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8_{5AB375BC-9165-47C4-B937-2374AFC05C6B}" xr6:coauthVersionLast="47" xr6:coauthVersionMax="47" xr10:uidLastSave="{00000000-0000-0000-0000-000000000000}"/>
  <bookViews>
    <workbookView xWindow="-108" yWindow="-108" windowWidth="23256" windowHeight="12576" firstSheet="1" activeTab="7" xr2:uid="{00000000-000D-0000-FFFF-FFFF00000000}"/>
  </bookViews>
  <sheets>
    <sheet name="INTERN Over dit Sjabloon" sheetId="23" r:id="rId1"/>
    <sheet name="Cover sheet" sheetId="9" r:id="rId2"/>
    <sheet name="Explanation" sheetId="10" r:id="rId3"/>
    <sheet name="Input --&gt;" sheetId="13" r:id="rId4"/>
    <sheet name="Parameters" sheetId="27" r:id="rId5"/>
    <sheet name="Tariffs 2019 " sheetId="18" r:id="rId6"/>
    <sheet name="Calculations --&gt;" sheetId="15" r:id="rId7"/>
    <sheet name="Simplified model" sheetId="25" r:id="rId8"/>
    <sheet name="Comparison with CWD" sheetId="2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25" l="1"/>
  <c r="F28" i="25"/>
  <c r="F26" i="25"/>
  <c r="F31" i="25" l="1"/>
  <c r="F13" i="27"/>
  <c r="F32" i="25" s="1"/>
  <c r="K99" i="22"/>
  <c r="K103" i="22"/>
  <c r="K107" i="22"/>
  <c r="K111" i="22"/>
  <c r="K115" i="22"/>
  <c r="K118" i="22"/>
  <c r="K119" i="22"/>
  <c r="K123" i="22"/>
  <c r="K126" i="22"/>
  <c r="K127" i="22"/>
  <c r="K131" i="22"/>
  <c r="K135" i="22"/>
  <c r="K139" i="22"/>
  <c r="K143" i="22"/>
  <c r="K147" i="22"/>
  <c r="K150" i="22"/>
  <c r="K151" i="22"/>
  <c r="K155" i="22"/>
  <c r="K158" i="22"/>
  <c r="K159" i="22"/>
  <c r="K163" i="22"/>
  <c r="K167" i="22"/>
  <c r="K171" i="22"/>
  <c r="K175" i="22"/>
  <c r="K179" i="22"/>
  <c r="K182" i="22"/>
  <c r="K183" i="22"/>
  <c r="K187" i="22"/>
  <c r="K190" i="22"/>
  <c r="K191" i="22"/>
  <c r="K195" i="22"/>
  <c r="K199" i="22"/>
  <c r="K203" i="22"/>
  <c r="K207" i="22"/>
  <c r="K211" i="22"/>
  <c r="K214" i="22"/>
  <c r="K215" i="22"/>
  <c r="K219" i="22"/>
  <c r="K222" i="22"/>
  <c r="K223" i="22"/>
  <c r="K227" i="22"/>
  <c r="K231" i="22"/>
  <c r="K238" i="22"/>
  <c r="K239" i="22"/>
  <c r="K247" i="22"/>
  <c r="K254" i="22"/>
  <c r="K255" i="22"/>
  <c r="K263" i="22"/>
  <c r="K270" i="22"/>
  <c r="K271" i="22"/>
  <c r="K279" i="22"/>
  <c r="K286" i="22"/>
  <c r="K287" i="22"/>
  <c r="K295" i="22"/>
  <c r="K302" i="22"/>
  <c r="K303" i="22"/>
  <c r="K311" i="22"/>
  <c r="K318" i="22"/>
  <c r="K319" i="22"/>
  <c r="K327" i="22"/>
  <c r="K334" i="22"/>
  <c r="K335" i="22"/>
  <c r="K343" i="22"/>
  <c r="K350" i="22"/>
  <c r="K351" i="22"/>
  <c r="K359" i="22"/>
  <c r="K366" i="22"/>
  <c r="K367" i="22"/>
  <c r="K375" i="22"/>
  <c r="K382" i="22"/>
  <c r="K383" i="22"/>
  <c r="K391" i="22"/>
  <c r="K398" i="22"/>
  <c r="K399" i="22"/>
  <c r="K407" i="22"/>
  <c r="K414" i="22"/>
  <c r="K415" i="22"/>
  <c r="K423" i="22"/>
  <c r="K430" i="22"/>
  <c r="K431" i="22"/>
  <c r="K435" i="22"/>
  <c r="K436" i="22"/>
  <c r="K439" i="22"/>
  <c r="K440" i="22"/>
  <c r="K443" i="22"/>
  <c r="K444" i="22"/>
  <c r="K447" i="22"/>
  <c r="K448" i="22"/>
  <c r="K451" i="22"/>
  <c r="K452" i="22"/>
  <c r="K455" i="22"/>
  <c r="K456" i="22"/>
  <c r="K459" i="22"/>
  <c r="K460" i="22"/>
  <c r="K463" i="22"/>
  <c r="K464" i="22"/>
  <c r="K467" i="22"/>
  <c r="K468" i="22"/>
  <c r="K471" i="22"/>
  <c r="K472" i="22"/>
  <c r="K475" i="22"/>
  <c r="K476" i="22"/>
  <c r="K479" i="22"/>
  <c r="K480" i="22"/>
  <c r="K483" i="22"/>
  <c r="K484" i="22"/>
  <c r="K487" i="22"/>
  <c r="K488" i="22"/>
  <c r="K491" i="22"/>
  <c r="K492" i="22"/>
  <c r="K495" i="22"/>
  <c r="K496" i="22"/>
  <c r="K499" i="22"/>
  <c r="K500" i="22"/>
  <c r="K503" i="22"/>
  <c r="K504" i="22"/>
  <c r="K507" i="22"/>
  <c r="K508" i="22"/>
  <c r="K511" i="22"/>
  <c r="K512" i="22"/>
  <c r="K515" i="22"/>
  <c r="K516" i="22"/>
  <c r="K519" i="22"/>
  <c r="K520" i="22"/>
  <c r="K523" i="22"/>
  <c r="K524" i="22"/>
  <c r="K527" i="22"/>
  <c r="K528" i="22"/>
  <c r="K531" i="22"/>
  <c r="K532" i="22"/>
  <c r="K535" i="22"/>
  <c r="K536" i="22"/>
  <c r="K539" i="22"/>
  <c r="K540" i="22"/>
  <c r="K543" i="22"/>
  <c r="K544" i="22"/>
  <c r="K547" i="22"/>
  <c r="K548" i="22"/>
  <c r="K551" i="22"/>
  <c r="K552" i="22"/>
  <c r="K555" i="22"/>
  <c r="K556" i="22"/>
  <c r="K559" i="22"/>
  <c r="K560" i="22"/>
  <c r="K563" i="22"/>
  <c r="K564" i="22"/>
  <c r="K567" i="22"/>
  <c r="K568" i="22"/>
  <c r="K571" i="22"/>
  <c r="K572" i="22"/>
  <c r="K575" i="22"/>
  <c r="K576" i="22"/>
  <c r="K579" i="22"/>
  <c r="K580" i="22"/>
  <c r="K583" i="22"/>
  <c r="K584" i="22"/>
  <c r="K587" i="22"/>
  <c r="K588" i="22"/>
  <c r="K591" i="22"/>
  <c r="K592" i="22"/>
  <c r="K595" i="22"/>
  <c r="K596" i="22"/>
  <c r="K599" i="22"/>
  <c r="K600" i="22"/>
  <c r="K603" i="22"/>
  <c r="K604" i="22"/>
  <c r="K607" i="22"/>
  <c r="K608" i="22"/>
  <c r="K611" i="22"/>
  <c r="K612" i="22"/>
  <c r="K615" i="22"/>
  <c r="K616" i="22"/>
  <c r="K619" i="22"/>
  <c r="K620" i="22"/>
  <c r="I96" i="22"/>
  <c r="K96" i="22" s="1"/>
  <c r="I97" i="22"/>
  <c r="K97" i="22" s="1"/>
  <c r="I98" i="22"/>
  <c r="K98" i="22" s="1"/>
  <c r="I99" i="22"/>
  <c r="I100" i="22"/>
  <c r="K100" i="22" s="1"/>
  <c r="I101" i="22"/>
  <c r="K101" i="22" s="1"/>
  <c r="I102" i="22"/>
  <c r="K102" i="22" s="1"/>
  <c r="I103" i="22"/>
  <c r="I104" i="22"/>
  <c r="K104" i="22" s="1"/>
  <c r="I105" i="22"/>
  <c r="K105" i="22" s="1"/>
  <c r="I106" i="22"/>
  <c r="K106" i="22" s="1"/>
  <c r="I107" i="22"/>
  <c r="I108" i="22"/>
  <c r="K108" i="22" s="1"/>
  <c r="I109" i="22"/>
  <c r="K109" i="22" s="1"/>
  <c r="I110" i="22"/>
  <c r="K110" i="22" s="1"/>
  <c r="I111" i="22"/>
  <c r="I112" i="22"/>
  <c r="K112" i="22" s="1"/>
  <c r="I113" i="22"/>
  <c r="K113" i="22" s="1"/>
  <c r="I114" i="22"/>
  <c r="K114" i="22" s="1"/>
  <c r="I115" i="22"/>
  <c r="I116" i="22"/>
  <c r="K116" i="22" s="1"/>
  <c r="I117" i="22"/>
  <c r="K117" i="22" s="1"/>
  <c r="I118" i="22"/>
  <c r="I119" i="22"/>
  <c r="I120" i="22"/>
  <c r="K120" i="22" s="1"/>
  <c r="I121" i="22"/>
  <c r="K121" i="22" s="1"/>
  <c r="I122" i="22"/>
  <c r="K122" i="22" s="1"/>
  <c r="I123" i="22"/>
  <c r="I124" i="22"/>
  <c r="K124" i="22" s="1"/>
  <c r="I125" i="22"/>
  <c r="K125" i="22" s="1"/>
  <c r="I126" i="22"/>
  <c r="I127" i="22"/>
  <c r="I128" i="22"/>
  <c r="K128" i="22" s="1"/>
  <c r="I129" i="22"/>
  <c r="K129" i="22" s="1"/>
  <c r="I130" i="22"/>
  <c r="K130" i="22" s="1"/>
  <c r="I131" i="22"/>
  <c r="I132" i="22"/>
  <c r="K132" i="22" s="1"/>
  <c r="I133" i="22"/>
  <c r="K133" i="22" s="1"/>
  <c r="I134" i="22"/>
  <c r="K134" i="22" s="1"/>
  <c r="I135" i="22"/>
  <c r="I136" i="22"/>
  <c r="K136" i="22" s="1"/>
  <c r="I137" i="22"/>
  <c r="K137" i="22" s="1"/>
  <c r="I138" i="22"/>
  <c r="K138" i="22" s="1"/>
  <c r="I139" i="22"/>
  <c r="I140" i="22"/>
  <c r="K140" i="22" s="1"/>
  <c r="I141" i="22"/>
  <c r="K141" i="22" s="1"/>
  <c r="I142" i="22"/>
  <c r="K142" i="22" s="1"/>
  <c r="I143" i="22"/>
  <c r="I144" i="22"/>
  <c r="K144" i="22" s="1"/>
  <c r="I145" i="22"/>
  <c r="K145" i="22" s="1"/>
  <c r="I146" i="22"/>
  <c r="K146" i="22" s="1"/>
  <c r="I147" i="22"/>
  <c r="I148" i="22"/>
  <c r="K148" i="22" s="1"/>
  <c r="I149" i="22"/>
  <c r="K149" i="22" s="1"/>
  <c r="I150" i="22"/>
  <c r="I151" i="22"/>
  <c r="I152" i="22"/>
  <c r="K152" i="22" s="1"/>
  <c r="I153" i="22"/>
  <c r="K153" i="22" s="1"/>
  <c r="I154" i="22"/>
  <c r="K154" i="22" s="1"/>
  <c r="I155" i="22"/>
  <c r="I156" i="22"/>
  <c r="K156" i="22" s="1"/>
  <c r="I157" i="22"/>
  <c r="K157" i="22" s="1"/>
  <c r="I158" i="22"/>
  <c r="I159" i="22"/>
  <c r="I160" i="22"/>
  <c r="K160" i="22" s="1"/>
  <c r="I161" i="22"/>
  <c r="K161" i="22" s="1"/>
  <c r="I162" i="22"/>
  <c r="K162" i="22" s="1"/>
  <c r="I163" i="22"/>
  <c r="I164" i="22"/>
  <c r="K164" i="22" s="1"/>
  <c r="I165" i="22"/>
  <c r="K165" i="22" s="1"/>
  <c r="I166" i="22"/>
  <c r="K166" i="22" s="1"/>
  <c r="I167" i="22"/>
  <c r="I168" i="22"/>
  <c r="K168" i="22" s="1"/>
  <c r="I169" i="22"/>
  <c r="K169" i="22" s="1"/>
  <c r="I170" i="22"/>
  <c r="K170" i="22" s="1"/>
  <c r="I171" i="22"/>
  <c r="I172" i="22"/>
  <c r="K172" i="22" s="1"/>
  <c r="I173" i="22"/>
  <c r="K173" i="22" s="1"/>
  <c r="I174" i="22"/>
  <c r="K174" i="22" s="1"/>
  <c r="I175" i="22"/>
  <c r="I176" i="22"/>
  <c r="K176" i="22" s="1"/>
  <c r="I177" i="22"/>
  <c r="K177" i="22" s="1"/>
  <c r="I178" i="22"/>
  <c r="K178" i="22" s="1"/>
  <c r="I179" i="22"/>
  <c r="I180" i="22"/>
  <c r="K180" i="22" s="1"/>
  <c r="I181" i="22"/>
  <c r="K181" i="22" s="1"/>
  <c r="I182" i="22"/>
  <c r="I183" i="22"/>
  <c r="I184" i="22"/>
  <c r="K184" i="22" s="1"/>
  <c r="I185" i="22"/>
  <c r="K185" i="22" s="1"/>
  <c r="I186" i="22"/>
  <c r="K186" i="22" s="1"/>
  <c r="I187" i="22"/>
  <c r="I188" i="22"/>
  <c r="K188" i="22" s="1"/>
  <c r="I189" i="22"/>
  <c r="K189" i="22" s="1"/>
  <c r="I190" i="22"/>
  <c r="I191" i="22"/>
  <c r="I192" i="22"/>
  <c r="K192" i="22" s="1"/>
  <c r="I193" i="22"/>
  <c r="K193" i="22" s="1"/>
  <c r="I194" i="22"/>
  <c r="K194" i="22" s="1"/>
  <c r="I195" i="22"/>
  <c r="I196" i="22"/>
  <c r="K196" i="22" s="1"/>
  <c r="I197" i="22"/>
  <c r="K197" i="22" s="1"/>
  <c r="I198" i="22"/>
  <c r="K198" i="22" s="1"/>
  <c r="I199" i="22"/>
  <c r="I200" i="22"/>
  <c r="K200" i="22" s="1"/>
  <c r="I201" i="22"/>
  <c r="K201" i="22" s="1"/>
  <c r="I202" i="22"/>
  <c r="K202" i="22" s="1"/>
  <c r="I203" i="22"/>
  <c r="I204" i="22"/>
  <c r="K204" i="22" s="1"/>
  <c r="I205" i="22"/>
  <c r="K205" i="22" s="1"/>
  <c r="I206" i="22"/>
  <c r="K206" i="22" s="1"/>
  <c r="I207" i="22"/>
  <c r="I208" i="22"/>
  <c r="K208" i="22" s="1"/>
  <c r="I209" i="22"/>
  <c r="K209" i="22" s="1"/>
  <c r="I210" i="22"/>
  <c r="K210" i="22" s="1"/>
  <c r="I211" i="22"/>
  <c r="I212" i="22"/>
  <c r="K212" i="22" s="1"/>
  <c r="I213" i="22"/>
  <c r="K213" i="22" s="1"/>
  <c r="I214" i="22"/>
  <c r="I215" i="22"/>
  <c r="I216" i="22"/>
  <c r="K216" i="22" s="1"/>
  <c r="I217" i="22"/>
  <c r="K217" i="22" s="1"/>
  <c r="I218" i="22"/>
  <c r="K218" i="22" s="1"/>
  <c r="I219" i="22"/>
  <c r="I220" i="22"/>
  <c r="K220" i="22" s="1"/>
  <c r="I221" i="22"/>
  <c r="K221" i="22" s="1"/>
  <c r="I222" i="22"/>
  <c r="I223" i="22"/>
  <c r="I224" i="22"/>
  <c r="K224" i="22" s="1"/>
  <c r="I225" i="22"/>
  <c r="K225" i="22" s="1"/>
  <c r="I226" i="22"/>
  <c r="K226" i="22" s="1"/>
  <c r="I227" i="22"/>
  <c r="I228" i="22"/>
  <c r="K228" i="22" s="1"/>
  <c r="I229" i="22"/>
  <c r="K229" i="22" s="1"/>
  <c r="I230" i="22"/>
  <c r="K230" i="22" s="1"/>
  <c r="I231" i="22"/>
  <c r="I232" i="22"/>
  <c r="K232" i="22" s="1"/>
  <c r="I233" i="22"/>
  <c r="K233" i="22" s="1"/>
  <c r="I234" i="22"/>
  <c r="K234" i="22" s="1"/>
  <c r="I235" i="22"/>
  <c r="K235" i="22" s="1"/>
  <c r="I236" i="22"/>
  <c r="K236" i="22" s="1"/>
  <c r="I237" i="22"/>
  <c r="K237" i="22" s="1"/>
  <c r="I238" i="22"/>
  <c r="I239" i="22"/>
  <c r="I240" i="22"/>
  <c r="K240" i="22" s="1"/>
  <c r="I241" i="22"/>
  <c r="K241" i="22" s="1"/>
  <c r="I242" i="22"/>
  <c r="K242" i="22" s="1"/>
  <c r="I243" i="22"/>
  <c r="K243" i="22" s="1"/>
  <c r="I244" i="22"/>
  <c r="K244" i="22" s="1"/>
  <c r="I245" i="22"/>
  <c r="K245" i="22" s="1"/>
  <c r="I246" i="22"/>
  <c r="K246" i="22" s="1"/>
  <c r="I247" i="22"/>
  <c r="I248" i="22"/>
  <c r="K248" i="22" s="1"/>
  <c r="I249" i="22"/>
  <c r="K249" i="22" s="1"/>
  <c r="I250" i="22"/>
  <c r="K250" i="22" s="1"/>
  <c r="I251" i="22"/>
  <c r="K251" i="22" s="1"/>
  <c r="I252" i="22"/>
  <c r="K252" i="22" s="1"/>
  <c r="I253" i="22"/>
  <c r="K253" i="22" s="1"/>
  <c r="I254" i="22"/>
  <c r="I255" i="22"/>
  <c r="I256" i="22"/>
  <c r="K256" i="22" s="1"/>
  <c r="I257" i="22"/>
  <c r="K257" i="22" s="1"/>
  <c r="I258" i="22"/>
  <c r="K258" i="22" s="1"/>
  <c r="I259" i="22"/>
  <c r="K259" i="22" s="1"/>
  <c r="I260" i="22"/>
  <c r="K260" i="22" s="1"/>
  <c r="I261" i="22"/>
  <c r="K261" i="22" s="1"/>
  <c r="I262" i="22"/>
  <c r="K262" i="22" s="1"/>
  <c r="I263" i="22"/>
  <c r="I264" i="22"/>
  <c r="K264" i="22" s="1"/>
  <c r="I265" i="22"/>
  <c r="K265" i="22" s="1"/>
  <c r="I266" i="22"/>
  <c r="K266" i="22" s="1"/>
  <c r="I267" i="22"/>
  <c r="K267" i="22" s="1"/>
  <c r="I268" i="22"/>
  <c r="K268" i="22" s="1"/>
  <c r="I269" i="22"/>
  <c r="K269" i="22" s="1"/>
  <c r="I270" i="22"/>
  <c r="I271" i="22"/>
  <c r="I272" i="22"/>
  <c r="K272" i="22" s="1"/>
  <c r="I273" i="22"/>
  <c r="K273" i="22" s="1"/>
  <c r="I274" i="22"/>
  <c r="K274" i="22" s="1"/>
  <c r="I275" i="22"/>
  <c r="K275" i="22" s="1"/>
  <c r="I276" i="22"/>
  <c r="K276" i="22" s="1"/>
  <c r="I277" i="22"/>
  <c r="K277" i="22" s="1"/>
  <c r="I278" i="22"/>
  <c r="K278" i="22" s="1"/>
  <c r="I279" i="22"/>
  <c r="I280" i="22"/>
  <c r="K280" i="22" s="1"/>
  <c r="I281" i="22"/>
  <c r="K281" i="22" s="1"/>
  <c r="I282" i="22"/>
  <c r="K282" i="22" s="1"/>
  <c r="I283" i="22"/>
  <c r="K283" i="22" s="1"/>
  <c r="I284" i="22"/>
  <c r="K284" i="22" s="1"/>
  <c r="I285" i="22"/>
  <c r="K285" i="22" s="1"/>
  <c r="I286" i="22"/>
  <c r="I287" i="22"/>
  <c r="I288" i="22"/>
  <c r="K288" i="22" s="1"/>
  <c r="I289" i="22"/>
  <c r="K289" i="22" s="1"/>
  <c r="I290" i="22"/>
  <c r="K290" i="22" s="1"/>
  <c r="I291" i="22"/>
  <c r="K291" i="22" s="1"/>
  <c r="I292" i="22"/>
  <c r="K292" i="22" s="1"/>
  <c r="I293" i="22"/>
  <c r="K293" i="22" s="1"/>
  <c r="I294" i="22"/>
  <c r="K294" i="22" s="1"/>
  <c r="I295" i="22"/>
  <c r="I296" i="22"/>
  <c r="K296" i="22" s="1"/>
  <c r="I297" i="22"/>
  <c r="K297" i="22" s="1"/>
  <c r="I298" i="22"/>
  <c r="K298" i="22" s="1"/>
  <c r="I299" i="22"/>
  <c r="K299" i="22" s="1"/>
  <c r="I300" i="22"/>
  <c r="K300" i="22" s="1"/>
  <c r="I301" i="22"/>
  <c r="K301" i="22" s="1"/>
  <c r="I302" i="22"/>
  <c r="I303" i="22"/>
  <c r="I304" i="22"/>
  <c r="K304" i="22" s="1"/>
  <c r="I305" i="22"/>
  <c r="K305" i="22" s="1"/>
  <c r="I306" i="22"/>
  <c r="K306" i="22" s="1"/>
  <c r="I307" i="22"/>
  <c r="K307" i="22" s="1"/>
  <c r="I308" i="22"/>
  <c r="K308" i="22" s="1"/>
  <c r="I309" i="22"/>
  <c r="K309" i="22" s="1"/>
  <c r="I310" i="22"/>
  <c r="K310" i="22" s="1"/>
  <c r="I311" i="22"/>
  <c r="I312" i="22"/>
  <c r="K312" i="22" s="1"/>
  <c r="I313" i="22"/>
  <c r="K313" i="22" s="1"/>
  <c r="I314" i="22"/>
  <c r="K314" i="22" s="1"/>
  <c r="I315" i="22"/>
  <c r="K315" i="22" s="1"/>
  <c r="I316" i="22"/>
  <c r="K316" i="22" s="1"/>
  <c r="I317" i="22"/>
  <c r="K317" i="22" s="1"/>
  <c r="I318" i="22"/>
  <c r="I319" i="22"/>
  <c r="I320" i="22"/>
  <c r="K320" i="22" s="1"/>
  <c r="I321" i="22"/>
  <c r="K321" i="22" s="1"/>
  <c r="I322" i="22"/>
  <c r="K322" i="22" s="1"/>
  <c r="I323" i="22"/>
  <c r="K323" i="22" s="1"/>
  <c r="I324" i="22"/>
  <c r="K324" i="22" s="1"/>
  <c r="I325" i="22"/>
  <c r="K325" i="22" s="1"/>
  <c r="I326" i="22"/>
  <c r="K326" i="22" s="1"/>
  <c r="I327" i="22"/>
  <c r="I328" i="22"/>
  <c r="K328" i="22" s="1"/>
  <c r="I329" i="22"/>
  <c r="K329" i="22" s="1"/>
  <c r="I330" i="22"/>
  <c r="K330" i="22" s="1"/>
  <c r="I331" i="22"/>
  <c r="K331" i="22" s="1"/>
  <c r="I332" i="22"/>
  <c r="K332" i="22" s="1"/>
  <c r="I333" i="22"/>
  <c r="K333" i="22" s="1"/>
  <c r="I334" i="22"/>
  <c r="I335" i="22"/>
  <c r="I336" i="22"/>
  <c r="K336" i="22" s="1"/>
  <c r="I337" i="22"/>
  <c r="K337" i="22" s="1"/>
  <c r="I338" i="22"/>
  <c r="K338" i="22" s="1"/>
  <c r="I339" i="22"/>
  <c r="K339" i="22" s="1"/>
  <c r="I340" i="22"/>
  <c r="K340" i="22" s="1"/>
  <c r="I341" i="22"/>
  <c r="K341" i="22" s="1"/>
  <c r="I342" i="22"/>
  <c r="K342" i="22" s="1"/>
  <c r="I343" i="22"/>
  <c r="I344" i="22"/>
  <c r="K344" i="22" s="1"/>
  <c r="I345" i="22"/>
  <c r="K345" i="22" s="1"/>
  <c r="I346" i="22"/>
  <c r="K346" i="22" s="1"/>
  <c r="I347" i="22"/>
  <c r="K347" i="22" s="1"/>
  <c r="I348" i="22"/>
  <c r="K348" i="22" s="1"/>
  <c r="I349" i="22"/>
  <c r="K349" i="22" s="1"/>
  <c r="I350" i="22"/>
  <c r="I351" i="22"/>
  <c r="I352" i="22"/>
  <c r="K352" i="22" s="1"/>
  <c r="I353" i="22"/>
  <c r="K353" i="22" s="1"/>
  <c r="I354" i="22"/>
  <c r="K354" i="22" s="1"/>
  <c r="I355" i="22"/>
  <c r="K355" i="22" s="1"/>
  <c r="I356" i="22"/>
  <c r="K356" i="22" s="1"/>
  <c r="I357" i="22"/>
  <c r="K357" i="22" s="1"/>
  <c r="I358" i="22"/>
  <c r="K358" i="22" s="1"/>
  <c r="I359" i="22"/>
  <c r="I360" i="22"/>
  <c r="K360" i="22" s="1"/>
  <c r="I361" i="22"/>
  <c r="K361" i="22" s="1"/>
  <c r="I362" i="22"/>
  <c r="K362" i="22" s="1"/>
  <c r="I363" i="22"/>
  <c r="K363" i="22" s="1"/>
  <c r="I364" i="22"/>
  <c r="K364" i="22" s="1"/>
  <c r="I365" i="22"/>
  <c r="K365" i="22" s="1"/>
  <c r="I366" i="22"/>
  <c r="I367" i="22"/>
  <c r="I368" i="22"/>
  <c r="K368" i="22" s="1"/>
  <c r="I369" i="22"/>
  <c r="K369" i="22" s="1"/>
  <c r="I370" i="22"/>
  <c r="K370" i="22" s="1"/>
  <c r="I371" i="22"/>
  <c r="K371" i="22" s="1"/>
  <c r="I372" i="22"/>
  <c r="K372" i="22" s="1"/>
  <c r="I373" i="22"/>
  <c r="K373" i="22" s="1"/>
  <c r="I374" i="22"/>
  <c r="K374" i="22" s="1"/>
  <c r="I375" i="22"/>
  <c r="I376" i="22"/>
  <c r="K376" i="22" s="1"/>
  <c r="I377" i="22"/>
  <c r="K377" i="22" s="1"/>
  <c r="I378" i="22"/>
  <c r="K378" i="22" s="1"/>
  <c r="I379" i="22"/>
  <c r="K379" i="22" s="1"/>
  <c r="I380" i="22"/>
  <c r="K380" i="22" s="1"/>
  <c r="I381" i="22"/>
  <c r="K381" i="22" s="1"/>
  <c r="I382" i="22"/>
  <c r="I383" i="22"/>
  <c r="I384" i="22"/>
  <c r="K384" i="22" s="1"/>
  <c r="I385" i="22"/>
  <c r="K385" i="22" s="1"/>
  <c r="I386" i="22"/>
  <c r="K386" i="22" s="1"/>
  <c r="I387" i="22"/>
  <c r="K387" i="22" s="1"/>
  <c r="I388" i="22"/>
  <c r="K388" i="22" s="1"/>
  <c r="I389" i="22"/>
  <c r="K389" i="22" s="1"/>
  <c r="I390" i="22"/>
  <c r="K390" i="22" s="1"/>
  <c r="I391" i="22"/>
  <c r="I392" i="22"/>
  <c r="K392" i="22" s="1"/>
  <c r="I393" i="22"/>
  <c r="K393" i="22" s="1"/>
  <c r="I394" i="22"/>
  <c r="K394" i="22" s="1"/>
  <c r="I395" i="22"/>
  <c r="K395" i="22" s="1"/>
  <c r="I396" i="22"/>
  <c r="K396" i="22" s="1"/>
  <c r="I397" i="22"/>
  <c r="K397" i="22" s="1"/>
  <c r="I398" i="22"/>
  <c r="I399" i="22"/>
  <c r="I400" i="22"/>
  <c r="K400" i="22" s="1"/>
  <c r="I401" i="22"/>
  <c r="K401" i="22" s="1"/>
  <c r="I402" i="22"/>
  <c r="K402" i="22" s="1"/>
  <c r="I403" i="22"/>
  <c r="K403" i="22" s="1"/>
  <c r="I404" i="22"/>
  <c r="K404" i="22" s="1"/>
  <c r="I405" i="22"/>
  <c r="K405" i="22" s="1"/>
  <c r="I406" i="22"/>
  <c r="K406" i="22" s="1"/>
  <c r="I407" i="22"/>
  <c r="I408" i="22"/>
  <c r="K408" i="22" s="1"/>
  <c r="I409" i="22"/>
  <c r="K409" i="22" s="1"/>
  <c r="I410" i="22"/>
  <c r="K410" i="22" s="1"/>
  <c r="I411" i="22"/>
  <c r="K411" i="22" s="1"/>
  <c r="I412" i="22"/>
  <c r="K412" i="22" s="1"/>
  <c r="I413" i="22"/>
  <c r="K413" i="22" s="1"/>
  <c r="I414" i="22"/>
  <c r="I415" i="22"/>
  <c r="I416" i="22"/>
  <c r="K416" i="22" s="1"/>
  <c r="I417" i="22"/>
  <c r="K417" i="22" s="1"/>
  <c r="I418" i="22"/>
  <c r="K418" i="22" s="1"/>
  <c r="I419" i="22"/>
  <c r="K419" i="22" s="1"/>
  <c r="I420" i="22"/>
  <c r="K420" i="22" s="1"/>
  <c r="I421" i="22"/>
  <c r="K421" i="22" s="1"/>
  <c r="I422" i="22"/>
  <c r="K422" i="22" s="1"/>
  <c r="I423" i="22"/>
  <c r="I424" i="22"/>
  <c r="K424" i="22" s="1"/>
  <c r="I425" i="22"/>
  <c r="K425" i="22" s="1"/>
  <c r="I426" i="22"/>
  <c r="K426" i="22" s="1"/>
  <c r="I427" i="22"/>
  <c r="K427" i="22" s="1"/>
  <c r="I428" i="22"/>
  <c r="K428" i="22" s="1"/>
  <c r="I429" i="22"/>
  <c r="K429" i="22" s="1"/>
  <c r="I430" i="22"/>
  <c r="I431" i="22"/>
  <c r="I432" i="22"/>
  <c r="K432" i="22" s="1"/>
  <c r="I433" i="22"/>
  <c r="K433" i="22" s="1"/>
  <c r="I434" i="22"/>
  <c r="K434" i="22" s="1"/>
  <c r="I435" i="22"/>
  <c r="I436" i="22"/>
  <c r="I437" i="22"/>
  <c r="K437" i="22" s="1"/>
  <c r="I438" i="22"/>
  <c r="K438" i="22" s="1"/>
  <c r="I439" i="22"/>
  <c r="I440" i="22"/>
  <c r="I441" i="22"/>
  <c r="K441" i="22" s="1"/>
  <c r="I442" i="22"/>
  <c r="K442" i="22" s="1"/>
  <c r="I443" i="22"/>
  <c r="I444" i="22"/>
  <c r="I445" i="22"/>
  <c r="K445" i="22" s="1"/>
  <c r="I446" i="22"/>
  <c r="K446" i="22" s="1"/>
  <c r="I447" i="22"/>
  <c r="I448" i="22"/>
  <c r="I449" i="22"/>
  <c r="K449" i="22" s="1"/>
  <c r="I450" i="22"/>
  <c r="K450" i="22" s="1"/>
  <c r="I451" i="22"/>
  <c r="I452" i="22"/>
  <c r="I453" i="22"/>
  <c r="K453" i="22" s="1"/>
  <c r="I454" i="22"/>
  <c r="K454" i="22" s="1"/>
  <c r="I455" i="22"/>
  <c r="I456" i="22"/>
  <c r="I457" i="22"/>
  <c r="K457" i="22" s="1"/>
  <c r="I458" i="22"/>
  <c r="K458" i="22" s="1"/>
  <c r="I459" i="22"/>
  <c r="I460" i="22"/>
  <c r="I461" i="22"/>
  <c r="K461" i="22" s="1"/>
  <c r="I462" i="22"/>
  <c r="K462" i="22" s="1"/>
  <c r="I463" i="22"/>
  <c r="I464" i="22"/>
  <c r="I465" i="22"/>
  <c r="K465" i="22" s="1"/>
  <c r="I466" i="22"/>
  <c r="K466" i="22" s="1"/>
  <c r="I467" i="22"/>
  <c r="I468" i="22"/>
  <c r="I469" i="22"/>
  <c r="K469" i="22" s="1"/>
  <c r="I470" i="22"/>
  <c r="K470" i="22" s="1"/>
  <c r="I471" i="22"/>
  <c r="I472" i="22"/>
  <c r="I473" i="22"/>
  <c r="K473" i="22" s="1"/>
  <c r="I474" i="22"/>
  <c r="K474" i="22" s="1"/>
  <c r="I475" i="22"/>
  <c r="I476" i="22"/>
  <c r="I477" i="22"/>
  <c r="K477" i="22" s="1"/>
  <c r="I478" i="22"/>
  <c r="K478" i="22" s="1"/>
  <c r="I479" i="22"/>
  <c r="I480" i="22"/>
  <c r="I481" i="22"/>
  <c r="K481" i="22" s="1"/>
  <c r="I482" i="22"/>
  <c r="K482" i="22" s="1"/>
  <c r="I483" i="22"/>
  <c r="I484" i="22"/>
  <c r="I485" i="22"/>
  <c r="K485" i="22" s="1"/>
  <c r="I486" i="22"/>
  <c r="K486" i="22" s="1"/>
  <c r="I487" i="22"/>
  <c r="I488" i="22"/>
  <c r="I489" i="22"/>
  <c r="K489" i="22" s="1"/>
  <c r="I490" i="22"/>
  <c r="K490" i="22" s="1"/>
  <c r="I491" i="22"/>
  <c r="I492" i="22"/>
  <c r="I493" i="22"/>
  <c r="K493" i="22" s="1"/>
  <c r="I494" i="22"/>
  <c r="K494" i="22" s="1"/>
  <c r="I495" i="22"/>
  <c r="I496" i="22"/>
  <c r="I497" i="22"/>
  <c r="K497" i="22" s="1"/>
  <c r="I498" i="22"/>
  <c r="K498" i="22" s="1"/>
  <c r="I499" i="22"/>
  <c r="I500" i="22"/>
  <c r="I501" i="22"/>
  <c r="K501" i="22" s="1"/>
  <c r="I502" i="22"/>
  <c r="K502" i="22" s="1"/>
  <c r="I503" i="22"/>
  <c r="I504" i="22"/>
  <c r="I505" i="22"/>
  <c r="K505" i="22" s="1"/>
  <c r="I506" i="22"/>
  <c r="K506" i="22" s="1"/>
  <c r="I507" i="22"/>
  <c r="I508" i="22"/>
  <c r="I509" i="22"/>
  <c r="K509" i="22" s="1"/>
  <c r="I510" i="22"/>
  <c r="K510" i="22" s="1"/>
  <c r="I511" i="22"/>
  <c r="I512" i="22"/>
  <c r="I513" i="22"/>
  <c r="K513" i="22" s="1"/>
  <c r="I514" i="22"/>
  <c r="K514" i="22" s="1"/>
  <c r="I515" i="22"/>
  <c r="I516" i="22"/>
  <c r="I517" i="22"/>
  <c r="K517" i="22" s="1"/>
  <c r="I518" i="22"/>
  <c r="K518" i="22" s="1"/>
  <c r="I519" i="22"/>
  <c r="I520" i="22"/>
  <c r="I521" i="22"/>
  <c r="K521" i="22" s="1"/>
  <c r="I522" i="22"/>
  <c r="K522" i="22" s="1"/>
  <c r="I523" i="22"/>
  <c r="I524" i="22"/>
  <c r="I525" i="22"/>
  <c r="K525" i="22" s="1"/>
  <c r="I526" i="22"/>
  <c r="K526" i="22" s="1"/>
  <c r="I527" i="22"/>
  <c r="I528" i="22"/>
  <c r="I529" i="22"/>
  <c r="K529" i="22" s="1"/>
  <c r="I530" i="22"/>
  <c r="K530" i="22" s="1"/>
  <c r="I531" i="22"/>
  <c r="I532" i="22"/>
  <c r="I533" i="22"/>
  <c r="K533" i="22" s="1"/>
  <c r="I534" i="22"/>
  <c r="K534" i="22" s="1"/>
  <c r="I535" i="22"/>
  <c r="I536" i="22"/>
  <c r="I537" i="22"/>
  <c r="K537" i="22" s="1"/>
  <c r="I538" i="22"/>
  <c r="K538" i="22" s="1"/>
  <c r="I539" i="22"/>
  <c r="I540" i="22"/>
  <c r="I541" i="22"/>
  <c r="K541" i="22" s="1"/>
  <c r="I542" i="22"/>
  <c r="K542" i="22" s="1"/>
  <c r="I543" i="22"/>
  <c r="I544" i="22"/>
  <c r="I545" i="22"/>
  <c r="K545" i="22" s="1"/>
  <c r="I546" i="22"/>
  <c r="K546" i="22" s="1"/>
  <c r="I547" i="22"/>
  <c r="I548" i="22"/>
  <c r="I549" i="22"/>
  <c r="K549" i="22" s="1"/>
  <c r="I550" i="22"/>
  <c r="K550" i="22" s="1"/>
  <c r="I551" i="22"/>
  <c r="I552" i="22"/>
  <c r="I553" i="22"/>
  <c r="K553" i="22" s="1"/>
  <c r="I554" i="22"/>
  <c r="K554" i="22" s="1"/>
  <c r="I555" i="22"/>
  <c r="I556" i="22"/>
  <c r="I557" i="22"/>
  <c r="K557" i="22" s="1"/>
  <c r="I558" i="22"/>
  <c r="K558" i="22" s="1"/>
  <c r="I559" i="22"/>
  <c r="I560" i="22"/>
  <c r="I561" i="22"/>
  <c r="K561" i="22" s="1"/>
  <c r="I562" i="22"/>
  <c r="K562" i="22" s="1"/>
  <c r="I563" i="22"/>
  <c r="I564" i="22"/>
  <c r="I565" i="22"/>
  <c r="K565" i="22" s="1"/>
  <c r="I566" i="22"/>
  <c r="K566" i="22" s="1"/>
  <c r="I567" i="22"/>
  <c r="I568" i="22"/>
  <c r="I569" i="22"/>
  <c r="K569" i="22" s="1"/>
  <c r="I570" i="22"/>
  <c r="K570" i="22" s="1"/>
  <c r="I571" i="22"/>
  <c r="I572" i="22"/>
  <c r="I573" i="22"/>
  <c r="K573" i="22" s="1"/>
  <c r="I574" i="22"/>
  <c r="K574" i="22" s="1"/>
  <c r="I575" i="22"/>
  <c r="I576" i="22"/>
  <c r="I577" i="22"/>
  <c r="K577" i="22" s="1"/>
  <c r="I578" i="22"/>
  <c r="K578" i="22" s="1"/>
  <c r="I579" i="22"/>
  <c r="I580" i="22"/>
  <c r="I581" i="22"/>
  <c r="K581" i="22" s="1"/>
  <c r="I582" i="22"/>
  <c r="K582" i="22" s="1"/>
  <c r="I583" i="22"/>
  <c r="I584" i="22"/>
  <c r="I585" i="22"/>
  <c r="K585" i="22" s="1"/>
  <c r="I586" i="22"/>
  <c r="K586" i="22" s="1"/>
  <c r="I587" i="22"/>
  <c r="I588" i="22"/>
  <c r="I589" i="22"/>
  <c r="K589" i="22" s="1"/>
  <c r="I590" i="22"/>
  <c r="K590" i="22" s="1"/>
  <c r="I591" i="22"/>
  <c r="I592" i="22"/>
  <c r="I593" i="22"/>
  <c r="K593" i="22" s="1"/>
  <c r="I594" i="22"/>
  <c r="K594" i="22" s="1"/>
  <c r="I595" i="22"/>
  <c r="I596" i="22"/>
  <c r="I597" i="22"/>
  <c r="K597" i="22" s="1"/>
  <c r="I598" i="22"/>
  <c r="K598" i="22" s="1"/>
  <c r="I599" i="22"/>
  <c r="I600" i="22"/>
  <c r="I601" i="22"/>
  <c r="K601" i="22" s="1"/>
  <c r="I602" i="22"/>
  <c r="K602" i="22" s="1"/>
  <c r="I603" i="22"/>
  <c r="I604" i="22"/>
  <c r="I605" i="22"/>
  <c r="K605" i="22" s="1"/>
  <c r="I606" i="22"/>
  <c r="K606" i="22" s="1"/>
  <c r="I607" i="22"/>
  <c r="I608" i="22"/>
  <c r="I609" i="22"/>
  <c r="K609" i="22" s="1"/>
  <c r="I610" i="22"/>
  <c r="K610" i="22" s="1"/>
  <c r="I611" i="22"/>
  <c r="I612" i="22"/>
  <c r="I613" i="22"/>
  <c r="K613" i="22" s="1"/>
  <c r="I614" i="22"/>
  <c r="K614" i="22" s="1"/>
  <c r="I615" i="22"/>
  <c r="I616" i="22"/>
  <c r="I617" i="22"/>
  <c r="K617" i="22" s="1"/>
  <c r="I618" i="22"/>
  <c r="K618" i="22" s="1"/>
  <c r="I619" i="22"/>
  <c r="I620" i="22"/>
  <c r="I95" i="22"/>
  <c r="K95" i="22" s="1"/>
  <c r="I91" i="22"/>
  <c r="K27" i="22"/>
  <c r="K31" i="22"/>
  <c r="K35" i="22"/>
  <c r="K39" i="22"/>
  <c r="K43" i="22"/>
  <c r="K47" i="22"/>
  <c r="K51" i="22"/>
  <c r="K55" i="22"/>
  <c r="K59" i="22"/>
  <c r="K63" i="22"/>
  <c r="K67" i="22"/>
  <c r="K71" i="22"/>
  <c r="K75" i="22"/>
  <c r="K79" i="22"/>
  <c r="K81" i="22"/>
  <c r="K83" i="22"/>
  <c r="K85" i="22"/>
  <c r="K86" i="22"/>
  <c r="K87" i="22"/>
  <c r="K91" i="22"/>
  <c r="I24" i="22"/>
  <c r="K24" i="22" s="1"/>
  <c r="I25" i="22"/>
  <c r="K25" i="22" s="1"/>
  <c r="I26" i="22"/>
  <c r="K26" i="22" s="1"/>
  <c r="I27" i="22"/>
  <c r="I28" i="22"/>
  <c r="K28" i="22" s="1"/>
  <c r="I29" i="22"/>
  <c r="K29" i="22" s="1"/>
  <c r="I30" i="22"/>
  <c r="K30" i="22" s="1"/>
  <c r="I31" i="22"/>
  <c r="I32" i="22"/>
  <c r="K32" i="22" s="1"/>
  <c r="I33" i="22"/>
  <c r="K33" i="22" s="1"/>
  <c r="I34" i="22"/>
  <c r="K34" i="22" s="1"/>
  <c r="I35" i="22"/>
  <c r="I36" i="22"/>
  <c r="K36" i="22" s="1"/>
  <c r="I37" i="22"/>
  <c r="K37" i="22" s="1"/>
  <c r="I38" i="22"/>
  <c r="K38" i="22" s="1"/>
  <c r="I39" i="22"/>
  <c r="I40" i="22"/>
  <c r="K40" i="22" s="1"/>
  <c r="I41" i="22"/>
  <c r="K41" i="22" s="1"/>
  <c r="I42" i="22"/>
  <c r="K42" i="22" s="1"/>
  <c r="I43" i="22"/>
  <c r="I44" i="22"/>
  <c r="K44" i="22" s="1"/>
  <c r="I45" i="22"/>
  <c r="K45" i="22" s="1"/>
  <c r="I46" i="22"/>
  <c r="K46" i="22" s="1"/>
  <c r="I47" i="22"/>
  <c r="I48" i="22"/>
  <c r="K48" i="22" s="1"/>
  <c r="I49" i="22"/>
  <c r="K49" i="22" s="1"/>
  <c r="I50" i="22"/>
  <c r="K50" i="22" s="1"/>
  <c r="I51" i="22"/>
  <c r="I52" i="22"/>
  <c r="K52" i="22" s="1"/>
  <c r="I53" i="22"/>
  <c r="K53" i="22" s="1"/>
  <c r="I54" i="22"/>
  <c r="K54" i="22" s="1"/>
  <c r="I55" i="22"/>
  <c r="I56" i="22"/>
  <c r="K56" i="22" s="1"/>
  <c r="I57" i="22"/>
  <c r="K57" i="22" s="1"/>
  <c r="I58" i="22"/>
  <c r="K58" i="22" s="1"/>
  <c r="I59" i="22"/>
  <c r="I60" i="22"/>
  <c r="K60" i="22" s="1"/>
  <c r="I61" i="22"/>
  <c r="K61" i="22" s="1"/>
  <c r="I62" i="22"/>
  <c r="K62" i="22" s="1"/>
  <c r="I63" i="22"/>
  <c r="I64" i="22"/>
  <c r="K64" i="22" s="1"/>
  <c r="I65" i="22"/>
  <c r="K65" i="22" s="1"/>
  <c r="I66" i="22"/>
  <c r="K66" i="22" s="1"/>
  <c r="I67" i="22"/>
  <c r="I68" i="22"/>
  <c r="K68" i="22" s="1"/>
  <c r="I69" i="22"/>
  <c r="K69" i="22" s="1"/>
  <c r="I70" i="22"/>
  <c r="K70" i="22" s="1"/>
  <c r="I71" i="22"/>
  <c r="I72" i="22"/>
  <c r="K72" i="22" s="1"/>
  <c r="I73" i="22"/>
  <c r="K73" i="22" s="1"/>
  <c r="I74" i="22"/>
  <c r="K74" i="22" s="1"/>
  <c r="I75" i="22"/>
  <c r="I76" i="22"/>
  <c r="K76" i="22" s="1"/>
  <c r="I77" i="22"/>
  <c r="K77" i="22" s="1"/>
  <c r="I78" i="22"/>
  <c r="K78" i="22" s="1"/>
  <c r="I79" i="22"/>
  <c r="I80" i="22"/>
  <c r="K80" i="22" s="1"/>
  <c r="I81" i="22"/>
  <c r="I82" i="22"/>
  <c r="K82" i="22" s="1"/>
  <c r="I83" i="22"/>
  <c r="I84" i="22"/>
  <c r="K84" i="22" s="1"/>
  <c r="I85" i="22"/>
  <c r="I86" i="22"/>
  <c r="I87" i="22"/>
  <c r="I88" i="22"/>
  <c r="K88" i="22" s="1"/>
  <c r="I89" i="22"/>
  <c r="K89" i="22" s="1"/>
  <c r="I90" i="22"/>
  <c r="K90" i="22" s="1"/>
  <c r="I23" i="22"/>
  <c r="K23" i="22" s="1"/>
  <c r="J41" i="25" l="1"/>
  <c r="H41" i="25"/>
  <c r="I41" i="25"/>
  <c r="M41" i="25"/>
  <c r="K41" i="25"/>
  <c r="M40" i="25"/>
  <c r="J40" i="25"/>
  <c r="K40" i="25"/>
  <c r="H40" i="25"/>
  <c r="I40" i="25"/>
  <c r="J45" i="25" l="1"/>
  <c r="J46" i="25" s="1"/>
  <c r="J50" i="25" s="1"/>
  <c r="I45" i="25"/>
  <c r="I46" i="25" s="1"/>
  <c r="I51" i="25" s="1"/>
  <c r="M45" i="25"/>
  <c r="M46" i="25" s="1"/>
  <c r="M50" i="25" s="1"/>
  <c r="K45" i="25"/>
  <c r="K46" i="25" s="1"/>
  <c r="K51" i="25" s="1"/>
  <c r="H45" i="25"/>
  <c r="H46" i="25" s="1"/>
  <c r="H51" i="25" s="1"/>
  <c r="J51" i="25"/>
  <c r="K53" i="25" l="1"/>
  <c r="K54" i="25"/>
  <c r="H54" i="25"/>
  <c r="M52" i="25"/>
  <c r="J53" i="25"/>
  <c r="H50" i="25"/>
  <c r="M54" i="25"/>
  <c r="J54" i="25"/>
  <c r="H52" i="25"/>
  <c r="I53" i="25"/>
  <c r="K52" i="25"/>
  <c r="I54" i="25"/>
  <c r="J52" i="25"/>
  <c r="K50" i="25"/>
  <c r="H53" i="25"/>
  <c r="I50" i="25"/>
  <c r="M51" i="25"/>
  <c r="I52" i="25"/>
  <c r="M53" i="25"/>
  <c r="G96" i="22" l="1"/>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70" i="22"/>
  <c r="G271" i="22"/>
  <c r="G272" i="22"/>
  <c r="G273" i="22"/>
  <c r="G274" i="22"/>
  <c r="G275" i="22"/>
  <c r="G276" i="22"/>
  <c r="G277" i="22"/>
  <c r="G278" i="22"/>
  <c r="G279" i="22"/>
  <c r="G280" i="22"/>
  <c r="G281" i="22"/>
  <c r="G282" i="22"/>
  <c r="G283" i="22"/>
  <c r="G284" i="22"/>
  <c r="G285" i="22"/>
  <c r="G286" i="22"/>
  <c r="G287" i="22"/>
  <c r="G288" i="22"/>
  <c r="G289" i="22"/>
  <c r="G290" i="22"/>
  <c r="G291" i="22"/>
  <c r="G292" i="22"/>
  <c r="G293" i="22"/>
  <c r="G294" i="22"/>
  <c r="G295" i="22"/>
  <c r="G296" i="22"/>
  <c r="G297" i="22"/>
  <c r="G298" i="22"/>
  <c r="G299" i="22"/>
  <c r="G300" i="22"/>
  <c r="G301" i="22"/>
  <c r="G302" i="22"/>
  <c r="G303" i="22"/>
  <c r="G304" i="22"/>
  <c r="G305" i="22"/>
  <c r="G306" i="22"/>
  <c r="G307" i="22"/>
  <c r="G308" i="22"/>
  <c r="G309" i="22"/>
  <c r="G310" i="22"/>
  <c r="G311" i="22"/>
  <c r="G312" i="22"/>
  <c r="G313" i="22"/>
  <c r="G314" i="22"/>
  <c r="G315" i="22"/>
  <c r="G316" i="22"/>
  <c r="G317" i="22"/>
  <c r="G318" i="22"/>
  <c r="G319" i="22"/>
  <c r="G320" i="22"/>
  <c r="G321" i="22"/>
  <c r="G322" i="22"/>
  <c r="G323" i="22"/>
  <c r="G324" i="22"/>
  <c r="G325" i="22"/>
  <c r="G326" i="22"/>
  <c r="G327" i="22"/>
  <c r="G328" i="22"/>
  <c r="G329" i="22"/>
  <c r="G330" i="22"/>
  <c r="G331" i="22"/>
  <c r="G332" i="22"/>
  <c r="G333" i="22"/>
  <c r="G334" i="22"/>
  <c r="G335" i="22"/>
  <c r="G336" i="22"/>
  <c r="G337" i="22"/>
  <c r="G338" i="22"/>
  <c r="G339" i="22"/>
  <c r="G340" i="22"/>
  <c r="G341" i="22"/>
  <c r="G342" i="22"/>
  <c r="G343" i="22"/>
  <c r="G344" i="22"/>
  <c r="G345" i="22"/>
  <c r="G346" i="22"/>
  <c r="G347" i="22"/>
  <c r="G348" i="22"/>
  <c r="G349" i="22"/>
  <c r="G350" i="22"/>
  <c r="G351" i="22"/>
  <c r="G352" i="22"/>
  <c r="G353" i="22"/>
  <c r="G354" i="22"/>
  <c r="G355" i="22"/>
  <c r="G356" i="22"/>
  <c r="G357" i="22"/>
  <c r="G358" i="22"/>
  <c r="G359" i="22"/>
  <c r="G360" i="22"/>
  <c r="G361" i="22"/>
  <c r="G362" i="22"/>
  <c r="G363" i="22"/>
  <c r="G364" i="22"/>
  <c r="G365" i="22"/>
  <c r="G366" i="22"/>
  <c r="G367" i="22"/>
  <c r="G368" i="22"/>
  <c r="G369" i="22"/>
  <c r="G370" i="22"/>
  <c r="G371" i="22"/>
  <c r="G372" i="22"/>
  <c r="G373" i="22"/>
  <c r="G374" i="22"/>
  <c r="G375" i="22"/>
  <c r="G376" i="22"/>
  <c r="G377" i="22"/>
  <c r="G378" i="22"/>
  <c r="G379" i="22"/>
  <c r="G380" i="22"/>
  <c r="G381" i="22"/>
  <c r="G382" i="22"/>
  <c r="G383" i="22"/>
  <c r="G384" i="22"/>
  <c r="G385" i="22"/>
  <c r="G386" i="22"/>
  <c r="G387" i="22"/>
  <c r="G388" i="22"/>
  <c r="G389" i="22"/>
  <c r="G390" i="22"/>
  <c r="G391" i="22"/>
  <c r="G392" i="22"/>
  <c r="G393" i="22"/>
  <c r="G394" i="22"/>
  <c r="G395" i="22"/>
  <c r="G396" i="22"/>
  <c r="G397" i="22"/>
  <c r="G398" i="22"/>
  <c r="G399" i="22"/>
  <c r="G400" i="22"/>
  <c r="G401" i="22"/>
  <c r="G402" i="22"/>
  <c r="G403" i="22"/>
  <c r="G404" i="22"/>
  <c r="G405" i="22"/>
  <c r="G406" i="22"/>
  <c r="G407" i="22"/>
  <c r="G408" i="22"/>
  <c r="G409" i="22"/>
  <c r="G410" i="22"/>
  <c r="G411" i="22"/>
  <c r="G412" i="22"/>
  <c r="G413" i="22"/>
  <c r="G414" i="22"/>
  <c r="G415" i="22"/>
  <c r="G416" i="22"/>
  <c r="G417" i="22"/>
  <c r="G418" i="22"/>
  <c r="G419" i="22"/>
  <c r="G420" i="22"/>
  <c r="G421" i="22"/>
  <c r="G422" i="22"/>
  <c r="G423" i="22"/>
  <c r="G424" i="22"/>
  <c r="G425" i="22"/>
  <c r="G426" i="22"/>
  <c r="G427" i="22"/>
  <c r="G428" i="22"/>
  <c r="G429" i="22"/>
  <c r="G430" i="22"/>
  <c r="G431" i="22"/>
  <c r="G432" i="22"/>
  <c r="G433" i="22"/>
  <c r="G434" i="22"/>
  <c r="G435" i="22"/>
  <c r="G436" i="22"/>
  <c r="G437" i="22"/>
  <c r="G438" i="22"/>
  <c r="G439" i="22"/>
  <c r="G440" i="22"/>
  <c r="G441" i="22"/>
  <c r="G442" i="22"/>
  <c r="G443" i="22"/>
  <c r="G444" i="22"/>
  <c r="G445" i="22"/>
  <c r="G446" i="22"/>
  <c r="G447" i="22"/>
  <c r="G448" i="22"/>
  <c r="G449" i="22"/>
  <c r="G450" i="22"/>
  <c r="G451" i="22"/>
  <c r="G452" i="22"/>
  <c r="G453" i="22"/>
  <c r="G454" i="22"/>
  <c r="G455" i="22"/>
  <c r="G456" i="22"/>
  <c r="G457" i="22"/>
  <c r="G458" i="22"/>
  <c r="G459" i="22"/>
  <c r="G460" i="22"/>
  <c r="G461" i="22"/>
  <c r="G462" i="22"/>
  <c r="G463" i="22"/>
  <c r="G464" i="22"/>
  <c r="G465" i="22"/>
  <c r="G466" i="22"/>
  <c r="G467" i="22"/>
  <c r="G468" i="22"/>
  <c r="G469" i="22"/>
  <c r="G470" i="22"/>
  <c r="G471" i="22"/>
  <c r="G472" i="22"/>
  <c r="G473" i="22"/>
  <c r="G474" i="22"/>
  <c r="G475" i="22"/>
  <c r="G476" i="22"/>
  <c r="G477" i="22"/>
  <c r="G478" i="22"/>
  <c r="G479" i="22"/>
  <c r="G480" i="22"/>
  <c r="G481" i="22"/>
  <c r="G482" i="22"/>
  <c r="G483" i="22"/>
  <c r="G484" i="22"/>
  <c r="G485" i="22"/>
  <c r="G486" i="22"/>
  <c r="G487" i="22"/>
  <c r="G488" i="22"/>
  <c r="G489" i="22"/>
  <c r="G490" i="22"/>
  <c r="G491" i="22"/>
  <c r="G492" i="22"/>
  <c r="G493" i="22"/>
  <c r="G494" i="22"/>
  <c r="G495" i="22"/>
  <c r="G496" i="22"/>
  <c r="G497" i="22"/>
  <c r="G498" i="22"/>
  <c r="G499" i="22"/>
  <c r="G500" i="22"/>
  <c r="G501" i="22"/>
  <c r="G502" i="22"/>
  <c r="G503" i="22"/>
  <c r="G504" i="22"/>
  <c r="G505" i="22"/>
  <c r="G506" i="22"/>
  <c r="G507" i="22"/>
  <c r="G508" i="22"/>
  <c r="G509" i="22"/>
  <c r="G510" i="22"/>
  <c r="G511" i="22"/>
  <c r="G512" i="22"/>
  <c r="G513" i="22"/>
  <c r="G514" i="22"/>
  <c r="G515" i="22"/>
  <c r="G516" i="22"/>
  <c r="G517" i="22"/>
  <c r="G518" i="22"/>
  <c r="G519" i="22"/>
  <c r="G520" i="22"/>
  <c r="G521" i="22"/>
  <c r="G522" i="22"/>
  <c r="G523" i="22"/>
  <c r="G524" i="22"/>
  <c r="G525" i="22"/>
  <c r="G526" i="22"/>
  <c r="G527" i="22"/>
  <c r="G528" i="22"/>
  <c r="G529" i="22"/>
  <c r="G530" i="22"/>
  <c r="G531" i="22"/>
  <c r="G532" i="22"/>
  <c r="G533" i="22"/>
  <c r="G534" i="22"/>
  <c r="G535" i="22"/>
  <c r="G536" i="22"/>
  <c r="G537" i="22"/>
  <c r="G538" i="22"/>
  <c r="G539" i="22"/>
  <c r="G540" i="22"/>
  <c r="G541" i="22"/>
  <c r="G542" i="22"/>
  <c r="G543" i="22"/>
  <c r="G544" i="22"/>
  <c r="G545" i="22"/>
  <c r="G546" i="22"/>
  <c r="G547" i="22"/>
  <c r="G548" i="22"/>
  <c r="G549" i="22"/>
  <c r="G550" i="22"/>
  <c r="G551" i="22"/>
  <c r="G552" i="22"/>
  <c r="G553" i="22"/>
  <c r="G554" i="22"/>
  <c r="G555" i="22"/>
  <c r="G556" i="22"/>
  <c r="G557" i="22"/>
  <c r="G558" i="22"/>
  <c r="G559" i="22"/>
  <c r="G560" i="22"/>
  <c r="G561" i="22"/>
  <c r="G562" i="22"/>
  <c r="G563" i="22"/>
  <c r="G564" i="22"/>
  <c r="G565" i="22"/>
  <c r="G566" i="22"/>
  <c r="G567" i="22"/>
  <c r="G568" i="22"/>
  <c r="G569" i="22"/>
  <c r="G570" i="22"/>
  <c r="G571" i="22"/>
  <c r="G572" i="22"/>
  <c r="G573" i="22"/>
  <c r="G574" i="22"/>
  <c r="G575" i="22"/>
  <c r="G576" i="22"/>
  <c r="G577" i="22"/>
  <c r="G578" i="22"/>
  <c r="G579" i="22"/>
  <c r="G580" i="22"/>
  <c r="G581" i="22"/>
  <c r="G582" i="22"/>
  <c r="G583" i="22"/>
  <c r="G584" i="22"/>
  <c r="G585" i="22"/>
  <c r="G586" i="22"/>
  <c r="G587" i="22"/>
  <c r="G588" i="22"/>
  <c r="G589" i="22"/>
  <c r="G590" i="22"/>
  <c r="G591" i="22"/>
  <c r="G592" i="22"/>
  <c r="G593" i="22"/>
  <c r="G594" i="22"/>
  <c r="G595" i="22"/>
  <c r="G596" i="22"/>
  <c r="G597" i="22"/>
  <c r="G598" i="22"/>
  <c r="G599" i="22"/>
  <c r="G600" i="22"/>
  <c r="G601" i="22"/>
  <c r="G602" i="22"/>
  <c r="G603" i="22"/>
  <c r="G604" i="22"/>
  <c r="G605" i="22"/>
  <c r="G606" i="22"/>
  <c r="G607" i="22"/>
  <c r="G608" i="22"/>
  <c r="G609" i="22"/>
  <c r="G610" i="22"/>
  <c r="G611" i="22"/>
  <c r="G612" i="22"/>
  <c r="G613" i="22"/>
  <c r="G614" i="22"/>
  <c r="G615" i="22"/>
  <c r="G616" i="22"/>
  <c r="G617" i="22"/>
  <c r="G618" i="22"/>
  <c r="G619" i="22"/>
  <c r="G620" i="22"/>
  <c r="G95"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23" i="22"/>
  <c r="L41" i="25"/>
  <c r="L40" i="25"/>
  <c r="L45" i="25" l="1"/>
  <c r="L46" i="25" s="1"/>
  <c r="L54" i="25" s="1"/>
  <c r="L52" i="25" l="1"/>
  <c r="L53" i="25"/>
  <c r="L51" i="25"/>
  <c r="L50" i="25"/>
  <c r="B35" i="10" l="1"/>
  <c r="B23" i="10" l="1"/>
  <c r="B30" i="10" s="1"/>
  <c r="B24" i="10" l="1"/>
  <c r="B25" i="10" l="1"/>
  <c r="B2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9"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sharedStrings.xml><?xml version="1.0" encoding="utf-8"?>
<sst xmlns="http://schemas.openxmlformats.org/spreadsheetml/2006/main" count="4073" uniqueCount="979">
  <si>
    <t>Lettertype</t>
  </si>
  <si>
    <t>Voorbeeld</t>
  </si>
  <si>
    <t>Standaard tekst</t>
  </si>
  <si>
    <t>Arial</t>
  </si>
  <si>
    <t>geen</t>
  </si>
  <si>
    <t>Standaardtekst</t>
  </si>
  <si>
    <t>Bladtitel ( 'Hoofdstuk')</t>
  </si>
  <si>
    <t>vet</t>
  </si>
  <si>
    <t>Input blad 1</t>
  </si>
  <si>
    <t xml:space="preserve">Bloktitel (hoofdkop)  ('paragraaf') </t>
  </si>
  <si>
    <t>Datablok I</t>
  </si>
  <si>
    <t>Subkop berekeningsblok ('Alinea')</t>
  </si>
  <si>
    <t>Berekening ABC</t>
  </si>
  <si>
    <t>Tekst line-item</t>
  </si>
  <si>
    <t>Line-item</t>
  </si>
  <si>
    <t>NB: gelijk aan standaardtekst</t>
  </si>
  <si>
    <t>Cursief</t>
  </si>
  <si>
    <t>Uitleg bij berekening</t>
  </si>
  <si>
    <t>Interne opmerking</t>
  </si>
  <si>
    <t>Rood vet</t>
  </si>
  <si>
    <t>INTERN - let op: nog vragen over gesteld</t>
  </si>
  <si>
    <t>Begin tekst altijd met INTERN</t>
  </si>
  <si>
    <t>Cijfers</t>
  </si>
  <si>
    <t>Bedrijf</t>
  </si>
  <si>
    <t>Datum</t>
  </si>
  <si>
    <t>Bedrag</t>
  </si>
  <si>
    <t>EUR mln.</t>
  </si>
  <si>
    <t>Bedrijf A</t>
  </si>
  <si>
    <t>Bedrijf B</t>
  </si>
  <si>
    <t>Bedrijf C</t>
  </si>
  <si>
    <t xml:space="preserve">   Alternatieve opties zijn: KAPITALEN gebruiken voor een subkop, en kleine letters voor sub-subkop, of nummering toepassen in de koppen: 1., 1.1, 1.1.1 etc)</t>
  </si>
  <si>
    <t>Data</t>
  </si>
  <si>
    <t xml:space="preserve">1. Indien je meer onderscheid/gelaagdheid nodig hebt dan hoofdkop en subkop (bijv. sub-subkop) kun je mogelijk iets doen met lettergrootte of een extra achtergrondkleur van de cel (een subkop benadrukken door enkele kolommen op die rij een kleur te geven). </t>
  </si>
  <si>
    <t>Dit model maakt gebruik van macro's</t>
  </si>
  <si>
    <t>vet, witte letters</t>
  </si>
  <si>
    <t>Input --&gt;</t>
  </si>
  <si>
    <t>2. Lijn tekst altijd uit naar linksboven (let op: standaard lijnt Excel uit naar linksONDER, aanpassen via: Start &gt; Uitlijning)</t>
  </si>
  <si>
    <t>2. Lijn cijfers altijd uit naar rechtsboven (let op: standaard lijnt Excel uit naar rechtsONDER, aanpassen via: Start &gt; Uitlijning)</t>
  </si>
  <si>
    <t>1. Maak zo veel mogelijk gebruik van de standaardopmaak voor tabellen, zie voorbeeld hieronder</t>
  </si>
  <si>
    <t>Volledige statutaire naam</t>
  </si>
  <si>
    <t>Opmerking</t>
  </si>
  <si>
    <t>1. Geef tabbladen altijd de kleur die hoort bij hun functie: input, berekening, output, Toelichting (lichtpaars ACM kleur), INTERN (hard geel), zie ook Legenda voor tabbladen op tabblad Toelichting</t>
  </si>
  <si>
    <t>Zie Legenda voor celkleuren in tabblad 'Toelichting'</t>
  </si>
  <si>
    <t>2. Zet rasterlijnen uit (Beeld &gt; Weergeven &gt; Rasterlijnen UIT), gebruik NOOIT een 'witte achtergrondkleur' om de rasterlijnen weg te poetsen!</t>
  </si>
  <si>
    <t>4. Zorg dat rij- en kolomkoppen (1,2,3,4,5…. A, B, C…..) zichtbaar zijn (Beeld &gt; koppen aan)</t>
  </si>
  <si>
    <t>5. Stel alleen printopties in, als het ook echt de bedoeling is het blad te printen, voorkom printbereik-strepen in bestanden die niet geprint hoeven worden (TIP: bestand opnieuw openen, dan zijn ze weg)</t>
  </si>
  <si>
    <t>8. Wijzig de ingestelde layout van de vooringevulde tabbladen niet meer dan nodig: instellingen zijn gebaseerd op huisstijl ACM.</t>
  </si>
  <si>
    <t>3. Denk na over titels blokkeren (Beeld &gt; Blokkeren &gt; Titels blokkeren) a.d.h.v. de volgende vuistregels: 1. gebruik het zodra niet alles in beeld past, 2. blokkeer wat minimaal noodzakelijk is, 3. blokkeer nooit meer dan 1/3e deel van bovenkant/linkerzijde van het beeld</t>
  </si>
  <si>
    <t>2. Gebruik NOOIT 'cellen samenvoegen' binnen een berekeningsblok, geeft problemen met kopiëren en doortrekken van berekeningen en data. Vuistregel: gebruik 'cellen samenvoegen' uitsluitend bovenin op de geblokkeerde rijen</t>
  </si>
  <si>
    <t xml:space="preserve">   Tips voor tekstgedeeltes: 1. je kunt tekst centreren over meerdere cellen (Celeigenschappen &gt; Uitlijning &gt; horizontaal &gt; centreren over selectie), 2. Werk met 'terugloop' voor grotere tekstgedeeltes (Start &gt; Tekstterugloop), 3. Met ALT+ENTER start je een nieuwe tekstregel binnen een cel.</t>
  </si>
  <si>
    <t>4. Gebruik witregels om rust en overzicht te creëren op het beeldscherm, bijvoorbeeld rondom titelbalken en voor en na een data- of berekeningsblok.</t>
  </si>
  <si>
    <t xml:space="preserve">Beste collega, </t>
  </si>
  <si>
    <t>Op dit tabblad vind je achtereenvolgens:</t>
  </si>
  <si>
    <t>Inleiding en inhoud</t>
  </si>
  <si>
    <t>Celnamen</t>
  </si>
  <si>
    <t>Macro's</t>
  </si>
  <si>
    <t>Voor de volgende functies of toepassingen moet steeds een toelichting worden opgenomen waaruit blijkt: 1. de werking van de functie, 2. het bereik waar deze gebruikt wordt.</t>
  </si>
  <si>
    <t>Bij het opnemen van toelichtingen over speciale functies en toepassingen in Excel, dien je tenminste het volgende te noteren:</t>
  </si>
  <si>
    <t>Deze bladen vormen het eigenlijk rekenmodel. Data of berekeningen mogen niet afhankelijk zijn van input op de lichtpaarse toelichtingstabbladen.</t>
  </si>
  <si>
    <t>De drie standaardtabbladen zijn:</t>
  </si>
  <si>
    <t>5. Gestandaardiseerde layout: celstijlen</t>
  </si>
  <si>
    <t>Bijzondere functies of toepassingen in Excel</t>
  </si>
  <si>
    <t>-   Alle bijzondere toepassingen in Excel: doelzoeken, aselect(), database-functies (beginnend met D…), Table{}, draaitabelllen, etc.</t>
  </si>
  <si>
    <t>-   Niet-standaard functies: alle financiële en technische functies, meetkundige en statistische functies die verder gaan dan eenvoudige operatoren, en alle verwijzingsfuncties (bijv.: indirect, index, hor./vert.-zoeken)</t>
  </si>
  <si>
    <t>Opmaakregels voor tabellen binnen een blad, incl. voorbeeld</t>
  </si>
  <si>
    <t>Bij het publiceren van het bronnenoverzicht geldt het volgende:</t>
  </si>
  <si>
    <t>(…)</t>
  </si>
  <si>
    <t>Over het tabblad 'INTERN Informatie bestand':</t>
  </si>
  <si>
    <t>Noteer ook eventuele aanvullende afspraken over samenwerking in het team. Verplaats versiebeheer of to-do-lijstjes naar een afzonderlijk tabblad als het heel veel wordt, voor de overzichtelijkheid.</t>
  </si>
  <si>
    <t>Over het tabblad 'Titelblad'</t>
  </si>
  <si>
    <t>Dit tabblad wordt het eerste blad van de externe versie van het Excelbestand. Zorg dat dit blad alle benodigde informatie bevat voor een 'geinteresseerde leek' om te begrijpen (of terug te kunnen vinden) waar deze berekening over gaat.</t>
  </si>
  <si>
    <t>Volg de vooringevulde tabellen bij het invullen, maar maak hierop aanpassingen of uitbreidingen als dat nodig is voor de begrijpelijkheid.</t>
  </si>
  <si>
    <t>Over het tabblad 'bronnen en toepassingen'</t>
  </si>
  <si>
    <t>Over het tabblad 'Toelichting'</t>
  </si>
  <si>
    <t>Dit tabblad is het tweede blad van de externe versie van het Excelbestand. Zorg dat dit blad alle benodigde informatie bevat voor een 'geinteresseerde leek' om te begrijpen wat er in het Excelmodel berekend wordt en hoe het bestand ongeveer is opgebouwd.</t>
  </si>
  <si>
    <t xml:space="preserve">Waar het titelblad de voorkant van een 'boek' is, bevat de Toelichting een tekst zoals je die tegenkomt op de achterflap van een boek: in max tien regels wordt kernachtig beschreven wat er in het model gebeurt. </t>
  </si>
  <si>
    <t>In het blok 'schematische weergave en/of inhoudsopgave van de werking van dit model' kun je dieper ingaan op wat er op de verschillende tabbladen gebeurt (mag ook in een tekst als dat voldoende duidelijk wordt).</t>
  </si>
  <si>
    <t>De legenda zoals die hier is opgenomen zou alles moeten bevatten wat je nodig hebt.</t>
  </si>
  <si>
    <t>1. Publiceer geen interne metadata van een bestand (locatie, versienr., initialen, of andere dingen die informatie geven over hoe het bestand intern bij ACM opgeslagen is, of gebruikt wordt)</t>
  </si>
  <si>
    <t>- Noteer bij ieder gebruik van (een groep van) celnamen tenminste het volgende: 1. de naam, 2. het bereik waar naar verwezen wordt, 3. het bereik waar de naam gebruikt wordt</t>
  </si>
  <si>
    <t>- Celnamen zijn in principe niet toegestaan volgens de Excellent Modelconventies, maar soms noodzakelijk of heel nuttig om te gebruiken (bijvoorbeeld om keuzemenu's aan te maken)</t>
  </si>
  <si>
    <t>- Macro's zijn in principe niet toegestaan volgens de Excellent Modelconventies, maar soms noodzakelijk of heel nuttig om te gebruiken (bijvoorbeeld om scenario's te runnen, of een zeer vaak herhaalde toepassing of functie te programmeren)</t>
  </si>
  <si>
    <t>- Er zijn enkele richtlijnen voor het gebruik van Macro's:</t>
  </si>
  <si>
    <t xml:space="preserve">     1. Zorg voor een kwalitatief hoogwaardige code, die zelf kan ontsnappen uit foutloops, of heldere foutberichten geeft via een pop-up.</t>
  </si>
  <si>
    <t xml:space="preserve">     3. Zorg dat het domein van de macro niet verder reikt dan het bestand zelf en bijvoorbeeld een of enkele aanverwante bron- of doelbestanden. Zorg dat paden van deze doel- of bronbestanden te wijzigen zijn in het Excelbestand zelf (op een aansturingstabblad bijvoorbeeld).</t>
  </si>
  <si>
    <t>1.  Over Excellent in Excel en dit sjabloon</t>
  </si>
  <si>
    <t>1. Over Excellent in Excel en dit Sjabloon</t>
  </si>
  <si>
    <t xml:space="preserve">Excellent in Excel </t>
  </si>
  <si>
    <t>Over hoe je dit Sjabloon gebruikt</t>
  </si>
  <si>
    <t>2. Begin ieder nieuw Excelbestand met een nieuw, leeg sjabloon. Hiermee voorkom je dat koppelingen, namen, aanpassingen in opmaak-stijlen of meta-data op de achtergrond mee gekopieerd worden.</t>
  </si>
  <si>
    <t>Je bent nu klaar om een berekening te gaan bouwen.</t>
  </si>
  <si>
    <t>Hoofdregel voor gebruik van dit sjabloon</t>
  </si>
  <si>
    <t>ACM-donkerpaars 1, met zwarte lijn</t>
  </si>
  <si>
    <t>ACM-lichtpaars 2, met zwarte lijn</t>
  </si>
  <si>
    <t>Type tekst / cijfers</t>
  </si>
  <si>
    <t>Grootte</t>
  </si>
  <si>
    <t>Opmaak</t>
  </si>
  <si>
    <t>7. Laat kolom A en regel 1 altijd leeg. Geeft rustiger beeld en is bovendien noodzakelijk voor weergave van de review</t>
  </si>
  <si>
    <t>3. Hanteer voor alle cellen gelijke rijhoogte, gebaseerd op Arial 10 (hoogte = 12,75 en 17 pixels)</t>
  </si>
  <si>
    <t>1. Geef cijfers geen extra opmaak mee (vet of cursief, extra groot,  etc.); leidt tot dubbele boodschap, want de betekenis van een getal volgt al uit celkleur en positie in het werkboek</t>
  </si>
  <si>
    <t xml:space="preserve">3. Voor alle getallen staat de celstijl (de zes kleuren dus, zie Start &gt; Stijlen &gt; aangepast) ingesteld op: "Financieel, 2 decimalen, geen valuta-teken". De notatiecode hiervoor is (heb je in principe nooit nodig):  _ * #.##0,00_ ;_ * -#.##0,00_ ;_ * "-"??_ ;_ @_ </t>
  </si>
  <si>
    <t>2. Gebruik de tweede regel van de tabel eventueel voor de eenheden en of verdere toelichting van die kolom. Gebruik een afwijkende opmaak daarvoor, zie voorbeeld hieronder</t>
  </si>
  <si>
    <t>Het sjabloon bevat allerlei voorschriften en handreikingen om tot een goede en geuniformeerde berekening in Excel te komen. Er is echter maar één regel waar je je écht aan moet houden:</t>
  </si>
  <si>
    <t>Denk na over wat je doet en leg je keuzes uit</t>
  </si>
  <si>
    <t xml:space="preserve">Alle informatie over Excellent in Excel vind je op onze KIWI-pagina: </t>
  </si>
  <si>
    <t>Een schematische weergave kan helpen bij het overzicht van welke tabbladen met elkaar samenhangen en welke volgorde daarin zit. Kijk hier voor een voorbeeld van een stroomschema:</t>
  </si>
  <si>
    <t>About this file</t>
  </si>
  <si>
    <t>Case number</t>
  </si>
  <si>
    <t>File title</t>
  </si>
  <si>
    <t>Subtitle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</si>
  <si>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</si>
  <si>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</si>
  <si>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</si>
  <si>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</si>
  <si>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</si>
  <si>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</si>
  <si>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</si>
  <si>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</si>
  <si>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</si>
  <si>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</si>
  <si>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Use in specific cases:</t>
  </si>
  <si>
    <t>Sheet tab colors</t>
  </si>
  <si>
    <t>Sheet with result/output</t>
  </si>
  <si>
    <t>Sheet with input</t>
  </si>
  <si>
    <t>Sheet with calculations</t>
  </si>
  <si>
    <t>Model sheets</t>
  </si>
  <si>
    <t>Result</t>
  </si>
  <si>
    <t>Calculation</t>
  </si>
  <si>
    <t>Explanatory sheets</t>
  </si>
  <si>
    <t>Explanation</t>
  </si>
  <si>
    <t>Special attention:</t>
  </si>
  <si>
    <t>Explanantory notes</t>
  </si>
  <si>
    <t>Unit</t>
  </si>
  <si>
    <t>Constant</t>
  </si>
  <si>
    <t>Remarks</t>
  </si>
  <si>
    <t>Source</t>
  </si>
  <si>
    <t>Collecting input data</t>
  </si>
  <si>
    <t>Cover sheet</t>
  </si>
  <si>
    <t>Belongs to decision(s):</t>
  </si>
  <si>
    <t>Belongs to ACM study/investigation/publication:</t>
  </si>
  <si>
    <t>Reference number of decision(s)</t>
  </si>
  <si>
    <t>If applicable</t>
  </si>
  <si>
    <t>Remarks about previous versions of this file</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</si>
  <si>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</si>
  <si>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</si>
  <si>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</si>
  <si>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 xml:space="preserve">Explanation about how this file works </t>
  </si>
  <si>
    <t>Schematic overview and/or index of the functioning of this file</t>
  </si>
  <si>
    <t>Legend for the cell and sheet colors</t>
  </si>
  <si>
    <t>Value that is taken from another sheet or cell without calculation</t>
  </si>
  <si>
    <t>Result/calculated value that is used in another sheet</t>
  </si>
  <si>
    <t>Input or calculation that is not yet up-to-date or work in progress</t>
  </si>
  <si>
    <t>This color is only used in requests for information: the recipient of the request for data must enter data into these cells</t>
  </si>
  <si>
    <t>Cell borders can be used to indicate that a certain cell contains input, but that this input is generated automatically, for example, through a macro  (please do not enter data manually)</t>
  </si>
  <si>
    <t>Gray numbers represent the result of a check calculation; this is not a result that is used in other calculations.</t>
  </si>
  <si>
    <t>Sheet that is not yet up-to-date/work in progress</t>
  </si>
  <si>
    <t xml:space="preserve">Empty sheet used for indexing </t>
  </si>
  <si>
    <t>Standardized sheets with general information abouyt this file</t>
  </si>
  <si>
    <t>Relationship to other calculation files</t>
  </si>
  <si>
    <t>[ EINDE TABBLAD ]</t>
  </si>
  <si>
    <t>Dit tabblad bevat uitleg over dit sjabloon en de lay-out regels, plus verwijzingen naar de KIWI-pagina van Excellent in Excel met meer toelichting en achtergrond informatie</t>
  </si>
  <si>
    <t>NB: Dit tabblad dient uitsluitend als naslagwerk voor medewerkers die nog niet zo bekend zijn met Excellent in Excel en mag verwijderd worden bij gebruik van dit sjabloon</t>
  </si>
  <si>
    <t>Over dit sjabloon - Engelstalige versie</t>
  </si>
  <si>
    <t>Versie van dit sjabloon: Engelstalige versie, aangemaakt augustus 2021, op basis van NL versie 5, 8 juni 2021 (oorspronkelijk aangemaakt door Paul Adriaansen, Directie Energie)</t>
  </si>
  <si>
    <t xml:space="preserve">Voor je ligt het sjabloon voor het ontwikkelen van rekenmodellen in Excel, zoals dat bij de Directie Energie gebruikt wordt. </t>
  </si>
  <si>
    <t>2.  Toelichting en conventies over de tabbladen met toelichting en informatie</t>
  </si>
  <si>
    <t>3.  Toelichting en conventies over de tabbladen die data en berekeningen bevatten</t>
  </si>
  <si>
    <t>4.  Regels en conventies voor berekeningen</t>
  </si>
  <si>
    <t>5.  Gestandaardiseerde layout: celstijlen</t>
  </si>
  <si>
    <t>6.  Regels en opmaakstandaarden voor bladen, de lineaal, rekenblokken, cellen en tabellen</t>
  </si>
  <si>
    <t>7.  Regels en conventies voor review, archivering en publicatie van bestanden</t>
  </si>
  <si>
    <t>Als je vragen hebt over dit sjabloon of de Modelconventies kun je terecht bij het kernteam "Excellent in Excel" (Voor DTVP: Geerten van de Pol, voor DE: Paul Adriaansen, Max Raterink, Wietse van den Bos en Monique Coenraad-van der Zande), Paul Adriaansen is aanspreekpunt voor het sjabloon (paul.adriaansen@acm.nl).</t>
  </si>
  <si>
    <t xml:space="preserve">Veel werkplezier met dit sjabloon! </t>
  </si>
  <si>
    <t>Excellent in Excel is gestart in het najaar van 2017 met als doel de kwaliteit van de Excelmodellen binnen Directie Energie te verbeteren, met nadruk op de modellen die gebruikt worden binnen de (tarief)regulering.</t>
  </si>
  <si>
    <t xml:space="preserve">https://intranet.acm.local/project/excellent-in-excel/SitePages/Introductiepagina.aspx </t>
  </si>
  <si>
    <t>1. Je vindt het sjabloon op onze KIWI-pagina (zie boven), dit sjabloon wordt met enige regelmaat geupdate. Er is ook een Engelstalige versie beschikbaar.</t>
  </si>
  <si>
    <t>3. Sla het sjabloon direct op in een registratie in DOX onder een goede naam (die is namelijk niet meer aan te passen). Of werk op de N-schijf als je daarover afspraken hebt gemaakt in je team en met de opdrachtgever.</t>
  </si>
  <si>
    <t>4. Neem eerst even de tijd om de interne en externe introducerende tabbladen in te vullen (Informatie bestand, Titelblad en Toelichting). Je zult zien dat dit niet langer dan tien minuten in beslag neemt, terwijl het van grote waarde is voor je collega's in de toekomst.</t>
  </si>
  <si>
    <t>5. Je kunt uiteraard onderdelen van het sjabloon aanpassen of verwijderen als je ze niet gebruikt, maar probeer zoveel mogelijk van de gestandaardiseerde indeling in tact te laten. Over ieder onderdeel van het sjabloon is nagedacht, en vertegenwoordigt een functie of waarborg voor kwaliteit.</t>
  </si>
  <si>
    <t>Dit betekent dat je er altijd voor kunt kiezen om af te wijken van het sjabloon of de Excellent Modelconventies als dat naar jouw idee beter is, maar dat je dat dan wel moet toelichten ('comply or explain').</t>
  </si>
  <si>
    <t>2. Toelichting en conventies over de tabbladen met toelichting en informatie</t>
  </si>
  <si>
    <r>
      <t xml:space="preserve">Dit is een </t>
    </r>
    <r>
      <rPr>
        <u/>
        <sz val="10"/>
        <rFont val="Arial"/>
        <family val="2"/>
      </rPr>
      <t>intern tabblad</t>
    </r>
    <r>
      <rPr>
        <sz val="10"/>
        <rFont val="Arial"/>
        <family val="2"/>
      </rPr>
      <t>, zoals de naam al zegt. Dat betekent dat het nooit meegestuurd mag worden wanneer een (concept) versie van het bestand wordt toegestuurd aan marktpartijen of op een andere manier openbaar wordt gemaakt.</t>
    </r>
  </si>
  <si>
    <t>Op dit tabblad worden alle interne gegevens over het project en het bestand bijgehouden. Vul de tabellen in voor zover van toepassing, en maak met je team afspraken over het bijhouden van de informatie en versiebeheer op dit tabblad.</t>
  </si>
  <si>
    <t>Belangrijk: dit tabblad moet altijd behouden blijven in de interne versie van dit bestand. De informatie op dit tabblad is belangrijk voor afleggen van verantwoording over de berekeningen en ook voor de overdraagbaagheid aan collega's in de toekomst.</t>
  </si>
  <si>
    <t xml:space="preserve">https://intranet.acm.local/project/excellent-in-excel/Documenten/(Excellent)%20Voorbeelden%20stroomschema%20en%20inhoudsopgave%20(v2).xlsx?d=w9a29348f0e2f47848aaca535b9b3ac1f&amp;csf=1&amp;e=wYPnBc </t>
  </si>
  <si>
    <t xml:space="preserve">Wat (eveneens) kan bijdragen aan de overzichtelijkheid is het nummeren van de tabbladen en deze nummering met een beschrijving per tabblad laten terug komen op dit blad, bij wijze van inhoudsopgave. </t>
  </si>
  <si>
    <t>2. Hanteer een identieke nummering of verkorte naam voor iedere bron, die vervolgens op alle plaatsen in het model op dezelfde manier gebruikt wordt.</t>
  </si>
  <si>
    <t>3. Probeer in dit externe bronnenoverzicht zoveel mogelijk gegevens op te nemen die een belangehebbende in staat stelt de bron na te gaan (weergeven van naam en datum van het bestand zoals aangeleverd door de belanghebbende, URL's van publicaties waar mogelijk)</t>
  </si>
  <si>
    <t>- Hou er in ieder geval rekening mee dat celnamen 'besmettelijk' zijn: bij het kopieëren van tabbladen naar andere bestanden, worden alle celnamen en ranges van het bronbestand toegevoegd aan het nieuwe bestand. Dat geeft veel vervuiling en kan zelfs tot fouten leiden.</t>
  </si>
  <si>
    <t xml:space="preserve">- In Excel 365 zijn macro's standaard uitgeschakeld, vanwege beveiligingsredenen. Bespreek in het team hoe je omgaat met macro's en hoe beveiliging en kennis over de werking ervan geborgd wordt. </t>
  </si>
  <si>
    <t xml:space="preserve">     2. Maak notities in de code, zodat voor een beginnende VBA-lezer duidelijk wordt wat er in de macro gebeurt en voor een (ervaren) VBA-programmeur duidelijk is welke (inhoudelijke) keuzes je hebt gemaakt in de code</t>
  </si>
  <si>
    <t>- Zorg altijd voor een duidelijke beschrijving van de macro, incl. werking en effecten in het Excelbestand zelf (die neem je dus op op dit tabblad)</t>
  </si>
  <si>
    <r>
      <t xml:space="preserve">--&gt; NB: hou er rekening mee dat externe organisaties downloaden of uitvoeren van Excelbestanden met macro's erin geblokkeerd hebben, vanwege beveiliging van het IT-systeem. Gebruik macro's alleen als het </t>
    </r>
    <r>
      <rPr>
        <i/>
        <sz val="10"/>
        <rFont val="Arial"/>
        <family val="2"/>
      </rPr>
      <t xml:space="preserve">echt </t>
    </r>
    <r>
      <rPr>
        <sz val="10"/>
        <rFont val="Arial"/>
        <family val="2"/>
      </rPr>
      <t>niet anders kan (en overweeg dan ook andere software dan Excel te gebruiken)..</t>
    </r>
  </si>
  <si>
    <t>3. Toelichting en conventies over de tabbladen die data en berekeningen bevatten</t>
  </si>
  <si>
    <t>Over het tabblad 'Resultaat':</t>
  </si>
  <si>
    <t>- Volgens de conventies moet een berekening volledig 'van links naar rechts' worden opgebouwd. We maken een uitzondering op deze regel voor het resultaten tabblad: dat staat helemaal vooraan, i.p.v. achteraan. Iemand die uitsluitend de uitkomst van de berekening nodig heeft, hoeft dan niet te zoeken.</t>
  </si>
  <si>
    <t xml:space="preserve">- Op het tabblad Resultaat herhaal je de resultaten van je berekening, maak zo min mogelijk berekeningen op dit tabblad zelf (het meeste kun je als het goed is ophalen van de gele tabbladen). </t>
  </si>
  <si>
    <t>- Denk na over wat daadwerkelijk het resultaat is dat je wilt presenteren. Bijvoorkeur heb je één Resultaat-tabblad, en kun je daarop binnen één 'beeldscherm' (dus zonder scrollen) alle resultaten overzichtelijk presenteren.</t>
  </si>
  <si>
    <t>Over de tabbladen 'Data':</t>
  </si>
  <si>
    <t>- Alle input gegevens moeten zijn opgenomen op deze lichtgroene tabbladen. Ook losse parameters dienen als input opgenomen te worden (creëer eventueel een afzonderlijk tabblad met 'parameters').</t>
  </si>
  <si>
    <t xml:space="preserve">- Houd de inputtabbladen zo overzichtelijk mogelijk: ieder input tabblad moet gebaseerd zijn op één lineaal, zelfs als dat betekent dat je een nieuw tabblad moet gebruiken voor slechts een beperkte hoeveelheid gegevens. </t>
  </si>
  <si>
    <t>- Beperk de hoeveelheid berekeningen op inputtabbladen tot hooguit (sub)totalen. Zeker berekeningen die die in feite onderdeel vormen van modelkeuzes (dat kan al gaan om het bepalen van een gemiddelde over bepaalde jaren) horen niet thuis op een inputtabblad.</t>
  </si>
  <si>
    <t xml:space="preserve">- Geef ieder tabblad met data een logische naam, en pas eventueel tabblad nummering toe. Neem heldere toelichtingen op bij de gegevens en benoem eventuele bijzonderheden. </t>
  </si>
  <si>
    <t>Over de tabbladen 'Berekening':</t>
  </si>
  <si>
    <t>- Tabbladen met berekeningen beginnen altijd met blokken waarin de relevante gegevens worden opgehaald van de betreffende Datatabbladen (dit zijn de oranje gekleurde cellen).</t>
  </si>
  <si>
    <t>- Zorg ervoor dat de linealen overeenkomen tussen tabbladen met inputgegevens en bladen met berekeningen: hanteer eenzelfde indeling (en dus dezelfde lineaal) en volgorde en zorg dat identieke koppen in dezelfde kolommen staan (bijvoorbeeld: 'jaar t' moet op het berekeningstabblad in dezelfde kolom staan als op het databblad)</t>
  </si>
  <si>
    <t xml:space="preserve">- Denk na over een logische indeling van je berekeningsstappen en gebruik daarbij balken en tussenkopjes om de layout ondersteunend te maken aan die indeling. Maak uitsluitend gebruik van gegevens die op het tabblad zelf zijn opgehaald, kies daarin een logische volgorde, en verwijs nooit 'vooruit'. </t>
  </si>
  <si>
    <t xml:space="preserve">- Werk toe naar duidelijke (tussen)resultaten van je berekening. Zorg dat alle cellen waarnaar op andere tabbladen verwezen wordt een blauwe kleur krijgen. </t>
  </si>
  <si>
    <t xml:space="preserve">- Geef ieder tabblad met berekeningen een logische naam, en pas eventueel tabblad nummering toe. Neem heldere toelichtingen op bij de berekeningen en benoem eventuele bijzonderheden. </t>
  </si>
  <si>
    <t>Andere soorten tabbladen</t>
  </si>
  <si>
    <t>In principe heb je vrijwel nooit andere tabbladen nodig dan de drie types die hierboven genoemd zijn.</t>
  </si>
  <si>
    <t>Er zijn twee uitzonderingen die we hier nog wel opnemen:</t>
  </si>
  <si>
    <t xml:space="preserve">1. Inputtabbladen die één-op-één worden overgenomen uit niet-ACM modellen of berekeningen (bijvoorbeeld een Excel-file of gegevensblad van een marktpartij, of een data-uitdraai van het CBS). </t>
  </si>
  <si>
    <t>2. Cockpits, die als doel hebben om verschillende scenario's te runnen op een model</t>
  </si>
  <si>
    <t xml:space="preserve">Over het tabblad-type 'overgenomen externe input': </t>
  </si>
  <si>
    <t>- Wanneer je voor je berekening input gebruikt van data van een marktpartij of bijvoorbeeld het CBS, heeft het altijd de voorkeur om die gegevens te ordenen in een gestandaardiseerd data-tabblad. Hou daarom bij het opstellen van formats voor informatieverzoeken al rekening met het sjabloon.</t>
  </si>
  <si>
    <t>- Soms kan het echter van belang zijn om juist gebruik te maken van databladen zoals die zijn aangeleverd door marktpartijen. Dit kan bijvoorbeeld helpen om richting een marktpartij te laten zien hoe ACM op basis van zijn data tot een berekening is gekomen.</t>
  </si>
  <si>
    <t xml:space="preserve">- Een dergelijk datablad zal nooit aan het sjabloon voldoen en er qua layout ook totaal anders uitzien. Dat hoeft geen probleem te zijn, wanneer maar duidelijk is op welke wijze het tabblad vervolgens verder gebruikt wordt in onze berekening. Geef dit bijvoorbeeld aan door op volgende tabbladen heldere verwijzingen naar specifieke kolommen of velden op te nemen. </t>
  </si>
  <si>
    <t>- Wanneer zo'n datatabblad gebruikt wordt is het nuttig om het afwijkende karakter ervan terug te laten komen in de tabnaam. Ook een optie: in het ingeladen tabblad bovenin enkele regels toevoegen, waarin (wel in Sjabloon stijl) een toelichting met bronverwijzing gegeven wordt op de gegevens op dat blad.</t>
  </si>
  <si>
    <t>- Let er altijd op dat de extern ingeladen tabbladen geen koppelingen meer bevatten (maak alles 'harde waarden'), die kunnen bedrijfsgevoelige of persoonsgegevens bevatten (bijvoorbeeld: C:\bestanden\Project overname concurrent\Analyse Jan\bestand!A1). Filter ook opmaakstijlen of celnamen weg, omdat die je bestand vervuilen.</t>
  </si>
  <si>
    <t>Over het tabblad-type 'Dashboard' of 'Cockpit':</t>
  </si>
  <si>
    <t>- Veel van de berekeningen die ACM maakt hebben als resultaat een vastgestelde uitkomst (bijvoorbeeld: het tarief per kWh is EUR 0,2134). Die berekeningen bevatten allerlei data en parameters, maar die worden eenduidig ingevuld door het nemen van een besluit.</t>
  </si>
  <si>
    <t>- Soms wordt een Excelbestand juist ontwikkeld als een model met variabelen. Het model is dan bedoeld om een berekening in verschillende situaties tot verschillende uitkomsten te laten leiden, er worden bijvoorbeeld scenario's mee doorgerekend of simulaties mee uitgevoerd.</t>
  </si>
  <si>
    <t>- Dergelijke bestanden bevatten ook nog steeds data en parameters die op licht groene 'Databladen' ingevuld worden, zoals in een standaardmodel, maar in dit geval zijn er ook cellen waarvan de input als 'variabele' aan te merken is. Tegelijkertijd is het resultaat van de berekening ook afhankelijk van de inputwaarden van die variabelen.</t>
  </si>
  <si>
    <t>- Plaats in deze gevallen de variabelen op een afzonderlijk tabblad: de 'cockpit'. Het moet namelijk duidelijk zijn welke gegevens variabelen zijn, en welke data en parameters geen onderdeel uitmaken van de scenario-analyse. Je kunt vervolgens voor het gemak en de overzichtelijkheid ook je belangrijkste resultaat herhalen op je cockpit-tabblad.</t>
  </si>
  <si>
    <t>- Zet een dashboard altijd vooraan in je model, en geef het een duidelijke naam en de licht blauwe kleur (net als voor een 'resultaat tabblad'). Zie een dashboard of cockpit tabblad als een 'schil' om je oorspronkelijke model heen.</t>
  </si>
  <si>
    <t>- Gebruik ook een dergelijk dashboard/cockpit-tabblad eventueel ook wanneer je een eerder gepubliceerde berekening aanpast op basis van nieuwe gegevens (bijvoorbeeld bij een datafout, of naar aanleiding van een uitspraak van de rechter).</t>
  </si>
  <si>
    <t>4. Regels en conventies voor berekeningen</t>
  </si>
  <si>
    <t>Onderstaande regels zijn gebaseerd op de FAST-standaard voor financieel modelleren (met enkele aanpassingen en vereenvoudigingen). Een deel van onderstaande rekenregels wordt afgedwongen door het sjabloon en de kleurencode voor cellen, maar niet alles. Wees je bewust van onderstaande regels bij het bouwen van een berekening.</t>
  </si>
  <si>
    <t>Indeling en opbouw van een berekeningstabblad</t>
  </si>
  <si>
    <t xml:space="preserve">1. Werk altijd van links naar recht en van boven naar beneden. Dit betekent dat een cel uitsluitend gebruik mag maken van gegevens of berekende (tussen)resultaten die links van én boven die betreffende cel zijn opgenomen of berekend. </t>
  </si>
  <si>
    <t xml:space="preserve">   Op deze regel zijn enkele standaarduitzonderingen: 1) het tabblad Resultaat staat helemaal vooraan, i.p.v. achteraan; 2) de kolom Rijtotaal staat vóór de regel die hij sommeert (i.p.v. erachter), 3) wanneer je een totaal berekent over een zeer lange kolom met gegevens is het toegestaan dit totaal bovenaan het tabblad te berekenen (i.p.v. onderaan).</t>
  </si>
  <si>
    <t xml:space="preserve">   Er zijn ook 'bijzondere' uitzonderingen mogelijk op deze regel, namelijk wanneer je gebruik maakt van een tussenresultaat dat pas verderop in het bestand berekend wordt. Dit noemen we een 'vooruiverwijzing'. Die zijn toegestaan als het niet anders kan, maar moeten duidelijk gemarkeerd worden (roze celkleur mét toelichting).</t>
  </si>
  <si>
    <t>2. De lineaal op ieder tabblad dwingt af dat je in je berekening kiest voor het invullen van een constante (dimensieloos) of een reeks. De betekenis hiervan moet terug komen in de omschrijving van de regel.</t>
  </si>
  <si>
    <t xml:space="preserve">   Op één regel kan dus nooit zowel de kolom 'constante' als de kolommen die horen bij de reeks zijn ingevuld. Een rijtotaal kan alleen zijn ingevuld als de optelling van een reeks. Een rijtotaal met een zelfstandige betekenis (bijv. 'totale omzet') kan beter met een zelfstandige omschrijving op een volgende regel worden opgenomen.</t>
  </si>
  <si>
    <t>3. Zoals ook al opgegeven bij de opmaakregels voor de lineaal kan ieder blad slechts één reeks omvatten, en is het nuttig om bij gelijke reeksen ook een gelijk startpunt in kolom L te hanteren.</t>
  </si>
  <si>
    <t>4. Op een regel die een berekening bevat voor een hele reeks moet de formule in latere kolommen altijd gelijk zijn aan de formule in de eerste kolom van de serie (kolom L dus), zodat deze altijd zonder fouten kan worden doorgetrokken naar het einde van de reeks. Afwijkingen hierop moeten gemarkeerd worden met een roze celkleur (plus toelichting)</t>
  </si>
  <si>
    <t>5. Verdeel en beheers de berekening door middel van compacte en duidelijk afgebakende deelberekeningen in blokken met dezelfde structuur.</t>
  </si>
  <si>
    <t xml:space="preserve">Regels voor omschrijvingen en noodzakelijke informatie </t>
  </si>
  <si>
    <t>1. Geef elke regel een duidelijke en unieke naam. Zorg dat duidelijk is wat ieder getal op die regel betekent, en sluit waar mogelijk aan bij terminologie uit een bijbehorend besluit.</t>
  </si>
  <si>
    <t xml:space="preserve">2. Geef bij elk getal op een data- of berekeningstabblad aan wat de eenheid is (standaard in kolom F). Geef bij eurobedragen ook altijd aan in welk prijspeil een bedrag staat. </t>
  </si>
  <si>
    <t>3. Gebruik positieve benamingen. Gebruik zonodig "-1" om van teken te wisselen (voorbeeld: als er €10 verlies wordt gemaakt dan geldt winst = -10 (of eventueel verlies = 10) maar nooit 'verlies = -10'. Bij opbouw van Resultaatrekening of Balans dient altijd duidelijk te zijn wat het resultaat aangeeft (naam moet overeenkomen met teken).</t>
  </si>
  <si>
    <t>4. Iedere regel van een datatabblad moet voorzien zijn van een bronverwijzing. Wanneer een bronverwijzing van toepassing is 'per kolom', in plaats van per regel, moet de bronverwijzing in een afzonderlijke regel opgenomen worden.</t>
  </si>
  <si>
    <t xml:space="preserve">5. Gebruik de opmerkingen kolom om eventuele begripsduiding mee te geven bij een berekend resultaat. Je kunt ook eventuele keuzes of aannames in de berekening toelichten. </t>
  </si>
  <si>
    <t>6. Gebruik de roze markering voor een cel wanneer je een afwijkende keuze of bewerking maakt. Zeker wanneer de berekening in een cel afwijkt van de berekeningen in andere cellen op diezelfde regel. Geef in dit geval een toelichting mee in het notitieveld bij de cel (rode driehoekje).</t>
  </si>
  <si>
    <t>Regels voor verwijzingen in berekeningen</t>
  </si>
  <si>
    <t>1. Gebruik in je berekening nooit harde waarden, maar neem gegevens en constanten op als input op een datatabblad en haal deze op.</t>
  </si>
  <si>
    <t xml:space="preserve">   Mogelijke uitzonderingen hierop zijn bijvoorbeeld '12' voor 12 maanden, etc. Maar '365 dagen' bevat in feite al een aanname ('geen schrikkeljaar'), dus zelfs in dit geval is het beter om het getal als input op te nemen ('Aantal dagen in 2021: 365') </t>
  </si>
  <si>
    <t>2. Gebruik in je berekening nooit verwijzingen naar een ander tabblad, maar zorg ervoor dat alle gegevens die je nodig hebt eerst al worden opgehaald van het data-tabblad (door middel van oranje cellen) voordat je ze gebruikt in een berekening.</t>
  </si>
  <si>
    <t xml:space="preserve">   Deze regel lijkt omslachtig, maar maakt in de praktijk een groot verschil voor de begrijpelijkheid van je berekeningen!</t>
  </si>
  <si>
    <t>3. Gebruik in je berekening nooit verwijzingen naar een ander Excelbestand of database, maar neem brongegevens over als harde waarden op een datablad, en voorzie ze van een heldere bronverwijzing.</t>
  </si>
  <si>
    <t xml:space="preserve">   Het doorlinken naar andere bestanden is foutgevoelig, en verbreekt de 'zelfstandige leesbaarheid' van je berekening. Ook kan de uitkomst van je berekening ineens veranderen (bij 'koppelingen verversen') zonder dat je weet waarom. Wanneer doorlinken naar een ander bestand noodzakelijk is, moet je goede afspraken maken over samenwerking.</t>
  </si>
  <si>
    <t>4. Gebruik geen celnamen. Het is eigenlijk nooit echt nodig, maar het kan wel allerlei issues en fouten opleveren. Zie ook toelichting over celnamen in onderdeel 2 hierboven.</t>
  </si>
  <si>
    <t xml:space="preserve">5. Verwijs bij het vaker ophalen van bepaalde gegevens nooit naar een (eerdere) verwijzing, maar naar de oorspronkelijke brongegevens. </t>
  </si>
  <si>
    <t>6. Doe iedere berekening maar één keer, verwijs op plaatsen waar je het betreffende resultaat nogmaals nodig hebt naar je eerdere berekening.</t>
  </si>
  <si>
    <t>7. Maak nooit kringverwijzingen, en los kringverwijzingen die per ongeluk ontstaan altijd direct op.</t>
  </si>
  <si>
    <t xml:space="preserve">8. Probeer het gebruik van verwijzingsfuncties als horizontaal/verticaal zoeken, index, zoek, indirect, etc. te beperken. Vaak levert dit geen duidelijk navolgbare verwijzing op. Wanneer dergelijke verwijzingsfuncties noodzakelijk zijn, licht ze altijd duidelijk toe op het tabblad 'bronverwijzingen en toepassingen'. </t>
  </si>
  <si>
    <t>Regels voor formules in berekeningen</t>
  </si>
  <si>
    <t>1. Gebruik korte en eenvoudige formules, splits lange en ingewikkelde formules op in berekeningsstappen over meerdere regels. Een 'rule-of-thump' is dat een berekening in principe niet langer moet zijn dan je duim.</t>
  </si>
  <si>
    <t>2. Gebruik eventueel haakjes, spaties en nieuwe regels / lege regels om een lange formule duidelijker te maken (vooral om aan te geven welke delen van een bewerking bij elkaar horen).</t>
  </si>
  <si>
    <t>3. Gebruik $-tekens (deze heten 'ankers') met verstand. Gebruik het om te verwijzen naar een constante in een serie berekeningen of om te verwijzen naar een tijdserie.</t>
  </si>
  <si>
    <t>4. Verwijs in formules niet naar delen van een bereik (kolommen of rijen), dit is erg foutgevoelig. Gebruik in plaats hiervan vlaggen (invoervelden of logische functies die waarde 0 of 1 geven) om selecties te maken over relevante rijen, kolommen of cellen.</t>
  </si>
  <si>
    <t>5. Gebruik bijvoorkeur geen ALS-functies, maar gebruik ook hier vlaggen om te toetsen op condities (vermenigvuldigen met een vlag werkt hetzelfde als een ALS-functie, maar biedt meer inzicht in de berekening). Gebruik nooit geschakelde als-functies (nested-if's).</t>
  </si>
  <si>
    <t>6. Gebruik geen ingewikkelde Excel functies. Probeer alles wat je wilt doen te bereiken door een berekening op te knippen in kleine stappen en in die stappen uitsluitend logische functies en eenvoudige operatoren te gebruiken. Wanneer je toch een ingewikkelde functie gebruikt: gebruik er maximaal één per cel, en licht de functie toe.</t>
  </si>
  <si>
    <t>7. Gebruik geen macro's. Ze zijn niet voor iedereen inzichtelijk en bruikbaar, ze doen niet altijd wat je verwacht, en lopen soms vast. Zie ook de toelichting over macro's in onderdeel 2 hierboven. In Excel 365 wordt gebruik van macro's actief ontmoedigd.</t>
  </si>
  <si>
    <t xml:space="preserve">8. Rond alleen af als het moet en denk na over hoe je dat doet. Voor het afronden van tussentijdse resultaten moet een hele goede reden bestaan, anders leidt het tot onnauwkeurigheden. Maak onderscheid tussen daadwerkelijk afronden en het weergeven van meer of minder decimalen. </t>
  </si>
  <si>
    <t>In het sjabloon zijn standaard celstijlen voorgeprogrammeerd (zie Start-lint &gt; Stijlen), deze zijn gebaseerd op het huisstijl-handboek van ACM.</t>
  </si>
  <si>
    <t>Rand en opvulling</t>
  </si>
  <si>
    <t xml:space="preserve">&lt;geen&gt; </t>
  </si>
  <si>
    <t>Omschrijving van bestand en/of berekeningen op hoofdlijnen</t>
  </si>
  <si>
    <t>Toelichting of extra duiding van details en bijzonderheden</t>
  </si>
  <si>
    <t>NB: onderscheid met omschrijving op hoofdlijnen is niet hard</t>
  </si>
  <si>
    <t>conform kleurencode</t>
  </si>
  <si>
    <t>diverse lichte kleuren als opvulling</t>
  </si>
  <si>
    <t>Naast deze celstijlen worden ook enkele standaarden uit Excel zelf gebruikt:</t>
  </si>
  <si>
    <r>
      <t>- hyperlink:</t>
    </r>
    <r>
      <rPr>
        <sz val="10"/>
        <rFont val="Arial"/>
        <family val="2"/>
      </rPr>
      <t xml:space="preserve"> eventuele links, bijvoorbeeld URL's naar externe openbare brongegevens, of besluiten op de ACM website.</t>
    </r>
  </si>
  <si>
    <t>- 000/komma: Dit is de knop/celstijl voor de financiële getalnotatie (deze wordt ook gebruikt in alle numerieke celstijlen in het sjabloon). We geven geen euro-teken mee (neem eenheid op in afzonderlijke kolom), bedragen krijgen een punt voor duizendtallen, en met deze knop voeg je ook nog twee decimalen toe (standaard is nul decimalen).</t>
  </si>
  <si>
    <t>- %/Percentage: Met deze knop/celstijl wordt een bedrag uitgedrukt in een percentage met twee decimalen.</t>
  </si>
  <si>
    <t>6. Regels en opmaakstandaarden voor bladen, de lineaal, rekenblokken, cellen en tabellen</t>
  </si>
  <si>
    <t>Voor alle onderstaande regels geldt dat ze al zijn ingebouwd in het sjabloon, en dat het dus eigenlijk automatisch goed gaat zolang je geen aanpassingen maakt op het sjabloon.</t>
  </si>
  <si>
    <t>Regels en opmaakstandaarden voor tabbladen</t>
  </si>
  <si>
    <t>6. Maak regels of kolommen NOOIT onzichtbaar (dit is zeer foutgevoelig), maak hooguit gebruik van 'groeperen' als je bepaalde regels wilt kunnen wegklikken voor het overzicht (Gegevens &gt; groeperen)</t>
  </si>
  <si>
    <t>9. Gebruik de scheidingstabbladen 'Input --&gt;' en 'Berekeningen --&gt;' om overzicht te creëren, en gebruik er meerdere (Input A --&gt;, Input B --&gt;, etc.) als je heel veel tabbladen hebt. Deze scheidingstabbladen dienen altijd volledig leeg te blijven.</t>
  </si>
  <si>
    <t>10. Ieder tabblad heeft standaard een 'Einde tabblad' markering. Hiermee wordt aangegeven dat er onder die regel niets meer volgt (zorg dus ook dat er nooit iets onder die regel staat).</t>
  </si>
  <si>
    <t>Regels en opmaakstandaarden voor de lineaal</t>
  </si>
  <si>
    <t>1. De lineaal is de regel met titels / kopbenamingen die 'vastgezet' is op het bovenste gedeelte van ieder tabblad. In dit sjabloon is dit standaard regel 11 (maar die kan opschuiven wanneer meer toelichting wordt opgenomen). De standaardopmaak van de lineaal is 'kop2 bloktitel'.</t>
  </si>
  <si>
    <t>2. Kolom B, F, H en J hebben een standaard functie/benaming: Omschrijving, Eenheid, Constante en Rijtotaal. Behoud deze indeling altijd op ieder blad. Vanaf kolom L kan een reeks worden ingevuld, bijvoorbeeld opeenvolgende jaren, maanden, gereguleerde bedrijven/taken, etc.</t>
  </si>
  <si>
    <t>3. Ieder tabblad heeft één lineaal, en die is altijd zichtbaar. De betekenis van iedere kolom is dus voor het gehele tabblad gelijk. Wijk hier uitsluitend vanaf wanneer het echt niet anders gaat, en vermeld dit vervolgens in de toelichting bovenin.</t>
  </si>
  <si>
    <t xml:space="preserve">   Door voor alle Excelbestanden de lineaal-indeling gelijk te houden kunnen eenvoudig delen van berekeningen tussen bestanden gekopieerd worden: de kolommen hebben automatisch dezelfde betekenis, opmaak is identiek. Verwijder dus geen kolommen, ook niet als je bijvoorbeeld rijtotaal niet gebruikt.</t>
  </si>
  <si>
    <t>4. Na de reeks op de lineaal volgen nog een of twee standaard opgenomen kolommen: 'bron' (bij groene datatabbladen) en 'opmerking' op alle tabbladen. NB: de kolom 'opmerking' is bedoeld voor opmerkingen voor openbaar gebruik, interne opmerkingen mogen daar ook staan, maar krijgen de vette rode opmaak.</t>
  </si>
  <si>
    <t>5. De kolommen C, D en E zijn bedoeld voor eventueel aanvullende omschrijvingen (indien noodzakelijk), of bijvoorbeeld selectievelden om delen van een berekening 'aan' of 'uit' te zetten. Deze kolommen kunnen per rekenblok een afwijkende betekenis hebben (de omschrijving komt dan niet op de lineaal, maar in de kop bij het betreffende blok).</t>
  </si>
  <si>
    <t xml:space="preserve">6. Gebruik als het enigszins kan bij gelijke reeksen ook op ieder tabblad dezelfde waarde voor dezelfde kolom. </t>
  </si>
  <si>
    <t xml:space="preserve">   Voorbeeld: je gebruikt op meerdere data- en rekentabbladen een reeks met jaren. Stel dat je berekening begint met 2011 (in kolom L dus), maar dat op één datatabblad de gegevens pas beginnen in 2014, dan zet je op dat tabblad 2014 óók in kolom O (en niet in kolom L). Je laat kolom L, M en N leeg in dat geval.</t>
  </si>
  <si>
    <t>Regels en opmaakstandaarden voor berekeningsblokken</t>
  </si>
  <si>
    <t>3. Gebruik geen celbelijning, dit is eigenlijk nooit nodig en kan wel allerlei lelijkheid geven bij kopiëren of doortrekken. Gebruik celbelijning alleen als je een tabel wilt tekenen (zie voorbeeld hieronder)</t>
  </si>
  <si>
    <t>5. Maak op een berekeningstabblad zo veel mogelijk onderscheid tussen de blokken waarin gegevens worden opgehaald (oranje cellen) en blokken waarin dingen worden berekend (gele cellen). Bijvoorkeur maken gele cellen gebruik van gegevens in oranje cellen die zichtbaar zijn zónder te hoeven scrollen.</t>
  </si>
  <si>
    <t>Regels en opmaakstandaarden voor cellen met tekst</t>
  </si>
  <si>
    <t>1. Gebruik in principe geen KAPITALEN in beschrijvingen, want geeft schreeuwerig beeld (hooguit als kop). Geef tekst geen extra kleur of opmaak mee.</t>
  </si>
  <si>
    <t>4. Neem nooit tekst op in kolommen die bedoeld zijn om leeg te blijven (A, G , I en K), die is niet altijd zichtbaar omdat het hele smalle kolommen zijn. Neem nooit tekst in witte letters op, op een lege/witte achtergrond.</t>
  </si>
  <si>
    <t>Regels en opmaakstandaarden voor cellen met getallen</t>
  </si>
  <si>
    <t>4. Als je via een andere route getallen invoert, kies dan altijd voor financiële notatie (door middel van de knop '000'), uiteraard kun je het aantal decimalen aanpassen aan de betekenis van het getal. Neem geen euro-teken op, zet de eenheid in de kolom eenheid.</t>
  </si>
  <si>
    <t xml:space="preserve">3. Lijn tekst in een tabel altijd uit naar linksboven en cijfers naar rechtsboven. Gebruik standaard tekst-terugloop in een tabel.
</t>
  </si>
  <si>
    <t>4. Een raster helpt bij de overzichtelijkheid van een tabel. Kies een eenvoudig raster zodat geen problemen ontstaan bij het aanpassen van de tabel of doorkopiëren van rijen en kolommen (NB: de vooraf gedefinieerde celstijlen overschrijven rasters!)</t>
  </si>
  <si>
    <t>5. Merge nooit cellen in een tabel, maar gebruik 'centreren over selectie' als je een kop wilt toepassen over meerdere kolommen</t>
  </si>
  <si>
    <t>7. Regels en conventies voor review, archivering en publicatie van bestanden</t>
  </si>
  <si>
    <t>Regels en conventies voor reviews</t>
  </si>
  <si>
    <t>Om tot een goed model te komen is het van belang dat er altijd een tweede paar ogen naar het gehele model kijkt. Bijvoorkeur is dat iemand die niet bij de ontwikkeling van het model betrokken is (of zelfs niet in het projectteam zit).</t>
  </si>
  <si>
    <t>Hiermee worden conceptuele fouten in het model niet altijd opgespoord, maar het doel van deze review is om rekenfouten en fouten in het gebruik van de conventies te kunnen vinden en herstellen.</t>
  </si>
  <si>
    <t>Een toelichting op hoe een review kan worden uitgevoerd is beschikbaar op de KIWI-pagina van Excellent in Excel:</t>
  </si>
  <si>
    <t>Regels en conventies voor archivering</t>
  </si>
  <si>
    <t>Sinds de invoering van DOX is de standaardwerkwijze dat berekeningen ook gemaakt en gearchiveerd worden in de DOX-zaak. Omdat DOX diverse beperkingen kent ten aanzien van het werken in Excel, heeft de werkgroep Excellent in Excel twee routes bedacht:</t>
  </si>
  <si>
    <t>1. Wanneer werken in DOX noodzakelijk is, kan een speciale werkwijze gevolgd worden om zo prettig mogelijk samen te werken in DOX. Deze werkwijze is opgenomen in een powerpoint-presentatie, en is te vinden op onze KIWI-pagina. NB: dit vergt oefening, het is niet eenvoudig.</t>
  </si>
  <si>
    <t>2. Wanneer werken in DOX niet per se noodzakelijk is, kun je (met toestemming van de manager) blijven werken op de N-schijf. Hiervoor bestaan van oudsher diverse manieren om effectief samen te werken, binnen de Directie Energie worden de volgende regels vaak gebruikt:</t>
  </si>
  <si>
    <t>- Maak door middel van genummerde mappen onderscheid tussen 1) data uitvragen, 2) ontvangen data, 3) analyses uitgevoerd op deze data, 4) Ontwikkeling van de modellen (gebruik een afzonderlijke map voor ieder bestand), 5) analyses op de modellen of overige bestanden, 6) definitieve bestanden.</t>
  </si>
  <si>
    <t>- Binnen iedere model-map (onderdeel 4 hierboven), gebruik je tenminste submappen voor: a) oude versies van het bestand (probeer maximaal één versie in de hoofmap te hebben staan), b) review versies van het bestand, c) uitgestuurde (externe) tussenversies van het bestand.</t>
  </si>
  <si>
    <t>- In de map met definitieve bestanden maak je bijvoorkeur gebruik van deze submappen: a) definitieve interne versie van het rekenbestand (deze versie sla je 'zo laat mogelijk' op, als alles al strak staat), b) de definitieve externe versie van het bestand, c) eventueel een derde (openbare) versie wanneer sprake is van vertrouwelijke gegevens.</t>
  </si>
  <si>
    <t>3. Overige regels nader te bepalen, in samenwerking met het team. Vuistregel: Kies mappenstructuur en benamingen zó dat iemand zonder kennis over het project (nu of over x jaar) zelfstandig de juiste bestanden kan vinden. Controleer dit ook na afloop van je project, dit is onderdeel van de verantwoordelijkheid tot archivering!</t>
  </si>
  <si>
    <t>Regels en conventies voor het openbaar maken en/of publiceren van bestanden</t>
  </si>
  <si>
    <t>Binnen de Directie Energie is er een gestandaardiseerde werkwijze ontstaan voor het publiceren van rekenbestanden. Dit publicatiedraaiboek bestaat uit de volgende stappen:</t>
  </si>
  <si>
    <t>1. Zorg er allereerst voor dat je bestand maximaal afgerond is, en alle data, bronverwijzingen, documentinformatie etc. goed staan en volledig zijn ingevuld. Laat bij voorkeur nog iemand anders meekijken op het laatste moment.</t>
  </si>
  <si>
    <r>
      <t xml:space="preserve">2. Doorloop vóór het definitief maken van het </t>
    </r>
    <r>
      <rPr>
        <u/>
        <sz val="10"/>
        <rFont val="Arial"/>
        <family val="2"/>
      </rPr>
      <t>interne</t>
    </r>
    <r>
      <rPr>
        <sz val="10"/>
        <rFont val="Arial"/>
        <family val="2"/>
      </rPr>
      <t xml:space="preserve"> rekenbestand de volgende stappen:</t>
    </r>
  </si>
  <si>
    <t xml:space="preserve">   a) Zijn alle interne opmerkingen (vette rode tekst) verwijderd uit alle tabbladen? Als er bepaalde interne overwegingen benoemd moeten blijven, neem ze dan op op het tabblad 'INTERN Informatie bestand'.</t>
  </si>
  <si>
    <t xml:space="preserve">   b) Laat Excel automatisch zoeken naar bijzonderheden of verborgen elementen in het bestand: Bestand &gt; Info &gt; Controleren op problemen &gt; Bestand controleren.</t>
  </si>
  <si>
    <t xml:space="preserve">   c) Kijk of er doelzoek-instellingen zijn die geüpdate moeten worden, en controleer of dit nog tot vreemde effecten leidt.</t>
  </si>
  <si>
    <t xml:space="preserve">   d) Controleer de volgende instellingen voor alle tabbladen: i) alle rijen en kolommen zichtbaar, ii) printbereik en eindemarkeringen uit, iii) weergeven opmerkingen uit, iv) weergeven formules uit, v) geen filters actief (tenzij doelbewust), vi) geen bron/doel-pijlen zichtbaar</t>
  </si>
  <si>
    <t xml:space="preserve">   e) Hanteer voor alle tabbladen dezelfde weergave (standaard: Normaal, zoomniveau 100% of 85%). Breng met CTRL+HOME de cursor op ieder tabblad naar linksboven (voorkomt zichtbare selecties bij openen). </t>
  </si>
  <si>
    <t xml:space="preserve">   f) Kijk nu naar het Titelblad: i) verwijder eventuele contactgegevens, ii) kies de juiste disclaimer die past bij het definitieve bestand, iii) vul de datum van het besluit in, iv) vul bij de status van het bestand in 'definitief: ja', en eventueel 'publicatie: ja'. </t>
  </si>
  <si>
    <t>3. Sla de gecontroleerde interne versie van het bestand op in de map 'Definitief bestand intern', en kies hierbij een goede naam, waarin geen versienummers/initialen/etc. meer zichtbaar zijn.</t>
  </si>
  <si>
    <t>4. Sla nu exact dezelfde versie op in de map 'Definitief bestand extern' en voeg achter de bestandsnaam toe 'EXTERN' of bijvoorbeeld 'versie voor &lt;bedrijf X&gt;'. Open dit bestand en doorloop de volgende stappen:</t>
  </si>
  <si>
    <t xml:space="preserve">   a) Verwijder alle gele interne tabbladen. Er zouden nu geen interne opmerkingen meer in dit document moeten staan.</t>
  </si>
  <si>
    <t xml:space="preserve">   b) Controlleer nog eenmaal de status van het bestand (bijvoorbeeld: klopt het dat er vertrouwelijke gegevens in het bestand zijn opgenomen?). Zet de cursor op cel A1 van het Titelblad en sla het bestand op.</t>
  </si>
  <si>
    <t>5. Wanneer er ook een versie gemaakt moet worden voor publicatie, en er is sprake van verrtouwelijke gegevens, dan volgt hierna de fase van lakken. Doorloop hiervoor de volgende stappen:</t>
  </si>
  <si>
    <t xml:space="preserve">   a) Markeer eerst welke gegevens vertrouwelijk zijn, zónder ze al te verwijderen. Hanteer een standaardkleur en licht deze toe bij de Legenda of op het Titelblad. </t>
  </si>
  <si>
    <t xml:space="preserve">   b) Werk nu van achter naar voor, en zoek welke berekeningen zouden veranderen op het moment dat de vertrouwelijk geachte gegevens verwijderd worden. Dat zijn de cellen waarvan de berekende waarde met 'plakken waarden' bevroren moet worden. Let er op dat met deze uitkomsten de brongegevens niet alsnog duidelijk worden.</t>
  </si>
  <si>
    <t xml:space="preserve">   c) Markeer ook de berekeningscellen waarvan de waarde bevroren wordt, en voeg hierbij eventueel een toelichting toe. </t>
  </si>
  <si>
    <t xml:space="preserve">   d) Verwijder nu alle gegevens die als vertrouwelijk zijn gemarkeerd, en controleer of nergens in het bestand de uitkomsten van berekende waarden veranderen door de verwijdering. Sla steeds tussentijds je bestand op. Voeg eventueel toelichtingen toe met de redenen voor het verwijderen van bepaalde gegevens.</t>
  </si>
  <si>
    <t xml:space="preserve">   e) Laat het resultaat controleren door iemand anders. Het lakken van een Excel file kan lastig zijn en is per definitie foutgevoelig.</t>
  </si>
  <si>
    <t xml:space="preserve">   f) Pas de status van het bestand nogmaals aan ('vertrouwelijke gegevens: nee') en sla deze versie op in een derde map 'Definitief bestand voor publicatie' met in de naam iets als 'voor publicatie', 'openbaar', of iets dergelijks.</t>
  </si>
  <si>
    <t>De vertalingen in deze Engelstalige versie zijn tot stand gekomen in samenwerking met BBC. In de opzet van dit bestand zijn de bladen volledig identiek.</t>
  </si>
  <si>
    <t>When final, will this file be published?</t>
  </si>
  <si>
    <t>When published, date of this file:</t>
  </si>
  <si>
    <t>When published, doe this file contain business-confidential information? (y/n)</t>
  </si>
  <si>
    <t>This calculation is developed in the standardized format used by the Energy Department of ACM (based on version 5, june 2021)</t>
  </si>
  <si>
    <t>[ END OF SHEET ]</t>
  </si>
  <si>
    <t>This sheet seperates different types of sheets and is intentially left blank</t>
  </si>
  <si>
    <t>No texts, data or calculations may be included on this sheet</t>
  </si>
  <si>
    <t>Tariffs 2019</t>
  </si>
  <si>
    <t>This table contains the the reference prices in the year 2019</t>
  </si>
  <si>
    <t>Entrypoints</t>
  </si>
  <si>
    <t>ID</t>
  </si>
  <si>
    <t>Market segment</t>
  </si>
  <si>
    <t>HILVARENBEEK (FLUXYS)</t>
  </si>
  <si>
    <t>border point</t>
  </si>
  <si>
    <t>EUR/kWh/h/y</t>
  </si>
  <si>
    <t>ZEVENAAR</t>
  </si>
  <si>
    <t>WINTERSWIJK (OGE)</t>
  </si>
  <si>
    <t>OUDE STATENZIJL (GTG NORD-G)</t>
  </si>
  <si>
    <t>TEGELEN (OGE)</t>
  </si>
  <si>
    <t>BOCHOLTZ TENP (OGE - FLX TENP)</t>
  </si>
  <si>
    <t>VLIEGHUIS (RWE)</t>
  </si>
  <si>
    <t>S-GRAVENVOEREN (FLUXYS)</t>
  </si>
  <si>
    <t>OUDE STATENZIJL (GUD-G)[OBEBG]</t>
  </si>
  <si>
    <t>OUDE STATENZIJL (OGE)</t>
  </si>
  <si>
    <t>OUDE STATENZIJL (GUD-H)[OBEBH]</t>
  </si>
  <si>
    <t>OUDE STATENZIJL (GASCADE-H)</t>
  </si>
  <si>
    <t>KOEDIJK (TAQA)</t>
  </si>
  <si>
    <t>production point</t>
  </si>
  <si>
    <t>ANJUM (NAM)</t>
  </si>
  <si>
    <t>ANNERVEEN (NAM)</t>
  </si>
  <si>
    <t>BALGZAND (NAM-HC)</t>
  </si>
  <si>
    <t>BALGZAND (NAM-LC)</t>
  </si>
  <si>
    <t>BALGZAND (NAM-NOGAT)</t>
  </si>
  <si>
    <t>BARENDRECHT (NAM)</t>
  </si>
  <si>
    <t>BEDUM (NAM)</t>
  </si>
  <si>
    <t>BLIJA (NAM)</t>
  </si>
  <si>
    <t>BOTLEK (NAM)</t>
  </si>
  <si>
    <t>EMMEN GZI (NAM)</t>
  </si>
  <si>
    <t>BOTLEK (ESSO FLEXICOKER)</t>
  </si>
  <si>
    <t>GAAG (NAM)</t>
  </si>
  <si>
    <t>GARIJP (VERMILION ENERGY)</t>
  </si>
  <si>
    <t>GROOTEGAST (NAM)</t>
  </si>
  <si>
    <t>GRIJPSKERK (NAM)</t>
  </si>
  <si>
    <t>HARLINGEN (VERMILION ENERGY)</t>
  </si>
  <si>
    <t>KOOTSTERTILLE (NAM)</t>
  </si>
  <si>
    <t>MAASVLAKTE (TAQA)</t>
  </si>
  <si>
    <t>MIDDENMEER (VERMILION ENERGY)</t>
  </si>
  <si>
    <t>MONSTER (NAM)</t>
  </si>
  <si>
    <t>UITHUIZEN (NGT)</t>
  </si>
  <si>
    <t>OUDE PEKELA (NAM)</t>
  </si>
  <si>
    <t>ROTTERDAM WESTGAS (NAM)</t>
  </si>
  <si>
    <t>GRONINGEN (NAM)</t>
  </si>
  <si>
    <t>TEN ARLO (NAM)</t>
  </si>
  <si>
    <t>URETERP (NAM)</t>
  </si>
  <si>
    <t>VRIES (NAM)</t>
  </si>
  <si>
    <t>WAALWIJK (VERMILION)</t>
  </si>
  <si>
    <t>WARFFUM (NAM)</t>
  </si>
  <si>
    <t>ZELZATE (FLUXYS)</t>
  </si>
  <si>
    <t>EMDEN EPT (GASSCO)</t>
  </si>
  <si>
    <t>GRIJPSKERK (NAM - UGS)</t>
  </si>
  <si>
    <t>storage</t>
  </si>
  <si>
    <t>NORG (NAM - UGS)</t>
  </si>
  <si>
    <t>ALKMAAR (TAQA - PGI)</t>
  </si>
  <si>
    <t>ZANDVLIET (FLUXYS-H)</t>
  </si>
  <si>
    <t>OUDE STATENZIJL RENATO (EWE SSO)</t>
  </si>
  <si>
    <t>ENSCHEDE (INNOGY-UGS EPE)</t>
  </si>
  <si>
    <t>ENSCHEDE (NUON-UGS EPE)</t>
  </si>
  <si>
    <t>MIDDELIE (NAM)</t>
  </si>
  <si>
    <t>ZUIDWENDING (UGS)</t>
  </si>
  <si>
    <t>ROTTERDAM (GATE)</t>
  </si>
  <si>
    <t>BERGERMEER (TAQA-UGS)</t>
  </si>
  <si>
    <t>OUDE STATENZIJL (ETZEL-EKB-H)</t>
  </si>
  <si>
    <t>OUDE STATENZIJL (EWE-H)</t>
  </si>
  <si>
    <t>BOCHOLTZ VETSCHAU (THYSSENGAS)</t>
  </si>
  <si>
    <t>BRAKEL WIJK&amp;AALBURG (VERMILION)</t>
  </si>
  <si>
    <t>OUDE STATENZIJL (ASTORA JEMGUM)</t>
  </si>
  <si>
    <t>ZWOLLE (NATUURGAS OVERIJSSEL B.V.)</t>
  </si>
  <si>
    <t>ENSCHEDE (ENECO-UGS EPE)</t>
  </si>
  <si>
    <t>OUDE STATENZIJL (ETZEL-CRYSTAL-H)</t>
  </si>
  <si>
    <t>OUDE STATENZIJL (ETZEL-FREYA-H)</t>
  </si>
  <si>
    <t>IJMUIDEN (WINTERSHALL)</t>
  </si>
  <si>
    <t>OUDE STATENZIJL (EWE JEMGUM)</t>
  </si>
  <si>
    <t>MAASVLAKTE Q16 ORANJE NASSAU (ONE)</t>
  </si>
  <si>
    <t>MAASVLAKTE (PEAKSHAVER PRODUCTIE)</t>
  </si>
  <si>
    <t>HEMRIK/DONKERBROEK (TULIP OIL)</t>
  </si>
  <si>
    <t>Exitpoints</t>
  </si>
  <si>
    <t>GOIRLE (DESSO BV)</t>
  </si>
  <si>
    <t>industrial point</t>
  </si>
  <si>
    <t>PG HOOGERHEIDE (ENEXIS B.V.)</t>
  </si>
  <si>
    <t>local distribution point</t>
  </si>
  <si>
    <t>PG GIESSEN (ENEXIS B.V.)</t>
  </si>
  <si>
    <t>ALPHEN NB (ENEXIS B.V.)</t>
  </si>
  <si>
    <t>PG OOSTERHOUT (ENEXIS B.V.)</t>
  </si>
  <si>
    <t>TILBURG (AGRISTO BV)</t>
  </si>
  <si>
    <t>PG GENNEP (ENEXIS)</t>
  </si>
  <si>
    <t>HEUSDEN (ENEXIS B.V.)</t>
  </si>
  <si>
    <t>PG STEENBERGEN (ENEXIS)</t>
  </si>
  <si>
    <t>PG THONISSE (ENDURIS)</t>
  </si>
  <si>
    <t>PRINSENBEEK (ENEXIS B.V.)</t>
  </si>
  <si>
    <t>ROOSENDAAL (ENEXIS)</t>
  </si>
  <si>
    <t>ZEVENBERGEN (ENEXIS)</t>
  </si>
  <si>
    <t>PG SPRUNDEL (ENEXIS B.V.)</t>
  </si>
  <si>
    <t>HELMOND (NEDSCHROEF HELMOND BV)</t>
  </si>
  <si>
    <t>MAARHEEZE (PHILIPS LIGHTING BV)</t>
  </si>
  <si>
    <t>MAASTRICHT (STF. GEBR. KLINKERS BV)</t>
  </si>
  <si>
    <t>BUDEL (NYRSTAR BV)</t>
  </si>
  <si>
    <t>BUDEL (NEDZINK BV)</t>
  </si>
  <si>
    <t>MAASTRICHT (ENCI BV)</t>
  </si>
  <si>
    <t>DONGEN (TROBAS GELATINE BV)</t>
  </si>
  <si>
    <t>MEERSSEN (MARSNA PAPER BV)</t>
  </si>
  <si>
    <t>MAASTRICHT (KONINKLIJKE MOSA BV)</t>
  </si>
  <si>
    <t>MAASTRICHT (O-I MANUFACTURING NL BV)</t>
  </si>
  <si>
    <t>BLERICK (NEDRI SPANSTAAL BV)</t>
  </si>
  <si>
    <t>EIJSDEN (UMICORE NL BV)</t>
  </si>
  <si>
    <t>BEESEL (ST. JORIS KERAMISCHE IND. BV)</t>
  </si>
  <si>
    <t>SWALMEN (CARGILL BV MALT DIVISION)</t>
  </si>
  <si>
    <t>VEGHEL (FRIESLANDCAMPINA)</t>
  </si>
  <si>
    <t>KESSEL (KLEIWARENFABRIEK JOOSTEN BV)</t>
  </si>
  <si>
    <t>EYGELSHOVEN (STF. NIEVELSTEEN BV)</t>
  </si>
  <si>
    <t>TEGELEN (WIENERBERGER JANSSEN DINGS)</t>
  </si>
  <si>
    <t>WEERT (ROTO SMEETS BV)</t>
  </si>
  <si>
    <t>BEEK (UTILITY SUPPORT GROUP BV G-GAS)</t>
  </si>
  <si>
    <t>BORN (NEDCAR BV)</t>
  </si>
  <si>
    <t>MAASTRICHT (ANKERPOORT)</t>
  </si>
  <si>
    <t>OSS (BALL PACKAGING EUROPE BV)</t>
  </si>
  <si>
    <t>EINDHOVEN (DAF TRUCKS NV)</t>
  </si>
  <si>
    <t>DINXPERLO (BEW)</t>
  </si>
  <si>
    <t>HAANRADE (THYSSENGAS)</t>
  </si>
  <si>
    <t>ZUTPHEN (AURUBIS NETHERLANDS BV)</t>
  </si>
  <si>
    <t>WIJHE (MEESTER STEGEMAN CV)</t>
  </si>
  <si>
    <t>PG GASSELTERNIJVEENSCHEMOND (ENEXIS)</t>
  </si>
  <si>
    <t>PG HARDERWIJK (LIANDER)</t>
  </si>
  <si>
    <t>PEIZE (ENEXIS)</t>
  </si>
  <si>
    <t>PG RODEN (ENEXIS)</t>
  </si>
  <si>
    <t>JOURE (JACOBS DOUWE EGBERTS NL BV)</t>
  </si>
  <si>
    <t>PG SCHEEMDERZWAAG (ENEXIS)</t>
  </si>
  <si>
    <t>ANGEREN (STF. HUISSENSWAARD BV)</t>
  </si>
  <si>
    <t>VROOMSHOOP (COTEQ)</t>
  </si>
  <si>
    <t>PANNERDEN (WIENERBERGER KIJFWAARD OOST)</t>
  </si>
  <si>
    <t>EMMEN (EMMTEC SERVICES BV)</t>
  </si>
  <si>
    <t>LOBITH (WAALSTF. DE BYLANDT BV)</t>
  </si>
  <si>
    <t>NIJVERDAL/HELLENDOORN (ENEXIS)</t>
  </si>
  <si>
    <t>VRIEZENVEEN (COTEQ)</t>
  </si>
  <si>
    <t>ZWOLLE (SENSUS BV)</t>
  </si>
  <si>
    <t>FRANEKER (HUHTAMAKI NL BV)</t>
  </si>
  <si>
    <t>FOXHOL (AVEBE BA)</t>
  </si>
  <si>
    <t>HOOGEVEEN ALTEVEERSTRAAT (DOC KAAS B.V.)</t>
  </si>
  <si>
    <t>DELFZIJL (PPG INDUSTRIES CHEMICALS BV)</t>
  </si>
  <si>
    <t>HARDERWIJK (SAPA PROFILES)</t>
  </si>
  <si>
    <t>APELDOORN (KIWA GASTEC NV)</t>
  </si>
  <si>
    <t>NEEDE (DAWO EPS BV)</t>
  </si>
  <si>
    <t>PG DRACHTEN (LIANDER)</t>
  </si>
  <si>
    <t>RENKUM (PARENCO BV)</t>
  </si>
  <si>
    <t>EERBEEK (MAYR-MELNHOF EERBEEK BV)</t>
  </si>
  <si>
    <t>OLDENZAAL (COTEQ)</t>
  </si>
  <si>
    <t>NUNSPEET (NESTLE NL BV)</t>
  </si>
  <si>
    <t>HENGELO (AKZO NOBEL ENERGIE BV)</t>
  </si>
  <si>
    <t>HOOGKERK (SOLIDUS SOLUTIONS BV)</t>
  </si>
  <si>
    <t>COEVORDEN (SOLIDUS SOLUTIONS BV)</t>
  </si>
  <si>
    <t>COEVORDEN (RENDO)</t>
  </si>
  <si>
    <t>NIJVERDAL (TEN CATE PROTECT BV)</t>
  </si>
  <si>
    <t>LOCHEM (FRIESLANDCAMPINA)</t>
  </si>
  <si>
    <t>WINSCHOTEN (PHILIPS LIGHTING BV)</t>
  </si>
  <si>
    <t>LOENEN (SMART PACKAGING SOLUTIONS BV)</t>
  </si>
  <si>
    <t>OPHEUSDEN (WIENERBERGER WOLFSWAARD)</t>
  </si>
  <si>
    <t>PG HAREN (ENEXIS)</t>
  </si>
  <si>
    <t>BERGUM (GDF SUEZ ENERGIE NL NV)</t>
  </si>
  <si>
    <t>DELFZIJL (DOW BENELUX BV)</t>
  </si>
  <si>
    <t>DELFZIJL (AKZO ZOUTCHEMIE)</t>
  </si>
  <si>
    <t>PG DIEREN (LIANDER)</t>
  </si>
  <si>
    <t>BALKBRUG (RENDO)</t>
  </si>
  <si>
    <t>SAPPEMEER (ESKA GRAPHIC BOARD BV)</t>
  </si>
  <si>
    <t>MILLINGEN A/D RIJN (LIANDER)</t>
  </si>
  <si>
    <t>BEILEN (FRIESLANDCAMPINA DOMO)</t>
  </si>
  <si>
    <t>NUNSPEET (LIANDER)</t>
  </si>
  <si>
    <t>PG ENSCHEDE (ENEXIS)</t>
  </si>
  <si>
    <t>NES (STEDIN)</t>
  </si>
  <si>
    <t>SCHOONEBEEK (ALIANCYS BV)</t>
  </si>
  <si>
    <t>OUDE PEKELA (SOLIDUS SOLUTIONS BV)</t>
  </si>
  <si>
    <t>NIEUWE PEKELA (SMURFIT KAPPA TWINCORR)</t>
  </si>
  <si>
    <t>ERLECOM (WIENERBERGER ERLECOM)</t>
  </si>
  <si>
    <t>DRACHTEN (FENNER DUNLOP BV)</t>
  </si>
  <si>
    <t>HOOGEZAND (ESKA GRAPHIC BOARD BV)</t>
  </si>
  <si>
    <t>AZEWIJN (STF. DE NIJVERHEID BV)</t>
  </si>
  <si>
    <t>PG BUINERVEEN (ENEXIS)</t>
  </si>
  <si>
    <t>MALDEN (LIANDER)</t>
  </si>
  <si>
    <t>PG HARDENBERG (COTEQ)</t>
  </si>
  <si>
    <t>PG KAMPEN (ENEXIS)</t>
  </si>
  <si>
    <t>VIERVERLATEN (SUIKERUNIE)</t>
  </si>
  <si>
    <t>DINXPERLO (LIANDER)</t>
  </si>
  <si>
    <t>ENSCHEDE (APOLLO VREDESTEIN)</t>
  </si>
  <si>
    <t>NORG (ENEXIS)</t>
  </si>
  <si>
    <t>SLOTEN (SLOTEN BV)</t>
  </si>
  <si>
    <t>LEEK (HUNTER DOUGLAS EUROPE BV)</t>
  </si>
  <si>
    <t>HAAKSBERGEN (ENEXIS)</t>
  </si>
  <si>
    <t>GROESBEEK (LIANDER)</t>
  </si>
  <si>
    <t>ZUIDWOLDE (RENDO)</t>
  </si>
  <si>
    <t>PG HOEVELAKEN (LIANDER)</t>
  </si>
  <si>
    <t>HAALDEREN (WIENERBERGER BEMMEL)</t>
  </si>
  <si>
    <t>DEEST (STF. VOGELENSANGH)</t>
  </si>
  <si>
    <t>LOBITH (LIANDER)</t>
  </si>
  <si>
    <t>WINSCHOTEN (PQ SILICAS BV)</t>
  </si>
  <si>
    <t>DELFZIJL (DELESTO)</t>
  </si>
  <si>
    <t>NIJVERDAL (TEN CATE ADVANCED TEXT. BV)</t>
  </si>
  <si>
    <t>DELFZIJL (DAMCO ALUMINIUM DELFZIJL)</t>
  </si>
  <si>
    <t>DEVENTER (AKZO NOBEL POLYMER CHEM. BV)</t>
  </si>
  <si>
    <t>APELDOORN (OWENS CORNING VEIL NL BV)</t>
  </si>
  <si>
    <t>HARDERWIJK (KALKZANDSTF. HARDERWIJK BV)</t>
  </si>
  <si>
    <t>GIESBEEK (LIANDER)</t>
  </si>
  <si>
    <t>LOSSER (ENEXIS)</t>
  </si>
  <si>
    <t>ENTER (COTEQ)</t>
  </si>
  <si>
    <t>ZUTPHEN PARKSTRAAT (LIANDER)</t>
  </si>
  <si>
    <t>ENSCHEDE (VAN MERKSTEIJN PLASTICS BV)</t>
  </si>
  <si>
    <t>BIDDINGHUIZEN (WALIBI WORLD BV)</t>
  </si>
  <si>
    <t>DOETINCHEM (PAPIERFABRIEK DOETINCHEM BV)</t>
  </si>
  <si>
    <t>OUDE PEKELA (STRATING STEENINDUSTRIE BV)</t>
  </si>
  <si>
    <t>GEESBRUG (RENDO)</t>
  </si>
  <si>
    <t>HENGELO (OPRA TURBINES BV)</t>
  </si>
  <si>
    <t>RIJSSEN (ENEXIS)</t>
  </si>
  <si>
    <t>TER APELKANAAL (AVEBE BA)</t>
  </si>
  <si>
    <t>LELYSTAD (WBVR)</t>
  </si>
  <si>
    <t>ENSCHEDE (ENNATUURLIJK WKC)</t>
  </si>
  <si>
    <t>DELFZIJL (LAFARGE GIPS BV)</t>
  </si>
  <si>
    <t>GENDT (STF. DE ZANDBERG BV)</t>
  </si>
  <si>
    <t>LOENEN (SMURFIT KAPPA MNL GOLFKARTON)</t>
  </si>
  <si>
    <t>EERBEEK (SCA DE HOOP ENERGIE BV)</t>
  </si>
  <si>
    <t>SPIJK (LIANDER)</t>
  </si>
  <si>
    <t>ZUTPHEN DE HOVEN (LIANDER)</t>
  </si>
  <si>
    <t>VEENDAM (NEDMAG INDUSTRIES BV)</t>
  </si>
  <si>
    <t>HETEREN (WIENERBERGER HETEREN)</t>
  </si>
  <si>
    <t>BAD NIEUWESCHANS (SOLIDUS SOLUTIONS BV)</t>
  </si>
  <si>
    <t>EERBEEK (SANDERS COLDENHOVE)</t>
  </si>
  <si>
    <t>ALMERE (NUON POWER GENERATION B.V.-WKC)</t>
  </si>
  <si>
    <t>ARNHEM (DE KLEEF BV)</t>
  </si>
  <si>
    <t>PG DEVENTER (ENEXIS)</t>
  </si>
  <si>
    <t>SCHARSTERBRUG (PHOENIX BV)</t>
  </si>
  <si>
    <t>NIJMEGEN DE OOY (LIANDER)</t>
  </si>
  <si>
    <t>WORKUM (FRIESLANDCAMPINA CHEESE)</t>
  </si>
  <si>
    <t>ECHTELD (WIENERBERGER SCHIPPERSWAARD BV)</t>
  </si>
  <si>
    <t>NIJMEGEN (MEAD JOHNSON BV)</t>
  </si>
  <si>
    <t>FARMSUM (ZEOLYST CV)</t>
  </si>
  <si>
    <t>DEEST (WIENERBERGER NARVIK DAKPANNEN)</t>
  </si>
  <si>
    <t>HENGELO (SIEMENS NEDERLAND NV)</t>
  </si>
  <si>
    <t>DELFZIJL (GDF SUEZ ENERGIE NL-EEMS 3-7)</t>
  </si>
  <si>
    <t>GASSELTERNIJVEEN (AVEBE BA)</t>
  </si>
  <si>
    <t>COLLENDOORNERVEEN (GZI NAM BV)</t>
  </si>
  <si>
    <t>HENGELO (TWENCE AFVALSCHEIDING)</t>
  </si>
  <si>
    <t>HARLINGEN (REC BV)</t>
  </si>
  <si>
    <t>BRUMMEN (LIANDER)</t>
  </si>
  <si>
    <t>SPIJK (BV STF. SPIJK)</t>
  </si>
  <si>
    <t>SUAMEER (SONAC BURGUM BV)</t>
  </si>
  <si>
    <t>PG ZOETERMEER (STEDIN)</t>
  </si>
  <si>
    <t>PG DELFT (STEDIN)</t>
  </si>
  <si>
    <t>PG WESTZAAN (LIANDER)</t>
  </si>
  <si>
    <t>MAASVLAKTE (UNIPER BENELUX NV)</t>
  </si>
  <si>
    <t>MAASVLAKTE (ECT DELTA TERMINAL BV)</t>
  </si>
  <si>
    <t>MAASSLUIS (STEDIN)</t>
  </si>
  <si>
    <t>PG ZALTBOMMEL (LIANDER)</t>
  </si>
  <si>
    <t>ROTTERDAM (ENCI BV)</t>
  </si>
  <si>
    <t>PG HAARLEM (LIANDER)</t>
  </si>
  <si>
    <t>PG AMSTELVEEN (STEDIN)</t>
  </si>
  <si>
    <t>PG BLEISWIJK (STEDIN)</t>
  </si>
  <si>
    <t>ZOETERMEER (NUTRICIA BV)</t>
  </si>
  <si>
    <t>PG DORDRECHT (STEDIN)</t>
  </si>
  <si>
    <t>PG ROTTERDAM (STEDIN)</t>
  </si>
  <si>
    <t>ROZENBURG (STEDIN)</t>
  </si>
  <si>
    <t>AMSTERDAM (SONNEBORN BV)</t>
  </si>
  <si>
    <t>KOOG A/D ZAAN (OLAM COCOA)</t>
  </si>
  <si>
    <t>LEIDEN (UNIPER BENELUX NV)</t>
  </si>
  <si>
    <t>UTRECHT (WARMTE NEWCO B.V.)</t>
  </si>
  <si>
    <t>GORINCHEM (PURAC BIOCHEM BV)</t>
  </si>
  <si>
    <t>BOSKOOP (LIANDER)</t>
  </si>
  <si>
    <t>HILVERSUM DE MEENT (LIANDER)</t>
  </si>
  <si>
    <t>EUROPOORT (ADM)</t>
  </si>
  <si>
    <t>HOEK VAN HOLLAND (STEDIN)</t>
  </si>
  <si>
    <t>DORDRECHT (DESCO CV)</t>
  </si>
  <si>
    <t>PURMEREND CANTERWEG (LIANDER)</t>
  </si>
  <si>
    <t>SASSENHEIM (AKZO NOBEL CAR REFINISHES)</t>
  </si>
  <si>
    <t>DEN HAAG (UNIPER BENELUX NV)</t>
  </si>
  <si>
    <t>ALBLASSERDAM (FNSTEEL BV)</t>
  </si>
  <si>
    <t>EUROPOORT (BP RAFFINADERIJ ROTTERDAM BV)</t>
  </si>
  <si>
    <t>MAURIK (LIANDER)</t>
  </si>
  <si>
    <t>WASSENAAR (LIANDER)</t>
  </si>
  <si>
    <t>OUDERKERK A/D AMSTEL (STEDIN)</t>
  </si>
  <si>
    <t>PG IJMUIDEN (LIANDER)</t>
  </si>
  <si>
    <t>PG BEVERWIJK (STEDIN)</t>
  </si>
  <si>
    <t>BOTLEK (AIR LIQUIDE INDUSTRIE BV: SMR)</t>
  </si>
  <si>
    <t>ZOETERWOUDE (HEINEKEN NL BV)</t>
  </si>
  <si>
    <t>BOTLEK (AIR LIQUIDE INDUSTRIE BV: ATR)</t>
  </si>
  <si>
    <t>PG NAALDWIJK (WESTLAND)</t>
  </si>
  <si>
    <t>MAASVLAKTE DISTRIPARK (STEDIN)</t>
  </si>
  <si>
    <t>AMSTERDAM (ALBEMARLE CATALYSTS COMPANY)</t>
  </si>
  <si>
    <t>AMSTERDAM (ICL FERTILIZERS EUR.)</t>
  </si>
  <si>
    <t>BOTLEK (VOPAK TERMINAL CHEMIEHAVEN BV)</t>
  </si>
  <si>
    <t>EUROPOORT (EXXON MOBIL CHEMICAL NL BV)</t>
  </si>
  <si>
    <t>ZWIJNDRECHT (UNIMILLS BV)</t>
  </si>
  <si>
    <t>ROTTERDAM (CEREXAGRI BV)</t>
  </si>
  <si>
    <t>AMSTERDAM (NUON POWER GENERATION BV)</t>
  </si>
  <si>
    <t>BOTLEK (CARGILL BV)</t>
  </si>
  <si>
    <t>BOTLEK (AIR LIQUIDE IND. BV: EUROGEN)</t>
  </si>
  <si>
    <t>PG VLAARDINGEN (STEDIN)</t>
  </si>
  <si>
    <t>OUDENHOORN (FARMFRITES BV)</t>
  </si>
  <si>
    <t>BOTLEK (CLIMAX MOLYBDENUM BV)</t>
  </si>
  <si>
    <t>BOTLEK (ASFALT CENTRALE ROTTERDAM BV)</t>
  </si>
  <si>
    <t>ROTTERDAM (UNIPER BENELUX NV)</t>
  </si>
  <si>
    <t>EEMNES (ASFALTPRODUCTIE DE EEM BV)</t>
  </si>
  <si>
    <t>BEVERWIJK (HHN-SDI)</t>
  </si>
  <si>
    <t>WORMERVEER (LODERS CROKLAAN B.V.)</t>
  </si>
  <si>
    <t>BERGEN NH. (LIANDER)</t>
  </si>
  <si>
    <t>BOTLEK (CABOT BV)</t>
  </si>
  <si>
    <t>WOERDEN (MONIER BV WOERDEN)</t>
  </si>
  <si>
    <t>BOTLEK (ALUMINIUM &amp; CHEMIE ROTTERDAM BV)</t>
  </si>
  <si>
    <t>EUROPOORT (INDORAMA HOLDINGS ROTTERDAM)</t>
  </si>
  <si>
    <t>EGMOND AAN ZEE (LIANDER)</t>
  </si>
  <si>
    <t>PUTTERSHOEK (KONINKLIJKE COÖPERATIE COSUN UA)</t>
  </si>
  <si>
    <t>ZWIJNDRECHT (ASHLAND INDUSTRIES NEDERLAND BV)</t>
  </si>
  <si>
    <t>PG ZEIST (STEDIN)</t>
  </si>
  <si>
    <t>TEXEL (LIANDER)</t>
  </si>
  <si>
    <t>BOTLEK (RUBIS TERMINAL BV)</t>
  </si>
  <si>
    <t>VLAARDINGEN (UNILEVER R&amp;D)</t>
  </si>
  <si>
    <t>BOTLEK (EMERALD KALAMA CHEMICALS BV)</t>
  </si>
  <si>
    <t>BOTLEK (VALT ASPHALT TERMINALS BV)</t>
  </si>
  <si>
    <t>BOTLEK (ALMATIS BV)</t>
  </si>
  <si>
    <t>VLAARDINGEN (ALIPHOS ROTTERDAM BV)</t>
  </si>
  <si>
    <t>VELSEN NOORD (LIANDER)</t>
  </si>
  <si>
    <t>VOLENDAM (LIANDER)</t>
  </si>
  <si>
    <t>MONNICKENDAM (LIANDER)</t>
  </si>
  <si>
    <t>WORMER (OLAM COCOA)</t>
  </si>
  <si>
    <t>BOTLEK (TRONOX PIGMENTS HOLLAND BV)</t>
  </si>
  <si>
    <t>EUROPOORT (MAATSCHAP EUROPOORT TERMINAL)</t>
  </si>
  <si>
    <t>KROMMENIE (FORBO FLOORING BV)</t>
  </si>
  <si>
    <t>DELFT (DSM FOOD SPECIALTIES BV)</t>
  </si>
  <si>
    <t>IJMUIDEN (TATA STEEL IJMUIDEN BV)</t>
  </si>
  <si>
    <t>SCHIPHOL (FLP NETWERKEN BV)</t>
  </si>
  <si>
    <t>KOOG A/D ZAAN (TATE &amp; LYLE NL BV)</t>
  </si>
  <si>
    <t>EUROPOORT MOEZELWEG (VOPAK TERMINAL BV)</t>
  </si>
  <si>
    <t>MIDDELHARNIS (STEDIN)</t>
  </si>
  <si>
    <t>EUROPOORT (GREIF NL BV)</t>
  </si>
  <si>
    <t>ROSSUM (LIANDER)</t>
  </si>
  <si>
    <t>ASPEREN (STEDIN)</t>
  </si>
  <si>
    <t>DEN HAAG (HAC BV)</t>
  </si>
  <si>
    <t>AMSTERDAM (EUROTANK AMSTERDAM BV)</t>
  </si>
  <si>
    <t>EUROPOORT (CALDIC BV)</t>
  </si>
  <si>
    <t>DUIVENDRECHT (STEDIN)</t>
  </si>
  <si>
    <t>BOTLEK (ODFJELL TERMINALS ROTTERDAM BV)</t>
  </si>
  <si>
    <t>BOTLEK (LBC ROTTERDAM BV)</t>
  </si>
  <si>
    <t>BOTLEK (JDB ECOTECHNIEK)</t>
  </si>
  <si>
    <t>PERNIS (AVR INDUSTRIAL WASTE NV)</t>
  </si>
  <si>
    <t>HALFWEG (STEDIN)</t>
  </si>
  <si>
    <t>ABBENBROEK (STEDIN)</t>
  </si>
  <si>
    <t>OUDENHOORN RUIGENDIJK (STEDIN)</t>
  </si>
  <si>
    <t>BOTLEK (AKZO NOBEL INDUSTRIAL CHEM BV)</t>
  </si>
  <si>
    <t>BOTLEK (DAMEN VEROLME ROTTERDAM B.V.)</t>
  </si>
  <si>
    <t>PG MOERKAPELLE (LIANDER)</t>
  </si>
  <si>
    <t>BERGSCHENHOEK WILD. KADE (STEDIN)</t>
  </si>
  <si>
    <t>AMSTERDAM (NUGRO VOF)</t>
  </si>
  <si>
    <t>BOTLEK (ESSO NL BV)</t>
  </si>
  <si>
    <t>HAAFTEN (WIENERBERGER HAAFTEN)</t>
  </si>
  <si>
    <t>VELSEN (CROWN VAN GELDER NV)</t>
  </si>
  <si>
    <t>VUREN (SONAC VUREN BV)</t>
  </si>
  <si>
    <t>BOTLEK (SERVICE TERMINAL ROTTERDAM VOF)</t>
  </si>
  <si>
    <t>VUREN (XELLA CELLENBETON NL BV)</t>
  </si>
  <si>
    <t>KROMMENIE (FORBO FLOORING CORAL NV)</t>
  </si>
  <si>
    <t>VELSEN (NUON POWER GENERATION BV)</t>
  </si>
  <si>
    <t>AMSTERDAM OCEANENWEG (CARGILL BV)</t>
  </si>
  <si>
    <t>AMSTERDAM COENHAVENWEG (BUNGE NETHERLANDS BV)</t>
  </si>
  <si>
    <t>ABBEKERK (GRASDROGERIJ HARTOG BV)</t>
  </si>
  <si>
    <t>BOTLEK (HOYER NL BV)</t>
  </si>
  <si>
    <t>ALKMAAR (NV HVC)</t>
  </si>
  <si>
    <t>EUROPOORT (GUNVOR PETROLEUM)</t>
  </si>
  <si>
    <t>PERNIS (SHELL NL RAFFINADERIJ BV)</t>
  </si>
  <si>
    <t>MOERDIJK (RWE GENERATION NL – WKC VUILVERBRANDING)</t>
  </si>
  <si>
    <t>PG MOERDIJK (ENEXIS B.V.)</t>
  </si>
  <si>
    <t>SLUISKIL (YARA BV H-GAS)</t>
  </si>
  <si>
    <t>EINDHOVEN (ENNATUURLIJK WKC)</t>
  </si>
  <si>
    <t>MOERDIJK (ARDAGH GLASS BV)</t>
  </si>
  <si>
    <t>GELEEN (RWE GENERATION NL – WKC SWENTIBOLD)</t>
  </si>
  <si>
    <t>SOMEREN (KIEVITSAKKERS BV)</t>
  </si>
  <si>
    <t>TEGELEN (WIENERBERGER NARVIK DAKPANNEN)</t>
  </si>
  <si>
    <t>OSS (MERCK MSD OSS BV)</t>
  </si>
  <si>
    <t>LIESHOUT (BAVARIA NV)</t>
  </si>
  <si>
    <t>KERKRADE (E-MAX)</t>
  </si>
  <si>
    <t>ROOSENDAAL (SENSUS BV)</t>
  </si>
  <si>
    <t>HELMOND (J.A. RAYMAKERS &amp; CO BV)</t>
  </si>
  <si>
    <t>KLUNDERT (SHELL NL CHEMIE BV)</t>
  </si>
  <si>
    <t>VLISSINGEN (ZEELAND REFINERY)</t>
  </si>
  <si>
    <t>TILBURG (FUJIFILM MANUFACTUR. EUROPE BV)</t>
  </si>
  <si>
    <t>HELMOND (ENNATUURLIJK SV)</t>
  </si>
  <si>
    <t>BORN (FRIESLANDCAMPINA CHEESE)</t>
  </si>
  <si>
    <t>PG MAASTRICHT (ENEXIS)</t>
  </si>
  <si>
    <t>PG GRONSVELD (ENEXIS)</t>
  </si>
  <si>
    <t>SITTARD (ENEXIS)</t>
  </si>
  <si>
    <t>TEGELEN (MONIER BV TEGELEN)</t>
  </si>
  <si>
    <t>VOERENDAAL (ENEXIS)</t>
  </si>
  <si>
    <t>NUTH (ENEXIS)</t>
  </si>
  <si>
    <t>NEDERWEERT (ENEXIS)</t>
  </si>
  <si>
    <t>OUD GASTEL (ENEXIS)</t>
  </si>
  <si>
    <t>VEGHEL (MARS NEDERLAND BV)</t>
  </si>
  <si>
    <t>ROERMOND (SMURFIT KAPPA ROERMOND PAPIER)</t>
  </si>
  <si>
    <t>DRUNEN (SAPA PROFILES)</t>
  </si>
  <si>
    <t>OOSTRUM (RIXONA BV)</t>
  </si>
  <si>
    <t>CUYK (NUTRICIA BV)</t>
  </si>
  <si>
    <t>MAASBRACHT (RWE GENERATION NL – CLAUSC H-GAS)</t>
  </si>
  <si>
    <t>GEERTRUIDENBERG (RWE GENERATION NL – AMERC)</t>
  </si>
  <si>
    <t>DINTELOORD (SUIKERUNIE)</t>
  </si>
  <si>
    <t>HELMOND (VLISCO BV)</t>
  </si>
  <si>
    <t>ACHT (VDL ETG EINDHOVEN BV)</t>
  </si>
  <si>
    <t>OUDENBOSCH (HUNTER DOUGLAS EUROPE BV)</t>
  </si>
  <si>
    <t>OEFFELT (STF. ENGELS BV)</t>
  </si>
  <si>
    <t>DONGEN (COCA-COLA ENTERPRISES NL BV)</t>
  </si>
  <si>
    <t>DONGEN (ARDAGH GLASS DONGEN BV)</t>
  </si>
  <si>
    <t>TILBURG (IFF NL BV)</t>
  </si>
  <si>
    <t>SON (RENDAC BV)</t>
  </si>
  <si>
    <t>BERGEN OP ZOOM (ALLNEX NETHERLANDS BV)</t>
  </si>
  <si>
    <t>ETTEN-LEUR (ST-GOBAIN CONSTR.PROD.NED)</t>
  </si>
  <si>
    <t>DRUNEN (LDM BV)</t>
  </si>
  <si>
    <t>HEDIKHUIZEN (STF. HEDIKHUIZEN BV)</t>
  </si>
  <si>
    <t>BREDA (SYNTHOS BREDA BV)</t>
  </si>
  <si>
    <t>OSS (UNILEVER BESTFOODS NL)</t>
  </si>
  <si>
    <t>BERGEN OP ZOOM (ASFALTPRODUKTIE MIJ BV)</t>
  </si>
  <si>
    <t>PG WABEWEST (ENDURIS)</t>
  </si>
  <si>
    <t>SWALMEN (VAN HOUTUM BV)</t>
  </si>
  <si>
    <t>BEEK EN DONK (HITMETAL/THIBODRAAD BV)</t>
  </si>
  <si>
    <t>ST. OEDENRODE (AHREND PROD. BEDRIJF BV)</t>
  </si>
  <si>
    <t>SAS VAN GENT (ROSIER NEDERLAND BV)</t>
  </si>
  <si>
    <t>WEERT (TRESPA INTERNATIONAL BV)</t>
  </si>
  <si>
    <t>HEERLEN (SIBELCO BENELUX)</t>
  </si>
  <si>
    <t>PG SCHOONDIJKE (ENDURIS)</t>
  </si>
  <si>
    <t>PG AXTER (ENDURIS)</t>
  </si>
  <si>
    <t>TERNEUZEN (DOW BENELUX BV)</t>
  </si>
  <si>
    <t>MIDDELBURG (EASTMAN CHEMICAL BV)</t>
  </si>
  <si>
    <t>PG KRUILAND (ENDURIS)</t>
  </si>
  <si>
    <t>PG HOESAS (ENDURIS)</t>
  </si>
  <si>
    <t>ZONNEMAIRE (ENDURIS)</t>
  </si>
  <si>
    <t>KERKRADE (JINDAL FILMS EUR. KERKRADE BV)</t>
  </si>
  <si>
    <t>DEN BOSCH (RWE GENERATION NL - WKC HEINEKEN)</t>
  </si>
  <si>
    <t>MAASTRICHT (SAPPI MAASTRICHT BV)</t>
  </si>
  <si>
    <t>LANDGRAAF (XELLA CELLENBETON NL BV)</t>
  </si>
  <si>
    <t>ALKMAAR (TAQA)</t>
  </si>
  <si>
    <t>PG HOLESTEEN (ENDURIS)</t>
  </si>
  <si>
    <t>SLUISKIL (YARA BV-G-GAS)</t>
  </si>
  <si>
    <t>GELEEN (UTILITY SUPPORT GROUP BV H_GAS)</t>
  </si>
  <si>
    <t>MAASVLAKTE (LYONDELL BAYER MANUF. VOF)</t>
  </si>
  <si>
    <t>MAASVLAKTE (UNIPER BENELUX NV UMCL)</t>
  </si>
  <si>
    <t>BOEKELO (GROLSCHE BIERBROUWERIJ NEDERLAND BV)</t>
  </si>
  <si>
    <t>AMSTERDAM (STARBUCKS MANUF. EMEA BV)</t>
  </si>
  <si>
    <t>HOOGEVEEN BUITENVAART (DOC KAAS B.V.)</t>
  </si>
  <si>
    <t>BOTLEK (RIJNMOND POWER HOLDING BV)</t>
  </si>
  <si>
    <t>BEMMEL (LINGEZEGEN ENERGY B.V. )</t>
  </si>
  <si>
    <t>DE STEEG (FACILITY SERVICES HAVELAND BV)</t>
  </si>
  <si>
    <t>SCHIEDAM (STEDIN)</t>
  </si>
  <si>
    <t>PG HOUTEN (STEDIN)</t>
  </si>
  <si>
    <t>PG HOOGLAND (STEDIN)</t>
  </si>
  <si>
    <t>PG VEENENDAAL (STEDIN)</t>
  </si>
  <si>
    <t>BORCULO (FRIESLANDCAMPINA DOMO)</t>
  </si>
  <si>
    <t>PG HELDEN (ENEXIS)</t>
  </si>
  <si>
    <t>PG HOOGEVEEN (RENDO)</t>
  </si>
  <si>
    <t>PG ECHTEN (RENDO)</t>
  </si>
  <si>
    <t>PG ALMELO (COTEQ)</t>
  </si>
  <si>
    <t>NG DEN HAAG (STEDIN)</t>
  </si>
  <si>
    <t>PG BERGEN OP ZOOM (ENEXIS)</t>
  </si>
  <si>
    <t>PG BREDA (ENEXIS)</t>
  </si>
  <si>
    <t>PG DONGEN (ENEXIS)</t>
  </si>
  <si>
    <t>PG ETTEN-LEUR (ENEXIS)</t>
  </si>
  <si>
    <t>PG GILZE (ENEXIS)</t>
  </si>
  <si>
    <t>PG VLIJMEN (ENEXIS)</t>
  </si>
  <si>
    <t>PG ARCEN (ENEXIS)</t>
  </si>
  <si>
    <t>PG GELEEN (ENEXIS)</t>
  </si>
  <si>
    <t>PG HEERLEN (ENEXIS)</t>
  </si>
  <si>
    <t>PG HERKENBOSCH (ENEXIS)</t>
  </si>
  <si>
    <t>PG KERKRADE (ENEXIS)</t>
  </si>
  <si>
    <t>PG ROERMOND (ENEXIS)</t>
  </si>
  <si>
    <t>PG VENLO (ENEXIS)</t>
  </si>
  <si>
    <t>PG ASSEN (ENEXIS)</t>
  </si>
  <si>
    <t>PG GRONINGEN STAD (ENEXIS)</t>
  </si>
  <si>
    <t>PG HENGELO (ENEXIS)</t>
  </si>
  <si>
    <t>PG MIDWOLDA (ENEXIS)</t>
  </si>
  <si>
    <t>PG OMMEN (ENEXIS)</t>
  </si>
  <si>
    <t>PG RAALTE (ENEXIS)</t>
  </si>
  <si>
    <t>PG WINSCHOTEN (ENEXIS)</t>
  </si>
  <si>
    <t>PG ZWOLLE (ENEXIS)</t>
  </si>
  <si>
    <t>PG AMSTERDAM (LIANDER)</t>
  </si>
  <si>
    <t>PG ARNHEM (LIANDER)</t>
  </si>
  <si>
    <t>PG DRUTEN (LIANDER)</t>
  </si>
  <si>
    <t>PG EEFDE (LIANDER)</t>
  </si>
  <si>
    <t>PG ELST (LIANDER)</t>
  </si>
  <si>
    <t>PG NIJMEGEN (LIANDER)</t>
  </si>
  <si>
    <t>PG WEZEP (LIANDER)</t>
  </si>
  <si>
    <t>PG ZEVENAAR (LIANDER)</t>
  </si>
  <si>
    <t>MAASVLAKTE (IOI LODERS CROKLAAN OILS BV)</t>
  </si>
  <si>
    <t>BLEISWIJK (TUINBOUWCOMBINATIE)</t>
  </si>
  <si>
    <t>closed distribution point</t>
  </si>
  <si>
    <t>PERNIS (AIR LIQUIDE PERGEN)</t>
  </si>
  <si>
    <t>ZANDVLIET (WINGAS-H)</t>
  </si>
  <si>
    <t>SPIJK GLD. (WELLMAN RECYCLING)</t>
  </si>
  <si>
    <t>DELFZIJL (EVONIK PEROXIDE NL BV)</t>
  </si>
  <si>
    <t>ROTTERDAM (ALCO ENERGY ROTTERDAM BV)</t>
  </si>
  <si>
    <t>PG GROENLO (LIANDER)</t>
  </si>
  <si>
    <t>PG DOETINCHEM (LIANDER)</t>
  </si>
  <si>
    <t>PG OOSTBETUWE (LIANDER)</t>
  </si>
  <si>
    <t>PG HOORN (LIANDER)</t>
  </si>
  <si>
    <t>DELFZIJL (BIO-METHANOL CHEMIE NL BV)</t>
  </si>
  <si>
    <t>LELYSTAD (GDF SUEZ ENERGIE NL NV-MAXIMA)</t>
  </si>
  <si>
    <t>BOTLEK DISTRIPARK (WESTLAND)</t>
  </si>
  <si>
    <t>ROTTERDAM (EUROMAX TERMINAL)</t>
  </si>
  <si>
    <t>ROTTERDAM (ENECOGEN VOF)</t>
  </si>
  <si>
    <t>NIEUW HINKELOORD (DELTA-ZBL)</t>
  </si>
  <si>
    <t>WIERINGERMEER (ENRGIE COMB. W'MEER-RNB)</t>
  </si>
  <si>
    <t>RIJNMOND (MAASSTROOM ENERGIE CV)</t>
  </si>
  <si>
    <t>DEN HAAG (HTM)</t>
  </si>
  <si>
    <t>EUROPOORT NECKARWEG (VOPAK TERMINAL BV)</t>
  </si>
  <si>
    <t>BOTLEK (HUNTSMAN HOLLAND BV)</t>
  </si>
  <si>
    <t>SCHOONEBEEK (NAM)</t>
  </si>
  <si>
    <t>BOTLEK (VOPAK TERMINAL BV)</t>
  </si>
  <si>
    <t>ROZENBURG (AIR LIQUIDE-HERACLES)</t>
  </si>
  <si>
    <t>NG WADDINXVEEN (STEDIN)</t>
  </si>
  <si>
    <t>MAASBREE (WAYLAND NOVA BV)</t>
  </si>
  <si>
    <t>MAASVLAKTE (NESTE OIL NETHERLANDS BV)</t>
  </si>
  <si>
    <t>BERGEN OP ZOOM (PHILLIP MORRIS HOLLAND)</t>
  </si>
  <si>
    <t>EEMSHAVEN (NUON MAGNUMCENTRALE)</t>
  </si>
  <si>
    <t>NIEUW VENNEP (LIANDER)</t>
  </si>
  <si>
    <t>ROTTERDAM-AIR PRODUCTS NL BV</t>
  </si>
  <si>
    <t>DIEMEN (NUON POWER GENERATION BV)</t>
  </si>
  <si>
    <t>STEENDEREN (AVIKO BV)</t>
  </si>
  <si>
    <t>NG BRIELLE (STEDIN)</t>
  </si>
  <si>
    <t>NG HEEMSTEDE (STEDIN)</t>
  </si>
  <si>
    <t>NG GOUDA (STEDIN)</t>
  </si>
  <si>
    <t>NG HOEKSE WAARD (STEDIN)</t>
  </si>
  <si>
    <t>NG KRIMPEN (STEDIN)</t>
  </si>
  <si>
    <t>NG LEERDAM (STEDIN)</t>
  </si>
  <si>
    <t>NG NOORD-OOST FRIESLAND (STEDIN)</t>
  </si>
  <si>
    <t>NG HILVERSUM (LIANDER)</t>
  </si>
  <si>
    <t>PERNIS (WILMAR)</t>
  </si>
  <si>
    <t>PERNIS (RECYCLING KOMBINATIE REKO BV)</t>
  </si>
  <si>
    <t>PERNIS (KOOLE)</t>
  </si>
  <si>
    <t>MARKNESSE (ECL NETWERK B.V.)</t>
  </si>
  <si>
    <t>MAASBRACHT (RWE GENERATION NL – CLAUSC G-GAS)</t>
  </si>
  <si>
    <t>OOSTERBIERUM (LAMB WESTON)</t>
  </si>
  <si>
    <t>SLOE (ENDURIS)</t>
  </si>
  <si>
    <t>BOTLEK (AIR PRODUCTS NL BV)</t>
  </si>
  <si>
    <t>NG FLEVOLAND (LIANDER)</t>
  </si>
  <si>
    <t>NG APELDOORN (LIANDER)</t>
  </si>
  <si>
    <t>NG SAAKSUM (ENEXIS)</t>
  </si>
  <si>
    <t>NG FRIESLAND ZUID-WEST (LIANDER)</t>
  </si>
  <si>
    <t>NG VOLLENHOVE (ENEXIS)</t>
  </si>
  <si>
    <t>NG NOORDOOSTPOLDER (LIANDER)</t>
  </si>
  <si>
    <t>NG LEEUWARDEN (LIANDER)</t>
  </si>
  <si>
    <t>NG HINDELOOPEN (LIANDER)</t>
  </si>
  <si>
    <t>NG OOSTEREND (LIANDER)</t>
  </si>
  <si>
    <t>NG FRIESLAND ZUID-OOST (LIANDER)</t>
  </si>
  <si>
    <t>NG FRIESLAND NOORD-WEST (LIANDER)</t>
  </si>
  <si>
    <t>NG FRIESLAND MIDDEN (LIANDER)</t>
  </si>
  <si>
    <t>NG WESTSTELLINGWERF (LIANDER)</t>
  </si>
  <si>
    <t>NG VLIELAND (LIANDER)</t>
  </si>
  <si>
    <t>PERNIS (WESTLAND)</t>
  </si>
  <si>
    <t>EUROPOORT (WESTLAND)</t>
  </si>
  <si>
    <t>FRANKRIJKWEG (ENDURIS)</t>
  </si>
  <si>
    <t>NG EINDHOVEN (ENEXIS)</t>
  </si>
  <si>
    <t>NG DEN BOSCH (ENEXIS)</t>
  </si>
  <si>
    <t>NG TILBURG (ENEXIS)</t>
  </si>
  <si>
    <t>MAASHEES (ENEXIS)</t>
  </si>
  <si>
    <t>OEFFELT (ENEXIS)</t>
  </si>
  <si>
    <t>LANDHORST (ENEXIS)</t>
  </si>
  <si>
    <t>MILL (ENEXIS)</t>
  </si>
  <si>
    <t>CUYK (ENEXIS)</t>
  </si>
  <si>
    <t>GRAVE (ENEXIS)</t>
  </si>
  <si>
    <t>SCHIJNDEL (ENEXIS)</t>
  </si>
  <si>
    <t>BEEK EN DONK WEST (ENEXIS)</t>
  </si>
  <si>
    <t>AARLE-RIXTEL (ENEXIS)</t>
  </si>
  <si>
    <t>NG DEURNE (ENEXIS)</t>
  </si>
  <si>
    <t>NG BOXMEER (ENEXIS)</t>
  </si>
  <si>
    <t>NG UDEN-ZEELAND (ENEXIS)</t>
  </si>
  <si>
    <t>NG HELMOND-MILHEEZE-MIERLO (ENEXIS)</t>
  </si>
  <si>
    <t>NG ALKMAAR-DEN HELDER (LIANDER)</t>
  </si>
  <si>
    <t>NG RIJSSENHOUT-BADHOEVEDORP (LIANDER)</t>
  </si>
  <si>
    <t>NG WAARDENBURG-GELDERMALSEN (LIANDER)</t>
  </si>
  <si>
    <t>PG WEERT (ENEXIS)</t>
  </si>
  <si>
    <t>PG WEERT TRANCHEEWEG(ENEXIS)</t>
  </si>
  <si>
    <t>SCHIPHOL WEST (SCHIPHOL GROUP)</t>
  </si>
  <si>
    <t>NG LEIDEN-KATWIJK ALPHEN AD RIJN (LIANDER)</t>
  </si>
  <si>
    <t>DINTELOORD (TUINBOUW DINTELOORD)</t>
  </si>
  <si>
    <t>Forecasted contracted capacity</t>
  </si>
  <si>
    <t>Forecasted contracted capacity entry</t>
  </si>
  <si>
    <t>Forecasted contracted capacity exit</t>
  </si>
  <si>
    <t>Forecasted contracted capacity entry gasstorage</t>
  </si>
  <si>
    <t>Forecasted contracted capacity exit gasstorage</t>
  </si>
  <si>
    <t>Forecasted contracted capacity entry LNG</t>
  </si>
  <si>
    <t>Discounts</t>
  </si>
  <si>
    <t>Gas storage discount</t>
  </si>
  <si>
    <t>Discount wheeling</t>
  </si>
  <si>
    <t>Discount LNG</t>
  </si>
  <si>
    <t>%</t>
  </si>
  <si>
    <t>kWh/uur/jaar</t>
  </si>
  <si>
    <t>Entry-exitsplit</t>
  </si>
  <si>
    <t>Share entry</t>
  </si>
  <si>
    <t>Share exit</t>
  </si>
  <si>
    <t>Reference price before discount</t>
  </si>
  <si>
    <t>Allowed revenue</t>
  </si>
  <si>
    <t>Reference price entry before discount</t>
  </si>
  <si>
    <t>Reference price exit before discount</t>
  </si>
  <si>
    <t>Rescaling</t>
  </si>
  <si>
    <t>Loss of income due to discounts</t>
  </si>
  <si>
    <t>Rescale factor</t>
  </si>
  <si>
    <t>Reference price after modifications</t>
  </si>
  <si>
    <t>EUR/kWh/uur/jaar, pp jaar</t>
  </si>
  <si>
    <t>EUR, pp jaar</t>
  </si>
  <si>
    <t>Reference price entry after rescalingen not gasstorage</t>
  </si>
  <si>
    <t>Reference price exit after rescalingen not gasstorage</t>
  </si>
  <si>
    <t>Reference price entry after rescalingen gasstorage</t>
  </si>
  <si>
    <t>Reference price exit after rescalingen gasstorage</t>
  </si>
  <si>
    <t>Reference price entry after rescalingen LNG-facilities</t>
  </si>
  <si>
    <t>LNG facility</t>
  </si>
  <si>
    <t>Tariff under 2019 system</t>
  </si>
  <si>
    <t>Tariff under new NC TAR</t>
  </si>
  <si>
    <t>Reference prices 2019 under new method</t>
  </si>
  <si>
    <t>This table compares the reference prices in 2019 (under a CWD sytem) with what the tariffs in that year would have been under the new method.</t>
  </si>
  <si>
    <t>Difference (%)</t>
  </si>
  <si>
    <t>Tarievencode gas</t>
  </si>
  <si>
    <t>Parameters</t>
  </si>
  <si>
    <t>This table containts relevant parameters for the other calculations</t>
  </si>
  <si>
    <t>Notes</t>
  </si>
  <si>
    <t xml:space="preserve">The values in cells I15-I19 can be replicated in the simplified model using the data in the 2019 tariff decision, with the assumption that the FCC for LNG was 10 million kWh. This is a rough assumption based on realized flows. The comparison only includes the points existing in 2019, and doesn't make any assumptions on how changing flows might alter the division. </t>
  </si>
  <si>
    <t>GTS made no estimates for this in most years, the cells with red text contain our own rough estimate</t>
  </si>
  <si>
    <t>No data from 2025 onwards, red text cells are estimate</t>
  </si>
  <si>
    <t>Discounts (new)</t>
  </si>
  <si>
    <t>Discounts (old)</t>
  </si>
  <si>
    <t xml:space="preserve">This is a simplified model of the RPM methodology. This also allows for a comparison of tariffs with the old and the new system. You can select either the new (consulted) version or the old (currently active) discounts. </t>
  </si>
  <si>
    <t>Old discounts</t>
  </si>
  <si>
    <t>New (consulted) discounts</t>
  </si>
  <si>
    <t>Simplified model &amp; comparison with previous system</t>
  </si>
  <si>
    <t>Entry-exit split</t>
  </si>
  <si>
    <t>Explanatory notes</t>
  </si>
  <si>
    <t>ACM/23/181941</t>
  </si>
  <si>
    <t>Additional information NC TAR</t>
  </si>
  <si>
    <t>y</t>
  </si>
  <si>
    <t>Reference price entry after rescaling not gasstorage</t>
  </si>
  <si>
    <t>Reference price exit after rescaling not gasstorage</t>
  </si>
  <si>
    <t>Reference price entry after rescaling gasstorage</t>
  </si>
  <si>
    <t>Reference price exit after rescaling gasstorage</t>
  </si>
  <si>
    <t>Reference price entry after rescaling LNG-facilities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</si>
</sst>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_ ;_ * \-#,##0.000_ ;_ * &quot;-&quot;??_ ;_ @_ "/>
    <numFmt numFmtId="166" formatCode="0.000"/>
  </numFmts>
  <fonts count="35"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i/>
      <sz val="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rgb="FF00B0F0"/>
      <name val="Arial"/>
      <family val="2"/>
    </font>
    <font>
      <sz val="10"/>
      <color rgb="FF00B0F0"/>
      <name val="Arial"/>
      <family val="2"/>
    </font>
    <font>
      <u/>
      <sz val="10"/>
      <name val="Arial"/>
      <family val="2"/>
    </font>
    <font>
      <sz val="18"/>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s>
  <cellStyleXfs count="68">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6" fillId="13" borderId="4" applyNumberFormat="0" applyAlignment="0" applyProtection="0"/>
    <xf numFmtId="0" fontId="17" fillId="14" borderId="5" applyNumberFormat="0" applyAlignment="0" applyProtection="0"/>
    <xf numFmtId="0" fontId="18" fillId="14" borderId="4" applyNumberFormat="0" applyAlignment="0" applyProtection="0"/>
    <xf numFmtId="0" fontId="19" fillId="0" borderId="6" applyNumberFormat="0" applyFill="0" applyAlignment="0" applyProtection="0"/>
    <xf numFmtId="0" fontId="13" fillId="15" borderId="7" applyNumberFormat="0" applyAlignment="0" applyProtection="0"/>
    <xf numFmtId="0" fontId="15" fillId="16" borderId="8"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14" fillId="0" borderId="0" applyNumberFormat="0" applyFill="0" applyBorder="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9" fillId="41" borderId="0" applyNumberFormat="0" applyBorder="0" applyAlignment="0" applyProtection="0"/>
    <xf numFmtId="0" fontId="30" fillId="0" borderId="0" applyNumberFormat="0" applyFill="0" applyBorder="0" applyAlignment="0" applyProtection="0"/>
    <xf numFmtId="49" fontId="21"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xf numFmtId="43" fontId="5" fillId="8" borderId="0">
      <alignment vertical="top"/>
    </xf>
    <xf numFmtId="43" fontId="5" fillId="9" borderId="0">
      <alignment vertical="top"/>
    </xf>
  </cellStyleXfs>
  <cellXfs count="77">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0" xfId="4" applyFill="1">
      <alignment vertical="top"/>
    </xf>
    <xf numFmtId="0" fontId="5" fillId="0" borderId="2" xfId="4" applyBorder="1" applyAlignment="1">
      <alignment horizontal="left" vertical="top" wrapText="1"/>
    </xf>
    <xf numFmtId="0" fontId="10" fillId="0" borderId="0" xfId="4" applyFont="1" applyFill="1">
      <alignment vertical="top"/>
    </xf>
    <xf numFmtId="0" fontId="5" fillId="6" borderId="0" xfId="4" applyFill="1">
      <alignment vertical="top"/>
    </xf>
    <xf numFmtId="1" fontId="5" fillId="0" borderId="0" xfId="4" applyNumberFormat="1" applyFill="1">
      <alignment vertical="top"/>
    </xf>
    <xf numFmtId="1" fontId="9" fillId="0" borderId="0" xfId="4" applyNumberFormat="1" applyFont="1" applyFill="1">
      <alignment vertical="top"/>
    </xf>
    <xf numFmtId="0" fontId="12" fillId="0" borderId="0" xfId="4" applyFont="1" applyFill="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0" borderId="0" xfId="4" applyAlignment="1">
      <alignment horizontal="center" vertical="top"/>
    </xf>
    <xf numFmtId="0" fontId="5" fillId="12" borderId="0" xfId="4" applyFill="1">
      <alignment vertical="top"/>
    </xf>
    <xf numFmtId="0" fontId="5" fillId="0" borderId="0" xfId="4" applyFont="1">
      <alignment vertical="top"/>
    </xf>
    <xf numFmtId="49" fontId="5" fillId="17" borderId="2" xfId="6" applyFont="1" applyBorder="1">
      <alignment vertical="top"/>
    </xf>
    <xf numFmtId="0" fontId="5" fillId="0" borderId="0" xfId="4" quotePrefix="1">
      <alignment vertical="top"/>
    </xf>
    <xf numFmtId="0" fontId="7" fillId="0" borderId="0" xfId="4" applyFont="1" applyFill="1" applyBorder="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9" fontId="5" fillId="0" borderId="0" xfId="4" applyNumberFormat="1">
      <alignment vertical="top"/>
    </xf>
    <xf numFmtId="41" fontId="5" fillId="8" borderId="0" xfId="10">
      <alignment vertical="top"/>
    </xf>
    <xf numFmtId="41" fontId="5" fillId="7" borderId="0" xfId="12">
      <alignment vertical="top"/>
    </xf>
    <xf numFmtId="41" fontId="5" fillId="44" borderId="0" xfId="11">
      <alignment vertical="top"/>
    </xf>
    <xf numFmtId="41" fontId="5" fillId="44" borderId="2" xfId="11" applyBorder="1">
      <alignment vertical="top"/>
    </xf>
    <xf numFmtId="43" fontId="12" fillId="0" borderId="0" xfId="63" applyFont="1" applyFill="1">
      <alignment vertical="top"/>
    </xf>
    <xf numFmtId="0" fontId="22" fillId="0" borderId="0" xfId="4" quotePrefix="1" applyFont="1">
      <alignment vertical="top"/>
    </xf>
    <xf numFmtId="10" fontId="5" fillId="0" borderId="0" xfId="64">
      <alignment vertical="top"/>
    </xf>
    <xf numFmtId="41" fontId="5" fillId="43" borderId="0" xfId="65">
      <alignment vertical="top"/>
    </xf>
    <xf numFmtId="49" fontId="21" fillId="0" borderId="0" xfId="61" applyAlignment="1">
      <alignment vertical="top"/>
    </xf>
    <xf numFmtId="0" fontId="5" fillId="0" borderId="2" xfId="4" applyFont="1" applyBorder="1" applyAlignment="1">
      <alignment horizontal="left" vertical="top" wrapText="1"/>
    </xf>
    <xf numFmtId="41" fontId="5" fillId="11" borderId="0" xfId="13">
      <alignment vertical="top"/>
    </xf>
    <xf numFmtId="41" fontId="5" fillId="9" borderId="0" xfId="9">
      <alignment vertical="top"/>
    </xf>
    <xf numFmtId="49" fontId="31" fillId="0" borderId="0" xfId="14" applyFont="1">
      <alignment vertical="top"/>
    </xf>
    <xf numFmtId="0" fontId="32" fillId="0" borderId="0" xfId="4" applyFont="1">
      <alignment vertical="top"/>
    </xf>
    <xf numFmtId="49" fontId="5" fillId="17" borderId="0" xfId="6" applyFont="1" applyBorder="1">
      <alignment vertical="top"/>
    </xf>
    <xf numFmtId="0" fontId="5" fillId="0" borderId="2" xfId="4" applyFont="1" applyBorder="1" applyAlignment="1">
      <alignment horizontal="left" vertical="top" wrapText="1"/>
    </xf>
    <xf numFmtId="49" fontId="5" fillId="0" borderId="0" xfId="7" applyFont="1">
      <alignment vertical="top"/>
    </xf>
    <xf numFmtId="49" fontId="6" fillId="0" borderId="0" xfId="7" quotePrefix="1">
      <alignment vertical="top"/>
    </xf>
    <xf numFmtId="49" fontId="21" fillId="0" borderId="0" xfId="61" quotePrefix="1" applyAlignment="1">
      <alignment vertical="top"/>
    </xf>
    <xf numFmtId="14" fontId="5" fillId="0" borderId="2" xfId="4" applyNumberFormat="1" applyBorder="1">
      <alignment vertical="top"/>
    </xf>
    <xf numFmtId="0" fontId="0" fillId="0" borderId="0" xfId="0" applyAlignment="1">
      <alignment horizontal="left" vertical="center" indent="2"/>
    </xf>
    <xf numFmtId="0" fontId="1" fillId="0" borderId="0" xfId="0" applyFont="1" applyAlignment="1">
      <alignment horizontal="left" vertical="center" indent="2"/>
    </xf>
    <xf numFmtId="9" fontId="0" fillId="0" borderId="0" xfId="0" applyNumberFormat="1" applyAlignment="1">
      <alignment horizontal="left" vertical="center" indent="2"/>
    </xf>
    <xf numFmtId="0" fontId="9" fillId="12" borderId="0" xfId="4" applyFont="1" applyFill="1">
      <alignment vertical="top"/>
    </xf>
    <xf numFmtId="49" fontId="6" fillId="17" borderId="13" xfId="6" applyBorder="1">
      <alignment vertical="top"/>
    </xf>
    <xf numFmtId="49" fontId="6" fillId="17" borderId="3" xfId="6" applyBorder="1">
      <alignment vertical="top"/>
    </xf>
    <xf numFmtId="49" fontId="6" fillId="17" borderId="1" xfId="6" applyBorder="1">
      <alignment vertical="top"/>
    </xf>
    <xf numFmtId="0" fontId="1" fillId="0" borderId="0" xfId="0" applyFont="1" applyAlignment="1">
      <alignment horizontal="left"/>
    </xf>
    <xf numFmtId="0" fontId="5" fillId="44" borderId="0" xfId="4" applyFill="1">
      <alignment vertical="top"/>
    </xf>
    <xf numFmtId="0" fontId="6" fillId="17" borderId="1" xfId="6" applyNumberFormat="1">
      <alignment vertical="top"/>
    </xf>
    <xf numFmtId="164" fontId="5" fillId="44" borderId="0" xfId="63" applyNumberFormat="1" applyFill="1">
      <alignment vertical="top"/>
    </xf>
    <xf numFmtId="165" fontId="5" fillId="9" borderId="0" xfId="63" applyNumberFormat="1" applyFill="1">
      <alignment vertical="top"/>
    </xf>
    <xf numFmtId="164" fontId="5" fillId="9" borderId="0" xfId="63" applyNumberFormat="1" applyFill="1">
      <alignment vertical="top"/>
    </xf>
    <xf numFmtId="0" fontId="5" fillId="11" borderId="0" xfId="4" applyFill="1">
      <alignment vertical="top"/>
    </xf>
    <xf numFmtId="166" fontId="5" fillId="11" borderId="0" xfId="4" applyNumberFormat="1" applyFill="1">
      <alignment vertical="top"/>
    </xf>
    <xf numFmtId="166" fontId="5" fillId="44" borderId="0" xfId="4" applyNumberFormat="1" applyFill="1">
      <alignment vertical="top"/>
    </xf>
    <xf numFmtId="10" fontId="5" fillId="9" borderId="0" xfId="64" applyFill="1">
      <alignment vertical="top"/>
    </xf>
    <xf numFmtId="0" fontId="6" fillId="17" borderId="1" xfId="6" applyNumberFormat="1" applyAlignment="1">
      <alignment horizontal="right" vertical="top"/>
    </xf>
    <xf numFmtId="10" fontId="5" fillId="45" borderId="0" xfId="64" applyFill="1">
      <alignment vertical="top"/>
    </xf>
    <xf numFmtId="9" fontId="5" fillId="11" borderId="0" xfId="64" applyNumberFormat="1" applyFill="1">
      <alignment vertical="top"/>
    </xf>
    <xf numFmtId="164" fontId="14" fillId="44" borderId="0" xfId="63" applyNumberFormat="1" applyFont="1" applyFill="1">
      <alignment vertical="top"/>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xf numFmtId="0" fontId="5" fillId="0" borderId="0" xfId="4" applyAlignment="1">
      <alignment horizontal="left" vertical="top" wrapText="1"/>
    </xf>
    <xf numFmtId="0" fontId="5" fillId="0" borderId="0" xfId="4" applyFont="1" applyAlignment="1">
      <alignment horizontal="left" vertical="top" wrapText="1"/>
    </xf>
    <xf numFmtId="41" fontId="34" fillId="8" borderId="0" xfId="10" applyFont="1" applyAlignment="1">
      <alignment horizontal="center" vertical="top"/>
    </xf>
    <xf numFmtId="49" fontId="5" fillId="0" borderId="0" xfId="15" applyFont="1" applyAlignment="1">
      <alignment horizontal="left" vertical="top" wrapText="1"/>
    </xf>
  </cellXfs>
  <cellStyles count="68">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erekening 2" xfId="67" xr:uid="{DDCF5DE3-FD92-4FE6-BA19-8A3642366106}"/>
    <cellStyle name="Cel Bijzonderheid" xfId="10" xr:uid="{00000000-0005-0000-0000-00001E000000}"/>
    <cellStyle name="Cel Bijzonderheid 2" xfId="66" xr:uid="{71CB7B47-AB94-491B-AB3E-65F27EA9EF47}"/>
    <cellStyle name="Cel Dataverzoek" xfId="65" xr:uid="{00000000-0005-0000-0000-00001F000000}"/>
    <cellStyle name="Cel Input" xfId="11"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FFCC99"/>
      <color rgb="FFFFFFCC"/>
      <color rgb="FF99FF99"/>
      <color rgb="FFCCC8D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7</xdr:col>
      <xdr:colOff>112060</xdr:colOff>
      <xdr:row>224</xdr:row>
      <xdr:rowOff>33617</xdr:rowOff>
    </xdr:from>
    <xdr:to>
      <xdr:col>7</xdr:col>
      <xdr:colOff>1795098</xdr:colOff>
      <xdr:row>227</xdr:row>
      <xdr:rowOff>148704</xdr:rowOff>
    </xdr:to>
    <xdr:pic>
      <xdr:nvPicPr>
        <xdr:cNvPr id="5" name="Afbeelding 4">
          <a:extLst>
            <a:ext uri="{FF2B5EF4-FFF2-40B4-BE49-F238E27FC236}">
              <a16:creationId xmlns:a16="http://schemas.microsoft.com/office/drawing/2014/main" id="{566548CC-9F57-4A28-9A04-3140EF889331}"/>
            </a:ext>
          </a:extLst>
        </xdr:cNvPr>
        <xdr:cNvPicPr>
          <a:picLocks noChangeAspect="1"/>
        </xdr:cNvPicPr>
      </xdr:nvPicPr>
      <xdr:blipFill>
        <a:blip xmlns:r="http://schemas.openxmlformats.org/officeDocument/2006/relationships" r:embed="rId1"/>
        <a:stretch>
          <a:fillRect/>
        </a:stretch>
      </xdr:blipFill>
      <xdr:spPr>
        <a:xfrm>
          <a:off x="13247035" y="36276242"/>
          <a:ext cx="1683038" cy="600862"/>
        </a:xfrm>
        <a:prstGeom prst="rect">
          <a:avLst/>
        </a:prstGeom>
      </xdr:spPr>
    </xdr:pic>
    <xdr:clientData/>
  </xdr:twoCellAnchor>
  <xdr:twoCellAnchor editAs="oneCell">
    <xdr:from>
      <xdr:col>7</xdr:col>
      <xdr:colOff>123265</xdr:colOff>
      <xdr:row>221</xdr:row>
      <xdr:rowOff>31032</xdr:rowOff>
    </xdr:from>
    <xdr:to>
      <xdr:col>7</xdr:col>
      <xdr:colOff>1884694</xdr:colOff>
      <xdr:row>224</xdr:row>
      <xdr:rowOff>156810</xdr:rowOff>
    </xdr:to>
    <xdr:pic>
      <xdr:nvPicPr>
        <xdr:cNvPr id="6" name="Afbeelding 5">
          <a:extLst>
            <a:ext uri="{FF2B5EF4-FFF2-40B4-BE49-F238E27FC236}">
              <a16:creationId xmlns:a16="http://schemas.microsoft.com/office/drawing/2014/main" id="{4DCC9686-3FC0-4049-9011-4DE4C108BE1C}"/>
            </a:ext>
          </a:extLst>
        </xdr:cNvPr>
        <xdr:cNvPicPr>
          <a:picLocks noChangeAspect="1"/>
        </xdr:cNvPicPr>
      </xdr:nvPicPr>
      <xdr:blipFill>
        <a:blip xmlns:r="http://schemas.openxmlformats.org/officeDocument/2006/relationships" r:embed="rId2"/>
        <a:stretch>
          <a:fillRect/>
        </a:stretch>
      </xdr:blipFill>
      <xdr:spPr>
        <a:xfrm>
          <a:off x="13258240" y="35721207"/>
          <a:ext cx="1761429" cy="611553"/>
        </a:xfrm>
        <a:prstGeom prst="rect">
          <a:avLst/>
        </a:prstGeom>
      </xdr:spPr>
    </xdr:pic>
    <xdr:clientData/>
  </xdr:twoCellAnchor>
  <xdr:twoCellAnchor editAs="oneCell">
    <xdr:from>
      <xdr:col>1</xdr:col>
      <xdr:colOff>11205</xdr:colOff>
      <xdr:row>52</xdr:row>
      <xdr:rowOff>22411</xdr:rowOff>
    </xdr:from>
    <xdr:to>
      <xdr:col>1</xdr:col>
      <xdr:colOff>2147698</xdr:colOff>
      <xdr:row>54</xdr:row>
      <xdr:rowOff>100853</xdr:rowOff>
    </xdr:to>
    <xdr:pic>
      <xdr:nvPicPr>
        <xdr:cNvPr id="7" name="Afbeelding 6">
          <a:extLst>
            <a:ext uri="{FF2B5EF4-FFF2-40B4-BE49-F238E27FC236}">
              <a16:creationId xmlns:a16="http://schemas.microsoft.com/office/drawing/2014/main" id="{9D3253B6-F946-4C09-9016-010C811C4F46}"/>
            </a:ext>
          </a:extLst>
        </xdr:cNvPr>
        <xdr:cNvPicPr>
          <a:picLocks noChangeAspect="1"/>
        </xdr:cNvPicPr>
      </xdr:nvPicPr>
      <xdr:blipFill>
        <a:blip xmlns:r="http://schemas.openxmlformats.org/officeDocument/2006/relationships" r:embed="rId3"/>
        <a:stretch>
          <a:fillRect/>
        </a:stretch>
      </xdr:blipFill>
      <xdr:spPr>
        <a:xfrm>
          <a:off x="325530" y="8347261"/>
          <a:ext cx="2136493" cy="402292"/>
        </a:xfrm>
        <a:prstGeom prst="rect">
          <a:avLst/>
        </a:prstGeom>
      </xdr:spPr>
    </xdr:pic>
    <xdr:clientData/>
  </xdr:twoCellAnchor>
  <xdr:twoCellAnchor editAs="oneCell">
    <xdr:from>
      <xdr:col>1</xdr:col>
      <xdr:colOff>22412</xdr:colOff>
      <xdr:row>61</xdr:row>
      <xdr:rowOff>0</xdr:rowOff>
    </xdr:from>
    <xdr:to>
      <xdr:col>1</xdr:col>
      <xdr:colOff>1098176</xdr:colOff>
      <xdr:row>63</xdr:row>
      <xdr:rowOff>82569</xdr:rowOff>
    </xdr:to>
    <xdr:pic>
      <xdr:nvPicPr>
        <xdr:cNvPr id="8" name="Afbeelding 7">
          <a:extLst>
            <a:ext uri="{FF2B5EF4-FFF2-40B4-BE49-F238E27FC236}">
              <a16:creationId xmlns:a16="http://schemas.microsoft.com/office/drawing/2014/main" id="{D6285B42-CBE7-42C6-862E-4A473B8456D4}"/>
            </a:ext>
          </a:extLst>
        </xdr:cNvPr>
        <xdr:cNvPicPr>
          <a:picLocks noChangeAspect="1"/>
        </xdr:cNvPicPr>
      </xdr:nvPicPr>
      <xdr:blipFill>
        <a:blip xmlns:r="http://schemas.openxmlformats.org/officeDocument/2006/relationships" r:embed="rId4"/>
        <a:stretch>
          <a:fillRect/>
        </a:stretch>
      </xdr:blipFill>
      <xdr:spPr>
        <a:xfrm>
          <a:off x="336737" y="9782175"/>
          <a:ext cx="1075764" cy="406419"/>
        </a:xfrm>
        <a:prstGeom prst="rect">
          <a:avLst/>
        </a:prstGeom>
      </xdr:spPr>
    </xdr:pic>
    <xdr:clientData/>
  </xdr:twoCellAnchor>
  <xdr:twoCellAnchor editAs="oneCell">
    <xdr:from>
      <xdr:col>1</xdr:col>
      <xdr:colOff>0</xdr:colOff>
      <xdr:row>68</xdr:row>
      <xdr:rowOff>0</xdr:rowOff>
    </xdr:from>
    <xdr:to>
      <xdr:col>1</xdr:col>
      <xdr:colOff>1255059</xdr:colOff>
      <xdr:row>70</xdr:row>
      <xdr:rowOff>136162</xdr:rowOff>
    </xdr:to>
    <xdr:pic>
      <xdr:nvPicPr>
        <xdr:cNvPr id="9" name="Afbeelding 8">
          <a:extLst>
            <a:ext uri="{FF2B5EF4-FFF2-40B4-BE49-F238E27FC236}">
              <a16:creationId xmlns:a16="http://schemas.microsoft.com/office/drawing/2014/main" id="{27B90CD2-1C6F-4B80-BA63-69731054103A}"/>
            </a:ext>
          </a:extLst>
        </xdr:cNvPr>
        <xdr:cNvPicPr>
          <a:picLocks noChangeAspect="1"/>
        </xdr:cNvPicPr>
      </xdr:nvPicPr>
      <xdr:blipFill>
        <a:blip xmlns:r="http://schemas.openxmlformats.org/officeDocument/2006/relationships" r:embed="rId5"/>
        <a:stretch>
          <a:fillRect/>
        </a:stretch>
      </xdr:blipFill>
      <xdr:spPr>
        <a:xfrm>
          <a:off x="314325" y="10915650"/>
          <a:ext cx="1255059" cy="460012"/>
        </a:xfrm>
        <a:prstGeom prst="rect">
          <a:avLst/>
        </a:prstGeom>
      </xdr:spPr>
    </xdr:pic>
    <xdr:clientData/>
  </xdr:twoCellAnchor>
  <xdr:twoCellAnchor editAs="oneCell">
    <xdr:from>
      <xdr:col>0</xdr:col>
      <xdr:colOff>313764</xdr:colOff>
      <xdr:row>80</xdr:row>
      <xdr:rowOff>0</xdr:rowOff>
    </xdr:from>
    <xdr:to>
      <xdr:col>1</xdr:col>
      <xdr:colOff>2129116</xdr:colOff>
      <xdr:row>82</xdr:row>
      <xdr:rowOff>116471</xdr:rowOff>
    </xdr:to>
    <xdr:pic>
      <xdr:nvPicPr>
        <xdr:cNvPr id="10" name="Afbeelding 9">
          <a:extLst>
            <a:ext uri="{FF2B5EF4-FFF2-40B4-BE49-F238E27FC236}">
              <a16:creationId xmlns:a16="http://schemas.microsoft.com/office/drawing/2014/main" id="{717D50A3-BBCA-4D44-B5D4-C1DBFE5096FA}"/>
            </a:ext>
          </a:extLst>
        </xdr:cNvPr>
        <xdr:cNvPicPr>
          <a:picLocks noChangeAspect="1"/>
        </xdr:cNvPicPr>
      </xdr:nvPicPr>
      <xdr:blipFill>
        <a:blip xmlns:r="http://schemas.openxmlformats.org/officeDocument/2006/relationships" r:embed="rId6"/>
        <a:stretch>
          <a:fillRect/>
        </a:stretch>
      </xdr:blipFill>
      <xdr:spPr>
        <a:xfrm>
          <a:off x="313764" y="12858750"/>
          <a:ext cx="2129677" cy="440321"/>
        </a:xfrm>
        <a:prstGeom prst="rect">
          <a:avLst/>
        </a:prstGeom>
      </xdr:spPr>
    </xdr:pic>
    <xdr:clientData/>
  </xdr:twoCellAnchor>
  <xdr:twoCellAnchor editAs="oneCell">
    <xdr:from>
      <xdr:col>1</xdr:col>
      <xdr:colOff>3092823</xdr:colOff>
      <xdr:row>104</xdr:row>
      <xdr:rowOff>22412</xdr:rowOff>
    </xdr:from>
    <xdr:to>
      <xdr:col>1</xdr:col>
      <xdr:colOff>3641911</xdr:colOff>
      <xdr:row>106</xdr:row>
      <xdr:rowOff>100854</xdr:rowOff>
    </xdr:to>
    <xdr:pic>
      <xdr:nvPicPr>
        <xdr:cNvPr id="11" name="Afbeelding 10">
          <a:extLst>
            <a:ext uri="{FF2B5EF4-FFF2-40B4-BE49-F238E27FC236}">
              <a16:creationId xmlns:a16="http://schemas.microsoft.com/office/drawing/2014/main" id="{5953C5C0-AC64-41ED-8CC9-B0C47F747AA4}"/>
            </a:ext>
          </a:extLst>
        </xdr:cNvPr>
        <xdr:cNvPicPr>
          <a:picLocks noChangeAspect="1"/>
        </xdr:cNvPicPr>
      </xdr:nvPicPr>
      <xdr:blipFill>
        <a:blip xmlns:r="http://schemas.openxmlformats.org/officeDocument/2006/relationships" r:embed="rId7"/>
        <a:stretch>
          <a:fillRect/>
        </a:stretch>
      </xdr:blipFill>
      <xdr:spPr>
        <a:xfrm>
          <a:off x="3407148" y="16767362"/>
          <a:ext cx="549088" cy="402292"/>
        </a:xfrm>
        <a:prstGeom prst="rect">
          <a:avLst/>
        </a:prstGeom>
      </xdr:spPr>
    </xdr:pic>
    <xdr:clientData/>
  </xdr:twoCellAnchor>
  <xdr:twoCellAnchor editAs="oneCell">
    <xdr:from>
      <xdr:col>1</xdr:col>
      <xdr:colOff>3048000</xdr:colOff>
      <xdr:row>90</xdr:row>
      <xdr:rowOff>89646</xdr:rowOff>
    </xdr:from>
    <xdr:to>
      <xdr:col>1</xdr:col>
      <xdr:colOff>3585882</xdr:colOff>
      <xdr:row>95</xdr:row>
      <xdr:rowOff>32958</xdr:rowOff>
    </xdr:to>
    <xdr:pic>
      <xdr:nvPicPr>
        <xdr:cNvPr id="12" name="Afbeelding 11">
          <a:extLst>
            <a:ext uri="{FF2B5EF4-FFF2-40B4-BE49-F238E27FC236}">
              <a16:creationId xmlns:a16="http://schemas.microsoft.com/office/drawing/2014/main" id="{16BC8578-841E-463F-9FAE-4906C9A9D797}"/>
            </a:ext>
          </a:extLst>
        </xdr:cNvPr>
        <xdr:cNvPicPr>
          <a:picLocks noChangeAspect="1"/>
        </xdr:cNvPicPr>
      </xdr:nvPicPr>
      <xdr:blipFill>
        <a:blip xmlns:r="http://schemas.openxmlformats.org/officeDocument/2006/relationships" r:embed="rId8"/>
        <a:stretch>
          <a:fillRect/>
        </a:stretch>
      </xdr:blipFill>
      <xdr:spPr>
        <a:xfrm>
          <a:off x="3362325" y="14567646"/>
          <a:ext cx="537882" cy="752937"/>
        </a:xfrm>
        <a:prstGeom prst="rect">
          <a:avLst/>
        </a:prstGeom>
      </xdr:spPr>
    </xdr:pic>
    <xdr:clientData/>
  </xdr:twoCellAnchor>
  <xdr:twoCellAnchor editAs="oneCell">
    <xdr:from>
      <xdr:col>1</xdr:col>
      <xdr:colOff>3035999</xdr:colOff>
      <xdr:row>95</xdr:row>
      <xdr:rowOff>109739</xdr:rowOff>
    </xdr:from>
    <xdr:to>
      <xdr:col>1</xdr:col>
      <xdr:colOff>3596644</xdr:colOff>
      <xdr:row>99</xdr:row>
      <xdr:rowOff>100852</xdr:rowOff>
    </xdr:to>
    <xdr:pic>
      <xdr:nvPicPr>
        <xdr:cNvPr id="13" name="Afbeelding 12">
          <a:extLst>
            <a:ext uri="{FF2B5EF4-FFF2-40B4-BE49-F238E27FC236}">
              <a16:creationId xmlns:a16="http://schemas.microsoft.com/office/drawing/2014/main" id="{86095964-80CE-475C-981C-67C44195FC0D}"/>
            </a:ext>
          </a:extLst>
        </xdr:cNvPr>
        <xdr:cNvPicPr>
          <a:picLocks noChangeAspect="1"/>
        </xdr:cNvPicPr>
      </xdr:nvPicPr>
      <xdr:blipFill>
        <a:blip xmlns:r="http://schemas.openxmlformats.org/officeDocument/2006/relationships" r:embed="rId9"/>
        <a:stretch>
          <a:fillRect/>
        </a:stretch>
      </xdr:blipFill>
      <xdr:spPr>
        <a:xfrm>
          <a:off x="3350324" y="15397364"/>
          <a:ext cx="560645" cy="638813"/>
        </a:xfrm>
        <a:prstGeom prst="rect">
          <a:avLst/>
        </a:prstGeom>
      </xdr:spPr>
    </xdr:pic>
    <xdr:clientData/>
  </xdr:twoCellAnchor>
  <xdr:twoCellAnchor editAs="oneCell">
    <xdr:from>
      <xdr:col>1</xdr:col>
      <xdr:colOff>0</xdr:colOff>
      <xdr:row>113</xdr:row>
      <xdr:rowOff>156881</xdr:rowOff>
    </xdr:from>
    <xdr:to>
      <xdr:col>1</xdr:col>
      <xdr:colOff>1131794</xdr:colOff>
      <xdr:row>116</xdr:row>
      <xdr:rowOff>106281</xdr:rowOff>
    </xdr:to>
    <xdr:pic>
      <xdr:nvPicPr>
        <xdr:cNvPr id="14" name="Afbeelding 13">
          <a:extLst>
            <a:ext uri="{FF2B5EF4-FFF2-40B4-BE49-F238E27FC236}">
              <a16:creationId xmlns:a16="http://schemas.microsoft.com/office/drawing/2014/main" id="{77371EBD-0480-4412-8E1F-069329AF6198}"/>
            </a:ext>
          </a:extLst>
        </xdr:cNvPr>
        <xdr:cNvPicPr>
          <a:picLocks noChangeAspect="1"/>
        </xdr:cNvPicPr>
      </xdr:nvPicPr>
      <xdr:blipFill>
        <a:blip xmlns:r="http://schemas.openxmlformats.org/officeDocument/2006/relationships" r:embed="rId10"/>
        <a:stretch>
          <a:fillRect/>
        </a:stretch>
      </xdr:blipFill>
      <xdr:spPr>
        <a:xfrm>
          <a:off x="314325" y="18359156"/>
          <a:ext cx="1131794" cy="435175"/>
        </a:xfrm>
        <a:prstGeom prst="rect">
          <a:avLst/>
        </a:prstGeom>
      </xdr:spPr>
    </xdr:pic>
    <xdr:clientData/>
  </xdr:twoCellAnchor>
  <xdr:twoCellAnchor editAs="oneCell">
    <xdr:from>
      <xdr:col>1</xdr:col>
      <xdr:colOff>0</xdr:colOff>
      <xdr:row>122</xdr:row>
      <xdr:rowOff>0</xdr:rowOff>
    </xdr:from>
    <xdr:to>
      <xdr:col>1</xdr:col>
      <xdr:colOff>768848</xdr:colOff>
      <xdr:row>124</xdr:row>
      <xdr:rowOff>112059</xdr:rowOff>
    </xdr:to>
    <xdr:pic>
      <xdr:nvPicPr>
        <xdr:cNvPr id="15" name="Afbeelding 14">
          <a:extLst>
            <a:ext uri="{FF2B5EF4-FFF2-40B4-BE49-F238E27FC236}">
              <a16:creationId xmlns:a16="http://schemas.microsoft.com/office/drawing/2014/main" id="{2101F821-F441-49C6-BCFC-CE2CD7512AAA}"/>
            </a:ext>
          </a:extLst>
        </xdr:cNvPr>
        <xdr:cNvPicPr>
          <a:picLocks noChangeAspect="1"/>
        </xdr:cNvPicPr>
      </xdr:nvPicPr>
      <xdr:blipFill>
        <a:blip xmlns:r="http://schemas.openxmlformats.org/officeDocument/2006/relationships" r:embed="rId11"/>
        <a:stretch>
          <a:fillRect/>
        </a:stretch>
      </xdr:blipFill>
      <xdr:spPr>
        <a:xfrm>
          <a:off x="314325" y="19659600"/>
          <a:ext cx="768848" cy="435909"/>
        </a:xfrm>
        <a:prstGeom prst="rect">
          <a:avLst/>
        </a:prstGeom>
      </xdr:spPr>
    </xdr:pic>
    <xdr:clientData/>
  </xdr:twoCellAnchor>
  <xdr:twoCellAnchor editAs="oneCell">
    <xdr:from>
      <xdr:col>0</xdr:col>
      <xdr:colOff>313764</xdr:colOff>
      <xdr:row>131</xdr:row>
      <xdr:rowOff>0</xdr:rowOff>
    </xdr:from>
    <xdr:to>
      <xdr:col>1</xdr:col>
      <xdr:colOff>1199688</xdr:colOff>
      <xdr:row>133</xdr:row>
      <xdr:rowOff>78441</xdr:rowOff>
    </xdr:to>
    <xdr:pic>
      <xdr:nvPicPr>
        <xdr:cNvPr id="16" name="Afbeelding 15">
          <a:extLst>
            <a:ext uri="{FF2B5EF4-FFF2-40B4-BE49-F238E27FC236}">
              <a16:creationId xmlns:a16="http://schemas.microsoft.com/office/drawing/2014/main" id="{13B4D856-7C0A-4AFD-B4E0-796B935C32DC}"/>
            </a:ext>
          </a:extLst>
        </xdr:cNvPr>
        <xdr:cNvPicPr>
          <a:picLocks noChangeAspect="1"/>
        </xdr:cNvPicPr>
      </xdr:nvPicPr>
      <xdr:blipFill>
        <a:blip xmlns:r="http://schemas.openxmlformats.org/officeDocument/2006/relationships" r:embed="rId12"/>
        <a:stretch>
          <a:fillRect/>
        </a:stretch>
      </xdr:blipFill>
      <xdr:spPr>
        <a:xfrm>
          <a:off x="313764" y="21116925"/>
          <a:ext cx="1200249" cy="402291"/>
        </a:xfrm>
        <a:prstGeom prst="rect">
          <a:avLst/>
        </a:prstGeom>
      </xdr:spPr>
    </xdr:pic>
    <xdr:clientData/>
  </xdr:twoCellAnchor>
  <xdr:twoCellAnchor editAs="oneCell">
    <xdr:from>
      <xdr:col>1</xdr:col>
      <xdr:colOff>0</xdr:colOff>
      <xdr:row>146</xdr:row>
      <xdr:rowOff>156882</xdr:rowOff>
    </xdr:from>
    <xdr:to>
      <xdr:col>1</xdr:col>
      <xdr:colOff>2670026</xdr:colOff>
      <xdr:row>149</xdr:row>
      <xdr:rowOff>112057</xdr:rowOff>
    </xdr:to>
    <xdr:pic>
      <xdr:nvPicPr>
        <xdr:cNvPr id="17" name="Afbeelding 16">
          <a:extLst>
            <a:ext uri="{FF2B5EF4-FFF2-40B4-BE49-F238E27FC236}">
              <a16:creationId xmlns:a16="http://schemas.microsoft.com/office/drawing/2014/main" id="{48BFEA32-E17B-4947-BA62-14E72C82E391}"/>
            </a:ext>
          </a:extLst>
        </xdr:cNvPr>
        <xdr:cNvPicPr>
          <a:picLocks noChangeAspect="1"/>
        </xdr:cNvPicPr>
      </xdr:nvPicPr>
      <xdr:blipFill>
        <a:blip xmlns:r="http://schemas.openxmlformats.org/officeDocument/2006/relationships" r:embed="rId13"/>
        <a:stretch>
          <a:fillRect/>
        </a:stretch>
      </xdr:blipFill>
      <xdr:spPr>
        <a:xfrm>
          <a:off x="314325" y="23702682"/>
          <a:ext cx="2670026" cy="440950"/>
        </a:xfrm>
        <a:prstGeom prst="rect">
          <a:avLst/>
        </a:prstGeom>
      </xdr:spPr>
    </xdr:pic>
    <xdr:clientData/>
  </xdr:twoCellAnchor>
  <xdr:twoCellAnchor editAs="oneCell">
    <xdr:from>
      <xdr:col>1</xdr:col>
      <xdr:colOff>0</xdr:colOff>
      <xdr:row>157</xdr:row>
      <xdr:rowOff>0</xdr:rowOff>
    </xdr:from>
    <xdr:to>
      <xdr:col>1</xdr:col>
      <xdr:colOff>2405332</xdr:colOff>
      <xdr:row>159</xdr:row>
      <xdr:rowOff>112059</xdr:rowOff>
    </xdr:to>
    <xdr:pic>
      <xdr:nvPicPr>
        <xdr:cNvPr id="18" name="Afbeelding 17">
          <a:extLst>
            <a:ext uri="{FF2B5EF4-FFF2-40B4-BE49-F238E27FC236}">
              <a16:creationId xmlns:a16="http://schemas.microsoft.com/office/drawing/2014/main" id="{835D1FDD-2FC0-4986-A4FE-4B7029037A3E}"/>
            </a:ext>
          </a:extLst>
        </xdr:cNvPr>
        <xdr:cNvPicPr>
          <a:picLocks noChangeAspect="1"/>
        </xdr:cNvPicPr>
      </xdr:nvPicPr>
      <xdr:blipFill>
        <a:blip xmlns:r="http://schemas.openxmlformats.org/officeDocument/2006/relationships" r:embed="rId14"/>
        <a:stretch>
          <a:fillRect/>
        </a:stretch>
      </xdr:blipFill>
      <xdr:spPr>
        <a:xfrm>
          <a:off x="314325" y="25326975"/>
          <a:ext cx="2405332" cy="435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ntranet.acm.local/project/excellent-in-excel/Documenten/Oud/(Excellent)%20Voorbeelden%20stroomschema%20en%20inhoudsopgave%20(v2).xlsx?d=w9a29348f0e2f47848aaca535b9b3ac1f&amp;csf=1&amp;e=wYPnBc" TargetMode="External"/><Relationship Id="rId2" Type="http://schemas.openxmlformats.org/officeDocument/2006/relationships/hyperlink" Target="https://intranet.acm.local/project/excellent-in-excel/SitePages/Introductiepagina.aspx" TargetMode="External"/><Relationship Id="rId1" Type="http://schemas.openxmlformats.org/officeDocument/2006/relationships/hyperlink" Target="https://intranet.acm.local/project/excellent-in-excel/SitePages/Introductiepagina.asp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H350"/>
  <sheetViews>
    <sheetView showGridLines="0" zoomScale="85" zoomScaleNormal="85" workbookViewId="0">
      <pane ySplit="9" topLeftCell="A10" activePane="bottomLeft" state="frozen"/>
      <selection activeCell="C57" sqref="C57"/>
      <selection pane="bottomLeft" activeCell="C28" sqref="C27:C28"/>
    </sheetView>
  </sheetViews>
  <sheetFormatPr defaultColWidth="9.109375" defaultRowHeight="13.2" x14ac:dyDescent="0.25"/>
  <cols>
    <col min="1" max="1" width="4.6640625" style="2" customWidth="1"/>
    <col min="2" max="2" width="59.88671875" style="2" customWidth="1"/>
    <col min="3" max="3" width="23.44140625" style="2" customWidth="1"/>
    <col min="4" max="4" width="13.44140625" style="2" customWidth="1"/>
    <col min="5" max="5" width="21.33203125" style="2" customWidth="1"/>
    <col min="6" max="6" width="35.44140625" style="2" customWidth="1"/>
    <col min="7" max="7" width="40.88671875" style="2" customWidth="1"/>
    <col min="8" max="8" width="78.33203125" style="2" customWidth="1"/>
    <col min="9" max="16384" width="9.109375" style="2"/>
  </cols>
  <sheetData>
    <row r="2" spans="2:7" s="7" customFormat="1" ht="17.399999999999999" x14ac:dyDescent="0.25">
      <c r="B2" s="7" t="s">
        <v>162</v>
      </c>
    </row>
    <row r="4" spans="2:7" x14ac:dyDescent="0.25">
      <c r="B4" s="2" t="s">
        <v>160</v>
      </c>
      <c r="G4" s="36"/>
    </row>
    <row r="5" spans="2:7" x14ac:dyDescent="0.25">
      <c r="B5" s="2" t="s">
        <v>163</v>
      </c>
    </row>
    <row r="6" spans="2:7" x14ac:dyDescent="0.25">
      <c r="B6" s="1" t="s">
        <v>338</v>
      </c>
    </row>
    <row r="7" spans="2:7" x14ac:dyDescent="0.25">
      <c r="G7" s="36"/>
    </row>
    <row r="8" spans="2:7" x14ac:dyDescent="0.25">
      <c r="B8" s="4" t="s">
        <v>161</v>
      </c>
      <c r="G8" s="36"/>
    </row>
    <row r="9" spans="2:7" x14ac:dyDescent="0.25">
      <c r="B9" s="5"/>
    </row>
    <row r="11" spans="2:7" s="8" customFormat="1" x14ac:dyDescent="0.25">
      <c r="B11" s="8" t="s">
        <v>53</v>
      </c>
    </row>
    <row r="13" spans="2:7" x14ac:dyDescent="0.25">
      <c r="B13" s="2" t="s">
        <v>51</v>
      </c>
    </row>
    <row r="14" spans="2:7" x14ac:dyDescent="0.25">
      <c r="B14" s="2" t="s">
        <v>164</v>
      </c>
    </row>
    <row r="16" spans="2:7" x14ac:dyDescent="0.25">
      <c r="B16" s="2" t="s">
        <v>52</v>
      </c>
    </row>
    <row r="17" spans="2:4" x14ac:dyDescent="0.25">
      <c r="B17" s="2" t="s">
        <v>85</v>
      </c>
    </row>
    <row r="18" spans="2:4" x14ac:dyDescent="0.25">
      <c r="B18" s="2" t="s">
        <v>165</v>
      </c>
    </row>
    <row r="19" spans="2:4" x14ac:dyDescent="0.25">
      <c r="B19" s="2" t="s">
        <v>166</v>
      </c>
    </row>
    <row r="20" spans="2:4" x14ac:dyDescent="0.25">
      <c r="B20" s="2" t="s">
        <v>167</v>
      </c>
    </row>
    <row r="21" spans="2:4" x14ac:dyDescent="0.25">
      <c r="B21" s="2" t="s">
        <v>168</v>
      </c>
    </row>
    <row r="22" spans="2:4" x14ac:dyDescent="0.25">
      <c r="B22" s="2" t="s">
        <v>169</v>
      </c>
    </row>
    <row r="23" spans="2:4" x14ac:dyDescent="0.25">
      <c r="B23" s="2" t="s">
        <v>170</v>
      </c>
    </row>
    <row r="24" spans="2:4" ht="12.75" customHeight="1" x14ac:dyDescent="0.25">
      <c r="D24"/>
    </row>
    <row r="25" spans="2:4" x14ac:dyDescent="0.25">
      <c r="B25" s="2" t="s">
        <v>171</v>
      </c>
    </row>
    <row r="27" spans="2:4" x14ac:dyDescent="0.25">
      <c r="B27" s="2" t="s">
        <v>172</v>
      </c>
    </row>
    <row r="30" spans="2:4" s="8" customFormat="1" x14ac:dyDescent="0.25">
      <c r="B30" s="8" t="s">
        <v>86</v>
      </c>
    </row>
    <row r="32" spans="2:4" x14ac:dyDescent="0.25">
      <c r="B32" s="26" t="s">
        <v>87</v>
      </c>
    </row>
    <row r="33" spans="2:2" x14ac:dyDescent="0.25">
      <c r="B33" s="2" t="s">
        <v>173</v>
      </c>
    </row>
    <row r="34" spans="2:2" x14ac:dyDescent="0.25">
      <c r="B34" s="2" t="s">
        <v>104</v>
      </c>
    </row>
    <row r="35" spans="2:2" x14ac:dyDescent="0.25">
      <c r="B35" s="38" t="s">
        <v>174</v>
      </c>
    </row>
    <row r="36" spans="2:2" x14ac:dyDescent="0.25">
      <c r="B36" s="38"/>
    </row>
    <row r="37" spans="2:2" x14ac:dyDescent="0.25">
      <c r="B37" s="26" t="s">
        <v>88</v>
      </c>
    </row>
    <row r="38" spans="2:2" x14ac:dyDescent="0.25">
      <c r="B38" s="2" t="s">
        <v>175</v>
      </c>
    </row>
    <row r="39" spans="2:2" x14ac:dyDescent="0.25">
      <c r="B39" s="2" t="s">
        <v>89</v>
      </c>
    </row>
    <row r="40" spans="2:2" x14ac:dyDescent="0.25">
      <c r="B40" s="2" t="s">
        <v>176</v>
      </c>
    </row>
    <row r="41" spans="2:2" x14ac:dyDescent="0.25">
      <c r="B41" s="2" t="s">
        <v>177</v>
      </c>
    </row>
    <row r="42" spans="2:2" x14ac:dyDescent="0.25">
      <c r="B42" s="2" t="s">
        <v>178</v>
      </c>
    </row>
    <row r="43" spans="2:2" x14ac:dyDescent="0.25">
      <c r="B43" s="2" t="s">
        <v>90</v>
      </c>
    </row>
    <row r="45" spans="2:2" x14ac:dyDescent="0.25">
      <c r="B45" s="26" t="s">
        <v>91</v>
      </c>
    </row>
    <row r="46" spans="2:2" x14ac:dyDescent="0.25">
      <c r="B46" s="2" t="s">
        <v>102</v>
      </c>
    </row>
    <row r="47" spans="2:2" x14ac:dyDescent="0.25">
      <c r="B47" s="35" t="s">
        <v>103</v>
      </c>
    </row>
    <row r="48" spans="2:2" x14ac:dyDescent="0.25">
      <c r="B48" s="23" t="s">
        <v>179</v>
      </c>
    </row>
    <row r="49" spans="2:2" x14ac:dyDescent="0.25">
      <c r="B49" s="23"/>
    </row>
    <row r="51" spans="2:2" s="8" customFormat="1" x14ac:dyDescent="0.25">
      <c r="B51" s="8" t="s">
        <v>180</v>
      </c>
    </row>
    <row r="56" spans="2:2" x14ac:dyDescent="0.25">
      <c r="B56" s="26" t="s">
        <v>67</v>
      </c>
    </row>
    <row r="57" spans="2:2" x14ac:dyDescent="0.25">
      <c r="B57" s="46" t="s">
        <v>181</v>
      </c>
    </row>
    <row r="58" spans="2:2" x14ac:dyDescent="0.25">
      <c r="B58" s="2" t="s">
        <v>182</v>
      </c>
    </row>
    <row r="59" spans="2:2" x14ac:dyDescent="0.25">
      <c r="B59" s="2" t="s">
        <v>68</v>
      </c>
    </row>
    <row r="60" spans="2:2" x14ac:dyDescent="0.25">
      <c r="B60" s="2" t="s">
        <v>183</v>
      </c>
    </row>
    <row r="65" spans="2:2" x14ac:dyDescent="0.25">
      <c r="B65" s="26" t="s">
        <v>69</v>
      </c>
    </row>
    <row r="66" spans="2:2" x14ac:dyDescent="0.25">
      <c r="B66" s="2" t="s">
        <v>70</v>
      </c>
    </row>
    <row r="67" spans="2:2" x14ac:dyDescent="0.25">
      <c r="B67" s="2" t="s">
        <v>71</v>
      </c>
    </row>
    <row r="72" spans="2:2" x14ac:dyDescent="0.25">
      <c r="B72" s="26" t="s">
        <v>73</v>
      </c>
    </row>
    <row r="73" spans="2:2" x14ac:dyDescent="0.25">
      <c r="B73" s="2" t="s">
        <v>74</v>
      </c>
    </row>
    <row r="74" spans="2:2" x14ac:dyDescent="0.25">
      <c r="B74" s="2" t="s">
        <v>75</v>
      </c>
    </row>
    <row r="75" spans="2:2" x14ac:dyDescent="0.25">
      <c r="B75" s="2" t="s">
        <v>76</v>
      </c>
    </row>
    <row r="76" spans="2:2" x14ac:dyDescent="0.25">
      <c r="B76" s="2" t="s">
        <v>105</v>
      </c>
    </row>
    <row r="77" spans="2:2" x14ac:dyDescent="0.25">
      <c r="B77" s="38" t="s">
        <v>184</v>
      </c>
    </row>
    <row r="78" spans="2:2" x14ac:dyDescent="0.25">
      <c r="B78" s="2" t="s">
        <v>185</v>
      </c>
    </row>
    <row r="79" spans="2:2" x14ac:dyDescent="0.25">
      <c r="B79" s="2" t="s">
        <v>77</v>
      </c>
    </row>
    <row r="80" spans="2:2" x14ac:dyDescent="0.25">
      <c r="B80" s="5"/>
    </row>
    <row r="81" spans="2:3" x14ac:dyDescent="0.25">
      <c r="B81" s="5"/>
    </row>
    <row r="82" spans="2:3" x14ac:dyDescent="0.25">
      <c r="B82" s="5"/>
    </row>
    <row r="83" spans="2:3" x14ac:dyDescent="0.25">
      <c r="B83" s="5"/>
    </row>
    <row r="84" spans="2:3" x14ac:dyDescent="0.25">
      <c r="B84" s="26" t="s">
        <v>72</v>
      </c>
    </row>
    <row r="85" spans="2:3" x14ac:dyDescent="0.25">
      <c r="B85" s="2" t="s">
        <v>65</v>
      </c>
    </row>
    <row r="86" spans="2:3" x14ac:dyDescent="0.25">
      <c r="B86" s="2" t="s">
        <v>78</v>
      </c>
    </row>
    <row r="87" spans="2:3" x14ac:dyDescent="0.25">
      <c r="B87" s="2" t="s">
        <v>186</v>
      </c>
    </row>
    <row r="88" spans="2:3" x14ac:dyDescent="0.25">
      <c r="B88" s="2" t="s">
        <v>187</v>
      </c>
    </row>
    <row r="89" spans="2:3" x14ac:dyDescent="0.25">
      <c r="B89" s="5"/>
    </row>
    <row r="90" spans="2:3" x14ac:dyDescent="0.25">
      <c r="B90" s="2" t="s">
        <v>57</v>
      </c>
    </row>
    <row r="92" spans="2:3" x14ac:dyDescent="0.25">
      <c r="B92" s="4" t="s">
        <v>54</v>
      </c>
      <c r="C92" s="23" t="s">
        <v>80</v>
      </c>
    </row>
    <row r="93" spans="2:3" x14ac:dyDescent="0.25">
      <c r="C93" s="23" t="s">
        <v>79</v>
      </c>
    </row>
    <row r="94" spans="2:3" x14ac:dyDescent="0.25">
      <c r="C94" s="23" t="s">
        <v>188</v>
      </c>
    </row>
    <row r="95" spans="2:3" x14ac:dyDescent="0.25">
      <c r="C95" s="23"/>
    </row>
    <row r="96" spans="2:3" x14ac:dyDescent="0.25">
      <c r="B96" s="4" t="s">
        <v>55</v>
      </c>
      <c r="C96" s="23" t="s">
        <v>81</v>
      </c>
    </row>
    <row r="97" spans="2:3" x14ac:dyDescent="0.25">
      <c r="B97" s="4"/>
      <c r="C97" s="23" t="s">
        <v>189</v>
      </c>
    </row>
    <row r="98" spans="2:3" x14ac:dyDescent="0.25">
      <c r="C98" s="23" t="s">
        <v>82</v>
      </c>
    </row>
    <row r="99" spans="2:3" x14ac:dyDescent="0.25">
      <c r="C99" s="2" t="s">
        <v>83</v>
      </c>
    </row>
    <row r="100" spans="2:3" x14ac:dyDescent="0.25">
      <c r="C100" s="2" t="s">
        <v>190</v>
      </c>
    </row>
    <row r="101" spans="2:3" x14ac:dyDescent="0.25">
      <c r="C101" s="2" t="s">
        <v>84</v>
      </c>
    </row>
    <row r="102" spans="2:3" x14ac:dyDescent="0.25">
      <c r="C102" s="23" t="s">
        <v>191</v>
      </c>
    </row>
    <row r="103" spans="2:3" x14ac:dyDescent="0.25">
      <c r="C103" s="23" t="s">
        <v>192</v>
      </c>
    </row>
    <row r="104" spans="2:3" x14ac:dyDescent="0.25">
      <c r="C104" s="23"/>
    </row>
    <row r="105" spans="2:3" x14ac:dyDescent="0.25">
      <c r="B105" s="4" t="s">
        <v>61</v>
      </c>
      <c r="C105" s="2" t="s">
        <v>56</v>
      </c>
    </row>
    <row r="106" spans="2:3" x14ac:dyDescent="0.25">
      <c r="C106" s="23" t="s">
        <v>63</v>
      </c>
    </row>
    <row r="107" spans="2:3" x14ac:dyDescent="0.25">
      <c r="B107" s="4"/>
      <c r="C107" s="23" t="s">
        <v>62</v>
      </c>
    </row>
    <row r="110" spans="2:3" s="8" customFormat="1" x14ac:dyDescent="0.25">
      <c r="B110" s="8" t="s">
        <v>193</v>
      </c>
    </row>
    <row r="112" spans="2:3" x14ac:dyDescent="0.25">
      <c r="B112" s="2" t="s">
        <v>58</v>
      </c>
    </row>
    <row r="113" spans="2:2" x14ac:dyDescent="0.25">
      <c r="B113" s="2" t="s">
        <v>59</v>
      </c>
    </row>
    <row r="118" spans="2:2" x14ac:dyDescent="0.25">
      <c r="B118" s="47" t="s">
        <v>194</v>
      </c>
    </row>
    <row r="119" spans="2:2" x14ac:dyDescent="0.25">
      <c r="B119" s="23" t="s">
        <v>195</v>
      </c>
    </row>
    <row r="120" spans="2:2" x14ac:dyDescent="0.25">
      <c r="B120" s="23" t="s">
        <v>196</v>
      </c>
    </row>
    <row r="121" spans="2:2" x14ac:dyDescent="0.25">
      <c r="B121" s="23" t="s">
        <v>197</v>
      </c>
    </row>
    <row r="126" spans="2:2" x14ac:dyDescent="0.25">
      <c r="B126" s="47" t="s">
        <v>198</v>
      </c>
    </row>
    <row r="127" spans="2:2" x14ac:dyDescent="0.25">
      <c r="B127" s="23" t="s">
        <v>199</v>
      </c>
    </row>
    <row r="128" spans="2:2" x14ac:dyDescent="0.25">
      <c r="B128" s="23" t="s">
        <v>200</v>
      </c>
    </row>
    <row r="129" spans="2:2" x14ac:dyDescent="0.25">
      <c r="B129" s="23" t="s">
        <v>201</v>
      </c>
    </row>
    <row r="130" spans="2:2" x14ac:dyDescent="0.25">
      <c r="B130" s="23" t="s">
        <v>202</v>
      </c>
    </row>
    <row r="135" spans="2:2" x14ac:dyDescent="0.25">
      <c r="B135" s="47" t="s">
        <v>203</v>
      </c>
    </row>
    <row r="136" spans="2:2" x14ac:dyDescent="0.25">
      <c r="B136" s="23" t="s">
        <v>204</v>
      </c>
    </row>
    <row r="137" spans="2:2" x14ac:dyDescent="0.25">
      <c r="B137" s="23" t="s">
        <v>205</v>
      </c>
    </row>
    <row r="138" spans="2:2" x14ac:dyDescent="0.25">
      <c r="B138" s="23" t="s">
        <v>206</v>
      </c>
    </row>
    <row r="139" spans="2:2" x14ac:dyDescent="0.25">
      <c r="B139" s="23" t="s">
        <v>207</v>
      </c>
    </row>
    <row r="140" spans="2:2" x14ac:dyDescent="0.25">
      <c r="B140" s="23" t="s">
        <v>208</v>
      </c>
    </row>
    <row r="142" spans="2:2" x14ac:dyDescent="0.25">
      <c r="B142" s="26" t="s">
        <v>209</v>
      </c>
    </row>
    <row r="143" spans="2:2" x14ac:dyDescent="0.25">
      <c r="B143" s="2" t="s">
        <v>210</v>
      </c>
    </row>
    <row r="144" spans="2:2" x14ac:dyDescent="0.25">
      <c r="B144" s="2" t="s">
        <v>211</v>
      </c>
    </row>
    <row r="145" spans="2:2" x14ac:dyDescent="0.25">
      <c r="B145" s="2" t="s">
        <v>212</v>
      </c>
    </row>
    <row r="146" spans="2:2" x14ac:dyDescent="0.25">
      <c r="B146" s="2" t="s">
        <v>213</v>
      </c>
    </row>
    <row r="151" spans="2:2" x14ac:dyDescent="0.25">
      <c r="B151" s="26" t="s">
        <v>214</v>
      </c>
    </row>
    <row r="152" spans="2:2" x14ac:dyDescent="0.25">
      <c r="B152" s="23" t="s">
        <v>215</v>
      </c>
    </row>
    <row r="153" spans="2:2" x14ac:dyDescent="0.25">
      <c r="B153" s="23" t="s">
        <v>216</v>
      </c>
    </row>
    <row r="154" spans="2:2" x14ac:dyDescent="0.25">
      <c r="B154" s="23" t="s">
        <v>217</v>
      </c>
    </row>
    <row r="155" spans="2:2" x14ac:dyDescent="0.25">
      <c r="B155" s="23" t="s">
        <v>218</v>
      </c>
    </row>
    <row r="156" spans="2:2" x14ac:dyDescent="0.25">
      <c r="B156" s="23" t="s">
        <v>219</v>
      </c>
    </row>
    <row r="161" spans="2:2" x14ac:dyDescent="0.25">
      <c r="B161" s="26" t="s">
        <v>220</v>
      </c>
    </row>
    <row r="162" spans="2:2" x14ac:dyDescent="0.25">
      <c r="B162" s="23" t="s">
        <v>221</v>
      </c>
    </row>
    <row r="163" spans="2:2" x14ac:dyDescent="0.25">
      <c r="B163" s="23" t="s">
        <v>222</v>
      </c>
    </row>
    <row r="164" spans="2:2" x14ac:dyDescent="0.25">
      <c r="B164" s="23" t="s">
        <v>223</v>
      </c>
    </row>
    <row r="165" spans="2:2" x14ac:dyDescent="0.25">
      <c r="B165" s="23" t="s">
        <v>224</v>
      </c>
    </row>
    <row r="166" spans="2:2" x14ac:dyDescent="0.25">
      <c r="B166" s="23" t="s">
        <v>225</v>
      </c>
    </row>
    <row r="167" spans="2:2" x14ac:dyDescent="0.25">
      <c r="B167" s="23" t="s">
        <v>226</v>
      </c>
    </row>
    <row r="170" spans="2:2" s="8" customFormat="1" x14ac:dyDescent="0.25">
      <c r="B170" s="8" t="s">
        <v>227</v>
      </c>
    </row>
    <row r="172" spans="2:2" x14ac:dyDescent="0.25">
      <c r="B172" s="2" t="s">
        <v>228</v>
      </c>
    </row>
    <row r="174" spans="2:2" x14ac:dyDescent="0.25">
      <c r="B174" s="26" t="s">
        <v>229</v>
      </c>
    </row>
    <row r="175" spans="2:2" x14ac:dyDescent="0.25">
      <c r="B175" s="2" t="s">
        <v>230</v>
      </c>
    </row>
    <row r="176" spans="2:2" x14ac:dyDescent="0.25">
      <c r="B176" s="2" t="s">
        <v>231</v>
      </c>
    </row>
    <row r="177" spans="2:2" x14ac:dyDescent="0.25">
      <c r="B177" s="2" t="s">
        <v>232</v>
      </c>
    </row>
    <row r="178" spans="2:2" x14ac:dyDescent="0.25">
      <c r="B178" s="2" t="s">
        <v>233</v>
      </c>
    </row>
    <row r="179" spans="2:2" x14ac:dyDescent="0.25">
      <c r="B179" s="2" t="s">
        <v>234</v>
      </c>
    </row>
    <row r="180" spans="2:2" x14ac:dyDescent="0.25">
      <c r="B180" s="2" t="s">
        <v>235</v>
      </c>
    </row>
    <row r="181" spans="2:2" x14ac:dyDescent="0.25">
      <c r="B181" s="2" t="s">
        <v>236</v>
      </c>
    </row>
    <row r="182" spans="2:2" x14ac:dyDescent="0.25">
      <c r="B182" s="2" t="s">
        <v>237</v>
      </c>
    </row>
    <row r="184" spans="2:2" x14ac:dyDescent="0.25">
      <c r="B184" s="26" t="s">
        <v>238</v>
      </c>
    </row>
    <row r="185" spans="2:2" x14ac:dyDescent="0.25">
      <c r="B185" s="2" t="s">
        <v>239</v>
      </c>
    </row>
    <row r="186" spans="2:2" x14ac:dyDescent="0.25">
      <c r="B186" s="2" t="s">
        <v>240</v>
      </c>
    </row>
    <row r="187" spans="2:2" x14ac:dyDescent="0.25">
      <c r="B187" s="2" t="s">
        <v>241</v>
      </c>
    </row>
    <row r="188" spans="2:2" x14ac:dyDescent="0.25">
      <c r="B188" s="2" t="s">
        <v>242</v>
      </c>
    </row>
    <row r="189" spans="2:2" x14ac:dyDescent="0.25">
      <c r="B189" s="2" t="s">
        <v>243</v>
      </c>
    </row>
    <row r="190" spans="2:2" x14ac:dyDescent="0.25">
      <c r="B190" s="2" t="s">
        <v>244</v>
      </c>
    </row>
    <row r="192" spans="2:2" x14ac:dyDescent="0.25">
      <c r="B192" s="26" t="s">
        <v>245</v>
      </c>
    </row>
    <row r="193" spans="2:2" x14ac:dyDescent="0.25">
      <c r="B193" t="s">
        <v>246</v>
      </c>
    </row>
    <row r="194" spans="2:2" x14ac:dyDescent="0.25">
      <c r="B194" t="s">
        <v>247</v>
      </c>
    </row>
    <row r="195" spans="2:2" x14ac:dyDescent="0.25">
      <c r="B195" t="s">
        <v>248</v>
      </c>
    </row>
    <row r="196" spans="2:2" x14ac:dyDescent="0.25">
      <c r="B196" t="s">
        <v>249</v>
      </c>
    </row>
    <row r="197" spans="2:2" x14ac:dyDescent="0.25">
      <c r="B197" t="s">
        <v>250</v>
      </c>
    </row>
    <row r="198" spans="2:2" x14ac:dyDescent="0.25">
      <c r="B198" t="s">
        <v>251</v>
      </c>
    </row>
    <row r="199" spans="2:2" x14ac:dyDescent="0.25">
      <c r="B199" t="s">
        <v>252</v>
      </c>
    </row>
    <row r="200" spans="2:2" x14ac:dyDescent="0.25">
      <c r="B200" t="s">
        <v>253</v>
      </c>
    </row>
    <row r="201" spans="2:2" x14ac:dyDescent="0.25">
      <c r="B201" t="s">
        <v>254</v>
      </c>
    </row>
    <row r="202" spans="2:2" x14ac:dyDescent="0.25">
      <c r="B202" s="2" t="s">
        <v>255</v>
      </c>
    </row>
    <row r="203" spans="2:2" x14ac:dyDescent="0.25">
      <c r="B203" s="2" t="s">
        <v>256</v>
      </c>
    </row>
    <row r="204" spans="2:2" x14ac:dyDescent="0.25">
      <c r="B204"/>
    </row>
    <row r="205" spans="2:2" x14ac:dyDescent="0.25">
      <c r="B205" s="26" t="s">
        <v>257</v>
      </c>
    </row>
    <row r="206" spans="2:2" x14ac:dyDescent="0.25">
      <c r="B206" s="2" t="s">
        <v>258</v>
      </c>
    </row>
    <row r="207" spans="2:2" x14ac:dyDescent="0.25">
      <c r="B207" s="2" t="s">
        <v>259</v>
      </c>
    </row>
    <row r="208" spans="2:2" x14ac:dyDescent="0.25">
      <c r="B208" s="2" t="s">
        <v>260</v>
      </c>
    </row>
    <row r="209" spans="2:8" x14ac:dyDescent="0.25">
      <c r="B209" s="2" t="s">
        <v>261</v>
      </c>
    </row>
    <row r="210" spans="2:8" x14ac:dyDescent="0.25">
      <c r="B210" s="2" t="s">
        <v>262</v>
      </c>
    </row>
    <row r="211" spans="2:8" x14ac:dyDescent="0.25">
      <c r="B211" s="2" t="s">
        <v>263</v>
      </c>
    </row>
    <row r="212" spans="2:8" x14ac:dyDescent="0.25">
      <c r="B212" s="2" t="s">
        <v>264</v>
      </c>
    </row>
    <row r="213" spans="2:8" x14ac:dyDescent="0.25">
      <c r="B213" s="2" t="s">
        <v>265</v>
      </c>
    </row>
    <row r="216" spans="2:8" s="8" customFormat="1" x14ac:dyDescent="0.25">
      <c r="B216" s="8" t="s">
        <v>60</v>
      </c>
    </row>
    <row r="218" spans="2:8" x14ac:dyDescent="0.25">
      <c r="B218" s="2" t="s">
        <v>266</v>
      </c>
      <c r="H218" s="36"/>
    </row>
    <row r="220" spans="2:8" x14ac:dyDescent="0.25">
      <c r="B220" s="26" t="s">
        <v>94</v>
      </c>
      <c r="C220" s="26" t="s">
        <v>0</v>
      </c>
      <c r="D220" s="26" t="s">
        <v>95</v>
      </c>
      <c r="E220" s="26" t="s">
        <v>96</v>
      </c>
      <c r="F220" s="26" t="s">
        <v>267</v>
      </c>
      <c r="G220" s="26" t="s">
        <v>1</v>
      </c>
      <c r="H220" s="26" t="s">
        <v>40</v>
      </c>
    </row>
    <row r="221" spans="2:8" x14ac:dyDescent="0.25">
      <c r="B221" s="1"/>
      <c r="C221" s="1"/>
      <c r="D221" s="1"/>
      <c r="E221" s="1"/>
      <c r="F221" s="1"/>
      <c r="G221" s="1"/>
    </row>
    <row r="222" spans="2:8" x14ac:dyDescent="0.25">
      <c r="B222" s="2" t="s">
        <v>2</v>
      </c>
      <c r="C222" s="2" t="s">
        <v>3</v>
      </c>
      <c r="D222" s="19">
        <v>10</v>
      </c>
      <c r="E222" s="2" t="s">
        <v>4</v>
      </c>
      <c r="F222" s="2" t="s">
        <v>268</v>
      </c>
      <c r="G222" s="2" t="s">
        <v>5</v>
      </c>
    </row>
    <row r="223" spans="2:8" x14ac:dyDescent="0.25">
      <c r="D223" s="19"/>
    </row>
    <row r="224" spans="2:8" ht="17.399999999999999" x14ac:dyDescent="0.25">
      <c r="B224" s="2" t="s">
        <v>6</v>
      </c>
      <c r="C224" s="2" t="s">
        <v>3</v>
      </c>
      <c r="D224" s="19">
        <v>14</v>
      </c>
      <c r="E224" s="1" t="s">
        <v>34</v>
      </c>
      <c r="F224" s="2" t="s">
        <v>92</v>
      </c>
      <c r="G224" s="7" t="s">
        <v>8</v>
      </c>
    </row>
    <row r="225" spans="2:8" x14ac:dyDescent="0.25">
      <c r="D225" s="19"/>
      <c r="E225" s="1"/>
    </row>
    <row r="226" spans="2:8" x14ac:dyDescent="0.25">
      <c r="B226" s="2" t="s">
        <v>9</v>
      </c>
      <c r="C226" s="2" t="s">
        <v>3</v>
      </c>
      <c r="D226" s="19">
        <v>10</v>
      </c>
      <c r="E226" s="1" t="s">
        <v>7</v>
      </c>
      <c r="F226" s="2" t="s">
        <v>93</v>
      </c>
      <c r="G226" s="8" t="s">
        <v>10</v>
      </c>
    </row>
    <row r="227" spans="2:8" x14ac:dyDescent="0.25">
      <c r="D227" s="19"/>
    </row>
    <row r="228" spans="2:8" x14ac:dyDescent="0.25">
      <c r="B228" s="2" t="s">
        <v>11</v>
      </c>
      <c r="C228" s="2" t="s">
        <v>3</v>
      </c>
      <c r="D228" s="19">
        <v>10</v>
      </c>
      <c r="E228" s="1" t="s">
        <v>7</v>
      </c>
      <c r="F228" s="2" t="s">
        <v>268</v>
      </c>
      <c r="G228" s="26" t="s">
        <v>12</v>
      </c>
    </row>
    <row r="229" spans="2:8" x14ac:dyDescent="0.25">
      <c r="D229" s="19"/>
    </row>
    <row r="230" spans="2:8" x14ac:dyDescent="0.25">
      <c r="B230" s="2" t="s">
        <v>13</v>
      </c>
      <c r="C230" s="2" t="s">
        <v>3</v>
      </c>
      <c r="D230" s="19">
        <v>10</v>
      </c>
      <c r="E230" s="2" t="s">
        <v>4</v>
      </c>
      <c r="F230" s="2" t="s">
        <v>268</v>
      </c>
      <c r="G230" s="2" t="s">
        <v>14</v>
      </c>
      <c r="H230" s="2" t="s">
        <v>15</v>
      </c>
    </row>
    <row r="231" spans="2:8" x14ac:dyDescent="0.25">
      <c r="D231" s="19"/>
    </row>
    <row r="232" spans="2:8" x14ac:dyDescent="0.25">
      <c r="B232" s="2" t="s">
        <v>269</v>
      </c>
      <c r="C232" s="2" t="s">
        <v>3</v>
      </c>
      <c r="D232" s="19">
        <v>10</v>
      </c>
      <c r="E232" s="2" t="s">
        <v>4</v>
      </c>
      <c r="F232" s="2" t="s">
        <v>268</v>
      </c>
      <c r="G232" s="2" t="s">
        <v>33</v>
      </c>
      <c r="H232" s="2" t="s">
        <v>15</v>
      </c>
    </row>
    <row r="233" spans="2:8" x14ac:dyDescent="0.25">
      <c r="D233" s="19"/>
    </row>
    <row r="234" spans="2:8" x14ac:dyDescent="0.25">
      <c r="B234" s="2" t="s">
        <v>270</v>
      </c>
      <c r="C234" s="2" t="s">
        <v>3</v>
      </c>
      <c r="D234" s="19">
        <v>10</v>
      </c>
      <c r="E234" s="4" t="s">
        <v>16</v>
      </c>
      <c r="F234" s="2" t="s">
        <v>268</v>
      </c>
      <c r="G234" s="27" t="s">
        <v>17</v>
      </c>
      <c r="H234" s="2" t="s">
        <v>271</v>
      </c>
    </row>
    <row r="235" spans="2:8" x14ac:dyDescent="0.25">
      <c r="D235" s="19"/>
    </row>
    <row r="236" spans="2:8" x14ac:dyDescent="0.25">
      <c r="B236" s="2" t="s">
        <v>18</v>
      </c>
      <c r="C236" s="2" t="s">
        <v>3</v>
      </c>
      <c r="D236" s="19">
        <v>10</v>
      </c>
      <c r="E236" s="25" t="s">
        <v>19</v>
      </c>
      <c r="F236" s="2" t="s">
        <v>268</v>
      </c>
      <c r="G236" s="25" t="s">
        <v>20</v>
      </c>
      <c r="H236" s="2" t="s">
        <v>21</v>
      </c>
    </row>
    <row r="237" spans="2:8" x14ac:dyDescent="0.25">
      <c r="D237" s="19"/>
    </row>
    <row r="238" spans="2:8" x14ac:dyDescent="0.25">
      <c r="B238" s="2" t="s">
        <v>22</v>
      </c>
      <c r="C238" s="2" t="s">
        <v>3</v>
      </c>
      <c r="D238" s="19">
        <v>10</v>
      </c>
      <c r="E238" s="2" t="s">
        <v>272</v>
      </c>
      <c r="F238" s="2" t="s">
        <v>273</v>
      </c>
      <c r="G238" s="32">
        <v>123</v>
      </c>
      <c r="H238" s="2" t="s">
        <v>42</v>
      </c>
    </row>
    <row r="239" spans="2:8" x14ac:dyDescent="0.25">
      <c r="D239" s="19"/>
    </row>
    <row r="240" spans="2:8" x14ac:dyDescent="0.25">
      <c r="B240" s="2" t="s">
        <v>274</v>
      </c>
      <c r="D240" s="19"/>
    </row>
    <row r="241" spans="1:4" x14ac:dyDescent="0.25">
      <c r="B241" s="48" t="s">
        <v>275</v>
      </c>
      <c r="D241" s="19"/>
    </row>
    <row r="242" spans="1:4" x14ac:dyDescent="0.25">
      <c r="B242" s="23" t="s">
        <v>276</v>
      </c>
      <c r="D242" s="19"/>
    </row>
    <row r="243" spans="1:4" x14ac:dyDescent="0.25">
      <c r="B243" s="23" t="s">
        <v>277</v>
      </c>
      <c r="D243" s="19"/>
    </row>
    <row r="244" spans="1:4" x14ac:dyDescent="0.25">
      <c r="D244" s="19"/>
    </row>
    <row r="246" spans="1:4" s="8" customFormat="1" x14ac:dyDescent="0.25">
      <c r="B246" s="8" t="s">
        <v>278</v>
      </c>
    </row>
    <row r="247" spans="1:4" x14ac:dyDescent="0.25">
      <c r="A247" s="5"/>
    </row>
    <row r="248" spans="1:4" x14ac:dyDescent="0.25">
      <c r="A248" s="5"/>
      <c r="B248" s="2" t="s">
        <v>279</v>
      </c>
    </row>
    <row r="249" spans="1:4" x14ac:dyDescent="0.25">
      <c r="A249" s="5"/>
    </row>
    <row r="250" spans="1:4" x14ac:dyDescent="0.25">
      <c r="A250" s="5"/>
      <c r="B250" s="26" t="s">
        <v>280</v>
      </c>
    </row>
    <row r="251" spans="1:4" x14ac:dyDescent="0.25">
      <c r="B251" s="2" t="s">
        <v>41</v>
      </c>
    </row>
    <row r="252" spans="1:4" x14ac:dyDescent="0.25">
      <c r="B252" s="2" t="s">
        <v>43</v>
      </c>
    </row>
    <row r="253" spans="1:4" x14ac:dyDescent="0.25">
      <c r="B253" s="2" t="s">
        <v>47</v>
      </c>
    </row>
    <row r="254" spans="1:4" x14ac:dyDescent="0.25">
      <c r="B254" s="2" t="s">
        <v>44</v>
      </c>
    </row>
    <row r="255" spans="1:4" x14ac:dyDescent="0.25">
      <c r="B255" s="2" t="s">
        <v>45</v>
      </c>
    </row>
    <row r="256" spans="1:4" x14ac:dyDescent="0.25">
      <c r="B256" s="2" t="s">
        <v>281</v>
      </c>
    </row>
    <row r="257" spans="2:2" x14ac:dyDescent="0.25">
      <c r="B257" s="2" t="s">
        <v>97</v>
      </c>
    </row>
    <row r="258" spans="2:2" x14ac:dyDescent="0.25">
      <c r="B258" s="2" t="s">
        <v>46</v>
      </c>
    </row>
    <row r="259" spans="2:2" x14ac:dyDescent="0.25">
      <c r="B259" s="2" t="s">
        <v>282</v>
      </c>
    </row>
    <row r="260" spans="2:2" x14ac:dyDescent="0.25">
      <c r="B260" s="2" t="s">
        <v>283</v>
      </c>
    </row>
    <row r="262" spans="2:2" x14ac:dyDescent="0.25">
      <c r="B262" s="26" t="s">
        <v>284</v>
      </c>
    </row>
    <row r="263" spans="2:2" x14ac:dyDescent="0.25">
      <c r="B263" s="2" t="s">
        <v>285</v>
      </c>
    </row>
    <row r="264" spans="2:2" x14ac:dyDescent="0.25">
      <c r="B264" s="2" t="s">
        <v>286</v>
      </c>
    </row>
    <row r="265" spans="2:2" x14ac:dyDescent="0.25">
      <c r="B265" s="2" t="s">
        <v>287</v>
      </c>
    </row>
    <row r="266" spans="2:2" x14ac:dyDescent="0.25">
      <c r="B266" s="2" t="s">
        <v>288</v>
      </c>
    </row>
    <row r="267" spans="2:2" x14ac:dyDescent="0.25">
      <c r="B267" s="2" t="s">
        <v>289</v>
      </c>
    </row>
    <row r="268" spans="2:2" x14ac:dyDescent="0.25">
      <c r="B268" s="2" t="s">
        <v>290</v>
      </c>
    </row>
    <row r="269" spans="2:2" x14ac:dyDescent="0.25">
      <c r="B269" s="2" t="s">
        <v>291</v>
      </c>
    </row>
    <row r="270" spans="2:2" x14ac:dyDescent="0.25">
      <c r="B270" s="2" t="s">
        <v>292</v>
      </c>
    </row>
    <row r="272" spans="2:2" x14ac:dyDescent="0.25">
      <c r="B272" s="26" t="s">
        <v>293</v>
      </c>
    </row>
    <row r="273" spans="2:2" x14ac:dyDescent="0.25">
      <c r="B273" s="2" t="s">
        <v>32</v>
      </c>
    </row>
    <row r="274" spans="2:2" x14ac:dyDescent="0.25">
      <c r="B274" s="2" t="s">
        <v>30</v>
      </c>
    </row>
    <row r="275" spans="2:2" x14ac:dyDescent="0.25">
      <c r="B275" s="2" t="s">
        <v>48</v>
      </c>
    </row>
    <row r="276" spans="2:2" x14ac:dyDescent="0.25">
      <c r="B276" s="2" t="s">
        <v>49</v>
      </c>
    </row>
    <row r="277" spans="2:2" x14ac:dyDescent="0.25">
      <c r="B277" s="2" t="s">
        <v>294</v>
      </c>
    </row>
    <row r="278" spans="2:2" x14ac:dyDescent="0.25">
      <c r="B278" s="2" t="s">
        <v>50</v>
      </c>
    </row>
    <row r="279" spans="2:2" x14ac:dyDescent="0.25">
      <c r="B279" s="2" t="s">
        <v>295</v>
      </c>
    </row>
    <row r="281" spans="2:2" x14ac:dyDescent="0.25">
      <c r="B281" s="26" t="s">
        <v>296</v>
      </c>
    </row>
    <row r="282" spans="2:2" x14ac:dyDescent="0.25">
      <c r="B282" s="2" t="s">
        <v>297</v>
      </c>
    </row>
    <row r="283" spans="2:2" x14ac:dyDescent="0.25">
      <c r="B283" s="2" t="s">
        <v>36</v>
      </c>
    </row>
    <row r="284" spans="2:2" x14ac:dyDescent="0.25">
      <c r="B284" s="2" t="s">
        <v>98</v>
      </c>
    </row>
    <row r="285" spans="2:2" x14ac:dyDescent="0.25">
      <c r="B285" s="2" t="s">
        <v>298</v>
      </c>
    </row>
    <row r="287" spans="2:2" x14ac:dyDescent="0.25">
      <c r="B287" s="26" t="s">
        <v>299</v>
      </c>
    </row>
    <row r="288" spans="2:2" x14ac:dyDescent="0.25">
      <c r="B288" s="2" t="s">
        <v>99</v>
      </c>
    </row>
    <row r="289" spans="2:4" x14ac:dyDescent="0.25">
      <c r="B289" s="2" t="s">
        <v>37</v>
      </c>
    </row>
    <row r="290" spans="2:4" x14ac:dyDescent="0.25">
      <c r="B290" s="2" t="s">
        <v>100</v>
      </c>
    </row>
    <row r="291" spans="2:4" x14ac:dyDescent="0.25">
      <c r="B291" s="2" t="s">
        <v>300</v>
      </c>
    </row>
    <row r="293" spans="2:4" x14ac:dyDescent="0.25">
      <c r="B293" s="26" t="s">
        <v>64</v>
      </c>
    </row>
    <row r="294" spans="2:4" x14ac:dyDescent="0.25">
      <c r="B294" s="2" t="s">
        <v>38</v>
      </c>
    </row>
    <row r="295" spans="2:4" x14ac:dyDescent="0.25">
      <c r="B295" s="2" t="s">
        <v>101</v>
      </c>
    </row>
    <row r="296" spans="2:4" x14ac:dyDescent="0.25">
      <c r="B296" s="2" t="s">
        <v>301</v>
      </c>
    </row>
    <row r="297" spans="2:4" x14ac:dyDescent="0.25">
      <c r="B297" s="2" t="s">
        <v>302</v>
      </c>
    </row>
    <row r="298" spans="2:4" x14ac:dyDescent="0.25">
      <c r="B298" s="2" t="s">
        <v>303</v>
      </c>
    </row>
    <row r="300" spans="2:4" x14ac:dyDescent="0.25">
      <c r="B300" s="18" t="s">
        <v>23</v>
      </c>
      <c r="C300" s="18" t="s">
        <v>24</v>
      </c>
      <c r="D300" s="18" t="s">
        <v>25</v>
      </c>
    </row>
    <row r="301" spans="2:4" x14ac:dyDescent="0.25">
      <c r="B301" s="22" t="s">
        <v>39</v>
      </c>
      <c r="C301" s="22"/>
      <c r="D301" s="22" t="s">
        <v>26</v>
      </c>
    </row>
    <row r="302" spans="2:4" x14ac:dyDescent="0.25">
      <c r="B302" s="6" t="s">
        <v>27</v>
      </c>
      <c r="C302" s="49">
        <v>42736</v>
      </c>
      <c r="D302" s="33">
        <v>1234</v>
      </c>
    </row>
    <row r="303" spans="2:4" x14ac:dyDescent="0.25">
      <c r="B303" s="6" t="s">
        <v>28</v>
      </c>
      <c r="C303" s="49">
        <v>42737</v>
      </c>
      <c r="D303" s="33">
        <v>5678</v>
      </c>
    </row>
    <row r="304" spans="2:4" x14ac:dyDescent="0.25">
      <c r="B304" s="6" t="s">
        <v>29</v>
      </c>
      <c r="C304" s="49">
        <v>42738</v>
      </c>
      <c r="D304" s="33">
        <v>910</v>
      </c>
    </row>
    <row r="307" spans="2:2" s="8" customFormat="1" x14ac:dyDescent="0.25">
      <c r="B307" s="8" t="s">
        <v>304</v>
      </c>
    </row>
    <row r="309" spans="2:2" x14ac:dyDescent="0.25">
      <c r="B309" s="26" t="s">
        <v>305</v>
      </c>
    </row>
    <row r="310" spans="2:2" x14ac:dyDescent="0.25">
      <c r="B310" s="2" t="s">
        <v>306</v>
      </c>
    </row>
    <row r="311" spans="2:2" x14ac:dyDescent="0.25">
      <c r="B311" s="2" t="s">
        <v>307</v>
      </c>
    </row>
    <row r="312" spans="2:2" x14ac:dyDescent="0.25">
      <c r="B312" s="2" t="s">
        <v>308</v>
      </c>
    </row>
    <row r="313" spans="2:2" x14ac:dyDescent="0.25">
      <c r="B313" s="38" t="s">
        <v>174</v>
      </c>
    </row>
    <row r="315" spans="2:2" x14ac:dyDescent="0.25">
      <c r="B315" s="26" t="s">
        <v>309</v>
      </c>
    </row>
    <row r="316" spans="2:2" x14ac:dyDescent="0.25">
      <c r="B316" s="2" t="s">
        <v>310</v>
      </c>
    </row>
    <row r="317" spans="2:2" x14ac:dyDescent="0.25">
      <c r="B317" s="2" t="s">
        <v>311</v>
      </c>
    </row>
    <row r="318" spans="2:2" x14ac:dyDescent="0.25">
      <c r="B318" s="2" t="s">
        <v>312</v>
      </c>
    </row>
    <row r="319" spans="2:2" x14ac:dyDescent="0.25">
      <c r="B319" s="23" t="s">
        <v>313</v>
      </c>
    </row>
    <row r="320" spans="2:2" x14ac:dyDescent="0.25">
      <c r="B320" s="23" t="s">
        <v>314</v>
      </c>
    </row>
    <row r="321" spans="2:2" x14ac:dyDescent="0.25">
      <c r="B321" s="23" t="s">
        <v>315</v>
      </c>
    </row>
    <row r="322" spans="2:2" x14ac:dyDescent="0.25">
      <c r="B322" s="23" t="s">
        <v>316</v>
      </c>
    </row>
    <row r="323" spans="2:2" x14ac:dyDescent="0.25">
      <c r="B323" s="23"/>
    </row>
    <row r="324" spans="2:2" x14ac:dyDescent="0.25">
      <c r="B324" s="26" t="s">
        <v>317</v>
      </c>
    </row>
    <row r="325" spans="2:2" x14ac:dyDescent="0.25">
      <c r="B325" s="2" t="s">
        <v>318</v>
      </c>
    </row>
    <row r="326" spans="2:2" x14ac:dyDescent="0.25">
      <c r="B326" s="2" t="s">
        <v>319</v>
      </c>
    </row>
    <row r="327" spans="2:2" x14ac:dyDescent="0.25">
      <c r="B327" s="2" t="s">
        <v>320</v>
      </c>
    </row>
    <row r="328" spans="2:2" x14ac:dyDescent="0.25">
      <c r="B328" s="2" t="s">
        <v>321</v>
      </c>
    </row>
    <row r="329" spans="2:2" x14ac:dyDescent="0.25">
      <c r="B329" s="2" t="s">
        <v>322</v>
      </c>
    </row>
    <row r="330" spans="2:2" x14ac:dyDescent="0.25">
      <c r="B330" s="2" t="s">
        <v>323</v>
      </c>
    </row>
    <row r="331" spans="2:2" x14ac:dyDescent="0.25">
      <c r="B331" s="2" t="s">
        <v>324</v>
      </c>
    </row>
    <row r="332" spans="2:2" x14ac:dyDescent="0.25">
      <c r="B332" s="2" t="s">
        <v>325</v>
      </c>
    </row>
    <row r="333" spans="2:2" x14ac:dyDescent="0.25">
      <c r="B333" s="2" t="s">
        <v>326</v>
      </c>
    </row>
    <row r="334" spans="2:2" x14ac:dyDescent="0.25">
      <c r="B334" s="2" t="s">
        <v>327</v>
      </c>
    </row>
    <row r="335" spans="2:2" x14ac:dyDescent="0.25">
      <c r="B335" s="2" t="s">
        <v>328</v>
      </c>
    </row>
    <row r="336" spans="2:2" x14ac:dyDescent="0.25">
      <c r="B336" s="2" t="s">
        <v>329</v>
      </c>
    </row>
    <row r="337" spans="2:6" x14ac:dyDescent="0.25">
      <c r="B337" s="2" t="s">
        <v>330</v>
      </c>
    </row>
    <row r="338" spans="2:6" x14ac:dyDescent="0.25">
      <c r="B338" s="2" t="s">
        <v>331</v>
      </c>
    </row>
    <row r="339" spans="2:6" x14ac:dyDescent="0.25">
      <c r="B339" s="2" t="s">
        <v>332</v>
      </c>
    </row>
    <row r="340" spans="2:6" x14ac:dyDescent="0.25">
      <c r="B340" s="2" t="s">
        <v>333</v>
      </c>
    </row>
    <row r="341" spans="2:6" x14ac:dyDescent="0.25">
      <c r="B341" s="2" t="s">
        <v>334</v>
      </c>
    </row>
    <row r="342" spans="2:6" x14ac:dyDescent="0.25">
      <c r="B342" s="2" t="s">
        <v>335</v>
      </c>
    </row>
    <row r="343" spans="2:6" x14ac:dyDescent="0.25">
      <c r="B343" s="2" t="s">
        <v>336</v>
      </c>
    </row>
    <row r="344" spans="2:6" x14ac:dyDescent="0.25">
      <c r="B344" s="2" t="s">
        <v>337</v>
      </c>
    </row>
    <row r="346" spans="2:6" x14ac:dyDescent="0.25">
      <c r="C346" s="50"/>
      <c r="D346" s="51"/>
    </row>
    <row r="347" spans="2:6" x14ac:dyDescent="0.25">
      <c r="C347" s="50"/>
      <c r="D347" s="50"/>
    </row>
    <row r="348" spans="2:6" x14ac:dyDescent="0.25">
      <c r="C348" s="50"/>
    </row>
    <row r="349" spans="2:6" x14ac:dyDescent="0.25">
      <c r="C349" s="52"/>
      <c r="E349" s="36"/>
    </row>
    <row r="350" spans="2:6" x14ac:dyDescent="0.25">
      <c r="B350" s="27" t="s">
        <v>159</v>
      </c>
      <c r="E350" s="36"/>
      <c r="F350" s="36"/>
    </row>
  </sheetData>
  <hyperlinks>
    <hyperlink ref="B35" r:id="rId1" xr:uid="{B862F5DD-D953-4A0E-B374-F165F17B050B}"/>
    <hyperlink ref="B313" r:id="rId2" xr:uid="{87C5553D-E699-465C-A145-528534636E05}"/>
    <hyperlink ref="B77" r:id="rId3" xr:uid="{8329B87E-9542-4658-B801-11F34C7076F9}"/>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7"/>
  <sheetViews>
    <sheetView showGridLines="0" zoomScale="85" zoomScaleNormal="85" workbookViewId="0">
      <pane ySplit="3" topLeftCell="A4" activePane="bottomLeft" state="frozen"/>
      <selection activeCell="O39" sqref="O39"/>
      <selection pane="bottomLeft"/>
    </sheetView>
  </sheetViews>
  <sheetFormatPr defaultColWidth="9.109375" defaultRowHeight="13.2" x14ac:dyDescent="0.25"/>
  <cols>
    <col min="1" max="1" width="4.6640625" style="2" customWidth="1"/>
    <col min="2" max="2" width="44.5546875" style="2" customWidth="1"/>
    <col min="3" max="3" width="91.88671875" style="2" customWidth="1"/>
    <col min="4" max="16384" width="9.109375" style="2"/>
  </cols>
  <sheetData>
    <row r="2" spans="2:5" s="7" customFormat="1" ht="17.399999999999999" x14ac:dyDescent="0.25">
      <c r="B2" s="7" t="s">
        <v>137</v>
      </c>
    </row>
    <row r="6" spans="2:5" x14ac:dyDescent="0.25">
      <c r="B6" s="3"/>
    </row>
    <row r="13" spans="2:5" s="8" customFormat="1" x14ac:dyDescent="0.25">
      <c r="B13" s="8" t="s">
        <v>106</v>
      </c>
    </row>
    <row r="14" spans="2:5" s="9" customFormat="1" x14ac:dyDescent="0.25"/>
    <row r="15" spans="2:5" x14ac:dyDescent="0.25">
      <c r="B15" s="39" t="s">
        <v>107</v>
      </c>
      <c r="C15" s="10" t="s">
        <v>971</v>
      </c>
      <c r="E15" s="25"/>
    </row>
    <row r="16" spans="2:5" x14ac:dyDescent="0.25">
      <c r="B16" s="39" t="s">
        <v>108</v>
      </c>
      <c r="C16" s="10" t="s">
        <v>972</v>
      </c>
    </row>
    <row r="17" spans="2:3" x14ac:dyDescent="0.25">
      <c r="B17" s="39" t="s">
        <v>109</v>
      </c>
      <c r="C17" s="10"/>
    </row>
    <row r="18" spans="2:3" x14ac:dyDescent="0.25">
      <c r="B18" s="39" t="s">
        <v>138</v>
      </c>
      <c r="C18" s="39"/>
    </row>
    <row r="19" spans="2:3" x14ac:dyDescent="0.25">
      <c r="B19" s="39" t="s">
        <v>139</v>
      </c>
      <c r="C19" s="39"/>
    </row>
    <row r="20" spans="2:3" x14ac:dyDescent="0.25">
      <c r="B20" s="39" t="s">
        <v>140</v>
      </c>
      <c r="C20" s="39"/>
    </row>
    <row r="21" spans="2:3" x14ac:dyDescent="0.25">
      <c r="B21" s="39" t="s">
        <v>158</v>
      </c>
      <c r="C21" s="39"/>
    </row>
    <row r="22" spans="2:3" x14ac:dyDescent="0.25">
      <c r="B22" s="39" t="s">
        <v>110</v>
      </c>
      <c r="C22" s="10"/>
    </row>
    <row r="24" spans="2:3" x14ac:dyDescent="0.25">
      <c r="B24" s="27" t="s">
        <v>342</v>
      </c>
    </row>
    <row r="26" spans="2:3" s="8" customFormat="1" x14ac:dyDescent="0.25">
      <c r="B26" s="8" t="s">
        <v>111</v>
      </c>
    </row>
    <row r="28" spans="2:3" x14ac:dyDescent="0.25">
      <c r="B28" s="39" t="s">
        <v>112</v>
      </c>
      <c r="C28" s="10" t="s">
        <v>973</v>
      </c>
    </row>
    <row r="29" spans="2:3" x14ac:dyDescent="0.25">
      <c r="B29" s="39" t="s">
        <v>339</v>
      </c>
      <c r="C29" s="10"/>
    </row>
    <row r="30" spans="2:3" x14ac:dyDescent="0.25">
      <c r="B30" s="45" t="s">
        <v>340</v>
      </c>
      <c r="C30" s="10"/>
    </row>
    <row r="31" spans="2:3" ht="26.4" x14ac:dyDescent="0.25">
      <c r="B31" s="39" t="s">
        <v>113</v>
      </c>
      <c r="C31" s="10"/>
    </row>
    <row r="32" spans="2:3" ht="26.4" x14ac:dyDescent="0.25">
      <c r="B32" s="39" t="s">
        <v>341</v>
      </c>
      <c r="C32" s="10"/>
    </row>
    <row r="33" spans="2:4" x14ac:dyDescent="0.25">
      <c r="B33" s="39" t="s">
        <v>142</v>
      </c>
      <c r="C33" s="10"/>
    </row>
    <row r="34" spans="2:4" x14ac:dyDescent="0.25">
      <c r="B34" s="39" t="s">
        <v>110</v>
      </c>
      <c r="C34" s="10"/>
    </row>
    <row r="36" spans="2:4" x14ac:dyDescent="0.25">
      <c r="B36" s="27" t="s">
        <v>141</v>
      </c>
    </row>
    <row r="37" spans="2:4" x14ac:dyDescent="0.25">
      <c r="B37" s="71" t="s">
        <v>143</v>
      </c>
      <c r="C37" s="72"/>
      <c r="D37" s="5"/>
    </row>
    <row r="38" spans="2:4" x14ac:dyDescent="0.25">
      <c r="B38" s="24"/>
      <c r="C38" s="24"/>
      <c r="D38" s="5"/>
    </row>
    <row r="41" spans="2:4" x14ac:dyDescent="0.25">
      <c r="B41" s="2" t="s">
        <v>144</v>
      </c>
    </row>
    <row r="46" spans="2:4" x14ac:dyDescent="0.25">
      <c r="C46" s="42"/>
    </row>
    <row r="47" spans="2:4" x14ac:dyDescent="0.25">
      <c r="B47" s="4" t="s">
        <v>343</v>
      </c>
    </row>
  </sheetData>
  <mergeCells count="1">
    <mergeCell ref="B37:C37"/>
  </mergeCell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H56"/>
  <sheetViews>
    <sheetView showGridLines="0" zoomScale="85" zoomScaleNormal="85" workbookViewId="0">
      <pane ySplit="3" topLeftCell="A4" activePane="bottomLeft" state="frozen"/>
      <selection activeCell="O39" sqref="O39"/>
      <selection pane="bottomLeft" activeCell="A4" sqref="A4"/>
    </sheetView>
  </sheetViews>
  <sheetFormatPr defaultColWidth="9.109375" defaultRowHeight="13.2" x14ac:dyDescent="0.25"/>
  <cols>
    <col min="1" max="1" width="4.6640625" style="2" customWidth="1"/>
    <col min="2" max="2" width="27.88671875" style="2" customWidth="1"/>
    <col min="3" max="3" width="7.109375" style="2" customWidth="1"/>
    <col min="4" max="4" width="56.88671875" style="2" customWidth="1"/>
    <col min="5" max="5" width="29.88671875" style="2" customWidth="1"/>
    <col min="6" max="6" width="24.6640625" style="2" customWidth="1"/>
    <col min="7" max="7" width="37.33203125" style="2" customWidth="1"/>
    <col min="8" max="16384" width="9.109375" style="2"/>
  </cols>
  <sheetData>
    <row r="2" spans="2:8" s="7" customFormat="1" ht="17.399999999999999" x14ac:dyDescent="0.25">
      <c r="B2" s="7" t="s">
        <v>145</v>
      </c>
    </row>
    <row r="3" spans="2:8" x14ac:dyDescent="0.25">
      <c r="B3" s="43"/>
    </row>
    <row r="4" spans="2:8" x14ac:dyDescent="0.25">
      <c r="B4" s="43"/>
    </row>
    <row r="5" spans="2:8" s="8" customFormat="1" x14ac:dyDescent="0.25">
      <c r="B5" s="8" t="s">
        <v>146</v>
      </c>
    </row>
    <row r="7" spans="2:8" x14ac:dyDescent="0.25">
      <c r="B7" s="21" t="s">
        <v>66</v>
      </c>
    </row>
    <row r="8" spans="2:8" x14ac:dyDescent="0.25">
      <c r="H8" s="29"/>
    </row>
    <row r="10" spans="2:8" s="8" customFormat="1" x14ac:dyDescent="0.25">
      <c r="B10" s="8" t="s">
        <v>147</v>
      </c>
    </row>
    <row r="12" spans="2:8" x14ac:dyDescent="0.25">
      <c r="B12" s="21" t="s">
        <v>66</v>
      </c>
    </row>
    <row r="14" spans="2:8" x14ac:dyDescent="0.25">
      <c r="B14" s="5"/>
    </row>
    <row r="18" spans="2:6" s="8" customFormat="1" x14ac:dyDescent="0.25">
      <c r="B18" s="8" t="s">
        <v>148</v>
      </c>
    </row>
    <row r="19" spans="2:6" x14ac:dyDescent="0.25">
      <c r="C19" s="9"/>
    </row>
    <row r="20" spans="2:6" x14ac:dyDescent="0.25">
      <c r="B20" s="26" t="s">
        <v>114</v>
      </c>
      <c r="C20" s="9"/>
      <c r="D20" s="26" t="s">
        <v>115</v>
      </c>
      <c r="F20" s="11"/>
    </row>
    <row r="21" spans="2:6" x14ac:dyDescent="0.25">
      <c r="C21" s="9"/>
    </row>
    <row r="22" spans="2:6" x14ac:dyDescent="0.25">
      <c r="B22" s="32">
        <v>123</v>
      </c>
      <c r="C22" s="9"/>
      <c r="D22" s="21" t="s">
        <v>116</v>
      </c>
    </row>
    <row r="23" spans="2:6" x14ac:dyDescent="0.25">
      <c r="B23" s="40">
        <f>B22</f>
        <v>123</v>
      </c>
      <c r="C23" s="9"/>
      <c r="D23" s="2" t="s">
        <v>149</v>
      </c>
    </row>
    <row r="24" spans="2:6" x14ac:dyDescent="0.25">
      <c r="B24" s="41">
        <f>B23+B22</f>
        <v>246</v>
      </c>
      <c r="C24" s="9"/>
      <c r="D24" s="2" t="s">
        <v>117</v>
      </c>
    </row>
    <row r="25" spans="2:6" x14ac:dyDescent="0.25">
      <c r="B25" s="28">
        <f>B23+B24</f>
        <v>369</v>
      </c>
      <c r="C25" s="9"/>
      <c r="D25" s="21" t="s">
        <v>150</v>
      </c>
      <c r="E25" s="11"/>
      <c r="F25" s="5"/>
    </row>
    <row r="26" spans="2:6" x14ac:dyDescent="0.25">
      <c r="B26" s="12"/>
      <c r="C26" s="9"/>
      <c r="D26" s="21" t="s">
        <v>118</v>
      </c>
      <c r="E26" s="11"/>
    </row>
    <row r="27" spans="2:6" x14ac:dyDescent="0.25">
      <c r="B27" s="9"/>
      <c r="C27" s="9"/>
    </row>
    <row r="28" spans="2:6" x14ac:dyDescent="0.25">
      <c r="B28" s="27" t="s">
        <v>130</v>
      </c>
      <c r="C28" s="9"/>
    </row>
    <row r="29" spans="2:6" x14ac:dyDescent="0.25">
      <c r="B29" s="30">
        <f>B25+16</f>
        <v>385</v>
      </c>
      <c r="C29" s="9"/>
      <c r="D29" s="2" t="s">
        <v>119</v>
      </c>
    </row>
    <row r="30" spans="2:6" x14ac:dyDescent="0.25">
      <c r="B30" s="31">
        <f>B23*PI()</f>
        <v>386.41589639154455</v>
      </c>
      <c r="C30" s="13"/>
      <c r="D30" s="2" t="s">
        <v>151</v>
      </c>
    </row>
    <row r="31" spans="2:6" x14ac:dyDescent="0.25">
      <c r="B31" s="13"/>
      <c r="C31" s="13"/>
    </row>
    <row r="32" spans="2:6" x14ac:dyDescent="0.25">
      <c r="B32" s="27" t="s">
        <v>120</v>
      </c>
      <c r="C32" s="14"/>
      <c r="D32" s="42"/>
    </row>
    <row r="33" spans="2:7" x14ac:dyDescent="0.25">
      <c r="B33" s="37">
        <v>123</v>
      </c>
      <c r="C33" s="14"/>
      <c r="D33" s="21" t="s">
        <v>152</v>
      </c>
      <c r="G33" s="11"/>
    </row>
    <row r="34" spans="2:7" x14ac:dyDescent="0.25">
      <c r="B34" s="33">
        <v>124</v>
      </c>
      <c r="C34" s="14"/>
      <c r="D34" s="21" t="s">
        <v>153</v>
      </c>
    </row>
    <row r="35" spans="2:7" x14ac:dyDescent="0.25">
      <c r="B35" s="34">
        <f>B33-B34</f>
        <v>-1</v>
      </c>
      <c r="C35" s="15"/>
      <c r="D35" s="2" t="s">
        <v>154</v>
      </c>
    </row>
    <row r="38" spans="2:7" x14ac:dyDescent="0.25">
      <c r="B38" s="26" t="s">
        <v>121</v>
      </c>
    </row>
    <row r="39" spans="2:7" x14ac:dyDescent="0.25">
      <c r="B39" s="1"/>
    </row>
    <row r="40" spans="2:7" x14ac:dyDescent="0.25">
      <c r="B40" s="27" t="s">
        <v>125</v>
      </c>
    </row>
    <row r="41" spans="2:7" x14ac:dyDescent="0.25">
      <c r="B41" s="28" t="s">
        <v>126</v>
      </c>
      <c r="C41" s="9"/>
      <c r="D41" s="21" t="s">
        <v>122</v>
      </c>
    </row>
    <row r="42" spans="2:7" x14ac:dyDescent="0.25">
      <c r="B42" s="32" t="s">
        <v>31</v>
      </c>
      <c r="C42" s="9"/>
      <c r="D42" s="21" t="s">
        <v>123</v>
      </c>
    </row>
    <row r="43" spans="2:7" x14ac:dyDescent="0.25">
      <c r="B43" s="41" t="s">
        <v>127</v>
      </c>
      <c r="C43" s="9"/>
      <c r="D43" s="21" t="s">
        <v>124</v>
      </c>
    </row>
    <row r="44" spans="2:7" x14ac:dyDescent="0.25">
      <c r="B44" s="31" t="s">
        <v>127</v>
      </c>
      <c r="C44" s="9"/>
      <c r="D44" s="21" t="s">
        <v>155</v>
      </c>
    </row>
    <row r="45" spans="2:7" x14ac:dyDescent="0.25">
      <c r="C45" s="9"/>
      <c r="D45" s="3"/>
    </row>
    <row r="46" spans="2:7" x14ac:dyDescent="0.25">
      <c r="B46" s="27" t="s">
        <v>128</v>
      </c>
      <c r="C46" s="9"/>
      <c r="D46" s="3"/>
    </row>
    <row r="47" spans="2:7" x14ac:dyDescent="0.25">
      <c r="B47" s="20" t="s">
        <v>35</v>
      </c>
      <c r="C47" s="9"/>
      <c r="D47" s="21" t="s">
        <v>156</v>
      </c>
    </row>
    <row r="48" spans="2:7" x14ac:dyDescent="0.25">
      <c r="B48" s="44" t="s">
        <v>129</v>
      </c>
      <c r="D48" s="21" t="s">
        <v>157</v>
      </c>
    </row>
    <row r="56" spans="2:2" x14ac:dyDescent="0.25">
      <c r="B56" s="4" t="s">
        <v>343</v>
      </c>
    </row>
  </sheetData>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B2:B8"/>
  <sheetViews>
    <sheetView showGridLines="0" zoomScale="85" zoomScaleNormal="85" workbookViewId="0"/>
  </sheetViews>
  <sheetFormatPr defaultColWidth="9.109375" defaultRowHeight="13.2" x14ac:dyDescent="0.25"/>
  <cols>
    <col min="1" max="16384" width="9.109375" style="20"/>
  </cols>
  <sheetData>
    <row r="2" spans="2:2" x14ac:dyDescent="0.25">
      <c r="B2" s="53" t="s">
        <v>344</v>
      </c>
    </row>
    <row r="3" spans="2:2" x14ac:dyDescent="0.25">
      <c r="B3" s="53" t="s">
        <v>345</v>
      </c>
    </row>
    <row r="7" spans="2:2" x14ac:dyDescent="0.25">
      <c r="B7" s="53"/>
    </row>
    <row r="8" spans="2:2" x14ac:dyDescent="0.25">
      <c r="B8" s="5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14257-332C-4DA9-89AC-877683BE2D72}">
  <sheetPr>
    <tabColor rgb="FFE1FFE1"/>
  </sheetPr>
  <dimension ref="B2:U25"/>
  <sheetViews>
    <sheetView showGridLines="0" zoomScale="80" zoomScaleNormal="80" workbookViewId="0">
      <pane xSplit="4" ySplit="7" topLeftCell="E8" activePane="bottomRight" state="frozen"/>
      <selection pane="topRight"/>
      <selection pane="bottomLeft"/>
      <selection pane="bottomRight" activeCell="E36" sqref="E36"/>
    </sheetView>
  </sheetViews>
  <sheetFormatPr defaultColWidth="9.109375" defaultRowHeight="13.2" x14ac:dyDescent="0.25"/>
  <cols>
    <col min="1" max="1" width="2.6640625" style="2" customWidth="1"/>
    <col min="2" max="2" width="80.109375" style="2" bestFit="1" customWidth="1"/>
    <col min="3" max="3" width="2.6640625" style="2" customWidth="1"/>
    <col min="4" max="4" width="15.109375" style="2" bestFit="1" customWidth="1"/>
    <col min="5" max="5" width="2.6640625" style="2" customWidth="1"/>
    <col min="6" max="6" width="13.6640625" style="2" customWidth="1"/>
    <col min="7" max="7" width="2.6640625" style="2" customWidth="1"/>
    <col min="8" max="8" width="13" style="2" bestFit="1" customWidth="1"/>
    <col min="9" max="9" width="12.5546875" style="2" customWidth="1"/>
    <col min="10" max="10" width="13" style="2" bestFit="1" customWidth="1"/>
    <col min="11" max="11" width="12.5546875" style="2" customWidth="1"/>
    <col min="12" max="12" width="17.44140625" style="2" bestFit="1" customWidth="1"/>
    <col min="13" max="17" width="12.5546875" style="2" customWidth="1"/>
    <col min="18" max="18" width="2.6640625" style="2" customWidth="1"/>
    <col min="19" max="19" width="40.109375" style="2" bestFit="1" customWidth="1"/>
    <col min="20" max="20" width="2.6640625" style="2" customWidth="1"/>
    <col min="21" max="34" width="13.6640625" style="2" customWidth="1"/>
    <col min="35" max="16384" width="9.109375" style="2"/>
  </cols>
  <sheetData>
    <row r="2" spans="2:21" s="16" customFormat="1" ht="17.399999999999999" x14ac:dyDescent="0.25">
      <c r="B2" s="16" t="s">
        <v>957</v>
      </c>
    </row>
    <row r="4" spans="2:21" x14ac:dyDescent="0.25">
      <c r="B4" s="26" t="s">
        <v>115</v>
      </c>
      <c r="C4" s="1"/>
      <c r="I4"/>
      <c r="K4"/>
    </row>
    <row r="5" spans="2:21" ht="23.25" customHeight="1" x14ac:dyDescent="0.25">
      <c r="B5" s="73" t="s">
        <v>958</v>
      </c>
      <c r="C5" s="73"/>
      <c r="D5" s="73"/>
      <c r="F5" s="17"/>
    </row>
    <row r="7" spans="2:21" s="8" customFormat="1" x14ac:dyDescent="0.25">
      <c r="B7" s="8" t="s">
        <v>115</v>
      </c>
      <c r="D7" s="8" t="s">
        <v>132</v>
      </c>
      <c r="F7" s="8" t="s">
        <v>133</v>
      </c>
      <c r="H7" s="59">
        <v>2017</v>
      </c>
      <c r="I7" s="67">
        <v>2018</v>
      </c>
      <c r="J7" s="59">
        <v>2019</v>
      </c>
      <c r="K7" s="67">
        <v>2020</v>
      </c>
      <c r="L7" s="59">
        <v>2021</v>
      </c>
      <c r="M7" s="59">
        <v>2022</v>
      </c>
      <c r="N7" s="59">
        <v>2023</v>
      </c>
      <c r="O7" s="59">
        <v>2024</v>
      </c>
      <c r="P7" s="59">
        <v>2025</v>
      </c>
      <c r="Q7" s="59">
        <v>2026</v>
      </c>
      <c r="S7" s="8" t="s">
        <v>135</v>
      </c>
      <c r="U7" s="8" t="s">
        <v>959</v>
      </c>
    </row>
    <row r="10" spans="2:21" s="8" customFormat="1" x14ac:dyDescent="0.25">
      <c r="B10" s="8" t="s">
        <v>969</v>
      </c>
    </row>
    <row r="12" spans="2:21" x14ac:dyDescent="0.25">
      <c r="B12" s="2" t="s">
        <v>933</v>
      </c>
      <c r="D12" s="2" t="s">
        <v>930</v>
      </c>
      <c r="F12" s="68">
        <v>0.4</v>
      </c>
      <c r="S12" s="2" t="s">
        <v>956</v>
      </c>
    </row>
    <row r="13" spans="2:21" x14ac:dyDescent="0.25">
      <c r="B13" s="2" t="s">
        <v>934</v>
      </c>
      <c r="D13" s="2" t="s">
        <v>930</v>
      </c>
      <c r="F13" s="66">
        <f>1-F12</f>
        <v>0.6</v>
      </c>
      <c r="S13" s="2" t="s">
        <v>956</v>
      </c>
    </row>
    <row r="15" spans="2:21" s="8" customFormat="1" x14ac:dyDescent="0.25">
      <c r="B15" s="8" t="s">
        <v>963</v>
      </c>
    </row>
    <row r="17" spans="2:19" x14ac:dyDescent="0.25">
      <c r="B17" s="2" t="s">
        <v>927</v>
      </c>
      <c r="D17" s="2" t="s">
        <v>930</v>
      </c>
      <c r="F17" s="68">
        <v>0.75</v>
      </c>
      <c r="S17" s="2" t="s">
        <v>956</v>
      </c>
    </row>
    <row r="18" spans="2:19" x14ac:dyDescent="0.25">
      <c r="B18" s="2" t="s">
        <v>928</v>
      </c>
      <c r="D18" s="2" t="s">
        <v>930</v>
      </c>
      <c r="F18" s="68">
        <v>0.94</v>
      </c>
      <c r="S18" s="2" t="s">
        <v>956</v>
      </c>
    </row>
    <row r="19" spans="2:19" x14ac:dyDescent="0.25">
      <c r="B19" s="2" t="s">
        <v>929</v>
      </c>
      <c r="D19" s="2" t="s">
        <v>930</v>
      </c>
      <c r="F19" s="68">
        <v>0.2</v>
      </c>
      <c r="S19" s="2" t="s">
        <v>956</v>
      </c>
    </row>
    <row r="21" spans="2:19" s="8" customFormat="1" x14ac:dyDescent="0.25">
      <c r="B21" s="8" t="s">
        <v>964</v>
      </c>
    </row>
    <row r="23" spans="2:19" x14ac:dyDescent="0.25">
      <c r="B23" s="2" t="s">
        <v>927</v>
      </c>
      <c r="D23" s="2" t="s">
        <v>930</v>
      </c>
      <c r="F23" s="68">
        <v>0.6</v>
      </c>
      <c r="S23" s="2" t="s">
        <v>956</v>
      </c>
    </row>
    <row r="24" spans="2:19" x14ac:dyDescent="0.25">
      <c r="B24" s="2" t="s">
        <v>928</v>
      </c>
      <c r="D24" s="2" t="s">
        <v>930</v>
      </c>
      <c r="F24" s="68">
        <v>0.94</v>
      </c>
      <c r="S24" s="2" t="s">
        <v>956</v>
      </c>
    </row>
    <row r="25" spans="2:19" x14ac:dyDescent="0.25">
      <c r="B25" s="2" t="s">
        <v>929</v>
      </c>
      <c r="D25" s="2" t="s">
        <v>930</v>
      </c>
      <c r="F25" s="68">
        <v>0</v>
      </c>
      <c r="S25" s="2" t="s">
        <v>956</v>
      </c>
    </row>
  </sheetData>
  <mergeCells count="1">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A2:L610"/>
  <sheetViews>
    <sheetView showGridLines="0" zoomScale="85" zoomScaleNormal="85" workbookViewId="0">
      <pane xSplit="5" ySplit="9" topLeftCell="F10" activePane="bottomRight" state="frozen"/>
      <selection activeCell="R6" sqref="R6"/>
      <selection pane="topRight" activeCell="R6" sqref="R6"/>
      <selection pane="bottomLeft" activeCell="R6" sqref="R6"/>
      <selection pane="bottomRight" activeCell="B4" sqref="B4"/>
    </sheetView>
  </sheetViews>
  <sheetFormatPr defaultColWidth="9.109375" defaultRowHeight="13.2" x14ac:dyDescent="0.25"/>
  <cols>
    <col min="1" max="1" width="4.6640625" style="2" customWidth="1"/>
    <col min="2" max="2" width="41.44140625" style="2" customWidth="1"/>
    <col min="3" max="3" width="38.44140625" style="2" bestFit="1" customWidth="1"/>
    <col min="4" max="4" width="19.5546875" style="2" bestFit="1" customWidth="1"/>
    <col min="5" max="5" width="13.6640625" style="2" customWidth="1"/>
    <col min="6" max="6" width="2.6640625" style="2" customWidth="1"/>
    <col min="7" max="7" width="13.6640625" style="2" customWidth="1"/>
    <col min="8" max="9" width="2.6640625" style="2" customWidth="1"/>
    <col min="10" max="10" width="17.109375" style="2" customWidth="1"/>
    <col min="11" max="11" width="2.6640625" style="2" customWidth="1"/>
    <col min="12" max="12" width="13.6640625" style="2" customWidth="1"/>
    <col min="13" max="13" width="2.6640625" style="2" customWidth="1"/>
    <col min="14" max="28" width="13.6640625" style="2" customWidth="1"/>
    <col min="29" max="16384" width="9.109375" style="2"/>
  </cols>
  <sheetData>
    <row r="2" spans="1:12" s="16" customFormat="1" ht="17.399999999999999" x14ac:dyDescent="0.25">
      <c r="B2" s="16" t="s">
        <v>346</v>
      </c>
    </row>
    <row r="4" spans="1:12" x14ac:dyDescent="0.25">
      <c r="B4" s="26" t="s">
        <v>115</v>
      </c>
      <c r="C4" s="1"/>
      <c r="D4" s="1"/>
    </row>
    <row r="5" spans="1:12" x14ac:dyDescent="0.25">
      <c r="B5" s="21" t="s">
        <v>347</v>
      </c>
      <c r="C5" s="3"/>
      <c r="D5" s="3"/>
      <c r="G5" s="17"/>
    </row>
    <row r="6" spans="1:12" x14ac:dyDescent="0.25">
      <c r="B6" s="21"/>
      <c r="C6" s="3"/>
      <c r="D6" s="3"/>
      <c r="G6" s="17"/>
    </row>
    <row r="8" spans="1:12" s="8" customFormat="1" x14ac:dyDescent="0.25">
      <c r="B8" s="8" t="s">
        <v>349</v>
      </c>
      <c r="C8" s="8" t="s">
        <v>115</v>
      </c>
      <c r="D8" s="54" t="s">
        <v>350</v>
      </c>
      <c r="E8" s="8" t="s">
        <v>132</v>
      </c>
      <c r="G8" s="8" t="s">
        <v>133</v>
      </c>
      <c r="J8" s="8" t="s">
        <v>135</v>
      </c>
      <c r="L8" s="8" t="s">
        <v>134</v>
      </c>
    </row>
    <row r="11" spans="1:12" s="56" customFormat="1" ht="13.5" customHeight="1" x14ac:dyDescent="0.25">
      <c r="A11" s="55"/>
      <c r="B11" s="56" t="s">
        <v>348</v>
      </c>
    </row>
    <row r="12" spans="1:12" x14ac:dyDescent="0.25">
      <c r="B12" s="26"/>
    </row>
    <row r="13" spans="1:12" x14ac:dyDescent="0.25">
      <c r="B13" s="57">
        <v>300131</v>
      </c>
      <c r="C13" s="57" t="s">
        <v>351</v>
      </c>
      <c r="D13" s="57" t="s">
        <v>352</v>
      </c>
      <c r="E13" s="57" t="s">
        <v>353</v>
      </c>
      <c r="G13" s="58">
        <v>1.177</v>
      </c>
    </row>
    <row r="14" spans="1:12" x14ac:dyDescent="0.25">
      <c r="B14" s="57">
        <v>300132</v>
      </c>
      <c r="C14" s="57" t="s">
        <v>354</v>
      </c>
      <c r="D14" s="57" t="s">
        <v>352</v>
      </c>
      <c r="E14" s="57" t="s">
        <v>353</v>
      </c>
      <c r="G14" s="58">
        <v>1.552</v>
      </c>
    </row>
    <row r="15" spans="1:12" x14ac:dyDescent="0.25">
      <c r="B15" s="57">
        <v>300133</v>
      </c>
      <c r="C15" s="57" t="s">
        <v>355</v>
      </c>
      <c r="D15" s="57" t="s">
        <v>352</v>
      </c>
      <c r="E15" s="57" t="s">
        <v>353</v>
      </c>
      <c r="G15" s="58">
        <v>1.552</v>
      </c>
    </row>
    <row r="16" spans="1:12" x14ac:dyDescent="0.25">
      <c r="B16" s="57">
        <v>300136</v>
      </c>
      <c r="C16" s="57" t="s">
        <v>356</v>
      </c>
      <c r="D16" s="57" t="s">
        <v>352</v>
      </c>
      <c r="E16" s="57" t="s">
        <v>353</v>
      </c>
      <c r="G16" s="58">
        <v>1.256</v>
      </c>
    </row>
    <row r="17" spans="2:7" x14ac:dyDescent="0.25">
      <c r="B17" s="57">
        <v>300138</v>
      </c>
      <c r="C17" s="57" t="s">
        <v>357</v>
      </c>
      <c r="D17" s="57" t="s">
        <v>352</v>
      </c>
      <c r="E17" s="57" t="s">
        <v>353</v>
      </c>
      <c r="G17" s="58">
        <v>1.369</v>
      </c>
    </row>
    <row r="18" spans="2:7" x14ac:dyDescent="0.25">
      <c r="B18" s="57">
        <v>300139</v>
      </c>
      <c r="C18" s="57" t="s">
        <v>358</v>
      </c>
      <c r="D18" s="57" t="s">
        <v>352</v>
      </c>
      <c r="E18" s="57" t="s">
        <v>353</v>
      </c>
      <c r="G18" s="58">
        <v>1.177</v>
      </c>
    </row>
    <row r="19" spans="2:7" x14ac:dyDescent="0.25">
      <c r="B19" s="57">
        <v>300142</v>
      </c>
      <c r="C19" s="57" t="s">
        <v>359</v>
      </c>
      <c r="D19" s="57" t="s">
        <v>352</v>
      </c>
      <c r="E19" s="57" t="s">
        <v>353</v>
      </c>
      <c r="G19" s="58">
        <v>1.944</v>
      </c>
    </row>
    <row r="20" spans="2:7" x14ac:dyDescent="0.25">
      <c r="B20" s="57">
        <v>300143</v>
      </c>
      <c r="C20" s="57" t="s">
        <v>360</v>
      </c>
      <c r="D20" s="57" t="s">
        <v>352</v>
      </c>
      <c r="E20" s="57" t="s">
        <v>353</v>
      </c>
      <c r="G20" s="58">
        <v>1.177</v>
      </c>
    </row>
    <row r="21" spans="2:7" x14ac:dyDescent="0.25">
      <c r="B21" s="57">
        <v>300144</v>
      </c>
      <c r="C21" s="57" t="s">
        <v>361</v>
      </c>
      <c r="D21" s="57" t="s">
        <v>352</v>
      </c>
      <c r="E21" s="57" t="s">
        <v>353</v>
      </c>
      <c r="G21" s="58">
        <v>1.256</v>
      </c>
    </row>
    <row r="22" spans="2:7" x14ac:dyDescent="0.25">
      <c r="B22" s="57">
        <v>300145</v>
      </c>
      <c r="C22" s="57" t="s">
        <v>362</v>
      </c>
      <c r="D22" s="57" t="s">
        <v>352</v>
      </c>
      <c r="E22" s="57" t="s">
        <v>353</v>
      </c>
      <c r="G22" s="58">
        <v>0.99800000000000011</v>
      </c>
    </row>
    <row r="23" spans="2:7" x14ac:dyDescent="0.25">
      <c r="B23" s="57">
        <v>300146</v>
      </c>
      <c r="C23" s="57" t="s">
        <v>363</v>
      </c>
      <c r="D23" s="57" t="s">
        <v>352</v>
      </c>
      <c r="E23" s="57" t="s">
        <v>353</v>
      </c>
      <c r="G23" s="58">
        <v>0.99800000000000011</v>
      </c>
    </row>
    <row r="24" spans="2:7" x14ac:dyDescent="0.25">
      <c r="B24" s="57">
        <v>300147</v>
      </c>
      <c r="C24" s="57" t="s">
        <v>364</v>
      </c>
      <c r="D24" s="57" t="s">
        <v>352</v>
      </c>
      <c r="E24" s="57" t="s">
        <v>353</v>
      </c>
      <c r="G24" s="58">
        <v>0.99800000000000011</v>
      </c>
    </row>
    <row r="25" spans="2:7" x14ac:dyDescent="0.25">
      <c r="B25" s="57">
        <v>301068</v>
      </c>
      <c r="C25" s="57" t="s">
        <v>365</v>
      </c>
      <c r="D25" s="57" t="s">
        <v>366</v>
      </c>
      <c r="E25" s="57" t="s">
        <v>353</v>
      </c>
      <c r="G25" s="58">
        <v>1.8259999999999998</v>
      </c>
    </row>
    <row r="26" spans="2:7" x14ac:dyDescent="0.25">
      <c r="B26" s="57">
        <v>301069</v>
      </c>
      <c r="C26" s="57" t="s">
        <v>367</v>
      </c>
      <c r="D26" s="57" t="s">
        <v>366</v>
      </c>
      <c r="E26" s="57" t="s">
        <v>353</v>
      </c>
      <c r="G26" s="58">
        <v>1.4449999999999998</v>
      </c>
    </row>
    <row r="27" spans="2:7" x14ac:dyDescent="0.25">
      <c r="B27" s="57">
        <v>301070</v>
      </c>
      <c r="C27" s="57" t="s">
        <v>368</v>
      </c>
      <c r="D27" s="57" t="s">
        <v>366</v>
      </c>
      <c r="E27" s="57" t="s">
        <v>353</v>
      </c>
      <c r="G27" s="58">
        <v>1.3419999999999999</v>
      </c>
    </row>
    <row r="28" spans="2:7" x14ac:dyDescent="0.25">
      <c r="B28" s="57">
        <v>301071</v>
      </c>
      <c r="C28" s="57" t="s">
        <v>369</v>
      </c>
      <c r="D28" s="57" t="s">
        <v>366</v>
      </c>
      <c r="E28" s="57" t="s">
        <v>353</v>
      </c>
      <c r="G28" s="58">
        <v>1.7859999999999998</v>
      </c>
    </row>
    <row r="29" spans="2:7" x14ac:dyDescent="0.25">
      <c r="B29" s="57">
        <v>301072</v>
      </c>
      <c r="C29" s="57" t="s">
        <v>370</v>
      </c>
      <c r="D29" s="57" t="s">
        <v>366</v>
      </c>
      <c r="E29" s="57" t="s">
        <v>353</v>
      </c>
      <c r="G29" s="58">
        <v>1.728</v>
      </c>
    </row>
    <row r="30" spans="2:7" x14ac:dyDescent="0.25">
      <c r="B30" s="57">
        <v>301073</v>
      </c>
      <c r="C30" s="57" t="s">
        <v>371</v>
      </c>
      <c r="D30" s="57" t="s">
        <v>366</v>
      </c>
      <c r="E30" s="57" t="s">
        <v>353</v>
      </c>
      <c r="G30" s="58">
        <v>1.7859999999999998</v>
      </c>
    </row>
    <row r="31" spans="2:7" x14ac:dyDescent="0.25">
      <c r="B31" s="57">
        <v>301074</v>
      </c>
      <c r="C31" s="57" t="s">
        <v>372</v>
      </c>
      <c r="D31" s="57" t="s">
        <v>366</v>
      </c>
      <c r="E31" s="57" t="s">
        <v>353</v>
      </c>
      <c r="G31" s="58">
        <v>1.4419999999999999</v>
      </c>
    </row>
    <row r="32" spans="2:7" x14ac:dyDescent="0.25">
      <c r="B32" s="57">
        <v>301075</v>
      </c>
      <c r="C32" s="57" t="s">
        <v>373</v>
      </c>
      <c r="D32" s="57" t="s">
        <v>366</v>
      </c>
      <c r="E32" s="57" t="s">
        <v>353</v>
      </c>
      <c r="G32" s="58">
        <v>1.4449999999999998</v>
      </c>
    </row>
    <row r="33" spans="2:7" x14ac:dyDescent="0.25">
      <c r="B33" s="57">
        <v>301076</v>
      </c>
      <c r="C33" s="57" t="s">
        <v>374</v>
      </c>
      <c r="D33" s="57" t="s">
        <v>366</v>
      </c>
      <c r="E33" s="57" t="s">
        <v>353</v>
      </c>
      <c r="G33" s="58">
        <v>1.3419999999999999</v>
      </c>
    </row>
    <row r="34" spans="2:7" x14ac:dyDescent="0.25">
      <c r="B34" s="57">
        <v>301078</v>
      </c>
      <c r="C34" s="57" t="s">
        <v>375</v>
      </c>
      <c r="D34" s="57" t="s">
        <v>366</v>
      </c>
      <c r="E34" s="57" t="s">
        <v>353</v>
      </c>
      <c r="G34" s="58">
        <v>1.3679999999999999</v>
      </c>
    </row>
    <row r="35" spans="2:7" x14ac:dyDescent="0.25">
      <c r="B35" s="57">
        <v>301080</v>
      </c>
      <c r="C35" s="57" t="s">
        <v>376</v>
      </c>
      <c r="D35" s="57" t="s">
        <v>366</v>
      </c>
      <c r="E35" s="57" t="s">
        <v>353</v>
      </c>
      <c r="G35" s="58">
        <v>2.109</v>
      </c>
    </row>
    <row r="36" spans="2:7" x14ac:dyDescent="0.25">
      <c r="B36" s="57">
        <v>301082</v>
      </c>
      <c r="C36" s="57" t="s">
        <v>377</v>
      </c>
      <c r="D36" s="57" t="s">
        <v>366</v>
      </c>
      <c r="E36" s="57" t="s">
        <v>353</v>
      </c>
      <c r="G36" s="58">
        <v>1.3679999999999999</v>
      </c>
    </row>
    <row r="37" spans="2:7" x14ac:dyDescent="0.25">
      <c r="B37" s="57">
        <v>301083</v>
      </c>
      <c r="C37" s="57" t="s">
        <v>378</v>
      </c>
      <c r="D37" s="57" t="s">
        <v>366</v>
      </c>
      <c r="E37" s="57" t="s">
        <v>353</v>
      </c>
      <c r="G37" s="58">
        <v>1.3679999999999999</v>
      </c>
    </row>
    <row r="38" spans="2:7" x14ac:dyDescent="0.25">
      <c r="B38" s="57">
        <v>301084</v>
      </c>
      <c r="C38" s="57" t="s">
        <v>379</v>
      </c>
      <c r="D38" s="57" t="s">
        <v>366</v>
      </c>
      <c r="E38" s="57" t="s">
        <v>353</v>
      </c>
      <c r="G38" s="58">
        <v>1.4129999999999998</v>
      </c>
    </row>
    <row r="39" spans="2:7" x14ac:dyDescent="0.25">
      <c r="B39" s="57">
        <v>301085</v>
      </c>
      <c r="C39" s="57" t="s">
        <v>380</v>
      </c>
      <c r="D39" s="57" t="s">
        <v>366</v>
      </c>
      <c r="E39" s="57" t="s">
        <v>353</v>
      </c>
      <c r="G39" s="58">
        <v>1.4449999999999998</v>
      </c>
    </row>
    <row r="40" spans="2:7" x14ac:dyDescent="0.25">
      <c r="B40" s="57">
        <v>301086</v>
      </c>
      <c r="C40" s="57" t="s">
        <v>381</v>
      </c>
      <c r="D40" s="57" t="s">
        <v>366</v>
      </c>
      <c r="E40" s="57" t="s">
        <v>353</v>
      </c>
      <c r="G40" s="58">
        <v>1.5239999999999998</v>
      </c>
    </row>
    <row r="41" spans="2:7" x14ac:dyDescent="0.25">
      <c r="B41" s="57">
        <v>301088</v>
      </c>
      <c r="C41" s="57" t="s">
        <v>382</v>
      </c>
      <c r="D41" s="57" t="s">
        <v>366</v>
      </c>
      <c r="E41" s="57" t="s">
        <v>353</v>
      </c>
      <c r="G41" s="58">
        <v>1.4449999999999998</v>
      </c>
    </row>
    <row r="42" spans="2:7" x14ac:dyDescent="0.25">
      <c r="B42" s="57">
        <v>301089</v>
      </c>
      <c r="C42" s="57" t="s">
        <v>383</v>
      </c>
      <c r="D42" s="57" t="s">
        <v>366</v>
      </c>
      <c r="E42" s="57" t="s">
        <v>353</v>
      </c>
      <c r="G42" s="58">
        <v>1.3539999999999999</v>
      </c>
    </row>
    <row r="43" spans="2:7" x14ac:dyDescent="0.25">
      <c r="B43" s="57">
        <v>301090</v>
      </c>
      <c r="C43" s="57" t="s">
        <v>384</v>
      </c>
      <c r="D43" s="57" t="s">
        <v>366</v>
      </c>
      <c r="E43" s="57" t="s">
        <v>353</v>
      </c>
      <c r="G43" s="58">
        <v>1.3679999999999999</v>
      </c>
    </row>
    <row r="44" spans="2:7" x14ac:dyDescent="0.25">
      <c r="B44" s="57">
        <v>301092</v>
      </c>
      <c r="C44" s="57" t="s">
        <v>385</v>
      </c>
      <c r="D44" s="57" t="s">
        <v>366</v>
      </c>
      <c r="E44" s="57" t="s">
        <v>353</v>
      </c>
      <c r="G44" s="58">
        <v>1.9189999999999998</v>
      </c>
    </row>
    <row r="45" spans="2:7" x14ac:dyDescent="0.25">
      <c r="B45" s="57">
        <v>301093</v>
      </c>
      <c r="C45" s="57" t="s">
        <v>386</v>
      </c>
      <c r="D45" s="57" t="s">
        <v>366</v>
      </c>
      <c r="E45" s="57" t="s">
        <v>353</v>
      </c>
      <c r="G45" s="58">
        <v>1.3679999999999999</v>
      </c>
    </row>
    <row r="46" spans="2:7" x14ac:dyDescent="0.25">
      <c r="B46" s="57">
        <v>301094</v>
      </c>
      <c r="C46" s="57" t="s">
        <v>387</v>
      </c>
      <c r="D46" s="57" t="s">
        <v>366</v>
      </c>
      <c r="E46" s="57" t="s">
        <v>353</v>
      </c>
      <c r="G46" s="58">
        <v>1.38</v>
      </c>
    </row>
    <row r="47" spans="2:7" x14ac:dyDescent="0.25">
      <c r="B47" s="57">
        <v>301096</v>
      </c>
      <c r="C47" s="57" t="s">
        <v>388</v>
      </c>
      <c r="D47" s="57" t="s">
        <v>366</v>
      </c>
      <c r="E47" s="57" t="s">
        <v>353</v>
      </c>
      <c r="G47" s="58">
        <v>1.3419999999999999</v>
      </c>
    </row>
    <row r="48" spans="2:7" x14ac:dyDescent="0.25">
      <c r="B48" s="57">
        <v>301097</v>
      </c>
      <c r="C48" s="57" t="s">
        <v>389</v>
      </c>
      <c r="D48" s="57" t="s">
        <v>366</v>
      </c>
      <c r="E48" s="57" t="s">
        <v>353</v>
      </c>
      <c r="G48" s="58">
        <v>1.3679999999999999</v>
      </c>
    </row>
    <row r="49" spans="2:7" x14ac:dyDescent="0.25">
      <c r="B49" s="57">
        <v>301098</v>
      </c>
      <c r="C49" s="57" t="s">
        <v>390</v>
      </c>
      <c r="D49" s="57" t="s">
        <v>366</v>
      </c>
      <c r="E49" s="57" t="s">
        <v>353</v>
      </c>
      <c r="G49" s="58">
        <v>1.3419999999999999</v>
      </c>
    </row>
    <row r="50" spans="2:7" x14ac:dyDescent="0.25">
      <c r="B50" s="57">
        <v>301101</v>
      </c>
      <c r="C50" s="57" t="s">
        <v>391</v>
      </c>
      <c r="D50" s="57" t="s">
        <v>366</v>
      </c>
      <c r="E50" s="57" t="s">
        <v>353</v>
      </c>
      <c r="G50" s="58">
        <v>2.109</v>
      </c>
    </row>
    <row r="51" spans="2:7" x14ac:dyDescent="0.25">
      <c r="B51" s="57">
        <v>301106</v>
      </c>
      <c r="C51" s="57" t="s">
        <v>392</v>
      </c>
      <c r="D51" s="57" t="s">
        <v>366</v>
      </c>
      <c r="E51" s="57" t="s">
        <v>353</v>
      </c>
      <c r="G51" s="58">
        <v>1.3539999999999999</v>
      </c>
    </row>
    <row r="52" spans="2:7" x14ac:dyDescent="0.25">
      <c r="B52" s="57">
        <v>301107</v>
      </c>
      <c r="C52" s="57" t="s">
        <v>393</v>
      </c>
      <c r="D52" s="57" t="s">
        <v>366</v>
      </c>
      <c r="E52" s="57" t="s">
        <v>353</v>
      </c>
      <c r="G52" s="58">
        <v>1.3419999999999999</v>
      </c>
    </row>
    <row r="53" spans="2:7" x14ac:dyDescent="0.25">
      <c r="B53" s="57">
        <v>301108</v>
      </c>
      <c r="C53" s="57" t="s">
        <v>394</v>
      </c>
      <c r="D53" s="57" t="s">
        <v>366</v>
      </c>
      <c r="E53" s="57" t="s">
        <v>353</v>
      </c>
      <c r="G53" s="58">
        <v>1.347</v>
      </c>
    </row>
    <row r="54" spans="2:7" x14ac:dyDescent="0.25">
      <c r="B54" s="57">
        <v>301109</v>
      </c>
      <c r="C54" s="57" t="s">
        <v>395</v>
      </c>
      <c r="D54" s="57" t="s">
        <v>366</v>
      </c>
      <c r="E54" s="57" t="s">
        <v>353</v>
      </c>
      <c r="G54" s="58">
        <v>1.3419999999999999</v>
      </c>
    </row>
    <row r="55" spans="2:7" x14ac:dyDescent="0.25">
      <c r="B55" s="57">
        <v>301111</v>
      </c>
      <c r="C55" s="57" t="s">
        <v>396</v>
      </c>
      <c r="D55" s="57" t="s">
        <v>352</v>
      </c>
      <c r="E55" s="57" t="s">
        <v>353</v>
      </c>
      <c r="G55" s="58">
        <v>1.8939999999999999</v>
      </c>
    </row>
    <row r="56" spans="2:7" x14ac:dyDescent="0.25">
      <c r="B56" s="57">
        <v>301113</v>
      </c>
      <c r="C56" s="57" t="s">
        <v>397</v>
      </c>
      <c r="D56" s="57" t="s">
        <v>352</v>
      </c>
      <c r="E56" s="57" t="s">
        <v>353</v>
      </c>
      <c r="G56" s="58">
        <v>0.99800000000000011</v>
      </c>
    </row>
    <row r="57" spans="2:7" x14ac:dyDescent="0.25">
      <c r="B57" s="57">
        <v>301114</v>
      </c>
      <c r="C57" s="57" t="s">
        <v>398</v>
      </c>
      <c r="D57" s="57" t="s">
        <v>399</v>
      </c>
      <c r="E57" s="57" t="s">
        <v>353</v>
      </c>
      <c r="G57" s="58">
        <v>1.1260000000000001</v>
      </c>
    </row>
    <row r="58" spans="2:7" x14ac:dyDescent="0.25">
      <c r="B58" s="57">
        <v>301116</v>
      </c>
      <c r="C58" s="57" t="s">
        <v>400</v>
      </c>
      <c r="D58" s="57" t="s">
        <v>399</v>
      </c>
      <c r="E58" s="57" t="s">
        <v>353</v>
      </c>
      <c r="G58" s="58">
        <v>1.3169999999999999</v>
      </c>
    </row>
    <row r="59" spans="2:7" x14ac:dyDescent="0.25">
      <c r="B59" s="57">
        <v>301118</v>
      </c>
      <c r="C59" s="57" t="s">
        <v>401</v>
      </c>
      <c r="D59" s="57" t="s">
        <v>399</v>
      </c>
      <c r="E59" s="57" t="s">
        <v>353</v>
      </c>
      <c r="G59" s="58">
        <v>1.258</v>
      </c>
    </row>
    <row r="60" spans="2:7" x14ac:dyDescent="0.25">
      <c r="B60" s="57">
        <v>301184</v>
      </c>
      <c r="C60" s="57" t="s">
        <v>402</v>
      </c>
      <c r="D60" s="57" t="s">
        <v>352</v>
      </c>
      <c r="E60" s="57" t="s">
        <v>353</v>
      </c>
      <c r="G60" s="58">
        <v>1.6459999999999999</v>
      </c>
    </row>
    <row r="61" spans="2:7" x14ac:dyDescent="0.25">
      <c r="B61" s="57">
        <v>301185</v>
      </c>
      <c r="C61" s="57" t="s">
        <v>403</v>
      </c>
      <c r="D61" s="57" t="s">
        <v>399</v>
      </c>
      <c r="E61" s="57" t="s">
        <v>353</v>
      </c>
      <c r="G61" s="58">
        <v>1.014</v>
      </c>
    </row>
    <row r="62" spans="2:7" x14ac:dyDescent="0.25">
      <c r="B62" s="57">
        <v>301198</v>
      </c>
      <c r="C62" s="57" t="s">
        <v>404</v>
      </c>
      <c r="D62" s="57" t="s">
        <v>399</v>
      </c>
      <c r="E62" s="57" t="s">
        <v>353</v>
      </c>
      <c r="G62" s="58">
        <v>1.2509999999999999</v>
      </c>
    </row>
    <row r="63" spans="2:7" x14ac:dyDescent="0.25">
      <c r="B63" s="57">
        <v>301309</v>
      </c>
      <c r="C63" s="57" t="s">
        <v>405</v>
      </c>
      <c r="D63" s="57" t="s">
        <v>399</v>
      </c>
      <c r="E63" s="57" t="s">
        <v>353</v>
      </c>
      <c r="G63" s="58">
        <v>1.2509999999999999</v>
      </c>
    </row>
    <row r="64" spans="2:7" x14ac:dyDescent="0.25">
      <c r="B64" s="57">
        <v>301311</v>
      </c>
      <c r="C64" s="57" t="s">
        <v>406</v>
      </c>
      <c r="D64" s="57" t="s">
        <v>366</v>
      </c>
      <c r="E64" s="57" t="s">
        <v>353</v>
      </c>
      <c r="G64" s="58">
        <v>1.5639999999999998</v>
      </c>
    </row>
    <row r="65" spans="2:7" x14ac:dyDescent="0.25">
      <c r="B65" s="57">
        <v>301320</v>
      </c>
      <c r="C65" s="57" t="s">
        <v>407</v>
      </c>
      <c r="D65" s="57" t="s">
        <v>399</v>
      </c>
      <c r="E65" s="57" t="s">
        <v>353</v>
      </c>
      <c r="G65" s="58">
        <v>1.0680000000000001</v>
      </c>
    </row>
    <row r="66" spans="2:7" x14ac:dyDescent="0.25">
      <c r="B66" s="57">
        <v>301345</v>
      </c>
      <c r="C66" s="57" t="s">
        <v>408</v>
      </c>
      <c r="D66" s="57" t="s">
        <v>366</v>
      </c>
      <c r="E66" s="57" t="s">
        <v>353</v>
      </c>
      <c r="G66" s="58">
        <v>1.3909999999999998</v>
      </c>
    </row>
    <row r="67" spans="2:7" x14ac:dyDescent="0.25">
      <c r="B67" s="57">
        <v>301348</v>
      </c>
      <c r="C67" s="57" t="s">
        <v>409</v>
      </c>
      <c r="D67" s="57" t="s">
        <v>399</v>
      </c>
      <c r="E67" s="57" t="s">
        <v>353</v>
      </c>
      <c r="G67" s="58">
        <v>1.2129999999999999</v>
      </c>
    </row>
    <row r="68" spans="2:7" x14ac:dyDescent="0.25">
      <c r="B68" s="57">
        <v>301360</v>
      </c>
      <c r="C68" s="57" t="s">
        <v>410</v>
      </c>
      <c r="D68" s="57" t="s">
        <v>399</v>
      </c>
      <c r="E68" s="57" t="s">
        <v>353</v>
      </c>
      <c r="G68" s="58">
        <v>1.014</v>
      </c>
    </row>
    <row r="69" spans="2:7" x14ac:dyDescent="0.25">
      <c r="B69" s="57">
        <v>301361</v>
      </c>
      <c r="C69" s="57" t="s">
        <v>411</v>
      </c>
      <c r="D69" s="57" t="s">
        <v>399</v>
      </c>
      <c r="E69" s="57" t="s">
        <v>353</v>
      </c>
      <c r="G69" s="58">
        <v>1.014</v>
      </c>
    </row>
    <row r="70" spans="2:7" x14ac:dyDescent="0.25">
      <c r="B70" s="57">
        <v>301368</v>
      </c>
      <c r="C70" s="57" t="s">
        <v>412</v>
      </c>
      <c r="D70" s="57" t="s">
        <v>352</v>
      </c>
      <c r="E70" s="57" t="s">
        <v>353</v>
      </c>
      <c r="G70" s="58">
        <v>1.177</v>
      </c>
    </row>
    <row r="71" spans="2:7" x14ac:dyDescent="0.25">
      <c r="B71" s="57">
        <v>301375</v>
      </c>
      <c r="C71" s="57" t="s">
        <v>413</v>
      </c>
      <c r="D71" s="57" t="s">
        <v>366</v>
      </c>
      <c r="E71" s="57" t="s">
        <v>353</v>
      </c>
      <c r="G71" s="58">
        <v>1.347</v>
      </c>
    </row>
    <row r="72" spans="2:7" x14ac:dyDescent="0.25">
      <c r="B72" s="57">
        <v>301391</v>
      </c>
      <c r="C72" s="57" t="s">
        <v>414</v>
      </c>
      <c r="D72" s="57" t="s">
        <v>399</v>
      </c>
      <c r="E72" s="57" t="s">
        <v>353</v>
      </c>
      <c r="G72" s="58">
        <v>0.95900000000000007</v>
      </c>
    </row>
    <row r="73" spans="2:7" x14ac:dyDescent="0.25">
      <c r="B73" s="57">
        <v>301392</v>
      </c>
      <c r="C73" s="57" t="s">
        <v>415</v>
      </c>
      <c r="D73" s="57" t="s">
        <v>366</v>
      </c>
      <c r="E73" s="57" t="s">
        <v>353</v>
      </c>
      <c r="G73" s="58">
        <v>1.4809999999999999</v>
      </c>
    </row>
    <row r="74" spans="2:7" x14ac:dyDescent="0.25">
      <c r="B74" s="57">
        <v>301397</v>
      </c>
      <c r="C74" s="57" t="s">
        <v>416</v>
      </c>
      <c r="D74" s="57" t="s">
        <v>399</v>
      </c>
      <c r="E74" s="57" t="s">
        <v>353</v>
      </c>
      <c r="G74" s="58">
        <v>1.2509999999999999</v>
      </c>
    </row>
    <row r="75" spans="2:7" x14ac:dyDescent="0.25">
      <c r="B75" s="57">
        <v>301400</v>
      </c>
      <c r="C75" s="57" t="s">
        <v>417</v>
      </c>
      <c r="D75" s="57" t="s">
        <v>399</v>
      </c>
      <c r="E75" s="57" t="s">
        <v>353</v>
      </c>
      <c r="G75" s="58">
        <v>1.014</v>
      </c>
    </row>
    <row r="76" spans="2:7" x14ac:dyDescent="0.25">
      <c r="B76" s="57">
        <v>301401</v>
      </c>
      <c r="C76" s="57" t="s">
        <v>418</v>
      </c>
      <c r="D76" s="57" t="s">
        <v>399</v>
      </c>
      <c r="E76" s="57" t="s">
        <v>353</v>
      </c>
      <c r="G76" s="58">
        <v>1.014</v>
      </c>
    </row>
    <row r="77" spans="2:7" x14ac:dyDescent="0.25">
      <c r="B77" s="57">
        <v>301452</v>
      </c>
      <c r="C77" s="57" t="s">
        <v>419</v>
      </c>
      <c r="D77" s="57" t="s">
        <v>366</v>
      </c>
      <c r="E77" s="57" t="s">
        <v>353</v>
      </c>
      <c r="G77" s="58">
        <v>1.8259999999999998</v>
      </c>
    </row>
    <row r="78" spans="2:7" x14ac:dyDescent="0.25">
      <c r="B78" s="57">
        <v>301453</v>
      </c>
      <c r="C78" s="57" t="s">
        <v>420</v>
      </c>
      <c r="D78" s="57" t="s">
        <v>399</v>
      </c>
      <c r="E78" s="57" t="s">
        <v>353</v>
      </c>
      <c r="G78" s="58">
        <v>1.014</v>
      </c>
    </row>
    <row r="79" spans="2:7" x14ac:dyDescent="0.25">
      <c r="B79" s="57">
        <v>301454</v>
      </c>
      <c r="C79" s="57" t="s">
        <v>421</v>
      </c>
      <c r="D79" s="57" t="s">
        <v>366</v>
      </c>
      <c r="E79" s="57" t="s">
        <v>353</v>
      </c>
      <c r="G79" s="58">
        <v>1.363</v>
      </c>
    </row>
    <row r="80" spans="2:7" x14ac:dyDescent="0.25">
      <c r="B80" s="57">
        <v>301461</v>
      </c>
      <c r="C80" s="57" t="s">
        <v>422</v>
      </c>
      <c r="D80" s="57" t="s">
        <v>366</v>
      </c>
      <c r="E80" s="57" t="s">
        <v>353</v>
      </c>
      <c r="G80" s="58">
        <v>1.3809999999999998</v>
      </c>
    </row>
    <row r="81" spans="1:7" x14ac:dyDescent="0.25">
      <c r="B81" s="57">
        <v>301468</v>
      </c>
      <c r="C81" s="57" t="s">
        <v>423</v>
      </c>
      <c r="D81" s="57" t="s">
        <v>366</v>
      </c>
      <c r="E81" s="57" t="s">
        <v>353</v>
      </c>
      <c r="G81" s="58">
        <v>2.0169999999999999</v>
      </c>
    </row>
    <row r="83" spans="1:7" s="56" customFormat="1" ht="13.5" customHeight="1" x14ac:dyDescent="0.25">
      <c r="A83" s="55"/>
      <c r="B83" s="56" t="s">
        <v>424</v>
      </c>
    </row>
    <row r="85" spans="1:7" x14ac:dyDescent="0.25">
      <c r="B85" s="57">
        <v>300003</v>
      </c>
      <c r="C85" s="2" t="s">
        <v>425</v>
      </c>
      <c r="D85" s="2" t="s">
        <v>426</v>
      </c>
      <c r="E85" s="2" t="s">
        <v>353</v>
      </c>
      <c r="G85" s="58">
        <v>2.3899999999999997</v>
      </c>
    </row>
    <row r="86" spans="1:7" x14ac:dyDescent="0.25">
      <c r="B86" s="57">
        <v>300005</v>
      </c>
      <c r="C86" s="2" t="s">
        <v>427</v>
      </c>
      <c r="D86" s="2" t="s">
        <v>428</v>
      </c>
      <c r="E86" s="2" t="s">
        <v>353</v>
      </c>
      <c r="G86" s="58">
        <v>3.2289999999999996</v>
      </c>
    </row>
    <row r="87" spans="1:7" x14ac:dyDescent="0.25">
      <c r="B87" s="57">
        <v>300009</v>
      </c>
      <c r="C87" s="2" t="s">
        <v>429</v>
      </c>
      <c r="D87" s="2" t="s">
        <v>428</v>
      </c>
      <c r="E87" s="2" t="s">
        <v>353</v>
      </c>
      <c r="G87" s="58">
        <v>2.3829999999999996</v>
      </c>
    </row>
    <row r="88" spans="1:7" x14ac:dyDescent="0.25">
      <c r="B88" s="57">
        <v>300011</v>
      </c>
      <c r="C88" s="2" t="s">
        <v>430</v>
      </c>
      <c r="D88" s="2" t="s">
        <v>428</v>
      </c>
      <c r="E88" s="2" t="s">
        <v>353</v>
      </c>
      <c r="G88" s="58">
        <v>2.5939999999999994</v>
      </c>
    </row>
    <row r="89" spans="1:7" x14ac:dyDescent="0.25">
      <c r="B89" s="57">
        <v>300012</v>
      </c>
      <c r="C89" s="2" t="s">
        <v>431</v>
      </c>
      <c r="D89" s="2" t="s">
        <v>428</v>
      </c>
      <c r="E89" s="2" t="s">
        <v>353</v>
      </c>
      <c r="G89" s="58">
        <v>2.7609999999999997</v>
      </c>
    </row>
    <row r="90" spans="1:7" x14ac:dyDescent="0.25">
      <c r="B90" s="57">
        <v>300016</v>
      </c>
      <c r="C90" s="2" t="s">
        <v>432</v>
      </c>
      <c r="D90" s="2" t="s">
        <v>426</v>
      </c>
      <c r="E90" s="2" t="s">
        <v>353</v>
      </c>
      <c r="G90" s="58">
        <v>2.202</v>
      </c>
    </row>
    <row r="91" spans="1:7" x14ac:dyDescent="0.25">
      <c r="B91" s="57">
        <v>300027</v>
      </c>
      <c r="C91" s="2" t="s">
        <v>433</v>
      </c>
      <c r="D91" s="2" t="s">
        <v>428</v>
      </c>
      <c r="E91" s="2" t="s">
        <v>353</v>
      </c>
      <c r="G91" s="58">
        <v>2.1419999999999999</v>
      </c>
    </row>
    <row r="92" spans="1:7" x14ac:dyDescent="0.25">
      <c r="B92" s="57">
        <v>300039</v>
      </c>
      <c r="C92" s="2" t="s">
        <v>434</v>
      </c>
      <c r="D92" s="2" t="s">
        <v>428</v>
      </c>
      <c r="E92" s="2" t="s">
        <v>353</v>
      </c>
      <c r="G92" s="58">
        <v>2.6379999999999999</v>
      </c>
    </row>
    <row r="93" spans="1:7" x14ac:dyDescent="0.25">
      <c r="B93" s="57">
        <v>300042</v>
      </c>
      <c r="C93" s="2" t="s">
        <v>435</v>
      </c>
      <c r="D93" s="2" t="s">
        <v>428</v>
      </c>
      <c r="E93" s="2" t="s">
        <v>353</v>
      </c>
      <c r="G93" s="58">
        <v>3.2359999999999998</v>
      </c>
    </row>
    <row r="94" spans="1:7" x14ac:dyDescent="0.25">
      <c r="B94" s="57">
        <v>300043</v>
      </c>
      <c r="C94" s="2" t="s">
        <v>436</v>
      </c>
      <c r="D94" s="2" t="s">
        <v>428</v>
      </c>
      <c r="E94" s="2" t="s">
        <v>353</v>
      </c>
      <c r="G94" s="58">
        <v>3.2769999999999997</v>
      </c>
    </row>
    <row r="95" spans="1:7" x14ac:dyDescent="0.25">
      <c r="B95" s="57">
        <v>300049</v>
      </c>
      <c r="C95" s="2" t="s">
        <v>437</v>
      </c>
      <c r="D95" s="2" t="s">
        <v>428</v>
      </c>
      <c r="E95" s="2" t="s">
        <v>353</v>
      </c>
      <c r="G95" s="58">
        <v>2.7869999999999999</v>
      </c>
    </row>
    <row r="96" spans="1:7" x14ac:dyDescent="0.25">
      <c r="B96" s="57">
        <v>300050</v>
      </c>
      <c r="C96" s="2" t="s">
        <v>438</v>
      </c>
      <c r="D96" s="2" t="s">
        <v>428</v>
      </c>
      <c r="E96" s="2" t="s">
        <v>353</v>
      </c>
      <c r="G96" s="58">
        <v>2.8439999999999999</v>
      </c>
    </row>
    <row r="97" spans="2:7" x14ac:dyDescent="0.25">
      <c r="B97" s="57">
        <v>300052</v>
      </c>
      <c r="C97" s="2" t="s">
        <v>439</v>
      </c>
      <c r="D97" s="2" t="s">
        <v>428</v>
      </c>
      <c r="E97" s="2" t="s">
        <v>353</v>
      </c>
      <c r="G97" s="58">
        <v>3.0679999999999996</v>
      </c>
    </row>
    <row r="98" spans="2:7" x14ac:dyDescent="0.25">
      <c r="B98" s="57">
        <v>300053</v>
      </c>
      <c r="C98" s="2" t="s">
        <v>440</v>
      </c>
      <c r="D98" s="2" t="s">
        <v>428</v>
      </c>
      <c r="E98" s="2" t="s">
        <v>353</v>
      </c>
      <c r="G98" s="58">
        <v>3.07</v>
      </c>
    </row>
    <row r="99" spans="2:7" x14ac:dyDescent="0.25">
      <c r="B99" s="57">
        <v>300057</v>
      </c>
      <c r="C99" s="2" t="s">
        <v>441</v>
      </c>
      <c r="D99" s="2" t="s">
        <v>426</v>
      </c>
      <c r="E99" s="2" t="s">
        <v>353</v>
      </c>
      <c r="G99" s="58">
        <v>2.2090000000000001</v>
      </c>
    </row>
    <row r="100" spans="2:7" x14ac:dyDescent="0.25">
      <c r="B100" s="57">
        <v>300060</v>
      </c>
      <c r="C100" s="2" t="s">
        <v>442</v>
      </c>
      <c r="D100" s="2" t="s">
        <v>426</v>
      </c>
      <c r="E100" s="2" t="s">
        <v>353</v>
      </c>
      <c r="G100" s="58">
        <v>2.2789999999999999</v>
      </c>
    </row>
    <row r="101" spans="2:7" x14ac:dyDescent="0.25">
      <c r="B101" s="57">
        <v>300070</v>
      </c>
      <c r="C101" s="2" t="s">
        <v>443</v>
      </c>
      <c r="D101" s="2" t="s">
        <v>426</v>
      </c>
      <c r="E101" s="2" t="s">
        <v>353</v>
      </c>
      <c r="G101" s="58">
        <v>2.5909999999999997</v>
      </c>
    </row>
    <row r="102" spans="2:7" x14ac:dyDescent="0.25">
      <c r="B102" s="57">
        <v>300071</v>
      </c>
      <c r="C102" s="2" t="s">
        <v>444</v>
      </c>
      <c r="D102" s="2" t="s">
        <v>426</v>
      </c>
      <c r="E102" s="2" t="s">
        <v>353</v>
      </c>
      <c r="G102" s="58">
        <v>2.2789999999999999</v>
      </c>
    </row>
    <row r="103" spans="2:7" x14ac:dyDescent="0.25">
      <c r="B103" s="57">
        <v>300072</v>
      </c>
      <c r="C103" s="2" t="s">
        <v>445</v>
      </c>
      <c r="D103" s="2" t="s">
        <v>426</v>
      </c>
      <c r="E103" s="2" t="s">
        <v>353</v>
      </c>
      <c r="G103" s="58">
        <v>2.2789999999999999</v>
      </c>
    </row>
    <row r="104" spans="2:7" x14ac:dyDescent="0.25">
      <c r="B104" s="57">
        <v>300073</v>
      </c>
      <c r="C104" s="2" t="s">
        <v>446</v>
      </c>
      <c r="D104" s="2" t="s">
        <v>426</v>
      </c>
      <c r="E104" s="2" t="s">
        <v>353</v>
      </c>
      <c r="G104" s="58">
        <v>2.6399999999999997</v>
      </c>
    </row>
    <row r="105" spans="2:7" x14ac:dyDescent="0.25">
      <c r="B105" s="57">
        <v>300074</v>
      </c>
      <c r="C105" s="2" t="s">
        <v>447</v>
      </c>
      <c r="D105" s="2" t="s">
        <v>426</v>
      </c>
      <c r="E105" s="2" t="s">
        <v>353</v>
      </c>
      <c r="G105" s="58">
        <v>2.5409999999999999</v>
      </c>
    </row>
    <row r="106" spans="2:7" x14ac:dyDescent="0.25">
      <c r="B106" s="57">
        <v>300075</v>
      </c>
      <c r="C106" s="2" t="s">
        <v>448</v>
      </c>
      <c r="D106" s="2" t="s">
        <v>426</v>
      </c>
      <c r="E106" s="2" t="s">
        <v>353</v>
      </c>
      <c r="G106" s="58">
        <v>2.5909999999999997</v>
      </c>
    </row>
    <row r="107" spans="2:7" x14ac:dyDescent="0.25">
      <c r="B107" s="57">
        <v>300076</v>
      </c>
      <c r="C107" s="2" t="s">
        <v>449</v>
      </c>
      <c r="D107" s="2" t="s">
        <v>426</v>
      </c>
      <c r="E107" s="2" t="s">
        <v>353</v>
      </c>
      <c r="G107" s="58">
        <v>2.5909999999999997</v>
      </c>
    </row>
    <row r="108" spans="2:7" x14ac:dyDescent="0.25">
      <c r="B108" s="57">
        <v>300078</v>
      </c>
      <c r="C108" s="2" t="s">
        <v>450</v>
      </c>
      <c r="D108" s="2" t="s">
        <v>426</v>
      </c>
      <c r="E108" s="2" t="s">
        <v>353</v>
      </c>
      <c r="G108" s="58">
        <v>2.5909999999999997</v>
      </c>
    </row>
    <row r="109" spans="2:7" x14ac:dyDescent="0.25">
      <c r="B109" s="57">
        <v>300081</v>
      </c>
      <c r="C109" s="2" t="s">
        <v>451</v>
      </c>
      <c r="D109" s="2" t="s">
        <v>426</v>
      </c>
      <c r="E109" s="2" t="s">
        <v>353</v>
      </c>
      <c r="G109" s="58">
        <v>2.2890000000000001</v>
      </c>
    </row>
    <row r="110" spans="2:7" x14ac:dyDescent="0.25">
      <c r="B110" s="57">
        <v>300082</v>
      </c>
      <c r="C110" s="2" t="s">
        <v>452</v>
      </c>
      <c r="D110" s="2" t="s">
        <v>426</v>
      </c>
      <c r="E110" s="2" t="s">
        <v>353</v>
      </c>
      <c r="G110" s="58">
        <v>2.6399999999999997</v>
      </c>
    </row>
    <row r="111" spans="2:7" x14ac:dyDescent="0.25">
      <c r="B111" s="57">
        <v>300083</v>
      </c>
      <c r="C111" s="2" t="s">
        <v>453</v>
      </c>
      <c r="D111" s="2" t="s">
        <v>426</v>
      </c>
      <c r="E111" s="2" t="s">
        <v>353</v>
      </c>
      <c r="G111" s="58">
        <v>2.2890000000000001</v>
      </c>
    </row>
    <row r="112" spans="2:7" x14ac:dyDescent="0.25">
      <c r="B112" s="57">
        <v>300085</v>
      </c>
      <c r="C112" s="2" t="s">
        <v>454</v>
      </c>
      <c r="D112" s="2" t="s">
        <v>426</v>
      </c>
      <c r="E112" s="2" t="s">
        <v>353</v>
      </c>
      <c r="G112" s="58">
        <v>2.2890000000000001</v>
      </c>
    </row>
    <row r="113" spans="2:7" x14ac:dyDescent="0.25">
      <c r="B113" s="57">
        <v>300088</v>
      </c>
      <c r="C113" s="2" t="s">
        <v>455</v>
      </c>
      <c r="D113" s="2" t="s">
        <v>426</v>
      </c>
      <c r="E113" s="2" t="s">
        <v>353</v>
      </c>
      <c r="G113" s="58">
        <v>2.17</v>
      </c>
    </row>
    <row r="114" spans="2:7" x14ac:dyDescent="0.25">
      <c r="B114" s="57">
        <v>300089</v>
      </c>
      <c r="C114" s="2" t="s">
        <v>456</v>
      </c>
      <c r="D114" s="2" t="s">
        <v>426</v>
      </c>
      <c r="E114" s="2" t="s">
        <v>353</v>
      </c>
      <c r="G114" s="58">
        <v>2.2890000000000001</v>
      </c>
    </row>
    <row r="115" spans="2:7" x14ac:dyDescent="0.25">
      <c r="B115" s="57">
        <v>300090</v>
      </c>
      <c r="C115" s="2" t="s">
        <v>457</v>
      </c>
      <c r="D115" s="2" t="s">
        <v>426</v>
      </c>
      <c r="E115" s="2" t="s">
        <v>353</v>
      </c>
      <c r="G115" s="58">
        <v>2.5209999999999999</v>
      </c>
    </row>
    <row r="116" spans="2:7" x14ac:dyDescent="0.25">
      <c r="B116" s="57">
        <v>300091</v>
      </c>
      <c r="C116" s="2" t="s">
        <v>458</v>
      </c>
      <c r="D116" s="2" t="s">
        <v>426</v>
      </c>
      <c r="E116" s="2" t="s">
        <v>353</v>
      </c>
      <c r="G116" s="58">
        <v>2.2890000000000001</v>
      </c>
    </row>
    <row r="117" spans="2:7" x14ac:dyDescent="0.25">
      <c r="B117" s="57">
        <v>300092</v>
      </c>
      <c r="C117" s="2" t="s">
        <v>459</v>
      </c>
      <c r="D117" s="2" t="s">
        <v>426</v>
      </c>
      <c r="E117" s="2" t="s">
        <v>353</v>
      </c>
      <c r="G117" s="58">
        <v>2.2789999999999999</v>
      </c>
    </row>
    <row r="118" spans="2:7" x14ac:dyDescent="0.25">
      <c r="B118" s="57">
        <v>300095</v>
      </c>
      <c r="C118" s="2" t="s">
        <v>460</v>
      </c>
      <c r="D118" s="2" t="s">
        <v>426</v>
      </c>
      <c r="E118" s="2" t="s">
        <v>353</v>
      </c>
      <c r="G118" s="58">
        <v>2.5209999999999999</v>
      </c>
    </row>
    <row r="119" spans="2:7" x14ac:dyDescent="0.25">
      <c r="B119" s="57">
        <v>300096</v>
      </c>
      <c r="C119" s="2" t="s">
        <v>461</v>
      </c>
      <c r="D119" s="2" t="s">
        <v>426</v>
      </c>
      <c r="E119" s="2" t="s">
        <v>353</v>
      </c>
      <c r="G119" s="58">
        <v>2.5209999999999999</v>
      </c>
    </row>
    <row r="120" spans="2:7" x14ac:dyDescent="0.25">
      <c r="B120" s="57">
        <v>300097</v>
      </c>
      <c r="C120" s="2" t="s">
        <v>462</v>
      </c>
      <c r="D120" s="2" t="s">
        <v>426</v>
      </c>
      <c r="E120" s="2" t="s">
        <v>353</v>
      </c>
      <c r="G120" s="58">
        <v>2.5909999999999997</v>
      </c>
    </row>
    <row r="121" spans="2:7" x14ac:dyDescent="0.25">
      <c r="B121" s="57">
        <v>300099</v>
      </c>
      <c r="C121" s="2" t="s">
        <v>463</v>
      </c>
      <c r="D121" s="2" t="s">
        <v>426</v>
      </c>
      <c r="E121" s="2" t="s">
        <v>353</v>
      </c>
      <c r="G121" s="58">
        <v>1.944</v>
      </c>
    </row>
    <row r="122" spans="2:7" x14ac:dyDescent="0.25">
      <c r="B122" s="57">
        <v>300100</v>
      </c>
      <c r="C122" s="2" t="s">
        <v>464</v>
      </c>
      <c r="D122" s="2" t="s">
        <v>426</v>
      </c>
      <c r="E122" s="2" t="s">
        <v>353</v>
      </c>
      <c r="G122" s="58">
        <v>2.2090000000000001</v>
      </c>
    </row>
    <row r="123" spans="2:7" x14ac:dyDescent="0.25">
      <c r="B123" s="57">
        <v>300131</v>
      </c>
      <c r="C123" s="2" t="s">
        <v>351</v>
      </c>
      <c r="D123" s="2" t="s">
        <v>352</v>
      </c>
      <c r="E123" s="2" t="s">
        <v>353</v>
      </c>
      <c r="G123" s="58">
        <v>2.194</v>
      </c>
    </row>
    <row r="124" spans="2:7" x14ac:dyDescent="0.25">
      <c r="B124" s="57">
        <v>300132</v>
      </c>
      <c r="C124" s="2" t="s">
        <v>354</v>
      </c>
      <c r="D124" s="2" t="s">
        <v>352</v>
      </c>
      <c r="E124" s="2" t="s">
        <v>353</v>
      </c>
      <c r="G124" s="58">
        <v>1.649</v>
      </c>
    </row>
    <row r="125" spans="2:7" x14ac:dyDescent="0.25">
      <c r="B125" s="57">
        <v>300133</v>
      </c>
      <c r="C125" s="2" t="s">
        <v>355</v>
      </c>
      <c r="D125" s="2" t="s">
        <v>352</v>
      </c>
      <c r="E125" s="2" t="s">
        <v>353</v>
      </c>
      <c r="G125" s="58">
        <v>1.649</v>
      </c>
    </row>
    <row r="126" spans="2:7" x14ac:dyDescent="0.25">
      <c r="B126" s="57">
        <v>300136</v>
      </c>
      <c r="C126" s="2" t="s">
        <v>356</v>
      </c>
      <c r="D126" s="2" t="s">
        <v>352</v>
      </c>
      <c r="E126" s="2" t="s">
        <v>353</v>
      </c>
      <c r="G126" s="58">
        <v>0.87700000000000011</v>
      </c>
    </row>
    <row r="127" spans="2:7" x14ac:dyDescent="0.25">
      <c r="B127" s="57">
        <v>300138</v>
      </c>
      <c r="C127" s="2" t="s">
        <v>357</v>
      </c>
      <c r="D127" s="2" t="s">
        <v>352</v>
      </c>
      <c r="E127" s="2" t="s">
        <v>353</v>
      </c>
      <c r="G127" s="58">
        <v>2.1819999999999999</v>
      </c>
    </row>
    <row r="128" spans="2:7" x14ac:dyDescent="0.25">
      <c r="B128" s="57">
        <v>300139</v>
      </c>
      <c r="C128" s="2" t="s">
        <v>358</v>
      </c>
      <c r="D128" s="2" t="s">
        <v>352</v>
      </c>
      <c r="E128" s="2" t="s">
        <v>353</v>
      </c>
      <c r="G128" s="58">
        <v>1.891</v>
      </c>
    </row>
    <row r="129" spans="2:7" x14ac:dyDescent="0.25">
      <c r="B129" s="57">
        <v>300140</v>
      </c>
      <c r="C129" s="2" t="s">
        <v>465</v>
      </c>
      <c r="D129" s="2" t="s">
        <v>352</v>
      </c>
      <c r="E129" s="2" t="s">
        <v>353</v>
      </c>
      <c r="G129" s="58">
        <v>1.4370000000000001</v>
      </c>
    </row>
    <row r="130" spans="2:7" x14ac:dyDescent="0.25">
      <c r="B130" s="57">
        <v>300141</v>
      </c>
      <c r="C130" s="2" t="s">
        <v>466</v>
      </c>
      <c r="D130" s="2" t="s">
        <v>352</v>
      </c>
      <c r="E130" s="2" t="s">
        <v>353</v>
      </c>
      <c r="G130" s="58">
        <v>2.4029999999999996</v>
      </c>
    </row>
    <row r="131" spans="2:7" x14ac:dyDescent="0.25">
      <c r="B131" s="57">
        <v>300142</v>
      </c>
      <c r="C131" s="2" t="s">
        <v>359</v>
      </c>
      <c r="D131" s="2" t="s">
        <v>352</v>
      </c>
      <c r="E131" s="2" t="s">
        <v>353</v>
      </c>
      <c r="G131" s="58">
        <v>0.56799999999999995</v>
      </c>
    </row>
    <row r="132" spans="2:7" x14ac:dyDescent="0.25">
      <c r="B132" s="57">
        <v>300143</v>
      </c>
      <c r="C132" s="2" t="s">
        <v>360</v>
      </c>
      <c r="D132" s="2" t="s">
        <v>352</v>
      </c>
      <c r="E132" s="2" t="s">
        <v>353</v>
      </c>
      <c r="G132" s="58">
        <v>1.891</v>
      </c>
    </row>
    <row r="133" spans="2:7" x14ac:dyDescent="0.25">
      <c r="B133" s="57">
        <v>300144</v>
      </c>
      <c r="C133" s="2" t="s">
        <v>361</v>
      </c>
      <c r="D133" s="2" t="s">
        <v>352</v>
      </c>
      <c r="E133" s="2" t="s">
        <v>353</v>
      </c>
      <c r="G133" s="58">
        <v>0.87700000000000011</v>
      </c>
    </row>
    <row r="134" spans="2:7" x14ac:dyDescent="0.25">
      <c r="B134" s="57">
        <v>300145</v>
      </c>
      <c r="C134" s="2" t="s">
        <v>362</v>
      </c>
      <c r="D134" s="2" t="s">
        <v>352</v>
      </c>
      <c r="E134" s="2" t="s">
        <v>353</v>
      </c>
      <c r="G134" s="58">
        <v>0.90100000000000002</v>
      </c>
    </row>
    <row r="135" spans="2:7" x14ac:dyDescent="0.25">
      <c r="B135" s="57">
        <v>300146</v>
      </c>
      <c r="C135" s="2" t="s">
        <v>363</v>
      </c>
      <c r="D135" s="2" t="s">
        <v>352</v>
      </c>
      <c r="E135" s="2" t="s">
        <v>353</v>
      </c>
      <c r="G135" s="58">
        <v>0.90100000000000002</v>
      </c>
    </row>
    <row r="136" spans="2:7" x14ac:dyDescent="0.25">
      <c r="B136" s="57">
        <v>300147</v>
      </c>
      <c r="C136" s="2" t="s">
        <v>364</v>
      </c>
      <c r="D136" s="2" t="s">
        <v>352</v>
      </c>
      <c r="E136" s="2" t="s">
        <v>353</v>
      </c>
      <c r="G136" s="58">
        <v>0.90100000000000002</v>
      </c>
    </row>
    <row r="137" spans="2:7" x14ac:dyDescent="0.25">
      <c r="B137" s="57">
        <v>300150</v>
      </c>
      <c r="C137" s="2" t="s">
        <v>467</v>
      </c>
      <c r="D137" s="2" t="s">
        <v>426</v>
      </c>
      <c r="E137" s="2" t="s">
        <v>353</v>
      </c>
      <c r="G137" s="58">
        <v>1.5209999999999999</v>
      </c>
    </row>
    <row r="138" spans="2:7" x14ac:dyDescent="0.25">
      <c r="B138" s="57">
        <v>300153</v>
      </c>
      <c r="C138" s="2" t="s">
        <v>468</v>
      </c>
      <c r="D138" s="2" t="s">
        <v>426</v>
      </c>
      <c r="E138" s="2" t="s">
        <v>353</v>
      </c>
      <c r="G138" s="58">
        <v>1.3849999999999998</v>
      </c>
    </row>
    <row r="139" spans="2:7" x14ac:dyDescent="0.25">
      <c r="B139" s="57">
        <v>300161</v>
      </c>
      <c r="C139" s="2" t="s">
        <v>469</v>
      </c>
      <c r="D139" s="2" t="s">
        <v>428</v>
      </c>
      <c r="E139" s="2" t="s">
        <v>353</v>
      </c>
      <c r="G139" s="58">
        <v>0.621</v>
      </c>
    </row>
    <row r="140" spans="2:7" x14ac:dyDescent="0.25">
      <c r="B140" s="57">
        <v>300162</v>
      </c>
      <c r="C140" s="2" t="s">
        <v>470</v>
      </c>
      <c r="D140" s="2" t="s">
        <v>428</v>
      </c>
      <c r="E140" s="2" t="s">
        <v>353</v>
      </c>
      <c r="G140" s="58">
        <v>2.1309999999999998</v>
      </c>
    </row>
    <row r="141" spans="2:7" x14ac:dyDescent="0.25">
      <c r="B141" s="57">
        <v>300163</v>
      </c>
      <c r="C141" s="2" t="s">
        <v>471</v>
      </c>
      <c r="D141" s="2" t="s">
        <v>428</v>
      </c>
      <c r="E141" s="2" t="s">
        <v>353</v>
      </c>
      <c r="G141" s="58">
        <v>1.401</v>
      </c>
    </row>
    <row r="142" spans="2:7" x14ac:dyDescent="0.25">
      <c r="B142" s="57">
        <v>300164</v>
      </c>
      <c r="C142" s="2" t="s">
        <v>472</v>
      </c>
      <c r="D142" s="2" t="s">
        <v>428</v>
      </c>
      <c r="E142" s="2" t="s">
        <v>353</v>
      </c>
      <c r="G142" s="58">
        <v>1.1780000000000002</v>
      </c>
    </row>
    <row r="143" spans="2:7" x14ac:dyDescent="0.25">
      <c r="B143" s="57">
        <v>300167</v>
      </c>
      <c r="C143" s="2" t="s">
        <v>473</v>
      </c>
      <c r="D143" s="2" t="s">
        <v>426</v>
      </c>
      <c r="E143" s="2" t="s">
        <v>353</v>
      </c>
      <c r="G143" s="58">
        <v>1.488</v>
      </c>
    </row>
    <row r="144" spans="2:7" x14ac:dyDescent="0.25">
      <c r="B144" s="57">
        <v>300168</v>
      </c>
      <c r="C144" s="2" t="s">
        <v>474</v>
      </c>
      <c r="D144" s="2" t="s">
        <v>428</v>
      </c>
      <c r="E144" s="2" t="s">
        <v>353</v>
      </c>
      <c r="G144" s="58">
        <v>0.7390000000000001</v>
      </c>
    </row>
    <row r="145" spans="2:7" x14ac:dyDescent="0.25">
      <c r="B145" s="57">
        <v>300171</v>
      </c>
      <c r="C145" s="2" t="s">
        <v>475</v>
      </c>
      <c r="D145" s="2" t="s">
        <v>426</v>
      </c>
      <c r="E145" s="2" t="s">
        <v>353</v>
      </c>
      <c r="G145" s="58">
        <v>1.8919999999999999</v>
      </c>
    </row>
    <row r="146" spans="2:7" x14ac:dyDescent="0.25">
      <c r="B146" s="57">
        <v>300178</v>
      </c>
      <c r="C146" s="2" t="s">
        <v>476</v>
      </c>
      <c r="D146" s="2" t="s">
        <v>428</v>
      </c>
      <c r="E146" s="2" t="s">
        <v>353</v>
      </c>
      <c r="G146" s="58">
        <v>1.431</v>
      </c>
    </row>
    <row r="147" spans="2:7" x14ac:dyDescent="0.25">
      <c r="B147" s="57">
        <v>300179</v>
      </c>
      <c r="C147" s="2" t="s">
        <v>477</v>
      </c>
      <c r="D147" s="2" t="s">
        <v>426</v>
      </c>
      <c r="E147" s="2" t="s">
        <v>353</v>
      </c>
      <c r="G147" s="58">
        <v>1.6749999999999998</v>
      </c>
    </row>
    <row r="148" spans="2:7" x14ac:dyDescent="0.25">
      <c r="B148" s="57">
        <v>300183</v>
      </c>
      <c r="C148" s="2" t="s">
        <v>478</v>
      </c>
      <c r="D148" s="2" t="s">
        <v>426</v>
      </c>
      <c r="E148" s="2" t="s">
        <v>353</v>
      </c>
      <c r="G148" s="58">
        <v>1.0270000000000001</v>
      </c>
    </row>
    <row r="149" spans="2:7" x14ac:dyDescent="0.25">
      <c r="B149" s="57">
        <v>300189</v>
      </c>
      <c r="C149" s="2" t="s">
        <v>479</v>
      </c>
      <c r="D149" s="2" t="s">
        <v>426</v>
      </c>
      <c r="E149" s="2" t="s">
        <v>353</v>
      </c>
      <c r="G149" s="58">
        <v>1.5979999999999999</v>
      </c>
    </row>
    <row r="150" spans="2:7" x14ac:dyDescent="0.25">
      <c r="B150" s="57">
        <v>300191</v>
      </c>
      <c r="C150" s="2" t="s">
        <v>480</v>
      </c>
      <c r="D150" s="2" t="s">
        <v>428</v>
      </c>
      <c r="E150" s="2" t="s">
        <v>353</v>
      </c>
      <c r="G150" s="58">
        <v>1.2210000000000001</v>
      </c>
    </row>
    <row r="151" spans="2:7" x14ac:dyDescent="0.25">
      <c r="B151" s="57">
        <v>300193</v>
      </c>
      <c r="C151" s="2" t="s">
        <v>481</v>
      </c>
      <c r="D151" s="2" t="s">
        <v>428</v>
      </c>
      <c r="E151" s="2" t="s">
        <v>353</v>
      </c>
      <c r="G151" s="58">
        <v>1.5129999999999999</v>
      </c>
    </row>
    <row r="152" spans="2:7" x14ac:dyDescent="0.25">
      <c r="B152" s="57">
        <v>300196</v>
      </c>
      <c r="C152" s="2" t="s">
        <v>482</v>
      </c>
      <c r="D152" s="2" t="s">
        <v>426</v>
      </c>
      <c r="E152" s="2" t="s">
        <v>353</v>
      </c>
      <c r="G152" s="58">
        <v>1.5609999999999999</v>
      </c>
    </row>
    <row r="153" spans="2:7" x14ac:dyDescent="0.25">
      <c r="B153" s="57">
        <v>300197</v>
      </c>
      <c r="C153" s="2" t="s">
        <v>483</v>
      </c>
      <c r="D153" s="2" t="s">
        <v>426</v>
      </c>
      <c r="E153" s="2" t="s">
        <v>353</v>
      </c>
      <c r="G153" s="58">
        <v>1.3239999999999998</v>
      </c>
    </row>
    <row r="154" spans="2:7" x14ac:dyDescent="0.25">
      <c r="B154" s="57">
        <v>300200</v>
      </c>
      <c r="C154" s="2" t="s">
        <v>484</v>
      </c>
      <c r="D154" s="2" t="s">
        <v>426</v>
      </c>
      <c r="E154" s="2" t="s">
        <v>353</v>
      </c>
      <c r="G154" s="58">
        <v>1.149</v>
      </c>
    </row>
    <row r="155" spans="2:7" x14ac:dyDescent="0.25">
      <c r="B155" s="57">
        <v>300201</v>
      </c>
      <c r="C155" s="2" t="s">
        <v>485</v>
      </c>
      <c r="D155" s="2" t="s">
        <v>426</v>
      </c>
      <c r="E155" s="2" t="s">
        <v>353</v>
      </c>
      <c r="G155" s="58">
        <v>1.2269999999999999</v>
      </c>
    </row>
    <row r="156" spans="2:7" x14ac:dyDescent="0.25">
      <c r="B156" s="57">
        <v>300203</v>
      </c>
      <c r="C156" s="2" t="s">
        <v>486</v>
      </c>
      <c r="D156" s="2" t="s">
        <v>426</v>
      </c>
      <c r="E156" s="2" t="s">
        <v>353</v>
      </c>
      <c r="G156" s="58">
        <v>0.68600000000000005</v>
      </c>
    </row>
    <row r="157" spans="2:7" x14ac:dyDescent="0.25">
      <c r="B157" s="57">
        <v>300205</v>
      </c>
      <c r="C157" s="2" t="s">
        <v>487</v>
      </c>
      <c r="D157" s="2" t="s">
        <v>426</v>
      </c>
      <c r="E157" s="2" t="s">
        <v>353</v>
      </c>
      <c r="G157" s="58">
        <v>1.5609999999999999</v>
      </c>
    </row>
    <row r="158" spans="2:7" x14ac:dyDescent="0.25">
      <c r="B158" s="57">
        <v>300210</v>
      </c>
      <c r="C158" s="2" t="s">
        <v>488</v>
      </c>
      <c r="D158" s="2" t="s">
        <v>426</v>
      </c>
      <c r="E158" s="2" t="s">
        <v>353</v>
      </c>
      <c r="G158" s="58">
        <v>1.3849999999999998</v>
      </c>
    </row>
    <row r="159" spans="2:7" x14ac:dyDescent="0.25">
      <c r="B159" s="57">
        <v>300216</v>
      </c>
      <c r="C159" s="2" t="s">
        <v>489</v>
      </c>
      <c r="D159" s="2" t="s">
        <v>426</v>
      </c>
      <c r="E159" s="2" t="s">
        <v>353</v>
      </c>
      <c r="G159" s="58">
        <v>1.6289999999999998</v>
      </c>
    </row>
    <row r="160" spans="2:7" x14ac:dyDescent="0.25">
      <c r="B160" s="57">
        <v>300217</v>
      </c>
      <c r="C160" s="2" t="s">
        <v>490</v>
      </c>
      <c r="D160" s="2" t="s">
        <v>428</v>
      </c>
      <c r="E160" s="2" t="s">
        <v>353</v>
      </c>
      <c r="G160" s="58">
        <v>1.0740000000000001</v>
      </c>
    </row>
    <row r="161" spans="2:7" x14ac:dyDescent="0.25">
      <c r="B161" s="57">
        <v>300220</v>
      </c>
      <c r="C161" s="2" t="s">
        <v>491</v>
      </c>
      <c r="D161" s="2" t="s">
        <v>426</v>
      </c>
      <c r="E161" s="2" t="s">
        <v>353</v>
      </c>
      <c r="G161" s="58">
        <v>1.9689999999999999</v>
      </c>
    </row>
    <row r="162" spans="2:7" x14ac:dyDescent="0.25">
      <c r="B162" s="57">
        <v>300221</v>
      </c>
      <c r="C162" s="2" t="s">
        <v>492</v>
      </c>
      <c r="D162" s="2" t="s">
        <v>426</v>
      </c>
      <c r="E162" s="2" t="s">
        <v>353</v>
      </c>
      <c r="G162" s="58">
        <v>1.6889999999999998</v>
      </c>
    </row>
    <row r="163" spans="2:7" x14ac:dyDescent="0.25">
      <c r="B163" s="57">
        <v>300222</v>
      </c>
      <c r="C163" s="2" t="s">
        <v>493</v>
      </c>
      <c r="D163" s="2" t="s">
        <v>428</v>
      </c>
      <c r="E163" s="2" t="s">
        <v>353</v>
      </c>
      <c r="G163" s="58">
        <v>1.5339999999999998</v>
      </c>
    </row>
    <row r="164" spans="2:7" x14ac:dyDescent="0.25">
      <c r="B164" s="57">
        <v>300223</v>
      </c>
      <c r="C164" s="2" t="s">
        <v>494</v>
      </c>
      <c r="D164" s="2" t="s">
        <v>426</v>
      </c>
      <c r="E164" s="2" t="s">
        <v>353</v>
      </c>
      <c r="G164" s="58">
        <v>1.4789999999999999</v>
      </c>
    </row>
    <row r="165" spans="2:7" x14ac:dyDescent="0.25">
      <c r="B165" s="57">
        <v>300225</v>
      </c>
      <c r="C165" s="2" t="s">
        <v>495</v>
      </c>
      <c r="D165" s="2" t="s">
        <v>426</v>
      </c>
      <c r="E165" s="2" t="s">
        <v>353</v>
      </c>
      <c r="G165" s="58">
        <v>1.64</v>
      </c>
    </row>
    <row r="166" spans="2:7" x14ac:dyDescent="0.25">
      <c r="B166" s="57">
        <v>300227</v>
      </c>
      <c r="C166" s="2" t="s">
        <v>496</v>
      </c>
      <c r="D166" s="2" t="s">
        <v>426</v>
      </c>
      <c r="E166" s="2" t="s">
        <v>353</v>
      </c>
      <c r="G166" s="58">
        <v>1.149</v>
      </c>
    </row>
    <row r="167" spans="2:7" x14ac:dyDescent="0.25">
      <c r="B167" s="57">
        <v>300231</v>
      </c>
      <c r="C167" s="2" t="s">
        <v>497</v>
      </c>
      <c r="D167" s="2" t="s">
        <v>426</v>
      </c>
      <c r="E167" s="2" t="s">
        <v>353</v>
      </c>
      <c r="G167" s="58">
        <v>1.2269999999999999</v>
      </c>
    </row>
    <row r="168" spans="2:7" x14ac:dyDescent="0.25">
      <c r="B168" s="57">
        <v>300234</v>
      </c>
      <c r="C168" s="2" t="s">
        <v>498</v>
      </c>
      <c r="D168" s="2" t="s">
        <v>428</v>
      </c>
      <c r="E168" s="2" t="s">
        <v>353</v>
      </c>
      <c r="G168" s="58">
        <v>1.1600000000000001</v>
      </c>
    </row>
    <row r="169" spans="2:7" x14ac:dyDescent="0.25">
      <c r="B169" s="57">
        <v>300236</v>
      </c>
      <c r="C169" s="2" t="s">
        <v>499</v>
      </c>
      <c r="D169" s="2" t="s">
        <v>426</v>
      </c>
      <c r="E169" s="2" t="s">
        <v>353</v>
      </c>
      <c r="G169" s="58">
        <v>1.3149999999999999</v>
      </c>
    </row>
    <row r="170" spans="2:7" x14ac:dyDescent="0.25">
      <c r="B170" s="57">
        <v>300241</v>
      </c>
      <c r="C170" s="2" t="s">
        <v>500</v>
      </c>
      <c r="D170" s="2" t="s">
        <v>426</v>
      </c>
      <c r="E170" s="2" t="s">
        <v>353</v>
      </c>
      <c r="G170" s="58">
        <v>1.5209999999999999</v>
      </c>
    </row>
    <row r="171" spans="2:7" x14ac:dyDescent="0.25">
      <c r="B171" s="57">
        <v>300242</v>
      </c>
      <c r="C171" s="2" t="s">
        <v>501</v>
      </c>
      <c r="D171" s="2" t="s">
        <v>426</v>
      </c>
      <c r="E171" s="2" t="s">
        <v>353</v>
      </c>
      <c r="G171" s="58">
        <v>0.68200000000000005</v>
      </c>
    </row>
    <row r="172" spans="2:7" x14ac:dyDescent="0.25">
      <c r="B172" s="57">
        <v>300245</v>
      </c>
      <c r="C172" s="2" t="s">
        <v>502</v>
      </c>
      <c r="D172" s="2" t="s">
        <v>426</v>
      </c>
      <c r="E172" s="2" t="s">
        <v>353</v>
      </c>
      <c r="G172" s="58">
        <v>1.599</v>
      </c>
    </row>
    <row r="173" spans="2:7" x14ac:dyDescent="0.25">
      <c r="B173" s="57">
        <v>300246</v>
      </c>
      <c r="C173" s="2" t="s">
        <v>503</v>
      </c>
      <c r="D173" s="2" t="s">
        <v>426</v>
      </c>
      <c r="E173" s="2" t="s">
        <v>353</v>
      </c>
      <c r="G173" s="58">
        <v>1.8599999999999999</v>
      </c>
    </row>
    <row r="174" spans="2:7" x14ac:dyDescent="0.25">
      <c r="B174" s="57">
        <v>300249</v>
      </c>
      <c r="C174" s="2" t="s">
        <v>504</v>
      </c>
      <c r="D174" s="2" t="s">
        <v>428</v>
      </c>
      <c r="E174" s="2" t="s">
        <v>353</v>
      </c>
      <c r="G174" s="58">
        <v>1.0710000000000002</v>
      </c>
    </row>
    <row r="175" spans="2:7" x14ac:dyDescent="0.25">
      <c r="B175" s="57">
        <v>300250</v>
      </c>
      <c r="C175" s="2" t="s">
        <v>505</v>
      </c>
      <c r="D175" s="2" t="s">
        <v>426</v>
      </c>
      <c r="E175" s="2" t="s">
        <v>353</v>
      </c>
      <c r="G175" s="58">
        <v>1.157</v>
      </c>
    </row>
    <row r="176" spans="2:7" x14ac:dyDescent="0.25">
      <c r="B176" s="57">
        <v>300251</v>
      </c>
      <c r="C176" s="2" t="s">
        <v>506</v>
      </c>
      <c r="D176" s="2" t="s">
        <v>426</v>
      </c>
      <c r="E176" s="2" t="s">
        <v>353</v>
      </c>
      <c r="G176" s="58">
        <v>0.70500000000000007</v>
      </c>
    </row>
    <row r="177" spans="2:7" x14ac:dyDescent="0.25">
      <c r="B177" s="57">
        <v>300262</v>
      </c>
      <c r="C177" s="2" t="s">
        <v>507</v>
      </c>
      <c r="D177" s="2" t="s">
        <v>426</v>
      </c>
      <c r="E177" s="2" t="s">
        <v>353</v>
      </c>
      <c r="G177" s="58">
        <v>0.70500000000000007</v>
      </c>
    </row>
    <row r="178" spans="2:7" x14ac:dyDescent="0.25">
      <c r="B178" s="57">
        <v>300263</v>
      </c>
      <c r="C178" s="2" t="s">
        <v>508</v>
      </c>
      <c r="D178" s="2" t="s">
        <v>428</v>
      </c>
      <c r="E178" s="2" t="s">
        <v>353</v>
      </c>
      <c r="G178" s="58">
        <v>1.611</v>
      </c>
    </row>
    <row r="179" spans="2:7" x14ac:dyDescent="0.25">
      <c r="B179" s="57">
        <v>300264</v>
      </c>
      <c r="C179" s="2" t="s">
        <v>509</v>
      </c>
      <c r="D179" s="2" t="s">
        <v>428</v>
      </c>
      <c r="E179" s="2" t="s">
        <v>353</v>
      </c>
      <c r="G179" s="58">
        <v>1.2799999999999998</v>
      </c>
    </row>
    <row r="180" spans="2:7" x14ac:dyDescent="0.25">
      <c r="B180" s="57">
        <v>300265</v>
      </c>
      <c r="C180" s="2" t="s">
        <v>510</v>
      </c>
      <c r="D180" s="2" t="s">
        <v>426</v>
      </c>
      <c r="E180" s="2" t="s">
        <v>353</v>
      </c>
      <c r="G180" s="58">
        <v>1.2549999999999999</v>
      </c>
    </row>
    <row r="181" spans="2:7" x14ac:dyDescent="0.25">
      <c r="B181" s="57">
        <v>300269</v>
      </c>
      <c r="C181" s="2" t="s">
        <v>511</v>
      </c>
      <c r="D181" s="2" t="s">
        <v>428</v>
      </c>
      <c r="E181" s="2" t="s">
        <v>353</v>
      </c>
      <c r="G181" s="58">
        <v>2.0669999999999997</v>
      </c>
    </row>
    <row r="182" spans="2:7" x14ac:dyDescent="0.25">
      <c r="B182" s="57">
        <v>300274</v>
      </c>
      <c r="C182" s="2" t="s">
        <v>512</v>
      </c>
      <c r="D182" s="2" t="s">
        <v>426</v>
      </c>
      <c r="E182" s="2" t="s">
        <v>353</v>
      </c>
      <c r="G182" s="58">
        <v>0.78</v>
      </c>
    </row>
    <row r="183" spans="2:7" x14ac:dyDescent="0.25">
      <c r="B183" s="57">
        <v>300276</v>
      </c>
      <c r="C183" s="2" t="s">
        <v>513</v>
      </c>
      <c r="D183" s="2" t="s">
        <v>428</v>
      </c>
      <c r="E183" s="2" t="s">
        <v>353</v>
      </c>
      <c r="G183" s="58">
        <v>1.4709999999999999</v>
      </c>
    </row>
    <row r="184" spans="2:7" x14ac:dyDescent="0.25">
      <c r="B184" s="57">
        <v>300283</v>
      </c>
      <c r="C184" s="2" t="s">
        <v>514</v>
      </c>
      <c r="D184" s="2" t="s">
        <v>428</v>
      </c>
      <c r="E184" s="2" t="s">
        <v>353</v>
      </c>
      <c r="G184" s="58">
        <v>1.5760000000000001</v>
      </c>
    </row>
    <row r="185" spans="2:7" x14ac:dyDescent="0.25">
      <c r="B185" s="57">
        <v>300285</v>
      </c>
      <c r="C185" s="2" t="s">
        <v>515</v>
      </c>
      <c r="D185" s="2" t="s">
        <v>428</v>
      </c>
      <c r="E185" s="2" t="s">
        <v>353</v>
      </c>
      <c r="G185" s="58">
        <v>1.2910000000000001</v>
      </c>
    </row>
    <row r="186" spans="2:7" x14ac:dyDescent="0.25">
      <c r="B186" s="57">
        <v>300288</v>
      </c>
      <c r="C186" s="2" t="s">
        <v>516</v>
      </c>
      <c r="D186" s="2" t="s">
        <v>426</v>
      </c>
      <c r="E186" s="2" t="s">
        <v>353</v>
      </c>
      <c r="G186" s="58">
        <v>1.1679999999999999</v>
      </c>
    </row>
    <row r="187" spans="2:7" x14ac:dyDescent="0.25">
      <c r="B187" s="57">
        <v>300292</v>
      </c>
      <c r="C187" s="2" t="s">
        <v>517</v>
      </c>
      <c r="D187" s="2" t="s">
        <v>426</v>
      </c>
      <c r="E187" s="2" t="s">
        <v>353</v>
      </c>
      <c r="G187" s="58">
        <v>0.68200000000000005</v>
      </c>
    </row>
    <row r="188" spans="2:7" x14ac:dyDescent="0.25">
      <c r="B188" s="57">
        <v>300306</v>
      </c>
      <c r="C188" s="2" t="s">
        <v>518</v>
      </c>
      <c r="D188" s="2" t="s">
        <v>426</v>
      </c>
      <c r="E188" s="2" t="s">
        <v>353</v>
      </c>
      <c r="G188" s="58">
        <v>0.70500000000000007</v>
      </c>
    </row>
    <row r="189" spans="2:7" x14ac:dyDescent="0.25">
      <c r="B189" s="57">
        <v>300308</v>
      </c>
      <c r="C189" s="2" t="s">
        <v>519</v>
      </c>
      <c r="D189" s="2" t="s">
        <v>426</v>
      </c>
      <c r="E189" s="2" t="s">
        <v>353</v>
      </c>
      <c r="G189" s="58">
        <v>1.704</v>
      </c>
    </row>
    <row r="190" spans="2:7" x14ac:dyDescent="0.25">
      <c r="B190" s="57">
        <v>300309</v>
      </c>
      <c r="C190" s="2" t="s">
        <v>520</v>
      </c>
      <c r="D190" s="2" t="s">
        <v>426</v>
      </c>
      <c r="E190" s="2" t="s">
        <v>353</v>
      </c>
      <c r="G190" s="58">
        <v>1.1080000000000001</v>
      </c>
    </row>
    <row r="191" spans="2:7" x14ac:dyDescent="0.25">
      <c r="B191" s="57">
        <v>300311</v>
      </c>
      <c r="C191" s="2" t="s">
        <v>521</v>
      </c>
      <c r="D191" s="2" t="s">
        <v>426</v>
      </c>
      <c r="E191" s="2" t="s">
        <v>353</v>
      </c>
      <c r="G191" s="58">
        <v>1.2549999999999999</v>
      </c>
    </row>
    <row r="192" spans="2:7" x14ac:dyDescent="0.25">
      <c r="B192" s="57">
        <v>300314</v>
      </c>
      <c r="C192" s="2" t="s">
        <v>522</v>
      </c>
      <c r="D192" s="2" t="s">
        <v>426</v>
      </c>
      <c r="E192" s="2" t="s">
        <v>353</v>
      </c>
      <c r="G192" s="58">
        <v>1.7709999999999999</v>
      </c>
    </row>
    <row r="193" spans="2:7" x14ac:dyDescent="0.25">
      <c r="B193" s="57">
        <v>300319</v>
      </c>
      <c r="C193" s="2" t="s">
        <v>523</v>
      </c>
      <c r="D193" s="2" t="s">
        <v>428</v>
      </c>
      <c r="E193" s="2" t="s">
        <v>353</v>
      </c>
      <c r="G193" s="58">
        <v>0.997</v>
      </c>
    </row>
    <row r="194" spans="2:7" x14ac:dyDescent="0.25">
      <c r="B194" s="57">
        <v>300321</v>
      </c>
      <c r="C194" s="2" t="s">
        <v>524</v>
      </c>
      <c r="D194" s="2" t="s">
        <v>428</v>
      </c>
      <c r="E194" s="2" t="s">
        <v>353</v>
      </c>
      <c r="G194" s="58">
        <v>2.105</v>
      </c>
    </row>
    <row r="195" spans="2:7" x14ac:dyDescent="0.25">
      <c r="B195" s="57">
        <v>300322</v>
      </c>
      <c r="C195" s="2" t="s">
        <v>525</v>
      </c>
      <c r="D195" s="2" t="s">
        <v>428</v>
      </c>
      <c r="E195" s="2" t="s">
        <v>353</v>
      </c>
      <c r="G195" s="58">
        <v>1.2430000000000001</v>
      </c>
    </row>
    <row r="196" spans="2:7" x14ac:dyDescent="0.25">
      <c r="B196" s="57">
        <v>300325</v>
      </c>
      <c r="C196" s="2" t="s">
        <v>526</v>
      </c>
      <c r="D196" s="2" t="s">
        <v>428</v>
      </c>
      <c r="E196" s="2" t="s">
        <v>353</v>
      </c>
      <c r="G196" s="58">
        <v>1.4379999999999999</v>
      </c>
    </row>
    <row r="197" spans="2:7" x14ac:dyDescent="0.25">
      <c r="B197" s="57">
        <v>300328</v>
      </c>
      <c r="C197" s="2" t="s">
        <v>527</v>
      </c>
      <c r="D197" s="2" t="s">
        <v>426</v>
      </c>
      <c r="E197" s="2" t="s">
        <v>353</v>
      </c>
      <c r="G197" s="58">
        <v>1.0960000000000001</v>
      </c>
    </row>
    <row r="198" spans="2:7" x14ac:dyDescent="0.25">
      <c r="B198" s="57">
        <v>300330</v>
      </c>
      <c r="C198" s="2" t="s">
        <v>528</v>
      </c>
      <c r="D198" s="2" t="s">
        <v>428</v>
      </c>
      <c r="E198" s="2" t="s">
        <v>353</v>
      </c>
      <c r="G198" s="58">
        <v>1.863</v>
      </c>
    </row>
    <row r="199" spans="2:7" x14ac:dyDescent="0.25">
      <c r="B199" s="57">
        <v>300333</v>
      </c>
      <c r="C199" s="2" t="s">
        <v>529</v>
      </c>
      <c r="D199" s="2" t="s">
        <v>426</v>
      </c>
      <c r="E199" s="2" t="s">
        <v>353</v>
      </c>
      <c r="G199" s="58">
        <v>1.64</v>
      </c>
    </row>
    <row r="200" spans="2:7" x14ac:dyDescent="0.25">
      <c r="B200" s="57">
        <v>300338</v>
      </c>
      <c r="C200" s="2" t="s">
        <v>530</v>
      </c>
      <c r="D200" s="2" t="s">
        <v>428</v>
      </c>
      <c r="E200" s="2" t="s">
        <v>353</v>
      </c>
      <c r="G200" s="58">
        <v>0.88900000000000001</v>
      </c>
    </row>
    <row r="201" spans="2:7" x14ac:dyDescent="0.25">
      <c r="B201" s="57">
        <v>300345</v>
      </c>
      <c r="C201" s="2" t="s">
        <v>531</v>
      </c>
      <c r="D201" s="2" t="s">
        <v>426</v>
      </c>
      <c r="E201" s="2" t="s">
        <v>353</v>
      </c>
      <c r="G201" s="58">
        <v>1.6849999999999998</v>
      </c>
    </row>
    <row r="202" spans="2:7" x14ac:dyDescent="0.25">
      <c r="B202" s="57">
        <v>300348</v>
      </c>
      <c r="C202" s="2" t="s">
        <v>532</v>
      </c>
      <c r="D202" s="2" t="s">
        <v>426</v>
      </c>
      <c r="E202" s="2" t="s">
        <v>353</v>
      </c>
      <c r="G202" s="58">
        <v>1.0960000000000001</v>
      </c>
    </row>
    <row r="203" spans="2:7" x14ac:dyDescent="0.25">
      <c r="B203" s="57">
        <v>300350</v>
      </c>
      <c r="C203" s="2" t="s">
        <v>533</v>
      </c>
      <c r="D203" s="2" t="s">
        <v>428</v>
      </c>
      <c r="E203" s="2" t="s">
        <v>353</v>
      </c>
      <c r="G203" s="58">
        <v>1.5559999999999998</v>
      </c>
    </row>
    <row r="204" spans="2:7" x14ac:dyDescent="0.25">
      <c r="B204" s="57">
        <v>300353</v>
      </c>
      <c r="C204" s="2" t="s">
        <v>534</v>
      </c>
      <c r="D204" s="2" t="s">
        <v>428</v>
      </c>
      <c r="E204" s="2" t="s">
        <v>353</v>
      </c>
      <c r="G204" s="58">
        <v>2.028</v>
      </c>
    </row>
    <row r="205" spans="2:7" x14ac:dyDescent="0.25">
      <c r="B205" s="57">
        <v>300355</v>
      </c>
      <c r="C205" s="2" t="s">
        <v>535</v>
      </c>
      <c r="D205" s="2" t="s">
        <v>428</v>
      </c>
      <c r="E205" s="2" t="s">
        <v>353</v>
      </c>
      <c r="G205" s="58">
        <v>1.296</v>
      </c>
    </row>
    <row r="206" spans="2:7" x14ac:dyDescent="0.25">
      <c r="B206" s="57">
        <v>300360</v>
      </c>
      <c r="C206" s="2" t="s">
        <v>536</v>
      </c>
      <c r="D206" s="2" t="s">
        <v>428</v>
      </c>
      <c r="E206" s="2" t="s">
        <v>353</v>
      </c>
      <c r="G206" s="58">
        <v>2.4479999999999995</v>
      </c>
    </row>
    <row r="207" spans="2:7" x14ac:dyDescent="0.25">
      <c r="B207" s="57">
        <v>300363</v>
      </c>
      <c r="C207" s="2" t="s">
        <v>537</v>
      </c>
      <c r="D207" s="2" t="s">
        <v>426</v>
      </c>
      <c r="E207" s="2" t="s">
        <v>353</v>
      </c>
      <c r="G207" s="58">
        <v>1.7879999999999998</v>
      </c>
    </row>
    <row r="208" spans="2:7" x14ac:dyDescent="0.25">
      <c r="B208" s="57">
        <v>300366</v>
      </c>
      <c r="C208" s="2" t="s">
        <v>538</v>
      </c>
      <c r="D208" s="2" t="s">
        <v>426</v>
      </c>
      <c r="E208" s="2" t="s">
        <v>353</v>
      </c>
      <c r="G208" s="58">
        <v>1.9349999999999998</v>
      </c>
    </row>
    <row r="209" spans="2:7" x14ac:dyDescent="0.25">
      <c r="B209" s="57">
        <v>300373</v>
      </c>
      <c r="C209" s="2" t="s">
        <v>539</v>
      </c>
      <c r="D209" s="2" t="s">
        <v>428</v>
      </c>
      <c r="E209" s="2" t="s">
        <v>353</v>
      </c>
      <c r="G209" s="58">
        <v>2.097</v>
      </c>
    </row>
    <row r="210" spans="2:7" x14ac:dyDescent="0.25">
      <c r="B210" s="57">
        <v>300375</v>
      </c>
      <c r="C210" s="2" t="s">
        <v>540</v>
      </c>
      <c r="D210" s="2" t="s">
        <v>426</v>
      </c>
      <c r="E210" s="2" t="s">
        <v>353</v>
      </c>
      <c r="G210" s="58">
        <v>0.68200000000000005</v>
      </c>
    </row>
    <row r="211" spans="2:7" x14ac:dyDescent="0.25">
      <c r="B211" s="57">
        <v>300378</v>
      </c>
      <c r="C211" s="2" t="s">
        <v>541</v>
      </c>
      <c r="D211" s="2" t="s">
        <v>426</v>
      </c>
      <c r="E211" s="2" t="s">
        <v>353</v>
      </c>
      <c r="G211" s="58">
        <v>1.1340000000000001</v>
      </c>
    </row>
    <row r="212" spans="2:7" x14ac:dyDescent="0.25">
      <c r="B212" s="57">
        <v>300380</v>
      </c>
      <c r="C212" s="2" t="s">
        <v>542</v>
      </c>
      <c r="D212" s="2" t="s">
        <v>426</v>
      </c>
      <c r="E212" s="2" t="s">
        <v>353</v>
      </c>
      <c r="G212" s="58">
        <v>1.3149999999999999</v>
      </c>
    </row>
    <row r="213" spans="2:7" x14ac:dyDescent="0.25">
      <c r="B213" s="57">
        <v>300382</v>
      </c>
      <c r="C213" s="2" t="s">
        <v>543</v>
      </c>
      <c r="D213" s="2" t="s">
        <v>426</v>
      </c>
      <c r="E213" s="2" t="s">
        <v>353</v>
      </c>
      <c r="G213" s="58">
        <v>0.68600000000000005</v>
      </c>
    </row>
    <row r="214" spans="2:7" x14ac:dyDescent="0.25">
      <c r="B214" s="57">
        <v>300394</v>
      </c>
      <c r="C214" s="2" t="s">
        <v>544</v>
      </c>
      <c r="D214" s="2" t="s">
        <v>426</v>
      </c>
      <c r="E214" s="2" t="s">
        <v>353</v>
      </c>
      <c r="G214" s="58">
        <v>1.4429999999999998</v>
      </c>
    </row>
    <row r="215" spans="2:7" x14ac:dyDescent="0.25">
      <c r="B215" s="57">
        <v>300400</v>
      </c>
      <c r="C215" s="2" t="s">
        <v>545</v>
      </c>
      <c r="D215" s="2" t="s">
        <v>426</v>
      </c>
      <c r="E215" s="2" t="s">
        <v>353</v>
      </c>
      <c r="G215" s="58">
        <v>1.3849999999999998</v>
      </c>
    </row>
    <row r="216" spans="2:7" x14ac:dyDescent="0.25">
      <c r="B216" s="57">
        <v>300405</v>
      </c>
      <c r="C216" s="2" t="s">
        <v>546</v>
      </c>
      <c r="D216" s="2" t="s">
        <v>426</v>
      </c>
      <c r="E216" s="2" t="s">
        <v>353</v>
      </c>
      <c r="G216" s="58">
        <v>1.5609999999999999</v>
      </c>
    </row>
    <row r="217" spans="2:7" x14ac:dyDescent="0.25">
      <c r="B217" s="57">
        <v>300406</v>
      </c>
      <c r="C217" s="2" t="s">
        <v>547</v>
      </c>
      <c r="D217" s="2" t="s">
        <v>428</v>
      </c>
      <c r="E217" s="2" t="s">
        <v>353</v>
      </c>
      <c r="G217" s="58">
        <v>2.282</v>
      </c>
    </row>
    <row r="218" spans="2:7" x14ac:dyDescent="0.25">
      <c r="B218" s="57">
        <v>300407</v>
      </c>
      <c r="C218" s="2" t="s">
        <v>548</v>
      </c>
      <c r="D218" s="2" t="s">
        <v>428</v>
      </c>
      <c r="E218" s="2" t="s">
        <v>353</v>
      </c>
      <c r="G218" s="58">
        <v>1.621</v>
      </c>
    </row>
    <row r="219" spans="2:7" x14ac:dyDescent="0.25">
      <c r="B219" s="57">
        <v>300412</v>
      </c>
      <c r="C219" s="2" t="s">
        <v>549</v>
      </c>
      <c r="D219" s="2" t="s">
        <v>428</v>
      </c>
      <c r="E219" s="2" t="s">
        <v>353</v>
      </c>
      <c r="G219" s="58">
        <v>1.6059999999999999</v>
      </c>
    </row>
    <row r="220" spans="2:7" x14ac:dyDescent="0.25">
      <c r="B220" s="57">
        <v>300420</v>
      </c>
      <c r="C220" s="2" t="s">
        <v>550</v>
      </c>
      <c r="D220" s="2" t="s">
        <v>428</v>
      </c>
      <c r="E220" s="2" t="s">
        <v>353</v>
      </c>
      <c r="G220" s="58">
        <v>1.4019999999999999</v>
      </c>
    </row>
    <row r="221" spans="2:7" x14ac:dyDescent="0.25">
      <c r="B221" s="57">
        <v>300423</v>
      </c>
      <c r="C221" s="2" t="s">
        <v>551</v>
      </c>
      <c r="D221" s="2" t="s">
        <v>426</v>
      </c>
      <c r="E221" s="2" t="s">
        <v>353</v>
      </c>
      <c r="G221" s="58">
        <v>1.64</v>
      </c>
    </row>
    <row r="222" spans="2:7" x14ac:dyDescent="0.25">
      <c r="B222" s="57">
        <v>300428</v>
      </c>
      <c r="C222" s="2" t="s">
        <v>552</v>
      </c>
      <c r="D222" s="2" t="s">
        <v>426</v>
      </c>
      <c r="E222" s="2" t="s">
        <v>353</v>
      </c>
      <c r="G222" s="58">
        <v>1.4419999999999999</v>
      </c>
    </row>
    <row r="223" spans="2:7" x14ac:dyDescent="0.25">
      <c r="B223" s="57">
        <v>300436</v>
      </c>
      <c r="C223" s="2" t="s">
        <v>553</v>
      </c>
      <c r="D223" s="2" t="s">
        <v>426</v>
      </c>
      <c r="E223" s="2" t="s">
        <v>353</v>
      </c>
      <c r="G223" s="58">
        <v>1.7709999999999999</v>
      </c>
    </row>
    <row r="224" spans="2:7" x14ac:dyDescent="0.25">
      <c r="B224" s="57">
        <v>300437</v>
      </c>
      <c r="C224" s="2" t="s">
        <v>554</v>
      </c>
      <c r="D224" s="2" t="s">
        <v>426</v>
      </c>
      <c r="E224" s="2" t="s">
        <v>353</v>
      </c>
      <c r="G224" s="58">
        <v>0.70500000000000007</v>
      </c>
    </row>
    <row r="225" spans="2:7" x14ac:dyDescent="0.25">
      <c r="B225" s="57">
        <v>300438</v>
      </c>
      <c r="C225" s="2" t="s">
        <v>555</v>
      </c>
      <c r="D225" s="2" t="s">
        <v>428</v>
      </c>
      <c r="E225" s="2" t="s">
        <v>353</v>
      </c>
      <c r="G225" s="58">
        <v>1.254</v>
      </c>
    </row>
    <row r="226" spans="2:7" x14ac:dyDescent="0.25">
      <c r="B226" s="57">
        <v>300443</v>
      </c>
      <c r="C226" s="2" t="s">
        <v>556</v>
      </c>
      <c r="D226" s="2" t="s">
        <v>426</v>
      </c>
      <c r="E226" s="2" t="s">
        <v>353</v>
      </c>
      <c r="G226" s="58">
        <v>1.64</v>
      </c>
    </row>
    <row r="227" spans="2:7" x14ac:dyDescent="0.25">
      <c r="B227" s="57">
        <v>300444</v>
      </c>
      <c r="C227" s="2" t="s">
        <v>557</v>
      </c>
      <c r="D227" s="2" t="s">
        <v>428</v>
      </c>
      <c r="E227" s="2" t="s">
        <v>353</v>
      </c>
      <c r="G227" s="58">
        <v>1.2989999999999999</v>
      </c>
    </row>
    <row r="228" spans="2:7" x14ac:dyDescent="0.25">
      <c r="B228" s="57">
        <v>300447</v>
      </c>
      <c r="C228" s="2" t="s">
        <v>558</v>
      </c>
      <c r="D228" s="2" t="s">
        <v>426</v>
      </c>
      <c r="E228" s="2" t="s">
        <v>353</v>
      </c>
      <c r="G228" s="58">
        <v>0.92500000000000016</v>
      </c>
    </row>
    <row r="229" spans="2:7" x14ac:dyDescent="0.25">
      <c r="B229" s="57">
        <v>300450</v>
      </c>
      <c r="C229" s="2" t="s">
        <v>559</v>
      </c>
      <c r="D229" s="2" t="s">
        <v>426</v>
      </c>
      <c r="E229" s="2" t="s">
        <v>353</v>
      </c>
      <c r="G229" s="58">
        <v>1.841</v>
      </c>
    </row>
    <row r="230" spans="2:7" x14ac:dyDescent="0.25">
      <c r="B230" s="57">
        <v>300451</v>
      </c>
      <c r="C230" s="2" t="s">
        <v>560</v>
      </c>
      <c r="D230" s="2" t="s">
        <v>426</v>
      </c>
      <c r="E230" s="2" t="s">
        <v>353</v>
      </c>
      <c r="G230" s="58">
        <v>1.6679999999999999</v>
      </c>
    </row>
    <row r="231" spans="2:7" x14ac:dyDescent="0.25">
      <c r="B231" s="57">
        <v>300452</v>
      </c>
      <c r="C231" s="2" t="s">
        <v>561</v>
      </c>
      <c r="D231" s="2" t="s">
        <v>426</v>
      </c>
      <c r="E231" s="2" t="s">
        <v>353</v>
      </c>
      <c r="G231" s="58">
        <v>0.68600000000000005</v>
      </c>
    </row>
    <row r="232" spans="2:7" x14ac:dyDescent="0.25">
      <c r="B232" s="57">
        <v>300453</v>
      </c>
      <c r="C232" s="2" t="s">
        <v>562</v>
      </c>
      <c r="D232" s="2" t="s">
        <v>426</v>
      </c>
      <c r="E232" s="2" t="s">
        <v>353</v>
      </c>
      <c r="G232" s="58">
        <v>1.704</v>
      </c>
    </row>
    <row r="233" spans="2:7" x14ac:dyDescent="0.25">
      <c r="B233" s="57">
        <v>300464</v>
      </c>
      <c r="C233" s="2" t="s">
        <v>563</v>
      </c>
      <c r="D233" s="2" t="s">
        <v>426</v>
      </c>
      <c r="E233" s="2" t="s">
        <v>353</v>
      </c>
      <c r="G233" s="58">
        <v>1.6889999999999998</v>
      </c>
    </row>
    <row r="234" spans="2:7" x14ac:dyDescent="0.25">
      <c r="B234" s="57">
        <v>300465</v>
      </c>
      <c r="C234" s="2" t="s">
        <v>564</v>
      </c>
      <c r="D234" s="2" t="s">
        <v>426</v>
      </c>
      <c r="E234" s="2" t="s">
        <v>353</v>
      </c>
      <c r="G234" s="58">
        <v>1.6889999999999998</v>
      </c>
    </row>
    <row r="235" spans="2:7" x14ac:dyDescent="0.25">
      <c r="B235" s="57">
        <v>300467</v>
      </c>
      <c r="C235" s="2" t="s">
        <v>565</v>
      </c>
      <c r="D235" s="2" t="s">
        <v>428</v>
      </c>
      <c r="E235" s="2" t="s">
        <v>353</v>
      </c>
      <c r="G235" s="58">
        <v>6.2639999999999993</v>
      </c>
    </row>
    <row r="236" spans="2:7" x14ac:dyDescent="0.25">
      <c r="B236" s="57">
        <v>300469</v>
      </c>
      <c r="C236" s="2" t="s">
        <v>566</v>
      </c>
      <c r="D236" s="2" t="s">
        <v>428</v>
      </c>
      <c r="E236" s="2" t="s">
        <v>353</v>
      </c>
      <c r="G236" s="58">
        <v>2.1680000000000001</v>
      </c>
    </row>
    <row r="237" spans="2:7" x14ac:dyDescent="0.25">
      <c r="B237" s="57">
        <v>300486</v>
      </c>
      <c r="C237" s="2" t="s">
        <v>567</v>
      </c>
      <c r="D237" s="2" t="s">
        <v>426</v>
      </c>
      <c r="E237" s="2" t="s">
        <v>353</v>
      </c>
      <c r="G237" s="58">
        <v>0.95900000000000007</v>
      </c>
    </row>
    <row r="238" spans="2:7" x14ac:dyDescent="0.25">
      <c r="B238" s="57">
        <v>300487</v>
      </c>
      <c r="C238" s="2" t="s">
        <v>568</v>
      </c>
      <c r="D238" s="2" t="s">
        <v>426</v>
      </c>
      <c r="E238" s="2" t="s">
        <v>353</v>
      </c>
      <c r="G238" s="58">
        <v>1.9689999999999999</v>
      </c>
    </row>
    <row r="239" spans="2:7" x14ac:dyDescent="0.25">
      <c r="B239" s="57">
        <v>300489</v>
      </c>
      <c r="C239" s="2" t="s">
        <v>569</v>
      </c>
      <c r="D239" s="2" t="s">
        <v>426</v>
      </c>
      <c r="E239" s="2" t="s">
        <v>353</v>
      </c>
      <c r="G239" s="58">
        <v>0.68200000000000005</v>
      </c>
    </row>
    <row r="240" spans="2:7" x14ac:dyDescent="0.25">
      <c r="B240" s="57">
        <v>300491</v>
      </c>
      <c r="C240" s="2" t="s">
        <v>570</v>
      </c>
      <c r="D240" s="2" t="s">
        <v>426</v>
      </c>
      <c r="E240" s="2" t="s">
        <v>353</v>
      </c>
      <c r="G240" s="58">
        <v>1.6889999999999998</v>
      </c>
    </row>
    <row r="241" spans="2:7" x14ac:dyDescent="0.25">
      <c r="B241" s="57">
        <v>300492</v>
      </c>
      <c r="C241" s="2" t="s">
        <v>571</v>
      </c>
      <c r="D241" s="2" t="s">
        <v>426</v>
      </c>
      <c r="E241" s="2" t="s">
        <v>353</v>
      </c>
      <c r="G241" s="58">
        <v>1.93</v>
      </c>
    </row>
    <row r="242" spans="2:7" x14ac:dyDescent="0.25">
      <c r="B242" s="57">
        <v>300495</v>
      </c>
      <c r="C242" s="2" t="s">
        <v>572</v>
      </c>
      <c r="D242" s="2" t="s">
        <v>426</v>
      </c>
      <c r="E242" s="2" t="s">
        <v>353</v>
      </c>
      <c r="G242" s="58">
        <v>1.7709999999999999</v>
      </c>
    </row>
    <row r="243" spans="2:7" x14ac:dyDescent="0.25">
      <c r="B243" s="57">
        <v>300500</v>
      </c>
      <c r="C243" s="2" t="s">
        <v>573</v>
      </c>
      <c r="D243" s="2" t="s">
        <v>428</v>
      </c>
      <c r="E243" s="2" t="s">
        <v>353</v>
      </c>
      <c r="G243" s="58">
        <v>1.2669999999999999</v>
      </c>
    </row>
    <row r="244" spans="2:7" x14ac:dyDescent="0.25">
      <c r="B244" s="57">
        <v>300501</v>
      </c>
      <c r="C244" s="2" t="s">
        <v>574</v>
      </c>
      <c r="D244" s="2" t="s">
        <v>426</v>
      </c>
      <c r="E244" s="2" t="s">
        <v>353</v>
      </c>
      <c r="G244" s="58">
        <v>1.3239999999999998</v>
      </c>
    </row>
    <row r="245" spans="2:7" x14ac:dyDescent="0.25">
      <c r="B245" s="57">
        <v>300507</v>
      </c>
      <c r="C245" s="2" t="s">
        <v>575</v>
      </c>
      <c r="D245" s="2" t="s">
        <v>428</v>
      </c>
      <c r="E245" s="2" t="s">
        <v>353</v>
      </c>
      <c r="G245" s="58">
        <v>2.6419999999999999</v>
      </c>
    </row>
    <row r="246" spans="2:7" x14ac:dyDescent="0.25">
      <c r="B246" s="57">
        <v>300516</v>
      </c>
      <c r="C246" s="2" t="s">
        <v>576</v>
      </c>
      <c r="D246" s="2" t="s">
        <v>426</v>
      </c>
      <c r="E246" s="2" t="s">
        <v>353</v>
      </c>
      <c r="G246" s="58">
        <v>1.3939999999999999</v>
      </c>
    </row>
    <row r="247" spans="2:7" x14ac:dyDescent="0.25">
      <c r="B247" s="57">
        <v>300524</v>
      </c>
      <c r="C247" s="2" t="s">
        <v>577</v>
      </c>
      <c r="D247" s="2" t="s">
        <v>426</v>
      </c>
      <c r="E247" s="2" t="s">
        <v>353</v>
      </c>
      <c r="G247" s="58">
        <v>1.9349999999999998</v>
      </c>
    </row>
    <row r="248" spans="2:7" x14ac:dyDescent="0.25">
      <c r="B248" s="57">
        <v>300527</v>
      </c>
      <c r="C248" s="2" t="s">
        <v>578</v>
      </c>
      <c r="D248" s="2" t="s">
        <v>426</v>
      </c>
      <c r="E248" s="2" t="s">
        <v>353</v>
      </c>
      <c r="G248" s="58">
        <v>1.8419999999999999</v>
      </c>
    </row>
    <row r="249" spans="2:7" x14ac:dyDescent="0.25">
      <c r="B249" s="57">
        <v>300530</v>
      </c>
      <c r="C249" s="2" t="s">
        <v>579</v>
      </c>
      <c r="D249" s="2" t="s">
        <v>426</v>
      </c>
      <c r="E249" s="2" t="s">
        <v>353</v>
      </c>
      <c r="G249" s="58">
        <v>0.68600000000000005</v>
      </c>
    </row>
    <row r="250" spans="2:7" x14ac:dyDescent="0.25">
      <c r="B250" s="57">
        <v>300533</v>
      </c>
      <c r="C250" s="2" t="s">
        <v>580</v>
      </c>
      <c r="D250" s="2" t="s">
        <v>426</v>
      </c>
      <c r="E250" s="2" t="s">
        <v>353</v>
      </c>
      <c r="G250" s="58">
        <v>2.0499999999999998</v>
      </c>
    </row>
    <row r="251" spans="2:7" x14ac:dyDescent="0.25">
      <c r="B251" s="57">
        <v>300534</v>
      </c>
      <c r="C251" s="2" t="s">
        <v>581</v>
      </c>
      <c r="D251" s="2" t="s">
        <v>426</v>
      </c>
      <c r="E251" s="2" t="s">
        <v>353</v>
      </c>
      <c r="G251" s="58">
        <v>1.64</v>
      </c>
    </row>
    <row r="252" spans="2:7" x14ac:dyDescent="0.25">
      <c r="B252" s="57">
        <v>300541</v>
      </c>
      <c r="C252" s="2" t="s">
        <v>582</v>
      </c>
      <c r="D252" s="2" t="s">
        <v>426</v>
      </c>
      <c r="E252" s="2" t="s">
        <v>353</v>
      </c>
      <c r="G252" s="58">
        <v>1.1639999999999999</v>
      </c>
    </row>
    <row r="253" spans="2:7" x14ac:dyDescent="0.25">
      <c r="B253" s="57">
        <v>300542</v>
      </c>
      <c r="C253" s="2" t="s">
        <v>583</v>
      </c>
      <c r="D253" s="2" t="s">
        <v>426</v>
      </c>
      <c r="E253" s="2" t="s">
        <v>353</v>
      </c>
      <c r="G253" s="58">
        <v>0.61399999999999999</v>
      </c>
    </row>
    <row r="254" spans="2:7" x14ac:dyDescent="0.25">
      <c r="B254" s="57">
        <v>300546</v>
      </c>
      <c r="C254" s="2" t="s">
        <v>584</v>
      </c>
      <c r="D254" s="2" t="s">
        <v>426</v>
      </c>
      <c r="E254" s="2" t="s">
        <v>353</v>
      </c>
      <c r="G254" s="58">
        <v>1.1679999999999999</v>
      </c>
    </row>
    <row r="255" spans="2:7" x14ac:dyDescent="0.25">
      <c r="B255" s="57">
        <v>300549</v>
      </c>
      <c r="C255" s="2" t="s">
        <v>585</v>
      </c>
      <c r="D255" s="2" t="s">
        <v>426</v>
      </c>
      <c r="E255" s="2" t="s">
        <v>353</v>
      </c>
      <c r="G255" s="58">
        <v>1.615</v>
      </c>
    </row>
    <row r="256" spans="2:7" x14ac:dyDescent="0.25">
      <c r="B256" s="57">
        <v>300552</v>
      </c>
      <c r="C256" s="2" t="s">
        <v>586</v>
      </c>
      <c r="D256" s="2" t="s">
        <v>426</v>
      </c>
      <c r="E256" s="2" t="s">
        <v>353</v>
      </c>
      <c r="G256" s="58">
        <v>1.3819999999999999</v>
      </c>
    </row>
    <row r="257" spans="2:7" x14ac:dyDescent="0.25">
      <c r="B257" s="57">
        <v>300555</v>
      </c>
      <c r="C257" s="2" t="s">
        <v>587</v>
      </c>
      <c r="D257" s="2" t="s">
        <v>428</v>
      </c>
      <c r="E257" s="2" t="s">
        <v>353</v>
      </c>
      <c r="G257" s="58">
        <v>1.573</v>
      </c>
    </row>
    <row r="258" spans="2:7" x14ac:dyDescent="0.25">
      <c r="B258" s="57">
        <v>300556</v>
      </c>
      <c r="C258" s="2" t="s">
        <v>588</v>
      </c>
      <c r="D258" s="2" t="s">
        <v>426</v>
      </c>
      <c r="E258" s="2" t="s">
        <v>353</v>
      </c>
      <c r="G258" s="58">
        <v>1.6489999999999998</v>
      </c>
    </row>
    <row r="259" spans="2:7" x14ac:dyDescent="0.25">
      <c r="B259" s="57">
        <v>300558</v>
      </c>
      <c r="C259" s="2" t="s">
        <v>589</v>
      </c>
      <c r="D259" s="2" t="s">
        <v>426</v>
      </c>
      <c r="E259" s="2" t="s">
        <v>353</v>
      </c>
      <c r="G259" s="58">
        <v>1.1080000000000001</v>
      </c>
    </row>
    <row r="260" spans="2:7" x14ac:dyDescent="0.25">
      <c r="B260" s="57">
        <v>300564</v>
      </c>
      <c r="C260" s="2" t="s">
        <v>590</v>
      </c>
      <c r="D260" s="2" t="s">
        <v>428</v>
      </c>
      <c r="E260" s="2" t="s">
        <v>353</v>
      </c>
      <c r="G260" s="58">
        <v>2.1689999999999996</v>
      </c>
    </row>
    <row r="261" spans="2:7" x14ac:dyDescent="0.25">
      <c r="B261" s="57">
        <v>300569</v>
      </c>
      <c r="C261" s="2" t="s">
        <v>591</v>
      </c>
      <c r="D261" s="2" t="s">
        <v>428</v>
      </c>
      <c r="E261" s="2" t="s">
        <v>353</v>
      </c>
      <c r="G261" s="58">
        <v>2.2679999999999998</v>
      </c>
    </row>
    <row r="262" spans="2:7" x14ac:dyDescent="0.25">
      <c r="B262" s="57">
        <v>300571</v>
      </c>
      <c r="C262" s="2" t="s">
        <v>592</v>
      </c>
      <c r="D262" s="2" t="s">
        <v>428</v>
      </c>
      <c r="E262" s="2" t="s">
        <v>353</v>
      </c>
      <c r="G262" s="58">
        <v>1.4379999999999999</v>
      </c>
    </row>
    <row r="263" spans="2:7" x14ac:dyDescent="0.25">
      <c r="B263" s="57">
        <v>300572</v>
      </c>
      <c r="C263" s="2" t="s">
        <v>593</v>
      </c>
      <c r="D263" s="2" t="s">
        <v>426</v>
      </c>
      <c r="E263" s="2" t="s">
        <v>353</v>
      </c>
      <c r="G263" s="58">
        <v>1.6539999999999999</v>
      </c>
    </row>
    <row r="264" spans="2:7" x14ac:dyDescent="0.25">
      <c r="B264" s="57">
        <v>300573</v>
      </c>
      <c r="C264" s="2" t="s">
        <v>594</v>
      </c>
      <c r="D264" s="2" t="s">
        <v>426</v>
      </c>
      <c r="E264" s="2" t="s">
        <v>353</v>
      </c>
      <c r="G264" s="58">
        <v>1.5619999999999998</v>
      </c>
    </row>
    <row r="265" spans="2:7" x14ac:dyDescent="0.25">
      <c r="B265" s="57">
        <v>300582</v>
      </c>
      <c r="C265" s="2" t="s">
        <v>595</v>
      </c>
      <c r="D265" s="2" t="s">
        <v>428</v>
      </c>
      <c r="E265" s="2" t="s">
        <v>353</v>
      </c>
      <c r="G265" s="58">
        <v>2.3149999999999999</v>
      </c>
    </row>
    <row r="266" spans="2:7" x14ac:dyDescent="0.25">
      <c r="B266" s="57">
        <v>300585</v>
      </c>
      <c r="C266" s="2" t="s">
        <v>596</v>
      </c>
      <c r="D266" s="2" t="s">
        <v>428</v>
      </c>
      <c r="E266" s="2" t="s">
        <v>353</v>
      </c>
      <c r="G266" s="58">
        <v>2.2389999999999999</v>
      </c>
    </row>
    <row r="267" spans="2:7" x14ac:dyDescent="0.25">
      <c r="B267" s="57">
        <v>300587</v>
      </c>
      <c r="C267" s="2" t="s">
        <v>597</v>
      </c>
      <c r="D267" s="2" t="s">
        <v>426</v>
      </c>
      <c r="E267" s="2" t="s">
        <v>353</v>
      </c>
      <c r="G267" s="58">
        <v>1.4969999999999999</v>
      </c>
    </row>
    <row r="268" spans="2:7" x14ac:dyDescent="0.25">
      <c r="B268" s="57">
        <v>300591</v>
      </c>
      <c r="C268" s="2" t="s">
        <v>598</v>
      </c>
      <c r="D268" s="2" t="s">
        <v>428</v>
      </c>
      <c r="E268" s="2" t="s">
        <v>353</v>
      </c>
      <c r="G268" s="58">
        <v>1.4470000000000001</v>
      </c>
    </row>
    <row r="269" spans="2:7" x14ac:dyDescent="0.25">
      <c r="B269" s="57">
        <v>300592</v>
      </c>
      <c r="C269" s="2" t="s">
        <v>599</v>
      </c>
      <c r="D269" s="2" t="s">
        <v>428</v>
      </c>
      <c r="E269" s="2" t="s">
        <v>353</v>
      </c>
      <c r="G269" s="58">
        <v>1.9289999999999998</v>
      </c>
    </row>
    <row r="270" spans="2:7" x14ac:dyDescent="0.25">
      <c r="B270" s="57">
        <v>300596</v>
      </c>
      <c r="C270" s="2" t="s">
        <v>600</v>
      </c>
      <c r="D270" s="2" t="s">
        <v>428</v>
      </c>
      <c r="E270" s="2" t="s">
        <v>353</v>
      </c>
      <c r="G270" s="58">
        <v>2.1569999999999996</v>
      </c>
    </row>
    <row r="271" spans="2:7" x14ac:dyDescent="0.25">
      <c r="B271" s="57">
        <v>300599</v>
      </c>
      <c r="C271" s="2" t="s">
        <v>601</v>
      </c>
      <c r="D271" s="2" t="s">
        <v>426</v>
      </c>
      <c r="E271" s="2" t="s">
        <v>353</v>
      </c>
      <c r="G271" s="58">
        <v>2.149</v>
      </c>
    </row>
    <row r="272" spans="2:7" x14ac:dyDescent="0.25">
      <c r="B272" s="57">
        <v>300600</v>
      </c>
      <c r="C272" s="2" t="s">
        <v>602</v>
      </c>
      <c r="D272" s="2" t="s">
        <v>428</v>
      </c>
      <c r="E272" s="2" t="s">
        <v>353</v>
      </c>
      <c r="G272" s="58">
        <v>2.3169999999999997</v>
      </c>
    </row>
    <row r="273" spans="2:7" x14ac:dyDescent="0.25">
      <c r="B273" s="57">
        <v>300601</v>
      </c>
      <c r="C273" s="2" t="s">
        <v>603</v>
      </c>
      <c r="D273" s="2" t="s">
        <v>428</v>
      </c>
      <c r="E273" s="2" t="s">
        <v>353</v>
      </c>
      <c r="G273" s="58">
        <v>2.2209999999999996</v>
      </c>
    </row>
    <row r="274" spans="2:7" x14ac:dyDescent="0.25">
      <c r="B274" s="57">
        <v>300603</v>
      </c>
      <c r="C274" s="2" t="s">
        <v>604</v>
      </c>
      <c r="D274" s="2" t="s">
        <v>428</v>
      </c>
      <c r="E274" s="2" t="s">
        <v>353</v>
      </c>
      <c r="G274" s="58">
        <v>2.5689999999999995</v>
      </c>
    </row>
    <row r="275" spans="2:7" x14ac:dyDescent="0.25">
      <c r="B275" s="57">
        <v>300606</v>
      </c>
      <c r="C275" s="2" t="s">
        <v>605</v>
      </c>
      <c r="D275" s="2" t="s">
        <v>426</v>
      </c>
      <c r="E275" s="2" t="s">
        <v>353</v>
      </c>
      <c r="G275" s="58">
        <v>1.7499999999999998</v>
      </c>
    </row>
    <row r="276" spans="2:7" x14ac:dyDescent="0.25">
      <c r="B276" s="57">
        <v>300611</v>
      </c>
      <c r="C276" s="2" t="s">
        <v>606</v>
      </c>
      <c r="D276" s="2" t="s">
        <v>426</v>
      </c>
      <c r="E276" s="2" t="s">
        <v>353</v>
      </c>
      <c r="G276" s="58">
        <v>1.4849999999999999</v>
      </c>
    </row>
    <row r="277" spans="2:7" x14ac:dyDescent="0.25">
      <c r="B277" s="57">
        <v>300617</v>
      </c>
      <c r="C277" s="2" t="s">
        <v>607</v>
      </c>
      <c r="D277" s="2" t="s">
        <v>426</v>
      </c>
      <c r="E277" s="2" t="s">
        <v>353</v>
      </c>
      <c r="G277" s="58">
        <v>2.258</v>
      </c>
    </row>
    <row r="278" spans="2:7" x14ac:dyDescent="0.25">
      <c r="B278" s="57">
        <v>300620</v>
      </c>
      <c r="C278" s="2" t="s">
        <v>608</v>
      </c>
      <c r="D278" s="2" t="s">
        <v>426</v>
      </c>
      <c r="E278" s="2" t="s">
        <v>353</v>
      </c>
      <c r="G278" s="58">
        <v>1.8319999999999999</v>
      </c>
    </row>
    <row r="279" spans="2:7" x14ac:dyDescent="0.25">
      <c r="B279" s="57">
        <v>300622</v>
      </c>
      <c r="C279" s="2" t="s">
        <v>609</v>
      </c>
      <c r="D279" s="2" t="s">
        <v>426</v>
      </c>
      <c r="E279" s="2" t="s">
        <v>353</v>
      </c>
      <c r="G279" s="58">
        <v>2.1970000000000001</v>
      </c>
    </row>
    <row r="280" spans="2:7" x14ac:dyDescent="0.25">
      <c r="B280" s="57">
        <v>300634</v>
      </c>
      <c r="C280" s="2" t="s">
        <v>610</v>
      </c>
      <c r="D280" s="2" t="s">
        <v>428</v>
      </c>
      <c r="E280" s="2" t="s">
        <v>353</v>
      </c>
      <c r="G280" s="58">
        <v>2.2709999999999999</v>
      </c>
    </row>
    <row r="281" spans="2:7" x14ac:dyDescent="0.25">
      <c r="B281" s="57">
        <v>300637</v>
      </c>
      <c r="C281" s="2" t="s">
        <v>611</v>
      </c>
      <c r="D281" s="2" t="s">
        <v>428</v>
      </c>
      <c r="E281" s="2" t="s">
        <v>353</v>
      </c>
      <c r="G281" s="58">
        <v>2.8139999999999996</v>
      </c>
    </row>
    <row r="282" spans="2:7" x14ac:dyDescent="0.25">
      <c r="B282" s="57">
        <v>300638</v>
      </c>
      <c r="C282" s="2" t="s">
        <v>612</v>
      </c>
      <c r="D282" s="2" t="s">
        <v>426</v>
      </c>
      <c r="E282" s="2" t="s">
        <v>353</v>
      </c>
      <c r="G282" s="58">
        <v>1.6539999999999999</v>
      </c>
    </row>
    <row r="283" spans="2:7" x14ac:dyDescent="0.25">
      <c r="B283" s="57">
        <v>300639</v>
      </c>
      <c r="C283" s="2" t="s">
        <v>613</v>
      </c>
      <c r="D283" s="2" t="s">
        <v>428</v>
      </c>
      <c r="E283" s="2" t="s">
        <v>353</v>
      </c>
      <c r="G283" s="58">
        <v>2.2589999999999999</v>
      </c>
    </row>
    <row r="284" spans="2:7" x14ac:dyDescent="0.25">
      <c r="B284" s="57">
        <v>300640</v>
      </c>
      <c r="C284" s="2" t="s">
        <v>614</v>
      </c>
      <c r="D284" s="2" t="s">
        <v>426</v>
      </c>
      <c r="E284" s="2" t="s">
        <v>353</v>
      </c>
      <c r="G284" s="58">
        <v>2.1970000000000001</v>
      </c>
    </row>
    <row r="285" spans="2:7" x14ac:dyDescent="0.25">
      <c r="B285" s="57">
        <v>300642</v>
      </c>
      <c r="C285" s="2" t="s">
        <v>615</v>
      </c>
      <c r="D285" s="2" t="s">
        <v>428</v>
      </c>
      <c r="E285" s="2" t="s">
        <v>353</v>
      </c>
      <c r="G285" s="58">
        <v>1.4119999999999999</v>
      </c>
    </row>
    <row r="286" spans="2:7" x14ac:dyDescent="0.25">
      <c r="B286" s="57">
        <v>300644</v>
      </c>
      <c r="C286" s="2" t="s">
        <v>616</v>
      </c>
      <c r="D286" s="2" t="s">
        <v>426</v>
      </c>
      <c r="E286" s="2" t="s">
        <v>353</v>
      </c>
      <c r="G286" s="58">
        <v>2.2210000000000001</v>
      </c>
    </row>
    <row r="287" spans="2:7" x14ac:dyDescent="0.25">
      <c r="B287" s="57">
        <v>300645</v>
      </c>
      <c r="C287" s="2" t="s">
        <v>617</v>
      </c>
      <c r="D287" s="2" t="s">
        <v>426</v>
      </c>
      <c r="E287" s="2" t="s">
        <v>353</v>
      </c>
      <c r="G287" s="58">
        <v>2.2650000000000001</v>
      </c>
    </row>
    <row r="288" spans="2:7" x14ac:dyDescent="0.25">
      <c r="B288" s="57">
        <v>300648</v>
      </c>
      <c r="C288" s="2" t="s">
        <v>618</v>
      </c>
      <c r="D288" s="2" t="s">
        <v>426</v>
      </c>
      <c r="E288" s="2" t="s">
        <v>353</v>
      </c>
      <c r="G288" s="58">
        <v>2.1970000000000001</v>
      </c>
    </row>
    <row r="289" spans="2:7" x14ac:dyDescent="0.25">
      <c r="B289" s="57">
        <v>300649</v>
      </c>
      <c r="C289" s="2" t="s">
        <v>619</v>
      </c>
      <c r="D289" s="2" t="s">
        <v>426</v>
      </c>
      <c r="E289" s="2" t="s">
        <v>353</v>
      </c>
      <c r="G289" s="58">
        <v>1.6539999999999999</v>
      </c>
    </row>
    <row r="290" spans="2:7" x14ac:dyDescent="0.25">
      <c r="B290" s="57">
        <v>300650</v>
      </c>
      <c r="C290" s="2" t="s">
        <v>620</v>
      </c>
      <c r="D290" s="2" t="s">
        <v>428</v>
      </c>
      <c r="E290" s="2" t="s">
        <v>353</v>
      </c>
      <c r="G290" s="58">
        <v>2.141</v>
      </c>
    </row>
    <row r="291" spans="2:7" x14ac:dyDescent="0.25">
      <c r="B291" s="57">
        <v>300651</v>
      </c>
      <c r="C291" s="2" t="s">
        <v>621</v>
      </c>
      <c r="D291" s="2" t="s">
        <v>428</v>
      </c>
      <c r="E291" s="2" t="s">
        <v>353</v>
      </c>
      <c r="G291" s="58">
        <v>2.1439999999999997</v>
      </c>
    </row>
    <row r="292" spans="2:7" x14ac:dyDescent="0.25">
      <c r="B292" s="57">
        <v>300652</v>
      </c>
      <c r="C292" s="2" t="s">
        <v>622</v>
      </c>
      <c r="D292" s="2" t="s">
        <v>428</v>
      </c>
      <c r="E292" s="2" t="s">
        <v>353</v>
      </c>
      <c r="G292" s="58">
        <v>2.2589999999999999</v>
      </c>
    </row>
    <row r="293" spans="2:7" x14ac:dyDescent="0.25">
      <c r="B293" s="57">
        <v>300655</v>
      </c>
      <c r="C293" s="2" t="s">
        <v>623</v>
      </c>
      <c r="D293" s="2" t="s">
        <v>428</v>
      </c>
      <c r="E293" s="2" t="s">
        <v>353</v>
      </c>
      <c r="G293" s="58">
        <v>1.4870000000000001</v>
      </c>
    </row>
    <row r="294" spans="2:7" x14ac:dyDescent="0.25">
      <c r="B294" s="57">
        <v>300662</v>
      </c>
      <c r="C294" s="2" t="s">
        <v>624</v>
      </c>
      <c r="D294" s="2" t="s">
        <v>428</v>
      </c>
      <c r="E294" s="2" t="s">
        <v>353</v>
      </c>
      <c r="G294" s="58">
        <v>1.4179999999999999</v>
      </c>
    </row>
    <row r="295" spans="2:7" x14ac:dyDescent="0.25">
      <c r="B295" s="57">
        <v>300663</v>
      </c>
      <c r="C295" s="2" t="s">
        <v>625</v>
      </c>
      <c r="D295" s="2" t="s">
        <v>426</v>
      </c>
      <c r="E295" s="2" t="s">
        <v>353</v>
      </c>
      <c r="G295" s="58">
        <v>1.5109999999999999</v>
      </c>
    </row>
    <row r="296" spans="2:7" x14ac:dyDescent="0.25">
      <c r="B296" s="57">
        <v>300664</v>
      </c>
      <c r="C296" s="2" t="s">
        <v>626</v>
      </c>
      <c r="D296" s="2" t="s">
        <v>426</v>
      </c>
      <c r="E296" s="2" t="s">
        <v>353</v>
      </c>
      <c r="G296" s="58">
        <v>2.1800000000000002</v>
      </c>
    </row>
    <row r="297" spans="2:7" x14ac:dyDescent="0.25">
      <c r="B297" s="57">
        <v>300665</v>
      </c>
      <c r="C297" s="2" t="s">
        <v>627</v>
      </c>
      <c r="D297" s="2" t="s">
        <v>426</v>
      </c>
      <c r="E297" s="2" t="s">
        <v>353</v>
      </c>
      <c r="G297" s="58">
        <v>1.5109999999999999</v>
      </c>
    </row>
    <row r="298" spans="2:7" x14ac:dyDescent="0.25">
      <c r="B298" s="57">
        <v>300669</v>
      </c>
      <c r="C298" s="2" t="s">
        <v>628</v>
      </c>
      <c r="D298" s="2" t="s">
        <v>428</v>
      </c>
      <c r="E298" s="2" t="s">
        <v>353</v>
      </c>
      <c r="G298" s="58">
        <v>2.1739999999999999</v>
      </c>
    </row>
    <row r="299" spans="2:7" x14ac:dyDescent="0.25">
      <c r="B299" s="57">
        <v>300670</v>
      </c>
      <c r="C299" s="2" t="s">
        <v>629</v>
      </c>
      <c r="D299" s="2" t="s">
        <v>428</v>
      </c>
      <c r="E299" s="2" t="s">
        <v>353</v>
      </c>
      <c r="G299" s="58">
        <v>4.0429999999999993</v>
      </c>
    </row>
    <row r="300" spans="2:7" x14ac:dyDescent="0.25">
      <c r="B300" s="57">
        <v>300674</v>
      </c>
      <c r="C300" s="2" t="s">
        <v>630</v>
      </c>
      <c r="D300" s="2" t="s">
        <v>426</v>
      </c>
      <c r="E300" s="2" t="s">
        <v>353</v>
      </c>
      <c r="G300" s="58">
        <v>1.7499999999999998</v>
      </c>
    </row>
    <row r="301" spans="2:7" x14ac:dyDescent="0.25">
      <c r="B301" s="57">
        <v>300675</v>
      </c>
      <c r="C301" s="2" t="s">
        <v>631</v>
      </c>
      <c r="D301" s="2" t="s">
        <v>426</v>
      </c>
      <c r="E301" s="2" t="s">
        <v>353</v>
      </c>
      <c r="G301" s="58">
        <v>1.6709999999999998</v>
      </c>
    </row>
    <row r="302" spans="2:7" x14ac:dyDescent="0.25">
      <c r="B302" s="57">
        <v>300680</v>
      </c>
      <c r="C302" s="2" t="s">
        <v>632</v>
      </c>
      <c r="D302" s="2" t="s">
        <v>426</v>
      </c>
      <c r="E302" s="2" t="s">
        <v>353</v>
      </c>
      <c r="G302" s="58">
        <v>1.5499999999999998</v>
      </c>
    </row>
    <row r="303" spans="2:7" x14ac:dyDescent="0.25">
      <c r="B303" s="57">
        <v>300681</v>
      </c>
      <c r="C303" s="2" t="s">
        <v>633</v>
      </c>
      <c r="D303" s="2" t="s">
        <v>426</v>
      </c>
      <c r="E303" s="2" t="s">
        <v>353</v>
      </c>
      <c r="G303" s="58">
        <v>1.6539999999999999</v>
      </c>
    </row>
    <row r="304" spans="2:7" x14ac:dyDescent="0.25">
      <c r="B304" s="57">
        <v>300683</v>
      </c>
      <c r="C304" s="2" t="s">
        <v>634</v>
      </c>
      <c r="D304" s="2" t="s">
        <v>426</v>
      </c>
      <c r="E304" s="2" t="s">
        <v>353</v>
      </c>
      <c r="G304" s="58">
        <v>2.1970000000000001</v>
      </c>
    </row>
    <row r="305" spans="2:7" x14ac:dyDescent="0.25">
      <c r="B305" s="57">
        <v>300684</v>
      </c>
      <c r="C305" s="2" t="s">
        <v>635</v>
      </c>
      <c r="D305" s="2" t="s">
        <v>426</v>
      </c>
      <c r="E305" s="2" t="s">
        <v>353</v>
      </c>
      <c r="G305" s="58">
        <v>1.5839999999999999</v>
      </c>
    </row>
    <row r="306" spans="2:7" x14ac:dyDescent="0.25">
      <c r="B306" s="57">
        <v>300685</v>
      </c>
      <c r="C306" s="2" t="s">
        <v>636</v>
      </c>
      <c r="D306" s="2" t="s">
        <v>426</v>
      </c>
      <c r="E306" s="2" t="s">
        <v>353</v>
      </c>
      <c r="G306" s="58">
        <v>1.7499999999999998</v>
      </c>
    </row>
    <row r="307" spans="2:7" x14ac:dyDescent="0.25">
      <c r="B307" s="57">
        <v>300686</v>
      </c>
      <c r="C307" s="2" t="s">
        <v>637</v>
      </c>
      <c r="D307" s="2" t="s">
        <v>426</v>
      </c>
      <c r="E307" s="2" t="s">
        <v>353</v>
      </c>
      <c r="G307" s="58">
        <v>1.5109999999999999</v>
      </c>
    </row>
    <row r="308" spans="2:7" x14ac:dyDescent="0.25">
      <c r="B308" s="57">
        <v>300687</v>
      </c>
      <c r="C308" s="2" t="s">
        <v>638</v>
      </c>
      <c r="D308" s="2" t="s">
        <v>426</v>
      </c>
      <c r="E308" s="2" t="s">
        <v>353</v>
      </c>
      <c r="G308" s="58">
        <v>1.5109999999999999</v>
      </c>
    </row>
    <row r="309" spans="2:7" x14ac:dyDescent="0.25">
      <c r="B309" s="57">
        <v>300691</v>
      </c>
      <c r="C309" s="2" t="s">
        <v>639</v>
      </c>
      <c r="D309" s="2" t="s">
        <v>428</v>
      </c>
      <c r="E309" s="2" t="s">
        <v>353</v>
      </c>
      <c r="G309" s="58">
        <v>2.2919999999999998</v>
      </c>
    </row>
    <row r="310" spans="2:7" x14ac:dyDescent="0.25">
      <c r="B310" s="57">
        <v>300692</v>
      </c>
      <c r="C310" s="2" t="s">
        <v>640</v>
      </c>
      <c r="D310" s="2" t="s">
        <v>426</v>
      </c>
      <c r="E310" s="2" t="s">
        <v>353</v>
      </c>
      <c r="G310" s="58">
        <v>2.25</v>
      </c>
    </row>
    <row r="311" spans="2:7" x14ac:dyDescent="0.25">
      <c r="B311" s="57">
        <v>300693</v>
      </c>
      <c r="C311" s="2" t="s">
        <v>641</v>
      </c>
      <c r="D311" s="2" t="s">
        <v>426</v>
      </c>
      <c r="E311" s="2" t="s">
        <v>353</v>
      </c>
      <c r="G311" s="58">
        <v>1.5799999999999998</v>
      </c>
    </row>
    <row r="312" spans="2:7" x14ac:dyDescent="0.25">
      <c r="B312" s="57">
        <v>300694</v>
      </c>
      <c r="C312" s="2" t="s">
        <v>642</v>
      </c>
      <c r="D312" s="2" t="s">
        <v>426</v>
      </c>
      <c r="E312" s="2" t="s">
        <v>353</v>
      </c>
      <c r="G312" s="58">
        <v>1.5499999999999998</v>
      </c>
    </row>
    <row r="313" spans="2:7" x14ac:dyDescent="0.25">
      <c r="B313" s="57">
        <v>300696</v>
      </c>
      <c r="C313" s="2" t="s">
        <v>643</v>
      </c>
      <c r="D313" s="2" t="s">
        <v>426</v>
      </c>
      <c r="E313" s="2" t="s">
        <v>353</v>
      </c>
      <c r="G313" s="58">
        <v>2.2999999999999998</v>
      </c>
    </row>
    <row r="314" spans="2:7" x14ac:dyDescent="0.25">
      <c r="B314" s="57">
        <v>300703</v>
      </c>
      <c r="C314" s="2" t="s">
        <v>644</v>
      </c>
      <c r="D314" s="2" t="s">
        <v>426</v>
      </c>
      <c r="E314" s="2" t="s">
        <v>353</v>
      </c>
      <c r="G314" s="58">
        <v>2.246</v>
      </c>
    </row>
    <row r="315" spans="2:7" x14ac:dyDescent="0.25">
      <c r="B315" s="57">
        <v>300705</v>
      </c>
      <c r="C315" s="2" t="s">
        <v>645</v>
      </c>
      <c r="D315" s="2" t="s">
        <v>426</v>
      </c>
      <c r="E315" s="2" t="s">
        <v>353</v>
      </c>
      <c r="G315" s="58">
        <v>1.5529999999999999</v>
      </c>
    </row>
    <row r="316" spans="2:7" x14ac:dyDescent="0.25">
      <c r="B316" s="57">
        <v>300706</v>
      </c>
      <c r="C316" s="2" t="s">
        <v>646</v>
      </c>
      <c r="D316" s="2" t="s">
        <v>426</v>
      </c>
      <c r="E316" s="2" t="s">
        <v>353</v>
      </c>
      <c r="G316" s="58">
        <v>1.5529999999999999</v>
      </c>
    </row>
    <row r="317" spans="2:7" x14ac:dyDescent="0.25">
      <c r="B317" s="57">
        <v>300710</v>
      </c>
      <c r="C317" s="2" t="s">
        <v>647</v>
      </c>
      <c r="D317" s="2" t="s">
        <v>428</v>
      </c>
      <c r="E317" s="2" t="s">
        <v>353</v>
      </c>
      <c r="G317" s="58">
        <v>1.341</v>
      </c>
    </row>
    <row r="318" spans="2:7" x14ac:dyDescent="0.25">
      <c r="B318" s="57">
        <v>300711</v>
      </c>
      <c r="C318" s="2" t="s">
        <v>648</v>
      </c>
      <c r="D318" s="2" t="s">
        <v>426</v>
      </c>
      <c r="E318" s="2" t="s">
        <v>353</v>
      </c>
      <c r="G318" s="58">
        <v>1.5109999999999999</v>
      </c>
    </row>
    <row r="319" spans="2:7" x14ac:dyDescent="0.25">
      <c r="B319" s="57">
        <v>300712</v>
      </c>
      <c r="C319" s="2" t="s">
        <v>649</v>
      </c>
      <c r="D319" s="2" t="s">
        <v>426</v>
      </c>
      <c r="E319" s="2" t="s">
        <v>353</v>
      </c>
      <c r="G319" s="58">
        <v>1.94</v>
      </c>
    </row>
    <row r="320" spans="2:7" x14ac:dyDescent="0.25">
      <c r="B320" s="57">
        <v>300713</v>
      </c>
      <c r="C320" s="2" t="s">
        <v>650</v>
      </c>
      <c r="D320" s="2" t="s">
        <v>426</v>
      </c>
      <c r="E320" s="2" t="s">
        <v>353</v>
      </c>
      <c r="G320" s="58">
        <v>1.5839999999999999</v>
      </c>
    </row>
    <row r="321" spans="2:7" x14ac:dyDescent="0.25">
      <c r="B321" s="57">
        <v>300716</v>
      </c>
      <c r="C321" s="2" t="s">
        <v>651</v>
      </c>
      <c r="D321" s="2" t="s">
        <v>426</v>
      </c>
      <c r="E321" s="2" t="s">
        <v>353</v>
      </c>
      <c r="G321" s="58">
        <v>1.5659999999999998</v>
      </c>
    </row>
    <row r="322" spans="2:7" x14ac:dyDescent="0.25">
      <c r="B322" s="57">
        <v>300719</v>
      </c>
      <c r="C322" s="2" t="s">
        <v>652</v>
      </c>
      <c r="D322" s="2" t="s">
        <v>428</v>
      </c>
      <c r="E322" s="2" t="s">
        <v>353</v>
      </c>
      <c r="G322" s="58">
        <v>1.3959999999999999</v>
      </c>
    </row>
    <row r="323" spans="2:7" x14ac:dyDescent="0.25">
      <c r="B323" s="57">
        <v>300722</v>
      </c>
      <c r="C323" s="2" t="s">
        <v>653</v>
      </c>
      <c r="D323" s="2" t="s">
        <v>426</v>
      </c>
      <c r="E323" s="2" t="s">
        <v>353</v>
      </c>
      <c r="G323" s="58">
        <v>2.1970000000000001</v>
      </c>
    </row>
    <row r="324" spans="2:7" x14ac:dyDescent="0.25">
      <c r="B324" s="57">
        <v>300725</v>
      </c>
      <c r="C324" s="2" t="s">
        <v>654</v>
      </c>
      <c r="D324" s="2" t="s">
        <v>426</v>
      </c>
      <c r="E324" s="2" t="s">
        <v>353</v>
      </c>
      <c r="G324" s="58">
        <v>2.1970000000000001</v>
      </c>
    </row>
    <row r="325" spans="2:7" x14ac:dyDescent="0.25">
      <c r="B325" s="57">
        <v>300727</v>
      </c>
      <c r="C325" s="2" t="s">
        <v>655</v>
      </c>
      <c r="D325" s="2" t="s">
        <v>428</v>
      </c>
      <c r="E325" s="2" t="s">
        <v>353</v>
      </c>
      <c r="G325" s="58">
        <v>1.85</v>
      </c>
    </row>
    <row r="326" spans="2:7" x14ac:dyDescent="0.25">
      <c r="B326" s="57">
        <v>300728</v>
      </c>
      <c r="C326" s="2" t="s">
        <v>656</v>
      </c>
      <c r="D326" s="2" t="s">
        <v>428</v>
      </c>
      <c r="E326" s="2" t="s">
        <v>353</v>
      </c>
      <c r="G326" s="58">
        <v>1.2709999999999999</v>
      </c>
    </row>
    <row r="327" spans="2:7" x14ac:dyDescent="0.25">
      <c r="B327" s="57">
        <v>300729</v>
      </c>
      <c r="C327" s="2" t="s">
        <v>657</v>
      </c>
      <c r="D327" s="2" t="s">
        <v>426</v>
      </c>
      <c r="E327" s="2" t="s">
        <v>353</v>
      </c>
      <c r="G327" s="58">
        <v>1.5109999999999999</v>
      </c>
    </row>
    <row r="328" spans="2:7" x14ac:dyDescent="0.25">
      <c r="B328" s="57">
        <v>300734</v>
      </c>
      <c r="C328" s="2" t="s">
        <v>658</v>
      </c>
      <c r="D328" s="2" t="s">
        <v>426</v>
      </c>
      <c r="E328" s="2" t="s">
        <v>353</v>
      </c>
      <c r="G328" s="58">
        <v>2.4550000000000001</v>
      </c>
    </row>
    <row r="329" spans="2:7" x14ac:dyDescent="0.25">
      <c r="B329" s="57">
        <v>300736</v>
      </c>
      <c r="C329" s="2" t="s">
        <v>659</v>
      </c>
      <c r="D329" s="2" t="s">
        <v>426</v>
      </c>
      <c r="E329" s="2" t="s">
        <v>353</v>
      </c>
      <c r="G329" s="58">
        <v>1.5109999999999999</v>
      </c>
    </row>
    <row r="330" spans="2:7" x14ac:dyDescent="0.25">
      <c r="B330" s="57">
        <v>300737</v>
      </c>
      <c r="C330" s="2" t="s">
        <v>660</v>
      </c>
      <c r="D330" s="2" t="s">
        <v>426</v>
      </c>
      <c r="E330" s="2" t="s">
        <v>353</v>
      </c>
      <c r="G330" s="58">
        <v>1.5109999999999999</v>
      </c>
    </row>
    <row r="331" spans="2:7" x14ac:dyDescent="0.25">
      <c r="B331" s="57">
        <v>300747</v>
      </c>
      <c r="C331" s="2" t="s">
        <v>661</v>
      </c>
      <c r="D331" s="2" t="s">
        <v>426</v>
      </c>
      <c r="E331" s="2" t="s">
        <v>353</v>
      </c>
      <c r="G331" s="58">
        <v>1.5799999999999998</v>
      </c>
    </row>
    <row r="332" spans="2:7" x14ac:dyDescent="0.25">
      <c r="B332" s="57">
        <v>300748</v>
      </c>
      <c r="C332" s="2" t="s">
        <v>662</v>
      </c>
      <c r="D332" s="2" t="s">
        <v>426</v>
      </c>
      <c r="E332" s="2" t="s">
        <v>353</v>
      </c>
      <c r="G332" s="58">
        <v>2.4550000000000001</v>
      </c>
    </row>
    <row r="333" spans="2:7" x14ac:dyDescent="0.25">
      <c r="B333" s="57">
        <v>300754</v>
      </c>
      <c r="C333" s="2" t="s">
        <v>663</v>
      </c>
      <c r="D333" s="2" t="s">
        <v>428</v>
      </c>
      <c r="E333" s="2" t="s">
        <v>353</v>
      </c>
      <c r="G333" s="58">
        <v>1.8759999999999999</v>
      </c>
    </row>
    <row r="334" spans="2:7" x14ac:dyDescent="0.25">
      <c r="B334" s="57">
        <v>300755</v>
      </c>
      <c r="C334" s="2" t="s">
        <v>664</v>
      </c>
      <c r="D334" s="2" t="s">
        <v>428</v>
      </c>
      <c r="E334" s="2" t="s">
        <v>353</v>
      </c>
      <c r="G334" s="58">
        <v>1.4549999999999998</v>
      </c>
    </row>
    <row r="335" spans="2:7" x14ac:dyDescent="0.25">
      <c r="B335" s="57">
        <v>300758</v>
      </c>
      <c r="C335" s="2" t="s">
        <v>665</v>
      </c>
      <c r="D335" s="2" t="s">
        <v>428</v>
      </c>
      <c r="E335" s="2" t="s">
        <v>353</v>
      </c>
      <c r="G335" s="58">
        <v>1.5529999999999999</v>
      </c>
    </row>
    <row r="336" spans="2:7" x14ac:dyDescent="0.25">
      <c r="B336" s="57">
        <v>300767</v>
      </c>
      <c r="C336" s="2" t="s">
        <v>666</v>
      </c>
      <c r="D336" s="2" t="s">
        <v>426</v>
      </c>
      <c r="E336" s="2" t="s">
        <v>353</v>
      </c>
      <c r="G336" s="58">
        <v>1.5529999999999999</v>
      </c>
    </row>
    <row r="337" spans="2:7" x14ac:dyDescent="0.25">
      <c r="B337" s="57">
        <v>300768</v>
      </c>
      <c r="C337" s="2" t="s">
        <v>667</v>
      </c>
      <c r="D337" s="2" t="s">
        <v>426</v>
      </c>
      <c r="E337" s="2" t="s">
        <v>353</v>
      </c>
      <c r="G337" s="58">
        <v>1.4969999999999999</v>
      </c>
    </row>
    <row r="338" spans="2:7" x14ac:dyDescent="0.25">
      <c r="B338" s="57">
        <v>300771</v>
      </c>
      <c r="C338" s="2" t="s">
        <v>668</v>
      </c>
      <c r="D338" s="2" t="s">
        <v>426</v>
      </c>
      <c r="E338" s="2" t="s">
        <v>353</v>
      </c>
      <c r="G338" s="58">
        <v>1.4969999999999999</v>
      </c>
    </row>
    <row r="339" spans="2:7" x14ac:dyDescent="0.25">
      <c r="B339" s="57">
        <v>300772</v>
      </c>
      <c r="C339" s="2" t="s">
        <v>669</v>
      </c>
      <c r="D339" s="2" t="s">
        <v>426</v>
      </c>
      <c r="E339" s="2" t="s">
        <v>353</v>
      </c>
      <c r="G339" s="58">
        <v>1.472</v>
      </c>
    </row>
    <row r="340" spans="2:7" x14ac:dyDescent="0.25">
      <c r="B340" s="57">
        <v>300773</v>
      </c>
      <c r="C340" s="2" t="s">
        <v>670</v>
      </c>
      <c r="D340" s="2" t="s">
        <v>426</v>
      </c>
      <c r="E340" s="2" t="s">
        <v>353</v>
      </c>
      <c r="G340" s="58">
        <v>2.2650000000000001</v>
      </c>
    </row>
    <row r="341" spans="2:7" x14ac:dyDescent="0.25">
      <c r="B341" s="57">
        <v>300779</v>
      </c>
      <c r="C341" s="2" t="s">
        <v>671</v>
      </c>
      <c r="D341" s="2" t="s">
        <v>426</v>
      </c>
      <c r="E341" s="2" t="s">
        <v>353</v>
      </c>
      <c r="G341" s="58">
        <v>1.8129999999999999</v>
      </c>
    </row>
    <row r="342" spans="2:7" x14ac:dyDescent="0.25">
      <c r="B342" s="57">
        <v>300784</v>
      </c>
      <c r="C342" s="2" t="s">
        <v>672</v>
      </c>
      <c r="D342" s="2" t="s">
        <v>426</v>
      </c>
      <c r="E342" s="2" t="s">
        <v>353</v>
      </c>
      <c r="G342" s="58">
        <v>1.974</v>
      </c>
    </row>
    <row r="343" spans="2:7" x14ac:dyDescent="0.25">
      <c r="B343" s="57">
        <v>300785</v>
      </c>
      <c r="C343" s="2" t="s">
        <v>673</v>
      </c>
      <c r="D343" s="2" t="s">
        <v>426</v>
      </c>
      <c r="E343" s="2" t="s">
        <v>353</v>
      </c>
      <c r="G343" s="58">
        <v>1.4849999999999999</v>
      </c>
    </row>
    <row r="344" spans="2:7" x14ac:dyDescent="0.25">
      <c r="B344" s="57">
        <v>300786</v>
      </c>
      <c r="C344" s="2" t="s">
        <v>674</v>
      </c>
      <c r="D344" s="2" t="s">
        <v>426</v>
      </c>
      <c r="E344" s="2" t="s">
        <v>353</v>
      </c>
      <c r="G344" s="58">
        <v>1.5799999999999998</v>
      </c>
    </row>
    <row r="345" spans="2:7" x14ac:dyDescent="0.25">
      <c r="B345" s="57">
        <v>300790</v>
      </c>
      <c r="C345" s="2" t="s">
        <v>675</v>
      </c>
      <c r="D345" s="2" t="s">
        <v>428</v>
      </c>
      <c r="E345" s="2" t="s">
        <v>353</v>
      </c>
      <c r="G345" s="58">
        <v>2.3749999999999996</v>
      </c>
    </row>
    <row r="346" spans="2:7" x14ac:dyDescent="0.25">
      <c r="B346" s="57">
        <v>300791</v>
      </c>
      <c r="C346" s="2" t="s">
        <v>676</v>
      </c>
      <c r="D346" s="2" t="s">
        <v>426</v>
      </c>
      <c r="E346" s="2" t="s">
        <v>353</v>
      </c>
      <c r="G346" s="58">
        <v>1.4969999999999999</v>
      </c>
    </row>
    <row r="347" spans="2:7" x14ac:dyDescent="0.25">
      <c r="B347" s="57">
        <v>300792</v>
      </c>
      <c r="C347" s="2" t="s">
        <v>677</v>
      </c>
      <c r="D347" s="2" t="s">
        <v>428</v>
      </c>
      <c r="E347" s="2" t="s">
        <v>353</v>
      </c>
      <c r="G347" s="58">
        <v>2.3220000000000001</v>
      </c>
    </row>
    <row r="348" spans="2:7" x14ac:dyDescent="0.25">
      <c r="B348" s="57">
        <v>300794</v>
      </c>
      <c r="C348" s="2" t="s">
        <v>678</v>
      </c>
      <c r="D348" s="2" t="s">
        <v>428</v>
      </c>
      <c r="E348" s="2" t="s">
        <v>353</v>
      </c>
      <c r="G348" s="58">
        <v>3.1520000000000001</v>
      </c>
    </row>
    <row r="349" spans="2:7" x14ac:dyDescent="0.25">
      <c r="B349" s="57">
        <v>300795</v>
      </c>
      <c r="C349" s="2" t="s">
        <v>679</v>
      </c>
      <c r="D349" s="2" t="s">
        <v>426</v>
      </c>
      <c r="E349" s="2" t="s">
        <v>353</v>
      </c>
      <c r="G349" s="58">
        <v>2.089</v>
      </c>
    </row>
    <row r="350" spans="2:7" x14ac:dyDescent="0.25">
      <c r="B350" s="57">
        <v>300798</v>
      </c>
      <c r="C350" s="2" t="s">
        <v>680</v>
      </c>
      <c r="D350" s="2" t="s">
        <v>426</v>
      </c>
      <c r="E350" s="2" t="s">
        <v>353</v>
      </c>
      <c r="G350" s="58">
        <v>1.6559999999999999</v>
      </c>
    </row>
    <row r="351" spans="2:7" x14ac:dyDescent="0.25">
      <c r="B351" s="57">
        <v>300800</v>
      </c>
      <c r="C351" s="2" t="s">
        <v>681</v>
      </c>
      <c r="D351" s="2" t="s">
        <v>426</v>
      </c>
      <c r="E351" s="2" t="s">
        <v>353</v>
      </c>
      <c r="G351" s="58">
        <v>1.5799999999999998</v>
      </c>
    </row>
    <row r="352" spans="2:7" x14ac:dyDescent="0.25">
      <c r="B352" s="57">
        <v>300802</v>
      </c>
      <c r="C352" s="2" t="s">
        <v>682</v>
      </c>
      <c r="D352" s="2" t="s">
        <v>428</v>
      </c>
      <c r="E352" s="2" t="s">
        <v>353</v>
      </c>
      <c r="G352" s="58">
        <v>2.4169999999999998</v>
      </c>
    </row>
    <row r="353" spans="2:7" x14ac:dyDescent="0.25">
      <c r="B353" s="57">
        <v>300803</v>
      </c>
      <c r="C353" s="2" t="s">
        <v>683</v>
      </c>
      <c r="D353" s="2" t="s">
        <v>426</v>
      </c>
      <c r="E353" s="2" t="s">
        <v>353</v>
      </c>
      <c r="G353" s="58">
        <v>1.5109999999999999</v>
      </c>
    </row>
    <row r="354" spans="2:7" x14ac:dyDescent="0.25">
      <c r="B354" s="57">
        <v>300804</v>
      </c>
      <c r="C354" s="2" t="s">
        <v>684</v>
      </c>
      <c r="D354" s="2" t="s">
        <v>426</v>
      </c>
      <c r="E354" s="2" t="s">
        <v>353</v>
      </c>
      <c r="G354" s="58">
        <v>1.5109999999999999</v>
      </c>
    </row>
    <row r="355" spans="2:7" x14ac:dyDescent="0.25">
      <c r="B355" s="57">
        <v>300807</v>
      </c>
      <c r="C355" s="2" t="s">
        <v>685</v>
      </c>
      <c r="D355" s="2" t="s">
        <v>426</v>
      </c>
      <c r="E355" s="2" t="s">
        <v>353</v>
      </c>
      <c r="G355" s="58">
        <v>1.5109999999999999</v>
      </c>
    </row>
    <row r="356" spans="2:7" x14ac:dyDescent="0.25">
      <c r="B356" s="57">
        <v>300808</v>
      </c>
      <c r="C356" s="2" t="s">
        <v>686</v>
      </c>
      <c r="D356" s="2" t="s">
        <v>426</v>
      </c>
      <c r="E356" s="2" t="s">
        <v>353</v>
      </c>
      <c r="G356" s="58">
        <v>1.5109999999999999</v>
      </c>
    </row>
    <row r="357" spans="2:7" x14ac:dyDescent="0.25">
      <c r="B357" s="57">
        <v>300809</v>
      </c>
      <c r="C357" s="2" t="s">
        <v>687</v>
      </c>
      <c r="D357" s="2" t="s">
        <v>428</v>
      </c>
      <c r="E357" s="2" t="s">
        <v>353</v>
      </c>
      <c r="G357" s="58">
        <v>1.9119999999999999</v>
      </c>
    </row>
    <row r="358" spans="2:7" x14ac:dyDescent="0.25">
      <c r="B358" s="57">
        <v>300812</v>
      </c>
      <c r="C358" s="2" t="s">
        <v>688</v>
      </c>
      <c r="D358" s="2" t="s">
        <v>428</v>
      </c>
      <c r="E358" s="2" t="s">
        <v>353</v>
      </c>
      <c r="G358" s="58">
        <v>2.9419999999999997</v>
      </c>
    </row>
    <row r="359" spans="2:7" x14ac:dyDescent="0.25">
      <c r="B359" s="57">
        <v>300813</v>
      </c>
      <c r="C359" s="2" t="s">
        <v>689</v>
      </c>
      <c r="D359" s="2" t="s">
        <v>428</v>
      </c>
      <c r="E359" s="2" t="s">
        <v>353</v>
      </c>
      <c r="G359" s="58">
        <v>2.8439999999999999</v>
      </c>
    </row>
    <row r="360" spans="2:7" x14ac:dyDescent="0.25">
      <c r="B360" s="57">
        <v>300814</v>
      </c>
      <c r="C360" s="2" t="s">
        <v>690</v>
      </c>
      <c r="D360" s="2" t="s">
        <v>426</v>
      </c>
      <c r="E360" s="2" t="s">
        <v>353</v>
      </c>
      <c r="G360" s="58">
        <v>1.5799999999999998</v>
      </c>
    </row>
    <row r="361" spans="2:7" x14ac:dyDescent="0.25">
      <c r="B361" s="57">
        <v>300816</v>
      </c>
      <c r="C361" s="2" t="s">
        <v>691</v>
      </c>
      <c r="D361" s="2" t="s">
        <v>426</v>
      </c>
      <c r="E361" s="2" t="s">
        <v>353</v>
      </c>
      <c r="G361" s="58">
        <v>1.5109999999999999</v>
      </c>
    </row>
    <row r="362" spans="2:7" x14ac:dyDescent="0.25">
      <c r="B362" s="57">
        <v>300822</v>
      </c>
      <c r="C362" s="2" t="s">
        <v>692</v>
      </c>
      <c r="D362" s="2" t="s">
        <v>428</v>
      </c>
      <c r="E362" s="2" t="s">
        <v>353</v>
      </c>
      <c r="G362" s="58">
        <v>2.2149999999999999</v>
      </c>
    </row>
    <row r="363" spans="2:7" x14ac:dyDescent="0.25">
      <c r="B363" s="57">
        <v>300823</v>
      </c>
      <c r="C363" s="2" t="s">
        <v>693</v>
      </c>
      <c r="D363" s="2" t="s">
        <v>428</v>
      </c>
      <c r="E363" s="2" t="s">
        <v>353</v>
      </c>
      <c r="G363" s="58">
        <v>6.6229999999999993</v>
      </c>
    </row>
    <row r="364" spans="2:7" x14ac:dyDescent="0.25">
      <c r="B364" s="57">
        <v>300825</v>
      </c>
      <c r="C364" s="2" t="s">
        <v>694</v>
      </c>
      <c r="D364" s="2" t="s">
        <v>426</v>
      </c>
      <c r="E364" s="2" t="s">
        <v>353</v>
      </c>
      <c r="G364" s="58">
        <v>1.4889999999999999</v>
      </c>
    </row>
    <row r="365" spans="2:7" x14ac:dyDescent="0.25">
      <c r="B365" s="57">
        <v>300827</v>
      </c>
      <c r="C365" s="2" t="s">
        <v>695</v>
      </c>
      <c r="D365" s="2" t="s">
        <v>426</v>
      </c>
      <c r="E365" s="2" t="s">
        <v>353</v>
      </c>
      <c r="G365" s="58">
        <v>1.4969999999999999</v>
      </c>
    </row>
    <row r="366" spans="2:7" x14ac:dyDescent="0.25">
      <c r="B366" s="57">
        <v>300829</v>
      </c>
      <c r="C366" s="2" t="s">
        <v>696</v>
      </c>
      <c r="D366" s="2" t="s">
        <v>426</v>
      </c>
      <c r="E366" s="2" t="s">
        <v>353</v>
      </c>
      <c r="G366" s="58">
        <v>2.1309999999999998</v>
      </c>
    </row>
    <row r="367" spans="2:7" x14ac:dyDescent="0.25">
      <c r="B367" s="57">
        <v>300830</v>
      </c>
      <c r="C367" s="2" t="s">
        <v>697</v>
      </c>
      <c r="D367" s="2" t="s">
        <v>426</v>
      </c>
      <c r="E367" s="2" t="s">
        <v>353</v>
      </c>
      <c r="G367" s="58">
        <v>1.714</v>
      </c>
    </row>
    <row r="368" spans="2:7" x14ac:dyDescent="0.25">
      <c r="B368" s="57">
        <v>300840</v>
      </c>
      <c r="C368" s="2" t="s">
        <v>698</v>
      </c>
      <c r="D368" s="2" t="s">
        <v>426</v>
      </c>
      <c r="E368" s="2" t="s">
        <v>353</v>
      </c>
      <c r="G368" s="58">
        <v>2.1309999999999998</v>
      </c>
    </row>
    <row r="369" spans="2:7" x14ac:dyDescent="0.25">
      <c r="B369" s="57">
        <v>300843</v>
      </c>
      <c r="C369" s="2" t="s">
        <v>699</v>
      </c>
      <c r="D369" s="2" t="s">
        <v>426</v>
      </c>
      <c r="E369" s="2" t="s">
        <v>353</v>
      </c>
      <c r="G369" s="58">
        <v>1.5799999999999998</v>
      </c>
    </row>
    <row r="370" spans="2:7" x14ac:dyDescent="0.25">
      <c r="B370" s="57">
        <v>300844</v>
      </c>
      <c r="C370" s="2" t="s">
        <v>700</v>
      </c>
      <c r="D370" s="2" t="s">
        <v>426</v>
      </c>
      <c r="E370" s="2" t="s">
        <v>353</v>
      </c>
      <c r="G370" s="58">
        <v>2.1970000000000001</v>
      </c>
    </row>
    <row r="371" spans="2:7" x14ac:dyDescent="0.25">
      <c r="B371" s="57">
        <v>300846</v>
      </c>
      <c r="C371" s="2" t="s">
        <v>701</v>
      </c>
      <c r="D371" s="2" t="s">
        <v>426</v>
      </c>
      <c r="E371" s="2" t="s">
        <v>353</v>
      </c>
      <c r="G371" s="58">
        <v>1.472</v>
      </c>
    </row>
    <row r="372" spans="2:7" x14ac:dyDescent="0.25">
      <c r="B372" s="57">
        <v>300847</v>
      </c>
      <c r="C372" s="2" t="s">
        <v>702</v>
      </c>
      <c r="D372" s="2" t="s">
        <v>426</v>
      </c>
      <c r="E372" s="2" t="s">
        <v>353</v>
      </c>
      <c r="G372" s="58">
        <v>1.714</v>
      </c>
    </row>
    <row r="373" spans="2:7" x14ac:dyDescent="0.25">
      <c r="B373" s="57">
        <v>300851</v>
      </c>
      <c r="C373" s="2" t="s">
        <v>703</v>
      </c>
      <c r="D373" s="2" t="s">
        <v>426</v>
      </c>
      <c r="E373" s="2" t="s">
        <v>353</v>
      </c>
      <c r="G373" s="58">
        <v>1.5719999999999998</v>
      </c>
    </row>
    <row r="374" spans="2:7" x14ac:dyDescent="0.25">
      <c r="B374" s="57">
        <v>300852</v>
      </c>
      <c r="C374" s="2" t="s">
        <v>704</v>
      </c>
      <c r="D374" s="2" t="s">
        <v>426</v>
      </c>
      <c r="E374" s="2" t="s">
        <v>353</v>
      </c>
      <c r="G374" s="58">
        <v>1.6709999999999998</v>
      </c>
    </row>
    <row r="375" spans="2:7" x14ac:dyDescent="0.25">
      <c r="B375" s="57">
        <v>300854</v>
      </c>
      <c r="C375" s="2" t="s">
        <v>705</v>
      </c>
      <c r="D375" s="2" t="s">
        <v>426</v>
      </c>
      <c r="E375" s="2" t="s">
        <v>353</v>
      </c>
      <c r="G375" s="58">
        <v>1.0609999999999999</v>
      </c>
    </row>
    <row r="376" spans="2:7" x14ac:dyDescent="0.25">
      <c r="B376" s="57">
        <v>300855</v>
      </c>
      <c r="C376" s="2" t="s">
        <v>706</v>
      </c>
      <c r="D376" s="2" t="s">
        <v>426</v>
      </c>
      <c r="E376" s="2" t="s">
        <v>353</v>
      </c>
      <c r="G376" s="58">
        <v>1.4969999999999999</v>
      </c>
    </row>
    <row r="377" spans="2:7" x14ac:dyDescent="0.25">
      <c r="B377" s="57">
        <v>300856</v>
      </c>
      <c r="C377" s="2" t="s">
        <v>707</v>
      </c>
      <c r="D377" s="2" t="s">
        <v>426</v>
      </c>
      <c r="E377" s="2" t="s">
        <v>353</v>
      </c>
      <c r="G377" s="58">
        <v>1.3029999999999999</v>
      </c>
    </row>
    <row r="378" spans="2:7" x14ac:dyDescent="0.25">
      <c r="B378" s="57">
        <v>300857</v>
      </c>
      <c r="C378" s="2" t="s">
        <v>708</v>
      </c>
      <c r="D378" s="2" t="s">
        <v>426</v>
      </c>
      <c r="E378" s="2" t="s">
        <v>353</v>
      </c>
      <c r="G378" s="58">
        <v>1.6539999999999999</v>
      </c>
    </row>
    <row r="379" spans="2:7" x14ac:dyDescent="0.25">
      <c r="B379" s="57">
        <v>300858</v>
      </c>
      <c r="C379" s="2" t="s">
        <v>709</v>
      </c>
      <c r="D379" s="2" t="s">
        <v>426</v>
      </c>
      <c r="E379" s="2" t="s">
        <v>353</v>
      </c>
      <c r="G379" s="58">
        <v>1.4969999999999999</v>
      </c>
    </row>
    <row r="380" spans="2:7" x14ac:dyDescent="0.25">
      <c r="B380" s="57">
        <v>300885</v>
      </c>
      <c r="C380" s="2" t="s">
        <v>710</v>
      </c>
      <c r="D380" s="2" t="s">
        <v>426</v>
      </c>
      <c r="E380" s="2" t="s">
        <v>353</v>
      </c>
      <c r="G380" s="58">
        <v>3.016</v>
      </c>
    </row>
    <row r="381" spans="2:7" x14ac:dyDescent="0.25">
      <c r="B381" s="57">
        <v>300887</v>
      </c>
      <c r="C381" s="2" t="s">
        <v>711</v>
      </c>
      <c r="D381" s="2" t="s">
        <v>428</v>
      </c>
      <c r="E381" s="2" t="s">
        <v>353</v>
      </c>
      <c r="G381" s="58">
        <v>3.3339999999999996</v>
      </c>
    </row>
    <row r="382" spans="2:7" x14ac:dyDescent="0.25">
      <c r="B382" s="57">
        <v>300888</v>
      </c>
      <c r="C382" s="2" t="s">
        <v>712</v>
      </c>
      <c r="D382" s="2" t="s">
        <v>426</v>
      </c>
      <c r="E382" s="2" t="s">
        <v>353</v>
      </c>
      <c r="G382" s="58">
        <v>2.2050000000000001</v>
      </c>
    </row>
    <row r="383" spans="2:7" x14ac:dyDescent="0.25">
      <c r="B383" s="57">
        <v>300889</v>
      </c>
      <c r="C383" s="2" t="s">
        <v>713</v>
      </c>
      <c r="D383" s="2" t="s">
        <v>426</v>
      </c>
      <c r="E383" s="2" t="s">
        <v>353</v>
      </c>
      <c r="G383" s="58">
        <v>2.2170000000000001</v>
      </c>
    </row>
    <row r="384" spans="2:7" x14ac:dyDescent="0.25">
      <c r="B384" s="57">
        <v>300892</v>
      </c>
      <c r="C384" s="2" t="s">
        <v>714</v>
      </c>
      <c r="D384" s="2" t="s">
        <v>426</v>
      </c>
      <c r="E384" s="2" t="s">
        <v>353</v>
      </c>
      <c r="G384" s="58">
        <v>3.0069999999999997</v>
      </c>
    </row>
    <row r="385" spans="2:7" x14ac:dyDescent="0.25">
      <c r="B385" s="57">
        <v>300893</v>
      </c>
      <c r="C385" s="2" t="s">
        <v>715</v>
      </c>
      <c r="D385" s="2" t="s">
        <v>426</v>
      </c>
      <c r="E385" s="2" t="s">
        <v>353</v>
      </c>
      <c r="G385" s="58">
        <v>1.6639999999999999</v>
      </c>
    </row>
    <row r="386" spans="2:7" x14ac:dyDescent="0.25">
      <c r="B386" s="57">
        <v>300895</v>
      </c>
      <c r="C386" s="2" t="s">
        <v>716</v>
      </c>
      <c r="D386" s="2" t="s">
        <v>426</v>
      </c>
      <c r="E386" s="2" t="s">
        <v>353</v>
      </c>
      <c r="G386" s="58">
        <v>2.2090000000000001</v>
      </c>
    </row>
    <row r="387" spans="2:7" x14ac:dyDescent="0.25">
      <c r="B387" s="57">
        <v>300896</v>
      </c>
      <c r="C387" s="2" t="s">
        <v>717</v>
      </c>
      <c r="D387" s="2" t="s">
        <v>426</v>
      </c>
      <c r="E387" s="2" t="s">
        <v>353</v>
      </c>
      <c r="G387" s="58">
        <v>2.2890000000000001</v>
      </c>
    </row>
    <row r="388" spans="2:7" x14ac:dyDescent="0.25">
      <c r="B388" s="57">
        <v>300899</v>
      </c>
      <c r="C388" s="2" t="s">
        <v>718</v>
      </c>
      <c r="D388" s="2" t="s">
        <v>426</v>
      </c>
      <c r="E388" s="2" t="s">
        <v>353</v>
      </c>
      <c r="G388" s="58">
        <v>1.944</v>
      </c>
    </row>
    <row r="389" spans="2:7" x14ac:dyDescent="0.25">
      <c r="B389" s="57">
        <v>300903</v>
      </c>
      <c r="C389" s="2" t="s">
        <v>719</v>
      </c>
      <c r="D389" s="2" t="s">
        <v>426</v>
      </c>
      <c r="E389" s="2" t="s">
        <v>353</v>
      </c>
      <c r="G389" s="58">
        <v>2.17</v>
      </c>
    </row>
    <row r="390" spans="2:7" x14ac:dyDescent="0.25">
      <c r="B390" s="57">
        <v>300905</v>
      </c>
      <c r="C390" s="2" t="s">
        <v>720</v>
      </c>
      <c r="D390" s="2" t="s">
        <v>426</v>
      </c>
      <c r="E390" s="2" t="s">
        <v>353</v>
      </c>
      <c r="G390" s="58">
        <v>2.5209999999999999</v>
      </c>
    </row>
    <row r="391" spans="2:7" x14ac:dyDescent="0.25">
      <c r="B391" s="57">
        <v>300906</v>
      </c>
      <c r="C391" s="2" t="s">
        <v>721</v>
      </c>
      <c r="D391" s="2" t="s">
        <v>426</v>
      </c>
      <c r="E391" s="2" t="s">
        <v>353</v>
      </c>
      <c r="G391" s="58">
        <v>2.923</v>
      </c>
    </row>
    <row r="392" spans="2:7" x14ac:dyDescent="0.25">
      <c r="B392" s="57">
        <v>300907</v>
      </c>
      <c r="C392" s="2" t="s">
        <v>722</v>
      </c>
      <c r="D392" s="2" t="s">
        <v>426</v>
      </c>
      <c r="E392" s="2" t="s">
        <v>353</v>
      </c>
      <c r="G392" s="58">
        <v>2.2090000000000001</v>
      </c>
    </row>
    <row r="393" spans="2:7" x14ac:dyDescent="0.25">
      <c r="B393" s="57">
        <v>300908</v>
      </c>
      <c r="C393" s="2" t="s">
        <v>723</v>
      </c>
      <c r="D393" s="2" t="s">
        <v>426</v>
      </c>
      <c r="E393" s="2" t="s">
        <v>353</v>
      </c>
      <c r="G393" s="58">
        <v>2.82</v>
      </c>
    </row>
    <row r="394" spans="2:7" x14ac:dyDescent="0.25">
      <c r="B394" s="57">
        <v>300909</v>
      </c>
      <c r="C394" s="2" t="s">
        <v>724</v>
      </c>
      <c r="D394" s="2" t="s">
        <v>426</v>
      </c>
      <c r="E394" s="2" t="s">
        <v>353</v>
      </c>
      <c r="G394" s="58">
        <v>3.3929999999999998</v>
      </c>
    </row>
    <row r="395" spans="2:7" x14ac:dyDescent="0.25">
      <c r="B395" s="57">
        <v>300910</v>
      </c>
      <c r="C395" s="2" t="s">
        <v>725</v>
      </c>
      <c r="D395" s="2" t="s">
        <v>426</v>
      </c>
      <c r="E395" s="2" t="s">
        <v>353</v>
      </c>
      <c r="G395" s="58">
        <v>2.202</v>
      </c>
    </row>
    <row r="396" spans="2:7" x14ac:dyDescent="0.25">
      <c r="B396" s="57">
        <v>300911</v>
      </c>
      <c r="C396" s="2" t="s">
        <v>726</v>
      </c>
      <c r="D396" s="2" t="s">
        <v>426</v>
      </c>
      <c r="E396" s="2" t="s">
        <v>353</v>
      </c>
      <c r="G396" s="58">
        <v>2.2090000000000001</v>
      </c>
    </row>
    <row r="397" spans="2:7" x14ac:dyDescent="0.25">
      <c r="B397" s="57">
        <v>300912</v>
      </c>
      <c r="C397" s="2" t="s">
        <v>727</v>
      </c>
      <c r="D397" s="2" t="s">
        <v>426</v>
      </c>
      <c r="E397" s="2" t="s">
        <v>353</v>
      </c>
      <c r="G397" s="58">
        <v>2.5209999999999999</v>
      </c>
    </row>
    <row r="398" spans="2:7" x14ac:dyDescent="0.25">
      <c r="B398" s="57">
        <v>300916</v>
      </c>
      <c r="C398" s="2" t="s">
        <v>728</v>
      </c>
      <c r="D398" s="2" t="s">
        <v>428</v>
      </c>
      <c r="E398" s="2" t="s">
        <v>353</v>
      </c>
      <c r="G398" s="58">
        <v>2.8079999999999998</v>
      </c>
    </row>
    <row r="399" spans="2:7" x14ac:dyDescent="0.25">
      <c r="B399" s="57">
        <v>300923</v>
      </c>
      <c r="C399" s="2" t="s">
        <v>729</v>
      </c>
      <c r="D399" s="2" t="s">
        <v>428</v>
      </c>
      <c r="E399" s="2" t="s">
        <v>353</v>
      </c>
      <c r="G399" s="58">
        <v>2.9919999999999995</v>
      </c>
    </row>
    <row r="400" spans="2:7" x14ac:dyDescent="0.25">
      <c r="B400" s="57">
        <v>300927</v>
      </c>
      <c r="C400" s="2" t="s">
        <v>730</v>
      </c>
      <c r="D400" s="2" t="s">
        <v>428</v>
      </c>
      <c r="E400" s="2" t="s">
        <v>353</v>
      </c>
      <c r="G400" s="58">
        <v>2.6909999999999998</v>
      </c>
    </row>
    <row r="401" spans="2:7" x14ac:dyDescent="0.25">
      <c r="B401" s="57">
        <v>300940</v>
      </c>
      <c r="C401" s="2" t="s">
        <v>731</v>
      </c>
      <c r="D401" s="2" t="s">
        <v>426</v>
      </c>
      <c r="E401" s="2" t="s">
        <v>353</v>
      </c>
      <c r="G401" s="58">
        <v>2.2890000000000001</v>
      </c>
    </row>
    <row r="402" spans="2:7" x14ac:dyDescent="0.25">
      <c r="B402" s="57">
        <v>300942</v>
      </c>
      <c r="C402" s="2" t="s">
        <v>732</v>
      </c>
      <c r="D402" s="2" t="s">
        <v>428</v>
      </c>
      <c r="E402" s="2" t="s">
        <v>353</v>
      </c>
      <c r="G402" s="58">
        <v>3.0089999999999995</v>
      </c>
    </row>
    <row r="403" spans="2:7" x14ac:dyDescent="0.25">
      <c r="B403" s="57">
        <v>300952</v>
      </c>
      <c r="C403" s="2" t="s">
        <v>733</v>
      </c>
      <c r="D403" s="2" t="s">
        <v>428</v>
      </c>
      <c r="E403" s="2" t="s">
        <v>353</v>
      </c>
      <c r="G403" s="58">
        <v>2.8769999999999998</v>
      </c>
    </row>
    <row r="404" spans="2:7" x14ac:dyDescent="0.25">
      <c r="B404" s="57">
        <v>300958</v>
      </c>
      <c r="C404" s="2" t="s">
        <v>734</v>
      </c>
      <c r="D404" s="2" t="s">
        <v>428</v>
      </c>
      <c r="E404" s="2" t="s">
        <v>353</v>
      </c>
      <c r="G404" s="58">
        <v>2.4209999999999998</v>
      </c>
    </row>
    <row r="405" spans="2:7" x14ac:dyDescent="0.25">
      <c r="B405" s="57">
        <v>300965</v>
      </c>
      <c r="C405" s="2" t="s">
        <v>735</v>
      </c>
      <c r="D405" s="2" t="s">
        <v>428</v>
      </c>
      <c r="E405" s="2" t="s">
        <v>353</v>
      </c>
      <c r="G405" s="58">
        <v>3.2529999999999997</v>
      </c>
    </row>
    <row r="406" spans="2:7" x14ac:dyDescent="0.25">
      <c r="B406" s="57">
        <v>300968</v>
      </c>
      <c r="C406" s="2" t="s">
        <v>736</v>
      </c>
      <c r="D406" s="2" t="s">
        <v>426</v>
      </c>
      <c r="E406" s="2" t="s">
        <v>353</v>
      </c>
      <c r="G406" s="58">
        <v>2.17</v>
      </c>
    </row>
    <row r="407" spans="2:7" x14ac:dyDescent="0.25">
      <c r="B407" s="57">
        <v>300975</v>
      </c>
      <c r="C407" s="2" t="s">
        <v>737</v>
      </c>
      <c r="D407" s="2" t="s">
        <v>426</v>
      </c>
      <c r="E407" s="2" t="s">
        <v>353</v>
      </c>
      <c r="G407" s="58">
        <v>2.2890000000000001</v>
      </c>
    </row>
    <row r="408" spans="2:7" x14ac:dyDescent="0.25">
      <c r="B408" s="57">
        <v>300983</v>
      </c>
      <c r="C408" s="2" t="s">
        <v>738</v>
      </c>
      <c r="D408" s="2" t="s">
        <v>426</v>
      </c>
      <c r="E408" s="2" t="s">
        <v>353</v>
      </c>
      <c r="G408" s="58">
        <v>2.17</v>
      </c>
    </row>
    <row r="409" spans="2:7" x14ac:dyDescent="0.25">
      <c r="B409" s="57">
        <v>300991</v>
      </c>
      <c r="C409" s="2" t="s">
        <v>739</v>
      </c>
      <c r="D409" s="2" t="s">
        <v>426</v>
      </c>
      <c r="E409" s="2" t="s">
        <v>353</v>
      </c>
      <c r="G409" s="58">
        <v>2.1110000000000002</v>
      </c>
    </row>
    <row r="410" spans="2:7" x14ac:dyDescent="0.25">
      <c r="B410" s="57">
        <v>300997</v>
      </c>
      <c r="C410" s="2" t="s">
        <v>740</v>
      </c>
      <c r="D410" s="2" t="s">
        <v>426</v>
      </c>
      <c r="E410" s="2" t="s">
        <v>353</v>
      </c>
      <c r="G410" s="58">
        <v>1.9289999999999998</v>
      </c>
    </row>
    <row r="411" spans="2:7" x14ac:dyDescent="0.25">
      <c r="B411" s="57">
        <v>300998</v>
      </c>
      <c r="C411" s="2" t="s">
        <v>741</v>
      </c>
      <c r="D411" s="2" t="s">
        <v>426</v>
      </c>
      <c r="E411" s="2" t="s">
        <v>353</v>
      </c>
      <c r="G411" s="58">
        <v>1.7989999999999999</v>
      </c>
    </row>
    <row r="412" spans="2:7" x14ac:dyDescent="0.25">
      <c r="B412" s="57">
        <v>301002</v>
      </c>
      <c r="C412" s="2" t="s">
        <v>742</v>
      </c>
      <c r="D412" s="2" t="s">
        <v>426</v>
      </c>
      <c r="E412" s="2" t="s">
        <v>353</v>
      </c>
      <c r="G412" s="58">
        <v>2.6659999999999999</v>
      </c>
    </row>
    <row r="413" spans="2:7" x14ac:dyDescent="0.25">
      <c r="B413" s="57">
        <v>301006</v>
      </c>
      <c r="C413" s="2" t="s">
        <v>743</v>
      </c>
      <c r="D413" s="2" t="s">
        <v>426</v>
      </c>
      <c r="E413" s="2" t="s">
        <v>353</v>
      </c>
      <c r="G413" s="58">
        <v>2.82</v>
      </c>
    </row>
    <row r="414" spans="2:7" x14ac:dyDescent="0.25">
      <c r="B414" s="57">
        <v>301009</v>
      </c>
      <c r="C414" s="2" t="s">
        <v>744</v>
      </c>
      <c r="D414" s="2" t="s">
        <v>426</v>
      </c>
      <c r="E414" s="2" t="s">
        <v>353</v>
      </c>
      <c r="G414" s="58">
        <v>2.2090000000000001</v>
      </c>
    </row>
    <row r="415" spans="2:7" x14ac:dyDescent="0.25">
      <c r="B415" s="57">
        <v>301013</v>
      </c>
      <c r="C415" s="2" t="s">
        <v>745</v>
      </c>
      <c r="D415" s="2" t="s">
        <v>426</v>
      </c>
      <c r="E415" s="2" t="s">
        <v>353</v>
      </c>
      <c r="G415" s="58">
        <v>2.2170000000000001</v>
      </c>
    </row>
    <row r="416" spans="2:7" x14ac:dyDescent="0.25">
      <c r="B416" s="57">
        <v>301014</v>
      </c>
      <c r="C416" s="2" t="s">
        <v>746</v>
      </c>
      <c r="D416" s="2" t="s">
        <v>426</v>
      </c>
      <c r="E416" s="2" t="s">
        <v>353</v>
      </c>
      <c r="G416" s="58">
        <v>2.82</v>
      </c>
    </row>
    <row r="417" spans="2:7" x14ac:dyDescent="0.25">
      <c r="B417" s="57">
        <v>301015</v>
      </c>
      <c r="C417" s="2" t="s">
        <v>747</v>
      </c>
      <c r="D417" s="2" t="s">
        <v>426</v>
      </c>
      <c r="E417" s="2" t="s">
        <v>353</v>
      </c>
      <c r="G417" s="58">
        <v>1.994</v>
      </c>
    </row>
    <row r="418" spans="2:7" x14ac:dyDescent="0.25">
      <c r="B418" s="57">
        <v>301016</v>
      </c>
      <c r="C418" s="2" t="s">
        <v>748</v>
      </c>
      <c r="D418" s="2" t="s">
        <v>426</v>
      </c>
      <c r="E418" s="2" t="s">
        <v>353</v>
      </c>
      <c r="G418" s="58">
        <v>2.202</v>
      </c>
    </row>
    <row r="419" spans="2:7" x14ac:dyDescent="0.25">
      <c r="B419" s="57">
        <v>301017</v>
      </c>
      <c r="C419" s="2" t="s">
        <v>749</v>
      </c>
      <c r="D419" s="2" t="s">
        <v>426</v>
      </c>
      <c r="E419" s="2" t="s">
        <v>353</v>
      </c>
      <c r="G419" s="58">
        <v>2.202</v>
      </c>
    </row>
    <row r="420" spans="2:7" x14ac:dyDescent="0.25">
      <c r="B420" s="57">
        <v>301021</v>
      </c>
      <c r="C420" s="2" t="s">
        <v>750</v>
      </c>
      <c r="D420" s="2" t="s">
        <v>426</v>
      </c>
      <c r="E420" s="2" t="s">
        <v>353</v>
      </c>
      <c r="G420" s="58">
        <v>2.202</v>
      </c>
    </row>
    <row r="421" spans="2:7" x14ac:dyDescent="0.25">
      <c r="B421" s="57">
        <v>301022</v>
      </c>
      <c r="C421" s="2" t="s">
        <v>751</v>
      </c>
      <c r="D421" s="2" t="s">
        <v>426</v>
      </c>
      <c r="E421" s="2" t="s">
        <v>353</v>
      </c>
      <c r="G421" s="58">
        <v>2.2170000000000001</v>
      </c>
    </row>
    <row r="422" spans="2:7" x14ac:dyDescent="0.25">
      <c r="B422" s="57">
        <v>301024</v>
      </c>
      <c r="C422" s="2" t="s">
        <v>752</v>
      </c>
      <c r="D422" s="2" t="s">
        <v>426</v>
      </c>
      <c r="E422" s="2" t="s">
        <v>353</v>
      </c>
      <c r="G422" s="58">
        <v>2.9409999999999998</v>
      </c>
    </row>
    <row r="423" spans="2:7" x14ac:dyDescent="0.25">
      <c r="B423" s="57">
        <v>301027</v>
      </c>
      <c r="C423" s="2" t="s">
        <v>753</v>
      </c>
      <c r="D423" s="2" t="s">
        <v>426</v>
      </c>
      <c r="E423" s="2" t="s">
        <v>353</v>
      </c>
      <c r="G423" s="58">
        <v>2.82</v>
      </c>
    </row>
    <row r="424" spans="2:7" x14ac:dyDescent="0.25">
      <c r="B424" s="57">
        <v>301028</v>
      </c>
      <c r="C424" s="2" t="s">
        <v>754</v>
      </c>
      <c r="D424" s="2" t="s">
        <v>426</v>
      </c>
      <c r="E424" s="2" t="s">
        <v>353</v>
      </c>
      <c r="G424" s="58">
        <v>2.17</v>
      </c>
    </row>
    <row r="425" spans="2:7" x14ac:dyDescent="0.25">
      <c r="B425" s="57">
        <v>301029</v>
      </c>
      <c r="C425" s="2" t="s">
        <v>755</v>
      </c>
      <c r="D425" s="2" t="s">
        <v>426</v>
      </c>
      <c r="E425" s="2" t="s">
        <v>353</v>
      </c>
      <c r="G425" s="58">
        <v>2.17</v>
      </c>
    </row>
    <row r="426" spans="2:7" x14ac:dyDescent="0.25">
      <c r="B426" s="57">
        <v>301031</v>
      </c>
      <c r="C426" s="2" t="s">
        <v>756</v>
      </c>
      <c r="D426" s="2" t="s">
        <v>426</v>
      </c>
      <c r="E426" s="2" t="s">
        <v>353</v>
      </c>
      <c r="G426" s="58">
        <v>2.5589999999999997</v>
      </c>
    </row>
    <row r="427" spans="2:7" x14ac:dyDescent="0.25">
      <c r="B427" s="57">
        <v>301033</v>
      </c>
      <c r="C427" s="2" t="s">
        <v>757</v>
      </c>
      <c r="D427" s="2" t="s">
        <v>426</v>
      </c>
      <c r="E427" s="2" t="s">
        <v>353</v>
      </c>
      <c r="G427" s="58">
        <v>1.944</v>
      </c>
    </row>
    <row r="428" spans="2:7" x14ac:dyDescent="0.25">
      <c r="B428" s="57">
        <v>301034</v>
      </c>
      <c r="C428" s="2" t="s">
        <v>758</v>
      </c>
      <c r="D428" s="2" t="s">
        <v>426</v>
      </c>
      <c r="E428" s="2" t="s">
        <v>353</v>
      </c>
      <c r="G428" s="58">
        <v>2.9409999999999998</v>
      </c>
    </row>
    <row r="429" spans="2:7" x14ac:dyDescent="0.25">
      <c r="B429" s="57">
        <v>301037</v>
      </c>
      <c r="C429" s="2" t="s">
        <v>759</v>
      </c>
      <c r="D429" s="2" t="s">
        <v>428</v>
      </c>
      <c r="E429" s="2" t="s">
        <v>353</v>
      </c>
      <c r="G429" s="58">
        <v>3.7039999999999997</v>
      </c>
    </row>
    <row r="430" spans="2:7" x14ac:dyDescent="0.25">
      <c r="B430" s="57">
        <v>301038</v>
      </c>
      <c r="C430" s="2" t="s">
        <v>760</v>
      </c>
      <c r="D430" s="2" t="s">
        <v>426</v>
      </c>
      <c r="E430" s="2" t="s">
        <v>353</v>
      </c>
      <c r="G430" s="58">
        <v>2.2890000000000001</v>
      </c>
    </row>
    <row r="431" spans="2:7" x14ac:dyDescent="0.25">
      <c r="B431" s="57">
        <v>301039</v>
      </c>
      <c r="C431" s="2" t="s">
        <v>761</v>
      </c>
      <c r="D431" s="2" t="s">
        <v>426</v>
      </c>
      <c r="E431" s="2" t="s">
        <v>353</v>
      </c>
      <c r="G431" s="58">
        <v>2.17</v>
      </c>
    </row>
    <row r="432" spans="2:7" x14ac:dyDescent="0.25">
      <c r="B432" s="57">
        <v>301040</v>
      </c>
      <c r="C432" s="2" t="s">
        <v>762</v>
      </c>
      <c r="D432" s="2" t="s">
        <v>426</v>
      </c>
      <c r="E432" s="2" t="s">
        <v>353</v>
      </c>
      <c r="G432" s="58">
        <v>2.17</v>
      </c>
    </row>
    <row r="433" spans="2:7" x14ac:dyDescent="0.25">
      <c r="B433" s="57">
        <v>301042</v>
      </c>
      <c r="C433" s="2" t="s">
        <v>763</v>
      </c>
      <c r="D433" s="2" t="s">
        <v>426</v>
      </c>
      <c r="E433" s="2" t="s">
        <v>353</v>
      </c>
      <c r="G433" s="58">
        <v>3.3009999999999997</v>
      </c>
    </row>
    <row r="434" spans="2:7" x14ac:dyDescent="0.25">
      <c r="B434" s="57">
        <v>301043</v>
      </c>
      <c r="C434" s="2" t="s">
        <v>764</v>
      </c>
      <c r="D434" s="2" t="s">
        <v>426</v>
      </c>
      <c r="E434" s="2" t="s">
        <v>353</v>
      </c>
      <c r="G434" s="58">
        <v>2.2789999999999999</v>
      </c>
    </row>
    <row r="435" spans="2:7" x14ac:dyDescent="0.25">
      <c r="B435" s="57">
        <v>301045</v>
      </c>
      <c r="C435" s="2" t="s">
        <v>765</v>
      </c>
      <c r="D435" s="2" t="s">
        <v>426</v>
      </c>
      <c r="E435" s="2" t="s">
        <v>353</v>
      </c>
      <c r="G435" s="58">
        <v>2.5209999999999999</v>
      </c>
    </row>
    <row r="436" spans="2:7" x14ac:dyDescent="0.25">
      <c r="B436" s="57">
        <v>301046</v>
      </c>
      <c r="C436" s="2" t="s">
        <v>766</v>
      </c>
      <c r="D436" s="2" t="s">
        <v>428</v>
      </c>
      <c r="E436" s="2" t="s">
        <v>353</v>
      </c>
      <c r="G436" s="58">
        <v>3.7330000000000001</v>
      </c>
    </row>
    <row r="437" spans="2:7" x14ac:dyDescent="0.25">
      <c r="B437" s="57">
        <v>301049</v>
      </c>
      <c r="C437" s="2" t="s">
        <v>767</v>
      </c>
      <c r="D437" s="2" t="s">
        <v>428</v>
      </c>
      <c r="E437" s="2" t="s">
        <v>353</v>
      </c>
      <c r="G437" s="58">
        <v>3.6349999999999998</v>
      </c>
    </row>
    <row r="438" spans="2:7" x14ac:dyDescent="0.25">
      <c r="B438" s="57">
        <v>301050</v>
      </c>
      <c r="C438" s="2" t="s">
        <v>768</v>
      </c>
      <c r="D438" s="2" t="s">
        <v>426</v>
      </c>
      <c r="E438" s="2" t="s">
        <v>353</v>
      </c>
      <c r="G438" s="58">
        <v>3.3009999999999997</v>
      </c>
    </row>
    <row r="439" spans="2:7" x14ac:dyDescent="0.25">
      <c r="B439" s="57">
        <v>301051</v>
      </c>
      <c r="C439" s="2" t="s">
        <v>769</v>
      </c>
      <c r="D439" s="2" t="s">
        <v>426</v>
      </c>
      <c r="E439" s="2" t="s">
        <v>353</v>
      </c>
      <c r="G439" s="58">
        <v>3.3929999999999998</v>
      </c>
    </row>
    <row r="440" spans="2:7" x14ac:dyDescent="0.25">
      <c r="B440" s="57">
        <v>301052</v>
      </c>
      <c r="C440" s="2" t="s">
        <v>770</v>
      </c>
      <c r="D440" s="2" t="s">
        <v>428</v>
      </c>
      <c r="E440" s="2" t="s">
        <v>353</v>
      </c>
      <c r="G440" s="58">
        <v>3.6199999999999997</v>
      </c>
    </row>
    <row r="441" spans="2:7" x14ac:dyDescent="0.25">
      <c r="B441" s="57">
        <v>301054</v>
      </c>
      <c r="C441" s="2" t="s">
        <v>771</v>
      </c>
      <c r="D441" s="2" t="s">
        <v>428</v>
      </c>
      <c r="E441" s="2" t="s">
        <v>353</v>
      </c>
      <c r="G441" s="58">
        <v>3.8929999999999998</v>
      </c>
    </row>
    <row r="442" spans="2:7" x14ac:dyDescent="0.25">
      <c r="B442" s="57">
        <v>301056</v>
      </c>
      <c r="C442" s="2" t="s">
        <v>772</v>
      </c>
      <c r="D442" s="2" t="s">
        <v>428</v>
      </c>
      <c r="E442" s="2" t="s">
        <v>353</v>
      </c>
      <c r="G442" s="58">
        <v>2.3769999999999998</v>
      </c>
    </row>
    <row r="443" spans="2:7" x14ac:dyDescent="0.25">
      <c r="B443" s="57">
        <v>301060</v>
      </c>
      <c r="C443" s="2" t="s">
        <v>773</v>
      </c>
      <c r="D443" s="2" t="s">
        <v>426</v>
      </c>
      <c r="E443" s="2" t="s">
        <v>353</v>
      </c>
      <c r="G443" s="58">
        <v>2.5209999999999999</v>
      </c>
    </row>
    <row r="444" spans="2:7" x14ac:dyDescent="0.25">
      <c r="B444" s="57">
        <v>301063</v>
      </c>
      <c r="C444" s="2" t="s">
        <v>774</v>
      </c>
      <c r="D444" s="2" t="s">
        <v>426</v>
      </c>
      <c r="E444" s="2" t="s">
        <v>353</v>
      </c>
      <c r="G444" s="58">
        <v>2.024</v>
      </c>
    </row>
    <row r="445" spans="2:7" x14ac:dyDescent="0.25">
      <c r="B445" s="57">
        <v>301064</v>
      </c>
      <c r="C445" s="2" t="s">
        <v>775</v>
      </c>
      <c r="D445" s="2" t="s">
        <v>426</v>
      </c>
      <c r="E445" s="2" t="s">
        <v>353</v>
      </c>
      <c r="G445" s="58">
        <v>2.5909999999999997</v>
      </c>
    </row>
    <row r="446" spans="2:7" x14ac:dyDescent="0.25">
      <c r="B446" s="57">
        <v>301065</v>
      </c>
      <c r="C446" s="2" t="s">
        <v>776</v>
      </c>
      <c r="D446" s="2" t="s">
        <v>426</v>
      </c>
      <c r="E446" s="2" t="s">
        <v>353</v>
      </c>
      <c r="G446" s="58">
        <v>2.5209999999999999</v>
      </c>
    </row>
    <row r="447" spans="2:7" x14ac:dyDescent="0.25">
      <c r="B447" s="57">
        <v>301080</v>
      </c>
      <c r="C447" s="2" t="s">
        <v>376</v>
      </c>
      <c r="D447" s="2" t="s">
        <v>366</v>
      </c>
      <c r="E447" s="2" t="s">
        <v>353</v>
      </c>
      <c r="G447" s="58">
        <v>0.52500000000000002</v>
      </c>
    </row>
    <row r="448" spans="2:7" x14ac:dyDescent="0.25">
      <c r="B448" s="57">
        <v>301097</v>
      </c>
      <c r="C448" s="2" t="s">
        <v>389</v>
      </c>
      <c r="D448" s="2" t="s">
        <v>366</v>
      </c>
      <c r="E448" s="2" t="s">
        <v>353</v>
      </c>
      <c r="G448" s="58">
        <v>1.3959999999999999</v>
      </c>
    </row>
    <row r="449" spans="2:7" x14ac:dyDescent="0.25">
      <c r="B449" s="57">
        <v>301111</v>
      </c>
      <c r="C449" s="2" t="s">
        <v>396</v>
      </c>
      <c r="D449" s="2" t="s">
        <v>352</v>
      </c>
      <c r="E449" s="2" t="s">
        <v>353</v>
      </c>
      <c r="G449" s="58">
        <v>2.2309999999999999</v>
      </c>
    </row>
    <row r="450" spans="2:7" x14ac:dyDescent="0.25">
      <c r="B450" s="57">
        <v>301113</v>
      </c>
      <c r="C450" s="2" t="s">
        <v>397</v>
      </c>
      <c r="D450" s="2" t="s">
        <v>352</v>
      </c>
      <c r="E450" s="2" t="s">
        <v>353</v>
      </c>
      <c r="G450" s="58">
        <v>1.028</v>
      </c>
    </row>
    <row r="451" spans="2:7" x14ac:dyDescent="0.25">
      <c r="B451" s="57">
        <v>301114</v>
      </c>
      <c r="C451" s="2" t="s">
        <v>398</v>
      </c>
      <c r="D451" s="2" t="s">
        <v>399</v>
      </c>
      <c r="E451" s="2" t="s">
        <v>353</v>
      </c>
      <c r="G451" s="58">
        <v>0.95200000000000007</v>
      </c>
    </row>
    <row r="452" spans="2:7" x14ac:dyDescent="0.25">
      <c r="B452" s="57">
        <v>301116</v>
      </c>
      <c r="C452" s="2" t="s">
        <v>400</v>
      </c>
      <c r="D452" s="2" t="s">
        <v>399</v>
      </c>
      <c r="E452" s="2" t="s">
        <v>353</v>
      </c>
      <c r="G452" s="58">
        <v>0.79400000000000004</v>
      </c>
    </row>
    <row r="453" spans="2:7" x14ac:dyDescent="0.25">
      <c r="B453" s="57">
        <v>301118</v>
      </c>
      <c r="C453" s="2" t="s">
        <v>401</v>
      </c>
      <c r="D453" s="2" t="s">
        <v>399</v>
      </c>
      <c r="E453" s="2" t="s">
        <v>353</v>
      </c>
      <c r="G453" s="58">
        <v>1.0760000000000001</v>
      </c>
    </row>
    <row r="454" spans="2:7" x14ac:dyDescent="0.25">
      <c r="B454" s="57">
        <v>301120</v>
      </c>
      <c r="C454" s="2" t="s">
        <v>777</v>
      </c>
      <c r="D454" s="2" t="s">
        <v>426</v>
      </c>
      <c r="E454" s="2" t="s">
        <v>353</v>
      </c>
      <c r="G454" s="58">
        <v>1.5619999999999998</v>
      </c>
    </row>
    <row r="455" spans="2:7" x14ac:dyDescent="0.25">
      <c r="B455" s="57">
        <v>301129</v>
      </c>
      <c r="C455" s="2" t="s">
        <v>778</v>
      </c>
      <c r="D455" s="2" t="s">
        <v>428</v>
      </c>
      <c r="E455" s="2" t="s">
        <v>353</v>
      </c>
      <c r="G455" s="58">
        <v>3.5969999999999995</v>
      </c>
    </row>
    <row r="456" spans="2:7" x14ac:dyDescent="0.25">
      <c r="B456" s="57">
        <v>301144</v>
      </c>
      <c r="C456" s="2" t="s">
        <v>779</v>
      </c>
      <c r="D456" s="2" t="s">
        <v>426</v>
      </c>
      <c r="E456" s="2" t="s">
        <v>353</v>
      </c>
      <c r="G456" s="58">
        <v>3.31</v>
      </c>
    </row>
    <row r="457" spans="2:7" x14ac:dyDescent="0.25">
      <c r="B457" s="57">
        <v>301148</v>
      </c>
      <c r="C457" s="2" t="s">
        <v>780</v>
      </c>
      <c r="D457" s="2" t="s">
        <v>426</v>
      </c>
      <c r="E457" s="2" t="s">
        <v>353</v>
      </c>
      <c r="G457" s="58">
        <v>1.6839999999999999</v>
      </c>
    </row>
    <row r="458" spans="2:7" x14ac:dyDescent="0.25">
      <c r="B458" s="57">
        <v>301152</v>
      </c>
      <c r="C458" s="2" t="s">
        <v>781</v>
      </c>
      <c r="D458" s="2" t="s">
        <v>426</v>
      </c>
      <c r="E458" s="2" t="s">
        <v>353</v>
      </c>
      <c r="G458" s="58">
        <v>1.5619999999999998</v>
      </c>
    </row>
    <row r="459" spans="2:7" x14ac:dyDescent="0.25">
      <c r="B459" s="57">
        <v>301153</v>
      </c>
      <c r="C459" s="2" t="s">
        <v>782</v>
      </c>
      <c r="D459" s="2" t="s">
        <v>426</v>
      </c>
      <c r="E459" s="2" t="s">
        <v>353</v>
      </c>
      <c r="G459" s="58">
        <v>1.6539999999999999</v>
      </c>
    </row>
    <row r="460" spans="2:7" x14ac:dyDescent="0.25">
      <c r="B460" s="57">
        <v>301159</v>
      </c>
      <c r="C460" s="2" t="s">
        <v>783</v>
      </c>
      <c r="D460" s="2" t="s">
        <v>426</v>
      </c>
      <c r="E460" s="2" t="s">
        <v>353</v>
      </c>
      <c r="G460" s="58">
        <v>1.64</v>
      </c>
    </row>
    <row r="461" spans="2:7" x14ac:dyDescent="0.25">
      <c r="B461" s="57">
        <v>301164</v>
      </c>
      <c r="C461" s="2" t="s">
        <v>784</v>
      </c>
      <c r="D461" s="2" t="s">
        <v>426</v>
      </c>
      <c r="E461" s="2" t="s">
        <v>353</v>
      </c>
      <c r="G461" s="58">
        <v>1.4889999999999999</v>
      </c>
    </row>
    <row r="462" spans="2:7" x14ac:dyDescent="0.25">
      <c r="B462" s="57">
        <v>301177</v>
      </c>
      <c r="C462" s="2" t="s">
        <v>785</v>
      </c>
      <c r="D462" s="2" t="s">
        <v>426</v>
      </c>
      <c r="E462" s="2" t="s">
        <v>353</v>
      </c>
      <c r="G462" s="58">
        <v>1.2269999999999999</v>
      </c>
    </row>
    <row r="463" spans="2:7" x14ac:dyDescent="0.25">
      <c r="B463" s="57">
        <v>301178</v>
      </c>
      <c r="C463" s="2" t="s">
        <v>786</v>
      </c>
      <c r="D463" s="2" t="s">
        <v>426</v>
      </c>
      <c r="E463" s="2" t="s">
        <v>353</v>
      </c>
      <c r="G463" s="58">
        <v>1.5799999999999998</v>
      </c>
    </row>
    <row r="464" spans="2:7" x14ac:dyDescent="0.25">
      <c r="B464" s="57">
        <v>301180</v>
      </c>
      <c r="C464" s="2" t="s">
        <v>787</v>
      </c>
      <c r="D464" s="2" t="s">
        <v>426</v>
      </c>
      <c r="E464" s="2" t="s">
        <v>353</v>
      </c>
      <c r="G464" s="58">
        <v>1.8919999999999999</v>
      </c>
    </row>
    <row r="465" spans="2:7" x14ac:dyDescent="0.25">
      <c r="B465" s="57">
        <v>301182</v>
      </c>
      <c r="C465" s="2" t="s">
        <v>788</v>
      </c>
      <c r="D465" s="2" t="s">
        <v>426</v>
      </c>
      <c r="E465" s="2" t="s">
        <v>353</v>
      </c>
      <c r="G465" s="58">
        <v>1.599</v>
      </c>
    </row>
    <row r="466" spans="2:7" x14ac:dyDescent="0.25">
      <c r="B466" s="57">
        <v>301184</v>
      </c>
      <c r="C466" s="2" t="s">
        <v>402</v>
      </c>
      <c r="D466" s="2" t="s">
        <v>352</v>
      </c>
      <c r="E466" s="2" t="s">
        <v>353</v>
      </c>
      <c r="G466" s="58">
        <v>2.4739999999999998</v>
      </c>
    </row>
    <row r="467" spans="2:7" x14ac:dyDescent="0.25">
      <c r="B467" s="57">
        <v>301185</v>
      </c>
      <c r="C467" s="2" t="s">
        <v>403</v>
      </c>
      <c r="D467" s="2" t="s">
        <v>399</v>
      </c>
      <c r="E467" s="2" t="s">
        <v>353</v>
      </c>
      <c r="G467" s="58">
        <v>0.71000000000000008</v>
      </c>
    </row>
    <row r="468" spans="2:7" x14ac:dyDescent="0.25">
      <c r="B468" s="57">
        <v>301193</v>
      </c>
      <c r="C468" s="2" t="s">
        <v>789</v>
      </c>
      <c r="D468" s="2" t="s">
        <v>428</v>
      </c>
      <c r="E468" s="2" t="s">
        <v>353</v>
      </c>
      <c r="G468" s="58">
        <v>2.2429999999999999</v>
      </c>
    </row>
    <row r="469" spans="2:7" x14ac:dyDescent="0.25">
      <c r="B469" s="57">
        <v>301194</v>
      </c>
      <c r="C469" s="2" t="s">
        <v>790</v>
      </c>
      <c r="D469" s="2" t="s">
        <v>428</v>
      </c>
      <c r="E469" s="2" t="s">
        <v>353</v>
      </c>
      <c r="G469" s="58">
        <v>1.827</v>
      </c>
    </row>
    <row r="470" spans="2:7" x14ac:dyDescent="0.25">
      <c r="B470" s="57">
        <v>301195</v>
      </c>
      <c r="C470" s="2" t="s">
        <v>791</v>
      </c>
      <c r="D470" s="2" t="s">
        <v>428</v>
      </c>
      <c r="E470" s="2" t="s">
        <v>353</v>
      </c>
      <c r="G470" s="58">
        <v>2.0270000000000001</v>
      </c>
    </row>
    <row r="471" spans="2:7" x14ac:dyDescent="0.25">
      <c r="B471" s="57">
        <v>301196</v>
      </c>
      <c r="C471" s="2" t="s">
        <v>792</v>
      </c>
      <c r="D471" s="2" t="s">
        <v>428</v>
      </c>
      <c r="E471" s="2" t="s">
        <v>353</v>
      </c>
      <c r="G471" s="58">
        <v>2.0779999999999998</v>
      </c>
    </row>
    <row r="472" spans="2:7" x14ac:dyDescent="0.25">
      <c r="B472" s="57">
        <v>301198</v>
      </c>
      <c r="C472" s="2" t="s">
        <v>404</v>
      </c>
      <c r="D472" s="2" t="s">
        <v>399</v>
      </c>
      <c r="E472" s="2" t="s">
        <v>353</v>
      </c>
      <c r="G472" s="58">
        <v>1.111</v>
      </c>
    </row>
    <row r="473" spans="2:7" x14ac:dyDescent="0.25">
      <c r="B473" s="57">
        <v>301199</v>
      </c>
      <c r="C473" s="2" t="s">
        <v>793</v>
      </c>
      <c r="D473" s="2" t="s">
        <v>426</v>
      </c>
      <c r="E473" s="2" t="s">
        <v>353</v>
      </c>
      <c r="G473" s="58">
        <v>1.716</v>
      </c>
    </row>
    <row r="474" spans="2:7" x14ac:dyDescent="0.25">
      <c r="B474" s="57">
        <v>301203</v>
      </c>
      <c r="C474" s="2" t="s">
        <v>794</v>
      </c>
      <c r="D474" s="2" t="s">
        <v>428</v>
      </c>
      <c r="E474" s="2" t="s">
        <v>353</v>
      </c>
      <c r="G474" s="58">
        <v>2.2659999999999996</v>
      </c>
    </row>
    <row r="475" spans="2:7" x14ac:dyDescent="0.25">
      <c r="B475" s="57">
        <v>301206</v>
      </c>
      <c r="C475" s="2" t="s">
        <v>795</v>
      </c>
      <c r="D475" s="2" t="s">
        <v>428</v>
      </c>
      <c r="E475" s="2" t="s">
        <v>353</v>
      </c>
      <c r="G475" s="58">
        <v>1.2010000000000001</v>
      </c>
    </row>
    <row r="476" spans="2:7" x14ac:dyDescent="0.25">
      <c r="B476" s="57">
        <v>301207</v>
      </c>
      <c r="C476" s="2" t="s">
        <v>796</v>
      </c>
      <c r="D476" s="2" t="s">
        <v>428</v>
      </c>
      <c r="E476" s="2" t="s">
        <v>353</v>
      </c>
      <c r="G476" s="58">
        <v>1.3080000000000001</v>
      </c>
    </row>
    <row r="477" spans="2:7" x14ac:dyDescent="0.25">
      <c r="B477" s="57">
        <v>301220</v>
      </c>
      <c r="C477" s="2" t="s">
        <v>797</v>
      </c>
      <c r="D477" s="2" t="s">
        <v>428</v>
      </c>
      <c r="E477" s="2" t="s">
        <v>353</v>
      </c>
      <c r="G477" s="58">
        <v>1.4470000000000001</v>
      </c>
    </row>
    <row r="478" spans="2:7" x14ac:dyDescent="0.25">
      <c r="B478" s="57">
        <v>301222</v>
      </c>
      <c r="C478" s="2" t="s">
        <v>798</v>
      </c>
      <c r="D478" s="2" t="s">
        <v>428</v>
      </c>
      <c r="E478" s="2" t="s">
        <v>353</v>
      </c>
      <c r="G478" s="58">
        <v>2.1159999999999997</v>
      </c>
    </row>
    <row r="479" spans="2:7" x14ac:dyDescent="0.25">
      <c r="B479" s="57">
        <v>301230</v>
      </c>
      <c r="C479" s="2" t="s">
        <v>799</v>
      </c>
      <c r="D479" s="2" t="s">
        <v>428</v>
      </c>
      <c r="E479" s="2" t="s">
        <v>353</v>
      </c>
      <c r="G479" s="58">
        <v>3.2169999999999996</v>
      </c>
    </row>
    <row r="480" spans="2:7" x14ac:dyDescent="0.25">
      <c r="B480" s="57">
        <v>301232</v>
      </c>
      <c r="C480" s="2" t="s">
        <v>800</v>
      </c>
      <c r="D480" s="2" t="s">
        <v>428</v>
      </c>
      <c r="E480" s="2" t="s">
        <v>353</v>
      </c>
      <c r="G480" s="58">
        <v>2.7389999999999999</v>
      </c>
    </row>
    <row r="481" spans="2:7" x14ac:dyDescent="0.25">
      <c r="B481" s="57">
        <v>301233</v>
      </c>
      <c r="C481" s="2" t="s">
        <v>801</v>
      </c>
      <c r="D481" s="2" t="s">
        <v>428</v>
      </c>
      <c r="E481" s="2" t="s">
        <v>353</v>
      </c>
      <c r="G481" s="58">
        <v>2.5829999999999997</v>
      </c>
    </row>
    <row r="482" spans="2:7" x14ac:dyDescent="0.25">
      <c r="B482" s="57">
        <v>301234</v>
      </c>
      <c r="C482" s="2" t="s">
        <v>802</v>
      </c>
      <c r="D482" s="2" t="s">
        <v>428</v>
      </c>
      <c r="E482" s="2" t="s">
        <v>353</v>
      </c>
      <c r="G482" s="58">
        <v>2.9669999999999996</v>
      </c>
    </row>
    <row r="483" spans="2:7" x14ac:dyDescent="0.25">
      <c r="B483" s="57">
        <v>301235</v>
      </c>
      <c r="C483" s="2" t="s">
        <v>803</v>
      </c>
      <c r="D483" s="2" t="s">
        <v>428</v>
      </c>
      <c r="E483" s="2" t="s">
        <v>353</v>
      </c>
      <c r="G483" s="58">
        <v>2.4979999999999998</v>
      </c>
    </row>
    <row r="484" spans="2:7" x14ac:dyDescent="0.25">
      <c r="B484" s="57">
        <v>301238</v>
      </c>
      <c r="C484" s="2" t="s">
        <v>804</v>
      </c>
      <c r="D484" s="2" t="s">
        <v>428</v>
      </c>
      <c r="E484" s="2" t="s">
        <v>353</v>
      </c>
      <c r="G484" s="58">
        <v>2.3260000000000001</v>
      </c>
    </row>
    <row r="485" spans="2:7" x14ac:dyDescent="0.25">
      <c r="B485" s="57">
        <v>301239</v>
      </c>
      <c r="C485" s="2" t="s">
        <v>805</v>
      </c>
      <c r="D485" s="2" t="s">
        <v>428</v>
      </c>
      <c r="E485" s="2" t="s">
        <v>353</v>
      </c>
      <c r="G485" s="58">
        <v>2.3739999999999997</v>
      </c>
    </row>
    <row r="486" spans="2:7" x14ac:dyDescent="0.25">
      <c r="B486" s="57">
        <v>301240</v>
      </c>
      <c r="C486" s="2" t="s">
        <v>806</v>
      </c>
      <c r="D486" s="2" t="s">
        <v>428</v>
      </c>
      <c r="E486" s="2" t="s">
        <v>353</v>
      </c>
      <c r="G486" s="58">
        <v>2.7989999999999995</v>
      </c>
    </row>
    <row r="487" spans="2:7" x14ac:dyDescent="0.25">
      <c r="B487" s="57">
        <v>301241</v>
      </c>
      <c r="C487" s="2" t="s">
        <v>807</v>
      </c>
      <c r="D487" s="2" t="s">
        <v>428</v>
      </c>
      <c r="E487" s="2" t="s">
        <v>353</v>
      </c>
      <c r="G487" s="58">
        <v>2.76</v>
      </c>
    </row>
    <row r="488" spans="2:7" x14ac:dyDescent="0.25">
      <c r="B488" s="57">
        <v>301242</v>
      </c>
      <c r="C488" s="2" t="s">
        <v>808</v>
      </c>
      <c r="D488" s="2" t="s">
        <v>428</v>
      </c>
      <c r="E488" s="2" t="s">
        <v>353</v>
      </c>
      <c r="G488" s="58">
        <v>2.6749999999999998</v>
      </c>
    </row>
    <row r="489" spans="2:7" x14ac:dyDescent="0.25">
      <c r="B489" s="57">
        <v>301243</v>
      </c>
      <c r="C489" s="2" t="s">
        <v>809</v>
      </c>
      <c r="D489" s="2" t="s">
        <v>428</v>
      </c>
      <c r="E489" s="2" t="s">
        <v>353</v>
      </c>
      <c r="G489" s="58">
        <v>2.831</v>
      </c>
    </row>
    <row r="490" spans="2:7" x14ac:dyDescent="0.25">
      <c r="B490" s="57">
        <v>301244</v>
      </c>
      <c r="C490" s="2" t="s">
        <v>810</v>
      </c>
      <c r="D490" s="2" t="s">
        <v>428</v>
      </c>
      <c r="E490" s="2" t="s">
        <v>353</v>
      </c>
      <c r="G490" s="58">
        <v>2.4329999999999994</v>
      </c>
    </row>
    <row r="491" spans="2:7" x14ac:dyDescent="0.25">
      <c r="B491" s="57">
        <v>301245</v>
      </c>
      <c r="C491" s="2" t="s">
        <v>811</v>
      </c>
      <c r="D491" s="2" t="s">
        <v>428</v>
      </c>
      <c r="E491" s="2" t="s">
        <v>353</v>
      </c>
      <c r="G491" s="58">
        <v>2.4649999999999999</v>
      </c>
    </row>
    <row r="492" spans="2:7" x14ac:dyDescent="0.25">
      <c r="B492" s="57">
        <v>301246</v>
      </c>
      <c r="C492" s="2" t="s">
        <v>812</v>
      </c>
      <c r="D492" s="2" t="s">
        <v>428</v>
      </c>
      <c r="E492" s="2" t="s">
        <v>353</v>
      </c>
      <c r="G492" s="58">
        <v>0.622</v>
      </c>
    </row>
    <row r="493" spans="2:7" x14ac:dyDescent="0.25">
      <c r="B493" s="57">
        <v>301248</v>
      </c>
      <c r="C493" s="2" t="s">
        <v>813</v>
      </c>
      <c r="D493" s="2" t="s">
        <v>428</v>
      </c>
      <c r="E493" s="2" t="s">
        <v>353</v>
      </c>
      <c r="G493" s="58">
        <v>1.0850000000000002</v>
      </c>
    </row>
    <row r="494" spans="2:7" x14ac:dyDescent="0.25">
      <c r="B494" s="57">
        <v>301249</v>
      </c>
      <c r="C494" s="2" t="s">
        <v>814</v>
      </c>
      <c r="D494" s="2" t="s">
        <v>428</v>
      </c>
      <c r="E494" s="2" t="s">
        <v>353</v>
      </c>
      <c r="G494" s="58">
        <v>1.59</v>
      </c>
    </row>
    <row r="495" spans="2:7" x14ac:dyDescent="0.25">
      <c r="B495" s="57">
        <v>301250</v>
      </c>
      <c r="C495" s="2" t="s">
        <v>815</v>
      </c>
      <c r="D495" s="2" t="s">
        <v>428</v>
      </c>
      <c r="E495" s="2" t="s">
        <v>353</v>
      </c>
      <c r="G495" s="58">
        <v>0.93400000000000005</v>
      </c>
    </row>
    <row r="496" spans="2:7" x14ac:dyDescent="0.25">
      <c r="B496" s="57">
        <v>301251</v>
      </c>
      <c r="C496" s="2" t="s">
        <v>816</v>
      </c>
      <c r="D496" s="2" t="s">
        <v>428</v>
      </c>
      <c r="E496" s="2" t="s">
        <v>353</v>
      </c>
      <c r="G496" s="58">
        <v>1.3850000000000002</v>
      </c>
    </row>
    <row r="497" spans="2:7" x14ac:dyDescent="0.25">
      <c r="B497" s="57">
        <v>301252</v>
      </c>
      <c r="C497" s="2" t="s">
        <v>817</v>
      </c>
      <c r="D497" s="2" t="s">
        <v>428</v>
      </c>
      <c r="E497" s="2" t="s">
        <v>353</v>
      </c>
      <c r="G497" s="58">
        <v>1.4729999999999999</v>
      </c>
    </row>
    <row r="498" spans="2:7" x14ac:dyDescent="0.25">
      <c r="B498" s="57">
        <v>301253</v>
      </c>
      <c r="C498" s="2" t="s">
        <v>818</v>
      </c>
      <c r="D498" s="2" t="s">
        <v>428</v>
      </c>
      <c r="E498" s="2" t="s">
        <v>353</v>
      </c>
      <c r="G498" s="58">
        <v>0.8600000000000001</v>
      </c>
    </row>
    <row r="499" spans="2:7" x14ac:dyDescent="0.25">
      <c r="B499" s="57">
        <v>301254</v>
      </c>
      <c r="C499" s="2" t="s">
        <v>819</v>
      </c>
      <c r="D499" s="2" t="s">
        <v>428</v>
      </c>
      <c r="E499" s="2" t="s">
        <v>353</v>
      </c>
      <c r="G499" s="58">
        <v>1.4650000000000001</v>
      </c>
    </row>
    <row r="500" spans="2:7" x14ac:dyDescent="0.25">
      <c r="B500" s="57">
        <v>301257</v>
      </c>
      <c r="C500" s="2" t="s">
        <v>820</v>
      </c>
      <c r="D500" s="2" t="s">
        <v>428</v>
      </c>
      <c r="E500" s="2" t="s">
        <v>353</v>
      </c>
      <c r="G500" s="58">
        <v>1.5920000000000001</v>
      </c>
    </row>
    <row r="501" spans="2:7" x14ac:dyDescent="0.25">
      <c r="B501" s="57">
        <v>301259</v>
      </c>
      <c r="C501" s="2" t="s">
        <v>821</v>
      </c>
      <c r="D501" s="2" t="s">
        <v>428</v>
      </c>
      <c r="E501" s="2" t="s">
        <v>353</v>
      </c>
      <c r="G501" s="58">
        <v>1.6659999999999999</v>
      </c>
    </row>
    <row r="502" spans="2:7" x14ac:dyDescent="0.25">
      <c r="B502" s="57">
        <v>301263</v>
      </c>
      <c r="C502" s="2" t="s">
        <v>822</v>
      </c>
      <c r="D502" s="2" t="s">
        <v>428</v>
      </c>
      <c r="E502" s="2" t="s">
        <v>353</v>
      </c>
      <c r="G502" s="58">
        <v>2.0590000000000002</v>
      </c>
    </row>
    <row r="503" spans="2:7" x14ac:dyDescent="0.25">
      <c r="B503" s="57">
        <v>301264</v>
      </c>
      <c r="C503" s="2" t="s">
        <v>823</v>
      </c>
      <c r="D503" s="2" t="s">
        <v>428</v>
      </c>
      <c r="E503" s="2" t="s">
        <v>353</v>
      </c>
      <c r="G503" s="58">
        <v>1.829</v>
      </c>
    </row>
    <row r="504" spans="2:7" x14ac:dyDescent="0.25">
      <c r="B504" s="57">
        <v>301265</v>
      </c>
      <c r="C504" s="2" t="s">
        <v>824</v>
      </c>
      <c r="D504" s="2" t="s">
        <v>428</v>
      </c>
      <c r="E504" s="2" t="s">
        <v>353</v>
      </c>
      <c r="G504" s="58">
        <v>1.9429999999999998</v>
      </c>
    </row>
    <row r="505" spans="2:7" x14ac:dyDescent="0.25">
      <c r="B505" s="57">
        <v>301271</v>
      </c>
      <c r="C505" s="2" t="s">
        <v>825</v>
      </c>
      <c r="D505" s="2" t="s">
        <v>428</v>
      </c>
      <c r="E505" s="2" t="s">
        <v>353</v>
      </c>
      <c r="G505" s="58">
        <v>1.786</v>
      </c>
    </row>
    <row r="506" spans="2:7" x14ac:dyDescent="0.25">
      <c r="B506" s="57">
        <v>301273</v>
      </c>
      <c r="C506" s="2" t="s">
        <v>826</v>
      </c>
      <c r="D506" s="2" t="s">
        <v>428</v>
      </c>
      <c r="E506" s="2" t="s">
        <v>353</v>
      </c>
      <c r="G506" s="58">
        <v>1.5069999999999999</v>
      </c>
    </row>
    <row r="507" spans="2:7" x14ac:dyDescent="0.25">
      <c r="B507" s="57">
        <v>301275</v>
      </c>
      <c r="C507" s="2" t="s">
        <v>827</v>
      </c>
      <c r="D507" s="2" t="s">
        <v>428</v>
      </c>
      <c r="E507" s="2" t="s">
        <v>353</v>
      </c>
      <c r="G507" s="58">
        <v>1.8769999999999998</v>
      </c>
    </row>
    <row r="508" spans="2:7" x14ac:dyDescent="0.25">
      <c r="B508" s="57">
        <v>301304</v>
      </c>
      <c r="C508" s="2" t="s">
        <v>828</v>
      </c>
      <c r="D508" s="2" t="s">
        <v>426</v>
      </c>
      <c r="E508" s="2" t="s">
        <v>353</v>
      </c>
      <c r="G508" s="58">
        <v>1.5659999999999998</v>
      </c>
    </row>
    <row r="509" spans="2:7" x14ac:dyDescent="0.25">
      <c r="B509" s="57">
        <v>301305</v>
      </c>
      <c r="C509" s="2" t="s">
        <v>829</v>
      </c>
      <c r="D509" s="2" t="s">
        <v>830</v>
      </c>
      <c r="E509" s="2" t="s">
        <v>353</v>
      </c>
      <c r="G509" s="58">
        <v>2.149</v>
      </c>
    </row>
    <row r="510" spans="2:7" x14ac:dyDescent="0.25">
      <c r="B510" s="57">
        <v>301306</v>
      </c>
      <c r="C510" s="2" t="s">
        <v>831</v>
      </c>
      <c r="D510" s="2" t="s">
        <v>426</v>
      </c>
      <c r="E510" s="2" t="s">
        <v>353</v>
      </c>
      <c r="G510" s="58">
        <v>1.5799999999999998</v>
      </c>
    </row>
    <row r="511" spans="2:7" x14ac:dyDescent="0.25">
      <c r="B511" s="57">
        <v>301309</v>
      </c>
      <c r="C511" s="2" t="s">
        <v>405</v>
      </c>
      <c r="D511" s="2" t="s">
        <v>399</v>
      </c>
      <c r="E511" s="2" t="s">
        <v>353</v>
      </c>
      <c r="G511" s="58">
        <v>1.111</v>
      </c>
    </row>
    <row r="512" spans="2:7" x14ac:dyDescent="0.25">
      <c r="B512" s="57">
        <v>301312</v>
      </c>
      <c r="C512" s="2" t="s">
        <v>832</v>
      </c>
      <c r="D512" s="2" t="s">
        <v>352</v>
      </c>
      <c r="E512" s="2" t="s">
        <v>353</v>
      </c>
      <c r="G512" s="58">
        <v>2.4739999999999998</v>
      </c>
    </row>
    <row r="513" spans="2:7" x14ac:dyDescent="0.25">
      <c r="B513" s="57">
        <v>301313</v>
      </c>
      <c r="C513" s="2" t="s">
        <v>833</v>
      </c>
      <c r="D513" s="2" t="s">
        <v>426</v>
      </c>
      <c r="E513" s="2" t="s">
        <v>353</v>
      </c>
      <c r="G513" s="58">
        <v>1.5979999999999999</v>
      </c>
    </row>
    <row r="514" spans="2:7" x14ac:dyDescent="0.25">
      <c r="B514" s="57">
        <v>301319</v>
      </c>
      <c r="C514" s="2" t="s">
        <v>834</v>
      </c>
      <c r="D514" s="2" t="s">
        <v>426</v>
      </c>
      <c r="E514" s="2" t="s">
        <v>353</v>
      </c>
      <c r="G514" s="58">
        <v>1.133</v>
      </c>
    </row>
    <row r="515" spans="2:7" x14ac:dyDescent="0.25">
      <c r="B515" s="57">
        <v>301320</v>
      </c>
      <c r="C515" s="2" t="s">
        <v>407</v>
      </c>
      <c r="D515" s="2" t="s">
        <v>399</v>
      </c>
      <c r="E515" s="2" t="s">
        <v>353</v>
      </c>
      <c r="G515" s="58">
        <v>0.45999999999999996</v>
      </c>
    </row>
    <row r="516" spans="2:7" x14ac:dyDescent="0.25">
      <c r="B516" s="57">
        <v>301321</v>
      </c>
      <c r="C516" s="2" t="s">
        <v>835</v>
      </c>
      <c r="D516" s="2" t="s">
        <v>426</v>
      </c>
      <c r="E516" s="2" t="s">
        <v>353</v>
      </c>
      <c r="G516" s="58">
        <v>1.4969999999999999</v>
      </c>
    </row>
    <row r="517" spans="2:7" x14ac:dyDescent="0.25">
      <c r="B517" s="57">
        <v>301323</v>
      </c>
      <c r="C517" s="2" t="s">
        <v>836</v>
      </c>
      <c r="D517" s="2" t="s">
        <v>428</v>
      </c>
      <c r="E517" s="2" t="s">
        <v>353</v>
      </c>
      <c r="G517" s="58">
        <v>1.6909999999999998</v>
      </c>
    </row>
    <row r="518" spans="2:7" x14ac:dyDescent="0.25">
      <c r="B518" s="57">
        <v>301324</v>
      </c>
      <c r="C518" s="2" t="s">
        <v>837</v>
      </c>
      <c r="D518" s="2" t="s">
        <v>428</v>
      </c>
      <c r="E518" s="2" t="s">
        <v>353</v>
      </c>
      <c r="G518" s="58">
        <v>1.6879999999999999</v>
      </c>
    </row>
    <row r="519" spans="2:7" x14ac:dyDescent="0.25">
      <c r="B519" s="57">
        <v>301327</v>
      </c>
      <c r="C519" s="2" t="s">
        <v>838</v>
      </c>
      <c r="D519" s="2" t="s">
        <v>428</v>
      </c>
      <c r="E519" s="2" t="s">
        <v>353</v>
      </c>
      <c r="G519" s="58">
        <v>1.8279999999999998</v>
      </c>
    </row>
    <row r="520" spans="2:7" x14ac:dyDescent="0.25">
      <c r="B520" s="57">
        <v>301328</v>
      </c>
      <c r="C520" s="2" t="s">
        <v>839</v>
      </c>
      <c r="D520" s="2" t="s">
        <v>428</v>
      </c>
      <c r="E520" s="2" t="s">
        <v>353</v>
      </c>
      <c r="G520" s="58">
        <v>1.0170000000000001</v>
      </c>
    </row>
    <row r="521" spans="2:7" x14ac:dyDescent="0.25">
      <c r="B521" s="57">
        <v>301331</v>
      </c>
      <c r="C521" s="2" t="s">
        <v>840</v>
      </c>
      <c r="D521" s="2" t="s">
        <v>426</v>
      </c>
      <c r="E521" s="2" t="s">
        <v>353</v>
      </c>
      <c r="G521" s="58">
        <v>1.133</v>
      </c>
    </row>
    <row r="522" spans="2:7" x14ac:dyDescent="0.25">
      <c r="B522" s="57">
        <v>301337</v>
      </c>
      <c r="C522" s="2" t="s">
        <v>841</v>
      </c>
      <c r="D522" s="2" t="s">
        <v>426</v>
      </c>
      <c r="E522" s="2" t="s">
        <v>353</v>
      </c>
      <c r="G522" s="58">
        <v>1.7499999999999998</v>
      </c>
    </row>
    <row r="523" spans="2:7" x14ac:dyDescent="0.25">
      <c r="B523" s="57">
        <v>301338</v>
      </c>
      <c r="C523" s="2" t="s">
        <v>842</v>
      </c>
      <c r="D523" s="2" t="s">
        <v>428</v>
      </c>
      <c r="E523" s="2" t="s">
        <v>353</v>
      </c>
      <c r="G523" s="58">
        <v>5.4329999999999998</v>
      </c>
    </row>
    <row r="524" spans="2:7" x14ac:dyDescent="0.25">
      <c r="B524" s="57">
        <v>301343</v>
      </c>
      <c r="C524" s="2" t="s">
        <v>843</v>
      </c>
      <c r="D524" s="2" t="s">
        <v>426</v>
      </c>
      <c r="E524" s="2" t="s">
        <v>353</v>
      </c>
      <c r="G524" s="58">
        <v>1.5659999999999998</v>
      </c>
    </row>
    <row r="525" spans="2:7" x14ac:dyDescent="0.25">
      <c r="B525" s="57">
        <v>301344</v>
      </c>
      <c r="C525" s="2" t="s">
        <v>844</v>
      </c>
      <c r="D525" s="2" t="s">
        <v>426</v>
      </c>
      <c r="E525" s="2" t="s">
        <v>353</v>
      </c>
      <c r="G525" s="58">
        <v>1.6539999999999999</v>
      </c>
    </row>
    <row r="526" spans="2:7" x14ac:dyDescent="0.25">
      <c r="B526" s="57">
        <v>301348</v>
      </c>
      <c r="C526" s="2" t="s">
        <v>409</v>
      </c>
      <c r="D526" s="2" t="s">
        <v>399</v>
      </c>
      <c r="E526" s="2" t="s">
        <v>353</v>
      </c>
      <c r="G526" s="58">
        <v>1.1360000000000001</v>
      </c>
    </row>
    <row r="527" spans="2:7" x14ac:dyDescent="0.25">
      <c r="B527" s="57">
        <v>301354</v>
      </c>
      <c r="C527" s="2" t="s">
        <v>845</v>
      </c>
      <c r="D527" s="2" t="s">
        <v>426</v>
      </c>
      <c r="E527" s="2" t="s">
        <v>353</v>
      </c>
      <c r="G527" s="58">
        <v>2.4989999999999997</v>
      </c>
    </row>
    <row r="528" spans="2:7" x14ac:dyDescent="0.25">
      <c r="B528" s="57">
        <v>301355</v>
      </c>
      <c r="C528" s="2" t="s">
        <v>846</v>
      </c>
      <c r="D528" s="2" t="s">
        <v>830</v>
      </c>
      <c r="E528" s="2" t="s">
        <v>353</v>
      </c>
      <c r="G528" s="58">
        <v>1.0609999999999999</v>
      </c>
    </row>
    <row r="529" spans="2:7" x14ac:dyDescent="0.25">
      <c r="B529" s="57">
        <v>301356</v>
      </c>
      <c r="C529" s="2" t="s">
        <v>847</v>
      </c>
      <c r="D529" s="2" t="s">
        <v>426</v>
      </c>
      <c r="E529" s="2" t="s">
        <v>353</v>
      </c>
      <c r="G529" s="58">
        <v>1.5799999999999998</v>
      </c>
    </row>
    <row r="530" spans="2:7" x14ac:dyDescent="0.25">
      <c r="B530" s="57">
        <v>301360</v>
      </c>
      <c r="C530" s="2" t="s">
        <v>410</v>
      </c>
      <c r="D530" s="2" t="s">
        <v>399</v>
      </c>
      <c r="E530" s="2" t="s">
        <v>353</v>
      </c>
      <c r="G530" s="58">
        <v>0.71000000000000008</v>
      </c>
    </row>
    <row r="531" spans="2:7" x14ac:dyDescent="0.25">
      <c r="B531" s="57">
        <v>301361</v>
      </c>
      <c r="C531" s="2" t="s">
        <v>411</v>
      </c>
      <c r="D531" s="2" t="s">
        <v>399</v>
      </c>
      <c r="E531" s="2" t="s">
        <v>353</v>
      </c>
      <c r="G531" s="58">
        <v>0.71000000000000008</v>
      </c>
    </row>
    <row r="532" spans="2:7" x14ac:dyDescent="0.25">
      <c r="B532" s="57">
        <v>301364</v>
      </c>
      <c r="C532" s="2" t="s">
        <v>848</v>
      </c>
      <c r="D532" s="2" t="s">
        <v>426</v>
      </c>
      <c r="E532" s="2" t="s">
        <v>353</v>
      </c>
      <c r="G532" s="58">
        <v>2.2650000000000001</v>
      </c>
    </row>
    <row r="533" spans="2:7" x14ac:dyDescent="0.25">
      <c r="B533" s="57">
        <v>301365</v>
      </c>
      <c r="C533" s="2" t="s">
        <v>849</v>
      </c>
      <c r="D533" s="2" t="s">
        <v>830</v>
      </c>
      <c r="E533" s="2" t="s">
        <v>353</v>
      </c>
      <c r="G533" s="58">
        <v>1.4969999999999999</v>
      </c>
    </row>
    <row r="534" spans="2:7" x14ac:dyDescent="0.25">
      <c r="B534" s="57">
        <v>301366</v>
      </c>
      <c r="C534" s="2" t="s">
        <v>850</v>
      </c>
      <c r="D534" s="2" t="s">
        <v>830</v>
      </c>
      <c r="E534" s="2" t="s">
        <v>353</v>
      </c>
      <c r="G534" s="58">
        <v>1.5109999999999999</v>
      </c>
    </row>
    <row r="535" spans="2:7" x14ac:dyDescent="0.25">
      <c r="B535" s="57">
        <v>301368</v>
      </c>
      <c r="C535" s="2" t="s">
        <v>412</v>
      </c>
      <c r="D535" s="2" t="s">
        <v>352</v>
      </c>
      <c r="E535" s="2" t="s">
        <v>353</v>
      </c>
      <c r="G535" s="58">
        <v>1.891</v>
      </c>
    </row>
    <row r="536" spans="2:7" x14ac:dyDescent="0.25">
      <c r="B536" s="57">
        <v>301369</v>
      </c>
      <c r="C536" s="2" t="s">
        <v>851</v>
      </c>
      <c r="D536" s="2" t="s">
        <v>426</v>
      </c>
      <c r="E536" s="2" t="s">
        <v>353</v>
      </c>
      <c r="G536" s="58">
        <v>0.68900000000000006</v>
      </c>
    </row>
    <row r="537" spans="2:7" x14ac:dyDescent="0.25">
      <c r="B537" s="57">
        <v>301374</v>
      </c>
      <c r="C537" s="2" t="s">
        <v>852</v>
      </c>
      <c r="D537" s="2" t="s">
        <v>830</v>
      </c>
      <c r="E537" s="2" t="s">
        <v>353</v>
      </c>
      <c r="G537" s="58">
        <v>1.5799999999999998</v>
      </c>
    </row>
    <row r="538" spans="2:7" x14ac:dyDescent="0.25">
      <c r="B538" s="57">
        <v>301377</v>
      </c>
      <c r="C538" s="2" t="s">
        <v>853</v>
      </c>
      <c r="D538" s="2" t="s">
        <v>426</v>
      </c>
      <c r="E538" s="2" t="s">
        <v>353</v>
      </c>
      <c r="G538" s="58">
        <v>1.5109999999999999</v>
      </c>
    </row>
    <row r="539" spans="2:7" x14ac:dyDescent="0.25">
      <c r="B539" s="57">
        <v>301385</v>
      </c>
      <c r="C539" s="2" t="s">
        <v>854</v>
      </c>
      <c r="D539" s="2" t="s">
        <v>428</v>
      </c>
      <c r="E539" s="2" t="s">
        <v>353</v>
      </c>
      <c r="G539" s="58">
        <v>2.2029999999999998</v>
      </c>
    </row>
    <row r="540" spans="2:7" x14ac:dyDescent="0.25">
      <c r="B540" s="57">
        <v>301389</v>
      </c>
      <c r="C540" s="2" t="s">
        <v>855</v>
      </c>
      <c r="D540" s="2" t="s">
        <v>830</v>
      </c>
      <c r="E540" s="2" t="s">
        <v>353</v>
      </c>
      <c r="G540" s="58">
        <v>2.1520000000000001</v>
      </c>
    </row>
    <row r="541" spans="2:7" x14ac:dyDescent="0.25">
      <c r="B541" s="57">
        <v>301390</v>
      </c>
      <c r="C541" s="2" t="s">
        <v>856</v>
      </c>
      <c r="D541" s="2" t="s">
        <v>426</v>
      </c>
      <c r="E541" s="2" t="s">
        <v>353</v>
      </c>
      <c r="G541" s="58">
        <v>1.5659999999999998</v>
      </c>
    </row>
    <row r="542" spans="2:7" x14ac:dyDescent="0.25">
      <c r="B542" s="57">
        <v>301391</v>
      </c>
      <c r="C542" s="2" t="s">
        <v>414</v>
      </c>
      <c r="D542" s="2" t="s">
        <v>399</v>
      </c>
      <c r="E542" s="2" t="s">
        <v>353</v>
      </c>
      <c r="G542" s="58">
        <v>0.71000000000000008</v>
      </c>
    </row>
    <row r="543" spans="2:7" x14ac:dyDescent="0.25">
      <c r="B543" s="57">
        <v>301395</v>
      </c>
      <c r="C543" s="2" t="s">
        <v>857</v>
      </c>
      <c r="D543" s="2" t="s">
        <v>426</v>
      </c>
      <c r="E543" s="2" t="s">
        <v>353</v>
      </c>
      <c r="G543" s="58">
        <v>2.9409999999999998</v>
      </c>
    </row>
    <row r="544" spans="2:7" x14ac:dyDescent="0.25">
      <c r="B544" s="57">
        <v>301396</v>
      </c>
      <c r="C544" s="2" t="s">
        <v>858</v>
      </c>
      <c r="D544" s="2" t="s">
        <v>426</v>
      </c>
      <c r="E544" s="2" t="s">
        <v>353</v>
      </c>
      <c r="G544" s="58">
        <v>1.2229999999999999</v>
      </c>
    </row>
    <row r="545" spans="2:7" x14ac:dyDescent="0.25">
      <c r="B545" s="57">
        <v>301397</v>
      </c>
      <c r="C545" s="2" t="s">
        <v>416</v>
      </c>
      <c r="D545" s="2" t="s">
        <v>399</v>
      </c>
      <c r="E545" s="2" t="s">
        <v>353</v>
      </c>
      <c r="G545" s="58">
        <v>1.111</v>
      </c>
    </row>
    <row r="546" spans="2:7" x14ac:dyDescent="0.25">
      <c r="B546" s="57">
        <v>301400</v>
      </c>
      <c r="C546" s="2" t="s">
        <v>417</v>
      </c>
      <c r="D546" s="2" t="s">
        <v>399</v>
      </c>
      <c r="E546" s="2" t="s">
        <v>353</v>
      </c>
      <c r="G546" s="58">
        <v>0.71000000000000008</v>
      </c>
    </row>
    <row r="547" spans="2:7" x14ac:dyDescent="0.25">
      <c r="B547" s="57">
        <v>301401</v>
      </c>
      <c r="C547" s="2" t="s">
        <v>418</v>
      </c>
      <c r="D547" s="2" t="s">
        <v>399</v>
      </c>
      <c r="E547" s="2" t="s">
        <v>353</v>
      </c>
      <c r="G547" s="58">
        <v>0.71000000000000008</v>
      </c>
    </row>
    <row r="548" spans="2:7" x14ac:dyDescent="0.25">
      <c r="B548" s="57">
        <v>301420</v>
      </c>
      <c r="C548" s="2" t="s">
        <v>859</v>
      </c>
      <c r="D548" s="2" t="s">
        <v>428</v>
      </c>
      <c r="E548" s="2" t="s">
        <v>353</v>
      </c>
      <c r="G548" s="58">
        <v>2.012</v>
      </c>
    </row>
    <row r="549" spans="2:7" x14ac:dyDescent="0.25">
      <c r="B549" s="57">
        <v>301427</v>
      </c>
      <c r="C549" s="2" t="s">
        <v>860</v>
      </c>
      <c r="D549" s="2" t="s">
        <v>426</v>
      </c>
      <c r="E549" s="2" t="s">
        <v>353</v>
      </c>
      <c r="G549" s="58">
        <v>1.5799999999999998</v>
      </c>
    </row>
    <row r="550" spans="2:7" x14ac:dyDescent="0.25">
      <c r="B550" s="57">
        <v>301429</v>
      </c>
      <c r="C550" s="2" t="s">
        <v>861</v>
      </c>
      <c r="D550" s="2" t="s">
        <v>426</v>
      </c>
      <c r="E550" s="2" t="s">
        <v>353</v>
      </c>
      <c r="G550" s="58">
        <v>2.0449999999999999</v>
      </c>
    </row>
    <row r="551" spans="2:7" x14ac:dyDescent="0.25">
      <c r="B551" s="57">
        <v>301431</v>
      </c>
      <c r="C551" s="2" t="s">
        <v>862</v>
      </c>
      <c r="D551" s="2" t="s">
        <v>426</v>
      </c>
      <c r="E551" s="2" t="s">
        <v>353</v>
      </c>
      <c r="G551" s="58">
        <v>1.66</v>
      </c>
    </row>
    <row r="552" spans="2:7" x14ac:dyDescent="0.25">
      <c r="B552" s="57">
        <v>301432</v>
      </c>
      <c r="C552" s="2" t="s">
        <v>863</v>
      </c>
      <c r="D552" s="2" t="s">
        <v>428</v>
      </c>
      <c r="E552" s="2" t="s">
        <v>353</v>
      </c>
      <c r="G552" s="58">
        <v>2.4299999999999997</v>
      </c>
    </row>
    <row r="553" spans="2:7" x14ac:dyDescent="0.25">
      <c r="B553" s="57">
        <v>301433</v>
      </c>
      <c r="C553" s="2" t="s">
        <v>864</v>
      </c>
      <c r="D553" s="2" t="s">
        <v>428</v>
      </c>
      <c r="E553" s="2" t="s">
        <v>353</v>
      </c>
      <c r="G553" s="58">
        <v>1.9750000000000001</v>
      </c>
    </row>
    <row r="554" spans="2:7" x14ac:dyDescent="0.25">
      <c r="B554" s="57">
        <v>301434</v>
      </c>
      <c r="C554" s="2" t="s">
        <v>865</v>
      </c>
      <c r="D554" s="2" t="s">
        <v>428</v>
      </c>
      <c r="E554" s="2" t="s">
        <v>353</v>
      </c>
      <c r="G554" s="58">
        <v>2.1689999999999996</v>
      </c>
    </row>
    <row r="555" spans="2:7" x14ac:dyDescent="0.25">
      <c r="B555" s="57">
        <v>301435</v>
      </c>
      <c r="C555" s="2" t="s">
        <v>866</v>
      </c>
      <c r="D555" s="2" t="s">
        <v>428</v>
      </c>
      <c r="E555" s="2" t="s">
        <v>353</v>
      </c>
      <c r="G555" s="58">
        <v>2.3979999999999997</v>
      </c>
    </row>
    <row r="556" spans="2:7" x14ac:dyDescent="0.25">
      <c r="B556" s="57">
        <v>301436</v>
      </c>
      <c r="C556" s="2" t="s">
        <v>867</v>
      </c>
      <c r="D556" s="2" t="s">
        <v>428</v>
      </c>
      <c r="E556" s="2" t="s">
        <v>353</v>
      </c>
      <c r="G556" s="58">
        <v>2.46</v>
      </c>
    </row>
    <row r="557" spans="2:7" x14ac:dyDescent="0.25">
      <c r="B557" s="57">
        <v>301437</v>
      </c>
      <c r="C557" s="2" t="s">
        <v>868</v>
      </c>
      <c r="D557" s="2" t="s">
        <v>428</v>
      </c>
      <c r="E557" s="2" t="s">
        <v>353</v>
      </c>
      <c r="G557" s="58">
        <v>2.2869999999999999</v>
      </c>
    </row>
    <row r="558" spans="2:7" x14ac:dyDescent="0.25">
      <c r="B558" s="57">
        <v>301438</v>
      </c>
      <c r="C558" s="2" t="s">
        <v>869</v>
      </c>
      <c r="D558" s="2" t="s">
        <v>428</v>
      </c>
      <c r="E558" s="2" t="s">
        <v>353</v>
      </c>
      <c r="G558" s="58">
        <v>1.1890000000000001</v>
      </c>
    </row>
    <row r="559" spans="2:7" x14ac:dyDescent="0.25">
      <c r="B559" s="57">
        <v>301439</v>
      </c>
      <c r="C559" s="2" t="s">
        <v>870</v>
      </c>
      <c r="D559" s="2" t="s">
        <v>428</v>
      </c>
      <c r="E559" s="2" t="s">
        <v>353</v>
      </c>
      <c r="G559" s="58">
        <v>2.1349999999999998</v>
      </c>
    </row>
    <row r="560" spans="2:7" x14ac:dyDescent="0.25">
      <c r="B560" s="57">
        <v>301441</v>
      </c>
      <c r="C560" s="2" t="s">
        <v>871</v>
      </c>
      <c r="D560" s="2" t="s">
        <v>426</v>
      </c>
      <c r="E560" s="2" t="s">
        <v>353</v>
      </c>
      <c r="G560" s="58">
        <v>1.5229999999999999</v>
      </c>
    </row>
    <row r="561" spans="2:7" x14ac:dyDescent="0.25">
      <c r="B561" s="57">
        <v>301442</v>
      </c>
      <c r="C561" s="2" t="s">
        <v>872</v>
      </c>
      <c r="D561" s="2" t="s">
        <v>426</v>
      </c>
      <c r="E561" s="2" t="s">
        <v>353</v>
      </c>
      <c r="G561" s="58">
        <v>1.5229999999999999</v>
      </c>
    </row>
    <row r="562" spans="2:7" x14ac:dyDescent="0.25">
      <c r="B562" s="57">
        <v>301443</v>
      </c>
      <c r="C562" s="2" t="s">
        <v>873</v>
      </c>
      <c r="D562" s="2" t="s">
        <v>426</v>
      </c>
      <c r="E562" s="2" t="s">
        <v>353</v>
      </c>
      <c r="G562" s="58">
        <v>1.5229999999999999</v>
      </c>
    </row>
    <row r="563" spans="2:7" x14ac:dyDescent="0.25">
      <c r="B563" s="57">
        <v>301446</v>
      </c>
      <c r="C563" s="2" t="s">
        <v>874</v>
      </c>
      <c r="D563" s="2" t="s">
        <v>830</v>
      </c>
      <c r="E563" s="2" t="s">
        <v>353</v>
      </c>
      <c r="G563" s="58">
        <v>1.4209999999999998</v>
      </c>
    </row>
    <row r="564" spans="2:7" x14ac:dyDescent="0.25">
      <c r="B564" s="57">
        <v>301450</v>
      </c>
      <c r="C564" s="2" t="s">
        <v>875</v>
      </c>
      <c r="D564" s="2" t="s">
        <v>426</v>
      </c>
      <c r="E564" s="2" t="s">
        <v>353</v>
      </c>
      <c r="G564" s="58">
        <v>2.3819999999999997</v>
      </c>
    </row>
    <row r="565" spans="2:7" x14ac:dyDescent="0.25">
      <c r="B565" s="57">
        <v>301451</v>
      </c>
      <c r="C565" s="2" t="s">
        <v>876</v>
      </c>
      <c r="D565" s="2" t="s">
        <v>426</v>
      </c>
      <c r="E565" s="2" t="s">
        <v>353</v>
      </c>
      <c r="G565" s="58">
        <v>1.3119999999999998</v>
      </c>
    </row>
    <row r="566" spans="2:7" x14ac:dyDescent="0.25">
      <c r="B566" s="57">
        <v>301453</v>
      </c>
      <c r="C566" s="2" t="s">
        <v>420</v>
      </c>
      <c r="D566" s="2" t="s">
        <v>399</v>
      </c>
      <c r="E566" s="2" t="s">
        <v>353</v>
      </c>
      <c r="G566" s="58">
        <v>0.71000000000000008</v>
      </c>
    </row>
    <row r="567" spans="2:7" x14ac:dyDescent="0.25">
      <c r="B567" s="57">
        <v>301455</v>
      </c>
      <c r="C567" s="2" t="s">
        <v>877</v>
      </c>
      <c r="D567" s="2" t="s">
        <v>428</v>
      </c>
      <c r="E567" s="2" t="s">
        <v>353</v>
      </c>
      <c r="G567" s="58">
        <v>4.0049999999999999</v>
      </c>
    </row>
    <row r="568" spans="2:7" x14ac:dyDescent="0.25">
      <c r="B568" s="57">
        <v>301461</v>
      </c>
      <c r="C568" s="2" t="s">
        <v>422</v>
      </c>
      <c r="D568" s="2" t="s">
        <v>366</v>
      </c>
      <c r="E568" s="2" t="s">
        <v>353</v>
      </c>
      <c r="G568" s="58">
        <v>1.4319999999999999</v>
      </c>
    </row>
    <row r="569" spans="2:7" x14ac:dyDescent="0.25">
      <c r="B569" s="57">
        <v>301470</v>
      </c>
      <c r="C569" s="2" t="s">
        <v>878</v>
      </c>
      <c r="D569" s="2" t="s">
        <v>830</v>
      </c>
      <c r="E569" s="2" t="s">
        <v>353</v>
      </c>
      <c r="G569" s="58">
        <v>1.5799999999999998</v>
      </c>
    </row>
    <row r="570" spans="2:7" x14ac:dyDescent="0.25">
      <c r="B570" s="57">
        <v>301471</v>
      </c>
      <c r="C570" s="2" t="s">
        <v>879</v>
      </c>
      <c r="D570" s="2" t="s">
        <v>428</v>
      </c>
      <c r="E570" s="2" t="s">
        <v>353</v>
      </c>
      <c r="G570" s="58">
        <v>1.8079999999999998</v>
      </c>
    </row>
    <row r="571" spans="2:7" x14ac:dyDescent="0.25">
      <c r="B571" s="57">
        <v>301473</v>
      </c>
      <c r="C571" s="2" t="s">
        <v>880</v>
      </c>
      <c r="D571" s="2" t="s">
        <v>428</v>
      </c>
      <c r="E571" s="2" t="s">
        <v>353</v>
      </c>
      <c r="G571" s="58">
        <v>1.6619999999999999</v>
      </c>
    </row>
    <row r="572" spans="2:7" x14ac:dyDescent="0.25">
      <c r="B572" s="57">
        <v>301474</v>
      </c>
      <c r="C572" s="2" t="s">
        <v>881</v>
      </c>
      <c r="D572" s="2" t="s">
        <v>428</v>
      </c>
      <c r="E572" s="2" t="s">
        <v>353</v>
      </c>
      <c r="G572" s="58">
        <v>0.68700000000000006</v>
      </c>
    </row>
    <row r="573" spans="2:7" x14ac:dyDescent="0.25">
      <c r="B573" s="57">
        <v>301475</v>
      </c>
      <c r="C573" s="2" t="s">
        <v>882</v>
      </c>
      <c r="D573" s="2" t="s">
        <v>428</v>
      </c>
      <c r="E573" s="2" t="s">
        <v>353</v>
      </c>
      <c r="G573" s="58">
        <v>1.498</v>
      </c>
    </row>
    <row r="574" spans="2:7" x14ac:dyDescent="0.25">
      <c r="B574" s="57">
        <v>301476</v>
      </c>
      <c r="C574" s="2" t="s">
        <v>883</v>
      </c>
      <c r="D574" s="2" t="s">
        <v>428</v>
      </c>
      <c r="E574" s="2" t="s">
        <v>353</v>
      </c>
      <c r="G574" s="58">
        <v>1.645</v>
      </c>
    </row>
    <row r="575" spans="2:7" x14ac:dyDescent="0.25">
      <c r="B575" s="57">
        <v>301477</v>
      </c>
      <c r="C575" s="2" t="s">
        <v>884</v>
      </c>
      <c r="D575" s="2" t="s">
        <v>428</v>
      </c>
      <c r="E575" s="2" t="s">
        <v>353</v>
      </c>
      <c r="G575" s="58">
        <v>1.3519999999999999</v>
      </c>
    </row>
    <row r="576" spans="2:7" x14ac:dyDescent="0.25">
      <c r="B576" s="57">
        <v>301478</v>
      </c>
      <c r="C576" s="2" t="s">
        <v>885</v>
      </c>
      <c r="D576" s="2" t="s">
        <v>428</v>
      </c>
      <c r="E576" s="2" t="s">
        <v>353</v>
      </c>
      <c r="G576" s="58">
        <v>1.5580000000000001</v>
      </c>
    </row>
    <row r="577" spans="2:7" x14ac:dyDescent="0.25">
      <c r="B577" s="57">
        <v>301479</v>
      </c>
      <c r="C577" s="2" t="s">
        <v>886</v>
      </c>
      <c r="D577" s="2" t="s">
        <v>428</v>
      </c>
      <c r="E577" s="2" t="s">
        <v>353</v>
      </c>
      <c r="G577" s="58">
        <v>3.7409999999999997</v>
      </c>
    </row>
    <row r="578" spans="2:7" x14ac:dyDescent="0.25">
      <c r="B578" s="57">
        <v>301480</v>
      </c>
      <c r="C578" s="2" t="s">
        <v>887</v>
      </c>
      <c r="D578" s="2" t="s">
        <v>428</v>
      </c>
      <c r="E578" s="2" t="s">
        <v>353</v>
      </c>
      <c r="G578" s="58">
        <v>1.7429999999999999</v>
      </c>
    </row>
    <row r="579" spans="2:7" x14ac:dyDescent="0.25">
      <c r="B579" s="57">
        <v>301481</v>
      </c>
      <c r="C579" s="2" t="s">
        <v>888</v>
      </c>
      <c r="D579" s="2" t="s">
        <v>428</v>
      </c>
      <c r="E579" s="2" t="s">
        <v>353</v>
      </c>
      <c r="G579" s="58">
        <v>1.2810000000000001</v>
      </c>
    </row>
    <row r="580" spans="2:7" x14ac:dyDescent="0.25">
      <c r="B580" s="57">
        <v>301482</v>
      </c>
      <c r="C580" s="2" t="s">
        <v>889</v>
      </c>
      <c r="D580" s="2" t="s">
        <v>428</v>
      </c>
      <c r="E580" s="2" t="s">
        <v>353</v>
      </c>
      <c r="G580" s="58">
        <v>1.36</v>
      </c>
    </row>
    <row r="581" spans="2:7" x14ac:dyDescent="0.25">
      <c r="B581" s="57">
        <v>301483</v>
      </c>
      <c r="C581" s="2" t="s">
        <v>890</v>
      </c>
      <c r="D581" s="2" t="s">
        <v>428</v>
      </c>
      <c r="E581" s="2" t="s">
        <v>353</v>
      </c>
      <c r="G581" s="58">
        <v>1.69</v>
      </c>
    </row>
    <row r="582" spans="2:7" x14ac:dyDescent="0.25">
      <c r="B582" s="57">
        <v>301484</v>
      </c>
      <c r="C582" s="2" t="s">
        <v>891</v>
      </c>
      <c r="D582" s="2" t="s">
        <v>428</v>
      </c>
      <c r="E582" s="2" t="s">
        <v>353</v>
      </c>
      <c r="G582" s="58">
        <v>1.347</v>
      </c>
    </row>
    <row r="583" spans="2:7" x14ac:dyDescent="0.25">
      <c r="B583" s="57">
        <v>301485</v>
      </c>
      <c r="C583" s="2" t="s">
        <v>892</v>
      </c>
      <c r="D583" s="2" t="s">
        <v>428</v>
      </c>
      <c r="E583" s="2" t="s">
        <v>353</v>
      </c>
      <c r="G583" s="58">
        <v>2.5659999999999998</v>
      </c>
    </row>
    <row r="584" spans="2:7" x14ac:dyDescent="0.25">
      <c r="B584" s="57">
        <v>301486</v>
      </c>
      <c r="C584" s="2" t="s">
        <v>893</v>
      </c>
      <c r="D584" s="2" t="s">
        <v>428</v>
      </c>
      <c r="E584" s="2" t="s">
        <v>353</v>
      </c>
      <c r="G584" s="58">
        <v>2.157</v>
      </c>
    </row>
    <row r="585" spans="2:7" x14ac:dyDescent="0.25">
      <c r="B585" s="57">
        <v>301487</v>
      </c>
      <c r="C585" s="2" t="s">
        <v>894</v>
      </c>
      <c r="D585" s="2" t="s">
        <v>428</v>
      </c>
      <c r="E585" s="2" t="s">
        <v>353</v>
      </c>
      <c r="G585" s="58">
        <v>1.9929999999999999</v>
      </c>
    </row>
    <row r="586" spans="2:7" x14ac:dyDescent="0.25">
      <c r="B586" s="57">
        <v>301489</v>
      </c>
      <c r="C586" s="2" t="s">
        <v>895</v>
      </c>
      <c r="D586" s="2" t="s">
        <v>428</v>
      </c>
      <c r="E586" s="2" t="s">
        <v>353</v>
      </c>
      <c r="G586" s="58">
        <v>3.6369999999999996</v>
      </c>
    </row>
    <row r="587" spans="2:7" x14ac:dyDescent="0.25">
      <c r="B587" s="57">
        <v>301496</v>
      </c>
      <c r="C587" s="2" t="s">
        <v>896</v>
      </c>
      <c r="D587" s="2" t="s">
        <v>428</v>
      </c>
      <c r="E587" s="2" t="s">
        <v>353</v>
      </c>
      <c r="G587" s="58">
        <v>2.36</v>
      </c>
    </row>
    <row r="588" spans="2:7" x14ac:dyDescent="0.25">
      <c r="B588" s="57">
        <v>301497</v>
      </c>
      <c r="C588" s="2" t="s">
        <v>897</v>
      </c>
      <c r="D588" s="2" t="s">
        <v>428</v>
      </c>
      <c r="E588" s="2" t="s">
        <v>353</v>
      </c>
      <c r="G588" s="58">
        <v>2.1429999999999998</v>
      </c>
    </row>
    <row r="589" spans="2:7" x14ac:dyDescent="0.25">
      <c r="B589" s="57">
        <v>301498</v>
      </c>
      <c r="C589" s="2" t="s">
        <v>898</v>
      </c>
      <c r="D589" s="2" t="s">
        <v>428</v>
      </c>
      <c r="E589" s="2" t="s">
        <v>353</v>
      </c>
      <c r="G589" s="58">
        <v>2.48</v>
      </c>
    </row>
    <row r="590" spans="2:7" x14ac:dyDescent="0.25">
      <c r="B590" s="57">
        <v>301499</v>
      </c>
      <c r="C590" s="2" t="s">
        <v>899</v>
      </c>
      <c r="D590" s="2" t="s">
        <v>428</v>
      </c>
      <c r="E590" s="2" t="s">
        <v>353</v>
      </c>
      <c r="G590" s="58">
        <v>2.7459999999999996</v>
      </c>
    </row>
    <row r="591" spans="2:7" x14ac:dyDescent="0.25">
      <c r="B591" s="57">
        <v>301500</v>
      </c>
      <c r="C591" s="2" t="s">
        <v>900</v>
      </c>
      <c r="D591" s="2" t="s">
        <v>428</v>
      </c>
      <c r="E591" s="2" t="s">
        <v>353</v>
      </c>
      <c r="G591" s="58">
        <v>2.3129999999999997</v>
      </c>
    </row>
    <row r="592" spans="2:7" x14ac:dyDescent="0.25">
      <c r="B592" s="57">
        <v>301501</v>
      </c>
      <c r="C592" s="2" t="s">
        <v>901</v>
      </c>
      <c r="D592" s="2" t="s">
        <v>428</v>
      </c>
      <c r="E592" s="2" t="s">
        <v>353</v>
      </c>
      <c r="G592" s="58">
        <v>8.3729999999999993</v>
      </c>
    </row>
    <row r="593" spans="2:7" x14ac:dyDescent="0.25">
      <c r="B593" s="57">
        <v>301502</v>
      </c>
      <c r="C593" s="2" t="s">
        <v>902</v>
      </c>
      <c r="D593" s="2" t="s">
        <v>428</v>
      </c>
      <c r="E593" s="2" t="s">
        <v>353</v>
      </c>
      <c r="G593" s="58">
        <v>2.1819999999999995</v>
      </c>
    </row>
    <row r="594" spans="2:7" x14ac:dyDescent="0.25">
      <c r="B594" s="57">
        <v>301503</v>
      </c>
      <c r="C594" s="2" t="s">
        <v>903</v>
      </c>
      <c r="D594" s="2" t="s">
        <v>428</v>
      </c>
      <c r="E594" s="2" t="s">
        <v>353</v>
      </c>
      <c r="G594" s="58">
        <v>2.06</v>
      </c>
    </row>
    <row r="595" spans="2:7" x14ac:dyDescent="0.25">
      <c r="B595" s="57">
        <v>301504</v>
      </c>
      <c r="C595" s="2" t="s">
        <v>904</v>
      </c>
      <c r="D595" s="2" t="s">
        <v>428</v>
      </c>
      <c r="E595" s="2" t="s">
        <v>353</v>
      </c>
      <c r="G595" s="58">
        <v>2.15</v>
      </c>
    </row>
    <row r="596" spans="2:7" x14ac:dyDescent="0.25">
      <c r="B596" s="57">
        <v>301505</v>
      </c>
      <c r="C596" s="2" t="s">
        <v>905</v>
      </c>
      <c r="D596" s="2" t="s">
        <v>428</v>
      </c>
      <c r="E596" s="2" t="s">
        <v>353</v>
      </c>
      <c r="G596" s="58">
        <v>2.3479999999999999</v>
      </c>
    </row>
    <row r="597" spans="2:7" x14ac:dyDescent="0.25">
      <c r="B597" s="57">
        <v>301506</v>
      </c>
      <c r="C597" s="2" t="s">
        <v>906</v>
      </c>
      <c r="D597" s="2" t="s">
        <v>428</v>
      </c>
      <c r="E597" s="2" t="s">
        <v>353</v>
      </c>
      <c r="G597" s="58">
        <v>2.552</v>
      </c>
    </row>
    <row r="598" spans="2:7" x14ac:dyDescent="0.25">
      <c r="B598" s="57">
        <v>301507</v>
      </c>
      <c r="C598" s="2" t="s">
        <v>907</v>
      </c>
      <c r="D598" s="2" t="s">
        <v>428</v>
      </c>
      <c r="E598" s="2" t="s">
        <v>353</v>
      </c>
      <c r="G598" s="58">
        <v>2.6259999999999999</v>
      </c>
    </row>
    <row r="599" spans="2:7" x14ac:dyDescent="0.25">
      <c r="B599" s="57">
        <v>301508</v>
      </c>
      <c r="C599" s="2" t="s">
        <v>908</v>
      </c>
      <c r="D599" s="2" t="s">
        <v>428</v>
      </c>
      <c r="E599" s="2" t="s">
        <v>353</v>
      </c>
      <c r="G599" s="58">
        <v>2.2729999999999997</v>
      </c>
    </row>
    <row r="600" spans="2:7" x14ac:dyDescent="0.25">
      <c r="B600" s="57">
        <v>301509</v>
      </c>
      <c r="C600" s="2" t="s">
        <v>909</v>
      </c>
      <c r="D600" s="2" t="s">
        <v>428</v>
      </c>
      <c r="E600" s="2" t="s">
        <v>353</v>
      </c>
      <c r="G600" s="58">
        <v>2.1879999999999997</v>
      </c>
    </row>
    <row r="601" spans="2:7" x14ac:dyDescent="0.25">
      <c r="B601" s="57">
        <v>301510</v>
      </c>
      <c r="C601" s="2" t="s">
        <v>910</v>
      </c>
      <c r="D601" s="2" t="s">
        <v>428</v>
      </c>
      <c r="E601" s="2" t="s">
        <v>353</v>
      </c>
      <c r="G601" s="58">
        <v>2.0630000000000002</v>
      </c>
    </row>
    <row r="602" spans="2:7" x14ac:dyDescent="0.25">
      <c r="B602" s="57">
        <v>301512</v>
      </c>
      <c r="C602" s="2" t="s">
        <v>911</v>
      </c>
      <c r="D602" s="2" t="s">
        <v>428</v>
      </c>
      <c r="E602" s="2" t="s">
        <v>353</v>
      </c>
      <c r="G602" s="58">
        <v>2.3559999999999999</v>
      </c>
    </row>
    <row r="603" spans="2:7" x14ac:dyDescent="0.25">
      <c r="B603" s="57">
        <v>301513</v>
      </c>
      <c r="C603" s="2" t="s">
        <v>912</v>
      </c>
      <c r="D603" s="2" t="s">
        <v>428</v>
      </c>
      <c r="E603" s="2" t="s">
        <v>353</v>
      </c>
      <c r="G603" s="58">
        <v>1.143</v>
      </c>
    </row>
    <row r="604" spans="2:7" x14ac:dyDescent="0.25">
      <c r="B604" s="57">
        <v>301514</v>
      </c>
      <c r="C604" s="2" t="s">
        <v>913</v>
      </c>
      <c r="D604" s="2" t="s">
        <v>428</v>
      </c>
      <c r="E604" s="2" t="s">
        <v>353</v>
      </c>
      <c r="G604" s="58">
        <v>1.9890000000000001</v>
      </c>
    </row>
    <row r="605" spans="2:7" x14ac:dyDescent="0.25">
      <c r="B605" s="57">
        <v>301515</v>
      </c>
      <c r="C605" s="2" t="s">
        <v>914</v>
      </c>
      <c r="D605" s="2" t="s">
        <v>428</v>
      </c>
      <c r="E605" s="2" t="s">
        <v>353</v>
      </c>
      <c r="G605" s="58">
        <v>2.2139999999999995</v>
      </c>
    </row>
    <row r="606" spans="2:7" x14ac:dyDescent="0.25">
      <c r="B606" s="57">
        <v>301521</v>
      </c>
      <c r="C606" s="2" t="s">
        <v>915</v>
      </c>
      <c r="D606" s="2" t="s">
        <v>428</v>
      </c>
      <c r="E606" s="2" t="s">
        <v>353</v>
      </c>
      <c r="G606" s="58">
        <v>2.4089999999999998</v>
      </c>
    </row>
    <row r="607" spans="2:7" x14ac:dyDescent="0.25">
      <c r="B607" s="57">
        <v>301522</v>
      </c>
      <c r="C607" s="2" t="s">
        <v>916</v>
      </c>
      <c r="D607" s="2" t="s">
        <v>428</v>
      </c>
      <c r="E607" s="2" t="s">
        <v>353</v>
      </c>
      <c r="G607" s="58">
        <v>3.9239999999999995</v>
      </c>
    </row>
    <row r="608" spans="2:7" x14ac:dyDescent="0.25">
      <c r="B608" s="57">
        <v>301523</v>
      </c>
      <c r="C608" s="2" t="s">
        <v>917</v>
      </c>
      <c r="D608" s="2" t="s">
        <v>428</v>
      </c>
      <c r="E608" s="2" t="s">
        <v>353</v>
      </c>
      <c r="G608" s="58">
        <v>2.0680000000000001</v>
      </c>
    </row>
    <row r="609" spans="2:7" x14ac:dyDescent="0.25">
      <c r="B609" s="57">
        <v>301524</v>
      </c>
      <c r="C609" s="2" t="s">
        <v>918</v>
      </c>
      <c r="D609" s="2" t="s">
        <v>428</v>
      </c>
      <c r="E609" s="2" t="s">
        <v>353</v>
      </c>
      <c r="G609" s="58">
        <v>2.1409999999999996</v>
      </c>
    </row>
    <row r="610" spans="2:7" x14ac:dyDescent="0.25">
      <c r="B610" s="57">
        <v>301525</v>
      </c>
      <c r="C610" s="2" t="s">
        <v>919</v>
      </c>
      <c r="D610" s="2" t="s">
        <v>830</v>
      </c>
      <c r="E610" s="2" t="s">
        <v>353</v>
      </c>
      <c r="G610" s="58">
        <v>2.82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3"/>
  <sheetViews>
    <sheetView showGridLines="0" zoomScale="85" zoomScaleNormal="85" workbookViewId="0"/>
  </sheetViews>
  <sheetFormatPr defaultColWidth="9.109375" defaultRowHeight="13.2" x14ac:dyDescent="0.25"/>
  <cols>
    <col min="1" max="16384" width="9.109375" style="20"/>
  </cols>
  <sheetData>
    <row r="2" spans="2:2" x14ac:dyDescent="0.25">
      <c r="B2" s="53" t="s">
        <v>344</v>
      </c>
    </row>
    <row r="3" spans="2:2" x14ac:dyDescent="0.25">
      <c r="B3" s="53" t="s">
        <v>345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47006-EB8D-4FF4-85D6-7E88602245E7}">
  <sheetPr>
    <tabColor rgb="FFFFFFCC"/>
  </sheetPr>
  <dimension ref="B2:O125"/>
  <sheetViews>
    <sheetView showGridLines="0" tabSelected="1" zoomScale="85" zoomScaleNormal="85" workbookViewId="0">
      <pane xSplit="4" ySplit="12" topLeftCell="E45" activePane="bottomRight" state="frozen"/>
      <selection activeCell="R6" sqref="R6"/>
      <selection pane="topRight" activeCell="R6" sqref="R6"/>
      <selection pane="bottomLeft" activeCell="R6" sqref="R6"/>
      <selection pane="bottomRight" activeCell="B55" sqref="B55"/>
    </sheetView>
  </sheetViews>
  <sheetFormatPr defaultColWidth="9.109375" defaultRowHeight="13.2" x14ac:dyDescent="0.25"/>
  <cols>
    <col min="1" max="1" width="4.6640625" style="2" customWidth="1"/>
    <col min="2" max="2" width="41.44140625" style="2" customWidth="1"/>
    <col min="3" max="3" width="4.5546875" style="2" customWidth="1"/>
    <col min="4" max="4" width="22" style="2" bestFit="1" customWidth="1"/>
    <col min="5" max="5" width="2.6640625" style="2" customWidth="1"/>
    <col min="6" max="6" width="13.6640625" style="2" customWidth="1"/>
    <col min="7" max="7" width="2.6640625" style="2" customWidth="1"/>
    <col min="8" max="13" width="14.5546875" style="2" customWidth="1"/>
    <col min="14" max="14" width="2.6640625" style="2" customWidth="1"/>
    <col min="15" max="29" width="13.6640625" style="2" customWidth="1"/>
    <col min="30" max="16384" width="9.109375" style="2"/>
  </cols>
  <sheetData>
    <row r="2" spans="2:15" s="16" customFormat="1" ht="17.399999999999999" x14ac:dyDescent="0.25">
      <c r="B2" s="16" t="s">
        <v>968</v>
      </c>
    </row>
    <row r="4" spans="2:15" x14ac:dyDescent="0.25">
      <c r="B4" s="26" t="s">
        <v>115</v>
      </c>
    </row>
    <row r="5" spans="2:15" ht="42" customHeight="1" x14ac:dyDescent="0.25">
      <c r="B5" s="74" t="s">
        <v>965</v>
      </c>
      <c r="C5" s="74"/>
      <c r="D5" s="74"/>
      <c r="F5" s="75" t="s">
        <v>967</v>
      </c>
      <c r="G5" s="75"/>
      <c r="H5" s="75"/>
      <c r="I5" s="75"/>
    </row>
    <row r="6" spans="2:15" x14ac:dyDescent="0.25">
      <c r="B6" s="21"/>
      <c r="F6" s="17"/>
    </row>
    <row r="7" spans="2:15" x14ac:dyDescent="0.25">
      <c r="B7" s="27" t="s">
        <v>970</v>
      </c>
      <c r="F7" s="17"/>
    </row>
    <row r="8" spans="2:15" x14ac:dyDescent="0.25">
      <c r="B8" s="21"/>
    </row>
    <row r="9" spans="2:15" x14ac:dyDescent="0.25">
      <c r="B9" s="4"/>
    </row>
    <row r="11" spans="2:15" s="8" customFormat="1" x14ac:dyDescent="0.25">
      <c r="B11" s="8" t="s">
        <v>115</v>
      </c>
      <c r="D11" s="8" t="s">
        <v>132</v>
      </c>
      <c r="F11" s="8" t="s">
        <v>133</v>
      </c>
      <c r="H11" s="59">
        <v>2021</v>
      </c>
      <c r="I11" s="59">
        <v>2022</v>
      </c>
      <c r="J11" s="59">
        <v>2023</v>
      </c>
      <c r="K11" s="59">
        <v>2024</v>
      </c>
      <c r="L11" s="59">
        <v>2025</v>
      </c>
      <c r="M11" s="59">
        <v>2026</v>
      </c>
      <c r="O11" s="8" t="s">
        <v>134</v>
      </c>
    </row>
    <row r="14" spans="2:15" s="8" customFormat="1" x14ac:dyDescent="0.25">
      <c r="B14" s="8" t="s">
        <v>136</v>
      </c>
    </row>
    <row r="16" spans="2:15" x14ac:dyDescent="0.25">
      <c r="B16" s="26" t="s">
        <v>920</v>
      </c>
    </row>
    <row r="17" spans="2:15" x14ac:dyDescent="0.25">
      <c r="B17" s="2" t="s">
        <v>921</v>
      </c>
      <c r="D17" s="2" t="s">
        <v>931</v>
      </c>
      <c r="H17" s="60">
        <v>252323972</v>
      </c>
      <c r="I17" s="60">
        <v>212333527.93909281</v>
      </c>
      <c r="J17" s="60">
        <v>175421209.47735408</v>
      </c>
      <c r="K17" s="60">
        <v>177536591</v>
      </c>
      <c r="L17" s="70">
        <v>177536591</v>
      </c>
      <c r="M17" s="70">
        <v>177536591</v>
      </c>
      <c r="O17" s="2" t="s">
        <v>962</v>
      </c>
    </row>
    <row r="18" spans="2:15" x14ac:dyDescent="0.25">
      <c r="B18" s="2" t="s">
        <v>922</v>
      </c>
      <c r="D18" s="2" t="s">
        <v>931</v>
      </c>
      <c r="H18" s="60">
        <v>297676028</v>
      </c>
      <c r="I18" s="60">
        <v>272666472.06090724</v>
      </c>
      <c r="J18" s="60">
        <v>259578790.52264592</v>
      </c>
      <c r="K18" s="60">
        <v>272463409</v>
      </c>
      <c r="L18" s="70">
        <v>272463409</v>
      </c>
      <c r="M18" s="70">
        <v>272463409</v>
      </c>
      <c r="O18" s="2" t="s">
        <v>962</v>
      </c>
    </row>
    <row r="19" spans="2:15" x14ac:dyDescent="0.25">
      <c r="L19" s="17"/>
      <c r="M19" s="17"/>
    </row>
    <row r="20" spans="2:15" x14ac:dyDescent="0.25">
      <c r="B20" s="2" t="s">
        <v>923</v>
      </c>
      <c r="D20" s="2" t="s">
        <v>931</v>
      </c>
      <c r="H20" s="60">
        <v>126807499</v>
      </c>
      <c r="I20" s="60">
        <v>108716827.67931083</v>
      </c>
      <c r="J20" s="60">
        <v>65801747.244086549</v>
      </c>
      <c r="K20" s="60">
        <v>74239755</v>
      </c>
      <c r="L20" s="70">
        <v>74239755</v>
      </c>
      <c r="M20" s="70">
        <v>74239755</v>
      </c>
      <c r="O20" s="2" t="s">
        <v>962</v>
      </c>
    </row>
    <row r="21" spans="2:15" x14ac:dyDescent="0.25">
      <c r="B21" s="2" t="s">
        <v>924</v>
      </c>
      <c r="D21" s="2" t="s">
        <v>931</v>
      </c>
      <c r="H21" s="60">
        <v>43824220</v>
      </c>
      <c r="I21" s="60">
        <v>35110216.152650774</v>
      </c>
      <c r="J21" s="60">
        <v>33239260.664174762</v>
      </c>
      <c r="K21" s="60">
        <v>37879881</v>
      </c>
      <c r="L21" s="70">
        <v>37879881</v>
      </c>
      <c r="M21" s="70">
        <v>37879881</v>
      </c>
      <c r="O21" s="2" t="s">
        <v>962</v>
      </c>
    </row>
    <row r="22" spans="2:15" x14ac:dyDescent="0.25">
      <c r="L22" s="17"/>
      <c r="M22" s="17"/>
    </row>
    <row r="23" spans="2:15" x14ac:dyDescent="0.25">
      <c r="B23" s="2" t="s">
        <v>925</v>
      </c>
      <c r="D23" s="2" t="s">
        <v>931</v>
      </c>
      <c r="H23" s="70">
        <v>12000000</v>
      </c>
      <c r="I23" s="70">
        <v>14000000</v>
      </c>
      <c r="J23" s="60">
        <v>18000000</v>
      </c>
      <c r="K23" s="70">
        <v>18000000</v>
      </c>
      <c r="L23" s="70">
        <v>18000000</v>
      </c>
      <c r="M23" s="70">
        <v>18000000</v>
      </c>
      <c r="O23" s="2" t="s">
        <v>961</v>
      </c>
    </row>
    <row r="24" spans="2:15" x14ac:dyDescent="0.25">
      <c r="L24" s="17"/>
      <c r="M24" s="17"/>
    </row>
    <row r="25" spans="2:15" x14ac:dyDescent="0.25">
      <c r="B25" s="1" t="s">
        <v>926</v>
      </c>
      <c r="L25" s="17"/>
      <c r="M25" s="17"/>
    </row>
    <row r="26" spans="2:15" x14ac:dyDescent="0.25">
      <c r="B26" s="2" t="s">
        <v>927</v>
      </c>
      <c r="D26" s="2" t="s">
        <v>930</v>
      </c>
      <c r="F26" s="69">
        <f>IF($F$5=$B$125,Parameters!F17,Parameters!F23)</f>
        <v>0.75</v>
      </c>
      <c r="L26" s="17"/>
      <c r="M26" s="17"/>
    </row>
    <row r="27" spans="2:15" x14ac:dyDescent="0.25">
      <c r="B27" s="2" t="s">
        <v>928</v>
      </c>
      <c r="D27" s="2" t="s">
        <v>930</v>
      </c>
      <c r="F27" s="69">
        <f>IF($F$5=$B$125,Parameters!F18,Parameters!F24)</f>
        <v>0.94</v>
      </c>
      <c r="L27" s="17"/>
      <c r="M27" s="17"/>
    </row>
    <row r="28" spans="2:15" x14ac:dyDescent="0.25">
      <c r="B28" s="2" t="s">
        <v>929</v>
      </c>
      <c r="D28" s="2" t="s">
        <v>930</v>
      </c>
      <c r="F28" s="69">
        <f>IF($F$5=$B$125,Parameters!F19,Parameters!F25)</f>
        <v>0.2</v>
      </c>
      <c r="L28" s="17"/>
      <c r="M28" s="17"/>
    </row>
    <row r="29" spans="2:15" x14ac:dyDescent="0.25">
      <c r="L29" s="17"/>
      <c r="M29" s="17"/>
    </row>
    <row r="30" spans="2:15" x14ac:dyDescent="0.25">
      <c r="B30" s="1" t="s">
        <v>932</v>
      </c>
      <c r="L30" s="17"/>
      <c r="M30" s="17"/>
    </row>
    <row r="31" spans="2:15" x14ac:dyDescent="0.25">
      <c r="B31" s="2" t="s">
        <v>933</v>
      </c>
      <c r="D31" s="2" t="s">
        <v>930</v>
      </c>
      <c r="F31" s="69">
        <f>Parameters!F12</f>
        <v>0.4</v>
      </c>
      <c r="L31" s="17"/>
      <c r="M31" s="17"/>
    </row>
    <row r="32" spans="2:15" x14ac:dyDescent="0.25">
      <c r="B32" s="2" t="s">
        <v>934</v>
      </c>
      <c r="D32" s="2" t="s">
        <v>930</v>
      </c>
      <c r="F32" s="69">
        <f>Parameters!F13</f>
        <v>0.6</v>
      </c>
      <c r="L32" s="17"/>
      <c r="M32" s="17"/>
    </row>
    <row r="33" spans="2:13" x14ac:dyDescent="0.25">
      <c r="L33" s="17"/>
      <c r="M33" s="17"/>
    </row>
    <row r="34" spans="2:13" x14ac:dyDescent="0.25">
      <c r="B34" s="1" t="s">
        <v>936</v>
      </c>
      <c r="L34" s="17"/>
      <c r="M34" s="17"/>
    </row>
    <row r="35" spans="2:13" x14ac:dyDescent="0.25">
      <c r="B35" s="2" t="s">
        <v>936</v>
      </c>
      <c r="D35" s="2" t="s">
        <v>944</v>
      </c>
      <c r="H35" s="60">
        <v>921547613.75964785</v>
      </c>
      <c r="I35" s="60">
        <v>959485384.44049966</v>
      </c>
      <c r="J35" s="60">
        <v>1025152810.0356575</v>
      </c>
      <c r="K35" s="60">
        <v>849966694.07252169</v>
      </c>
      <c r="L35" s="70">
        <v>878091448.32193363</v>
      </c>
      <c r="M35" s="70">
        <v>878091448.32193363</v>
      </c>
    </row>
    <row r="37" spans="2:13" ht="13.5" customHeight="1" x14ac:dyDescent="0.25"/>
    <row r="38" spans="2:13" s="8" customFormat="1" x14ac:dyDescent="0.25">
      <c r="B38" s="8" t="s">
        <v>935</v>
      </c>
    </row>
    <row r="40" spans="2:13" x14ac:dyDescent="0.25">
      <c r="B40" s="46" t="s">
        <v>937</v>
      </c>
      <c r="D40" s="2" t="s">
        <v>943</v>
      </c>
      <c r="H40" s="61">
        <f t="shared" ref="H40:K40" si="0">(H$35*$F31)/H17</f>
        <v>1.4608958577422013</v>
      </c>
      <c r="I40" s="61">
        <f t="shared" si="0"/>
        <v>1.8075061319863248</v>
      </c>
      <c r="J40" s="61">
        <f t="shared" si="0"/>
        <v>2.3375800750433187</v>
      </c>
      <c r="K40" s="61">
        <f t="shared" si="0"/>
        <v>1.9150231268606972</v>
      </c>
      <c r="L40" s="61">
        <f>(L$35*$F31)/L17</f>
        <v>1.9783897919318136</v>
      </c>
      <c r="M40" s="61">
        <f>(M$35*$F31)/M17</f>
        <v>1.9783897919318136</v>
      </c>
    </row>
    <row r="41" spans="2:13" x14ac:dyDescent="0.25">
      <c r="B41" s="2" t="s">
        <v>938</v>
      </c>
      <c r="D41" s="2" t="s">
        <v>943</v>
      </c>
      <c r="H41" s="61">
        <f t="shared" ref="H41:K41" si="1">(H$35*$F32)/H18</f>
        <v>1.8574843663789704</v>
      </c>
      <c r="I41" s="61">
        <f t="shared" si="1"/>
        <v>2.111338538666037</v>
      </c>
      <c r="J41" s="61">
        <f t="shared" si="1"/>
        <v>2.3695760535093999</v>
      </c>
      <c r="K41" s="61">
        <f t="shared" si="1"/>
        <v>1.8717376337441076</v>
      </c>
      <c r="L41" s="61">
        <f>(L$35*$F32)/L18</f>
        <v>1.9336720146269628</v>
      </c>
      <c r="M41" s="61">
        <f>(M$35*$F32)/M18</f>
        <v>1.9336720146269628</v>
      </c>
    </row>
    <row r="43" spans="2:13" s="8" customFormat="1" x14ac:dyDescent="0.25">
      <c r="B43" s="8" t="s">
        <v>939</v>
      </c>
    </row>
    <row r="45" spans="2:13" x14ac:dyDescent="0.25">
      <c r="B45" s="2" t="s">
        <v>940</v>
      </c>
      <c r="D45" s="2" t="s">
        <v>944</v>
      </c>
      <c r="H45" s="62">
        <f t="shared" ref="H45:K45" si="2">H40*$F26*H20+H41*$F26*H21+H40*$F28*H23</f>
        <v>203497665.212457</v>
      </c>
      <c r="I45" s="62">
        <f t="shared" si="2"/>
        <v>208037931.02789268</v>
      </c>
      <c r="J45" s="62">
        <f t="shared" si="2"/>
        <v>182850145.29540503</v>
      </c>
      <c r="K45" s="62">
        <f t="shared" si="2"/>
        <v>166698118.19688886</v>
      </c>
      <c r="L45" s="62">
        <f>L40*$F26*L20+L41*$F26*L21+L40*$F28*L23</f>
        <v>172214032.69191837</v>
      </c>
      <c r="M45" s="62">
        <f>M40*$F26*M20+M41*$F26*M21+M40*$F28*M23</f>
        <v>172214032.69191837</v>
      </c>
    </row>
    <row r="46" spans="2:13" x14ac:dyDescent="0.25">
      <c r="B46" s="2" t="s">
        <v>941</v>
      </c>
      <c r="H46" s="61">
        <f t="shared" ref="H46:K46" si="3">H35/(H35-H45)</f>
        <v>1.283403216759764</v>
      </c>
      <c r="I46" s="61">
        <f t="shared" si="3"/>
        <v>1.2768496054955192</v>
      </c>
      <c r="J46" s="61">
        <f t="shared" si="3"/>
        <v>1.217083660006931</v>
      </c>
      <c r="K46" s="61">
        <f t="shared" si="3"/>
        <v>1.2439715861120342</v>
      </c>
      <c r="L46" s="61">
        <f>L35/(L35-L45)</f>
        <v>1.2439715861120342</v>
      </c>
      <c r="M46" s="61">
        <f>M35/(M35-M45)</f>
        <v>1.2439715861120342</v>
      </c>
    </row>
    <row r="48" spans="2:13" s="8" customFormat="1" x14ac:dyDescent="0.25">
      <c r="B48" s="8" t="s">
        <v>942</v>
      </c>
    </row>
    <row r="50" spans="2:13" x14ac:dyDescent="0.25">
      <c r="B50" s="2" t="s">
        <v>974</v>
      </c>
      <c r="D50" s="2" t="s">
        <v>943</v>
      </c>
      <c r="H50" s="61">
        <f t="shared" ref="H50:K50" si="4">H40*H46</f>
        <v>1.8749184431773558</v>
      </c>
      <c r="I50" s="61">
        <f t="shared" si="4"/>
        <v>2.3079134915574708</v>
      </c>
      <c r="J50" s="61">
        <f t="shared" si="4"/>
        <v>2.8450305132929987</v>
      </c>
      <c r="K50" s="61">
        <f t="shared" si="4"/>
        <v>2.3822343565621287</v>
      </c>
      <c r="L50" s="61">
        <f>L40*L46</f>
        <v>2.4610606874172753</v>
      </c>
      <c r="M50" s="61">
        <f>M40*M46</f>
        <v>2.4610606874172753</v>
      </c>
    </row>
    <row r="51" spans="2:13" x14ac:dyDescent="0.25">
      <c r="B51" s="2" t="s">
        <v>975</v>
      </c>
      <c r="D51" s="2" t="s">
        <v>943</v>
      </c>
      <c r="H51" s="61">
        <f t="shared" ref="H51:K51" si="5">H41*H46</f>
        <v>2.3839014108917427</v>
      </c>
      <c r="I51" s="61">
        <f t="shared" si="5"/>
        <v>2.6958617801632152</v>
      </c>
      <c r="J51" s="61">
        <f t="shared" si="5"/>
        <v>2.88397229587</v>
      </c>
      <c r="K51" s="61">
        <f t="shared" si="5"/>
        <v>2.3283884330342435</v>
      </c>
      <c r="L51" s="61">
        <f>L41*L46</f>
        <v>2.4054330430559556</v>
      </c>
      <c r="M51" s="61">
        <f>M41*M46</f>
        <v>2.4054330430559556</v>
      </c>
    </row>
    <row r="52" spans="2:13" x14ac:dyDescent="0.25">
      <c r="B52" s="2" t="s">
        <v>976</v>
      </c>
      <c r="D52" s="2" t="s">
        <v>943</v>
      </c>
      <c r="H52" s="61">
        <f t="shared" ref="H52:K52" si="6">H40*H46*(1-$F26)</f>
        <v>0.46872961079433895</v>
      </c>
      <c r="I52" s="61">
        <f t="shared" si="6"/>
        <v>0.57697837288936771</v>
      </c>
      <c r="J52" s="61">
        <f t="shared" si="6"/>
        <v>0.71125762832324968</v>
      </c>
      <c r="K52" s="61">
        <f t="shared" si="6"/>
        <v>0.59555858914053217</v>
      </c>
      <c r="L52" s="61">
        <f>L40*L46*(1-$F26)</f>
        <v>0.61526517185431884</v>
      </c>
      <c r="M52" s="61">
        <f>M40*M46*(1-$F26)</f>
        <v>0.61526517185431884</v>
      </c>
    </row>
    <row r="53" spans="2:13" x14ac:dyDescent="0.25">
      <c r="B53" s="2" t="s">
        <v>977</v>
      </c>
      <c r="D53" s="2" t="s">
        <v>943</v>
      </c>
      <c r="H53" s="61">
        <f t="shared" ref="H53:K53" si="7">H41*H46*(1-$F26)</f>
        <v>0.59597535272293567</v>
      </c>
      <c r="I53" s="61">
        <f t="shared" si="7"/>
        <v>0.6739654450408038</v>
      </c>
      <c r="J53" s="61">
        <f t="shared" si="7"/>
        <v>0.72099307396750001</v>
      </c>
      <c r="K53" s="61">
        <f t="shared" si="7"/>
        <v>0.58209710825856087</v>
      </c>
      <c r="L53" s="61">
        <f>L41*L46*(1-$F26)</f>
        <v>0.60135826076398891</v>
      </c>
      <c r="M53" s="61">
        <f>M41*M46*(1-$F26)</f>
        <v>0.60135826076398891</v>
      </c>
    </row>
    <row r="54" spans="2:13" x14ac:dyDescent="0.25">
      <c r="B54" s="2" t="s">
        <v>978</v>
      </c>
      <c r="D54" s="2" t="s">
        <v>943</v>
      </c>
      <c r="H54" s="61">
        <f t="shared" ref="H54:K54" si="8">H40*H46*(1-$F28)</f>
        <v>1.4999347545418846</v>
      </c>
      <c r="I54" s="61">
        <f t="shared" si="8"/>
        <v>1.8463307932459767</v>
      </c>
      <c r="J54" s="61">
        <f t="shared" si="8"/>
        <v>2.276024410634399</v>
      </c>
      <c r="K54" s="61">
        <f t="shared" si="8"/>
        <v>1.905787485249703</v>
      </c>
      <c r="L54" s="61">
        <f>L40*L46*(1-$F28)</f>
        <v>1.9688485499338204</v>
      </c>
      <c r="M54" s="61">
        <f>M40*M46*(1-$F28)</f>
        <v>1.9688485499338204</v>
      </c>
    </row>
    <row r="64" spans="2:13" x14ac:dyDescent="0.25">
      <c r="B64" s="4" t="s">
        <v>343</v>
      </c>
    </row>
    <row r="124" spans="2:2" x14ac:dyDescent="0.25">
      <c r="B124" s="2" t="s">
        <v>966</v>
      </c>
    </row>
    <row r="125" spans="2:2" x14ac:dyDescent="0.25">
      <c r="B125" s="2" t="s">
        <v>967</v>
      </c>
    </row>
  </sheetData>
  <mergeCells count="2">
    <mergeCell ref="B5:D5"/>
    <mergeCell ref="F5:I5"/>
  </mergeCells>
  <dataValidations count="1">
    <dataValidation type="list" allowBlank="1" showInputMessage="1" showErrorMessage="1" sqref="F5:I5" xr:uid="{1AADE5EE-3FD5-40CA-BB92-1FC1319075C0}">
      <formula1>$B$124:$B$125</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A2:K620"/>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sheetView>
  </sheetViews>
  <sheetFormatPr defaultColWidth="9.109375" defaultRowHeight="13.2" x14ac:dyDescent="0.25"/>
  <cols>
    <col min="1" max="1" width="4.6640625" style="2" customWidth="1"/>
    <col min="2" max="2" width="41.44140625" style="2" customWidth="1"/>
    <col min="3" max="3" width="38.44140625" style="2" bestFit="1" customWidth="1"/>
    <col min="4" max="4" width="19.5546875" style="2" bestFit="1" customWidth="1"/>
    <col min="5" max="5" width="11.5546875" style="2" bestFit="1" customWidth="1"/>
    <col min="6" max="6" width="2.6640625" style="2" customWidth="1"/>
    <col min="7" max="7" width="22.5546875" style="2" bestFit="1" customWidth="1"/>
    <col min="8" max="8" width="2.6640625" style="2" customWidth="1"/>
    <col min="9" max="22" width="13.6640625" style="2" customWidth="1"/>
    <col min="23" max="16384" width="9.109375" style="2"/>
  </cols>
  <sheetData>
    <row r="2" spans="1:11" s="16" customFormat="1" ht="17.399999999999999" x14ac:dyDescent="0.25">
      <c r="B2" s="16" t="s">
        <v>346</v>
      </c>
    </row>
    <row r="4" spans="1:11" x14ac:dyDescent="0.25">
      <c r="B4" s="26" t="s">
        <v>115</v>
      </c>
      <c r="C4" s="1"/>
      <c r="D4" s="1"/>
    </row>
    <row r="5" spans="1:11" x14ac:dyDescent="0.25">
      <c r="B5" s="21" t="s">
        <v>954</v>
      </c>
      <c r="C5" s="3"/>
      <c r="D5" s="3"/>
      <c r="G5" s="17"/>
    </row>
    <row r="6" spans="1:11" x14ac:dyDescent="0.25">
      <c r="B6" s="21"/>
      <c r="C6" s="3"/>
      <c r="D6" s="3"/>
      <c r="G6" s="17"/>
    </row>
    <row r="7" spans="1:11" x14ac:dyDescent="0.25">
      <c r="B7" s="27" t="s">
        <v>131</v>
      </c>
      <c r="C7" s="3"/>
      <c r="D7" s="3"/>
      <c r="H7" s="17"/>
    </row>
    <row r="8" spans="1:11" ht="45" customHeight="1" x14ac:dyDescent="0.25">
      <c r="B8" s="76" t="s">
        <v>960</v>
      </c>
      <c r="C8" s="76"/>
      <c r="D8" s="76"/>
      <c r="E8" s="76"/>
      <c r="H8" s="17"/>
    </row>
    <row r="10" spans="1:11" s="56" customFormat="1" x14ac:dyDescent="0.25">
      <c r="A10" s="55"/>
      <c r="B10" s="56" t="s">
        <v>349</v>
      </c>
      <c r="C10" s="56" t="s">
        <v>115</v>
      </c>
      <c r="D10" s="56" t="s">
        <v>350</v>
      </c>
      <c r="E10" s="56" t="s">
        <v>132</v>
      </c>
      <c r="G10" s="56" t="s">
        <v>951</v>
      </c>
      <c r="I10" s="56" t="s">
        <v>952</v>
      </c>
      <c r="K10" s="56" t="s">
        <v>955</v>
      </c>
    </row>
    <row r="12" spans="1:11" x14ac:dyDescent="0.25">
      <c r="B12" s="26"/>
    </row>
    <row r="13" spans="1:11" s="56" customFormat="1" ht="13.5" customHeight="1" x14ac:dyDescent="0.25">
      <c r="A13" s="55"/>
      <c r="B13" s="56" t="s">
        <v>953</v>
      </c>
    </row>
    <row r="14" spans="1:11" x14ac:dyDescent="0.25">
      <c r="B14" s="26"/>
    </row>
    <row r="15" spans="1:11" x14ac:dyDescent="0.25">
      <c r="B15" s="2" t="s">
        <v>945</v>
      </c>
      <c r="E15" s="57" t="s">
        <v>353</v>
      </c>
      <c r="I15" s="65">
        <v>1.5489746813667167</v>
      </c>
    </row>
    <row r="16" spans="1:11" x14ac:dyDescent="0.25">
      <c r="B16" s="2" t="s">
        <v>946</v>
      </c>
      <c r="E16" s="57" t="s">
        <v>353</v>
      </c>
      <c r="I16" s="65">
        <v>2.1447179721909868</v>
      </c>
    </row>
    <row r="17" spans="1:11" x14ac:dyDescent="0.25">
      <c r="B17" s="2" t="s">
        <v>947</v>
      </c>
      <c r="E17" s="57" t="s">
        <v>353</v>
      </c>
      <c r="I17" s="65">
        <v>0.38724367034167917</v>
      </c>
    </row>
    <row r="18" spans="1:11" x14ac:dyDescent="0.25">
      <c r="B18" s="2" t="s">
        <v>948</v>
      </c>
      <c r="E18" s="57" t="s">
        <v>353</v>
      </c>
      <c r="I18" s="65">
        <v>0.5361794930477467</v>
      </c>
    </row>
    <row r="19" spans="1:11" x14ac:dyDescent="0.25">
      <c r="B19" s="2" t="s">
        <v>949</v>
      </c>
      <c r="E19" s="57" t="s">
        <v>353</v>
      </c>
      <c r="I19" s="65">
        <v>1.2391797450933735</v>
      </c>
    </row>
    <row r="20" spans="1:11" x14ac:dyDescent="0.25">
      <c r="B20" s="26"/>
    </row>
    <row r="21" spans="1:11" s="56" customFormat="1" ht="13.5" customHeight="1" x14ac:dyDescent="0.25">
      <c r="A21" s="55"/>
      <c r="B21" s="56" t="s">
        <v>348</v>
      </c>
    </row>
    <row r="22" spans="1:11" x14ac:dyDescent="0.25">
      <c r="B22" s="26"/>
    </row>
    <row r="23" spans="1:11" x14ac:dyDescent="0.25">
      <c r="B23" s="57">
        <v>300131</v>
      </c>
      <c r="C23" s="57" t="s">
        <v>351</v>
      </c>
      <c r="D23" s="57" t="s">
        <v>352</v>
      </c>
      <c r="E23" s="57" t="s">
        <v>353</v>
      </c>
      <c r="G23" s="63">
        <f>'Tariffs 2019 '!G13</f>
        <v>1.177</v>
      </c>
      <c r="I23" s="64">
        <f>IF(D23="storage",$I$17,IF(D23="LNG facility",$I$19,$I$15))</f>
        <v>1.5489746813667167</v>
      </c>
      <c r="K23" s="66">
        <f>(I23-G23)/G23</f>
        <v>0.31603626284342956</v>
      </c>
    </row>
    <row r="24" spans="1:11" x14ac:dyDescent="0.25">
      <c r="B24" s="57">
        <v>300132</v>
      </c>
      <c r="C24" s="57" t="s">
        <v>354</v>
      </c>
      <c r="D24" s="57" t="s">
        <v>352</v>
      </c>
      <c r="E24" s="57" t="s">
        <v>353</v>
      </c>
      <c r="G24" s="63">
        <f>'Tariffs 2019 '!G14</f>
        <v>1.552</v>
      </c>
      <c r="I24" s="64">
        <f t="shared" ref="I24:I87" si="0">IF(D24="storage",$I$17,IF(D24="LNG facility",$I$19,$I$15))</f>
        <v>1.5489746813667167</v>
      </c>
      <c r="K24" s="66">
        <f t="shared" ref="K24:K87" si="1">(I24-G24)/G24</f>
        <v>-1.9493032430949544E-3</v>
      </c>
    </row>
    <row r="25" spans="1:11" x14ac:dyDescent="0.25">
      <c r="B25" s="57">
        <v>300133</v>
      </c>
      <c r="C25" s="57" t="s">
        <v>355</v>
      </c>
      <c r="D25" s="57" t="s">
        <v>352</v>
      </c>
      <c r="E25" s="57" t="s">
        <v>353</v>
      </c>
      <c r="G25" s="63">
        <f>'Tariffs 2019 '!G15</f>
        <v>1.552</v>
      </c>
      <c r="I25" s="64">
        <f t="shared" si="0"/>
        <v>1.5489746813667167</v>
      </c>
      <c r="K25" s="66">
        <f t="shared" si="1"/>
        <v>-1.9493032430949544E-3</v>
      </c>
    </row>
    <row r="26" spans="1:11" x14ac:dyDescent="0.25">
      <c r="B26" s="57">
        <v>300136</v>
      </c>
      <c r="C26" s="57" t="s">
        <v>356</v>
      </c>
      <c r="D26" s="57" t="s">
        <v>352</v>
      </c>
      <c r="E26" s="57" t="s">
        <v>353</v>
      </c>
      <c r="G26" s="63">
        <f>'Tariffs 2019 '!G16</f>
        <v>1.256</v>
      </c>
      <c r="I26" s="64">
        <f t="shared" si="0"/>
        <v>1.5489746813667167</v>
      </c>
      <c r="K26" s="66">
        <f t="shared" si="1"/>
        <v>0.23326009662955149</v>
      </c>
    </row>
    <row r="27" spans="1:11" x14ac:dyDescent="0.25">
      <c r="B27" s="57">
        <v>300138</v>
      </c>
      <c r="C27" s="57" t="s">
        <v>357</v>
      </c>
      <c r="D27" s="57" t="s">
        <v>352</v>
      </c>
      <c r="E27" s="57" t="s">
        <v>353</v>
      </c>
      <c r="G27" s="63">
        <f>'Tariffs 2019 '!G17</f>
        <v>1.369</v>
      </c>
      <c r="I27" s="64">
        <f t="shared" si="0"/>
        <v>1.5489746813667167</v>
      </c>
      <c r="K27" s="66">
        <f t="shared" si="1"/>
        <v>0.13146433993186024</v>
      </c>
    </row>
    <row r="28" spans="1:11" x14ac:dyDescent="0.25">
      <c r="B28" s="57">
        <v>300139</v>
      </c>
      <c r="C28" s="57" t="s">
        <v>358</v>
      </c>
      <c r="D28" s="57" t="s">
        <v>352</v>
      </c>
      <c r="E28" s="57" t="s">
        <v>353</v>
      </c>
      <c r="G28" s="63">
        <f>'Tariffs 2019 '!G18</f>
        <v>1.177</v>
      </c>
      <c r="I28" s="64">
        <f t="shared" si="0"/>
        <v>1.5489746813667167</v>
      </c>
      <c r="K28" s="66">
        <f t="shared" si="1"/>
        <v>0.31603626284342956</v>
      </c>
    </row>
    <row r="29" spans="1:11" x14ac:dyDescent="0.25">
      <c r="B29" s="57">
        <v>300142</v>
      </c>
      <c r="C29" s="57" t="s">
        <v>359</v>
      </c>
      <c r="D29" s="57" t="s">
        <v>352</v>
      </c>
      <c r="E29" s="57" t="s">
        <v>353</v>
      </c>
      <c r="G29" s="63">
        <f>'Tariffs 2019 '!G19</f>
        <v>1.944</v>
      </c>
      <c r="I29" s="64">
        <f t="shared" si="0"/>
        <v>1.5489746813667167</v>
      </c>
      <c r="K29" s="66">
        <f t="shared" si="1"/>
        <v>-0.20320232439983707</v>
      </c>
    </row>
    <row r="30" spans="1:11" x14ac:dyDescent="0.25">
      <c r="B30" s="57">
        <v>300143</v>
      </c>
      <c r="C30" s="57" t="s">
        <v>360</v>
      </c>
      <c r="D30" s="57" t="s">
        <v>352</v>
      </c>
      <c r="E30" s="57" t="s">
        <v>353</v>
      </c>
      <c r="G30" s="63">
        <f>'Tariffs 2019 '!G20</f>
        <v>1.177</v>
      </c>
      <c r="I30" s="64">
        <f t="shared" si="0"/>
        <v>1.5489746813667167</v>
      </c>
      <c r="K30" s="66">
        <f t="shared" si="1"/>
        <v>0.31603626284342956</v>
      </c>
    </row>
    <row r="31" spans="1:11" x14ac:dyDescent="0.25">
      <c r="B31" s="57">
        <v>300144</v>
      </c>
      <c r="C31" s="57" t="s">
        <v>361</v>
      </c>
      <c r="D31" s="57" t="s">
        <v>352</v>
      </c>
      <c r="E31" s="57" t="s">
        <v>353</v>
      </c>
      <c r="G31" s="63">
        <f>'Tariffs 2019 '!G21</f>
        <v>1.256</v>
      </c>
      <c r="I31" s="64">
        <f t="shared" si="0"/>
        <v>1.5489746813667167</v>
      </c>
      <c r="K31" s="66">
        <f t="shared" si="1"/>
        <v>0.23326009662955149</v>
      </c>
    </row>
    <row r="32" spans="1:11" x14ac:dyDescent="0.25">
      <c r="B32" s="57">
        <v>300145</v>
      </c>
      <c r="C32" s="57" t="s">
        <v>362</v>
      </c>
      <c r="D32" s="57" t="s">
        <v>352</v>
      </c>
      <c r="E32" s="57" t="s">
        <v>353</v>
      </c>
      <c r="G32" s="63">
        <f>'Tariffs 2019 '!G22</f>
        <v>0.99800000000000011</v>
      </c>
      <c r="I32" s="64">
        <f t="shared" si="0"/>
        <v>1.5489746813667167</v>
      </c>
      <c r="K32" s="66">
        <f t="shared" si="1"/>
        <v>0.55207883904480615</v>
      </c>
    </row>
    <row r="33" spans="2:11" x14ac:dyDescent="0.25">
      <c r="B33" s="57">
        <v>300146</v>
      </c>
      <c r="C33" s="57" t="s">
        <v>363</v>
      </c>
      <c r="D33" s="57" t="s">
        <v>352</v>
      </c>
      <c r="E33" s="57" t="s">
        <v>353</v>
      </c>
      <c r="G33" s="63">
        <f>'Tariffs 2019 '!G23</f>
        <v>0.99800000000000011</v>
      </c>
      <c r="I33" s="64">
        <f t="shared" si="0"/>
        <v>1.5489746813667167</v>
      </c>
      <c r="K33" s="66">
        <f t="shared" si="1"/>
        <v>0.55207883904480615</v>
      </c>
    </row>
    <row r="34" spans="2:11" x14ac:dyDescent="0.25">
      <c r="B34" s="57">
        <v>300147</v>
      </c>
      <c r="C34" s="57" t="s">
        <v>364</v>
      </c>
      <c r="D34" s="57" t="s">
        <v>352</v>
      </c>
      <c r="E34" s="57" t="s">
        <v>353</v>
      </c>
      <c r="G34" s="63">
        <f>'Tariffs 2019 '!G24</f>
        <v>0.99800000000000011</v>
      </c>
      <c r="I34" s="64">
        <f t="shared" si="0"/>
        <v>1.5489746813667167</v>
      </c>
      <c r="K34" s="66">
        <f t="shared" si="1"/>
        <v>0.55207883904480615</v>
      </c>
    </row>
    <row r="35" spans="2:11" x14ac:dyDescent="0.25">
      <c r="B35" s="57">
        <v>301068</v>
      </c>
      <c r="C35" s="57" t="s">
        <v>365</v>
      </c>
      <c r="D35" s="57" t="s">
        <v>366</v>
      </c>
      <c r="E35" s="57" t="s">
        <v>353</v>
      </c>
      <c r="G35" s="63">
        <f>'Tariffs 2019 '!G25</f>
        <v>1.8259999999999998</v>
      </c>
      <c r="I35" s="64">
        <f t="shared" si="0"/>
        <v>1.5489746813667167</v>
      </c>
      <c r="K35" s="66">
        <f t="shared" si="1"/>
        <v>-0.15171156551658443</v>
      </c>
    </row>
    <row r="36" spans="2:11" x14ac:dyDescent="0.25">
      <c r="B36" s="57">
        <v>301069</v>
      </c>
      <c r="C36" s="57" t="s">
        <v>367</v>
      </c>
      <c r="D36" s="57" t="s">
        <v>366</v>
      </c>
      <c r="E36" s="57" t="s">
        <v>353</v>
      </c>
      <c r="G36" s="63">
        <f>'Tariffs 2019 '!G26</f>
        <v>1.4449999999999998</v>
      </c>
      <c r="I36" s="64">
        <f t="shared" si="0"/>
        <v>1.5489746813667167</v>
      </c>
      <c r="K36" s="66">
        <f t="shared" si="1"/>
        <v>7.1954796793575679E-2</v>
      </c>
    </row>
    <row r="37" spans="2:11" x14ac:dyDescent="0.25">
      <c r="B37" s="57">
        <v>301070</v>
      </c>
      <c r="C37" s="57" t="s">
        <v>368</v>
      </c>
      <c r="D37" s="57" t="s">
        <v>366</v>
      </c>
      <c r="E37" s="57" t="s">
        <v>353</v>
      </c>
      <c r="G37" s="63">
        <f>'Tariffs 2019 '!G27</f>
        <v>1.3419999999999999</v>
      </c>
      <c r="I37" s="64">
        <f t="shared" si="0"/>
        <v>1.5489746813667167</v>
      </c>
      <c r="K37" s="66">
        <f t="shared" si="1"/>
        <v>0.15422852560858186</v>
      </c>
    </row>
    <row r="38" spans="2:11" x14ac:dyDescent="0.25">
      <c r="B38" s="57">
        <v>301071</v>
      </c>
      <c r="C38" s="57" t="s">
        <v>369</v>
      </c>
      <c r="D38" s="57" t="s">
        <v>366</v>
      </c>
      <c r="E38" s="57" t="s">
        <v>353</v>
      </c>
      <c r="G38" s="63">
        <f>'Tariffs 2019 '!G28</f>
        <v>1.7859999999999998</v>
      </c>
      <c r="I38" s="64">
        <f t="shared" si="0"/>
        <v>1.5489746813667167</v>
      </c>
      <c r="K38" s="66">
        <f t="shared" si="1"/>
        <v>-0.13271294436354039</v>
      </c>
    </row>
    <row r="39" spans="2:11" x14ac:dyDescent="0.25">
      <c r="B39" s="57">
        <v>301072</v>
      </c>
      <c r="C39" s="57" t="s">
        <v>370</v>
      </c>
      <c r="D39" s="57" t="s">
        <v>366</v>
      </c>
      <c r="E39" s="57" t="s">
        <v>353</v>
      </c>
      <c r="G39" s="63">
        <f>'Tariffs 2019 '!G29</f>
        <v>1.728</v>
      </c>
      <c r="I39" s="64">
        <f t="shared" si="0"/>
        <v>1.5489746813667167</v>
      </c>
      <c r="K39" s="66">
        <f t="shared" si="1"/>
        <v>-0.10360261494981672</v>
      </c>
    </row>
    <row r="40" spans="2:11" x14ac:dyDescent="0.25">
      <c r="B40" s="57">
        <v>301073</v>
      </c>
      <c r="C40" s="57" t="s">
        <v>371</v>
      </c>
      <c r="D40" s="57" t="s">
        <v>366</v>
      </c>
      <c r="E40" s="57" t="s">
        <v>353</v>
      </c>
      <c r="G40" s="63">
        <f>'Tariffs 2019 '!G30</f>
        <v>1.7859999999999998</v>
      </c>
      <c r="I40" s="64">
        <f t="shared" si="0"/>
        <v>1.5489746813667167</v>
      </c>
      <c r="K40" s="66">
        <f t="shared" si="1"/>
        <v>-0.13271294436354039</v>
      </c>
    </row>
    <row r="41" spans="2:11" x14ac:dyDescent="0.25">
      <c r="B41" s="57">
        <v>301074</v>
      </c>
      <c r="C41" s="57" t="s">
        <v>372</v>
      </c>
      <c r="D41" s="57" t="s">
        <v>366</v>
      </c>
      <c r="E41" s="57" t="s">
        <v>353</v>
      </c>
      <c r="G41" s="63">
        <f>'Tariffs 2019 '!G31</f>
        <v>1.4419999999999999</v>
      </c>
      <c r="I41" s="64">
        <f t="shared" si="0"/>
        <v>1.5489746813667167</v>
      </c>
      <c r="K41" s="66">
        <f t="shared" si="1"/>
        <v>7.4184938534477621E-2</v>
      </c>
    </row>
    <row r="42" spans="2:11" x14ac:dyDescent="0.25">
      <c r="B42" s="57">
        <v>301075</v>
      </c>
      <c r="C42" s="57" t="s">
        <v>373</v>
      </c>
      <c r="D42" s="57" t="s">
        <v>366</v>
      </c>
      <c r="E42" s="57" t="s">
        <v>353</v>
      </c>
      <c r="G42" s="63">
        <f>'Tariffs 2019 '!G32</f>
        <v>1.4449999999999998</v>
      </c>
      <c r="I42" s="64">
        <f t="shared" si="0"/>
        <v>1.5489746813667167</v>
      </c>
      <c r="K42" s="66">
        <f t="shared" si="1"/>
        <v>7.1954796793575679E-2</v>
      </c>
    </row>
    <row r="43" spans="2:11" x14ac:dyDescent="0.25">
      <c r="B43" s="57">
        <v>301076</v>
      </c>
      <c r="C43" s="57" t="s">
        <v>374</v>
      </c>
      <c r="D43" s="57" t="s">
        <v>366</v>
      </c>
      <c r="E43" s="57" t="s">
        <v>353</v>
      </c>
      <c r="G43" s="63">
        <f>'Tariffs 2019 '!G33</f>
        <v>1.3419999999999999</v>
      </c>
      <c r="I43" s="64">
        <f t="shared" si="0"/>
        <v>1.5489746813667167</v>
      </c>
      <c r="K43" s="66">
        <f t="shared" si="1"/>
        <v>0.15422852560858186</v>
      </c>
    </row>
    <row r="44" spans="2:11" x14ac:dyDescent="0.25">
      <c r="B44" s="57">
        <v>301078</v>
      </c>
      <c r="C44" s="57" t="s">
        <v>375</v>
      </c>
      <c r="D44" s="57" t="s">
        <v>366</v>
      </c>
      <c r="E44" s="57" t="s">
        <v>353</v>
      </c>
      <c r="G44" s="63">
        <f>'Tariffs 2019 '!G34</f>
        <v>1.3679999999999999</v>
      </c>
      <c r="I44" s="64">
        <f t="shared" si="0"/>
        <v>1.5489746813667167</v>
      </c>
      <c r="K44" s="66">
        <f t="shared" si="1"/>
        <v>0.1322914337476</v>
      </c>
    </row>
    <row r="45" spans="2:11" x14ac:dyDescent="0.25">
      <c r="B45" s="57">
        <v>301080</v>
      </c>
      <c r="C45" s="57" t="s">
        <v>376</v>
      </c>
      <c r="D45" s="57" t="s">
        <v>366</v>
      </c>
      <c r="E45" s="57" t="s">
        <v>353</v>
      </c>
      <c r="G45" s="63">
        <f>'Tariffs 2019 '!G35</f>
        <v>2.109</v>
      </c>
      <c r="I45" s="64">
        <f t="shared" si="0"/>
        <v>1.5489746813667167</v>
      </c>
      <c r="K45" s="66">
        <f t="shared" si="1"/>
        <v>-0.26554069162317845</v>
      </c>
    </row>
    <row r="46" spans="2:11" x14ac:dyDescent="0.25">
      <c r="B46" s="57">
        <v>301082</v>
      </c>
      <c r="C46" s="57" t="s">
        <v>377</v>
      </c>
      <c r="D46" s="57" t="s">
        <v>366</v>
      </c>
      <c r="E46" s="57" t="s">
        <v>353</v>
      </c>
      <c r="G46" s="63">
        <f>'Tariffs 2019 '!G36</f>
        <v>1.3679999999999999</v>
      </c>
      <c r="I46" s="64">
        <f t="shared" si="0"/>
        <v>1.5489746813667167</v>
      </c>
      <c r="K46" s="66">
        <f t="shared" si="1"/>
        <v>0.1322914337476</v>
      </c>
    </row>
    <row r="47" spans="2:11" x14ac:dyDescent="0.25">
      <c r="B47" s="57">
        <v>301083</v>
      </c>
      <c r="C47" s="57" t="s">
        <v>378</v>
      </c>
      <c r="D47" s="57" t="s">
        <v>366</v>
      </c>
      <c r="E47" s="57" t="s">
        <v>353</v>
      </c>
      <c r="G47" s="63">
        <f>'Tariffs 2019 '!G37</f>
        <v>1.3679999999999999</v>
      </c>
      <c r="I47" s="64">
        <f t="shared" si="0"/>
        <v>1.5489746813667167</v>
      </c>
      <c r="K47" s="66">
        <f t="shared" si="1"/>
        <v>0.1322914337476</v>
      </c>
    </row>
    <row r="48" spans="2:11" x14ac:dyDescent="0.25">
      <c r="B48" s="57">
        <v>301084</v>
      </c>
      <c r="C48" s="57" t="s">
        <v>379</v>
      </c>
      <c r="D48" s="57" t="s">
        <v>366</v>
      </c>
      <c r="E48" s="57" t="s">
        <v>353</v>
      </c>
      <c r="G48" s="63">
        <f>'Tariffs 2019 '!G38</f>
        <v>1.4129999999999998</v>
      </c>
      <c r="I48" s="64">
        <f t="shared" si="0"/>
        <v>1.5489746813667167</v>
      </c>
      <c r="K48" s="66">
        <f t="shared" si="1"/>
        <v>9.6231197004045921E-2</v>
      </c>
    </row>
    <row r="49" spans="2:11" x14ac:dyDescent="0.25">
      <c r="B49" s="57">
        <v>301085</v>
      </c>
      <c r="C49" s="57" t="s">
        <v>380</v>
      </c>
      <c r="D49" s="57" t="s">
        <v>366</v>
      </c>
      <c r="E49" s="57" t="s">
        <v>353</v>
      </c>
      <c r="G49" s="63">
        <f>'Tariffs 2019 '!G39</f>
        <v>1.4449999999999998</v>
      </c>
      <c r="I49" s="64">
        <f t="shared" si="0"/>
        <v>1.5489746813667167</v>
      </c>
      <c r="K49" s="66">
        <f t="shared" si="1"/>
        <v>7.1954796793575679E-2</v>
      </c>
    </row>
    <row r="50" spans="2:11" x14ac:dyDescent="0.25">
      <c r="B50" s="57">
        <v>301086</v>
      </c>
      <c r="C50" s="57" t="s">
        <v>381</v>
      </c>
      <c r="D50" s="57" t="s">
        <v>366</v>
      </c>
      <c r="E50" s="57" t="s">
        <v>353</v>
      </c>
      <c r="G50" s="63">
        <f>'Tariffs 2019 '!G40</f>
        <v>1.5239999999999998</v>
      </c>
      <c r="I50" s="64">
        <f t="shared" si="0"/>
        <v>1.5489746813667167</v>
      </c>
      <c r="K50" s="66">
        <f t="shared" si="1"/>
        <v>1.6387586198633123E-2</v>
      </c>
    </row>
    <row r="51" spans="2:11" x14ac:dyDescent="0.25">
      <c r="B51" s="57">
        <v>301088</v>
      </c>
      <c r="C51" s="57" t="s">
        <v>382</v>
      </c>
      <c r="D51" s="57" t="s">
        <v>366</v>
      </c>
      <c r="E51" s="57" t="s">
        <v>353</v>
      </c>
      <c r="G51" s="63">
        <f>'Tariffs 2019 '!G41</f>
        <v>1.4449999999999998</v>
      </c>
      <c r="I51" s="64">
        <f t="shared" si="0"/>
        <v>1.5489746813667167</v>
      </c>
      <c r="K51" s="66">
        <f t="shared" si="1"/>
        <v>7.1954796793575679E-2</v>
      </c>
    </row>
    <row r="52" spans="2:11" x14ac:dyDescent="0.25">
      <c r="B52" s="57">
        <v>301089</v>
      </c>
      <c r="C52" s="57" t="s">
        <v>383</v>
      </c>
      <c r="D52" s="57" t="s">
        <v>366</v>
      </c>
      <c r="E52" s="57" t="s">
        <v>353</v>
      </c>
      <c r="G52" s="63">
        <f>'Tariffs 2019 '!G42</f>
        <v>1.3539999999999999</v>
      </c>
      <c r="I52" s="64">
        <f t="shared" si="0"/>
        <v>1.5489746813667167</v>
      </c>
      <c r="K52" s="66">
        <f t="shared" si="1"/>
        <v>0.1439990261201749</v>
      </c>
    </row>
    <row r="53" spans="2:11" x14ac:dyDescent="0.25">
      <c r="B53" s="57">
        <v>301090</v>
      </c>
      <c r="C53" s="57" t="s">
        <v>384</v>
      </c>
      <c r="D53" s="57" t="s">
        <v>366</v>
      </c>
      <c r="E53" s="57" t="s">
        <v>353</v>
      </c>
      <c r="G53" s="63">
        <f>'Tariffs 2019 '!G43</f>
        <v>1.3679999999999999</v>
      </c>
      <c r="I53" s="64">
        <f t="shared" si="0"/>
        <v>1.5489746813667167</v>
      </c>
      <c r="K53" s="66">
        <f t="shared" si="1"/>
        <v>0.1322914337476</v>
      </c>
    </row>
    <row r="54" spans="2:11" x14ac:dyDescent="0.25">
      <c r="B54" s="57">
        <v>301092</v>
      </c>
      <c r="C54" s="57" t="s">
        <v>385</v>
      </c>
      <c r="D54" s="57" t="s">
        <v>366</v>
      </c>
      <c r="E54" s="57" t="s">
        <v>353</v>
      </c>
      <c r="G54" s="63">
        <f>'Tariffs 2019 '!G44</f>
        <v>1.9189999999999998</v>
      </c>
      <c r="I54" s="64">
        <f t="shared" si="0"/>
        <v>1.5489746813667167</v>
      </c>
      <c r="K54" s="66">
        <f t="shared" si="1"/>
        <v>-0.19282194821953266</v>
      </c>
    </row>
    <row r="55" spans="2:11" x14ac:dyDescent="0.25">
      <c r="B55" s="57">
        <v>301093</v>
      </c>
      <c r="C55" s="57" t="s">
        <v>386</v>
      </c>
      <c r="D55" s="57" t="s">
        <v>366</v>
      </c>
      <c r="E55" s="57" t="s">
        <v>353</v>
      </c>
      <c r="G55" s="63">
        <f>'Tariffs 2019 '!G45</f>
        <v>1.3679999999999999</v>
      </c>
      <c r="I55" s="64">
        <f t="shared" si="0"/>
        <v>1.5489746813667167</v>
      </c>
      <c r="K55" s="66">
        <f t="shared" si="1"/>
        <v>0.1322914337476</v>
      </c>
    </row>
    <row r="56" spans="2:11" x14ac:dyDescent="0.25">
      <c r="B56" s="57">
        <v>301094</v>
      </c>
      <c r="C56" s="57" t="s">
        <v>387</v>
      </c>
      <c r="D56" s="57" t="s">
        <v>366</v>
      </c>
      <c r="E56" s="57" t="s">
        <v>353</v>
      </c>
      <c r="G56" s="63">
        <f>'Tariffs 2019 '!G46</f>
        <v>1.38</v>
      </c>
      <c r="I56" s="64">
        <f t="shared" si="0"/>
        <v>1.5489746813667167</v>
      </c>
      <c r="K56" s="66">
        <f t="shared" si="1"/>
        <v>0.12244542128022956</v>
      </c>
    </row>
    <row r="57" spans="2:11" x14ac:dyDescent="0.25">
      <c r="B57" s="57">
        <v>301096</v>
      </c>
      <c r="C57" s="57" t="s">
        <v>388</v>
      </c>
      <c r="D57" s="57" t="s">
        <v>366</v>
      </c>
      <c r="E57" s="57" t="s">
        <v>353</v>
      </c>
      <c r="G57" s="63">
        <f>'Tariffs 2019 '!G47</f>
        <v>1.3419999999999999</v>
      </c>
      <c r="I57" s="64">
        <f t="shared" si="0"/>
        <v>1.5489746813667167</v>
      </c>
      <c r="K57" s="66">
        <f t="shared" si="1"/>
        <v>0.15422852560858186</v>
      </c>
    </row>
    <row r="58" spans="2:11" x14ac:dyDescent="0.25">
      <c r="B58" s="57">
        <v>301097</v>
      </c>
      <c r="C58" s="57" t="s">
        <v>389</v>
      </c>
      <c r="D58" s="57" t="s">
        <v>366</v>
      </c>
      <c r="E58" s="57" t="s">
        <v>353</v>
      </c>
      <c r="G58" s="63">
        <f>'Tariffs 2019 '!G48</f>
        <v>1.3679999999999999</v>
      </c>
      <c r="I58" s="64">
        <f t="shared" si="0"/>
        <v>1.5489746813667167</v>
      </c>
      <c r="K58" s="66">
        <f t="shared" si="1"/>
        <v>0.1322914337476</v>
      </c>
    </row>
    <row r="59" spans="2:11" x14ac:dyDescent="0.25">
      <c r="B59" s="57">
        <v>301098</v>
      </c>
      <c r="C59" s="57" t="s">
        <v>390</v>
      </c>
      <c r="D59" s="57" t="s">
        <v>366</v>
      </c>
      <c r="E59" s="57" t="s">
        <v>353</v>
      </c>
      <c r="G59" s="63">
        <f>'Tariffs 2019 '!G49</f>
        <v>1.3419999999999999</v>
      </c>
      <c r="I59" s="64">
        <f t="shared" si="0"/>
        <v>1.5489746813667167</v>
      </c>
      <c r="K59" s="66">
        <f t="shared" si="1"/>
        <v>0.15422852560858186</v>
      </c>
    </row>
    <row r="60" spans="2:11" x14ac:dyDescent="0.25">
      <c r="B60" s="57">
        <v>301101</v>
      </c>
      <c r="C60" s="57" t="s">
        <v>391</v>
      </c>
      <c r="D60" s="57" t="s">
        <v>366</v>
      </c>
      <c r="E60" s="57" t="s">
        <v>353</v>
      </c>
      <c r="G60" s="63">
        <f>'Tariffs 2019 '!G50</f>
        <v>2.109</v>
      </c>
      <c r="I60" s="64">
        <f t="shared" si="0"/>
        <v>1.5489746813667167</v>
      </c>
      <c r="K60" s="66">
        <f t="shared" si="1"/>
        <v>-0.26554069162317845</v>
      </c>
    </row>
    <row r="61" spans="2:11" x14ac:dyDescent="0.25">
      <c r="B61" s="57">
        <v>301106</v>
      </c>
      <c r="C61" s="57" t="s">
        <v>392</v>
      </c>
      <c r="D61" s="57" t="s">
        <v>366</v>
      </c>
      <c r="E61" s="57" t="s">
        <v>353</v>
      </c>
      <c r="G61" s="63">
        <f>'Tariffs 2019 '!G51</f>
        <v>1.3539999999999999</v>
      </c>
      <c r="I61" s="64">
        <f t="shared" si="0"/>
        <v>1.5489746813667167</v>
      </c>
      <c r="K61" s="66">
        <f t="shared" si="1"/>
        <v>0.1439990261201749</v>
      </c>
    </row>
    <row r="62" spans="2:11" x14ac:dyDescent="0.25">
      <c r="B62" s="57">
        <v>301107</v>
      </c>
      <c r="C62" s="57" t="s">
        <v>393</v>
      </c>
      <c r="D62" s="57" t="s">
        <v>366</v>
      </c>
      <c r="E62" s="57" t="s">
        <v>353</v>
      </c>
      <c r="G62" s="63">
        <f>'Tariffs 2019 '!G52</f>
        <v>1.3419999999999999</v>
      </c>
      <c r="I62" s="64">
        <f t="shared" si="0"/>
        <v>1.5489746813667167</v>
      </c>
      <c r="K62" s="66">
        <f t="shared" si="1"/>
        <v>0.15422852560858186</v>
      </c>
    </row>
    <row r="63" spans="2:11" x14ac:dyDescent="0.25">
      <c r="B63" s="57">
        <v>301108</v>
      </c>
      <c r="C63" s="57" t="s">
        <v>394</v>
      </c>
      <c r="D63" s="57" t="s">
        <v>366</v>
      </c>
      <c r="E63" s="57" t="s">
        <v>353</v>
      </c>
      <c r="G63" s="63">
        <f>'Tariffs 2019 '!G53</f>
        <v>1.347</v>
      </c>
      <c r="I63" s="64">
        <f t="shared" si="0"/>
        <v>1.5489746813667167</v>
      </c>
      <c r="K63" s="66">
        <f t="shared" si="1"/>
        <v>0.1499440841623732</v>
      </c>
    </row>
    <row r="64" spans="2:11" x14ac:dyDescent="0.25">
      <c r="B64" s="57">
        <v>301109</v>
      </c>
      <c r="C64" s="57" t="s">
        <v>395</v>
      </c>
      <c r="D64" s="57" t="s">
        <v>366</v>
      </c>
      <c r="E64" s="57" t="s">
        <v>353</v>
      </c>
      <c r="G64" s="63">
        <f>'Tariffs 2019 '!G54</f>
        <v>1.3419999999999999</v>
      </c>
      <c r="I64" s="64">
        <f t="shared" si="0"/>
        <v>1.5489746813667167</v>
      </c>
      <c r="K64" s="66">
        <f t="shared" si="1"/>
        <v>0.15422852560858186</v>
      </c>
    </row>
    <row r="65" spans="2:11" x14ac:dyDescent="0.25">
      <c r="B65" s="57">
        <v>301111</v>
      </c>
      <c r="C65" s="57" t="s">
        <v>396</v>
      </c>
      <c r="D65" s="57" t="s">
        <v>352</v>
      </c>
      <c r="E65" s="57" t="s">
        <v>353</v>
      </c>
      <c r="G65" s="63">
        <f>'Tariffs 2019 '!G55</f>
        <v>1.8939999999999999</v>
      </c>
      <c r="I65" s="64">
        <f t="shared" si="0"/>
        <v>1.5489746813667167</v>
      </c>
      <c r="K65" s="66">
        <f t="shared" si="1"/>
        <v>-0.1821675388771295</v>
      </c>
    </row>
    <row r="66" spans="2:11" x14ac:dyDescent="0.25">
      <c r="B66" s="57">
        <v>301113</v>
      </c>
      <c r="C66" s="57" t="s">
        <v>397</v>
      </c>
      <c r="D66" s="57" t="s">
        <v>352</v>
      </c>
      <c r="E66" s="57" t="s">
        <v>353</v>
      </c>
      <c r="G66" s="63">
        <f>'Tariffs 2019 '!G56</f>
        <v>0.99800000000000011</v>
      </c>
      <c r="I66" s="64">
        <f t="shared" si="0"/>
        <v>1.5489746813667167</v>
      </c>
      <c r="K66" s="66">
        <f t="shared" si="1"/>
        <v>0.55207883904480615</v>
      </c>
    </row>
    <row r="67" spans="2:11" x14ac:dyDescent="0.25">
      <c r="B67" s="57">
        <v>301114</v>
      </c>
      <c r="C67" s="57" t="s">
        <v>398</v>
      </c>
      <c r="D67" s="57" t="s">
        <v>399</v>
      </c>
      <c r="E67" s="57" t="s">
        <v>353</v>
      </c>
      <c r="G67" s="63">
        <f>'Tariffs 2019 '!G57</f>
        <v>1.1260000000000001</v>
      </c>
      <c r="I67" s="64">
        <f t="shared" si="0"/>
        <v>0.38724367034167917</v>
      </c>
      <c r="K67" s="66">
        <f t="shared" si="1"/>
        <v>-0.65608910271609311</v>
      </c>
    </row>
    <row r="68" spans="2:11" x14ac:dyDescent="0.25">
      <c r="B68" s="57">
        <v>301116</v>
      </c>
      <c r="C68" s="57" t="s">
        <v>400</v>
      </c>
      <c r="D68" s="57" t="s">
        <v>399</v>
      </c>
      <c r="E68" s="57" t="s">
        <v>353</v>
      </c>
      <c r="G68" s="63">
        <f>'Tariffs 2019 '!G58</f>
        <v>1.3169999999999999</v>
      </c>
      <c r="I68" s="64">
        <f t="shared" si="0"/>
        <v>0.38724367034167917</v>
      </c>
      <c r="K68" s="66">
        <f t="shared" si="1"/>
        <v>-0.7059653224436756</v>
      </c>
    </row>
    <row r="69" spans="2:11" x14ac:dyDescent="0.25">
      <c r="B69" s="57">
        <v>301118</v>
      </c>
      <c r="C69" s="57" t="s">
        <v>401</v>
      </c>
      <c r="D69" s="57" t="s">
        <v>399</v>
      </c>
      <c r="E69" s="57" t="s">
        <v>353</v>
      </c>
      <c r="G69" s="63">
        <f>'Tariffs 2019 '!G59</f>
        <v>1.258</v>
      </c>
      <c r="I69" s="64">
        <f t="shared" si="0"/>
        <v>0.38724367034167917</v>
      </c>
      <c r="K69" s="66">
        <f t="shared" si="1"/>
        <v>-0.69217514281265569</v>
      </c>
    </row>
    <row r="70" spans="2:11" x14ac:dyDescent="0.25">
      <c r="B70" s="57">
        <v>301184</v>
      </c>
      <c r="C70" s="57" t="s">
        <v>402</v>
      </c>
      <c r="D70" s="57" t="s">
        <v>352</v>
      </c>
      <c r="E70" s="57" t="s">
        <v>353</v>
      </c>
      <c r="G70" s="63">
        <f>'Tariffs 2019 '!G60</f>
        <v>1.6459999999999999</v>
      </c>
      <c r="I70" s="64">
        <f t="shared" si="0"/>
        <v>1.5489746813667167</v>
      </c>
      <c r="K70" s="66">
        <f t="shared" si="1"/>
        <v>-5.8946123106490424E-2</v>
      </c>
    </row>
    <row r="71" spans="2:11" x14ac:dyDescent="0.25">
      <c r="B71" s="57">
        <v>301185</v>
      </c>
      <c r="C71" s="57" t="s">
        <v>403</v>
      </c>
      <c r="D71" s="57" t="s">
        <v>399</v>
      </c>
      <c r="E71" s="57" t="s">
        <v>353</v>
      </c>
      <c r="G71" s="63">
        <f>'Tariffs 2019 '!G61</f>
        <v>1.014</v>
      </c>
      <c r="I71" s="64">
        <f t="shared" si="0"/>
        <v>0.38724367034167917</v>
      </c>
      <c r="K71" s="66">
        <f t="shared" si="1"/>
        <v>-0.61810288920938938</v>
      </c>
    </row>
    <row r="72" spans="2:11" x14ac:dyDescent="0.25">
      <c r="B72" s="57">
        <v>301198</v>
      </c>
      <c r="C72" s="57" t="s">
        <v>404</v>
      </c>
      <c r="D72" s="57" t="s">
        <v>399</v>
      </c>
      <c r="E72" s="57" t="s">
        <v>353</v>
      </c>
      <c r="G72" s="63">
        <f>'Tariffs 2019 '!G62</f>
        <v>1.2509999999999999</v>
      </c>
      <c r="I72" s="64">
        <f t="shared" si="0"/>
        <v>0.38724367034167917</v>
      </c>
      <c r="K72" s="66">
        <f t="shared" si="1"/>
        <v>-0.69045270156540428</v>
      </c>
    </row>
    <row r="73" spans="2:11" x14ac:dyDescent="0.25">
      <c r="B73" s="57">
        <v>301309</v>
      </c>
      <c r="C73" s="57" t="s">
        <v>405</v>
      </c>
      <c r="D73" s="57" t="s">
        <v>399</v>
      </c>
      <c r="E73" s="57" t="s">
        <v>353</v>
      </c>
      <c r="G73" s="63">
        <f>'Tariffs 2019 '!G63</f>
        <v>1.2509999999999999</v>
      </c>
      <c r="I73" s="64">
        <f t="shared" si="0"/>
        <v>0.38724367034167917</v>
      </c>
      <c r="K73" s="66">
        <f t="shared" si="1"/>
        <v>-0.69045270156540428</v>
      </c>
    </row>
    <row r="74" spans="2:11" x14ac:dyDescent="0.25">
      <c r="B74" s="57">
        <v>301311</v>
      </c>
      <c r="C74" s="57" t="s">
        <v>406</v>
      </c>
      <c r="D74" s="57" t="s">
        <v>366</v>
      </c>
      <c r="E74" s="57" t="s">
        <v>353</v>
      </c>
      <c r="G74" s="63">
        <f>'Tariffs 2019 '!G64</f>
        <v>1.5639999999999998</v>
      </c>
      <c r="I74" s="64">
        <f t="shared" si="0"/>
        <v>1.5489746813667167</v>
      </c>
      <c r="K74" s="66">
        <f t="shared" si="1"/>
        <v>-9.6069812233268281E-3</v>
      </c>
    </row>
    <row r="75" spans="2:11" x14ac:dyDescent="0.25">
      <c r="B75" s="57">
        <v>301320</v>
      </c>
      <c r="C75" s="57" t="s">
        <v>407</v>
      </c>
      <c r="D75" s="57" t="s">
        <v>399</v>
      </c>
      <c r="E75" s="57" t="s">
        <v>353</v>
      </c>
      <c r="G75" s="63">
        <f>'Tariffs 2019 '!G65</f>
        <v>1.0680000000000001</v>
      </c>
      <c r="I75" s="64">
        <f t="shared" si="0"/>
        <v>0.38724367034167917</v>
      </c>
      <c r="K75" s="66">
        <f t="shared" si="1"/>
        <v>-0.63741229368756636</v>
      </c>
    </row>
    <row r="76" spans="2:11" x14ac:dyDescent="0.25">
      <c r="B76" s="57">
        <v>301345</v>
      </c>
      <c r="C76" s="57" t="s">
        <v>408</v>
      </c>
      <c r="D76" s="57" t="s">
        <v>950</v>
      </c>
      <c r="E76" s="57" t="s">
        <v>353</v>
      </c>
      <c r="G76" s="63">
        <f>'Tariffs 2019 '!G66</f>
        <v>1.3909999999999998</v>
      </c>
      <c r="I76" s="64">
        <f t="shared" si="0"/>
        <v>1.2391797450933735</v>
      </c>
      <c r="K76" s="66">
        <f t="shared" si="1"/>
        <v>-0.10914468361367817</v>
      </c>
    </row>
    <row r="77" spans="2:11" x14ac:dyDescent="0.25">
      <c r="B77" s="57">
        <v>301348</v>
      </c>
      <c r="C77" s="57" t="s">
        <v>409</v>
      </c>
      <c r="D77" s="57" t="s">
        <v>399</v>
      </c>
      <c r="E77" s="57" t="s">
        <v>353</v>
      </c>
      <c r="G77" s="63">
        <f>'Tariffs 2019 '!G67</f>
        <v>1.2129999999999999</v>
      </c>
      <c r="I77" s="64">
        <f t="shared" si="0"/>
        <v>0.38724367034167917</v>
      </c>
      <c r="K77" s="66">
        <f t="shared" si="1"/>
        <v>-0.68075542428550762</v>
      </c>
    </row>
    <row r="78" spans="2:11" x14ac:dyDescent="0.25">
      <c r="B78" s="57">
        <v>301360</v>
      </c>
      <c r="C78" s="57" t="s">
        <v>410</v>
      </c>
      <c r="D78" s="57" t="s">
        <v>399</v>
      </c>
      <c r="E78" s="57" t="s">
        <v>353</v>
      </c>
      <c r="G78" s="63">
        <f>'Tariffs 2019 '!G68</f>
        <v>1.014</v>
      </c>
      <c r="I78" s="64">
        <f t="shared" si="0"/>
        <v>0.38724367034167917</v>
      </c>
      <c r="K78" s="66">
        <f t="shared" si="1"/>
        <v>-0.61810288920938938</v>
      </c>
    </row>
    <row r="79" spans="2:11" x14ac:dyDescent="0.25">
      <c r="B79" s="57">
        <v>301361</v>
      </c>
      <c r="C79" s="57" t="s">
        <v>411</v>
      </c>
      <c r="D79" s="57" t="s">
        <v>399</v>
      </c>
      <c r="E79" s="57" t="s">
        <v>353</v>
      </c>
      <c r="G79" s="63">
        <f>'Tariffs 2019 '!G69</f>
        <v>1.014</v>
      </c>
      <c r="I79" s="64">
        <f t="shared" si="0"/>
        <v>0.38724367034167917</v>
      </c>
      <c r="K79" s="66">
        <f t="shared" si="1"/>
        <v>-0.61810288920938938</v>
      </c>
    </row>
    <row r="80" spans="2:11" x14ac:dyDescent="0.25">
      <c r="B80" s="57">
        <v>301368</v>
      </c>
      <c r="C80" s="57" t="s">
        <v>412</v>
      </c>
      <c r="D80" s="57" t="s">
        <v>352</v>
      </c>
      <c r="E80" s="57" t="s">
        <v>353</v>
      </c>
      <c r="G80" s="63">
        <f>'Tariffs 2019 '!G70</f>
        <v>1.177</v>
      </c>
      <c r="I80" s="64">
        <f t="shared" si="0"/>
        <v>1.5489746813667167</v>
      </c>
      <c r="K80" s="66">
        <f t="shared" si="1"/>
        <v>0.31603626284342956</v>
      </c>
    </row>
    <row r="81" spans="1:11" x14ac:dyDescent="0.25">
      <c r="B81" s="57">
        <v>301375</v>
      </c>
      <c r="C81" s="57" t="s">
        <v>413</v>
      </c>
      <c r="D81" s="57" t="s">
        <v>366</v>
      </c>
      <c r="E81" s="57" t="s">
        <v>353</v>
      </c>
      <c r="G81" s="63">
        <f>'Tariffs 2019 '!G71</f>
        <v>1.347</v>
      </c>
      <c r="I81" s="64">
        <f t="shared" si="0"/>
        <v>1.5489746813667167</v>
      </c>
      <c r="K81" s="66">
        <f t="shared" si="1"/>
        <v>0.1499440841623732</v>
      </c>
    </row>
    <row r="82" spans="1:11" x14ac:dyDescent="0.25">
      <c r="B82" s="57">
        <v>301391</v>
      </c>
      <c r="C82" s="57" t="s">
        <v>414</v>
      </c>
      <c r="D82" s="57" t="s">
        <v>399</v>
      </c>
      <c r="E82" s="57" t="s">
        <v>353</v>
      </c>
      <c r="G82" s="63">
        <f>'Tariffs 2019 '!G72</f>
        <v>0.95900000000000007</v>
      </c>
      <c r="I82" s="64">
        <f t="shared" si="0"/>
        <v>0.38724367034167917</v>
      </c>
      <c r="K82" s="66">
        <f t="shared" si="1"/>
        <v>-0.59620055230273294</v>
      </c>
    </row>
    <row r="83" spans="1:11" x14ac:dyDescent="0.25">
      <c r="B83" s="57">
        <v>301392</v>
      </c>
      <c r="C83" s="57" t="s">
        <v>415</v>
      </c>
      <c r="D83" s="57" t="s">
        <v>366</v>
      </c>
      <c r="E83" s="57" t="s">
        <v>353</v>
      </c>
      <c r="G83" s="63">
        <f>'Tariffs 2019 '!G73</f>
        <v>1.4809999999999999</v>
      </c>
      <c r="I83" s="64">
        <f t="shared" si="0"/>
        <v>1.5489746813667167</v>
      </c>
      <c r="K83" s="66">
        <f t="shared" si="1"/>
        <v>4.5897826716216616E-2</v>
      </c>
    </row>
    <row r="84" spans="1:11" x14ac:dyDescent="0.25">
      <c r="B84" s="57">
        <v>301397</v>
      </c>
      <c r="C84" s="57" t="s">
        <v>416</v>
      </c>
      <c r="D84" s="57" t="s">
        <v>399</v>
      </c>
      <c r="E84" s="57" t="s">
        <v>353</v>
      </c>
      <c r="G84" s="63">
        <f>'Tariffs 2019 '!G74</f>
        <v>1.2509999999999999</v>
      </c>
      <c r="I84" s="64">
        <f t="shared" si="0"/>
        <v>0.38724367034167917</v>
      </c>
      <c r="K84" s="66">
        <f t="shared" si="1"/>
        <v>-0.69045270156540428</v>
      </c>
    </row>
    <row r="85" spans="1:11" x14ac:dyDescent="0.25">
      <c r="B85" s="57">
        <v>301400</v>
      </c>
      <c r="C85" s="57" t="s">
        <v>417</v>
      </c>
      <c r="D85" s="57" t="s">
        <v>399</v>
      </c>
      <c r="E85" s="57" t="s">
        <v>353</v>
      </c>
      <c r="G85" s="63">
        <f>'Tariffs 2019 '!G75</f>
        <v>1.014</v>
      </c>
      <c r="I85" s="64">
        <f t="shared" si="0"/>
        <v>0.38724367034167917</v>
      </c>
      <c r="K85" s="66">
        <f t="shared" si="1"/>
        <v>-0.61810288920938938</v>
      </c>
    </row>
    <row r="86" spans="1:11" x14ac:dyDescent="0.25">
      <c r="B86" s="57">
        <v>301401</v>
      </c>
      <c r="C86" s="57" t="s">
        <v>418</v>
      </c>
      <c r="D86" s="57" t="s">
        <v>399</v>
      </c>
      <c r="E86" s="57" t="s">
        <v>353</v>
      </c>
      <c r="G86" s="63">
        <f>'Tariffs 2019 '!G76</f>
        <v>1.014</v>
      </c>
      <c r="I86" s="64">
        <f t="shared" si="0"/>
        <v>0.38724367034167917</v>
      </c>
      <c r="K86" s="66">
        <f t="shared" si="1"/>
        <v>-0.61810288920938938</v>
      </c>
    </row>
    <row r="87" spans="1:11" x14ac:dyDescent="0.25">
      <c r="B87" s="57">
        <v>301452</v>
      </c>
      <c r="C87" s="57" t="s">
        <v>419</v>
      </c>
      <c r="D87" s="57" t="s">
        <v>366</v>
      </c>
      <c r="E87" s="57" t="s">
        <v>353</v>
      </c>
      <c r="G87" s="63">
        <f>'Tariffs 2019 '!G77</f>
        <v>1.8259999999999998</v>
      </c>
      <c r="I87" s="64">
        <f t="shared" si="0"/>
        <v>1.5489746813667167</v>
      </c>
      <c r="K87" s="66">
        <f t="shared" si="1"/>
        <v>-0.15171156551658443</v>
      </c>
    </row>
    <row r="88" spans="1:11" x14ac:dyDescent="0.25">
      <c r="B88" s="57">
        <v>301453</v>
      </c>
      <c r="C88" s="57" t="s">
        <v>420</v>
      </c>
      <c r="D88" s="57" t="s">
        <v>399</v>
      </c>
      <c r="E88" s="57" t="s">
        <v>353</v>
      </c>
      <c r="G88" s="63">
        <f>'Tariffs 2019 '!G78</f>
        <v>1.014</v>
      </c>
      <c r="I88" s="64">
        <f t="shared" ref="I88:I90" si="2">IF(D88="storage",$I$17,IF(D88="LNG facility",$I$19,$I$15))</f>
        <v>0.38724367034167917</v>
      </c>
      <c r="K88" s="66">
        <f t="shared" ref="K88:K91" si="3">(I88-G88)/G88</f>
        <v>-0.61810288920938938</v>
      </c>
    </row>
    <row r="89" spans="1:11" x14ac:dyDescent="0.25">
      <c r="B89" s="57">
        <v>301454</v>
      </c>
      <c r="C89" s="57" t="s">
        <v>421</v>
      </c>
      <c r="D89" s="57" t="s">
        <v>366</v>
      </c>
      <c r="E89" s="57" t="s">
        <v>353</v>
      </c>
      <c r="G89" s="63">
        <f>'Tariffs 2019 '!G79</f>
        <v>1.363</v>
      </c>
      <c r="I89" s="64">
        <f t="shared" si="2"/>
        <v>1.5489746813667167</v>
      </c>
      <c r="K89" s="66">
        <f t="shared" si="3"/>
        <v>0.13644510738570556</v>
      </c>
    </row>
    <row r="90" spans="1:11" x14ac:dyDescent="0.25">
      <c r="B90" s="57">
        <v>301461</v>
      </c>
      <c r="C90" s="57" t="s">
        <v>422</v>
      </c>
      <c r="D90" s="57" t="s">
        <v>366</v>
      </c>
      <c r="E90" s="57" t="s">
        <v>353</v>
      </c>
      <c r="G90" s="63">
        <f>'Tariffs 2019 '!G80</f>
        <v>1.3809999999999998</v>
      </c>
      <c r="I90" s="64">
        <f t="shared" si="2"/>
        <v>1.5489746813667167</v>
      </c>
      <c r="K90" s="66">
        <f t="shared" si="3"/>
        <v>0.12163264400196735</v>
      </c>
    </row>
    <row r="91" spans="1:11" x14ac:dyDescent="0.25">
      <c r="B91" s="57">
        <v>301468</v>
      </c>
      <c r="C91" s="57" t="s">
        <v>423</v>
      </c>
      <c r="D91" s="57" t="s">
        <v>366</v>
      </c>
      <c r="E91" s="57" t="s">
        <v>353</v>
      </c>
      <c r="G91" s="63">
        <f>'Tariffs 2019 '!G81</f>
        <v>2.0169999999999999</v>
      </c>
      <c r="I91" s="64">
        <f>IF(D91="storage",$I$17,IF(D91="LNG facility",$I$19,$I$15))</f>
        <v>1.5489746813667167</v>
      </c>
      <c r="K91" s="66">
        <f t="shared" si="3"/>
        <v>-0.23204031662532634</v>
      </c>
    </row>
    <row r="93" spans="1:11" s="56" customFormat="1" ht="13.5" customHeight="1" x14ac:dyDescent="0.25">
      <c r="A93" s="55"/>
      <c r="B93" s="56" t="s">
        <v>424</v>
      </c>
    </row>
    <row r="95" spans="1:11" x14ac:dyDescent="0.25">
      <c r="B95" s="57">
        <v>300003</v>
      </c>
      <c r="C95" s="2" t="s">
        <v>425</v>
      </c>
      <c r="D95" s="2" t="s">
        <v>426</v>
      </c>
      <c r="E95" s="2" t="s">
        <v>353</v>
      </c>
      <c r="G95" s="63">
        <f>'Tariffs 2019 '!G85</f>
        <v>2.3899999999999997</v>
      </c>
      <c r="I95" s="64">
        <f>IF(D95="storage",$I$18,$I$16)</f>
        <v>2.1447179721909868</v>
      </c>
      <c r="K95" s="66">
        <f t="shared" ref="K95:K158" si="4">(I95-G95)/G95</f>
        <v>-0.10262846351841544</v>
      </c>
    </row>
    <row r="96" spans="1:11" x14ac:dyDescent="0.25">
      <c r="B96" s="57">
        <v>300005</v>
      </c>
      <c r="C96" s="2" t="s">
        <v>427</v>
      </c>
      <c r="D96" s="2" t="s">
        <v>428</v>
      </c>
      <c r="E96" s="2" t="s">
        <v>353</v>
      </c>
      <c r="G96" s="63">
        <f>'Tariffs 2019 '!G86</f>
        <v>3.2289999999999996</v>
      </c>
      <c r="I96" s="64">
        <f t="shared" ref="I96:I159" si="5">IF(D96="storage",$I$18,$I$16)</f>
        <v>2.1447179721909868</v>
      </c>
      <c r="K96" s="66">
        <f t="shared" si="4"/>
        <v>-0.33579499157913067</v>
      </c>
    </row>
    <row r="97" spans="2:11" x14ac:dyDescent="0.25">
      <c r="B97" s="57">
        <v>300009</v>
      </c>
      <c r="C97" s="2" t="s">
        <v>429</v>
      </c>
      <c r="D97" s="2" t="s">
        <v>428</v>
      </c>
      <c r="E97" s="2" t="s">
        <v>353</v>
      </c>
      <c r="G97" s="63">
        <f>'Tariffs 2019 '!G87</f>
        <v>2.3829999999999996</v>
      </c>
      <c r="I97" s="64">
        <f t="shared" si="5"/>
        <v>2.1447179721909868</v>
      </c>
      <c r="K97" s="66">
        <f t="shared" si="4"/>
        <v>-9.9992458165762813E-2</v>
      </c>
    </row>
    <row r="98" spans="2:11" x14ac:dyDescent="0.25">
      <c r="B98" s="57">
        <v>300011</v>
      </c>
      <c r="C98" s="2" t="s">
        <v>430</v>
      </c>
      <c r="D98" s="2" t="s">
        <v>428</v>
      </c>
      <c r="E98" s="2" t="s">
        <v>353</v>
      </c>
      <c r="G98" s="63">
        <f>'Tariffs 2019 '!G88</f>
        <v>2.5939999999999994</v>
      </c>
      <c r="I98" s="64">
        <f t="shared" si="5"/>
        <v>2.1447179721909868</v>
      </c>
      <c r="K98" s="66">
        <f t="shared" si="4"/>
        <v>-0.17320047332652763</v>
      </c>
    </row>
    <row r="99" spans="2:11" x14ac:dyDescent="0.25">
      <c r="B99" s="57">
        <v>300012</v>
      </c>
      <c r="C99" s="2" t="s">
        <v>431</v>
      </c>
      <c r="D99" s="2" t="s">
        <v>428</v>
      </c>
      <c r="E99" s="2" t="s">
        <v>353</v>
      </c>
      <c r="G99" s="63">
        <f>'Tariffs 2019 '!G89</f>
        <v>2.7609999999999997</v>
      </c>
      <c r="I99" s="64">
        <f t="shared" si="5"/>
        <v>2.1447179721909868</v>
      </c>
      <c r="K99" s="66">
        <f t="shared" si="4"/>
        <v>-0.22320971670011333</v>
      </c>
    </row>
    <row r="100" spans="2:11" x14ac:dyDescent="0.25">
      <c r="B100" s="57">
        <v>300016</v>
      </c>
      <c r="C100" s="2" t="s">
        <v>432</v>
      </c>
      <c r="D100" s="2" t="s">
        <v>426</v>
      </c>
      <c r="E100" s="2" t="s">
        <v>353</v>
      </c>
      <c r="G100" s="63">
        <f>'Tariffs 2019 '!G90</f>
        <v>2.202</v>
      </c>
      <c r="I100" s="64">
        <f t="shared" si="5"/>
        <v>2.1447179721909868</v>
      </c>
      <c r="K100" s="66">
        <f t="shared" si="4"/>
        <v>-2.6013636607181267E-2</v>
      </c>
    </row>
    <row r="101" spans="2:11" x14ac:dyDescent="0.25">
      <c r="B101" s="57">
        <v>300027</v>
      </c>
      <c r="C101" s="2" t="s">
        <v>433</v>
      </c>
      <c r="D101" s="2" t="s">
        <v>428</v>
      </c>
      <c r="E101" s="2" t="s">
        <v>353</v>
      </c>
      <c r="G101" s="63">
        <f>'Tariffs 2019 '!G91</f>
        <v>2.1419999999999999</v>
      </c>
      <c r="I101" s="64">
        <f t="shared" si="5"/>
        <v>2.1447179721909868</v>
      </c>
      <c r="K101" s="66">
        <f t="shared" si="4"/>
        <v>1.2688945802926733E-3</v>
      </c>
    </row>
    <row r="102" spans="2:11" x14ac:dyDescent="0.25">
      <c r="B102" s="57">
        <v>300039</v>
      </c>
      <c r="C102" s="2" t="s">
        <v>434</v>
      </c>
      <c r="D102" s="2" t="s">
        <v>428</v>
      </c>
      <c r="E102" s="2" t="s">
        <v>353</v>
      </c>
      <c r="G102" s="63">
        <f>'Tariffs 2019 '!G92</f>
        <v>2.6379999999999999</v>
      </c>
      <c r="I102" s="64">
        <f t="shared" si="5"/>
        <v>2.1447179721909868</v>
      </c>
      <c r="K102" s="66">
        <f t="shared" si="4"/>
        <v>-0.18699091274033855</v>
      </c>
    </row>
    <row r="103" spans="2:11" x14ac:dyDescent="0.25">
      <c r="B103" s="57">
        <v>300042</v>
      </c>
      <c r="C103" s="2" t="s">
        <v>435</v>
      </c>
      <c r="D103" s="2" t="s">
        <v>428</v>
      </c>
      <c r="E103" s="2" t="s">
        <v>353</v>
      </c>
      <c r="G103" s="63">
        <f>'Tariffs 2019 '!G93</f>
        <v>3.2359999999999998</v>
      </c>
      <c r="I103" s="64">
        <f t="shared" si="5"/>
        <v>2.1447179721909868</v>
      </c>
      <c r="K103" s="66">
        <f t="shared" si="4"/>
        <v>-0.33723177620797684</v>
      </c>
    </row>
    <row r="104" spans="2:11" x14ac:dyDescent="0.25">
      <c r="B104" s="57">
        <v>300043</v>
      </c>
      <c r="C104" s="2" t="s">
        <v>436</v>
      </c>
      <c r="D104" s="2" t="s">
        <v>428</v>
      </c>
      <c r="E104" s="2" t="s">
        <v>353</v>
      </c>
      <c r="G104" s="63">
        <f>'Tariffs 2019 '!G94</f>
        <v>3.2769999999999997</v>
      </c>
      <c r="I104" s="64">
        <f t="shared" si="5"/>
        <v>2.1447179721909868</v>
      </c>
      <c r="K104" s="66">
        <f t="shared" si="4"/>
        <v>-0.34552396332286023</v>
      </c>
    </row>
    <row r="105" spans="2:11" x14ac:dyDescent="0.25">
      <c r="B105" s="57">
        <v>300049</v>
      </c>
      <c r="C105" s="2" t="s">
        <v>437</v>
      </c>
      <c r="D105" s="2" t="s">
        <v>428</v>
      </c>
      <c r="E105" s="2" t="s">
        <v>353</v>
      </c>
      <c r="G105" s="63">
        <f>'Tariffs 2019 '!G95</f>
        <v>2.7869999999999999</v>
      </c>
      <c r="I105" s="64">
        <f t="shared" si="5"/>
        <v>2.1447179721909868</v>
      </c>
      <c r="K105" s="66">
        <f t="shared" si="4"/>
        <v>-0.23045641471439293</v>
      </c>
    </row>
    <row r="106" spans="2:11" x14ac:dyDescent="0.25">
      <c r="B106" s="57">
        <v>300050</v>
      </c>
      <c r="C106" s="2" t="s">
        <v>438</v>
      </c>
      <c r="D106" s="2" t="s">
        <v>428</v>
      </c>
      <c r="E106" s="2" t="s">
        <v>353</v>
      </c>
      <c r="G106" s="63">
        <f>'Tariffs 2019 '!G96</f>
        <v>2.8439999999999999</v>
      </c>
      <c r="I106" s="64">
        <f t="shared" si="5"/>
        <v>2.1447179721909868</v>
      </c>
      <c r="K106" s="66">
        <f t="shared" si="4"/>
        <v>-0.24587975661357703</v>
      </c>
    </row>
    <row r="107" spans="2:11" x14ac:dyDescent="0.25">
      <c r="B107" s="57">
        <v>300052</v>
      </c>
      <c r="C107" s="2" t="s">
        <v>439</v>
      </c>
      <c r="D107" s="2" t="s">
        <v>428</v>
      </c>
      <c r="E107" s="2" t="s">
        <v>353</v>
      </c>
      <c r="G107" s="63">
        <f>'Tariffs 2019 '!G97</f>
        <v>3.0679999999999996</v>
      </c>
      <c r="I107" s="64">
        <f t="shared" si="5"/>
        <v>2.1447179721909868</v>
      </c>
      <c r="K107" s="66">
        <f t="shared" si="4"/>
        <v>-0.30093938324935232</v>
      </c>
    </row>
    <row r="108" spans="2:11" x14ac:dyDescent="0.25">
      <c r="B108" s="57">
        <v>300053</v>
      </c>
      <c r="C108" s="2" t="s">
        <v>440</v>
      </c>
      <c r="D108" s="2" t="s">
        <v>428</v>
      </c>
      <c r="E108" s="2" t="s">
        <v>353</v>
      </c>
      <c r="G108" s="63">
        <f>'Tariffs 2019 '!G98</f>
        <v>3.07</v>
      </c>
      <c r="I108" s="64">
        <f t="shared" si="5"/>
        <v>2.1447179721909868</v>
      </c>
      <c r="K108" s="66">
        <f t="shared" si="4"/>
        <v>-0.30139479733192609</v>
      </c>
    </row>
    <row r="109" spans="2:11" x14ac:dyDescent="0.25">
      <c r="B109" s="57">
        <v>300057</v>
      </c>
      <c r="C109" s="2" t="s">
        <v>441</v>
      </c>
      <c r="D109" s="2" t="s">
        <v>426</v>
      </c>
      <c r="E109" s="2" t="s">
        <v>353</v>
      </c>
      <c r="G109" s="63">
        <f>'Tariffs 2019 '!G99</f>
        <v>2.2090000000000001</v>
      </c>
      <c r="I109" s="64">
        <f t="shared" si="5"/>
        <v>2.1447179721909868</v>
      </c>
      <c r="K109" s="66">
        <f t="shared" si="4"/>
        <v>-2.910005785831293E-2</v>
      </c>
    </row>
    <row r="110" spans="2:11" x14ac:dyDescent="0.25">
      <c r="B110" s="57">
        <v>300060</v>
      </c>
      <c r="C110" s="2" t="s">
        <v>442</v>
      </c>
      <c r="D110" s="2" t="s">
        <v>426</v>
      </c>
      <c r="E110" s="2" t="s">
        <v>353</v>
      </c>
      <c r="G110" s="63">
        <f>'Tariffs 2019 '!G100</f>
        <v>2.2789999999999999</v>
      </c>
      <c r="I110" s="64">
        <f t="shared" si="5"/>
        <v>2.1447179721909868</v>
      </c>
      <c r="K110" s="66">
        <f t="shared" si="4"/>
        <v>-5.8921468981576616E-2</v>
      </c>
    </row>
    <row r="111" spans="2:11" x14ac:dyDescent="0.25">
      <c r="B111" s="57">
        <v>300070</v>
      </c>
      <c r="C111" s="2" t="s">
        <v>443</v>
      </c>
      <c r="D111" s="2" t="s">
        <v>426</v>
      </c>
      <c r="E111" s="2" t="s">
        <v>353</v>
      </c>
      <c r="G111" s="63">
        <f>'Tariffs 2019 '!G101</f>
        <v>2.5909999999999997</v>
      </c>
      <c r="I111" s="64">
        <f t="shared" si="5"/>
        <v>2.1447179721909868</v>
      </c>
      <c r="K111" s="66">
        <f t="shared" si="4"/>
        <v>-0.17224316009610691</v>
      </c>
    </row>
    <row r="112" spans="2:11" x14ac:dyDescent="0.25">
      <c r="B112" s="57">
        <v>300071</v>
      </c>
      <c r="C112" s="2" t="s">
        <v>444</v>
      </c>
      <c r="D112" s="2" t="s">
        <v>426</v>
      </c>
      <c r="E112" s="2" t="s">
        <v>353</v>
      </c>
      <c r="G112" s="63">
        <f>'Tariffs 2019 '!G102</f>
        <v>2.2789999999999999</v>
      </c>
      <c r="I112" s="64">
        <f t="shared" si="5"/>
        <v>2.1447179721909868</v>
      </c>
      <c r="K112" s="66">
        <f t="shared" si="4"/>
        <v>-5.8921468981576616E-2</v>
      </c>
    </row>
    <row r="113" spans="2:11" x14ac:dyDescent="0.25">
      <c r="B113" s="57">
        <v>300072</v>
      </c>
      <c r="C113" s="2" t="s">
        <v>445</v>
      </c>
      <c r="D113" s="2" t="s">
        <v>426</v>
      </c>
      <c r="E113" s="2" t="s">
        <v>353</v>
      </c>
      <c r="G113" s="63">
        <f>'Tariffs 2019 '!G103</f>
        <v>2.2789999999999999</v>
      </c>
      <c r="I113" s="64">
        <f t="shared" si="5"/>
        <v>2.1447179721909868</v>
      </c>
      <c r="K113" s="66">
        <f t="shared" si="4"/>
        <v>-5.8921468981576616E-2</v>
      </c>
    </row>
    <row r="114" spans="2:11" x14ac:dyDescent="0.25">
      <c r="B114" s="57">
        <v>300073</v>
      </c>
      <c r="C114" s="2" t="s">
        <v>446</v>
      </c>
      <c r="D114" s="2" t="s">
        <v>426</v>
      </c>
      <c r="E114" s="2" t="s">
        <v>353</v>
      </c>
      <c r="G114" s="63">
        <f>'Tariffs 2019 '!G104</f>
        <v>2.6399999999999997</v>
      </c>
      <c r="I114" s="64">
        <f t="shared" si="5"/>
        <v>2.1447179721909868</v>
      </c>
      <c r="K114" s="66">
        <f t="shared" si="4"/>
        <v>-0.18760682871553519</v>
      </c>
    </row>
    <row r="115" spans="2:11" x14ac:dyDescent="0.25">
      <c r="B115" s="57">
        <v>300074</v>
      </c>
      <c r="C115" s="2" t="s">
        <v>447</v>
      </c>
      <c r="D115" s="2" t="s">
        <v>426</v>
      </c>
      <c r="E115" s="2" t="s">
        <v>353</v>
      </c>
      <c r="G115" s="63">
        <f>'Tariffs 2019 '!G105</f>
        <v>2.5409999999999999</v>
      </c>
      <c r="I115" s="64">
        <f t="shared" si="5"/>
        <v>2.1447179721909868</v>
      </c>
      <c r="K115" s="66">
        <f t="shared" si="4"/>
        <v>-0.15595514671743924</v>
      </c>
    </row>
    <row r="116" spans="2:11" x14ac:dyDescent="0.25">
      <c r="B116" s="57">
        <v>300075</v>
      </c>
      <c r="C116" s="2" t="s">
        <v>448</v>
      </c>
      <c r="D116" s="2" t="s">
        <v>426</v>
      </c>
      <c r="E116" s="2" t="s">
        <v>353</v>
      </c>
      <c r="G116" s="63">
        <f>'Tariffs 2019 '!G106</f>
        <v>2.5909999999999997</v>
      </c>
      <c r="I116" s="64">
        <f t="shared" si="5"/>
        <v>2.1447179721909868</v>
      </c>
      <c r="K116" s="66">
        <f t="shared" si="4"/>
        <v>-0.17224316009610691</v>
      </c>
    </row>
    <row r="117" spans="2:11" x14ac:dyDescent="0.25">
      <c r="B117" s="57">
        <v>300076</v>
      </c>
      <c r="C117" s="2" t="s">
        <v>449</v>
      </c>
      <c r="D117" s="2" t="s">
        <v>426</v>
      </c>
      <c r="E117" s="2" t="s">
        <v>353</v>
      </c>
      <c r="G117" s="63">
        <f>'Tariffs 2019 '!G107</f>
        <v>2.5909999999999997</v>
      </c>
      <c r="I117" s="64">
        <f t="shared" si="5"/>
        <v>2.1447179721909868</v>
      </c>
      <c r="K117" s="66">
        <f t="shared" si="4"/>
        <v>-0.17224316009610691</v>
      </c>
    </row>
    <row r="118" spans="2:11" x14ac:dyDescent="0.25">
      <c r="B118" s="57">
        <v>300078</v>
      </c>
      <c r="C118" s="2" t="s">
        <v>450</v>
      </c>
      <c r="D118" s="2" t="s">
        <v>426</v>
      </c>
      <c r="E118" s="2" t="s">
        <v>353</v>
      </c>
      <c r="G118" s="63">
        <f>'Tariffs 2019 '!G108</f>
        <v>2.5909999999999997</v>
      </c>
      <c r="I118" s="64">
        <f t="shared" si="5"/>
        <v>2.1447179721909868</v>
      </c>
      <c r="K118" s="66">
        <f t="shared" si="4"/>
        <v>-0.17224316009610691</v>
      </c>
    </row>
    <row r="119" spans="2:11" x14ac:dyDescent="0.25">
      <c r="B119" s="57">
        <v>300081</v>
      </c>
      <c r="C119" s="2" t="s">
        <v>451</v>
      </c>
      <c r="D119" s="2" t="s">
        <v>426</v>
      </c>
      <c r="E119" s="2" t="s">
        <v>353</v>
      </c>
      <c r="G119" s="63">
        <f>'Tariffs 2019 '!G109</f>
        <v>2.2890000000000001</v>
      </c>
      <c r="I119" s="64">
        <f t="shared" si="5"/>
        <v>2.1447179721909868</v>
      </c>
      <c r="K119" s="66">
        <f t="shared" si="4"/>
        <v>-6.3032777548717056E-2</v>
      </c>
    </row>
    <row r="120" spans="2:11" x14ac:dyDescent="0.25">
      <c r="B120" s="57">
        <v>300082</v>
      </c>
      <c r="C120" s="2" t="s">
        <v>452</v>
      </c>
      <c r="D120" s="2" t="s">
        <v>426</v>
      </c>
      <c r="E120" s="2" t="s">
        <v>353</v>
      </c>
      <c r="G120" s="63">
        <f>'Tariffs 2019 '!G110</f>
        <v>2.6399999999999997</v>
      </c>
      <c r="I120" s="64">
        <f t="shared" si="5"/>
        <v>2.1447179721909868</v>
      </c>
      <c r="K120" s="66">
        <f t="shared" si="4"/>
        <v>-0.18760682871553519</v>
      </c>
    </row>
    <row r="121" spans="2:11" x14ac:dyDescent="0.25">
      <c r="B121" s="57">
        <v>300083</v>
      </c>
      <c r="C121" s="2" t="s">
        <v>453</v>
      </c>
      <c r="D121" s="2" t="s">
        <v>426</v>
      </c>
      <c r="E121" s="2" t="s">
        <v>353</v>
      </c>
      <c r="G121" s="63">
        <f>'Tariffs 2019 '!G111</f>
        <v>2.2890000000000001</v>
      </c>
      <c r="I121" s="64">
        <f t="shared" si="5"/>
        <v>2.1447179721909868</v>
      </c>
      <c r="K121" s="66">
        <f t="shared" si="4"/>
        <v>-6.3032777548717056E-2</v>
      </c>
    </row>
    <row r="122" spans="2:11" x14ac:dyDescent="0.25">
      <c r="B122" s="57">
        <v>300085</v>
      </c>
      <c r="C122" s="2" t="s">
        <v>454</v>
      </c>
      <c r="D122" s="2" t="s">
        <v>426</v>
      </c>
      <c r="E122" s="2" t="s">
        <v>353</v>
      </c>
      <c r="G122" s="63">
        <f>'Tariffs 2019 '!G112</f>
        <v>2.2890000000000001</v>
      </c>
      <c r="I122" s="64">
        <f t="shared" si="5"/>
        <v>2.1447179721909868</v>
      </c>
      <c r="K122" s="66">
        <f t="shared" si="4"/>
        <v>-6.3032777548717056E-2</v>
      </c>
    </row>
    <row r="123" spans="2:11" x14ac:dyDescent="0.25">
      <c r="B123" s="57">
        <v>300088</v>
      </c>
      <c r="C123" s="2" t="s">
        <v>455</v>
      </c>
      <c r="D123" s="2" t="s">
        <v>426</v>
      </c>
      <c r="E123" s="2" t="s">
        <v>353</v>
      </c>
      <c r="G123" s="63">
        <f>'Tariffs 2019 '!G113</f>
        <v>2.17</v>
      </c>
      <c r="I123" s="64">
        <f t="shared" si="5"/>
        <v>2.1447179721909868</v>
      </c>
      <c r="K123" s="66">
        <f t="shared" si="4"/>
        <v>-1.1650704059453051E-2</v>
      </c>
    </row>
    <row r="124" spans="2:11" x14ac:dyDescent="0.25">
      <c r="B124" s="57">
        <v>300089</v>
      </c>
      <c r="C124" s="2" t="s">
        <v>456</v>
      </c>
      <c r="D124" s="2" t="s">
        <v>426</v>
      </c>
      <c r="E124" s="2" t="s">
        <v>353</v>
      </c>
      <c r="G124" s="63">
        <f>'Tariffs 2019 '!G114</f>
        <v>2.2890000000000001</v>
      </c>
      <c r="I124" s="64">
        <f t="shared" si="5"/>
        <v>2.1447179721909868</v>
      </c>
      <c r="K124" s="66">
        <f t="shared" si="4"/>
        <v>-6.3032777548717056E-2</v>
      </c>
    </row>
    <row r="125" spans="2:11" x14ac:dyDescent="0.25">
      <c r="B125" s="57">
        <v>300090</v>
      </c>
      <c r="C125" s="2" t="s">
        <v>457</v>
      </c>
      <c r="D125" s="2" t="s">
        <v>426</v>
      </c>
      <c r="E125" s="2" t="s">
        <v>353</v>
      </c>
      <c r="G125" s="63">
        <f>'Tariffs 2019 '!G115</f>
        <v>2.5209999999999999</v>
      </c>
      <c r="I125" s="64">
        <f t="shared" si="5"/>
        <v>2.1447179721909868</v>
      </c>
      <c r="K125" s="66">
        <f t="shared" si="4"/>
        <v>-0.14925903522769263</v>
      </c>
    </row>
    <row r="126" spans="2:11" x14ac:dyDescent="0.25">
      <c r="B126" s="57">
        <v>300091</v>
      </c>
      <c r="C126" s="2" t="s">
        <v>458</v>
      </c>
      <c r="D126" s="2" t="s">
        <v>426</v>
      </c>
      <c r="E126" s="2" t="s">
        <v>353</v>
      </c>
      <c r="G126" s="63">
        <f>'Tariffs 2019 '!G116</f>
        <v>2.2890000000000001</v>
      </c>
      <c r="I126" s="64">
        <f t="shared" si="5"/>
        <v>2.1447179721909868</v>
      </c>
      <c r="K126" s="66">
        <f t="shared" si="4"/>
        <v>-6.3032777548717056E-2</v>
      </c>
    </row>
    <row r="127" spans="2:11" x14ac:dyDescent="0.25">
      <c r="B127" s="57">
        <v>300092</v>
      </c>
      <c r="C127" s="2" t="s">
        <v>459</v>
      </c>
      <c r="D127" s="2" t="s">
        <v>426</v>
      </c>
      <c r="E127" s="2" t="s">
        <v>353</v>
      </c>
      <c r="G127" s="63">
        <f>'Tariffs 2019 '!G117</f>
        <v>2.2789999999999999</v>
      </c>
      <c r="I127" s="64">
        <f t="shared" si="5"/>
        <v>2.1447179721909868</v>
      </c>
      <c r="K127" s="66">
        <f t="shared" si="4"/>
        <v>-5.8921468981576616E-2</v>
      </c>
    </row>
    <row r="128" spans="2:11" x14ac:dyDescent="0.25">
      <c r="B128" s="57">
        <v>300095</v>
      </c>
      <c r="C128" s="2" t="s">
        <v>460</v>
      </c>
      <c r="D128" s="2" t="s">
        <v>426</v>
      </c>
      <c r="E128" s="2" t="s">
        <v>353</v>
      </c>
      <c r="G128" s="63">
        <f>'Tariffs 2019 '!G118</f>
        <v>2.5209999999999999</v>
      </c>
      <c r="I128" s="64">
        <f t="shared" si="5"/>
        <v>2.1447179721909868</v>
      </c>
      <c r="K128" s="66">
        <f t="shared" si="4"/>
        <v>-0.14925903522769263</v>
      </c>
    </row>
    <row r="129" spans="2:11" x14ac:dyDescent="0.25">
      <c r="B129" s="57">
        <v>300096</v>
      </c>
      <c r="C129" s="2" t="s">
        <v>461</v>
      </c>
      <c r="D129" s="2" t="s">
        <v>426</v>
      </c>
      <c r="E129" s="2" t="s">
        <v>353</v>
      </c>
      <c r="G129" s="63">
        <f>'Tariffs 2019 '!G119</f>
        <v>2.5209999999999999</v>
      </c>
      <c r="I129" s="64">
        <f t="shared" si="5"/>
        <v>2.1447179721909868</v>
      </c>
      <c r="K129" s="66">
        <f t="shared" si="4"/>
        <v>-0.14925903522769263</v>
      </c>
    </row>
    <row r="130" spans="2:11" x14ac:dyDescent="0.25">
      <c r="B130" s="57">
        <v>300097</v>
      </c>
      <c r="C130" s="2" t="s">
        <v>462</v>
      </c>
      <c r="D130" s="2" t="s">
        <v>426</v>
      </c>
      <c r="E130" s="2" t="s">
        <v>353</v>
      </c>
      <c r="G130" s="63">
        <f>'Tariffs 2019 '!G120</f>
        <v>2.5909999999999997</v>
      </c>
      <c r="I130" s="64">
        <f t="shared" si="5"/>
        <v>2.1447179721909868</v>
      </c>
      <c r="K130" s="66">
        <f t="shared" si="4"/>
        <v>-0.17224316009610691</v>
      </c>
    </row>
    <row r="131" spans="2:11" x14ac:dyDescent="0.25">
      <c r="B131" s="57">
        <v>300099</v>
      </c>
      <c r="C131" s="2" t="s">
        <v>463</v>
      </c>
      <c r="D131" s="2" t="s">
        <v>426</v>
      </c>
      <c r="E131" s="2" t="s">
        <v>353</v>
      </c>
      <c r="G131" s="63">
        <f>'Tariffs 2019 '!G121</f>
        <v>1.944</v>
      </c>
      <c r="I131" s="64">
        <f t="shared" si="5"/>
        <v>2.1447179721909868</v>
      </c>
      <c r="K131" s="66">
        <f t="shared" si="4"/>
        <v>0.10324998569495208</v>
      </c>
    </row>
    <row r="132" spans="2:11" x14ac:dyDescent="0.25">
      <c r="B132" s="57">
        <v>300100</v>
      </c>
      <c r="C132" s="2" t="s">
        <v>464</v>
      </c>
      <c r="D132" s="2" t="s">
        <v>426</v>
      </c>
      <c r="E132" s="2" t="s">
        <v>353</v>
      </c>
      <c r="G132" s="63">
        <f>'Tariffs 2019 '!G122</f>
        <v>2.2090000000000001</v>
      </c>
      <c r="I132" s="64">
        <f t="shared" si="5"/>
        <v>2.1447179721909868</v>
      </c>
      <c r="K132" s="66">
        <f t="shared" si="4"/>
        <v>-2.910005785831293E-2</v>
      </c>
    </row>
    <row r="133" spans="2:11" x14ac:dyDescent="0.25">
      <c r="B133" s="57">
        <v>300131</v>
      </c>
      <c r="C133" s="2" t="s">
        <v>351</v>
      </c>
      <c r="D133" s="2" t="s">
        <v>352</v>
      </c>
      <c r="E133" s="2" t="s">
        <v>353</v>
      </c>
      <c r="G133" s="63">
        <f>'Tariffs 2019 '!G123</f>
        <v>2.194</v>
      </c>
      <c r="I133" s="64">
        <f t="shared" si="5"/>
        <v>2.1447179721909868</v>
      </c>
      <c r="K133" s="66">
        <f t="shared" si="4"/>
        <v>-2.2462182228356036E-2</v>
      </c>
    </row>
    <row r="134" spans="2:11" x14ac:dyDescent="0.25">
      <c r="B134" s="57">
        <v>300132</v>
      </c>
      <c r="C134" s="2" t="s">
        <v>354</v>
      </c>
      <c r="D134" s="2" t="s">
        <v>352</v>
      </c>
      <c r="E134" s="2" t="s">
        <v>353</v>
      </c>
      <c r="G134" s="63">
        <f>'Tariffs 2019 '!G124</f>
        <v>1.649</v>
      </c>
      <c r="I134" s="64">
        <f t="shared" si="5"/>
        <v>2.1447179721909868</v>
      </c>
      <c r="K134" s="66">
        <f t="shared" si="4"/>
        <v>0.3006173269805863</v>
      </c>
    </row>
    <row r="135" spans="2:11" x14ac:dyDescent="0.25">
      <c r="B135" s="57">
        <v>300133</v>
      </c>
      <c r="C135" s="2" t="s">
        <v>355</v>
      </c>
      <c r="D135" s="2" t="s">
        <v>352</v>
      </c>
      <c r="E135" s="2" t="s">
        <v>353</v>
      </c>
      <c r="G135" s="63">
        <f>'Tariffs 2019 '!G125</f>
        <v>1.649</v>
      </c>
      <c r="I135" s="64">
        <f t="shared" si="5"/>
        <v>2.1447179721909868</v>
      </c>
      <c r="K135" s="66">
        <f t="shared" si="4"/>
        <v>0.3006173269805863</v>
      </c>
    </row>
    <row r="136" spans="2:11" x14ac:dyDescent="0.25">
      <c r="B136" s="57">
        <v>300136</v>
      </c>
      <c r="C136" s="2" t="s">
        <v>356</v>
      </c>
      <c r="D136" s="2" t="s">
        <v>352</v>
      </c>
      <c r="E136" s="2" t="s">
        <v>353</v>
      </c>
      <c r="G136" s="63">
        <f>'Tariffs 2019 '!G126</f>
        <v>0.87700000000000011</v>
      </c>
      <c r="I136" s="64">
        <f t="shared" si="5"/>
        <v>2.1447179721909868</v>
      </c>
      <c r="K136" s="66">
        <f t="shared" si="4"/>
        <v>1.4455165019281486</v>
      </c>
    </row>
    <row r="137" spans="2:11" x14ac:dyDescent="0.25">
      <c r="B137" s="57">
        <v>300138</v>
      </c>
      <c r="C137" s="2" t="s">
        <v>357</v>
      </c>
      <c r="D137" s="2" t="s">
        <v>352</v>
      </c>
      <c r="E137" s="2" t="s">
        <v>353</v>
      </c>
      <c r="G137" s="63">
        <f>'Tariffs 2019 '!G127</f>
        <v>2.1819999999999999</v>
      </c>
      <c r="I137" s="64">
        <f t="shared" si="5"/>
        <v>2.1447179721909868</v>
      </c>
      <c r="K137" s="66">
        <f t="shared" si="4"/>
        <v>-1.7086172231445065E-2</v>
      </c>
    </row>
    <row r="138" spans="2:11" x14ac:dyDescent="0.25">
      <c r="B138" s="57">
        <v>300139</v>
      </c>
      <c r="C138" s="2" t="s">
        <v>358</v>
      </c>
      <c r="D138" s="2" t="s">
        <v>352</v>
      </c>
      <c r="E138" s="2" t="s">
        <v>353</v>
      </c>
      <c r="G138" s="63">
        <f>'Tariffs 2019 '!G128</f>
        <v>1.891</v>
      </c>
      <c r="I138" s="64">
        <f t="shared" si="5"/>
        <v>2.1447179721909868</v>
      </c>
      <c r="K138" s="66">
        <f t="shared" si="4"/>
        <v>0.13417132321046366</v>
      </c>
    </row>
    <row r="139" spans="2:11" x14ac:dyDescent="0.25">
      <c r="B139" s="57">
        <v>300140</v>
      </c>
      <c r="C139" s="2" t="s">
        <v>465</v>
      </c>
      <c r="D139" s="2" t="s">
        <v>352</v>
      </c>
      <c r="E139" s="2" t="s">
        <v>353</v>
      </c>
      <c r="G139" s="63">
        <f>'Tariffs 2019 '!G129</f>
        <v>1.4370000000000001</v>
      </c>
      <c r="I139" s="64">
        <f t="shared" si="5"/>
        <v>2.1447179721909868</v>
      </c>
      <c r="K139" s="66">
        <f t="shared" si="4"/>
        <v>0.49249684912385994</v>
      </c>
    </row>
    <row r="140" spans="2:11" x14ac:dyDescent="0.25">
      <c r="B140" s="57">
        <v>300141</v>
      </c>
      <c r="C140" s="2" t="s">
        <v>466</v>
      </c>
      <c r="D140" s="2" t="s">
        <v>352</v>
      </c>
      <c r="E140" s="2" t="s">
        <v>353</v>
      </c>
      <c r="G140" s="63">
        <f>'Tariffs 2019 '!G130</f>
        <v>2.4029999999999996</v>
      </c>
      <c r="I140" s="64">
        <f t="shared" si="5"/>
        <v>2.1447179721909868</v>
      </c>
      <c r="K140" s="66">
        <f t="shared" si="4"/>
        <v>-0.10748315764003863</v>
      </c>
    </row>
    <row r="141" spans="2:11" x14ac:dyDescent="0.25">
      <c r="B141" s="57">
        <v>300142</v>
      </c>
      <c r="C141" s="2" t="s">
        <v>359</v>
      </c>
      <c r="D141" s="2" t="s">
        <v>352</v>
      </c>
      <c r="E141" s="2" t="s">
        <v>353</v>
      </c>
      <c r="G141" s="63">
        <f>'Tariffs 2019 '!G131</f>
        <v>0.56799999999999995</v>
      </c>
      <c r="I141" s="64">
        <f t="shared" si="5"/>
        <v>2.1447179721909868</v>
      </c>
      <c r="K141" s="66">
        <f t="shared" si="4"/>
        <v>2.7759119228714559</v>
      </c>
    </row>
    <row r="142" spans="2:11" x14ac:dyDescent="0.25">
      <c r="B142" s="57">
        <v>300143</v>
      </c>
      <c r="C142" s="2" t="s">
        <v>360</v>
      </c>
      <c r="D142" s="2" t="s">
        <v>352</v>
      </c>
      <c r="E142" s="2" t="s">
        <v>353</v>
      </c>
      <c r="G142" s="63">
        <f>'Tariffs 2019 '!G132</f>
        <v>1.891</v>
      </c>
      <c r="I142" s="64">
        <f t="shared" si="5"/>
        <v>2.1447179721909868</v>
      </c>
      <c r="K142" s="66">
        <f t="shared" si="4"/>
        <v>0.13417132321046366</v>
      </c>
    </row>
    <row r="143" spans="2:11" x14ac:dyDescent="0.25">
      <c r="B143" s="57">
        <v>300144</v>
      </c>
      <c r="C143" s="2" t="s">
        <v>361</v>
      </c>
      <c r="D143" s="2" t="s">
        <v>352</v>
      </c>
      <c r="E143" s="2" t="s">
        <v>353</v>
      </c>
      <c r="G143" s="63">
        <f>'Tariffs 2019 '!G133</f>
        <v>0.87700000000000011</v>
      </c>
      <c r="I143" s="64">
        <f t="shared" si="5"/>
        <v>2.1447179721909868</v>
      </c>
      <c r="K143" s="66">
        <f t="shared" si="4"/>
        <v>1.4455165019281486</v>
      </c>
    </row>
    <row r="144" spans="2:11" x14ac:dyDescent="0.25">
      <c r="B144" s="57">
        <v>300145</v>
      </c>
      <c r="C144" s="2" t="s">
        <v>362</v>
      </c>
      <c r="D144" s="2" t="s">
        <v>352</v>
      </c>
      <c r="E144" s="2" t="s">
        <v>353</v>
      </c>
      <c r="G144" s="63">
        <f>'Tariffs 2019 '!G134</f>
        <v>0.90100000000000002</v>
      </c>
      <c r="I144" s="64">
        <f t="shared" si="5"/>
        <v>2.1447179721909868</v>
      </c>
      <c r="K144" s="66">
        <f t="shared" si="4"/>
        <v>1.3803751078701296</v>
      </c>
    </row>
    <row r="145" spans="2:11" x14ac:dyDescent="0.25">
      <c r="B145" s="57">
        <v>300146</v>
      </c>
      <c r="C145" s="2" t="s">
        <v>363</v>
      </c>
      <c r="D145" s="2" t="s">
        <v>352</v>
      </c>
      <c r="E145" s="2" t="s">
        <v>353</v>
      </c>
      <c r="G145" s="63">
        <f>'Tariffs 2019 '!G135</f>
        <v>0.90100000000000002</v>
      </c>
      <c r="I145" s="64">
        <f t="shared" si="5"/>
        <v>2.1447179721909868</v>
      </c>
      <c r="K145" s="66">
        <f t="shared" si="4"/>
        <v>1.3803751078701296</v>
      </c>
    </row>
    <row r="146" spans="2:11" x14ac:dyDescent="0.25">
      <c r="B146" s="57">
        <v>300147</v>
      </c>
      <c r="C146" s="2" t="s">
        <v>364</v>
      </c>
      <c r="D146" s="2" t="s">
        <v>352</v>
      </c>
      <c r="E146" s="2" t="s">
        <v>353</v>
      </c>
      <c r="G146" s="63">
        <f>'Tariffs 2019 '!G136</f>
        <v>0.90100000000000002</v>
      </c>
      <c r="I146" s="64">
        <f t="shared" si="5"/>
        <v>2.1447179721909868</v>
      </c>
      <c r="K146" s="66">
        <f t="shared" si="4"/>
        <v>1.3803751078701296</v>
      </c>
    </row>
    <row r="147" spans="2:11" x14ac:dyDescent="0.25">
      <c r="B147" s="57">
        <v>300150</v>
      </c>
      <c r="C147" s="2" t="s">
        <v>467</v>
      </c>
      <c r="D147" s="2" t="s">
        <v>426</v>
      </c>
      <c r="E147" s="2" t="s">
        <v>353</v>
      </c>
      <c r="G147" s="63">
        <f>'Tariffs 2019 '!G137</f>
        <v>1.5209999999999999</v>
      </c>
      <c r="I147" s="64">
        <f t="shared" si="5"/>
        <v>2.1447179721909868</v>
      </c>
      <c r="K147" s="66">
        <f t="shared" si="4"/>
        <v>0.41007098763378497</v>
      </c>
    </row>
    <row r="148" spans="2:11" x14ac:dyDescent="0.25">
      <c r="B148" s="57">
        <v>300153</v>
      </c>
      <c r="C148" s="2" t="s">
        <v>468</v>
      </c>
      <c r="D148" s="2" t="s">
        <v>426</v>
      </c>
      <c r="E148" s="2" t="s">
        <v>353</v>
      </c>
      <c r="G148" s="63">
        <f>'Tariffs 2019 '!G138</f>
        <v>1.3849999999999998</v>
      </c>
      <c r="I148" s="64">
        <f t="shared" si="5"/>
        <v>2.1447179721909868</v>
      </c>
      <c r="K148" s="66">
        <f t="shared" si="4"/>
        <v>0.54853283190684987</v>
      </c>
    </row>
    <row r="149" spans="2:11" x14ac:dyDescent="0.25">
      <c r="B149" s="57">
        <v>300161</v>
      </c>
      <c r="C149" s="2" t="s">
        <v>469</v>
      </c>
      <c r="D149" s="2" t="s">
        <v>428</v>
      </c>
      <c r="E149" s="2" t="s">
        <v>353</v>
      </c>
      <c r="G149" s="63">
        <f>'Tariffs 2019 '!G139</f>
        <v>0.621</v>
      </c>
      <c r="I149" s="64">
        <f t="shared" si="5"/>
        <v>2.1447179721909868</v>
      </c>
      <c r="K149" s="66">
        <f t="shared" si="4"/>
        <v>2.4536521291320237</v>
      </c>
    </row>
    <row r="150" spans="2:11" x14ac:dyDescent="0.25">
      <c r="B150" s="57">
        <v>300162</v>
      </c>
      <c r="C150" s="2" t="s">
        <v>470</v>
      </c>
      <c r="D150" s="2" t="s">
        <v>428</v>
      </c>
      <c r="E150" s="2" t="s">
        <v>353</v>
      </c>
      <c r="G150" s="63">
        <f>'Tariffs 2019 '!G140</f>
        <v>2.1309999999999998</v>
      </c>
      <c r="I150" s="64">
        <f t="shared" si="5"/>
        <v>2.1447179721909868</v>
      </c>
      <c r="K150" s="66">
        <f t="shared" si="4"/>
        <v>6.437340305484293E-3</v>
      </c>
    </row>
    <row r="151" spans="2:11" x14ac:dyDescent="0.25">
      <c r="B151" s="57">
        <v>300163</v>
      </c>
      <c r="C151" s="2" t="s">
        <v>471</v>
      </c>
      <c r="D151" s="2" t="s">
        <v>428</v>
      </c>
      <c r="E151" s="2" t="s">
        <v>353</v>
      </c>
      <c r="G151" s="63">
        <f>'Tariffs 2019 '!G141</f>
        <v>1.401</v>
      </c>
      <c r="I151" s="64">
        <f t="shared" si="5"/>
        <v>2.1447179721909868</v>
      </c>
      <c r="K151" s="66">
        <f t="shared" si="4"/>
        <v>0.53084794588935535</v>
      </c>
    </row>
    <row r="152" spans="2:11" x14ac:dyDescent="0.25">
      <c r="B152" s="57">
        <v>300164</v>
      </c>
      <c r="C152" s="2" t="s">
        <v>472</v>
      </c>
      <c r="D152" s="2" t="s">
        <v>428</v>
      </c>
      <c r="E152" s="2" t="s">
        <v>353</v>
      </c>
      <c r="G152" s="63">
        <f>'Tariffs 2019 '!G142</f>
        <v>1.1780000000000002</v>
      </c>
      <c r="I152" s="64">
        <f t="shared" si="5"/>
        <v>2.1447179721909868</v>
      </c>
      <c r="K152" s="66">
        <f t="shared" si="4"/>
        <v>0.82064343989048094</v>
      </c>
    </row>
    <row r="153" spans="2:11" x14ac:dyDescent="0.25">
      <c r="B153" s="57">
        <v>300167</v>
      </c>
      <c r="C153" s="2" t="s">
        <v>473</v>
      </c>
      <c r="D153" s="2" t="s">
        <v>426</v>
      </c>
      <c r="E153" s="2" t="s">
        <v>353</v>
      </c>
      <c r="G153" s="63">
        <f>'Tariffs 2019 '!G143</f>
        <v>1.488</v>
      </c>
      <c r="I153" s="64">
        <f t="shared" si="5"/>
        <v>2.1447179721909868</v>
      </c>
      <c r="K153" s="66">
        <f t="shared" si="4"/>
        <v>0.44134272324663093</v>
      </c>
    </row>
    <row r="154" spans="2:11" x14ac:dyDescent="0.25">
      <c r="B154" s="57">
        <v>300168</v>
      </c>
      <c r="C154" s="2" t="s">
        <v>474</v>
      </c>
      <c r="D154" s="2" t="s">
        <v>428</v>
      </c>
      <c r="E154" s="2" t="s">
        <v>353</v>
      </c>
      <c r="G154" s="63">
        <f>'Tariffs 2019 '!G144</f>
        <v>0.7390000000000001</v>
      </c>
      <c r="I154" s="64">
        <f t="shared" si="5"/>
        <v>2.1447179721909868</v>
      </c>
      <c r="K154" s="66">
        <f t="shared" si="4"/>
        <v>1.9021894075656109</v>
      </c>
    </row>
    <row r="155" spans="2:11" x14ac:dyDescent="0.25">
      <c r="B155" s="57">
        <v>300171</v>
      </c>
      <c r="C155" s="2" t="s">
        <v>475</v>
      </c>
      <c r="D155" s="2" t="s">
        <v>426</v>
      </c>
      <c r="E155" s="2" t="s">
        <v>353</v>
      </c>
      <c r="G155" s="63">
        <f>'Tariffs 2019 '!G145</f>
        <v>1.8919999999999999</v>
      </c>
      <c r="I155" s="64">
        <f t="shared" si="5"/>
        <v>2.1447179721909868</v>
      </c>
      <c r="K155" s="66">
        <f t="shared" si="4"/>
        <v>0.13357186690855546</v>
      </c>
    </row>
    <row r="156" spans="2:11" x14ac:dyDescent="0.25">
      <c r="B156" s="57">
        <v>300178</v>
      </c>
      <c r="C156" s="2" t="s">
        <v>476</v>
      </c>
      <c r="D156" s="2" t="s">
        <v>428</v>
      </c>
      <c r="E156" s="2" t="s">
        <v>353</v>
      </c>
      <c r="G156" s="63">
        <f>'Tariffs 2019 '!G146</f>
        <v>1.431</v>
      </c>
      <c r="I156" s="64">
        <f t="shared" si="5"/>
        <v>2.1447179721909868</v>
      </c>
      <c r="K156" s="66">
        <f t="shared" si="4"/>
        <v>0.49875469754785934</v>
      </c>
    </row>
    <row r="157" spans="2:11" x14ac:dyDescent="0.25">
      <c r="B157" s="57">
        <v>300179</v>
      </c>
      <c r="C157" s="2" t="s">
        <v>477</v>
      </c>
      <c r="D157" s="2" t="s">
        <v>426</v>
      </c>
      <c r="E157" s="2" t="s">
        <v>353</v>
      </c>
      <c r="G157" s="63">
        <f>'Tariffs 2019 '!G147</f>
        <v>1.6749999999999998</v>
      </c>
      <c r="I157" s="64">
        <f t="shared" si="5"/>
        <v>2.1447179721909868</v>
      </c>
      <c r="K157" s="66">
        <f t="shared" si="4"/>
        <v>0.28042864011402213</v>
      </c>
    </row>
    <row r="158" spans="2:11" x14ac:dyDescent="0.25">
      <c r="B158" s="57">
        <v>300183</v>
      </c>
      <c r="C158" s="2" t="s">
        <v>478</v>
      </c>
      <c r="D158" s="2" t="s">
        <v>426</v>
      </c>
      <c r="E158" s="2" t="s">
        <v>353</v>
      </c>
      <c r="G158" s="63">
        <f>'Tariffs 2019 '!G148</f>
        <v>1.0270000000000001</v>
      </c>
      <c r="I158" s="64">
        <f t="shared" si="5"/>
        <v>2.1447179721909868</v>
      </c>
      <c r="K158" s="66">
        <f t="shared" si="4"/>
        <v>1.0883329816854785</v>
      </c>
    </row>
    <row r="159" spans="2:11" x14ac:dyDescent="0.25">
      <c r="B159" s="57">
        <v>300189</v>
      </c>
      <c r="C159" s="2" t="s">
        <v>479</v>
      </c>
      <c r="D159" s="2" t="s">
        <v>426</v>
      </c>
      <c r="E159" s="2" t="s">
        <v>353</v>
      </c>
      <c r="G159" s="63">
        <f>'Tariffs 2019 '!G149</f>
        <v>1.5979999999999999</v>
      </c>
      <c r="I159" s="64">
        <f t="shared" si="5"/>
        <v>2.1447179721909868</v>
      </c>
      <c r="K159" s="66">
        <f t="shared" ref="K159:K222" si="6">(I159-G159)/G159</f>
        <v>0.3421263906076264</v>
      </c>
    </row>
    <row r="160" spans="2:11" x14ac:dyDescent="0.25">
      <c r="B160" s="57">
        <v>300191</v>
      </c>
      <c r="C160" s="2" t="s">
        <v>480</v>
      </c>
      <c r="D160" s="2" t="s">
        <v>428</v>
      </c>
      <c r="E160" s="2" t="s">
        <v>353</v>
      </c>
      <c r="G160" s="63">
        <f>'Tariffs 2019 '!G150</f>
        <v>1.2210000000000001</v>
      </c>
      <c r="I160" s="64">
        <f t="shared" ref="I160:I223" si="7">IF(D160="storage",$I$18,$I$16)</f>
        <v>2.1447179721909868</v>
      </c>
      <c r="K160" s="66">
        <f t="shared" si="6"/>
        <v>0.75652577575019386</v>
      </c>
    </row>
    <row r="161" spans="2:11" x14ac:dyDescent="0.25">
      <c r="B161" s="57">
        <v>300193</v>
      </c>
      <c r="C161" s="2" t="s">
        <v>481</v>
      </c>
      <c r="D161" s="2" t="s">
        <v>428</v>
      </c>
      <c r="E161" s="2" t="s">
        <v>353</v>
      </c>
      <c r="G161" s="63">
        <f>'Tariffs 2019 '!G151</f>
        <v>1.5129999999999999</v>
      </c>
      <c r="I161" s="64">
        <f t="shared" si="7"/>
        <v>2.1447179721909868</v>
      </c>
      <c r="K161" s="66">
        <f t="shared" si="6"/>
        <v>0.41752674963052672</v>
      </c>
    </row>
    <row r="162" spans="2:11" x14ac:dyDescent="0.25">
      <c r="B162" s="57">
        <v>300196</v>
      </c>
      <c r="C162" s="2" t="s">
        <v>482</v>
      </c>
      <c r="D162" s="2" t="s">
        <v>426</v>
      </c>
      <c r="E162" s="2" t="s">
        <v>353</v>
      </c>
      <c r="G162" s="63">
        <f>'Tariffs 2019 '!G152</f>
        <v>1.5609999999999999</v>
      </c>
      <c r="I162" s="64">
        <f t="shared" si="7"/>
        <v>2.1447179721909868</v>
      </c>
      <c r="K162" s="66">
        <f t="shared" si="6"/>
        <v>0.37393848314605183</v>
      </c>
    </row>
    <row r="163" spans="2:11" x14ac:dyDescent="0.25">
      <c r="B163" s="57">
        <v>300197</v>
      </c>
      <c r="C163" s="2" t="s">
        <v>483</v>
      </c>
      <c r="D163" s="2" t="s">
        <v>426</v>
      </c>
      <c r="E163" s="2" t="s">
        <v>353</v>
      </c>
      <c r="G163" s="63">
        <f>'Tariffs 2019 '!G153</f>
        <v>1.3239999999999998</v>
      </c>
      <c r="I163" s="64">
        <f t="shared" si="7"/>
        <v>2.1447179721909868</v>
      </c>
      <c r="K163" s="66">
        <f t="shared" si="6"/>
        <v>0.61987762250074552</v>
      </c>
    </row>
    <row r="164" spans="2:11" x14ac:dyDescent="0.25">
      <c r="B164" s="57">
        <v>300200</v>
      </c>
      <c r="C164" s="2" t="s">
        <v>484</v>
      </c>
      <c r="D164" s="2" t="s">
        <v>426</v>
      </c>
      <c r="E164" s="2" t="s">
        <v>353</v>
      </c>
      <c r="G164" s="63">
        <f>'Tariffs 2019 '!G154</f>
        <v>1.149</v>
      </c>
      <c r="I164" s="64">
        <f t="shared" si="7"/>
        <v>2.1447179721909868</v>
      </c>
      <c r="K164" s="66">
        <f t="shared" si="6"/>
        <v>0.86659527605830011</v>
      </c>
    </row>
    <row r="165" spans="2:11" x14ac:dyDescent="0.25">
      <c r="B165" s="57">
        <v>300201</v>
      </c>
      <c r="C165" s="2" t="s">
        <v>485</v>
      </c>
      <c r="D165" s="2" t="s">
        <v>426</v>
      </c>
      <c r="E165" s="2" t="s">
        <v>353</v>
      </c>
      <c r="G165" s="63">
        <f>'Tariffs 2019 '!G155</f>
        <v>1.2269999999999999</v>
      </c>
      <c r="I165" s="64">
        <f t="shared" si="7"/>
        <v>2.1447179721909868</v>
      </c>
      <c r="K165" s="66">
        <f t="shared" si="6"/>
        <v>0.74793640765361613</v>
      </c>
    </row>
    <row r="166" spans="2:11" x14ac:dyDescent="0.25">
      <c r="B166" s="57">
        <v>300203</v>
      </c>
      <c r="C166" s="2" t="s">
        <v>486</v>
      </c>
      <c r="D166" s="2" t="s">
        <v>426</v>
      </c>
      <c r="E166" s="2" t="s">
        <v>353</v>
      </c>
      <c r="G166" s="63">
        <f>'Tariffs 2019 '!G156</f>
        <v>0.68600000000000005</v>
      </c>
      <c r="I166" s="64">
        <f t="shared" si="7"/>
        <v>2.1447179721909868</v>
      </c>
      <c r="K166" s="66">
        <f t="shared" si="6"/>
        <v>2.1264110381792811</v>
      </c>
    </row>
    <row r="167" spans="2:11" x14ac:dyDescent="0.25">
      <c r="B167" s="57">
        <v>300205</v>
      </c>
      <c r="C167" s="2" t="s">
        <v>487</v>
      </c>
      <c r="D167" s="2" t="s">
        <v>426</v>
      </c>
      <c r="E167" s="2" t="s">
        <v>353</v>
      </c>
      <c r="G167" s="63">
        <f>'Tariffs 2019 '!G157</f>
        <v>1.5609999999999999</v>
      </c>
      <c r="I167" s="64">
        <f t="shared" si="7"/>
        <v>2.1447179721909868</v>
      </c>
      <c r="K167" s="66">
        <f t="shared" si="6"/>
        <v>0.37393848314605183</v>
      </c>
    </row>
    <row r="168" spans="2:11" x14ac:dyDescent="0.25">
      <c r="B168" s="57">
        <v>300210</v>
      </c>
      <c r="C168" s="2" t="s">
        <v>488</v>
      </c>
      <c r="D168" s="2" t="s">
        <v>426</v>
      </c>
      <c r="E168" s="2" t="s">
        <v>353</v>
      </c>
      <c r="G168" s="63">
        <f>'Tariffs 2019 '!G158</f>
        <v>1.3849999999999998</v>
      </c>
      <c r="I168" s="64">
        <f t="shared" si="7"/>
        <v>2.1447179721909868</v>
      </c>
      <c r="K168" s="66">
        <f t="shared" si="6"/>
        <v>0.54853283190684987</v>
      </c>
    </row>
    <row r="169" spans="2:11" x14ac:dyDescent="0.25">
      <c r="B169" s="57">
        <v>300216</v>
      </c>
      <c r="C169" s="2" t="s">
        <v>489</v>
      </c>
      <c r="D169" s="2" t="s">
        <v>426</v>
      </c>
      <c r="E169" s="2" t="s">
        <v>353</v>
      </c>
      <c r="G169" s="63">
        <f>'Tariffs 2019 '!G159</f>
        <v>1.6289999999999998</v>
      </c>
      <c r="I169" s="64">
        <f t="shared" si="7"/>
        <v>2.1447179721909868</v>
      </c>
      <c r="K169" s="66">
        <f t="shared" si="6"/>
        <v>0.31658561828789877</v>
      </c>
    </row>
    <row r="170" spans="2:11" x14ac:dyDescent="0.25">
      <c r="B170" s="57">
        <v>300217</v>
      </c>
      <c r="C170" s="2" t="s">
        <v>490</v>
      </c>
      <c r="D170" s="2" t="s">
        <v>428</v>
      </c>
      <c r="E170" s="2" t="s">
        <v>353</v>
      </c>
      <c r="G170" s="63">
        <f>'Tariffs 2019 '!G160</f>
        <v>1.0740000000000001</v>
      </c>
      <c r="I170" s="64">
        <f t="shared" si="7"/>
        <v>2.1447179721909868</v>
      </c>
      <c r="K170" s="66">
        <f t="shared" si="6"/>
        <v>0.99694410818527623</v>
      </c>
    </row>
    <row r="171" spans="2:11" x14ac:dyDescent="0.25">
      <c r="B171" s="57">
        <v>300220</v>
      </c>
      <c r="C171" s="2" t="s">
        <v>491</v>
      </c>
      <c r="D171" s="2" t="s">
        <v>426</v>
      </c>
      <c r="E171" s="2" t="s">
        <v>353</v>
      </c>
      <c r="G171" s="63">
        <f>'Tariffs 2019 '!G161</f>
        <v>1.9689999999999999</v>
      </c>
      <c r="I171" s="64">
        <f t="shared" si="7"/>
        <v>2.1447179721909868</v>
      </c>
      <c r="K171" s="66">
        <f t="shared" si="6"/>
        <v>8.9242240828332639E-2</v>
      </c>
    </row>
    <row r="172" spans="2:11" x14ac:dyDescent="0.25">
      <c r="B172" s="57">
        <v>300221</v>
      </c>
      <c r="C172" s="2" t="s">
        <v>492</v>
      </c>
      <c r="D172" s="2" t="s">
        <v>426</v>
      </c>
      <c r="E172" s="2" t="s">
        <v>353</v>
      </c>
      <c r="G172" s="63">
        <f>'Tariffs 2019 '!G162</f>
        <v>1.6889999999999998</v>
      </c>
      <c r="I172" s="64">
        <f t="shared" si="7"/>
        <v>2.1447179721909868</v>
      </c>
      <c r="K172" s="66">
        <f t="shared" si="6"/>
        <v>0.26981525884605506</v>
      </c>
    </row>
    <row r="173" spans="2:11" x14ac:dyDescent="0.25">
      <c r="B173" s="57">
        <v>300222</v>
      </c>
      <c r="C173" s="2" t="s">
        <v>493</v>
      </c>
      <c r="D173" s="2" t="s">
        <v>428</v>
      </c>
      <c r="E173" s="2" t="s">
        <v>353</v>
      </c>
      <c r="G173" s="63">
        <f>'Tariffs 2019 '!G163</f>
        <v>1.5339999999999998</v>
      </c>
      <c r="I173" s="64">
        <f t="shared" si="7"/>
        <v>2.1447179721909868</v>
      </c>
      <c r="K173" s="66">
        <f t="shared" si="6"/>
        <v>0.39812123350129536</v>
      </c>
    </row>
    <row r="174" spans="2:11" x14ac:dyDescent="0.25">
      <c r="B174" s="57">
        <v>300223</v>
      </c>
      <c r="C174" s="2" t="s">
        <v>494</v>
      </c>
      <c r="D174" s="2" t="s">
        <v>426</v>
      </c>
      <c r="E174" s="2" t="s">
        <v>353</v>
      </c>
      <c r="G174" s="63">
        <f>'Tariffs 2019 '!G164</f>
        <v>1.4789999999999999</v>
      </c>
      <c r="I174" s="64">
        <f t="shared" si="7"/>
        <v>2.1447179721909868</v>
      </c>
      <c r="K174" s="66">
        <f t="shared" si="6"/>
        <v>0.45011357146111358</v>
      </c>
    </row>
    <row r="175" spans="2:11" x14ac:dyDescent="0.25">
      <c r="B175" s="57">
        <v>300225</v>
      </c>
      <c r="C175" s="2" t="s">
        <v>495</v>
      </c>
      <c r="D175" s="2" t="s">
        <v>426</v>
      </c>
      <c r="E175" s="2" t="s">
        <v>353</v>
      </c>
      <c r="G175" s="63">
        <f>'Tariffs 2019 '!G165</f>
        <v>1.64</v>
      </c>
      <c r="I175" s="64">
        <f t="shared" si="7"/>
        <v>2.1447179721909868</v>
      </c>
      <c r="K175" s="66">
        <f t="shared" si="6"/>
        <v>0.30775486109206518</v>
      </c>
    </row>
    <row r="176" spans="2:11" x14ac:dyDescent="0.25">
      <c r="B176" s="57">
        <v>300227</v>
      </c>
      <c r="C176" s="2" t="s">
        <v>496</v>
      </c>
      <c r="D176" s="2" t="s">
        <v>426</v>
      </c>
      <c r="E176" s="2" t="s">
        <v>353</v>
      </c>
      <c r="G176" s="63">
        <f>'Tariffs 2019 '!G166</f>
        <v>1.149</v>
      </c>
      <c r="I176" s="64">
        <f t="shared" si="7"/>
        <v>2.1447179721909868</v>
      </c>
      <c r="K176" s="66">
        <f t="shared" si="6"/>
        <v>0.86659527605830011</v>
      </c>
    </row>
    <row r="177" spans="2:11" x14ac:dyDescent="0.25">
      <c r="B177" s="57">
        <v>300231</v>
      </c>
      <c r="C177" s="2" t="s">
        <v>497</v>
      </c>
      <c r="D177" s="2" t="s">
        <v>426</v>
      </c>
      <c r="E177" s="2" t="s">
        <v>353</v>
      </c>
      <c r="G177" s="63">
        <f>'Tariffs 2019 '!G167</f>
        <v>1.2269999999999999</v>
      </c>
      <c r="I177" s="64">
        <f t="shared" si="7"/>
        <v>2.1447179721909868</v>
      </c>
      <c r="K177" s="66">
        <f t="shared" si="6"/>
        <v>0.74793640765361613</v>
      </c>
    </row>
    <row r="178" spans="2:11" x14ac:dyDescent="0.25">
      <c r="B178" s="57">
        <v>300234</v>
      </c>
      <c r="C178" s="2" t="s">
        <v>498</v>
      </c>
      <c r="D178" s="2" t="s">
        <v>428</v>
      </c>
      <c r="E178" s="2" t="s">
        <v>353</v>
      </c>
      <c r="G178" s="63">
        <f>'Tariffs 2019 '!G168</f>
        <v>1.1600000000000001</v>
      </c>
      <c r="I178" s="64">
        <f t="shared" si="7"/>
        <v>2.1447179721909868</v>
      </c>
      <c r="K178" s="66">
        <f t="shared" si="6"/>
        <v>0.84889480361291947</v>
      </c>
    </row>
    <row r="179" spans="2:11" x14ac:dyDescent="0.25">
      <c r="B179" s="57">
        <v>300236</v>
      </c>
      <c r="C179" s="2" t="s">
        <v>499</v>
      </c>
      <c r="D179" s="2" t="s">
        <v>426</v>
      </c>
      <c r="E179" s="2" t="s">
        <v>353</v>
      </c>
      <c r="G179" s="63">
        <f>'Tariffs 2019 '!G169</f>
        <v>1.3149999999999999</v>
      </c>
      <c r="I179" s="64">
        <f t="shared" si="7"/>
        <v>2.1447179721909868</v>
      </c>
      <c r="K179" s="66">
        <f t="shared" si="6"/>
        <v>0.63096423740759455</v>
      </c>
    </row>
    <row r="180" spans="2:11" x14ac:dyDescent="0.25">
      <c r="B180" s="57">
        <v>300241</v>
      </c>
      <c r="C180" s="2" t="s">
        <v>500</v>
      </c>
      <c r="D180" s="2" t="s">
        <v>426</v>
      </c>
      <c r="E180" s="2" t="s">
        <v>353</v>
      </c>
      <c r="G180" s="63">
        <f>'Tariffs 2019 '!G170</f>
        <v>1.5209999999999999</v>
      </c>
      <c r="I180" s="64">
        <f t="shared" si="7"/>
        <v>2.1447179721909868</v>
      </c>
      <c r="K180" s="66">
        <f t="shared" si="6"/>
        <v>0.41007098763378497</v>
      </c>
    </row>
    <row r="181" spans="2:11" x14ac:dyDescent="0.25">
      <c r="B181" s="57">
        <v>300242</v>
      </c>
      <c r="C181" s="2" t="s">
        <v>501</v>
      </c>
      <c r="D181" s="2" t="s">
        <v>426</v>
      </c>
      <c r="E181" s="2" t="s">
        <v>353</v>
      </c>
      <c r="G181" s="63">
        <f>'Tariffs 2019 '!G171</f>
        <v>0.68200000000000005</v>
      </c>
      <c r="I181" s="64">
        <f t="shared" si="7"/>
        <v>2.1447179721909868</v>
      </c>
      <c r="K181" s="66">
        <f t="shared" si="6"/>
        <v>2.1447477598108309</v>
      </c>
    </row>
    <row r="182" spans="2:11" x14ac:dyDescent="0.25">
      <c r="B182" s="57">
        <v>300245</v>
      </c>
      <c r="C182" s="2" t="s">
        <v>502</v>
      </c>
      <c r="D182" s="2" t="s">
        <v>426</v>
      </c>
      <c r="E182" s="2" t="s">
        <v>353</v>
      </c>
      <c r="G182" s="63">
        <f>'Tariffs 2019 '!G172</f>
        <v>1.599</v>
      </c>
      <c r="I182" s="64">
        <f t="shared" si="7"/>
        <v>2.1447179721909868</v>
      </c>
      <c r="K182" s="66">
        <f t="shared" si="6"/>
        <v>0.34128703701750274</v>
      </c>
    </row>
    <row r="183" spans="2:11" x14ac:dyDescent="0.25">
      <c r="B183" s="57">
        <v>300246</v>
      </c>
      <c r="C183" s="2" t="s">
        <v>503</v>
      </c>
      <c r="D183" s="2" t="s">
        <v>426</v>
      </c>
      <c r="E183" s="2" t="s">
        <v>353</v>
      </c>
      <c r="G183" s="63">
        <f>'Tariffs 2019 '!G173</f>
        <v>1.8599999999999999</v>
      </c>
      <c r="I183" s="64">
        <f t="shared" si="7"/>
        <v>2.1447179721909868</v>
      </c>
      <c r="K183" s="66">
        <f t="shared" si="6"/>
        <v>0.15307417859730482</v>
      </c>
    </row>
    <row r="184" spans="2:11" x14ac:dyDescent="0.25">
      <c r="B184" s="57">
        <v>300249</v>
      </c>
      <c r="C184" s="2" t="s">
        <v>504</v>
      </c>
      <c r="D184" s="2" t="s">
        <v>428</v>
      </c>
      <c r="E184" s="2" t="s">
        <v>353</v>
      </c>
      <c r="G184" s="63">
        <f>'Tariffs 2019 '!G174</f>
        <v>1.0710000000000002</v>
      </c>
      <c r="I184" s="64">
        <f t="shared" si="7"/>
        <v>2.1447179721909868</v>
      </c>
      <c r="K184" s="66">
        <f t="shared" si="6"/>
        <v>1.0025377891605849</v>
      </c>
    </row>
    <row r="185" spans="2:11" x14ac:dyDescent="0.25">
      <c r="B185" s="57">
        <v>300250</v>
      </c>
      <c r="C185" s="2" t="s">
        <v>505</v>
      </c>
      <c r="D185" s="2" t="s">
        <v>426</v>
      </c>
      <c r="E185" s="2" t="s">
        <v>353</v>
      </c>
      <c r="G185" s="63">
        <f>'Tariffs 2019 '!G175</f>
        <v>1.157</v>
      </c>
      <c r="I185" s="64">
        <f t="shared" si="7"/>
        <v>2.1447179721909868</v>
      </c>
      <c r="K185" s="66">
        <f t="shared" si="6"/>
        <v>0.85368882643991939</v>
      </c>
    </row>
    <row r="186" spans="2:11" x14ac:dyDescent="0.25">
      <c r="B186" s="57">
        <v>300251</v>
      </c>
      <c r="C186" s="2" t="s">
        <v>506</v>
      </c>
      <c r="D186" s="2" t="s">
        <v>426</v>
      </c>
      <c r="E186" s="2" t="s">
        <v>353</v>
      </c>
      <c r="G186" s="63">
        <f>'Tariffs 2019 '!G176</f>
        <v>0.70500000000000007</v>
      </c>
      <c r="I186" s="64">
        <f t="shared" si="7"/>
        <v>2.1447179721909868</v>
      </c>
      <c r="K186" s="66">
        <f t="shared" si="6"/>
        <v>2.0421531520439524</v>
      </c>
    </row>
    <row r="187" spans="2:11" x14ac:dyDescent="0.25">
      <c r="B187" s="57">
        <v>300262</v>
      </c>
      <c r="C187" s="2" t="s">
        <v>507</v>
      </c>
      <c r="D187" s="2" t="s">
        <v>426</v>
      </c>
      <c r="E187" s="2" t="s">
        <v>353</v>
      </c>
      <c r="G187" s="63">
        <f>'Tariffs 2019 '!G177</f>
        <v>0.70500000000000007</v>
      </c>
      <c r="I187" s="64">
        <f t="shared" si="7"/>
        <v>2.1447179721909868</v>
      </c>
      <c r="K187" s="66">
        <f t="shared" si="6"/>
        <v>2.0421531520439524</v>
      </c>
    </row>
    <row r="188" spans="2:11" x14ac:dyDescent="0.25">
      <c r="B188" s="57">
        <v>300263</v>
      </c>
      <c r="C188" s="2" t="s">
        <v>508</v>
      </c>
      <c r="D188" s="2" t="s">
        <v>428</v>
      </c>
      <c r="E188" s="2" t="s">
        <v>353</v>
      </c>
      <c r="G188" s="63">
        <f>'Tariffs 2019 '!G178</f>
        <v>1.611</v>
      </c>
      <c r="I188" s="64">
        <f t="shared" si="7"/>
        <v>2.1447179721909868</v>
      </c>
      <c r="K188" s="66">
        <f t="shared" si="6"/>
        <v>0.33129607212351758</v>
      </c>
    </row>
    <row r="189" spans="2:11" x14ac:dyDescent="0.25">
      <c r="B189" s="57">
        <v>300264</v>
      </c>
      <c r="C189" s="2" t="s">
        <v>509</v>
      </c>
      <c r="D189" s="2" t="s">
        <v>428</v>
      </c>
      <c r="E189" s="2" t="s">
        <v>353</v>
      </c>
      <c r="G189" s="63">
        <f>'Tariffs 2019 '!G179</f>
        <v>1.2799999999999998</v>
      </c>
      <c r="I189" s="64">
        <f t="shared" si="7"/>
        <v>2.1447179721909868</v>
      </c>
      <c r="K189" s="66">
        <f t="shared" si="6"/>
        <v>0.67556091577420874</v>
      </c>
    </row>
    <row r="190" spans="2:11" x14ac:dyDescent="0.25">
      <c r="B190" s="57">
        <v>300265</v>
      </c>
      <c r="C190" s="2" t="s">
        <v>510</v>
      </c>
      <c r="D190" s="2" t="s">
        <v>426</v>
      </c>
      <c r="E190" s="2" t="s">
        <v>353</v>
      </c>
      <c r="G190" s="63">
        <f>'Tariffs 2019 '!G180</f>
        <v>1.2549999999999999</v>
      </c>
      <c r="I190" s="64">
        <f t="shared" si="7"/>
        <v>2.1447179721909868</v>
      </c>
      <c r="K190" s="66">
        <f t="shared" si="6"/>
        <v>0.70893862325975054</v>
      </c>
    </row>
    <row r="191" spans="2:11" x14ac:dyDescent="0.25">
      <c r="B191" s="57">
        <v>300269</v>
      </c>
      <c r="C191" s="2" t="s">
        <v>511</v>
      </c>
      <c r="D191" s="2" t="s">
        <v>428</v>
      </c>
      <c r="E191" s="2" t="s">
        <v>353</v>
      </c>
      <c r="G191" s="63">
        <f>'Tariffs 2019 '!G181</f>
        <v>2.0669999999999997</v>
      </c>
      <c r="I191" s="64">
        <f t="shared" si="7"/>
        <v>2.1447179721909868</v>
      </c>
      <c r="K191" s="66">
        <f t="shared" si="6"/>
        <v>3.7599405994672035E-2</v>
      </c>
    </row>
    <row r="192" spans="2:11" x14ac:dyDescent="0.25">
      <c r="B192" s="57">
        <v>300274</v>
      </c>
      <c r="C192" s="2" t="s">
        <v>512</v>
      </c>
      <c r="D192" s="2" t="s">
        <v>426</v>
      </c>
      <c r="E192" s="2" t="s">
        <v>353</v>
      </c>
      <c r="G192" s="63">
        <f>'Tariffs 2019 '!G182</f>
        <v>0.78</v>
      </c>
      <c r="I192" s="64">
        <f t="shared" si="7"/>
        <v>2.1447179721909868</v>
      </c>
      <c r="K192" s="66">
        <f t="shared" si="6"/>
        <v>1.7496384258858804</v>
      </c>
    </row>
    <row r="193" spans="2:11" x14ac:dyDescent="0.25">
      <c r="B193" s="57">
        <v>300276</v>
      </c>
      <c r="C193" s="2" t="s">
        <v>513</v>
      </c>
      <c r="D193" s="2" t="s">
        <v>428</v>
      </c>
      <c r="E193" s="2" t="s">
        <v>353</v>
      </c>
      <c r="G193" s="63">
        <f>'Tariffs 2019 '!G183</f>
        <v>1.4709999999999999</v>
      </c>
      <c r="I193" s="64">
        <f t="shared" si="7"/>
        <v>2.1447179721909868</v>
      </c>
      <c r="K193" s="66">
        <f t="shared" si="6"/>
        <v>0.45799998109516454</v>
      </c>
    </row>
    <row r="194" spans="2:11" x14ac:dyDescent="0.25">
      <c r="B194" s="57">
        <v>300283</v>
      </c>
      <c r="C194" s="2" t="s">
        <v>514</v>
      </c>
      <c r="D194" s="2" t="s">
        <v>428</v>
      </c>
      <c r="E194" s="2" t="s">
        <v>353</v>
      </c>
      <c r="G194" s="63">
        <f>'Tariffs 2019 '!G184</f>
        <v>1.5760000000000001</v>
      </c>
      <c r="I194" s="64">
        <f t="shared" si="7"/>
        <v>2.1447179721909868</v>
      </c>
      <c r="K194" s="66">
        <f t="shared" si="6"/>
        <v>0.36086165748159055</v>
      </c>
    </row>
    <row r="195" spans="2:11" x14ac:dyDescent="0.25">
      <c r="B195" s="57">
        <v>300285</v>
      </c>
      <c r="C195" s="2" t="s">
        <v>515</v>
      </c>
      <c r="D195" s="2" t="s">
        <v>428</v>
      </c>
      <c r="E195" s="2" t="s">
        <v>353</v>
      </c>
      <c r="G195" s="63">
        <f>'Tariffs 2019 '!G185</f>
        <v>1.2910000000000001</v>
      </c>
      <c r="I195" s="64">
        <f t="shared" si="7"/>
        <v>2.1447179721909868</v>
      </c>
      <c r="K195" s="66">
        <f t="shared" si="6"/>
        <v>0.66128425421455195</v>
      </c>
    </row>
    <row r="196" spans="2:11" x14ac:dyDescent="0.25">
      <c r="B196" s="57">
        <v>300288</v>
      </c>
      <c r="C196" s="2" t="s">
        <v>516</v>
      </c>
      <c r="D196" s="2" t="s">
        <v>426</v>
      </c>
      <c r="E196" s="2" t="s">
        <v>353</v>
      </c>
      <c r="G196" s="63">
        <f>'Tariffs 2019 '!G186</f>
        <v>1.1679999999999999</v>
      </c>
      <c r="I196" s="64">
        <f t="shared" si="7"/>
        <v>2.1447179721909868</v>
      </c>
      <c r="K196" s="66">
        <f t="shared" si="6"/>
        <v>0.83623114057447512</v>
      </c>
    </row>
    <row r="197" spans="2:11" x14ac:dyDescent="0.25">
      <c r="B197" s="57">
        <v>300292</v>
      </c>
      <c r="C197" s="2" t="s">
        <v>517</v>
      </c>
      <c r="D197" s="2" t="s">
        <v>426</v>
      </c>
      <c r="E197" s="2" t="s">
        <v>353</v>
      </c>
      <c r="G197" s="63">
        <f>'Tariffs 2019 '!G187</f>
        <v>0.68200000000000005</v>
      </c>
      <c r="I197" s="64">
        <f t="shared" si="7"/>
        <v>2.1447179721909868</v>
      </c>
      <c r="K197" s="66">
        <f t="shared" si="6"/>
        <v>2.1447477598108309</v>
      </c>
    </row>
    <row r="198" spans="2:11" x14ac:dyDescent="0.25">
      <c r="B198" s="57">
        <v>300306</v>
      </c>
      <c r="C198" s="2" t="s">
        <v>518</v>
      </c>
      <c r="D198" s="2" t="s">
        <v>426</v>
      </c>
      <c r="E198" s="2" t="s">
        <v>353</v>
      </c>
      <c r="G198" s="63">
        <f>'Tariffs 2019 '!G188</f>
        <v>0.70500000000000007</v>
      </c>
      <c r="I198" s="64">
        <f t="shared" si="7"/>
        <v>2.1447179721909868</v>
      </c>
      <c r="K198" s="66">
        <f t="shared" si="6"/>
        <v>2.0421531520439524</v>
      </c>
    </row>
    <row r="199" spans="2:11" x14ac:dyDescent="0.25">
      <c r="B199" s="57">
        <v>300308</v>
      </c>
      <c r="C199" s="2" t="s">
        <v>519</v>
      </c>
      <c r="D199" s="2" t="s">
        <v>426</v>
      </c>
      <c r="E199" s="2" t="s">
        <v>353</v>
      </c>
      <c r="G199" s="63">
        <f>'Tariffs 2019 '!G189</f>
        <v>1.704</v>
      </c>
      <c r="I199" s="64">
        <f t="shared" si="7"/>
        <v>2.1447179721909868</v>
      </c>
      <c r="K199" s="66">
        <f t="shared" si="6"/>
        <v>0.25863730762381859</v>
      </c>
    </row>
    <row r="200" spans="2:11" x14ac:dyDescent="0.25">
      <c r="B200" s="57">
        <v>300309</v>
      </c>
      <c r="C200" s="2" t="s">
        <v>520</v>
      </c>
      <c r="D200" s="2" t="s">
        <v>426</v>
      </c>
      <c r="E200" s="2" t="s">
        <v>353</v>
      </c>
      <c r="G200" s="63">
        <f>'Tariffs 2019 '!G190</f>
        <v>1.1080000000000001</v>
      </c>
      <c r="I200" s="64">
        <f t="shared" si="7"/>
        <v>2.1447179721909868</v>
      </c>
      <c r="K200" s="66">
        <f t="shared" si="6"/>
        <v>0.9356660398835619</v>
      </c>
    </row>
    <row r="201" spans="2:11" x14ac:dyDescent="0.25">
      <c r="B201" s="57">
        <v>300311</v>
      </c>
      <c r="C201" s="2" t="s">
        <v>521</v>
      </c>
      <c r="D201" s="2" t="s">
        <v>426</v>
      </c>
      <c r="E201" s="2" t="s">
        <v>353</v>
      </c>
      <c r="G201" s="63">
        <f>'Tariffs 2019 '!G191</f>
        <v>1.2549999999999999</v>
      </c>
      <c r="I201" s="64">
        <f t="shared" si="7"/>
        <v>2.1447179721909868</v>
      </c>
      <c r="K201" s="66">
        <f t="shared" si="6"/>
        <v>0.70893862325975054</v>
      </c>
    </row>
    <row r="202" spans="2:11" x14ac:dyDescent="0.25">
      <c r="B202" s="57">
        <v>300314</v>
      </c>
      <c r="C202" s="2" t="s">
        <v>522</v>
      </c>
      <c r="D202" s="2" t="s">
        <v>426</v>
      </c>
      <c r="E202" s="2" t="s">
        <v>353</v>
      </c>
      <c r="G202" s="63">
        <f>'Tariffs 2019 '!G192</f>
        <v>1.7709999999999999</v>
      </c>
      <c r="I202" s="64">
        <f t="shared" si="7"/>
        <v>2.1447179721909868</v>
      </c>
      <c r="K202" s="66">
        <f t="shared" si="6"/>
        <v>0.21102087644889153</v>
      </c>
    </row>
    <row r="203" spans="2:11" x14ac:dyDescent="0.25">
      <c r="B203" s="57">
        <v>300319</v>
      </c>
      <c r="C203" s="2" t="s">
        <v>523</v>
      </c>
      <c r="D203" s="2" t="s">
        <v>428</v>
      </c>
      <c r="E203" s="2" t="s">
        <v>353</v>
      </c>
      <c r="G203" s="63">
        <f>'Tariffs 2019 '!G193</f>
        <v>0.997</v>
      </c>
      <c r="I203" s="64">
        <f t="shared" si="7"/>
        <v>2.1447179721909868</v>
      </c>
      <c r="K203" s="66">
        <f t="shared" si="6"/>
        <v>1.1511714866509397</v>
      </c>
    </row>
    <row r="204" spans="2:11" x14ac:dyDescent="0.25">
      <c r="B204" s="57">
        <v>300321</v>
      </c>
      <c r="C204" s="2" t="s">
        <v>524</v>
      </c>
      <c r="D204" s="2" t="s">
        <v>428</v>
      </c>
      <c r="E204" s="2" t="s">
        <v>353</v>
      </c>
      <c r="G204" s="63">
        <f>'Tariffs 2019 '!G194</f>
        <v>2.105</v>
      </c>
      <c r="I204" s="64">
        <f t="shared" si="7"/>
        <v>2.1447179721909868</v>
      </c>
      <c r="K204" s="66">
        <f t="shared" si="6"/>
        <v>1.8868395340136259E-2</v>
      </c>
    </row>
    <row r="205" spans="2:11" x14ac:dyDescent="0.25">
      <c r="B205" s="57">
        <v>300322</v>
      </c>
      <c r="C205" s="2" t="s">
        <v>525</v>
      </c>
      <c r="D205" s="2" t="s">
        <v>428</v>
      </c>
      <c r="E205" s="2" t="s">
        <v>353</v>
      </c>
      <c r="G205" s="63">
        <f>'Tariffs 2019 '!G195</f>
        <v>1.2430000000000001</v>
      </c>
      <c r="I205" s="64">
        <f t="shared" si="7"/>
        <v>2.1447179721909868</v>
      </c>
      <c r="K205" s="66">
        <f t="shared" si="6"/>
        <v>0.72543682396700448</v>
      </c>
    </row>
    <row r="206" spans="2:11" x14ac:dyDescent="0.25">
      <c r="B206" s="57">
        <v>300325</v>
      </c>
      <c r="C206" s="2" t="s">
        <v>526</v>
      </c>
      <c r="D206" s="2" t="s">
        <v>428</v>
      </c>
      <c r="E206" s="2" t="s">
        <v>353</v>
      </c>
      <c r="G206" s="63">
        <f>'Tariffs 2019 '!G196</f>
        <v>1.4379999999999999</v>
      </c>
      <c r="I206" s="64">
        <f t="shared" si="7"/>
        <v>2.1447179721909868</v>
      </c>
      <c r="K206" s="66">
        <f t="shared" si="6"/>
        <v>0.4914589514540938</v>
      </c>
    </row>
    <row r="207" spans="2:11" x14ac:dyDescent="0.25">
      <c r="B207" s="57">
        <v>300328</v>
      </c>
      <c r="C207" s="2" t="s">
        <v>527</v>
      </c>
      <c r="D207" s="2" t="s">
        <v>426</v>
      </c>
      <c r="E207" s="2" t="s">
        <v>353</v>
      </c>
      <c r="G207" s="63">
        <f>'Tariffs 2019 '!G197</f>
        <v>1.0960000000000001</v>
      </c>
      <c r="I207" s="64">
        <f t="shared" si="7"/>
        <v>2.1447179721909868</v>
      </c>
      <c r="K207" s="66">
        <f t="shared" si="6"/>
        <v>0.95685946367790753</v>
      </c>
    </row>
    <row r="208" spans="2:11" x14ac:dyDescent="0.25">
      <c r="B208" s="57">
        <v>300330</v>
      </c>
      <c r="C208" s="2" t="s">
        <v>528</v>
      </c>
      <c r="D208" s="2" t="s">
        <v>428</v>
      </c>
      <c r="E208" s="2" t="s">
        <v>353</v>
      </c>
      <c r="G208" s="63">
        <f>'Tariffs 2019 '!G198</f>
        <v>1.863</v>
      </c>
      <c r="I208" s="64">
        <f t="shared" si="7"/>
        <v>2.1447179721909868</v>
      </c>
      <c r="K208" s="66">
        <f t="shared" si="6"/>
        <v>0.15121737637734128</v>
      </c>
    </row>
    <row r="209" spans="2:11" x14ac:dyDescent="0.25">
      <c r="B209" s="57">
        <v>300333</v>
      </c>
      <c r="C209" s="2" t="s">
        <v>529</v>
      </c>
      <c r="D209" s="2" t="s">
        <v>426</v>
      </c>
      <c r="E209" s="2" t="s">
        <v>353</v>
      </c>
      <c r="G209" s="63">
        <f>'Tariffs 2019 '!G199</f>
        <v>1.64</v>
      </c>
      <c r="I209" s="64">
        <f t="shared" si="7"/>
        <v>2.1447179721909868</v>
      </c>
      <c r="K209" s="66">
        <f t="shared" si="6"/>
        <v>0.30775486109206518</v>
      </c>
    </row>
    <row r="210" spans="2:11" x14ac:dyDescent="0.25">
      <c r="B210" s="57">
        <v>300338</v>
      </c>
      <c r="C210" s="2" t="s">
        <v>530</v>
      </c>
      <c r="D210" s="2" t="s">
        <v>428</v>
      </c>
      <c r="E210" s="2" t="s">
        <v>353</v>
      </c>
      <c r="G210" s="63">
        <f>'Tariffs 2019 '!G200</f>
        <v>0.88900000000000001</v>
      </c>
      <c r="I210" s="64">
        <f t="shared" si="7"/>
        <v>2.1447179721909868</v>
      </c>
      <c r="K210" s="66">
        <f t="shared" si="6"/>
        <v>1.4125061554454295</v>
      </c>
    </row>
    <row r="211" spans="2:11" x14ac:dyDescent="0.25">
      <c r="B211" s="57">
        <v>300345</v>
      </c>
      <c r="C211" s="2" t="s">
        <v>531</v>
      </c>
      <c r="D211" s="2" t="s">
        <v>426</v>
      </c>
      <c r="E211" s="2" t="s">
        <v>353</v>
      </c>
      <c r="G211" s="63">
        <f>'Tariffs 2019 '!G201</f>
        <v>1.6849999999999998</v>
      </c>
      <c r="I211" s="64">
        <f t="shared" si="7"/>
        <v>2.1447179721909868</v>
      </c>
      <c r="K211" s="66">
        <f t="shared" si="6"/>
        <v>0.2728296570866392</v>
      </c>
    </row>
    <row r="212" spans="2:11" x14ac:dyDescent="0.25">
      <c r="B212" s="57">
        <v>300348</v>
      </c>
      <c r="C212" s="2" t="s">
        <v>532</v>
      </c>
      <c r="D212" s="2" t="s">
        <v>426</v>
      </c>
      <c r="E212" s="2" t="s">
        <v>353</v>
      </c>
      <c r="G212" s="63">
        <f>'Tariffs 2019 '!G202</f>
        <v>1.0960000000000001</v>
      </c>
      <c r="I212" s="64">
        <f t="shared" si="7"/>
        <v>2.1447179721909868</v>
      </c>
      <c r="K212" s="66">
        <f t="shared" si="6"/>
        <v>0.95685946367790753</v>
      </c>
    </row>
    <row r="213" spans="2:11" x14ac:dyDescent="0.25">
      <c r="B213" s="57">
        <v>300350</v>
      </c>
      <c r="C213" s="2" t="s">
        <v>533</v>
      </c>
      <c r="D213" s="2" t="s">
        <v>428</v>
      </c>
      <c r="E213" s="2" t="s">
        <v>353</v>
      </c>
      <c r="G213" s="63">
        <f>'Tariffs 2019 '!G203</f>
        <v>1.5559999999999998</v>
      </c>
      <c r="I213" s="64">
        <f t="shared" si="7"/>
        <v>2.1447179721909868</v>
      </c>
      <c r="K213" s="66">
        <f t="shared" si="6"/>
        <v>0.37835345256490172</v>
      </c>
    </row>
    <row r="214" spans="2:11" x14ac:dyDescent="0.25">
      <c r="B214" s="57">
        <v>300353</v>
      </c>
      <c r="C214" s="2" t="s">
        <v>534</v>
      </c>
      <c r="D214" s="2" t="s">
        <v>428</v>
      </c>
      <c r="E214" s="2" t="s">
        <v>353</v>
      </c>
      <c r="G214" s="63">
        <f>'Tariffs 2019 '!G204</f>
        <v>2.028</v>
      </c>
      <c r="I214" s="64">
        <f t="shared" si="7"/>
        <v>2.1447179721909868</v>
      </c>
      <c r="K214" s="66">
        <f t="shared" si="6"/>
        <v>5.7553240725338649E-2</v>
      </c>
    </row>
    <row r="215" spans="2:11" x14ac:dyDescent="0.25">
      <c r="B215" s="57">
        <v>300355</v>
      </c>
      <c r="C215" s="2" t="s">
        <v>535</v>
      </c>
      <c r="D215" s="2" t="s">
        <v>428</v>
      </c>
      <c r="E215" s="2" t="s">
        <v>353</v>
      </c>
      <c r="G215" s="63">
        <f>'Tariffs 2019 '!G205</f>
        <v>1.296</v>
      </c>
      <c r="I215" s="64">
        <f t="shared" si="7"/>
        <v>2.1447179721909868</v>
      </c>
      <c r="K215" s="66">
        <f t="shared" si="6"/>
        <v>0.65487497854242804</v>
      </c>
    </row>
    <row r="216" spans="2:11" x14ac:dyDescent="0.25">
      <c r="B216" s="57">
        <v>300360</v>
      </c>
      <c r="C216" s="2" t="s">
        <v>536</v>
      </c>
      <c r="D216" s="2" t="s">
        <v>428</v>
      </c>
      <c r="E216" s="2" t="s">
        <v>353</v>
      </c>
      <c r="G216" s="63">
        <f>'Tariffs 2019 '!G206</f>
        <v>2.4479999999999995</v>
      </c>
      <c r="I216" s="64">
        <f t="shared" si="7"/>
        <v>2.1447179721909868</v>
      </c>
      <c r="K216" s="66">
        <f t="shared" si="6"/>
        <v>-0.12388971724224378</v>
      </c>
    </row>
    <row r="217" spans="2:11" x14ac:dyDescent="0.25">
      <c r="B217" s="57">
        <v>300363</v>
      </c>
      <c r="C217" s="2" t="s">
        <v>537</v>
      </c>
      <c r="D217" s="2" t="s">
        <v>426</v>
      </c>
      <c r="E217" s="2" t="s">
        <v>353</v>
      </c>
      <c r="G217" s="63">
        <f>'Tariffs 2019 '!G207</f>
        <v>1.7879999999999998</v>
      </c>
      <c r="I217" s="64">
        <f t="shared" si="7"/>
        <v>2.1447179721909868</v>
      </c>
      <c r="K217" s="66">
        <f t="shared" si="6"/>
        <v>0.19950669585625674</v>
      </c>
    </row>
    <row r="218" spans="2:11" x14ac:dyDescent="0.25">
      <c r="B218" s="57">
        <v>300366</v>
      </c>
      <c r="C218" s="2" t="s">
        <v>538</v>
      </c>
      <c r="D218" s="2" t="s">
        <v>426</v>
      </c>
      <c r="E218" s="2" t="s">
        <v>353</v>
      </c>
      <c r="G218" s="63">
        <f>'Tariffs 2019 '!G208</f>
        <v>1.9349999999999998</v>
      </c>
      <c r="I218" s="64">
        <f t="shared" si="7"/>
        <v>2.1447179721909868</v>
      </c>
      <c r="K218" s="66">
        <f t="shared" si="6"/>
        <v>0.10838138097725426</v>
      </c>
    </row>
    <row r="219" spans="2:11" x14ac:dyDescent="0.25">
      <c r="B219" s="57">
        <v>300373</v>
      </c>
      <c r="C219" s="2" t="s">
        <v>539</v>
      </c>
      <c r="D219" s="2" t="s">
        <v>428</v>
      </c>
      <c r="E219" s="2" t="s">
        <v>353</v>
      </c>
      <c r="G219" s="63">
        <f>'Tariffs 2019 '!G209</f>
        <v>2.097</v>
      </c>
      <c r="I219" s="64">
        <f t="shared" si="7"/>
        <v>2.1447179721909868</v>
      </c>
      <c r="K219" s="66">
        <f t="shared" si="6"/>
        <v>2.2755351545534971E-2</v>
      </c>
    </row>
    <row r="220" spans="2:11" x14ac:dyDescent="0.25">
      <c r="B220" s="57">
        <v>300375</v>
      </c>
      <c r="C220" s="2" t="s">
        <v>540</v>
      </c>
      <c r="D220" s="2" t="s">
        <v>426</v>
      </c>
      <c r="E220" s="2" t="s">
        <v>353</v>
      </c>
      <c r="G220" s="63">
        <f>'Tariffs 2019 '!G210</f>
        <v>0.68200000000000005</v>
      </c>
      <c r="I220" s="64">
        <f t="shared" si="7"/>
        <v>2.1447179721909868</v>
      </c>
      <c r="K220" s="66">
        <f t="shared" si="6"/>
        <v>2.1447477598108309</v>
      </c>
    </row>
    <row r="221" spans="2:11" x14ac:dyDescent="0.25">
      <c r="B221" s="57">
        <v>300378</v>
      </c>
      <c r="C221" s="2" t="s">
        <v>541</v>
      </c>
      <c r="D221" s="2" t="s">
        <v>426</v>
      </c>
      <c r="E221" s="2" t="s">
        <v>353</v>
      </c>
      <c r="G221" s="63">
        <f>'Tariffs 2019 '!G211</f>
        <v>1.1340000000000001</v>
      </c>
      <c r="I221" s="64">
        <f t="shared" si="7"/>
        <v>2.1447179721909868</v>
      </c>
      <c r="K221" s="66">
        <f t="shared" si="6"/>
        <v>0.89128568976277478</v>
      </c>
    </row>
    <row r="222" spans="2:11" x14ac:dyDescent="0.25">
      <c r="B222" s="57">
        <v>300380</v>
      </c>
      <c r="C222" s="2" t="s">
        <v>542</v>
      </c>
      <c r="D222" s="2" t="s">
        <v>426</v>
      </c>
      <c r="E222" s="2" t="s">
        <v>353</v>
      </c>
      <c r="G222" s="63">
        <f>'Tariffs 2019 '!G212</f>
        <v>1.3149999999999999</v>
      </c>
      <c r="I222" s="64">
        <f t="shared" si="7"/>
        <v>2.1447179721909868</v>
      </c>
      <c r="K222" s="66">
        <f t="shared" si="6"/>
        <v>0.63096423740759455</v>
      </c>
    </row>
    <row r="223" spans="2:11" x14ac:dyDescent="0.25">
      <c r="B223" s="57">
        <v>300382</v>
      </c>
      <c r="C223" s="2" t="s">
        <v>543</v>
      </c>
      <c r="D223" s="2" t="s">
        <v>426</v>
      </c>
      <c r="E223" s="2" t="s">
        <v>353</v>
      </c>
      <c r="G223" s="63">
        <f>'Tariffs 2019 '!G213</f>
        <v>0.68600000000000005</v>
      </c>
      <c r="I223" s="64">
        <f t="shared" si="7"/>
        <v>2.1447179721909868</v>
      </c>
      <c r="K223" s="66">
        <f t="shared" ref="K223:K286" si="8">(I223-G223)/G223</f>
        <v>2.1264110381792811</v>
      </c>
    </row>
    <row r="224" spans="2:11" x14ac:dyDescent="0.25">
      <c r="B224" s="57">
        <v>300394</v>
      </c>
      <c r="C224" s="2" t="s">
        <v>544</v>
      </c>
      <c r="D224" s="2" t="s">
        <v>426</v>
      </c>
      <c r="E224" s="2" t="s">
        <v>353</v>
      </c>
      <c r="G224" s="63">
        <f>'Tariffs 2019 '!G214</f>
        <v>1.4429999999999998</v>
      </c>
      <c r="I224" s="64">
        <f t="shared" ref="I224:I287" si="9">IF(D224="storage",$I$18,$I$16)</f>
        <v>2.1447179721909868</v>
      </c>
      <c r="K224" s="66">
        <f t="shared" si="8"/>
        <v>0.48629104101939502</v>
      </c>
    </row>
    <row r="225" spans="2:11" x14ac:dyDescent="0.25">
      <c r="B225" s="57">
        <v>300400</v>
      </c>
      <c r="C225" s="2" t="s">
        <v>545</v>
      </c>
      <c r="D225" s="2" t="s">
        <v>426</v>
      </c>
      <c r="E225" s="2" t="s">
        <v>353</v>
      </c>
      <c r="G225" s="63">
        <f>'Tariffs 2019 '!G215</f>
        <v>1.3849999999999998</v>
      </c>
      <c r="I225" s="64">
        <f t="shared" si="9"/>
        <v>2.1447179721909868</v>
      </c>
      <c r="K225" s="66">
        <f t="shared" si="8"/>
        <v>0.54853283190684987</v>
      </c>
    </row>
    <row r="226" spans="2:11" x14ac:dyDescent="0.25">
      <c r="B226" s="57">
        <v>300405</v>
      </c>
      <c r="C226" s="2" t="s">
        <v>546</v>
      </c>
      <c r="D226" s="2" t="s">
        <v>426</v>
      </c>
      <c r="E226" s="2" t="s">
        <v>353</v>
      </c>
      <c r="G226" s="63">
        <f>'Tariffs 2019 '!G216</f>
        <v>1.5609999999999999</v>
      </c>
      <c r="I226" s="64">
        <f t="shared" si="9"/>
        <v>2.1447179721909868</v>
      </c>
      <c r="K226" s="66">
        <f t="shared" si="8"/>
        <v>0.37393848314605183</v>
      </c>
    </row>
    <row r="227" spans="2:11" x14ac:dyDescent="0.25">
      <c r="B227" s="57">
        <v>300406</v>
      </c>
      <c r="C227" s="2" t="s">
        <v>547</v>
      </c>
      <c r="D227" s="2" t="s">
        <v>428</v>
      </c>
      <c r="E227" s="2" t="s">
        <v>353</v>
      </c>
      <c r="G227" s="63">
        <f>'Tariffs 2019 '!G217</f>
        <v>2.282</v>
      </c>
      <c r="I227" s="64">
        <f t="shared" si="9"/>
        <v>2.1447179721909868</v>
      </c>
      <c r="K227" s="66">
        <f t="shared" si="8"/>
        <v>-6.0158644964510614E-2</v>
      </c>
    </row>
    <row r="228" spans="2:11" x14ac:dyDescent="0.25">
      <c r="B228" s="57">
        <v>300407</v>
      </c>
      <c r="C228" s="2" t="s">
        <v>548</v>
      </c>
      <c r="D228" s="2" t="s">
        <v>428</v>
      </c>
      <c r="E228" s="2" t="s">
        <v>353</v>
      </c>
      <c r="G228" s="63">
        <f>'Tariffs 2019 '!G218</f>
        <v>1.621</v>
      </c>
      <c r="I228" s="64">
        <f t="shared" si="9"/>
        <v>2.1447179721909868</v>
      </c>
      <c r="K228" s="66">
        <f t="shared" si="8"/>
        <v>0.32308326476927007</v>
      </c>
    </row>
    <row r="229" spans="2:11" x14ac:dyDescent="0.25">
      <c r="B229" s="57">
        <v>300412</v>
      </c>
      <c r="C229" s="2" t="s">
        <v>549</v>
      </c>
      <c r="D229" s="2" t="s">
        <v>428</v>
      </c>
      <c r="E229" s="2" t="s">
        <v>353</v>
      </c>
      <c r="G229" s="63">
        <f>'Tariffs 2019 '!G219</f>
        <v>1.6059999999999999</v>
      </c>
      <c r="I229" s="64">
        <f t="shared" si="9"/>
        <v>2.1447179721909868</v>
      </c>
      <c r="K229" s="66">
        <f t="shared" si="8"/>
        <v>0.33544082950870918</v>
      </c>
    </row>
    <row r="230" spans="2:11" x14ac:dyDescent="0.25">
      <c r="B230" s="57">
        <v>300420</v>
      </c>
      <c r="C230" s="2" t="s">
        <v>550</v>
      </c>
      <c r="D230" s="2" t="s">
        <v>428</v>
      </c>
      <c r="E230" s="2" t="s">
        <v>353</v>
      </c>
      <c r="G230" s="63">
        <f>'Tariffs 2019 '!G220</f>
        <v>1.4019999999999999</v>
      </c>
      <c r="I230" s="64">
        <f t="shared" si="9"/>
        <v>2.1447179721909868</v>
      </c>
      <c r="K230" s="66">
        <f t="shared" si="8"/>
        <v>0.52975604293223033</v>
      </c>
    </row>
    <row r="231" spans="2:11" x14ac:dyDescent="0.25">
      <c r="B231" s="57">
        <v>300423</v>
      </c>
      <c r="C231" s="2" t="s">
        <v>551</v>
      </c>
      <c r="D231" s="2" t="s">
        <v>426</v>
      </c>
      <c r="E231" s="2" t="s">
        <v>353</v>
      </c>
      <c r="G231" s="63">
        <f>'Tariffs 2019 '!G221</f>
        <v>1.64</v>
      </c>
      <c r="I231" s="64">
        <f t="shared" si="9"/>
        <v>2.1447179721909868</v>
      </c>
      <c r="K231" s="66">
        <f t="shared" si="8"/>
        <v>0.30775486109206518</v>
      </c>
    </row>
    <row r="232" spans="2:11" x14ac:dyDescent="0.25">
      <c r="B232" s="57">
        <v>300428</v>
      </c>
      <c r="C232" s="2" t="s">
        <v>552</v>
      </c>
      <c r="D232" s="2" t="s">
        <v>426</v>
      </c>
      <c r="E232" s="2" t="s">
        <v>353</v>
      </c>
      <c r="G232" s="63">
        <f>'Tariffs 2019 '!G222</f>
        <v>1.4419999999999999</v>
      </c>
      <c r="I232" s="64">
        <f t="shared" si="9"/>
        <v>2.1447179721909868</v>
      </c>
      <c r="K232" s="66">
        <f t="shared" si="8"/>
        <v>0.4873217560270367</v>
      </c>
    </row>
    <row r="233" spans="2:11" x14ac:dyDescent="0.25">
      <c r="B233" s="57">
        <v>300436</v>
      </c>
      <c r="C233" s="2" t="s">
        <v>553</v>
      </c>
      <c r="D233" s="2" t="s">
        <v>426</v>
      </c>
      <c r="E233" s="2" t="s">
        <v>353</v>
      </c>
      <c r="G233" s="63">
        <f>'Tariffs 2019 '!G223</f>
        <v>1.7709999999999999</v>
      </c>
      <c r="I233" s="64">
        <f t="shared" si="9"/>
        <v>2.1447179721909868</v>
      </c>
      <c r="K233" s="66">
        <f t="shared" si="8"/>
        <v>0.21102087644889153</v>
      </c>
    </row>
    <row r="234" spans="2:11" x14ac:dyDescent="0.25">
      <c r="B234" s="57">
        <v>300437</v>
      </c>
      <c r="C234" s="2" t="s">
        <v>554</v>
      </c>
      <c r="D234" s="2" t="s">
        <v>426</v>
      </c>
      <c r="E234" s="2" t="s">
        <v>353</v>
      </c>
      <c r="G234" s="63">
        <f>'Tariffs 2019 '!G224</f>
        <v>0.70500000000000007</v>
      </c>
      <c r="I234" s="64">
        <f t="shared" si="9"/>
        <v>2.1447179721909868</v>
      </c>
      <c r="K234" s="66">
        <f t="shared" si="8"/>
        <v>2.0421531520439524</v>
      </c>
    </row>
    <row r="235" spans="2:11" x14ac:dyDescent="0.25">
      <c r="B235" s="57">
        <v>300438</v>
      </c>
      <c r="C235" s="2" t="s">
        <v>555</v>
      </c>
      <c r="D235" s="2" t="s">
        <v>428</v>
      </c>
      <c r="E235" s="2" t="s">
        <v>353</v>
      </c>
      <c r="G235" s="63">
        <f>'Tariffs 2019 '!G225</f>
        <v>1.254</v>
      </c>
      <c r="I235" s="64">
        <f t="shared" si="9"/>
        <v>2.1447179721909868</v>
      </c>
      <c r="K235" s="66">
        <f t="shared" si="8"/>
        <v>0.71030141323045204</v>
      </c>
    </row>
    <row r="236" spans="2:11" x14ac:dyDescent="0.25">
      <c r="B236" s="57">
        <v>300443</v>
      </c>
      <c r="C236" s="2" t="s">
        <v>556</v>
      </c>
      <c r="D236" s="2" t="s">
        <v>426</v>
      </c>
      <c r="E236" s="2" t="s">
        <v>353</v>
      </c>
      <c r="G236" s="63">
        <f>'Tariffs 2019 '!G226</f>
        <v>1.64</v>
      </c>
      <c r="I236" s="64">
        <f t="shared" si="9"/>
        <v>2.1447179721909868</v>
      </c>
      <c r="K236" s="66">
        <f t="shared" si="8"/>
        <v>0.30775486109206518</v>
      </c>
    </row>
    <row r="237" spans="2:11" x14ac:dyDescent="0.25">
      <c r="B237" s="57">
        <v>300444</v>
      </c>
      <c r="C237" s="2" t="s">
        <v>557</v>
      </c>
      <c r="D237" s="2" t="s">
        <v>428</v>
      </c>
      <c r="E237" s="2" t="s">
        <v>353</v>
      </c>
      <c r="G237" s="63">
        <f>'Tariffs 2019 '!G227</f>
        <v>1.2989999999999999</v>
      </c>
      <c r="I237" s="64">
        <f t="shared" si="9"/>
        <v>2.1447179721909868</v>
      </c>
      <c r="K237" s="66">
        <f t="shared" si="8"/>
        <v>0.65105309637489372</v>
      </c>
    </row>
    <row r="238" spans="2:11" x14ac:dyDescent="0.25">
      <c r="B238" s="57">
        <v>300447</v>
      </c>
      <c r="C238" s="2" t="s">
        <v>558</v>
      </c>
      <c r="D238" s="2" t="s">
        <v>426</v>
      </c>
      <c r="E238" s="2" t="s">
        <v>353</v>
      </c>
      <c r="G238" s="63">
        <f>'Tariffs 2019 '!G228</f>
        <v>0.92500000000000016</v>
      </c>
      <c r="I238" s="64">
        <f t="shared" si="9"/>
        <v>2.1447179721909868</v>
      </c>
      <c r="K238" s="66">
        <f t="shared" si="8"/>
        <v>1.3186140239902555</v>
      </c>
    </row>
    <row r="239" spans="2:11" x14ac:dyDescent="0.25">
      <c r="B239" s="57">
        <v>300450</v>
      </c>
      <c r="C239" s="2" t="s">
        <v>559</v>
      </c>
      <c r="D239" s="2" t="s">
        <v>426</v>
      </c>
      <c r="E239" s="2" t="s">
        <v>353</v>
      </c>
      <c r="G239" s="63">
        <f>'Tariffs 2019 '!G229</f>
        <v>1.841</v>
      </c>
      <c r="I239" s="64">
        <f t="shared" si="9"/>
        <v>2.1447179721909868</v>
      </c>
      <c r="K239" s="66">
        <f t="shared" si="8"/>
        <v>0.16497445529113897</v>
      </c>
    </row>
    <row r="240" spans="2:11" x14ac:dyDescent="0.25">
      <c r="B240" s="57">
        <v>300451</v>
      </c>
      <c r="C240" s="2" t="s">
        <v>560</v>
      </c>
      <c r="D240" s="2" t="s">
        <v>426</v>
      </c>
      <c r="E240" s="2" t="s">
        <v>353</v>
      </c>
      <c r="G240" s="63">
        <f>'Tariffs 2019 '!G230</f>
        <v>1.6679999999999999</v>
      </c>
      <c r="I240" s="64">
        <f t="shared" si="9"/>
        <v>2.1447179721909868</v>
      </c>
      <c r="K240" s="66">
        <f t="shared" si="8"/>
        <v>0.28580214160131107</v>
      </c>
    </row>
    <row r="241" spans="2:11" x14ac:dyDescent="0.25">
      <c r="B241" s="57">
        <v>300452</v>
      </c>
      <c r="C241" s="2" t="s">
        <v>561</v>
      </c>
      <c r="D241" s="2" t="s">
        <v>426</v>
      </c>
      <c r="E241" s="2" t="s">
        <v>353</v>
      </c>
      <c r="G241" s="63">
        <f>'Tariffs 2019 '!G231</f>
        <v>0.68600000000000005</v>
      </c>
      <c r="I241" s="64">
        <f t="shared" si="9"/>
        <v>2.1447179721909868</v>
      </c>
      <c r="K241" s="66">
        <f t="shared" si="8"/>
        <v>2.1264110381792811</v>
      </c>
    </row>
    <row r="242" spans="2:11" x14ac:dyDescent="0.25">
      <c r="B242" s="57">
        <v>300453</v>
      </c>
      <c r="C242" s="2" t="s">
        <v>562</v>
      </c>
      <c r="D242" s="2" t="s">
        <v>426</v>
      </c>
      <c r="E242" s="2" t="s">
        <v>353</v>
      </c>
      <c r="G242" s="63">
        <f>'Tariffs 2019 '!G232</f>
        <v>1.704</v>
      </c>
      <c r="I242" s="64">
        <f t="shared" si="9"/>
        <v>2.1447179721909868</v>
      </c>
      <c r="K242" s="66">
        <f t="shared" si="8"/>
        <v>0.25863730762381859</v>
      </c>
    </row>
    <row r="243" spans="2:11" x14ac:dyDescent="0.25">
      <c r="B243" s="57">
        <v>300464</v>
      </c>
      <c r="C243" s="2" t="s">
        <v>563</v>
      </c>
      <c r="D243" s="2" t="s">
        <v>426</v>
      </c>
      <c r="E243" s="2" t="s">
        <v>353</v>
      </c>
      <c r="G243" s="63">
        <f>'Tariffs 2019 '!G233</f>
        <v>1.6889999999999998</v>
      </c>
      <c r="I243" s="64">
        <f t="shared" si="9"/>
        <v>2.1447179721909868</v>
      </c>
      <c r="K243" s="66">
        <f t="shared" si="8"/>
        <v>0.26981525884605506</v>
      </c>
    </row>
    <row r="244" spans="2:11" x14ac:dyDescent="0.25">
      <c r="B244" s="57">
        <v>300465</v>
      </c>
      <c r="C244" s="2" t="s">
        <v>564</v>
      </c>
      <c r="D244" s="2" t="s">
        <v>426</v>
      </c>
      <c r="E244" s="2" t="s">
        <v>353</v>
      </c>
      <c r="G244" s="63">
        <f>'Tariffs 2019 '!G234</f>
        <v>1.6889999999999998</v>
      </c>
      <c r="I244" s="64">
        <f t="shared" si="9"/>
        <v>2.1447179721909868</v>
      </c>
      <c r="K244" s="66">
        <f t="shared" si="8"/>
        <v>0.26981525884605506</v>
      </c>
    </row>
    <row r="245" spans="2:11" x14ac:dyDescent="0.25">
      <c r="B245" s="57">
        <v>300467</v>
      </c>
      <c r="C245" s="2" t="s">
        <v>565</v>
      </c>
      <c r="D245" s="2" t="s">
        <v>428</v>
      </c>
      <c r="E245" s="2" t="s">
        <v>353</v>
      </c>
      <c r="G245" s="63">
        <f>'Tariffs 2019 '!G235</f>
        <v>6.2639999999999993</v>
      </c>
      <c r="I245" s="64">
        <f t="shared" si="9"/>
        <v>2.1447179721909868</v>
      </c>
      <c r="K245" s="66">
        <f t="shared" si="8"/>
        <v>-0.65761207340501482</v>
      </c>
    </row>
    <row r="246" spans="2:11" x14ac:dyDescent="0.25">
      <c r="B246" s="57">
        <v>300469</v>
      </c>
      <c r="C246" s="2" t="s">
        <v>566</v>
      </c>
      <c r="D246" s="2" t="s">
        <v>428</v>
      </c>
      <c r="E246" s="2" t="s">
        <v>353</v>
      </c>
      <c r="G246" s="63">
        <f>'Tariffs 2019 '!G236</f>
        <v>2.1680000000000001</v>
      </c>
      <c r="I246" s="64">
        <f t="shared" si="9"/>
        <v>2.1447179721909868</v>
      </c>
      <c r="K246" s="66">
        <f t="shared" si="8"/>
        <v>-1.0738942716334566E-2</v>
      </c>
    </row>
    <row r="247" spans="2:11" x14ac:dyDescent="0.25">
      <c r="B247" s="57">
        <v>300486</v>
      </c>
      <c r="C247" s="2" t="s">
        <v>567</v>
      </c>
      <c r="D247" s="2" t="s">
        <v>426</v>
      </c>
      <c r="E247" s="2" t="s">
        <v>353</v>
      </c>
      <c r="G247" s="63">
        <f>'Tariffs 2019 '!G237</f>
        <v>0.95900000000000007</v>
      </c>
      <c r="I247" s="64">
        <f t="shared" si="9"/>
        <v>2.1447179721909868</v>
      </c>
      <c r="K247" s="66">
        <f t="shared" si="8"/>
        <v>1.2364108156318943</v>
      </c>
    </row>
    <row r="248" spans="2:11" x14ac:dyDescent="0.25">
      <c r="B248" s="57">
        <v>300487</v>
      </c>
      <c r="C248" s="2" t="s">
        <v>568</v>
      </c>
      <c r="D248" s="2" t="s">
        <v>426</v>
      </c>
      <c r="E248" s="2" t="s">
        <v>353</v>
      </c>
      <c r="G248" s="63">
        <f>'Tariffs 2019 '!G238</f>
        <v>1.9689999999999999</v>
      </c>
      <c r="I248" s="64">
        <f t="shared" si="9"/>
        <v>2.1447179721909868</v>
      </c>
      <c r="K248" s="66">
        <f t="shared" si="8"/>
        <v>8.9242240828332639E-2</v>
      </c>
    </row>
    <row r="249" spans="2:11" x14ac:dyDescent="0.25">
      <c r="B249" s="57">
        <v>300489</v>
      </c>
      <c r="C249" s="2" t="s">
        <v>569</v>
      </c>
      <c r="D249" s="2" t="s">
        <v>426</v>
      </c>
      <c r="E249" s="2" t="s">
        <v>353</v>
      </c>
      <c r="G249" s="63">
        <f>'Tariffs 2019 '!G239</f>
        <v>0.68200000000000005</v>
      </c>
      <c r="I249" s="64">
        <f t="shared" si="9"/>
        <v>2.1447179721909868</v>
      </c>
      <c r="K249" s="66">
        <f t="shared" si="8"/>
        <v>2.1447477598108309</v>
      </c>
    </row>
    <row r="250" spans="2:11" x14ac:dyDescent="0.25">
      <c r="B250" s="57">
        <v>300491</v>
      </c>
      <c r="C250" s="2" t="s">
        <v>570</v>
      </c>
      <c r="D250" s="2" t="s">
        <v>426</v>
      </c>
      <c r="E250" s="2" t="s">
        <v>353</v>
      </c>
      <c r="G250" s="63">
        <f>'Tariffs 2019 '!G240</f>
        <v>1.6889999999999998</v>
      </c>
      <c r="I250" s="64">
        <f t="shared" si="9"/>
        <v>2.1447179721909868</v>
      </c>
      <c r="K250" s="66">
        <f t="shared" si="8"/>
        <v>0.26981525884605506</v>
      </c>
    </row>
    <row r="251" spans="2:11" x14ac:dyDescent="0.25">
      <c r="B251" s="57">
        <v>300492</v>
      </c>
      <c r="C251" s="2" t="s">
        <v>571</v>
      </c>
      <c r="D251" s="2" t="s">
        <v>426</v>
      </c>
      <c r="E251" s="2" t="s">
        <v>353</v>
      </c>
      <c r="G251" s="63">
        <f>'Tariffs 2019 '!G241</f>
        <v>1.93</v>
      </c>
      <c r="I251" s="64">
        <f t="shared" si="9"/>
        <v>2.1447179721909868</v>
      </c>
      <c r="K251" s="66">
        <f t="shared" si="8"/>
        <v>0.11125283533211755</v>
      </c>
    </row>
    <row r="252" spans="2:11" x14ac:dyDescent="0.25">
      <c r="B252" s="57">
        <v>300495</v>
      </c>
      <c r="C252" s="2" t="s">
        <v>572</v>
      </c>
      <c r="D252" s="2" t="s">
        <v>426</v>
      </c>
      <c r="E252" s="2" t="s">
        <v>353</v>
      </c>
      <c r="G252" s="63">
        <f>'Tariffs 2019 '!G242</f>
        <v>1.7709999999999999</v>
      </c>
      <c r="I252" s="64">
        <f t="shared" si="9"/>
        <v>2.1447179721909868</v>
      </c>
      <c r="K252" s="66">
        <f t="shared" si="8"/>
        <v>0.21102087644889153</v>
      </c>
    </row>
    <row r="253" spans="2:11" x14ac:dyDescent="0.25">
      <c r="B253" s="57">
        <v>300500</v>
      </c>
      <c r="C253" s="2" t="s">
        <v>573</v>
      </c>
      <c r="D253" s="2" t="s">
        <v>428</v>
      </c>
      <c r="E253" s="2" t="s">
        <v>353</v>
      </c>
      <c r="G253" s="63">
        <f>'Tariffs 2019 '!G243</f>
        <v>1.2669999999999999</v>
      </c>
      <c r="I253" s="64">
        <f t="shared" si="9"/>
        <v>2.1447179721909868</v>
      </c>
      <c r="K253" s="66">
        <f t="shared" si="8"/>
        <v>0.69275293779872693</v>
      </c>
    </row>
    <row r="254" spans="2:11" x14ac:dyDescent="0.25">
      <c r="B254" s="57">
        <v>300501</v>
      </c>
      <c r="C254" s="2" t="s">
        <v>574</v>
      </c>
      <c r="D254" s="2" t="s">
        <v>426</v>
      </c>
      <c r="E254" s="2" t="s">
        <v>353</v>
      </c>
      <c r="G254" s="63">
        <f>'Tariffs 2019 '!G244</f>
        <v>1.3239999999999998</v>
      </c>
      <c r="I254" s="64">
        <f t="shared" si="9"/>
        <v>2.1447179721909868</v>
      </c>
      <c r="K254" s="66">
        <f t="shared" si="8"/>
        <v>0.61987762250074552</v>
      </c>
    </row>
    <row r="255" spans="2:11" x14ac:dyDescent="0.25">
      <c r="B255" s="57">
        <v>300507</v>
      </c>
      <c r="C255" s="2" t="s">
        <v>575</v>
      </c>
      <c r="D255" s="2" t="s">
        <v>428</v>
      </c>
      <c r="E255" s="2" t="s">
        <v>353</v>
      </c>
      <c r="G255" s="63">
        <f>'Tariffs 2019 '!G245</f>
        <v>2.6419999999999999</v>
      </c>
      <c r="I255" s="64">
        <f t="shared" si="9"/>
        <v>2.1447179721909868</v>
      </c>
      <c r="K255" s="66">
        <f t="shared" si="8"/>
        <v>-0.18822181219114803</v>
      </c>
    </row>
    <row r="256" spans="2:11" x14ac:dyDescent="0.25">
      <c r="B256" s="57">
        <v>300516</v>
      </c>
      <c r="C256" s="2" t="s">
        <v>576</v>
      </c>
      <c r="D256" s="2" t="s">
        <v>426</v>
      </c>
      <c r="E256" s="2" t="s">
        <v>353</v>
      </c>
      <c r="G256" s="63">
        <f>'Tariffs 2019 '!G246</f>
        <v>1.3939999999999999</v>
      </c>
      <c r="I256" s="64">
        <f t="shared" si="9"/>
        <v>2.1447179721909868</v>
      </c>
      <c r="K256" s="66">
        <f t="shared" si="8"/>
        <v>0.53853513069654735</v>
      </c>
    </row>
    <row r="257" spans="2:11" x14ac:dyDescent="0.25">
      <c r="B257" s="57">
        <v>300524</v>
      </c>
      <c r="C257" s="2" t="s">
        <v>577</v>
      </c>
      <c r="D257" s="2" t="s">
        <v>426</v>
      </c>
      <c r="E257" s="2" t="s">
        <v>353</v>
      </c>
      <c r="G257" s="63">
        <f>'Tariffs 2019 '!G247</f>
        <v>1.9349999999999998</v>
      </c>
      <c r="I257" s="64">
        <f t="shared" si="9"/>
        <v>2.1447179721909868</v>
      </c>
      <c r="K257" s="66">
        <f t="shared" si="8"/>
        <v>0.10838138097725426</v>
      </c>
    </row>
    <row r="258" spans="2:11" x14ac:dyDescent="0.25">
      <c r="B258" s="57">
        <v>300527</v>
      </c>
      <c r="C258" s="2" t="s">
        <v>578</v>
      </c>
      <c r="D258" s="2" t="s">
        <v>426</v>
      </c>
      <c r="E258" s="2" t="s">
        <v>353</v>
      </c>
      <c r="G258" s="63">
        <f>'Tariffs 2019 '!G248</f>
        <v>1.8419999999999999</v>
      </c>
      <c r="I258" s="64">
        <f t="shared" si="9"/>
        <v>2.1447179721909868</v>
      </c>
      <c r="K258" s="66">
        <f t="shared" si="8"/>
        <v>0.1643420044467899</v>
      </c>
    </row>
    <row r="259" spans="2:11" x14ac:dyDescent="0.25">
      <c r="B259" s="57">
        <v>300530</v>
      </c>
      <c r="C259" s="2" t="s">
        <v>579</v>
      </c>
      <c r="D259" s="2" t="s">
        <v>426</v>
      </c>
      <c r="E259" s="2" t="s">
        <v>353</v>
      </c>
      <c r="G259" s="63">
        <f>'Tariffs 2019 '!G249</f>
        <v>0.68600000000000005</v>
      </c>
      <c r="I259" s="64">
        <f t="shared" si="9"/>
        <v>2.1447179721909868</v>
      </c>
      <c r="K259" s="66">
        <f t="shared" si="8"/>
        <v>2.1264110381792811</v>
      </c>
    </row>
    <row r="260" spans="2:11" x14ac:dyDescent="0.25">
      <c r="B260" s="57">
        <v>300533</v>
      </c>
      <c r="C260" s="2" t="s">
        <v>580</v>
      </c>
      <c r="D260" s="2" t="s">
        <v>426</v>
      </c>
      <c r="E260" s="2" t="s">
        <v>353</v>
      </c>
      <c r="G260" s="63">
        <f>'Tariffs 2019 '!G250</f>
        <v>2.0499999999999998</v>
      </c>
      <c r="I260" s="64">
        <f t="shared" si="9"/>
        <v>2.1447179721909868</v>
      </c>
      <c r="K260" s="66">
        <f t="shared" si="8"/>
        <v>4.6203888873652191E-2</v>
      </c>
    </row>
    <row r="261" spans="2:11" x14ac:dyDescent="0.25">
      <c r="B261" s="57">
        <v>300534</v>
      </c>
      <c r="C261" s="2" t="s">
        <v>581</v>
      </c>
      <c r="D261" s="2" t="s">
        <v>426</v>
      </c>
      <c r="E261" s="2" t="s">
        <v>353</v>
      </c>
      <c r="G261" s="63">
        <f>'Tariffs 2019 '!G251</f>
        <v>1.64</v>
      </c>
      <c r="I261" s="64">
        <f t="shared" si="9"/>
        <v>2.1447179721909868</v>
      </c>
      <c r="K261" s="66">
        <f t="shared" si="8"/>
        <v>0.30775486109206518</v>
      </c>
    </row>
    <row r="262" spans="2:11" x14ac:dyDescent="0.25">
      <c r="B262" s="57">
        <v>300541</v>
      </c>
      <c r="C262" s="2" t="s">
        <v>582</v>
      </c>
      <c r="D262" s="2" t="s">
        <v>426</v>
      </c>
      <c r="E262" s="2" t="s">
        <v>353</v>
      </c>
      <c r="G262" s="63">
        <f>'Tariffs 2019 '!G252</f>
        <v>1.1639999999999999</v>
      </c>
      <c r="I262" s="64">
        <f t="shared" si="9"/>
        <v>2.1447179721909868</v>
      </c>
      <c r="K262" s="66">
        <f t="shared" si="8"/>
        <v>0.84254121322249742</v>
      </c>
    </row>
    <row r="263" spans="2:11" x14ac:dyDescent="0.25">
      <c r="B263" s="57">
        <v>300542</v>
      </c>
      <c r="C263" s="2" t="s">
        <v>583</v>
      </c>
      <c r="D263" s="2" t="s">
        <v>426</v>
      </c>
      <c r="E263" s="2" t="s">
        <v>353</v>
      </c>
      <c r="G263" s="63">
        <f>'Tariffs 2019 '!G253</f>
        <v>0.61399999999999999</v>
      </c>
      <c r="I263" s="64">
        <f t="shared" si="9"/>
        <v>2.1447179721909868</v>
      </c>
      <c r="K263" s="66">
        <f t="shared" si="8"/>
        <v>2.4930260133403697</v>
      </c>
    </row>
    <row r="264" spans="2:11" x14ac:dyDescent="0.25">
      <c r="B264" s="57">
        <v>300546</v>
      </c>
      <c r="C264" s="2" t="s">
        <v>584</v>
      </c>
      <c r="D264" s="2" t="s">
        <v>426</v>
      </c>
      <c r="E264" s="2" t="s">
        <v>353</v>
      </c>
      <c r="G264" s="63">
        <f>'Tariffs 2019 '!G254</f>
        <v>1.1679999999999999</v>
      </c>
      <c r="I264" s="64">
        <f t="shared" si="9"/>
        <v>2.1447179721909868</v>
      </c>
      <c r="K264" s="66">
        <f t="shared" si="8"/>
        <v>0.83623114057447512</v>
      </c>
    </row>
    <row r="265" spans="2:11" x14ac:dyDescent="0.25">
      <c r="B265" s="57">
        <v>300549</v>
      </c>
      <c r="C265" s="2" t="s">
        <v>585</v>
      </c>
      <c r="D265" s="2" t="s">
        <v>426</v>
      </c>
      <c r="E265" s="2" t="s">
        <v>353</v>
      </c>
      <c r="G265" s="63">
        <f>'Tariffs 2019 '!G255</f>
        <v>1.615</v>
      </c>
      <c r="I265" s="64">
        <f t="shared" si="9"/>
        <v>2.1447179721909868</v>
      </c>
      <c r="K265" s="66">
        <f t="shared" si="8"/>
        <v>0.32799874439070392</v>
      </c>
    </row>
    <row r="266" spans="2:11" x14ac:dyDescent="0.25">
      <c r="B266" s="57">
        <v>300552</v>
      </c>
      <c r="C266" s="2" t="s">
        <v>586</v>
      </c>
      <c r="D266" s="2" t="s">
        <v>426</v>
      </c>
      <c r="E266" s="2" t="s">
        <v>353</v>
      </c>
      <c r="G266" s="63">
        <f>'Tariffs 2019 '!G256</f>
        <v>1.3819999999999999</v>
      </c>
      <c r="I266" s="64">
        <f t="shared" si="9"/>
        <v>2.1447179721909868</v>
      </c>
      <c r="K266" s="66">
        <f t="shared" si="8"/>
        <v>0.55189433588349279</v>
      </c>
    </row>
    <row r="267" spans="2:11" x14ac:dyDescent="0.25">
      <c r="B267" s="57">
        <v>300555</v>
      </c>
      <c r="C267" s="2" t="s">
        <v>587</v>
      </c>
      <c r="D267" s="2" t="s">
        <v>428</v>
      </c>
      <c r="E267" s="2" t="s">
        <v>353</v>
      </c>
      <c r="G267" s="63">
        <f>'Tariffs 2019 '!G257</f>
        <v>1.573</v>
      </c>
      <c r="I267" s="64">
        <f t="shared" si="9"/>
        <v>2.1447179721909868</v>
      </c>
      <c r="K267" s="66">
        <f t="shared" si="8"/>
        <v>0.3634570706872135</v>
      </c>
    </row>
    <row r="268" spans="2:11" x14ac:dyDescent="0.25">
      <c r="B268" s="57">
        <v>300556</v>
      </c>
      <c r="C268" s="2" t="s">
        <v>588</v>
      </c>
      <c r="D268" s="2" t="s">
        <v>426</v>
      </c>
      <c r="E268" s="2" t="s">
        <v>353</v>
      </c>
      <c r="G268" s="63">
        <f>'Tariffs 2019 '!G258</f>
        <v>1.6489999999999998</v>
      </c>
      <c r="I268" s="64">
        <f t="shared" si="9"/>
        <v>2.1447179721909868</v>
      </c>
      <c r="K268" s="66">
        <f t="shared" si="8"/>
        <v>0.30061732698058646</v>
      </c>
    </row>
    <row r="269" spans="2:11" x14ac:dyDescent="0.25">
      <c r="B269" s="57">
        <v>300558</v>
      </c>
      <c r="C269" s="2" t="s">
        <v>589</v>
      </c>
      <c r="D269" s="2" t="s">
        <v>426</v>
      </c>
      <c r="E269" s="2" t="s">
        <v>353</v>
      </c>
      <c r="G269" s="63">
        <f>'Tariffs 2019 '!G259</f>
        <v>1.1080000000000001</v>
      </c>
      <c r="I269" s="64">
        <f t="shared" si="9"/>
        <v>2.1447179721909868</v>
      </c>
      <c r="K269" s="66">
        <f t="shared" si="8"/>
        <v>0.9356660398835619</v>
      </c>
    </row>
    <row r="270" spans="2:11" x14ac:dyDescent="0.25">
      <c r="B270" s="57">
        <v>300564</v>
      </c>
      <c r="C270" s="2" t="s">
        <v>590</v>
      </c>
      <c r="D270" s="2" t="s">
        <v>428</v>
      </c>
      <c r="E270" s="2" t="s">
        <v>353</v>
      </c>
      <c r="G270" s="63">
        <f>'Tariffs 2019 '!G260</f>
        <v>2.1689999999999996</v>
      </c>
      <c r="I270" s="64">
        <f t="shared" si="9"/>
        <v>2.1447179721909868</v>
      </c>
      <c r="K270" s="66">
        <f t="shared" si="8"/>
        <v>-1.1195033568009586E-2</v>
      </c>
    </row>
    <row r="271" spans="2:11" x14ac:dyDescent="0.25">
      <c r="B271" s="57">
        <v>300569</v>
      </c>
      <c r="C271" s="2" t="s">
        <v>591</v>
      </c>
      <c r="D271" s="2" t="s">
        <v>428</v>
      </c>
      <c r="E271" s="2" t="s">
        <v>353</v>
      </c>
      <c r="G271" s="63">
        <f>'Tariffs 2019 '!G261</f>
        <v>2.2679999999999998</v>
      </c>
      <c r="I271" s="64">
        <f t="shared" si="9"/>
        <v>2.1447179721909868</v>
      </c>
      <c r="K271" s="66">
        <f t="shared" si="8"/>
        <v>-5.435715511861243E-2</v>
      </c>
    </row>
    <row r="272" spans="2:11" x14ac:dyDescent="0.25">
      <c r="B272" s="57">
        <v>300571</v>
      </c>
      <c r="C272" s="2" t="s">
        <v>592</v>
      </c>
      <c r="D272" s="2" t="s">
        <v>428</v>
      </c>
      <c r="E272" s="2" t="s">
        <v>353</v>
      </c>
      <c r="G272" s="63">
        <f>'Tariffs 2019 '!G262</f>
        <v>1.4379999999999999</v>
      </c>
      <c r="I272" s="64">
        <f t="shared" si="9"/>
        <v>2.1447179721909868</v>
      </c>
      <c r="K272" s="66">
        <f t="shared" si="8"/>
        <v>0.4914589514540938</v>
      </c>
    </row>
    <row r="273" spans="2:11" x14ac:dyDescent="0.25">
      <c r="B273" s="57">
        <v>300572</v>
      </c>
      <c r="C273" s="2" t="s">
        <v>593</v>
      </c>
      <c r="D273" s="2" t="s">
        <v>426</v>
      </c>
      <c r="E273" s="2" t="s">
        <v>353</v>
      </c>
      <c r="G273" s="63">
        <f>'Tariffs 2019 '!G263</f>
        <v>1.6539999999999999</v>
      </c>
      <c r="I273" s="64">
        <f t="shared" si="9"/>
        <v>2.1447179721909868</v>
      </c>
      <c r="K273" s="66">
        <f t="shared" si="8"/>
        <v>0.29668559382768256</v>
      </c>
    </row>
    <row r="274" spans="2:11" x14ac:dyDescent="0.25">
      <c r="B274" s="57">
        <v>300573</v>
      </c>
      <c r="C274" s="2" t="s">
        <v>594</v>
      </c>
      <c r="D274" s="2" t="s">
        <v>426</v>
      </c>
      <c r="E274" s="2" t="s">
        <v>353</v>
      </c>
      <c r="G274" s="63">
        <f>'Tariffs 2019 '!G264</f>
        <v>1.5619999999999998</v>
      </c>
      <c r="I274" s="64">
        <f t="shared" si="9"/>
        <v>2.1447179721909868</v>
      </c>
      <c r="K274" s="66">
        <f t="shared" si="8"/>
        <v>0.37305888104416585</v>
      </c>
    </row>
    <row r="275" spans="2:11" x14ac:dyDescent="0.25">
      <c r="B275" s="57">
        <v>300582</v>
      </c>
      <c r="C275" s="2" t="s">
        <v>595</v>
      </c>
      <c r="D275" s="2" t="s">
        <v>428</v>
      </c>
      <c r="E275" s="2" t="s">
        <v>353</v>
      </c>
      <c r="G275" s="63">
        <f>'Tariffs 2019 '!G265</f>
        <v>2.3149999999999999</v>
      </c>
      <c r="I275" s="64">
        <f t="shared" si="9"/>
        <v>2.1447179721909868</v>
      </c>
      <c r="K275" s="66">
        <f t="shared" si="8"/>
        <v>-7.3555951537370684E-2</v>
      </c>
    </row>
    <row r="276" spans="2:11" x14ac:dyDescent="0.25">
      <c r="B276" s="57">
        <v>300585</v>
      </c>
      <c r="C276" s="2" t="s">
        <v>596</v>
      </c>
      <c r="D276" s="2" t="s">
        <v>428</v>
      </c>
      <c r="E276" s="2" t="s">
        <v>353</v>
      </c>
      <c r="G276" s="63">
        <f>'Tariffs 2019 '!G266</f>
        <v>2.2389999999999999</v>
      </c>
      <c r="I276" s="64">
        <f t="shared" si="9"/>
        <v>2.1447179721909868</v>
      </c>
      <c r="K276" s="66">
        <f t="shared" si="8"/>
        <v>-4.2108989642256844E-2</v>
      </c>
    </row>
    <row r="277" spans="2:11" x14ac:dyDescent="0.25">
      <c r="B277" s="57">
        <v>300587</v>
      </c>
      <c r="C277" s="2" t="s">
        <v>597</v>
      </c>
      <c r="D277" s="2" t="s">
        <v>426</v>
      </c>
      <c r="E277" s="2" t="s">
        <v>353</v>
      </c>
      <c r="G277" s="63">
        <f>'Tariffs 2019 '!G267</f>
        <v>1.4969999999999999</v>
      </c>
      <c r="I277" s="64">
        <f t="shared" si="9"/>
        <v>2.1447179721909868</v>
      </c>
      <c r="K277" s="66">
        <f t="shared" si="8"/>
        <v>0.43267733613292381</v>
      </c>
    </row>
    <row r="278" spans="2:11" x14ac:dyDescent="0.25">
      <c r="B278" s="57">
        <v>300591</v>
      </c>
      <c r="C278" s="2" t="s">
        <v>598</v>
      </c>
      <c r="D278" s="2" t="s">
        <v>428</v>
      </c>
      <c r="E278" s="2" t="s">
        <v>353</v>
      </c>
      <c r="G278" s="63">
        <f>'Tariffs 2019 '!G268</f>
        <v>1.4470000000000001</v>
      </c>
      <c r="I278" s="64">
        <f t="shared" si="9"/>
        <v>2.1447179721909868</v>
      </c>
      <c r="K278" s="66">
        <f t="shared" si="8"/>
        <v>0.48218242722252019</v>
      </c>
    </row>
    <row r="279" spans="2:11" x14ac:dyDescent="0.25">
      <c r="B279" s="57">
        <v>300592</v>
      </c>
      <c r="C279" s="2" t="s">
        <v>599</v>
      </c>
      <c r="D279" s="2" t="s">
        <v>428</v>
      </c>
      <c r="E279" s="2" t="s">
        <v>353</v>
      </c>
      <c r="G279" s="63">
        <f>'Tariffs 2019 '!G269</f>
        <v>1.9289999999999998</v>
      </c>
      <c r="I279" s="64">
        <f t="shared" si="9"/>
        <v>2.1447179721909868</v>
      </c>
      <c r="K279" s="66">
        <f t="shared" si="8"/>
        <v>0.11182891248884759</v>
      </c>
    </row>
    <row r="280" spans="2:11" x14ac:dyDescent="0.25">
      <c r="B280" s="57">
        <v>300596</v>
      </c>
      <c r="C280" s="2" t="s">
        <v>600</v>
      </c>
      <c r="D280" s="2" t="s">
        <v>428</v>
      </c>
      <c r="E280" s="2" t="s">
        <v>353</v>
      </c>
      <c r="G280" s="63">
        <f>'Tariffs 2019 '!G270</f>
        <v>2.1569999999999996</v>
      </c>
      <c r="I280" s="64">
        <f t="shared" si="9"/>
        <v>2.1447179721909868</v>
      </c>
      <c r="K280" s="66">
        <f t="shared" si="8"/>
        <v>-5.6940323639373099E-3</v>
      </c>
    </row>
    <row r="281" spans="2:11" x14ac:dyDescent="0.25">
      <c r="B281" s="57">
        <v>300599</v>
      </c>
      <c r="C281" s="2" t="s">
        <v>601</v>
      </c>
      <c r="D281" s="2" t="s">
        <v>426</v>
      </c>
      <c r="E281" s="2" t="s">
        <v>353</v>
      </c>
      <c r="G281" s="63">
        <f>'Tariffs 2019 '!G271</f>
        <v>2.149</v>
      </c>
      <c r="I281" s="64">
        <f t="shared" si="9"/>
        <v>2.1447179721909868</v>
      </c>
      <c r="K281" s="66">
        <f t="shared" si="8"/>
        <v>-1.9925676170373251E-3</v>
      </c>
    </row>
    <row r="282" spans="2:11" x14ac:dyDescent="0.25">
      <c r="B282" s="57">
        <v>300600</v>
      </c>
      <c r="C282" s="2" t="s">
        <v>602</v>
      </c>
      <c r="D282" s="2" t="s">
        <v>428</v>
      </c>
      <c r="E282" s="2" t="s">
        <v>353</v>
      </c>
      <c r="G282" s="63">
        <f>'Tariffs 2019 '!G272</f>
        <v>2.3169999999999997</v>
      </c>
      <c r="I282" s="64">
        <f t="shared" si="9"/>
        <v>2.1447179721909868</v>
      </c>
      <c r="K282" s="66">
        <f t="shared" si="8"/>
        <v>-7.4355644285288278E-2</v>
      </c>
    </row>
    <row r="283" spans="2:11" x14ac:dyDescent="0.25">
      <c r="B283" s="57">
        <v>300601</v>
      </c>
      <c r="C283" s="2" t="s">
        <v>603</v>
      </c>
      <c r="D283" s="2" t="s">
        <v>428</v>
      </c>
      <c r="E283" s="2" t="s">
        <v>353</v>
      </c>
      <c r="G283" s="63">
        <f>'Tariffs 2019 '!G273</f>
        <v>2.2209999999999996</v>
      </c>
      <c r="I283" s="64">
        <f t="shared" si="9"/>
        <v>2.1447179721909868</v>
      </c>
      <c r="K283" s="66">
        <f t="shared" si="8"/>
        <v>-3.4345802705543826E-2</v>
      </c>
    </row>
    <row r="284" spans="2:11" x14ac:dyDescent="0.25">
      <c r="B284" s="57">
        <v>300603</v>
      </c>
      <c r="C284" s="2" t="s">
        <v>604</v>
      </c>
      <c r="D284" s="2" t="s">
        <v>428</v>
      </c>
      <c r="E284" s="2" t="s">
        <v>353</v>
      </c>
      <c r="G284" s="63">
        <f>'Tariffs 2019 '!G274</f>
        <v>2.5689999999999995</v>
      </c>
      <c r="I284" s="64">
        <f t="shared" si="9"/>
        <v>2.1447179721909868</v>
      </c>
      <c r="K284" s="66">
        <f t="shared" si="8"/>
        <v>-0.1651545456632981</v>
      </c>
    </row>
    <row r="285" spans="2:11" x14ac:dyDescent="0.25">
      <c r="B285" s="57">
        <v>300606</v>
      </c>
      <c r="C285" s="2" t="s">
        <v>605</v>
      </c>
      <c r="D285" s="2" t="s">
        <v>426</v>
      </c>
      <c r="E285" s="2" t="s">
        <v>353</v>
      </c>
      <c r="G285" s="63">
        <f>'Tariffs 2019 '!G275</f>
        <v>1.7499999999999998</v>
      </c>
      <c r="I285" s="64">
        <f t="shared" si="9"/>
        <v>2.1447179721909868</v>
      </c>
      <c r="K285" s="66">
        <f t="shared" si="8"/>
        <v>0.22555312696627833</v>
      </c>
    </row>
    <row r="286" spans="2:11" x14ac:dyDescent="0.25">
      <c r="B286" s="57">
        <v>300611</v>
      </c>
      <c r="C286" s="2" t="s">
        <v>606</v>
      </c>
      <c r="D286" s="2" t="s">
        <v>426</v>
      </c>
      <c r="E286" s="2" t="s">
        <v>353</v>
      </c>
      <c r="G286" s="63">
        <f>'Tariffs 2019 '!G276</f>
        <v>1.4849999999999999</v>
      </c>
      <c r="I286" s="64">
        <f t="shared" si="9"/>
        <v>2.1447179721909868</v>
      </c>
      <c r="K286" s="66">
        <f t="shared" si="8"/>
        <v>0.44425452672793736</v>
      </c>
    </row>
    <row r="287" spans="2:11" x14ac:dyDescent="0.25">
      <c r="B287" s="57">
        <v>300617</v>
      </c>
      <c r="C287" s="2" t="s">
        <v>607</v>
      </c>
      <c r="D287" s="2" t="s">
        <v>426</v>
      </c>
      <c r="E287" s="2" t="s">
        <v>353</v>
      </c>
      <c r="G287" s="63">
        <f>'Tariffs 2019 '!G277</f>
        <v>2.258</v>
      </c>
      <c r="I287" s="64">
        <f t="shared" si="9"/>
        <v>2.1447179721909868</v>
      </c>
      <c r="K287" s="66">
        <f t="shared" ref="K287:K350" si="10">(I287-G287)/G287</f>
        <v>-5.0169188577950927E-2</v>
      </c>
    </row>
    <row r="288" spans="2:11" x14ac:dyDescent="0.25">
      <c r="B288" s="57">
        <v>300620</v>
      </c>
      <c r="C288" s="2" t="s">
        <v>608</v>
      </c>
      <c r="D288" s="2" t="s">
        <v>426</v>
      </c>
      <c r="E288" s="2" t="s">
        <v>353</v>
      </c>
      <c r="G288" s="63">
        <f>'Tariffs 2019 '!G278</f>
        <v>1.8319999999999999</v>
      </c>
      <c r="I288" s="64">
        <f t="shared" ref="I288:I351" si="11">IF(D288="storage",$I$18,$I$16)</f>
        <v>2.1447179721909868</v>
      </c>
      <c r="K288" s="66">
        <f t="shared" si="10"/>
        <v>0.17069758307368285</v>
      </c>
    </row>
    <row r="289" spans="2:11" x14ac:dyDescent="0.25">
      <c r="B289" s="57">
        <v>300622</v>
      </c>
      <c r="C289" s="2" t="s">
        <v>609</v>
      </c>
      <c r="D289" s="2" t="s">
        <v>426</v>
      </c>
      <c r="E289" s="2" t="s">
        <v>353</v>
      </c>
      <c r="G289" s="63">
        <f>'Tariffs 2019 '!G279</f>
        <v>2.1970000000000001</v>
      </c>
      <c r="I289" s="64">
        <f t="shared" si="11"/>
        <v>2.1447179721909868</v>
      </c>
      <c r="K289" s="66">
        <f t="shared" si="10"/>
        <v>-2.3797008561225876E-2</v>
      </c>
    </row>
    <row r="290" spans="2:11" x14ac:dyDescent="0.25">
      <c r="B290" s="57">
        <v>300634</v>
      </c>
      <c r="C290" s="2" t="s">
        <v>610</v>
      </c>
      <c r="D290" s="2" t="s">
        <v>428</v>
      </c>
      <c r="E290" s="2" t="s">
        <v>353</v>
      </c>
      <c r="G290" s="63">
        <f>'Tariffs 2019 '!G280</f>
        <v>2.2709999999999999</v>
      </c>
      <c r="I290" s="64">
        <f t="shared" si="11"/>
        <v>2.1447179721909868</v>
      </c>
      <c r="K290" s="66">
        <f t="shared" si="10"/>
        <v>-5.5606353064294629E-2</v>
      </c>
    </row>
    <row r="291" spans="2:11" x14ac:dyDescent="0.25">
      <c r="B291" s="57">
        <v>300637</v>
      </c>
      <c r="C291" s="2" t="s">
        <v>611</v>
      </c>
      <c r="D291" s="2" t="s">
        <v>428</v>
      </c>
      <c r="E291" s="2" t="s">
        <v>353</v>
      </c>
      <c r="G291" s="63">
        <f>'Tariffs 2019 '!G281</f>
        <v>2.8139999999999996</v>
      </c>
      <c r="I291" s="64">
        <f t="shared" si="11"/>
        <v>2.1447179721909868</v>
      </c>
      <c r="K291" s="66">
        <f t="shared" si="10"/>
        <v>-0.23784009517022492</v>
      </c>
    </row>
    <row r="292" spans="2:11" x14ac:dyDescent="0.25">
      <c r="B292" s="57">
        <v>300638</v>
      </c>
      <c r="C292" s="2" t="s">
        <v>612</v>
      </c>
      <c r="D292" s="2" t="s">
        <v>426</v>
      </c>
      <c r="E292" s="2" t="s">
        <v>353</v>
      </c>
      <c r="G292" s="63">
        <f>'Tariffs 2019 '!G282</f>
        <v>1.6539999999999999</v>
      </c>
      <c r="I292" s="64">
        <f t="shared" si="11"/>
        <v>2.1447179721909868</v>
      </c>
      <c r="K292" s="66">
        <f t="shared" si="10"/>
        <v>0.29668559382768256</v>
      </c>
    </row>
    <row r="293" spans="2:11" x14ac:dyDescent="0.25">
      <c r="B293" s="57">
        <v>300639</v>
      </c>
      <c r="C293" s="2" t="s">
        <v>613</v>
      </c>
      <c r="D293" s="2" t="s">
        <v>428</v>
      </c>
      <c r="E293" s="2" t="s">
        <v>353</v>
      </c>
      <c r="G293" s="63">
        <f>'Tariffs 2019 '!G283</f>
        <v>2.2589999999999999</v>
      </c>
      <c r="I293" s="64">
        <f t="shared" si="11"/>
        <v>2.1447179721909868</v>
      </c>
      <c r="K293" s="66">
        <f t="shared" si="10"/>
        <v>-5.0589653744583039E-2</v>
      </c>
    </row>
    <row r="294" spans="2:11" x14ac:dyDescent="0.25">
      <c r="B294" s="57">
        <v>300640</v>
      </c>
      <c r="C294" s="2" t="s">
        <v>614</v>
      </c>
      <c r="D294" s="2" t="s">
        <v>426</v>
      </c>
      <c r="E294" s="2" t="s">
        <v>353</v>
      </c>
      <c r="G294" s="63">
        <f>'Tariffs 2019 '!G284</f>
        <v>2.1970000000000001</v>
      </c>
      <c r="I294" s="64">
        <f t="shared" si="11"/>
        <v>2.1447179721909868</v>
      </c>
      <c r="K294" s="66">
        <f t="shared" si="10"/>
        <v>-2.3797008561225876E-2</v>
      </c>
    </row>
    <row r="295" spans="2:11" x14ac:dyDescent="0.25">
      <c r="B295" s="57">
        <v>300642</v>
      </c>
      <c r="C295" s="2" t="s">
        <v>615</v>
      </c>
      <c r="D295" s="2" t="s">
        <v>428</v>
      </c>
      <c r="E295" s="2" t="s">
        <v>353</v>
      </c>
      <c r="G295" s="63">
        <f>'Tariffs 2019 '!G285</f>
        <v>1.4119999999999999</v>
      </c>
      <c r="I295" s="64">
        <f t="shared" si="11"/>
        <v>2.1447179721909868</v>
      </c>
      <c r="K295" s="66">
        <f t="shared" si="10"/>
        <v>0.518922076622512</v>
      </c>
    </row>
    <row r="296" spans="2:11" x14ac:dyDescent="0.25">
      <c r="B296" s="57">
        <v>300644</v>
      </c>
      <c r="C296" s="2" t="s">
        <v>616</v>
      </c>
      <c r="D296" s="2" t="s">
        <v>426</v>
      </c>
      <c r="E296" s="2" t="s">
        <v>353</v>
      </c>
      <c r="G296" s="63">
        <f>'Tariffs 2019 '!G286</f>
        <v>2.2210000000000001</v>
      </c>
      <c r="I296" s="64">
        <f t="shared" si="11"/>
        <v>2.1447179721909868</v>
      </c>
      <c r="K296" s="66">
        <f t="shared" si="10"/>
        <v>-3.4345802705544021E-2</v>
      </c>
    </row>
    <row r="297" spans="2:11" x14ac:dyDescent="0.25">
      <c r="B297" s="57">
        <v>300645</v>
      </c>
      <c r="C297" s="2" t="s">
        <v>617</v>
      </c>
      <c r="D297" s="2" t="s">
        <v>426</v>
      </c>
      <c r="E297" s="2" t="s">
        <v>353</v>
      </c>
      <c r="G297" s="63">
        <f>'Tariffs 2019 '!G287</f>
        <v>2.2650000000000001</v>
      </c>
      <c r="I297" s="64">
        <f t="shared" si="11"/>
        <v>2.1447179721909868</v>
      </c>
      <c r="K297" s="66">
        <f t="shared" si="10"/>
        <v>-5.3104648039299471E-2</v>
      </c>
    </row>
    <row r="298" spans="2:11" x14ac:dyDescent="0.25">
      <c r="B298" s="57">
        <v>300648</v>
      </c>
      <c r="C298" s="2" t="s">
        <v>618</v>
      </c>
      <c r="D298" s="2" t="s">
        <v>426</v>
      </c>
      <c r="E298" s="2" t="s">
        <v>353</v>
      </c>
      <c r="G298" s="63">
        <f>'Tariffs 2019 '!G288</f>
        <v>2.1970000000000001</v>
      </c>
      <c r="I298" s="64">
        <f t="shared" si="11"/>
        <v>2.1447179721909868</v>
      </c>
      <c r="K298" s="66">
        <f t="shared" si="10"/>
        <v>-2.3797008561225876E-2</v>
      </c>
    </row>
    <row r="299" spans="2:11" x14ac:dyDescent="0.25">
      <c r="B299" s="57">
        <v>300649</v>
      </c>
      <c r="C299" s="2" t="s">
        <v>619</v>
      </c>
      <c r="D299" s="2" t="s">
        <v>426</v>
      </c>
      <c r="E299" s="2" t="s">
        <v>353</v>
      </c>
      <c r="G299" s="63">
        <f>'Tariffs 2019 '!G289</f>
        <v>1.6539999999999999</v>
      </c>
      <c r="I299" s="64">
        <f t="shared" si="11"/>
        <v>2.1447179721909868</v>
      </c>
      <c r="K299" s="66">
        <f t="shared" si="10"/>
        <v>0.29668559382768256</v>
      </c>
    </row>
    <row r="300" spans="2:11" x14ac:dyDescent="0.25">
      <c r="B300" s="57">
        <v>300650</v>
      </c>
      <c r="C300" s="2" t="s">
        <v>620</v>
      </c>
      <c r="D300" s="2" t="s">
        <v>428</v>
      </c>
      <c r="E300" s="2" t="s">
        <v>353</v>
      </c>
      <c r="G300" s="63">
        <f>'Tariffs 2019 '!G290</f>
        <v>2.141</v>
      </c>
      <c r="I300" s="64">
        <f t="shared" si="11"/>
        <v>2.1447179721909868</v>
      </c>
      <c r="K300" s="66">
        <f t="shared" si="10"/>
        <v>1.7365587066729546E-3</v>
      </c>
    </row>
    <row r="301" spans="2:11" x14ac:dyDescent="0.25">
      <c r="B301" s="57">
        <v>300651</v>
      </c>
      <c r="C301" s="2" t="s">
        <v>621</v>
      </c>
      <c r="D301" s="2" t="s">
        <v>428</v>
      </c>
      <c r="E301" s="2" t="s">
        <v>353</v>
      </c>
      <c r="G301" s="63">
        <f>'Tariffs 2019 '!G291</f>
        <v>2.1439999999999997</v>
      </c>
      <c r="I301" s="64">
        <f t="shared" si="11"/>
        <v>2.1447179721909868</v>
      </c>
      <c r="K301" s="66">
        <f t="shared" si="10"/>
        <v>3.3487508907981638E-4</v>
      </c>
    </row>
    <row r="302" spans="2:11" x14ac:dyDescent="0.25">
      <c r="B302" s="57">
        <v>300652</v>
      </c>
      <c r="C302" s="2" t="s">
        <v>622</v>
      </c>
      <c r="D302" s="2" t="s">
        <v>428</v>
      </c>
      <c r="E302" s="2" t="s">
        <v>353</v>
      </c>
      <c r="G302" s="63">
        <f>'Tariffs 2019 '!G292</f>
        <v>2.2589999999999999</v>
      </c>
      <c r="I302" s="64">
        <f t="shared" si="11"/>
        <v>2.1447179721909868</v>
      </c>
      <c r="K302" s="66">
        <f t="shared" si="10"/>
        <v>-5.0589653744583039E-2</v>
      </c>
    </row>
    <row r="303" spans="2:11" x14ac:dyDescent="0.25">
      <c r="B303" s="57">
        <v>300655</v>
      </c>
      <c r="C303" s="2" t="s">
        <v>623</v>
      </c>
      <c r="D303" s="2" t="s">
        <v>428</v>
      </c>
      <c r="E303" s="2" t="s">
        <v>353</v>
      </c>
      <c r="G303" s="63">
        <f>'Tariffs 2019 '!G293</f>
        <v>1.4870000000000001</v>
      </c>
      <c r="I303" s="64">
        <f t="shared" si="11"/>
        <v>2.1447179721909868</v>
      </c>
      <c r="K303" s="66">
        <f t="shared" si="10"/>
        <v>0.44231201895829636</v>
      </c>
    </row>
    <row r="304" spans="2:11" x14ac:dyDescent="0.25">
      <c r="B304" s="57">
        <v>300662</v>
      </c>
      <c r="C304" s="2" t="s">
        <v>624</v>
      </c>
      <c r="D304" s="2" t="s">
        <v>428</v>
      </c>
      <c r="E304" s="2" t="s">
        <v>353</v>
      </c>
      <c r="G304" s="63">
        <f>'Tariffs 2019 '!G294</f>
        <v>1.4179999999999999</v>
      </c>
      <c r="I304" s="64">
        <f t="shared" si="11"/>
        <v>2.1447179721909868</v>
      </c>
      <c r="K304" s="66">
        <f t="shared" si="10"/>
        <v>0.51249504385824185</v>
      </c>
    </row>
    <row r="305" spans="2:11" x14ac:dyDescent="0.25">
      <c r="B305" s="57">
        <v>300663</v>
      </c>
      <c r="C305" s="2" t="s">
        <v>625</v>
      </c>
      <c r="D305" s="2" t="s">
        <v>426</v>
      </c>
      <c r="E305" s="2" t="s">
        <v>353</v>
      </c>
      <c r="G305" s="63">
        <f>'Tariffs 2019 '!G295</f>
        <v>1.5109999999999999</v>
      </c>
      <c r="I305" s="64">
        <f t="shared" si="11"/>
        <v>2.1447179721909868</v>
      </c>
      <c r="K305" s="66">
        <f t="shared" si="10"/>
        <v>0.41940302593711909</v>
      </c>
    </row>
    <row r="306" spans="2:11" x14ac:dyDescent="0.25">
      <c r="B306" s="57">
        <v>300664</v>
      </c>
      <c r="C306" s="2" t="s">
        <v>626</v>
      </c>
      <c r="D306" s="2" t="s">
        <v>426</v>
      </c>
      <c r="E306" s="2" t="s">
        <v>353</v>
      </c>
      <c r="G306" s="63">
        <f>'Tariffs 2019 '!G296</f>
        <v>2.1800000000000002</v>
      </c>
      <c r="I306" s="64">
        <f t="shared" si="11"/>
        <v>2.1447179721909868</v>
      </c>
      <c r="K306" s="66">
        <f t="shared" si="10"/>
        <v>-1.6184416426152912E-2</v>
      </c>
    </row>
    <row r="307" spans="2:11" x14ac:dyDescent="0.25">
      <c r="B307" s="57">
        <v>300665</v>
      </c>
      <c r="C307" s="2" t="s">
        <v>627</v>
      </c>
      <c r="D307" s="2" t="s">
        <v>426</v>
      </c>
      <c r="E307" s="2" t="s">
        <v>353</v>
      </c>
      <c r="G307" s="63">
        <f>'Tariffs 2019 '!G297</f>
        <v>1.5109999999999999</v>
      </c>
      <c r="I307" s="64">
        <f t="shared" si="11"/>
        <v>2.1447179721909868</v>
      </c>
      <c r="K307" s="66">
        <f t="shared" si="10"/>
        <v>0.41940302593711909</v>
      </c>
    </row>
    <row r="308" spans="2:11" x14ac:dyDescent="0.25">
      <c r="B308" s="57">
        <v>300669</v>
      </c>
      <c r="C308" s="2" t="s">
        <v>628</v>
      </c>
      <c r="D308" s="2" t="s">
        <v>428</v>
      </c>
      <c r="E308" s="2" t="s">
        <v>353</v>
      </c>
      <c r="G308" s="63">
        <f>'Tariffs 2019 '!G298</f>
        <v>2.1739999999999999</v>
      </c>
      <c r="I308" s="64">
        <f t="shared" si="11"/>
        <v>2.1447179721909868</v>
      </c>
      <c r="K308" s="66">
        <f t="shared" si="10"/>
        <v>-1.3469194024385062E-2</v>
      </c>
    </row>
    <row r="309" spans="2:11" x14ac:dyDescent="0.25">
      <c r="B309" s="57">
        <v>300670</v>
      </c>
      <c r="C309" s="2" t="s">
        <v>629</v>
      </c>
      <c r="D309" s="2" t="s">
        <v>428</v>
      </c>
      <c r="E309" s="2" t="s">
        <v>353</v>
      </c>
      <c r="G309" s="63">
        <f>'Tariffs 2019 '!G299</f>
        <v>4.0429999999999993</v>
      </c>
      <c r="I309" s="64">
        <f t="shared" si="11"/>
        <v>2.1447179721909868</v>
      </c>
      <c r="K309" s="66">
        <f t="shared" si="10"/>
        <v>-0.46952313326960493</v>
      </c>
    </row>
    <row r="310" spans="2:11" x14ac:dyDescent="0.25">
      <c r="B310" s="57">
        <v>300674</v>
      </c>
      <c r="C310" s="2" t="s">
        <v>630</v>
      </c>
      <c r="D310" s="2" t="s">
        <v>426</v>
      </c>
      <c r="E310" s="2" t="s">
        <v>353</v>
      </c>
      <c r="G310" s="63">
        <f>'Tariffs 2019 '!G300</f>
        <v>1.7499999999999998</v>
      </c>
      <c r="I310" s="64">
        <f t="shared" si="11"/>
        <v>2.1447179721909868</v>
      </c>
      <c r="K310" s="66">
        <f t="shared" si="10"/>
        <v>0.22555312696627833</v>
      </c>
    </row>
    <row r="311" spans="2:11" x14ac:dyDescent="0.25">
      <c r="B311" s="57">
        <v>300675</v>
      </c>
      <c r="C311" s="2" t="s">
        <v>631</v>
      </c>
      <c r="D311" s="2" t="s">
        <v>426</v>
      </c>
      <c r="E311" s="2" t="s">
        <v>353</v>
      </c>
      <c r="G311" s="63">
        <f>'Tariffs 2019 '!G301</f>
        <v>1.6709999999999998</v>
      </c>
      <c r="I311" s="64">
        <f t="shared" si="11"/>
        <v>2.1447179721909868</v>
      </c>
      <c r="K311" s="66">
        <f t="shared" si="10"/>
        <v>0.28349369969538424</v>
      </c>
    </row>
    <row r="312" spans="2:11" x14ac:dyDescent="0.25">
      <c r="B312" s="57">
        <v>300680</v>
      </c>
      <c r="C312" s="2" t="s">
        <v>632</v>
      </c>
      <c r="D312" s="2" t="s">
        <v>426</v>
      </c>
      <c r="E312" s="2" t="s">
        <v>353</v>
      </c>
      <c r="G312" s="63">
        <f>'Tariffs 2019 '!G302</f>
        <v>1.5499999999999998</v>
      </c>
      <c r="I312" s="64">
        <f t="shared" si="11"/>
        <v>2.1447179721909868</v>
      </c>
      <c r="K312" s="66">
        <f t="shared" si="10"/>
        <v>0.38368901431676583</v>
      </c>
    </row>
    <row r="313" spans="2:11" x14ac:dyDescent="0.25">
      <c r="B313" s="57">
        <v>300681</v>
      </c>
      <c r="C313" s="2" t="s">
        <v>633</v>
      </c>
      <c r="D313" s="2" t="s">
        <v>426</v>
      </c>
      <c r="E313" s="2" t="s">
        <v>353</v>
      </c>
      <c r="G313" s="63">
        <f>'Tariffs 2019 '!G303</f>
        <v>1.6539999999999999</v>
      </c>
      <c r="I313" s="64">
        <f t="shared" si="11"/>
        <v>2.1447179721909868</v>
      </c>
      <c r="K313" s="66">
        <f t="shared" si="10"/>
        <v>0.29668559382768256</v>
      </c>
    </row>
    <row r="314" spans="2:11" x14ac:dyDescent="0.25">
      <c r="B314" s="57">
        <v>300683</v>
      </c>
      <c r="C314" s="2" t="s">
        <v>634</v>
      </c>
      <c r="D314" s="2" t="s">
        <v>426</v>
      </c>
      <c r="E314" s="2" t="s">
        <v>353</v>
      </c>
      <c r="G314" s="63">
        <f>'Tariffs 2019 '!G304</f>
        <v>2.1970000000000001</v>
      </c>
      <c r="I314" s="64">
        <f t="shared" si="11"/>
        <v>2.1447179721909868</v>
      </c>
      <c r="K314" s="66">
        <f t="shared" si="10"/>
        <v>-2.3797008561225876E-2</v>
      </c>
    </row>
    <row r="315" spans="2:11" x14ac:dyDescent="0.25">
      <c r="B315" s="57">
        <v>300684</v>
      </c>
      <c r="C315" s="2" t="s">
        <v>635</v>
      </c>
      <c r="D315" s="2" t="s">
        <v>426</v>
      </c>
      <c r="E315" s="2" t="s">
        <v>353</v>
      </c>
      <c r="G315" s="63">
        <f>'Tariffs 2019 '!G305</f>
        <v>1.5839999999999999</v>
      </c>
      <c r="I315" s="64">
        <f t="shared" si="11"/>
        <v>2.1447179721909868</v>
      </c>
      <c r="K315" s="66">
        <f t="shared" si="10"/>
        <v>0.35398861880744131</v>
      </c>
    </row>
    <row r="316" spans="2:11" x14ac:dyDescent="0.25">
      <c r="B316" s="57">
        <v>300685</v>
      </c>
      <c r="C316" s="2" t="s">
        <v>636</v>
      </c>
      <c r="D316" s="2" t="s">
        <v>426</v>
      </c>
      <c r="E316" s="2" t="s">
        <v>353</v>
      </c>
      <c r="G316" s="63">
        <f>'Tariffs 2019 '!G306</f>
        <v>1.7499999999999998</v>
      </c>
      <c r="I316" s="64">
        <f t="shared" si="11"/>
        <v>2.1447179721909868</v>
      </c>
      <c r="K316" s="66">
        <f t="shared" si="10"/>
        <v>0.22555312696627833</v>
      </c>
    </row>
    <row r="317" spans="2:11" x14ac:dyDescent="0.25">
      <c r="B317" s="57">
        <v>300686</v>
      </c>
      <c r="C317" s="2" t="s">
        <v>637</v>
      </c>
      <c r="D317" s="2" t="s">
        <v>426</v>
      </c>
      <c r="E317" s="2" t="s">
        <v>353</v>
      </c>
      <c r="G317" s="63">
        <f>'Tariffs 2019 '!G307</f>
        <v>1.5109999999999999</v>
      </c>
      <c r="I317" s="64">
        <f t="shared" si="11"/>
        <v>2.1447179721909868</v>
      </c>
      <c r="K317" s="66">
        <f t="shared" si="10"/>
        <v>0.41940302593711909</v>
      </c>
    </row>
    <row r="318" spans="2:11" x14ac:dyDescent="0.25">
      <c r="B318" s="57">
        <v>300687</v>
      </c>
      <c r="C318" s="2" t="s">
        <v>638</v>
      </c>
      <c r="D318" s="2" t="s">
        <v>426</v>
      </c>
      <c r="E318" s="2" t="s">
        <v>353</v>
      </c>
      <c r="G318" s="63">
        <f>'Tariffs 2019 '!G308</f>
        <v>1.5109999999999999</v>
      </c>
      <c r="I318" s="64">
        <f t="shared" si="11"/>
        <v>2.1447179721909868</v>
      </c>
      <c r="K318" s="66">
        <f t="shared" si="10"/>
        <v>0.41940302593711909</v>
      </c>
    </row>
    <row r="319" spans="2:11" x14ac:dyDescent="0.25">
      <c r="B319" s="57">
        <v>300691</v>
      </c>
      <c r="C319" s="2" t="s">
        <v>639</v>
      </c>
      <c r="D319" s="2" t="s">
        <v>428</v>
      </c>
      <c r="E319" s="2" t="s">
        <v>353</v>
      </c>
      <c r="G319" s="63">
        <f>'Tariffs 2019 '!G309</f>
        <v>2.2919999999999998</v>
      </c>
      <c r="I319" s="64">
        <f t="shared" si="11"/>
        <v>2.1447179721909868</v>
      </c>
      <c r="K319" s="66">
        <f t="shared" si="10"/>
        <v>-6.4259174436742159E-2</v>
      </c>
    </row>
    <row r="320" spans="2:11" x14ac:dyDescent="0.25">
      <c r="B320" s="57">
        <v>300692</v>
      </c>
      <c r="C320" s="2" t="s">
        <v>640</v>
      </c>
      <c r="D320" s="2" t="s">
        <v>426</v>
      </c>
      <c r="E320" s="2" t="s">
        <v>353</v>
      </c>
      <c r="G320" s="63">
        <f>'Tariffs 2019 '!G310</f>
        <v>2.25</v>
      </c>
      <c r="I320" s="64">
        <f t="shared" si="11"/>
        <v>2.1447179721909868</v>
      </c>
      <c r="K320" s="66">
        <f t="shared" si="10"/>
        <v>-4.6792012359561416E-2</v>
      </c>
    </row>
    <row r="321" spans="2:11" x14ac:dyDescent="0.25">
      <c r="B321" s="57">
        <v>300693</v>
      </c>
      <c r="C321" s="2" t="s">
        <v>641</v>
      </c>
      <c r="D321" s="2" t="s">
        <v>426</v>
      </c>
      <c r="E321" s="2" t="s">
        <v>353</v>
      </c>
      <c r="G321" s="63">
        <f>'Tariffs 2019 '!G311</f>
        <v>1.5799999999999998</v>
      </c>
      <c r="I321" s="64">
        <f t="shared" si="11"/>
        <v>2.1447179721909868</v>
      </c>
      <c r="K321" s="66">
        <f t="shared" si="10"/>
        <v>0.3574164380955614</v>
      </c>
    </row>
    <row r="322" spans="2:11" x14ac:dyDescent="0.25">
      <c r="B322" s="57">
        <v>300694</v>
      </c>
      <c r="C322" s="2" t="s">
        <v>642</v>
      </c>
      <c r="D322" s="2" t="s">
        <v>426</v>
      </c>
      <c r="E322" s="2" t="s">
        <v>353</v>
      </c>
      <c r="G322" s="63">
        <f>'Tariffs 2019 '!G312</f>
        <v>1.5499999999999998</v>
      </c>
      <c r="I322" s="64">
        <f t="shared" si="11"/>
        <v>2.1447179721909868</v>
      </c>
      <c r="K322" s="66">
        <f t="shared" si="10"/>
        <v>0.38368901431676583</v>
      </c>
    </row>
    <row r="323" spans="2:11" x14ac:dyDescent="0.25">
      <c r="B323" s="57">
        <v>300696</v>
      </c>
      <c r="C323" s="2" t="s">
        <v>643</v>
      </c>
      <c r="D323" s="2" t="s">
        <v>426</v>
      </c>
      <c r="E323" s="2" t="s">
        <v>353</v>
      </c>
      <c r="G323" s="63">
        <f>'Tariffs 2019 '!G313</f>
        <v>2.2999999999999998</v>
      </c>
      <c r="I323" s="64">
        <f t="shared" si="11"/>
        <v>2.1447179721909868</v>
      </c>
      <c r="K323" s="66">
        <f t="shared" si="10"/>
        <v>-6.7513925134353489E-2</v>
      </c>
    </row>
    <row r="324" spans="2:11" x14ac:dyDescent="0.25">
      <c r="B324" s="57">
        <v>300703</v>
      </c>
      <c r="C324" s="2" t="s">
        <v>644</v>
      </c>
      <c r="D324" s="2" t="s">
        <v>426</v>
      </c>
      <c r="E324" s="2" t="s">
        <v>353</v>
      </c>
      <c r="G324" s="63">
        <f>'Tariffs 2019 '!G314</f>
        <v>2.246</v>
      </c>
      <c r="I324" s="64">
        <f t="shared" si="11"/>
        <v>2.1447179721909868</v>
      </c>
      <c r="K324" s="66">
        <f t="shared" si="10"/>
        <v>-4.5094402408287257E-2</v>
      </c>
    </row>
    <row r="325" spans="2:11" x14ac:dyDescent="0.25">
      <c r="B325" s="57">
        <v>300705</v>
      </c>
      <c r="C325" s="2" t="s">
        <v>645</v>
      </c>
      <c r="D325" s="2" t="s">
        <v>426</v>
      </c>
      <c r="E325" s="2" t="s">
        <v>353</v>
      </c>
      <c r="G325" s="63">
        <f>'Tariffs 2019 '!G315</f>
        <v>1.5529999999999999</v>
      </c>
      <c r="I325" s="64">
        <f t="shared" si="11"/>
        <v>2.1447179721909868</v>
      </c>
      <c r="K325" s="66">
        <f t="shared" si="10"/>
        <v>0.38101607996843972</v>
      </c>
    </row>
    <row r="326" spans="2:11" x14ac:dyDescent="0.25">
      <c r="B326" s="57">
        <v>300706</v>
      </c>
      <c r="C326" s="2" t="s">
        <v>646</v>
      </c>
      <c r="D326" s="2" t="s">
        <v>426</v>
      </c>
      <c r="E326" s="2" t="s">
        <v>353</v>
      </c>
      <c r="G326" s="63">
        <f>'Tariffs 2019 '!G316</f>
        <v>1.5529999999999999</v>
      </c>
      <c r="I326" s="64">
        <f t="shared" si="11"/>
        <v>2.1447179721909868</v>
      </c>
      <c r="K326" s="66">
        <f t="shared" si="10"/>
        <v>0.38101607996843972</v>
      </c>
    </row>
    <row r="327" spans="2:11" x14ac:dyDescent="0.25">
      <c r="B327" s="57">
        <v>300710</v>
      </c>
      <c r="C327" s="2" t="s">
        <v>647</v>
      </c>
      <c r="D327" s="2" t="s">
        <v>428</v>
      </c>
      <c r="E327" s="2" t="s">
        <v>353</v>
      </c>
      <c r="G327" s="63">
        <f>'Tariffs 2019 '!G317</f>
        <v>1.341</v>
      </c>
      <c r="I327" s="64">
        <f t="shared" si="11"/>
        <v>2.1447179721909868</v>
      </c>
      <c r="K327" s="66">
        <f t="shared" si="10"/>
        <v>0.59934226114167555</v>
      </c>
    </row>
    <row r="328" spans="2:11" x14ac:dyDescent="0.25">
      <c r="B328" s="57">
        <v>300711</v>
      </c>
      <c r="C328" s="2" t="s">
        <v>648</v>
      </c>
      <c r="D328" s="2" t="s">
        <v>426</v>
      </c>
      <c r="E328" s="2" t="s">
        <v>353</v>
      </c>
      <c r="G328" s="63">
        <f>'Tariffs 2019 '!G318</f>
        <v>1.5109999999999999</v>
      </c>
      <c r="I328" s="64">
        <f t="shared" si="11"/>
        <v>2.1447179721909868</v>
      </c>
      <c r="K328" s="66">
        <f t="shared" si="10"/>
        <v>0.41940302593711909</v>
      </c>
    </row>
    <row r="329" spans="2:11" x14ac:dyDescent="0.25">
      <c r="B329" s="57">
        <v>300712</v>
      </c>
      <c r="C329" s="2" t="s">
        <v>649</v>
      </c>
      <c r="D329" s="2" t="s">
        <v>426</v>
      </c>
      <c r="E329" s="2" t="s">
        <v>353</v>
      </c>
      <c r="G329" s="63">
        <f>'Tariffs 2019 '!G319</f>
        <v>1.94</v>
      </c>
      <c r="I329" s="64">
        <f t="shared" si="11"/>
        <v>2.1447179721909868</v>
      </c>
      <c r="K329" s="66">
        <f t="shared" si="10"/>
        <v>0.10552472793349839</v>
      </c>
    </row>
    <row r="330" spans="2:11" x14ac:dyDescent="0.25">
      <c r="B330" s="57">
        <v>300713</v>
      </c>
      <c r="C330" s="2" t="s">
        <v>650</v>
      </c>
      <c r="D330" s="2" t="s">
        <v>426</v>
      </c>
      <c r="E330" s="2" t="s">
        <v>353</v>
      </c>
      <c r="G330" s="63">
        <f>'Tariffs 2019 '!G320</f>
        <v>1.5839999999999999</v>
      </c>
      <c r="I330" s="64">
        <f t="shared" si="11"/>
        <v>2.1447179721909868</v>
      </c>
      <c r="K330" s="66">
        <f t="shared" si="10"/>
        <v>0.35398861880744131</v>
      </c>
    </row>
    <row r="331" spans="2:11" x14ac:dyDescent="0.25">
      <c r="B331" s="57">
        <v>300716</v>
      </c>
      <c r="C331" s="2" t="s">
        <v>651</v>
      </c>
      <c r="D331" s="2" t="s">
        <v>426</v>
      </c>
      <c r="E331" s="2" t="s">
        <v>353</v>
      </c>
      <c r="G331" s="63">
        <f>'Tariffs 2019 '!G321</f>
        <v>1.5659999999999998</v>
      </c>
      <c r="I331" s="64">
        <f t="shared" si="11"/>
        <v>2.1447179721909868</v>
      </c>
      <c r="K331" s="66">
        <f t="shared" si="10"/>
        <v>0.36955170637994061</v>
      </c>
    </row>
    <row r="332" spans="2:11" x14ac:dyDescent="0.25">
      <c r="B332" s="57">
        <v>300719</v>
      </c>
      <c r="C332" s="2" t="s">
        <v>652</v>
      </c>
      <c r="D332" s="2" t="s">
        <v>428</v>
      </c>
      <c r="E332" s="2" t="s">
        <v>353</v>
      </c>
      <c r="G332" s="63">
        <f>'Tariffs 2019 '!G322</f>
        <v>1.3959999999999999</v>
      </c>
      <c r="I332" s="64">
        <f t="shared" si="11"/>
        <v>2.1447179721909868</v>
      </c>
      <c r="K332" s="66">
        <f t="shared" si="10"/>
        <v>0.53633092563824281</v>
      </c>
    </row>
    <row r="333" spans="2:11" x14ac:dyDescent="0.25">
      <c r="B333" s="57">
        <v>300722</v>
      </c>
      <c r="C333" s="2" t="s">
        <v>653</v>
      </c>
      <c r="D333" s="2" t="s">
        <v>426</v>
      </c>
      <c r="E333" s="2" t="s">
        <v>353</v>
      </c>
      <c r="G333" s="63">
        <f>'Tariffs 2019 '!G323</f>
        <v>2.1970000000000001</v>
      </c>
      <c r="I333" s="64">
        <f t="shared" si="11"/>
        <v>2.1447179721909868</v>
      </c>
      <c r="K333" s="66">
        <f t="shared" si="10"/>
        <v>-2.3797008561225876E-2</v>
      </c>
    </row>
    <row r="334" spans="2:11" x14ac:dyDescent="0.25">
      <c r="B334" s="57">
        <v>300725</v>
      </c>
      <c r="C334" s="2" t="s">
        <v>654</v>
      </c>
      <c r="D334" s="2" t="s">
        <v>426</v>
      </c>
      <c r="E334" s="2" t="s">
        <v>353</v>
      </c>
      <c r="G334" s="63">
        <f>'Tariffs 2019 '!G324</f>
        <v>2.1970000000000001</v>
      </c>
      <c r="I334" s="64">
        <f t="shared" si="11"/>
        <v>2.1447179721909868</v>
      </c>
      <c r="K334" s="66">
        <f t="shared" si="10"/>
        <v>-2.3797008561225876E-2</v>
      </c>
    </row>
    <row r="335" spans="2:11" x14ac:dyDescent="0.25">
      <c r="B335" s="57">
        <v>300727</v>
      </c>
      <c r="C335" s="2" t="s">
        <v>655</v>
      </c>
      <c r="D335" s="2" t="s">
        <v>428</v>
      </c>
      <c r="E335" s="2" t="s">
        <v>353</v>
      </c>
      <c r="G335" s="63">
        <f>'Tariffs 2019 '!G325</f>
        <v>1.85</v>
      </c>
      <c r="I335" s="64">
        <f t="shared" si="11"/>
        <v>2.1447179721909868</v>
      </c>
      <c r="K335" s="66">
        <f t="shared" si="10"/>
        <v>0.15930701199512795</v>
      </c>
    </row>
    <row r="336" spans="2:11" x14ac:dyDescent="0.25">
      <c r="B336" s="57">
        <v>300728</v>
      </c>
      <c r="C336" s="2" t="s">
        <v>656</v>
      </c>
      <c r="D336" s="2" t="s">
        <v>428</v>
      </c>
      <c r="E336" s="2" t="s">
        <v>353</v>
      </c>
      <c r="G336" s="63">
        <f>'Tariffs 2019 '!G326</f>
        <v>1.2709999999999999</v>
      </c>
      <c r="I336" s="64">
        <f t="shared" si="11"/>
        <v>2.1447179721909868</v>
      </c>
      <c r="K336" s="66">
        <f t="shared" si="10"/>
        <v>0.68742562721556799</v>
      </c>
    </row>
    <row r="337" spans="2:11" x14ac:dyDescent="0.25">
      <c r="B337" s="57">
        <v>300729</v>
      </c>
      <c r="C337" s="2" t="s">
        <v>657</v>
      </c>
      <c r="D337" s="2" t="s">
        <v>426</v>
      </c>
      <c r="E337" s="2" t="s">
        <v>353</v>
      </c>
      <c r="G337" s="63">
        <f>'Tariffs 2019 '!G327</f>
        <v>1.5109999999999999</v>
      </c>
      <c r="I337" s="64">
        <f t="shared" si="11"/>
        <v>2.1447179721909868</v>
      </c>
      <c r="K337" s="66">
        <f t="shared" si="10"/>
        <v>0.41940302593711909</v>
      </c>
    </row>
    <row r="338" spans="2:11" x14ac:dyDescent="0.25">
      <c r="B338" s="57">
        <v>300734</v>
      </c>
      <c r="C338" s="2" t="s">
        <v>658</v>
      </c>
      <c r="D338" s="2" t="s">
        <v>426</v>
      </c>
      <c r="E338" s="2" t="s">
        <v>353</v>
      </c>
      <c r="G338" s="63">
        <f>'Tariffs 2019 '!G328</f>
        <v>2.4550000000000001</v>
      </c>
      <c r="I338" s="64">
        <f t="shared" si="11"/>
        <v>2.1447179721909868</v>
      </c>
      <c r="K338" s="66">
        <f t="shared" si="10"/>
        <v>-0.1263877913682335</v>
      </c>
    </row>
    <row r="339" spans="2:11" x14ac:dyDescent="0.25">
      <c r="B339" s="57">
        <v>300736</v>
      </c>
      <c r="C339" s="2" t="s">
        <v>659</v>
      </c>
      <c r="D339" s="2" t="s">
        <v>426</v>
      </c>
      <c r="E339" s="2" t="s">
        <v>353</v>
      </c>
      <c r="G339" s="63">
        <f>'Tariffs 2019 '!G329</f>
        <v>1.5109999999999999</v>
      </c>
      <c r="I339" s="64">
        <f t="shared" si="11"/>
        <v>2.1447179721909868</v>
      </c>
      <c r="K339" s="66">
        <f t="shared" si="10"/>
        <v>0.41940302593711909</v>
      </c>
    </row>
    <row r="340" spans="2:11" x14ac:dyDescent="0.25">
      <c r="B340" s="57">
        <v>300737</v>
      </c>
      <c r="C340" s="2" t="s">
        <v>660</v>
      </c>
      <c r="D340" s="2" t="s">
        <v>426</v>
      </c>
      <c r="E340" s="2" t="s">
        <v>353</v>
      </c>
      <c r="G340" s="63">
        <f>'Tariffs 2019 '!G330</f>
        <v>1.5109999999999999</v>
      </c>
      <c r="I340" s="64">
        <f t="shared" si="11"/>
        <v>2.1447179721909868</v>
      </c>
      <c r="K340" s="66">
        <f t="shared" si="10"/>
        <v>0.41940302593711909</v>
      </c>
    </row>
    <row r="341" spans="2:11" x14ac:dyDescent="0.25">
      <c r="B341" s="57">
        <v>300747</v>
      </c>
      <c r="C341" s="2" t="s">
        <v>661</v>
      </c>
      <c r="D341" s="2" t="s">
        <v>426</v>
      </c>
      <c r="E341" s="2" t="s">
        <v>353</v>
      </c>
      <c r="G341" s="63">
        <f>'Tariffs 2019 '!G331</f>
        <v>1.5799999999999998</v>
      </c>
      <c r="I341" s="64">
        <f t="shared" si="11"/>
        <v>2.1447179721909868</v>
      </c>
      <c r="K341" s="66">
        <f t="shared" si="10"/>
        <v>0.3574164380955614</v>
      </c>
    </row>
    <row r="342" spans="2:11" x14ac:dyDescent="0.25">
      <c r="B342" s="57">
        <v>300748</v>
      </c>
      <c r="C342" s="2" t="s">
        <v>662</v>
      </c>
      <c r="D342" s="2" t="s">
        <v>426</v>
      </c>
      <c r="E342" s="2" t="s">
        <v>353</v>
      </c>
      <c r="G342" s="63">
        <f>'Tariffs 2019 '!G332</f>
        <v>2.4550000000000001</v>
      </c>
      <c r="I342" s="64">
        <f t="shared" si="11"/>
        <v>2.1447179721909868</v>
      </c>
      <c r="K342" s="66">
        <f t="shared" si="10"/>
        <v>-0.1263877913682335</v>
      </c>
    </row>
    <row r="343" spans="2:11" x14ac:dyDescent="0.25">
      <c r="B343" s="57">
        <v>300754</v>
      </c>
      <c r="C343" s="2" t="s">
        <v>663</v>
      </c>
      <c r="D343" s="2" t="s">
        <v>428</v>
      </c>
      <c r="E343" s="2" t="s">
        <v>353</v>
      </c>
      <c r="G343" s="63">
        <f>'Tariffs 2019 '!G333</f>
        <v>1.8759999999999999</v>
      </c>
      <c r="I343" s="64">
        <f t="shared" si="11"/>
        <v>2.1447179721909868</v>
      </c>
      <c r="K343" s="66">
        <f t="shared" si="10"/>
        <v>0.14323985724466254</v>
      </c>
    </row>
    <row r="344" spans="2:11" x14ac:dyDescent="0.25">
      <c r="B344" s="57">
        <v>300755</v>
      </c>
      <c r="C344" s="2" t="s">
        <v>664</v>
      </c>
      <c r="D344" s="2" t="s">
        <v>428</v>
      </c>
      <c r="E344" s="2" t="s">
        <v>353</v>
      </c>
      <c r="G344" s="63">
        <f>'Tariffs 2019 '!G334</f>
        <v>1.4549999999999998</v>
      </c>
      <c r="I344" s="64">
        <f t="shared" si="11"/>
        <v>2.1447179721909868</v>
      </c>
      <c r="K344" s="66">
        <f t="shared" si="10"/>
        <v>0.47403297057799798</v>
      </c>
    </row>
    <row r="345" spans="2:11" x14ac:dyDescent="0.25">
      <c r="B345" s="57">
        <v>300758</v>
      </c>
      <c r="C345" s="2" t="s">
        <v>665</v>
      </c>
      <c r="D345" s="2" t="s">
        <v>428</v>
      </c>
      <c r="E345" s="2" t="s">
        <v>353</v>
      </c>
      <c r="G345" s="63">
        <f>'Tariffs 2019 '!G335</f>
        <v>1.5529999999999999</v>
      </c>
      <c r="I345" s="64">
        <f t="shared" si="11"/>
        <v>2.1447179721909868</v>
      </c>
      <c r="K345" s="66">
        <f t="shared" si="10"/>
        <v>0.38101607996843972</v>
      </c>
    </row>
    <row r="346" spans="2:11" x14ac:dyDescent="0.25">
      <c r="B346" s="57">
        <v>300767</v>
      </c>
      <c r="C346" s="2" t="s">
        <v>666</v>
      </c>
      <c r="D346" s="2" t="s">
        <v>426</v>
      </c>
      <c r="E346" s="2" t="s">
        <v>353</v>
      </c>
      <c r="G346" s="63">
        <f>'Tariffs 2019 '!G336</f>
        <v>1.5529999999999999</v>
      </c>
      <c r="I346" s="64">
        <f t="shared" si="11"/>
        <v>2.1447179721909868</v>
      </c>
      <c r="K346" s="66">
        <f t="shared" si="10"/>
        <v>0.38101607996843972</v>
      </c>
    </row>
    <row r="347" spans="2:11" x14ac:dyDescent="0.25">
      <c r="B347" s="57">
        <v>300768</v>
      </c>
      <c r="C347" s="2" t="s">
        <v>667</v>
      </c>
      <c r="D347" s="2" t="s">
        <v>426</v>
      </c>
      <c r="E347" s="2" t="s">
        <v>353</v>
      </c>
      <c r="G347" s="63">
        <f>'Tariffs 2019 '!G337</f>
        <v>1.4969999999999999</v>
      </c>
      <c r="I347" s="64">
        <f t="shared" si="11"/>
        <v>2.1447179721909868</v>
      </c>
      <c r="K347" s="66">
        <f t="shared" si="10"/>
        <v>0.43267733613292381</v>
      </c>
    </row>
    <row r="348" spans="2:11" x14ac:dyDescent="0.25">
      <c r="B348" s="57">
        <v>300771</v>
      </c>
      <c r="C348" s="2" t="s">
        <v>668</v>
      </c>
      <c r="D348" s="2" t="s">
        <v>426</v>
      </c>
      <c r="E348" s="2" t="s">
        <v>353</v>
      </c>
      <c r="G348" s="63">
        <f>'Tariffs 2019 '!G338</f>
        <v>1.4969999999999999</v>
      </c>
      <c r="I348" s="64">
        <f t="shared" si="11"/>
        <v>2.1447179721909868</v>
      </c>
      <c r="K348" s="66">
        <f t="shared" si="10"/>
        <v>0.43267733613292381</v>
      </c>
    </row>
    <row r="349" spans="2:11" x14ac:dyDescent="0.25">
      <c r="B349" s="57">
        <v>300772</v>
      </c>
      <c r="C349" s="2" t="s">
        <v>669</v>
      </c>
      <c r="D349" s="2" t="s">
        <v>426</v>
      </c>
      <c r="E349" s="2" t="s">
        <v>353</v>
      </c>
      <c r="G349" s="63">
        <f>'Tariffs 2019 '!G339</f>
        <v>1.472</v>
      </c>
      <c r="I349" s="64">
        <f t="shared" si="11"/>
        <v>2.1447179721909868</v>
      </c>
      <c r="K349" s="66">
        <f t="shared" si="10"/>
        <v>0.45700949197757257</v>
      </c>
    </row>
    <row r="350" spans="2:11" x14ac:dyDescent="0.25">
      <c r="B350" s="57">
        <v>300773</v>
      </c>
      <c r="C350" s="2" t="s">
        <v>670</v>
      </c>
      <c r="D350" s="2" t="s">
        <v>426</v>
      </c>
      <c r="E350" s="2" t="s">
        <v>353</v>
      </c>
      <c r="G350" s="63">
        <f>'Tariffs 2019 '!G340</f>
        <v>2.2650000000000001</v>
      </c>
      <c r="I350" s="64">
        <f t="shared" si="11"/>
        <v>2.1447179721909868</v>
      </c>
      <c r="K350" s="66">
        <f t="shared" si="10"/>
        <v>-5.3104648039299471E-2</v>
      </c>
    </row>
    <row r="351" spans="2:11" x14ac:dyDescent="0.25">
      <c r="B351" s="57">
        <v>300779</v>
      </c>
      <c r="C351" s="2" t="s">
        <v>671</v>
      </c>
      <c r="D351" s="2" t="s">
        <v>426</v>
      </c>
      <c r="E351" s="2" t="s">
        <v>353</v>
      </c>
      <c r="G351" s="63">
        <f>'Tariffs 2019 '!G341</f>
        <v>1.8129999999999999</v>
      </c>
      <c r="I351" s="64">
        <f t="shared" si="11"/>
        <v>2.1447179721909868</v>
      </c>
      <c r="K351" s="66">
        <f t="shared" ref="K351:K414" si="12">(I351-G351)/G351</f>
        <v>0.18296633877053881</v>
      </c>
    </row>
    <row r="352" spans="2:11" x14ac:dyDescent="0.25">
      <c r="B352" s="57">
        <v>300784</v>
      </c>
      <c r="C352" s="2" t="s">
        <v>672</v>
      </c>
      <c r="D352" s="2" t="s">
        <v>426</v>
      </c>
      <c r="E352" s="2" t="s">
        <v>353</v>
      </c>
      <c r="G352" s="63">
        <f>'Tariffs 2019 '!G342</f>
        <v>1.974</v>
      </c>
      <c r="I352" s="64">
        <f t="shared" ref="I352:I415" si="13">IF(D352="storage",$I$18,$I$16)</f>
        <v>2.1447179721909868</v>
      </c>
      <c r="K352" s="66">
        <f t="shared" si="12"/>
        <v>8.6483268587126058E-2</v>
      </c>
    </row>
    <row r="353" spans="2:11" x14ac:dyDescent="0.25">
      <c r="B353" s="57">
        <v>300785</v>
      </c>
      <c r="C353" s="2" t="s">
        <v>673</v>
      </c>
      <c r="D353" s="2" t="s">
        <v>426</v>
      </c>
      <c r="E353" s="2" t="s">
        <v>353</v>
      </c>
      <c r="G353" s="63">
        <f>'Tariffs 2019 '!G343</f>
        <v>1.4849999999999999</v>
      </c>
      <c r="I353" s="64">
        <f t="shared" si="13"/>
        <v>2.1447179721909868</v>
      </c>
      <c r="K353" s="66">
        <f t="shared" si="12"/>
        <v>0.44425452672793736</v>
      </c>
    </row>
    <row r="354" spans="2:11" x14ac:dyDescent="0.25">
      <c r="B354" s="57">
        <v>300786</v>
      </c>
      <c r="C354" s="2" t="s">
        <v>674</v>
      </c>
      <c r="D354" s="2" t="s">
        <v>426</v>
      </c>
      <c r="E354" s="2" t="s">
        <v>353</v>
      </c>
      <c r="G354" s="63">
        <f>'Tariffs 2019 '!G344</f>
        <v>1.5799999999999998</v>
      </c>
      <c r="I354" s="64">
        <f t="shared" si="13"/>
        <v>2.1447179721909868</v>
      </c>
      <c r="K354" s="66">
        <f t="shared" si="12"/>
        <v>0.3574164380955614</v>
      </c>
    </row>
    <row r="355" spans="2:11" x14ac:dyDescent="0.25">
      <c r="B355" s="57">
        <v>300790</v>
      </c>
      <c r="C355" s="2" t="s">
        <v>675</v>
      </c>
      <c r="D355" s="2" t="s">
        <v>428</v>
      </c>
      <c r="E355" s="2" t="s">
        <v>353</v>
      </c>
      <c r="G355" s="63">
        <f>'Tariffs 2019 '!G345</f>
        <v>2.3749999999999996</v>
      </c>
      <c r="I355" s="64">
        <f t="shared" si="13"/>
        <v>2.1447179721909868</v>
      </c>
      <c r="K355" s="66">
        <f t="shared" si="12"/>
        <v>-9.696085381432118E-2</v>
      </c>
    </row>
    <row r="356" spans="2:11" x14ac:dyDescent="0.25">
      <c r="B356" s="57">
        <v>300791</v>
      </c>
      <c r="C356" s="2" t="s">
        <v>676</v>
      </c>
      <c r="D356" s="2" t="s">
        <v>426</v>
      </c>
      <c r="E356" s="2" t="s">
        <v>353</v>
      </c>
      <c r="G356" s="63">
        <f>'Tariffs 2019 '!G346</f>
        <v>1.4969999999999999</v>
      </c>
      <c r="I356" s="64">
        <f t="shared" si="13"/>
        <v>2.1447179721909868</v>
      </c>
      <c r="K356" s="66">
        <f t="shared" si="12"/>
        <v>0.43267733613292381</v>
      </c>
    </row>
    <row r="357" spans="2:11" x14ac:dyDescent="0.25">
      <c r="B357" s="57">
        <v>300792</v>
      </c>
      <c r="C357" s="2" t="s">
        <v>677</v>
      </c>
      <c r="D357" s="2" t="s">
        <v>428</v>
      </c>
      <c r="E357" s="2" t="s">
        <v>353</v>
      </c>
      <c r="G357" s="63">
        <f>'Tariffs 2019 '!G347</f>
        <v>2.3220000000000001</v>
      </c>
      <c r="I357" s="64">
        <f t="shared" si="13"/>
        <v>2.1447179721909868</v>
      </c>
      <c r="K357" s="66">
        <f t="shared" si="12"/>
        <v>-7.6348849185621556E-2</v>
      </c>
    </row>
    <row r="358" spans="2:11" x14ac:dyDescent="0.25">
      <c r="B358" s="57">
        <v>300794</v>
      </c>
      <c r="C358" s="2" t="s">
        <v>678</v>
      </c>
      <c r="D358" s="2" t="s">
        <v>428</v>
      </c>
      <c r="E358" s="2" t="s">
        <v>353</v>
      </c>
      <c r="G358" s="63">
        <f>'Tariffs 2019 '!G348</f>
        <v>3.1520000000000001</v>
      </c>
      <c r="I358" s="64">
        <f t="shared" si="13"/>
        <v>2.1447179721909868</v>
      </c>
      <c r="K358" s="66">
        <f t="shared" si="12"/>
        <v>-0.3195691712592047</v>
      </c>
    </row>
    <row r="359" spans="2:11" x14ac:dyDescent="0.25">
      <c r="B359" s="57">
        <v>300795</v>
      </c>
      <c r="C359" s="2" t="s">
        <v>679</v>
      </c>
      <c r="D359" s="2" t="s">
        <v>426</v>
      </c>
      <c r="E359" s="2" t="s">
        <v>353</v>
      </c>
      <c r="G359" s="63">
        <f>'Tariffs 2019 '!G349</f>
        <v>2.089</v>
      </c>
      <c r="I359" s="64">
        <f t="shared" si="13"/>
        <v>2.1447179721909868</v>
      </c>
      <c r="K359" s="66">
        <f t="shared" si="12"/>
        <v>2.6672078597887432E-2</v>
      </c>
    </row>
    <row r="360" spans="2:11" x14ac:dyDescent="0.25">
      <c r="B360" s="57">
        <v>300798</v>
      </c>
      <c r="C360" s="2" t="s">
        <v>680</v>
      </c>
      <c r="D360" s="2" t="s">
        <v>426</v>
      </c>
      <c r="E360" s="2" t="s">
        <v>353</v>
      </c>
      <c r="G360" s="63">
        <f>'Tariffs 2019 '!G350</f>
        <v>1.6559999999999999</v>
      </c>
      <c r="I360" s="64">
        <f t="shared" si="13"/>
        <v>2.1447179721909868</v>
      </c>
      <c r="K360" s="66">
        <f t="shared" si="12"/>
        <v>0.29511954842450899</v>
      </c>
    </row>
    <row r="361" spans="2:11" x14ac:dyDescent="0.25">
      <c r="B361" s="57">
        <v>300800</v>
      </c>
      <c r="C361" s="2" t="s">
        <v>681</v>
      </c>
      <c r="D361" s="2" t="s">
        <v>426</v>
      </c>
      <c r="E361" s="2" t="s">
        <v>353</v>
      </c>
      <c r="G361" s="63">
        <f>'Tariffs 2019 '!G351</f>
        <v>1.5799999999999998</v>
      </c>
      <c r="I361" s="64">
        <f t="shared" si="13"/>
        <v>2.1447179721909868</v>
      </c>
      <c r="K361" s="66">
        <f t="shared" si="12"/>
        <v>0.3574164380955614</v>
      </c>
    </row>
    <row r="362" spans="2:11" x14ac:dyDescent="0.25">
      <c r="B362" s="57">
        <v>300802</v>
      </c>
      <c r="C362" s="2" t="s">
        <v>682</v>
      </c>
      <c r="D362" s="2" t="s">
        <v>428</v>
      </c>
      <c r="E362" s="2" t="s">
        <v>353</v>
      </c>
      <c r="G362" s="63">
        <f>'Tariffs 2019 '!G352</f>
        <v>2.4169999999999998</v>
      </c>
      <c r="I362" s="64">
        <f t="shared" si="13"/>
        <v>2.1447179721909868</v>
      </c>
      <c r="K362" s="66">
        <f t="shared" si="12"/>
        <v>-0.11265288697104386</v>
      </c>
    </row>
    <row r="363" spans="2:11" x14ac:dyDescent="0.25">
      <c r="B363" s="57">
        <v>300803</v>
      </c>
      <c r="C363" s="2" t="s">
        <v>683</v>
      </c>
      <c r="D363" s="2" t="s">
        <v>426</v>
      </c>
      <c r="E363" s="2" t="s">
        <v>353</v>
      </c>
      <c r="G363" s="63">
        <f>'Tariffs 2019 '!G353</f>
        <v>1.5109999999999999</v>
      </c>
      <c r="I363" s="64">
        <f t="shared" si="13"/>
        <v>2.1447179721909868</v>
      </c>
      <c r="K363" s="66">
        <f t="shared" si="12"/>
        <v>0.41940302593711909</v>
      </c>
    </row>
    <row r="364" spans="2:11" x14ac:dyDescent="0.25">
      <c r="B364" s="57">
        <v>300804</v>
      </c>
      <c r="C364" s="2" t="s">
        <v>684</v>
      </c>
      <c r="D364" s="2" t="s">
        <v>426</v>
      </c>
      <c r="E364" s="2" t="s">
        <v>353</v>
      </c>
      <c r="G364" s="63">
        <f>'Tariffs 2019 '!G354</f>
        <v>1.5109999999999999</v>
      </c>
      <c r="I364" s="64">
        <f t="shared" si="13"/>
        <v>2.1447179721909868</v>
      </c>
      <c r="K364" s="66">
        <f t="shared" si="12"/>
        <v>0.41940302593711909</v>
      </c>
    </row>
    <row r="365" spans="2:11" x14ac:dyDescent="0.25">
      <c r="B365" s="57">
        <v>300807</v>
      </c>
      <c r="C365" s="2" t="s">
        <v>685</v>
      </c>
      <c r="D365" s="2" t="s">
        <v>426</v>
      </c>
      <c r="E365" s="2" t="s">
        <v>353</v>
      </c>
      <c r="G365" s="63">
        <f>'Tariffs 2019 '!G355</f>
        <v>1.5109999999999999</v>
      </c>
      <c r="I365" s="64">
        <f t="shared" si="13"/>
        <v>2.1447179721909868</v>
      </c>
      <c r="K365" s="66">
        <f t="shared" si="12"/>
        <v>0.41940302593711909</v>
      </c>
    </row>
    <row r="366" spans="2:11" x14ac:dyDescent="0.25">
      <c r="B366" s="57">
        <v>300808</v>
      </c>
      <c r="C366" s="2" t="s">
        <v>686</v>
      </c>
      <c r="D366" s="2" t="s">
        <v>426</v>
      </c>
      <c r="E366" s="2" t="s">
        <v>353</v>
      </c>
      <c r="G366" s="63">
        <f>'Tariffs 2019 '!G356</f>
        <v>1.5109999999999999</v>
      </c>
      <c r="I366" s="64">
        <f t="shared" si="13"/>
        <v>2.1447179721909868</v>
      </c>
      <c r="K366" s="66">
        <f t="shared" si="12"/>
        <v>0.41940302593711909</v>
      </c>
    </row>
    <row r="367" spans="2:11" x14ac:dyDescent="0.25">
      <c r="B367" s="57">
        <v>300809</v>
      </c>
      <c r="C367" s="2" t="s">
        <v>687</v>
      </c>
      <c r="D367" s="2" t="s">
        <v>428</v>
      </c>
      <c r="E367" s="2" t="s">
        <v>353</v>
      </c>
      <c r="G367" s="63">
        <f>'Tariffs 2019 '!G357</f>
        <v>1.9119999999999999</v>
      </c>
      <c r="I367" s="64">
        <f t="shared" si="13"/>
        <v>2.1447179721909868</v>
      </c>
      <c r="K367" s="66">
        <f t="shared" si="12"/>
        <v>0.12171442060198059</v>
      </c>
    </row>
    <row r="368" spans="2:11" x14ac:dyDescent="0.25">
      <c r="B368" s="57">
        <v>300812</v>
      </c>
      <c r="C368" s="2" t="s">
        <v>688</v>
      </c>
      <c r="D368" s="2" t="s">
        <v>428</v>
      </c>
      <c r="E368" s="2" t="s">
        <v>353</v>
      </c>
      <c r="G368" s="63">
        <f>'Tariffs 2019 '!G358</f>
        <v>2.9419999999999997</v>
      </c>
      <c r="I368" s="64">
        <f t="shared" si="13"/>
        <v>2.1447179721909868</v>
      </c>
      <c r="K368" s="66">
        <f t="shared" si="12"/>
        <v>-0.27100000945241776</v>
      </c>
    </row>
    <row r="369" spans="2:11" x14ac:dyDescent="0.25">
      <c r="B369" s="57">
        <v>300813</v>
      </c>
      <c r="C369" s="2" t="s">
        <v>689</v>
      </c>
      <c r="D369" s="2" t="s">
        <v>428</v>
      </c>
      <c r="E369" s="2" t="s">
        <v>353</v>
      </c>
      <c r="G369" s="63">
        <f>'Tariffs 2019 '!G359</f>
        <v>2.8439999999999999</v>
      </c>
      <c r="I369" s="64">
        <f t="shared" si="13"/>
        <v>2.1447179721909868</v>
      </c>
      <c r="K369" s="66">
        <f t="shared" si="12"/>
        <v>-0.24587975661357703</v>
      </c>
    </row>
    <row r="370" spans="2:11" x14ac:dyDescent="0.25">
      <c r="B370" s="57">
        <v>300814</v>
      </c>
      <c r="C370" s="2" t="s">
        <v>690</v>
      </c>
      <c r="D370" s="2" t="s">
        <v>426</v>
      </c>
      <c r="E370" s="2" t="s">
        <v>353</v>
      </c>
      <c r="G370" s="63">
        <f>'Tariffs 2019 '!G360</f>
        <v>1.5799999999999998</v>
      </c>
      <c r="I370" s="64">
        <f t="shared" si="13"/>
        <v>2.1447179721909868</v>
      </c>
      <c r="K370" s="66">
        <f t="shared" si="12"/>
        <v>0.3574164380955614</v>
      </c>
    </row>
    <row r="371" spans="2:11" x14ac:dyDescent="0.25">
      <c r="B371" s="57">
        <v>300816</v>
      </c>
      <c r="C371" s="2" t="s">
        <v>691</v>
      </c>
      <c r="D371" s="2" t="s">
        <v>426</v>
      </c>
      <c r="E371" s="2" t="s">
        <v>353</v>
      </c>
      <c r="G371" s="63">
        <f>'Tariffs 2019 '!G361</f>
        <v>1.5109999999999999</v>
      </c>
      <c r="I371" s="64">
        <f t="shared" si="13"/>
        <v>2.1447179721909868</v>
      </c>
      <c r="K371" s="66">
        <f t="shared" si="12"/>
        <v>0.41940302593711909</v>
      </c>
    </row>
    <row r="372" spans="2:11" x14ac:dyDescent="0.25">
      <c r="B372" s="57">
        <v>300822</v>
      </c>
      <c r="C372" s="2" t="s">
        <v>692</v>
      </c>
      <c r="D372" s="2" t="s">
        <v>428</v>
      </c>
      <c r="E372" s="2" t="s">
        <v>353</v>
      </c>
      <c r="G372" s="63">
        <f>'Tariffs 2019 '!G362</f>
        <v>2.2149999999999999</v>
      </c>
      <c r="I372" s="64">
        <f t="shared" si="13"/>
        <v>2.1447179721909868</v>
      </c>
      <c r="K372" s="66">
        <f t="shared" si="12"/>
        <v>-3.1730035128222596E-2</v>
      </c>
    </row>
    <row r="373" spans="2:11" x14ac:dyDescent="0.25">
      <c r="B373" s="57">
        <v>300823</v>
      </c>
      <c r="C373" s="2" t="s">
        <v>693</v>
      </c>
      <c r="D373" s="2" t="s">
        <v>428</v>
      </c>
      <c r="E373" s="2" t="s">
        <v>353</v>
      </c>
      <c r="G373" s="63">
        <f>'Tariffs 2019 '!G363</f>
        <v>6.6229999999999993</v>
      </c>
      <c r="I373" s="64">
        <f t="shared" si="13"/>
        <v>2.1447179721909868</v>
      </c>
      <c r="K373" s="66">
        <f t="shared" si="12"/>
        <v>-0.6761712256996848</v>
      </c>
    </row>
    <row r="374" spans="2:11" x14ac:dyDescent="0.25">
      <c r="B374" s="57">
        <v>300825</v>
      </c>
      <c r="C374" s="2" t="s">
        <v>694</v>
      </c>
      <c r="D374" s="2" t="s">
        <v>426</v>
      </c>
      <c r="E374" s="2" t="s">
        <v>353</v>
      </c>
      <c r="G374" s="63">
        <f>'Tariffs 2019 '!G364</f>
        <v>1.4889999999999999</v>
      </c>
      <c r="I374" s="64">
        <f t="shared" si="13"/>
        <v>2.1447179721909868</v>
      </c>
      <c r="K374" s="66">
        <f t="shared" si="12"/>
        <v>0.44037472947682132</v>
      </c>
    </row>
    <row r="375" spans="2:11" x14ac:dyDescent="0.25">
      <c r="B375" s="57">
        <v>300827</v>
      </c>
      <c r="C375" s="2" t="s">
        <v>695</v>
      </c>
      <c r="D375" s="2" t="s">
        <v>426</v>
      </c>
      <c r="E375" s="2" t="s">
        <v>353</v>
      </c>
      <c r="G375" s="63">
        <f>'Tariffs 2019 '!G365</f>
        <v>1.4969999999999999</v>
      </c>
      <c r="I375" s="64">
        <f t="shared" si="13"/>
        <v>2.1447179721909868</v>
      </c>
      <c r="K375" s="66">
        <f t="shared" si="12"/>
        <v>0.43267733613292381</v>
      </c>
    </row>
    <row r="376" spans="2:11" x14ac:dyDescent="0.25">
      <c r="B376" s="57">
        <v>300829</v>
      </c>
      <c r="C376" s="2" t="s">
        <v>696</v>
      </c>
      <c r="D376" s="2" t="s">
        <v>426</v>
      </c>
      <c r="E376" s="2" t="s">
        <v>353</v>
      </c>
      <c r="G376" s="63">
        <f>'Tariffs 2019 '!G366</f>
        <v>2.1309999999999998</v>
      </c>
      <c r="I376" s="64">
        <f t="shared" si="13"/>
        <v>2.1447179721909868</v>
      </c>
      <c r="K376" s="66">
        <f t="shared" si="12"/>
        <v>6.437340305484293E-3</v>
      </c>
    </row>
    <row r="377" spans="2:11" x14ac:dyDescent="0.25">
      <c r="B377" s="57">
        <v>300830</v>
      </c>
      <c r="C377" s="2" t="s">
        <v>697</v>
      </c>
      <c r="D377" s="2" t="s">
        <v>426</v>
      </c>
      <c r="E377" s="2" t="s">
        <v>353</v>
      </c>
      <c r="G377" s="63">
        <f>'Tariffs 2019 '!G367</f>
        <v>1.714</v>
      </c>
      <c r="I377" s="64">
        <f t="shared" si="13"/>
        <v>2.1447179721909868</v>
      </c>
      <c r="K377" s="66">
        <f t="shared" si="12"/>
        <v>0.25129403278353957</v>
      </c>
    </row>
    <row r="378" spans="2:11" x14ac:dyDescent="0.25">
      <c r="B378" s="57">
        <v>300840</v>
      </c>
      <c r="C378" s="2" t="s">
        <v>698</v>
      </c>
      <c r="D378" s="2" t="s">
        <v>426</v>
      </c>
      <c r="E378" s="2" t="s">
        <v>353</v>
      </c>
      <c r="G378" s="63">
        <f>'Tariffs 2019 '!G368</f>
        <v>2.1309999999999998</v>
      </c>
      <c r="I378" s="64">
        <f t="shared" si="13"/>
        <v>2.1447179721909868</v>
      </c>
      <c r="K378" s="66">
        <f t="shared" si="12"/>
        <v>6.437340305484293E-3</v>
      </c>
    </row>
    <row r="379" spans="2:11" x14ac:dyDescent="0.25">
      <c r="B379" s="57">
        <v>300843</v>
      </c>
      <c r="C379" s="2" t="s">
        <v>699</v>
      </c>
      <c r="D379" s="2" t="s">
        <v>426</v>
      </c>
      <c r="E379" s="2" t="s">
        <v>353</v>
      </c>
      <c r="G379" s="63">
        <f>'Tariffs 2019 '!G369</f>
        <v>1.5799999999999998</v>
      </c>
      <c r="I379" s="64">
        <f t="shared" si="13"/>
        <v>2.1447179721909868</v>
      </c>
      <c r="K379" s="66">
        <f t="shared" si="12"/>
        <v>0.3574164380955614</v>
      </c>
    </row>
    <row r="380" spans="2:11" x14ac:dyDescent="0.25">
      <c r="B380" s="57">
        <v>300844</v>
      </c>
      <c r="C380" s="2" t="s">
        <v>700</v>
      </c>
      <c r="D380" s="2" t="s">
        <v>426</v>
      </c>
      <c r="E380" s="2" t="s">
        <v>353</v>
      </c>
      <c r="G380" s="63">
        <f>'Tariffs 2019 '!G370</f>
        <v>2.1970000000000001</v>
      </c>
      <c r="I380" s="64">
        <f t="shared" si="13"/>
        <v>2.1447179721909868</v>
      </c>
      <c r="K380" s="66">
        <f t="shared" si="12"/>
        <v>-2.3797008561225876E-2</v>
      </c>
    </row>
    <row r="381" spans="2:11" x14ac:dyDescent="0.25">
      <c r="B381" s="57">
        <v>300846</v>
      </c>
      <c r="C381" s="2" t="s">
        <v>701</v>
      </c>
      <c r="D381" s="2" t="s">
        <v>426</v>
      </c>
      <c r="E381" s="2" t="s">
        <v>353</v>
      </c>
      <c r="G381" s="63">
        <f>'Tariffs 2019 '!G371</f>
        <v>1.472</v>
      </c>
      <c r="I381" s="64">
        <f t="shared" si="13"/>
        <v>2.1447179721909868</v>
      </c>
      <c r="K381" s="66">
        <f t="shared" si="12"/>
        <v>0.45700949197757257</v>
      </c>
    </row>
    <row r="382" spans="2:11" x14ac:dyDescent="0.25">
      <c r="B382" s="57">
        <v>300847</v>
      </c>
      <c r="C382" s="2" t="s">
        <v>702</v>
      </c>
      <c r="D382" s="2" t="s">
        <v>426</v>
      </c>
      <c r="E382" s="2" t="s">
        <v>353</v>
      </c>
      <c r="G382" s="63">
        <f>'Tariffs 2019 '!G372</f>
        <v>1.714</v>
      </c>
      <c r="I382" s="64">
        <f t="shared" si="13"/>
        <v>2.1447179721909868</v>
      </c>
      <c r="K382" s="66">
        <f t="shared" si="12"/>
        <v>0.25129403278353957</v>
      </c>
    </row>
    <row r="383" spans="2:11" x14ac:dyDescent="0.25">
      <c r="B383" s="57">
        <v>300851</v>
      </c>
      <c r="C383" s="2" t="s">
        <v>703</v>
      </c>
      <c r="D383" s="2" t="s">
        <v>426</v>
      </c>
      <c r="E383" s="2" t="s">
        <v>353</v>
      </c>
      <c r="G383" s="63">
        <f>'Tariffs 2019 '!G373</f>
        <v>1.5719999999999998</v>
      </c>
      <c r="I383" s="64">
        <f t="shared" si="13"/>
        <v>2.1447179721909868</v>
      </c>
      <c r="K383" s="66">
        <f t="shared" si="12"/>
        <v>0.36432440979070424</v>
      </c>
    </row>
    <row r="384" spans="2:11" x14ac:dyDescent="0.25">
      <c r="B384" s="57">
        <v>300852</v>
      </c>
      <c r="C384" s="2" t="s">
        <v>704</v>
      </c>
      <c r="D384" s="2" t="s">
        <v>426</v>
      </c>
      <c r="E384" s="2" t="s">
        <v>353</v>
      </c>
      <c r="G384" s="63">
        <f>'Tariffs 2019 '!G374</f>
        <v>1.6709999999999998</v>
      </c>
      <c r="I384" s="64">
        <f t="shared" si="13"/>
        <v>2.1447179721909868</v>
      </c>
      <c r="K384" s="66">
        <f t="shared" si="12"/>
        <v>0.28349369969538424</v>
      </c>
    </row>
    <row r="385" spans="2:11" x14ac:dyDescent="0.25">
      <c r="B385" s="57">
        <v>300854</v>
      </c>
      <c r="C385" s="2" t="s">
        <v>705</v>
      </c>
      <c r="D385" s="2" t="s">
        <v>426</v>
      </c>
      <c r="E385" s="2" t="s">
        <v>353</v>
      </c>
      <c r="G385" s="63">
        <f>'Tariffs 2019 '!G375</f>
        <v>1.0609999999999999</v>
      </c>
      <c r="I385" s="64">
        <f t="shared" si="13"/>
        <v>2.1447179721909868</v>
      </c>
      <c r="K385" s="66">
        <f t="shared" si="12"/>
        <v>1.0214118493788755</v>
      </c>
    </row>
    <row r="386" spans="2:11" x14ac:dyDescent="0.25">
      <c r="B386" s="57">
        <v>300855</v>
      </c>
      <c r="C386" s="2" t="s">
        <v>706</v>
      </c>
      <c r="D386" s="2" t="s">
        <v>426</v>
      </c>
      <c r="E386" s="2" t="s">
        <v>353</v>
      </c>
      <c r="G386" s="63">
        <f>'Tariffs 2019 '!G376</f>
        <v>1.4969999999999999</v>
      </c>
      <c r="I386" s="64">
        <f t="shared" si="13"/>
        <v>2.1447179721909868</v>
      </c>
      <c r="K386" s="66">
        <f t="shared" si="12"/>
        <v>0.43267733613292381</v>
      </c>
    </row>
    <row r="387" spans="2:11" x14ac:dyDescent="0.25">
      <c r="B387" s="57">
        <v>300856</v>
      </c>
      <c r="C387" s="2" t="s">
        <v>707</v>
      </c>
      <c r="D387" s="2" t="s">
        <v>426</v>
      </c>
      <c r="E387" s="2" t="s">
        <v>353</v>
      </c>
      <c r="G387" s="63">
        <f>'Tariffs 2019 '!G377</f>
        <v>1.3029999999999999</v>
      </c>
      <c r="I387" s="64">
        <f t="shared" si="13"/>
        <v>2.1447179721909868</v>
      </c>
      <c r="K387" s="66">
        <f t="shared" si="12"/>
        <v>0.64598462946353563</v>
      </c>
    </row>
    <row r="388" spans="2:11" x14ac:dyDescent="0.25">
      <c r="B388" s="57">
        <v>300857</v>
      </c>
      <c r="C388" s="2" t="s">
        <v>708</v>
      </c>
      <c r="D388" s="2" t="s">
        <v>426</v>
      </c>
      <c r="E388" s="2" t="s">
        <v>353</v>
      </c>
      <c r="G388" s="63">
        <f>'Tariffs 2019 '!G378</f>
        <v>1.6539999999999999</v>
      </c>
      <c r="I388" s="64">
        <f t="shared" si="13"/>
        <v>2.1447179721909868</v>
      </c>
      <c r="K388" s="66">
        <f t="shared" si="12"/>
        <v>0.29668559382768256</v>
      </c>
    </row>
    <row r="389" spans="2:11" x14ac:dyDescent="0.25">
      <c r="B389" s="57">
        <v>300858</v>
      </c>
      <c r="C389" s="2" t="s">
        <v>709</v>
      </c>
      <c r="D389" s="2" t="s">
        <v>426</v>
      </c>
      <c r="E389" s="2" t="s">
        <v>353</v>
      </c>
      <c r="G389" s="63">
        <f>'Tariffs 2019 '!G379</f>
        <v>1.4969999999999999</v>
      </c>
      <c r="I389" s="64">
        <f t="shared" si="13"/>
        <v>2.1447179721909868</v>
      </c>
      <c r="K389" s="66">
        <f t="shared" si="12"/>
        <v>0.43267733613292381</v>
      </c>
    </row>
    <row r="390" spans="2:11" x14ac:dyDescent="0.25">
      <c r="B390" s="57">
        <v>300885</v>
      </c>
      <c r="C390" s="2" t="s">
        <v>710</v>
      </c>
      <c r="D390" s="2" t="s">
        <v>426</v>
      </c>
      <c r="E390" s="2" t="s">
        <v>353</v>
      </c>
      <c r="G390" s="63">
        <f>'Tariffs 2019 '!G380</f>
        <v>3.016</v>
      </c>
      <c r="I390" s="64">
        <f t="shared" si="13"/>
        <v>2.1447179721909868</v>
      </c>
      <c r="K390" s="66">
        <f t="shared" si="12"/>
        <v>-0.28888661399503091</v>
      </c>
    </row>
    <row r="391" spans="2:11" x14ac:dyDescent="0.25">
      <c r="B391" s="57">
        <v>300887</v>
      </c>
      <c r="C391" s="2" t="s">
        <v>711</v>
      </c>
      <c r="D391" s="2" t="s">
        <v>428</v>
      </c>
      <c r="E391" s="2" t="s">
        <v>353</v>
      </c>
      <c r="G391" s="63">
        <f>'Tariffs 2019 '!G381</f>
        <v>3.3339999999999996</v>
      </c>
      <c r="I391" s="64">
        <f t="shared" si="13"/>
        <v>2.1447179721909868</v>
      </c>
      <c r="K391" s="66">
        <f t="shared" si="12"/>
        <v>-0.35671326568956596</v>
      </c>
    </row>
    <row r="392" spans="2:11" x14ac:dyDescent="0.25">
      <c r="B392" s="57">
        <v>300888</v>
      </c>
      <c r="C392" s="2" t="s">
        <v>712</v>
      </c>
      <c r="D392" s="2" t="s">
        <v>426</v>
      </c>
      <c r="E392" s="2" t="s">
        <v>353</v>
      </c>
      <c r="G392" s="63">
        <f>'Tariffs 2019 '!G382</f>
        <v>2.2050000000000001</v>
      </c>
      <c r="I392" s="64">
        <f t="shared" si="13"/>
        <v>2.1447179721909868</v>
      </c>
      <c r="K392" s="66">
        <f t="shared" si="12"/>
        <v>-2.7338788122001478E-2</v>
      </c>
    </row>
    <row r="393" spans="2:11" x14ac:dyDescent="0.25">
      <c r="B393" s="57">
        <v>300889</v>
      </c>
      <c r="C393" s="2" t="s">
        <v>713</v>
      </c>
      <c r="D393" s="2" t="s">
        <v>426</v>
      </c>
      <c r="E393" s="2" t="s">
        <v>353</v>
      </c>
      <c r="G393" s="63">
        <f>'Tariffs 2019 '!G383</f>
        <v>2.2170000000000001</v>
      </c>
      <c r="I393" s="64">
        <f t="shared" si="13"/>
        <v>2.1447179721909868</v>
      </c>
      <c r="K393" s="66">
        <f t="shared" si="12"/>
        <v>-3.2603530811462909E-2</v>
      </c>
    </row>
    <row r="394" spans="2:11" x14ac:dyDescent="0.25">
      <c r="B394" s="57">
        <v>300892</v>
      </c>
      <c r="C394" s="2" t="s">
        <v>714</v>
      </c>
      <c r="D394" s="2" t="s">
        <v>426</v>
      </c>
      <c r="E394" s="2" t="s">
        <v>353</v>
      </c>
      <c r="G394" s="63">
        <f>'Tariffs 2019 '!G384</f>
        <v>3.0069999999999997</v>
      </c>
      <c r="I394" s="64">
        <f t="shared" si="13"/>
        <v>2.1447179721909868</v>
      </c>
      <c r="K394" s="66">
        <f t="shared" si="12"/>
        <v>-0.28675824004290423</v>
      </c>
    </row>
    <row r="395" spans="2:11" x14ac:dyDescent="0.25">
      <c r="B395" s="57">
        <v>300893</v>
      </c>
      <c r="C395" s="2" t="s">
        <v>715</v>
      </c>
      <c r="D395" s="2" t="s">
        <v>426</v>
      </c>
      <c r="E395" s="2" t="s">
        <v>353</v>
      </c>
      <c r="G395" s="63">
        <f>'Tariffs 2019 '!G385</f>
        <v>1.6639999999999999</v>
      </c>
      <c r="I395" s="64">
        <f t="shared" si="13"/>
        <v>2.1447179721909868</v>
      </c>
      <c r="K395" s="66">
        <f t="shared" si="12"/>
        <v>0.28889301213400653</v>
      </c>
    </row>
    <row r="396" spans="2:11" x14ac:dyDescent="0.25">
      <c r="B396" s="57">
        <v>300895</v>
      </c>
      <c r="C396" s="2" t="s">
        <v>716</v>
      </c>
      <c r="D396" s="2" t="s">
        <v>426</v>
      </c>
      <c r="E396" s="2" t="s">
        <v>353</v>
      </c>
      <c r="G396" s="63">
        <f>'Tariffs 2019 '!G386</f>
        <v>2.2090000000000001</v>
      </c>
      <c r="I396" s="64">
        <f t="shared" si="13"/>
        <v>2.1447179721909868</v>
      </c>
      <c r="K396" s="66">
        <f t="shared" si="12"/>
        <v>-2.910005785831293E-2</v>
      </c>
    </row>
    <row r="397" spans="2:11" x14ac:dyDescent="0.25">
      <c r="B397" s="57">
        <v>300896</v>
      </c>
      <c r="C397" s="2" t="s">
        <v>717</v>
      </c>
      <c r="D397" s="2" t="s">
        <v>426</v>
      </c>
      <c r="E397" s="2" t="s">
        <v>353</v>
      </c>
      <c r="G397" s="63">
        <f>'Tariffs 2019 '!G387</f>
        <v>2.2890000000000001</v>
      </c>
      <c r="I397" s="64">
        <f t="shared" si="13"/>
        <v>2.1447179721909868</v>
      </c>
      <c r="K397" s="66">
        <f t="shared" si="12"/>
        <v>-6.3032777548717056E-2</v>
      </c>
    </row>
    <row r="398" spans="2:11" x14ac:dyDescent="0.25">
      <c r="B398" s="57">
        <v>300899</v>
      </c>
      <c r="C398" s="2" t="s">
        <v>718</v>
      </c>
      <c r="D398" s="2" t="s">
        <v>426</v>
      </c>
      <c r="E398" s="2" t="s">
        <v>353</v>
      </c>
      <c r="G398" s="63">
        <f>'Tariffs 2019 '!G388</f>
        <v>1.944</v>
      </c>
      <c r="I398" s="64">
        <f t="shared" si="13"/>
        <v>2.1447179721909868</v>
      </c>
      <c r="K398" s="66">
        <f t="shared" si="12"/>
        <v>0.10324998569495208</v>
      </c>
    </row>
    <row r="399" spans="2:11" x14ac:dyDescent="0.25">
      <c r="B399" s="57">
        <v>300903</v>
      </c>
      <c r="C399" s="2" t="s">
        <v>719</v>
      </c>
      <c r="D399" s="2" t="s">
        <v>426</v>
      </c>
      <c r="E399" s="2" t="s">
        <v>353</v>
      </c>
      <c r="G399" s="63">
        <f>'Tariffs 2019 '!G389</f>
        <v>2.17</v>
      </c>
      <c r="I399" s="64">
        <f t="shared" si="13"/>
        <v>2.1447179721909868</v>
      </c>
      <c r="K399" s="66">
        <f t="shared" si="12"/>
        <v>-1.1650704059453051E-2</v>
      </c>
    </row>
    <row r="400" spans="2:11" x14ac:dyDescent="0.25">
      <c r="B400" s="57">
        <v>300905</v>
      </c>
      <c r="C400" s="2" t="s">
        <v>720</v>
      </c>
      <c r="D400" s="2" t="s">
        <v>426</v>
      </c>
      <c r="E400" s="2" t="s">
        <v>353</v>
      </c>
      <c r="G400" s="63">
        <f>'Tariffs 2019 '!G390</f>
        <v>2.5209999999999999</v>
      </c>
      <c r="I400" s="64">
        <f t="shared" si="13"/>
        <v>2.1447179721909868</v>
      </c>
      <c r="K400" s="66">
        <f t="shared" si="12"/>
        <v>-0.14925903522769263</v>
      </c>
    </row>
    <row r="401" spans="2:11" x14ac:dyDescent="0.25">
      <c r="B401" s="57">
        <v>300906</v>
      </c>
      <c r="C401" s="2" t="s">
        <v>721</v>
      </c>
      <c r="D401" s="2" t="s">
        <v>426</v>
      </c>
      <c r="E401" s="2" t="s">
        <v>353</v>
      </c>
      <c r="G401" s="63">
        <f>'Tariffs 2019 '!G391</f>
        <v>2.923</v>
      </c>
      <c r="I401" s="64">
        <f t="shared" si="13"/>
        <v>2.1447179721909868</v>
      </c>
      <c r="K401" s="66">
        <f t="shared" si="12"/>
        <v>-0.26626138481321016</v>
      </c>
    </row>
    <row r="402" spans="2:11" x14ac:dyDescent="0.25">
      <c r="B402" s="57">
        <v>300907</v>
      </c>
      <c r="C402" s="2" t="s">
        <v>722</v>
      </c>
      <c r="D402" s="2" t="s">
        <v>426</v>
      </c>
      <c r="E402" s="2" t="s">
        <v>353</v>
      </c>
      <c r="G402" s="63">
        <f>'Tariffs 2019 '!G392</f>
        <v>2.2090000000000001</v>
      </c>
      <c r="I402" s="64">
        <f t="shared" si="13"/>
        <v>2.1447179721909868</v>
      </c>
      <c r="K402" s="66">
        <f t="shared" si="12"/>
        <v>-2.910005785831293E-2</v>
      </c>
    </row>
    <row r="403" spans="2:11" x14ac:dyDescent="0.25">
      <c r="B403" s="57">
        <v>300908</v>
      </c>
      <c r="C403" s="2" t="s">
        <v>723</v>
      </c>
      <c r="D403" s="2" t="s">
        <v>426</v>
      </c>
      <c r="E403" s="2" t="s">
        <v>353</v>
      </c>
      <c r="G403" s="63">
        <f>'Tariffs 2019 '!G393</f>
        <v>2.82</v>
      </c>
      <c r="I403" s="64">
        <f t="shared" si="13"/>
        <v>2.1447179721909868</v>
      </c>
      <c r="K403" s="66">
        <f t="shared" si="12"/>
        <v>-0.23946171198901173</v>
      </c>
    </row>
    <row r="404" spans="2:11" x14ac:dyDescent="0.25">
      <c r="B404" s="57">
        <v>300909</v>
      </c>
      <c r="C404" s="2" t="s">
        <v>724</v>
      </c>
      <c r="D404" s="2" t="s">
        <v>426</v>
      </c>
      <c r="E404" s="2" t="s">
        <v>353</v>
      </c>
      <c r="G404" s="63">
        <f>'Tariffs 2019 '!G394</f>
        <v>3.3929999999999998</v>
      </c>
      <c r="I404" s="64">
        <f t="shared" si="13"/>
        <v>2.1447179721909868</v>
      </c>
      <c r="K404" s="66">
        <f t="shared" si="12"/>
        <v>-0.36789921244002743</v>
      </c>
    </row>
    <row r="405" spans="2:11" x14ac:dyDescent="0.25">
      <c r="B405" s="57">
        <v>300910</v>
      </c>
      <c r="C405" s="2" t="s">
        <v>725</v>
      </c>
      <c r="D405" s="2" t="s">
        <v>426</v>
      </c>
      <c r="E405" s="2" t="s">
        <v>353</v>
      </c>
      <c r="G405" s="63">
        <f>'Tariffs 2019 '!G395</f>
        <v>2.202</v>
      </c>
      <c r="I405" s="64">
        <f t="shared" si="13"/>
        <v>2.1447179721909868</v>
      </c>
      <c r="K405" s="66">
        <f t="shared" si="12"/>
        <v>-2.6013636607181267E-2</v>
      </c>
    </row>
    <row r="406" spans="2:11" x14ac:dyDescent="0.25">
      <c r="B406" s="57">
        <v>300911</v>
      </c>
      <c r="C406" s="2" t="s">
        <v>726</v>
      </c>
      <c r="D406" s="2" t="s">
        <v>426</v>
      </c>
      <c r="E406" s="2" t="s">
        <v>353</v>
      </c>
      <c r="G406" s="63">
        <f>'Tariffs 2019 '!G396</f>
        <v>2.2090000000000001</v>
      </c>
      <c r="I406" s="64">
        <f t="shared" si="13"/>
        <v>2.1447179721909868</v>
      </c>
      <c r="K406" s="66">
        <f t="shared" si="12"/>
        <v>-2.910005785831293E-2</v>
      </c>
    </row>
    <row r="407" spans="2:11" x14ac:dyDescent="0.25">
      <c r="B407" s="57">
        <v>300912</v>
      </c>
      <c r="C407" s="2" t="s">
        <v>727</v>
      </c>
      <c r="D407" s="2" t="s">
        <v>426</v>
      </c>
      <c r="E407" s="2" t="s">
        <v>353</v>
      </c>
      <c r="G407" s="63">
        <f>'Tariffs 2019 '!G397</f>
        <v>2.5209999999999999</v>
      </c>
      <c r="I407" s="64">
        <f t="shared" si="13"/>
        <v>2.1447179721909868</v>
      </c>
      <c r="K407" s="66">
        <f t="shared" si="12"/>
        <v>-0.14925903522769263</v>
      </c>
    </row>
    <row r="408" spans="2:11" x14ac:dyDescent="0.25">
      <c r="B408" s="57">
        <v>300916</v>
      </c>
      <c r="C408" s="2" t="s">
        <v>728</v>
      </c>
      <c r="D408" s="2" t="s">
        <v>428</v>
      </c>
      <c r="E408" s="2" t="s">
        <v>353</v>
      </c>
      <c r="G408" s="63">
        <f>'Tariffs 2019 '!G398</f>
        <v>2.8079999999999998</v>
      </c>
      <c r="I408" s="64">
        <f t="shared" si="13"/>
        <v>2.1447179721909868</v>
      </c>
      <c r="K408" s="66">
        <f t="shared" si="12"/>
        <v>-0.23621154836503314</v>
      </c>
    </row>
    <row r="409" spans="2:11" x14ac:dyDescent="0.25">
      <c r="B409" s="57">
        <v>300923</v>
      </c>
      <c r="C409" s="2" t="s">
        <v>729</v>
      </c>
      <c r="D409" s="2" t="s">
        <v>428</v>
      </c>
      <c r="E409" s="2" t="s">
        <v>353</v>
      </c>
      <c r="G409" s="63">
        <f>'Tariffs 2019 '!G399</f>
        <v>2.9919999999999995</v>
      </c>
      <c r="I409" s="64">
        <f t="shared" si="13"/>
        <v>2.1447179721909868</v>
      </c>
      <c r="K409" s="66">
        <f t="shared" si="12"/>
        <v>-0.28318249592547223</v>
      </c>
    </row>
    <row r="410" spans="2:11" x14ac:dyDescent="0.25">
      <c r="B410" s="57">
        <v>300927</v>
      </c>
      <c r="C410" s="2" t="s">
        <v>730</v>
      </c>
      <c r="D410" s="2" t="s">
        <v>428</v>
      </c>
      <c r="E410" s="2" t="s">
        <v>353</v>
      </c>
      <c r="G410" s="63">
        <f>'Tariffs 2019 '!G400</f>
        <v>2.6909999999999998</v>
      </c>
      <c r="I410" s="64">
        <f t="shared" si="13"/>
        <v>2.1447179721909868</v>
      </c>
      <c r="K410" s="66">
        <f t="shared" si="12"/>
        <v>-0.20300335481568677</v>
      </c>
    </row>
    <row r="411" spans="2:11" x14ac:dyDescent="0.25">
      <c r="B411" s="57">
        <v>300940</v>
      </c>
      <c r="C411" s="2" t="s">
        <v>731</v>
      </c>
      <c r="D411" s="2" t="s">
        <v>426</v>
      </c>
      <c r="E411" s="2" t="s">
        <v>353</v>
      </c>
      <c r="G411" s="63">
        <f>'Tariffs 2019 '!G401</f>
        <v>2.2890000000000001</v>
      </c>
      <c r="I411" s="64">
        <f t="shared" si="13"/>
        <v>2.1447179721909868</v>
      </c>
      <c r="K411" s="66">
        <f t="shared" si="12"/>
        <v>-6.3032777548717056E-2</v>
      </c>
    </row>
    <row r="412" spans="2:11" x14ac:dyDescent="0.25">
      <c r="B412" s="57">
        <v>300942</v>
      </c>
      <c r="C412" s="2" t="s">
        <v>732</v>
      </c>
      <c r="D412" s="2" t="s">
        <v>428</v>
      </c>
      <c r="E412" s="2" t="s">
        <v>353</v>
      </c>
      <c r="G412" s="63">
        <f>'Tariffs 2019 '!G402</f>
        <v>3.0089999999999995</v>
      </c>
      <c r="I412" s="64">
        <f t="shared" si="13"/>
        <v>2.1447179721909868</v>
      </c>
      <c r="K412" s="66">
        <f t="shared" si="12"/>
        <v>-0.28723231233267293</v>
      </c>
    </row>
    <row r="413" spans="2:11" x14ac:dyDescent="0.25">
      <c r="B413" s="57">
        <v>300952</v>
      </c>
      <c r="C413" s="2" t="s">
        <v>733</v>
      </c>
      <c r="D413" s="2" t="s">
        <v>428</v>
      </c>
      <c r="E413" s="2" t="s">
        <v>353</v>
      </c>
      <c r="G413" s="63">
        <f>'Tariffs 2019 '!G403</f>
        <v>2.8769999999999998</v>
      </c>
      <c r="I413" s="64">
        <f t="shared" si="13"/>
        <v>2.1447179721909868</v>
      </c>
      <c r="K413" s="66">
        <f t="shared" si="12"/>
        <v>-0.2545297281227018</v>
      </c>
    </row>
    <row r="414" spans="2:11" x14ac:dyDescent="0.25">
      <c r="B414" s="57">
        <v>300958</v>
      </c>
      <c r="C414" s="2" t="s">
        <v>734</v>
      </c>
      <c r="D414" s="2" t="s">
        <v>428</v>
      </c>
      <c r="E414" s="2" t="s">
        <v>353</v>
      </c>
      <c r="G414" s="63">
        <f>'Tariffs 2019 '!G404</f>
        <v>2.4209999999999998</v>
      </c>
      <c r="I414" s="64">
        <f t="shared" si="13"/>
        <v>2.1447179721909868</v>
      </c>
      <c r="K414" s="66">
        <f t="shared" si="12"/>
        <v>-0.11411897059438787</v>
      </c>
    </row>
    <row r="415" spans="2:11" x14ac:dyDescent="0.25">
      <c r="B415" s="57">
        <v>300965</v>
      </c>
      <c r="C415" s="2" t="s">
        <v>735</v>
      </c>
      <c r="D415" s="2" t="s">
        <v>428</v>
      </c>
      <c r="E415" s="2" t="s">
        <v>353</v>
      </c>
      <c r="G415" s="63">
        <f>'Tariffs 2019 '!G405</f>
        <v>3.2529999999999997</v>
      </c>
      <c r="I415" s="64">
        <f t="shared" si="13"/>
        <v>2.1447179721909868</v>
      </c>
      <c r="K415" s="66">
        <f t="shared" ref="K415:K478" si="14">(I415-G415)/G415</f>
        <v>-0.34069536667968431</v>
      </c>
    </row>
    <row r="416" spans="2:11" x14ac:dyDescent="0.25">
      <c r="B416" s="57">
        <v>300968</v>
      </c>
      <c r="C416" s="2" t="s">
        <v>736</v>
      </c>
      <c r="D416" s="2" t="s">
        <v>426</v>
      </c>
      <c r="E416" s="2" t="s">
        <v>353</v>
      </c>
      <c r="G416" s="63">
        <f>'Tariffs 2019 '!G406</f>
        <v>2.17</v>
      </c>
      <c r="I416" s="64">
        <f t="shared" ref="I416:I479" si="15">IF(D416="storage",$I$18,$I$16)</f>
        <v>2.1447179721909868</v>
      </c>
      <c r="K416" s="66">
        <f t="shared" si="14"/>
        <v>-1.1650704059453051E-2</v>
      </c>
    </row>
    <row r="417" spans="2:11" x14ac:dyDescent="0.25">
      <c r="B417" s="57">
        <v>300975</v>
      </c>
      <c r="C417" s="2" t="s">
        <v>737</v>
      </c>
      <c r="D417" s="2" t="s">
        <v>426</v>
      </c>
      <c r="E417" s="2" t="s">
        <v>353</v>
      </c>
      <c r="G417" s="63">
        <f>'Tariffs 2019 '!G407</f>
        <v>2.2890000000000001</v>
      </c>
      <c r="I417" s="64">
        <f t="shared" si="15"/>
        <v>2.1447179721909868</v>
      </c>
      <c r="K417" s="66">
        <f t="shared" si="14"/>
        <v>-6.3032777548717056E-2</v>
      </c>
    </row>
    <row r="418" spans="2:11" x14ac:dyDescent="0.25">
      <c r="B418" s="57">
        <v>300983</v>
      </c>
      <c r="C418" s="2" t="s">
        <v>738</v>
      </c>
      <c r="D418" s="2" t="s">
        <v>426</v>
      </c>
      <c r="E418" s="2" t="s">
        <v>353</v>
      </c>
      <c r="G418" s="63">
        <f>'Tariffs 2019 '!G408</f>
        <v>2.17</v>
      </c>
      <c r="I418" s="64">
        <f t="shared" si="15"/>
        <v>2.1447179721909868</v>
      </c>
      <c r="K418" s="66">
        <f t="shared" si="14"/>
        <v>-1.1650704059453051E-2</v>
      </c>
    </row>
    <row r="419" spans="2:11" x14ac:dyDescent="0.25">
      <c r="B419" s="57">
        <v>300991</v>
      </c>
      <c r="C419" s="2" t="s">
        <v>739</v>
      </c>
      <c r="D419" s="2" t="s">
        <v>426</v>
      </c>
      <c r="E419" s="2" t="s">
        <v>353</v>
      </c>
      <c r="G419" s="63">
        <f>'Tariffs 2019 '!G409</f>
        <v>2.1110000000000002</v>
      </c>
      <c r="I419" s="64">
        <f t="shared" si="15"/>
        <v>2.1447179721909868</v>
      </c>
      <c r="K419" s="66">
        <f t="shared" si="14"/>
        <v>1.597251169634609E-2</v>
      </c>
    </row>
    <row r="420" spans="2:11" x14ac:dyDescent="0.25">
      <c r="B420" s="57">
        <v>300997</v>
      </c>
      <c r="C420" s="2" t="s">
        <v>740</v>
      </c>
      <c r="D420" s="2" t="s">
        <v>426</v>
      </c>
      <c r="E420" s="2" t="s">
        <v>353</v>
      </c>
      <c r="G420" s="63">
        <f>'Tariffs 2019 '!G410</f>
        <v>1.9289999999999998</v>
      </c>
      <c r="I420" s="64">
        <f t="shared" si="15"/>
        <v>2.1447179721909868</v>
      </c>
      <c r="K420" s="66">
        <f t="shared" si="14"/>
        <v>0.11182891248884759</v>
      </c>
    </row>
    <row r="421" spans="2:11" x14ac:dyDescent="0.25">
      <c r="B421" s="57">
        <v>300998</v>
      </c>
      <c r="C421" s="2" t="s">
        <v>741</v>
      </c>
      <c r="D421" s="2" t="s">
        <v>426</v>
      </c>
      <c r="E421" s="2" t="s">
        <v>353</v>
      </c>
      <c r="G421" s="63">
        <f>'Tariffs 2019 '!G411</f>
        <v>1.7989999999999999</v>
      </c>
      <c r="I421" s="64">
        <f t="shared" si="15"/>
        <v>2.1447179721909868</v>
      </c>
      <c r="K421" s="66">
        <f t="shared" si="14"/>
        <v>0.19217230249637959</v>
      </c>
    </row>
    <row r="422" spans="2:11" x14ac:dyDescent="0.25">
      <c r="B422" s="57">
        <v>301002</v>
      </c>
      <c r="C422" s="2" t="s">
        <v>742</v>
      </c>
      <c r="D422" s="2" t="s">
        <v>426</v>
      </c>
      <c r="E422" s="2" t="s">
        <v>353</v>
      </c>
      <c r="G422" s="63">
        <f>'Tariffs 2019 '!G412</f>
        <v>2.6659999999999999</v>
      </c>
      <c r="I422" s="64">
        <f t="shared" si="15"/>
        <v>2.1447179721909868</v>
      </c>
      <c r="K422" s="66">
        <f t="shared" si="14"/>
        <v>-0.19552964283908969</v>
      </c>
    </row>
    <row r="423" spans="2:11" x14ac:dyDescent="0.25">
      <c r="B423" s="57">
        <v>301006</v>
      </c>
      <c r="C423" s="2" t="s">
        <v>743</v>
      </c>
      <c r="D423" s="2" t="s">
        <v>426</v>
      </c>
      <c r="E423" s="2" t="s">
        <v>353</v>
      </c>
      <c r="G423" s="63">
        <f>'Tariffs 2019 '!G413</f>
        <v>2.82</v>
      </c>
      <c r="I423" s="64">
        <f t="shared" si="15"/>
        <v>2.1447179721909868</v>
      </c>
      <c r="K423" s="66">
        <f t="shared" si="14"/>
        <v>-0.23946171198901173</v>
      </c>
    </row>
    <row r="424" spans="2:11" x14ac:dyDescent="0.25">
      <c r="B424" s="57">
        <v>301009</v>
      </c>
      <c r="C424" s="2" t="s">
        <v>744</v>
      </c>
      <c r="D424" s="2" t="s">
        <v>426</v>
      </c>
      <c r="E424" s="2" t="s">
        <v>353</v>
      </c>
      <c r="G424" s="63">
        <f>'Tariffs 2019 '!G414</f>
        <v>2.2090000000000001</v>
      </c>
      <c r="I424" s="64">
        <f t="shared" si="15"/>
        <v>2.1447179721909868</v>
      </c>
      <c r="K424" s="66">
        <f t="shared" si="14"/>
        <v>-2.910005785831293E-2</v>
      </c>
    </row>
    <row r="425" spans="2:11" x14ac:dyDescent="0.25">
      <c r="B425" s="57">
        <v>301013</v>
      </c>
      <c r="C425" s="2" t="s">
        <v>745</v>
      </c>
      <c r="D425" s="2" t="s">
        <v>426</v>
      </c>
      <c r="E425" s="2" t="s">
        <v>353</v>
      </c>
      <c r="G425" s="63">
        <f>'Tariffs 2019 '!G415</f>
        <v>2.2170000000000001</v>
      </c>
      <c r="I425" s="64">
        <f t="shared" si="15"/>
        <v>2.1447179721909868</v>
      </c>
      <c r="K425" s="66">
        <f t="shared" si="14"/>
        <v>-3.2603530811462909E-2</v>
      </c>
    </row>
    <row r="426" spans="2:11" x14ac:dyDescent="0.25">
      <c r="B426" s="57">
        <v>301014</v>
      </c>
      <c r="C426" s="2" t="s">
        <v>746</v>
      </c>
      <c r="D426" s="2" t="s">
        <v>426</v>
      </c>
      <c r="E426" s="2" t="s">
        <v>353</v>
      </c>
      <c r="G426" s="63">
        <f>'Tariffs 2019 '!G416</f>
        <v>2.82</v>
      </c>
      <c r="I426" s="64">
        <f t="shared" si="15"/>
        <v>2.1447179721909868</v>
      </c>
      <c r="K426" s="66">
        <f t="shared" si="14"/>
        <v>-0.23946171198901173</v>
      </c>
    </row>
    <row r="427" spans="2:11" x14ac:dyDescent="0.25">
      <c r="B427" s="57">
        <v>301015</v>
      </c>
      <c r="C427" s="2" t="s">
        <v>747</v>
      </c>
      <c r="D427" s="2" t="s">
        <v>426</v>
      </c>
      <c r="E427" s="2" t="s">
        <v>353</v>
      </c>
      <c r="G427" s="63">
        <f>'Tariffs 2019 '!G417</f>
        <v>1.994</v>
      </c>
      <c r="I427" s="64">
        <f t="shared" si="15"/>
        <v>2.1447179721909868</v>
      </c>
      <c r="K427" s="66">
        <f t="shared" si="14"/>
        <v>7.5585743325469815E-2</v>
      </c>
    </row>
    <row r="428" spans="2:11" x14ac:dyDescent="0.25">
      <c r="B428" s="57">
        <v>301016</v>
      </c>
      <c r="C428" s="2" t="s">
        <v>748</v>
      </c>
      <c r="D428" s="2" t="s">
        <v>426</v>
      </c>
      <c r="E428" s="2" t="s">
        <v>353</v>
      </c>
      <c r="G428" s="63">
        <f>'Tariffs 2019 '!G418</f>
        <v>2.202</v>
      </c>
      <c r="I428" s="64">
        <f t="shared" si="15"/>
        <v>2.1447179721909868</v>
      </c>
      <c r="K428" s="66">
        <f t="shared" si="14"/>
        <v>-2.6013636607181267E-2</v>
      </c>
    </row>
    <row r="429" spans="2:11" x14ac:dyDescent="0.25">
      <c r="B429" s="57">
        <v>301017</v>
      </c>
      <c r="C429" s="2" t="s">
        <v>749</v>
      </c>
      <c r="D429" s="2" t="s">
        <v>426</v>
      </c>
      <c r="E429" s="2" t="s">
        <v>353</v>
      </c>
      <c r="G429" s="63">
        <f>'Tariffs 2019 '!G419</f>
        <v>2.202</v>
      </c>
      <c r="I429" s="64">
        <f t="shared" si="15"/>
        <v>2.1447179721909868</v>
      </c>
      <c r="K429" s="66">
        <f t="shared" si="14"/>
        <v>-2.6013636607181267E-2</v>
      </c>
    </row>
    <row r="430" spans="2:11" x14ac:dyDescent="0.25">
      <c r="B430" s="57">
        <v>301021</v>
      </c>
      <c r="C430" s="2" t="s">
        <v>750</v>
      </c>
      <c r="D430" s="2" t="s">
        <v>426</v>
      </c>
      <c r="E430" s="2" t="s">
        <v>353</v>
      </c>
      <c r="G430" s="63">
        <f>'Tariffs 2019 '!G420</f>
        <v>2.202</v>
      </c>
      <c r="I430" s="64">
        <f t="shared" si="15"/>
        <v>2.1447179721909868</v>
      </c>
      <c r="K430" s="66">
        <f t="shared" si="14"/>
        <v>-2.6013636607181267E-2</v>
      </c>
    </row>
    <row r="431" spans="2:11" x14ac:dyDescent="0.25">
      <c r="B431" s="57">
        <v>301022</v>
      </c>
      <c r="C431" s="2" t="s">
        <v>751</v>
      </c>
      <c r="D431" s="2" t="s">
        <v>426</v>
      </c>
      <c r="E431" s="2" t="s">
        <v>353</v>
      </c>
      <c r="G431" s="63">
        <f>'Tariffs 2019 '!G421</f>
        <v>2.2170000000000001</v>
      </c>
      <c r="I431" s="64">
        <f t="shared" si="15"/>
        <v>2.1447179721909868</v>
      </c>
      <c r="K431" s="66">
        <f t="shared" si="14"/>
        <v>-3.2603530811462909E-2</v>
      </c>
    </row>
    <row r="432" spans="2:11" x14ac:dyDescent="0.25">
      <c r="B432" s="57">
        <v>301024</v>
      </c>
      <c r="C432" s="2" t="s">
        <v>752</v>
      </c>
      <c r="D432" s="2" t="s">
        <v>426</v>
      </c>
      <c r="E432" s="2" t="s">
        <v>353</v>
      </c>
      <c r="G432" s="63">
        <f>'Tariffs 2019 '!G422</f>
        <v>2.9409999999999998</v>
      </c>
      <c r="I432" s="64">
        <f t="shared" si="15"/>
        <v>2.1447179721909868</v>
      </c>
      <c r="K432" s="66">
        <f t="shared" si="14"/>
        <v>-0.27075213458313946</v>
      </c>
    </row>
    <row r="433" spans="2:11" x14ac:dyDescent="0.25">
      <c r="B433" s="57">
        <v>301027</v>
      </c>
      <c r="C433" s="2" t="s">
        <v>753</v>
      </c>
      <c r="D433" s="2" t="s">
        <v>426</v>
      </c>
      <c r="E433" s="2" t="s">
        <v>353</v>
      </c>
      <c r="G433" s="63">
        <f>'Tariffs 2019 '!G423</f>
        <v>2.82</v>
      </c>
      <c r="I433" s="64">
        <f t="shared" si="15"/>
        <v>2.1447179721909868</v>
      </c>
      <c r="K433" s="66">
        <f t="shared" si="14"/>
        <v>-0.23946171198901173</v>
      </c>
    </row>
    <row r="434" spans="2:11" x14ac:dyDescent="0.25">
      <c r="B434" s="57">
        <v>301028</v>
      </c>
      <c r="C434" s="2" t="s">
        <v>754</v>
      </c>
      <c r="D434" s="2" t="s">
        <v>426</v>
      </c>
      <c r="E434" s="2" t="s">
        <v>353</v>
      </c>
      <c r="G434" s="63">
        <f>'Tariffs 2019 '!G424</f>
        <v>2.17</v>
      </c>
      <c r="I434" s="64">
        <f t="shared" si="15"/>
        <v>2.1447179721909868</v>
      </c>
      <c r="K434" s="66">
        <f t="shared" si="14"/>
        <v>-1.1650704059453051E-2</v>
      </c>
    </row>
    <row r="435" spans="2:11" x14ac:dyDescent="0.25">
      <c r="B435" s="57">
        <v>301029</v>
      </c>
      <c r="C435" s="2" t="s">
        <v>755</v>
      </c>
      <c r="D435" s="2" t="s">
        <v>426</v>
      </c>
      <c r="E435" s="2" t="s">
        <v>353</v>
      </c>
      <c r="G435" s="63">
        <f>'Tariffs 2019 '!G425</f>
        <v>2.17</v>
      </c>
      <c r="I435" s="64">
        <f t="shared" si="15"/>
        <v>2.1447179721909868</v>
      </c>
      <c r="K435" s="66">
        <f t="shared" si="14"/>
        <v>-1.1650704059453051E-2</v>
      </c>
    </row>
    <row r="436" spans="2:11" x14ac:dyDescent="0.25">
      <c r="B436" s="57">
        <v>301031</v>
      </c>
      <c r="C436" s="2" t="s">
        <v>756</v>
      </c>
      <c r="D436" s="2" t="s">
        <v>426</v>
      </c>
      <c r="E436" s="2" t="s">
        <v>353</v>
      </c>
      <c r="G436" s="63">
        <f>'Tariffs 2019 '!G426</f>
        <v>2.5589999999999997</v>
      </c>
      <c r="I436" s="64">
        <f t="shared" si="15"/>
        <v>2.1447179721909868</v>
      </c>
      <c r="K436" s="66">
        <f t="shared" si="14"/>
        <v>-0.16189215623642553</v>
      </c>
    </row>
    <row r="437" spans="2:11" x14ac:dyDescent="0.25">
      <c r="B437" s="57">
        <v>301033</v>
      </c>
      <c r="C437" s="2" t="s">
        <v>757</v>
      </c>
      <c r="D437" s="2" t="s">
        <v>426</v>
      </c>
      <c r="E437" s="2" t="s">
        <v>353</v>
      </c>
      <c r="G437" s="63">
        <f>'Tariffs 2019 '!G427</f>
        <v>1.944</v>
      </c>
      <c r="I437" s="64">
        <f t="shared" si="15"/>
        <v>2.1447179721909868</v>
      </c>
      <c r="K437" s="66">
        <f t="shared" si="14"/>
        <v>0.10324998569495208</v>
      </c>
    </row>
    <row r="438" spans="2:11" x14ac:dyDescent="0.25">
      <c r="B438" s="57">
        <v>301034</v>
      </c>
      <c r="C438" s="2" t="s">
        <v>758</v>
      </c>
      <c r="D438" s="2" t="s">
        <v>426</v>
      </c>
      <c r="E438" s="2" t="s">
        <v>353</v>
      </c>
      <c r="G438" s="63">
        <f>'Tariffs 2019 '!G428</f>
        <v>2.9409999999999998</v>
      </c>
      <c r="I438" s="64">
        <f t="shared" si="15"/>
        <v>2.1447179721909868</v>
      </c>
      <c r="K438" s="66">
        <f t="shared" si="14"/>
        <v>-0.27075213458313946</v>
      </c>
    </row>
    <row r="439" spans="2:11" x14ac:dyDescent="0.25">
      <c r="B439" s="57">
        <v>301037</v>
      </c>
      <c r="C439" s="2" t="s">
        <v>759</v>
      </c>
      <c r="D439" s="2" t="s">
        <v>428</v>
      </c>
      <c r="E439" s="2" t="s">
        <v>353</v>
      </c>
      <c r="G439" s="63">
        <f>'Tariffs 2019 '!G429</f>
        <v>3.7039999999999997</v>
      </c>
      <c r="I439" s="64">
        <f t="shared" si="15"/>
        <v>2.1447179721909868</v>
      </c>
      <c r="K439" s="66">
        <f t="shared" si="14"/>
        <v>-0.42097246971085667</v>
      </c>
    </row>
    <row r="440" spans="2:11" x14ac:dyDescent="0.25">
      <c r="B440" s="57">
        <v>301038</v>
      </c>
      <c r="C440" s="2" t="s">
        <v>760</v>
      </c>
      <c r="D440" s="2" t="s">
        <v>426</v>
      </c>
      <c r="E440" s="2" t="s">
        <v>353</v>
      </c>
      <c r="G440" s="63">
        <f>'Tariffs 2019 '!G430</f>
        <v>2.2890000000000001</v>
      </c>
      <c r="I440" s="64">
        <f t="shared" si="15"/>
        <v>2.1447179721909868</v>
      </c>
      <c r="K440" s="66">
        <f t="shared" si="14"/>
        <v>-6.3032777548717056E-2</v>
      </c>
    </row>
    <row r="441" spans="2:11" x14ac:dyDescent="0.25">
      <c r="B441" s="57">
        <v>301039</v>
      </c>
      <c r="C441" s="2" t="s">
        <v>761</v>
      </c>
      <c r="D441" s="2" t="s">
        <v>426</v>
      </c>
      <c r="E441" s="2" t="s">
        <v>353</v>
      </c>
      <c r="G441" s="63">
        <f>'Tariffs 2019 '!G431</f>
        <v>2.17</v>
      </c>
      <c r="I441" s="64">
        <f t="shared" si="15"/>
        <v>2.1447179721909868</v>
      </c>
      <c r="K441" s="66">
        <f t="shared" si="14"/>
        <v>-1.1650704059453051E-2</v>
      </c>
    </row>
    <row r="442" spans="2:11" x14ac:dyDescent="0.25">
      <c r="B442" s="57">
        <v>301040</v>
      </c>
      <c r="C442" s="2" t="s">
        <v>762</v>
      </c>
      <c r="D442" s="2" t="s">
        <v>426</v>
      </c>
      <c r="E442" s="2" t="s">
        <v>353</v>
      </c>
      <c r="G442" s="63">
        <f>'Tariffs 2019 '!G432</f>
        <v>2.17</v>
      </c>
      <c r="I442" s="64">
        <f t="shared" si="15"/>
        <v>2.1447179721909868</v>
      </c>
      <c r="K442" s="66">
        <f t="shared" si="14"/>
        <v>-1.1650704059453051E-2</v>
      </c>
    </row>
    <row r="443" spans="2:11" x14ac:dyDescent="0.25">
      <c r="B443" s="57">
        <v>301042</v>
      </c>
      <c r="C443" s="2" t="s">
        <v>763</v>
      </c>
      <c r="D443" s="2" t="s">
        <v>426</v>
      </c>
      <c r="E443" s="2" t="s">
        <v>353</v>
      </c>
      <c r="G443" s="63">
        <f>'Tariffs 2019 '!G433</f>
        <v>3.3009999999999997</v>
      </c>
      <c r="I443" s="64">
        <f t="shared" si="15"/>
        <v>2.1447179721909868</v>
      </c>
      <c r="K443" s="66">
        <f t="shared" si="14"/>
        <v>-0.35028234710966766</v>
      </c>
    </row>
    <row r="444" spans="2:11" x14ac:dyDescent="0.25">
      <c r="B444" s="57">
        <v>301043</v>
      </c>
      <c r="C444" s="2" t="s">
        <v>764</v>
      </c>
      <c r="D444" s="2" t="s">
        <v>426</v>
      </c>
      <c r="E444" s="2" t="s">
        <v>353</v>
      </c>
      <c r="G444" s="63">
        <f>'Tariffs 2019 '!G434</f>
        <v>2.2789999999999999</v>
      </c>
      <c r="I444" s="64">
        <f t="shared" si="15"/>
        <v>2.1447179721909868</v>
      </c>
      <c r="K444" s="66">
        <f t="shared" si="14"/>
        <v>-5.8921468981576616E-2</v>
      </c>
    </row>
    <row r="445" spans="2:11" x14ac:dyDescent="0.25">
      <c r="B445" s="57">
        <v>301045</v>
      </c>
      <c r="C445" s="2" t="s">
        <v>765</v>
      </c>
      <c r="D445" s="2" t="s">
        <v>426</v>
      </c>
      <c r="E445" s="2" t="s">
        <v>353</v>
      </c>
      <c r="G445" s="63">
        <f>'Tariffs 2019 '!G435</f>
        <v>2.5209999999999999</v>
      </c>
      <c r="I445" s="64">
        <f t="shared" si="15"/>
        <v>2.1447179721909868</v>
      </c>
      <c r="K445" s="66">
        <f t="shared" si="14"/>
        <v>-0.14925903522769263</v>
      </c>
    </row>
    <row r="446" spans="2:11" x14ac:dyDescent="0.25">
      <c r="B446" s="57">
        <v>301046</v>
      </c>
      <c r="C446" s="2" t="s">
        <v>766</v>
      </c>
      <c r="D446" s="2" t="s">
        <v>428</v>
      </c>
      <c r="E446" s="2" t="s">
        <v>353</v>
      </c>
      <c r="G446" s="63">
        <f>'Tariffs 2019 '!G436</f>
        <v>3.7330000000000001</v>
      </c>
      <c r="I446" s="64">
        <f t="shared" si="15"/>
        <v>2.1447179721909868</v>
      </c>
      <c r="K446" s="66">
        <f t="shared" si="14"/>
        <v>-0.42547067447334941</v>
      </c>
    </row>
    <row r="447" spans="2:11" x14ac:dyDescent="0.25">
      <c r="B447" s="57">
        <v>301049</v>
      </c>
      <c r="C447" s="2" t="s">
        <v>767</v>
      </c>
      <c r="D447" s="2" t="s">
        <v>428</v>
      </c>
      <c r="E447" s="2" t="s">
        <v>353</v>
      </c>
      <c r="G447" s="63">
        <f>'Tariffs 2019 '!G437</f>
        <v>3.6349999999999998</v>
      </c>
      <c r="I447" s="64">
        <f t="shared" si="15"/>
        <v>2.1447179721909868</v>
      </c>
      <c r="K447" s="66">
        <f t="shared" si="14"/>
        <v>-0.40998130063521682</v>
      </c>
    </row>
    <row r="448" spans="2:11" x14ac:dyDescent="0.25">
      <c r="B448" s="57">
        <v>301050</v>
      </c>
      <c r="C448" s="2" t="s">
        <v>768</v>
      </c>
      <c r="D448" s="2" t="s">
        <v>426</v>
      </c>
      <c r="E448" s="2" t="s">
        <v>353</v>
      </c>
      <c r="G448" s="63">
        <f>'Tariffs 2019 '!G438</f>
        <v>3.3009999999999997</v>
      </c>
      <c r="I448" s="64">
        <f t="shared" si="15"/>
        <v>2.1447179721909868</v>
      </c>
      <c r="K448" s="66">
        <f t="shared" si="14"/>
        <v>-0.35028234710966766</v>
      </c>
    </row>
    <row r="449" spans="2:11" x14ac:dyDescent="0.25">
      <c r="B449" s="57">
        <v>301051</v>
      </c>
      <c r="C449" s="2" t="s">
        <v>769</v>
      </c>
      <c r="D449" s="2" t="s">
        <v>426</v>
      </c>
      <c r="E449" s="2" t="s">
        <v>353</v>
      </c>
      <c r="G449" s="63">
        <f>'Tariffs 2019 '!G439</f>
        <v>3.3929999999999998</v>
      </c>
      <c r="I449" s="64">
        <f t="shared" si="15"/>
        <v>2.1447179721909868</v>
      </c>
      <c r="K449" s="66">
        <f t="shared" si="14"/>
        <v>-0.36789921244002743</v>
      </c>
    </row>
    <row r="450" spans="2:11" x14ac:dyDescent="0.25">
      <c r="B450" s="57">
        <v>301052</v>
      </c>
      <c r="C450" s="2" t="s">
        <v>770</v>
      </c>
      <c r="D450" s="2" t="s">
        <v>428</v>
      </c>
      <c r="E450" s="2" t="s">
        <v>353</v>
      </c>
      <c r="G450" s="63">
        <f>'Tariffs 2019 '!G440</f>
        <v>3.6199999999999997</v>
      </c>
      <c r="I450" s="64">
        <f t="shared" si="15"/>
        <v>2.1447179721909868</v>
      </c>
      <c r="K450" s="66">
        <f t="shared" si="14"/>
        <v>-0.40753647177044555</v>
      </c>
    </row>
    <row r="451" spans="2:11" x14ac:dyDescent="0.25">
      <c r="B451" s="57">
        <v>301054</v>
      </c>
      <c r="C451" s="2" t="s">
        <v>771</v>
      </c>
      <c r="D451" s="2" t="s">
        <v>428</v>
      </c>
      <c r="E451" s="2" t="s">
        <v>353</v>
      </c>
      <c r="G451" s="63">
        <f>'Tariffs 2019 '!G441</f>
        <v>3.8929999999999998</v>
      </c>
      <c r="I451" s="64">
        <f t="shared" si="15"/>
        <v>2.1447179721909868</v>
      </c>
      <c r="K451" s="66">
        <f t="shared" si="14"/>
        <v>-0.44908349031826689</v>
      </c>
    </row>
    <row r="452" spans="2:11" x14ac:dyDescent="0.25">
      <c r="B452" s="57">
        <v>301056</v>
      </c>
      <c r="C452" s="2" t="s">
        <v>772</v>
      </c>
      <c r="D452" s="2" t="s">
        <v>428</v>
      </c>
      <c r="E452" s="2" t="s">
        <v>353</v>
      </c>
      <c r="G452" s="63">
        <f>'Tariffs 2019 '!G442</f>
        <v>2.3769999999999998</v>
      </c>
      <c r="I452" s="64">
        <f t="shared" si="15"/>
        <v>2.1447179721909868</v>
      </c>
      <c r="K452" s="66">
        <f t="shared" si="14"/>
        <v>-9.7720667988646606E-2</v>
      </c>
    </row>
    <row r="453" spans="2:11" x14ac:dyDescent="0.25">
      <c r="B453" s="57">
        <v>301060</v>
      </c>
      <c r="C453" s="2" t="s">
        <v>773</v>
      </c>
      <c r="D453" s="2" t="s">
        <v>426</v>
      </c>
      <c r="E453" s="2" t="s">
        <v>353</v>
      </c>
      <c r="G453" s="63">
        <f>'Tariffs 2019 '!G443</f>
        <v>2.5209999999999999</v>
      </c>
      <c r="I453" s="64">
        <f t="shared" si="15"/>
        <v>2.1447179721909868</v>
      </c>
      <c r="K453" s="66">
        <f t="shared" si="14"/>
        <v>-0.14925903522769263</v>
      </c>
    </row>
    <row r="454" spans="2:11" x14ac:dyDescent="0.25">
      <c r="B454" s="57">
        <v>301063</v>
      </c>
      <c r="C454" s="2" t="s">
        <v>774</v>
      </c>
      <c r="D454" s="2" t="s">
        <v>426</v>
      </c>
      <c r="E454" s="2" t="s">
        <v>353</v>
      </c>
      <c r="G454" s="63">
        <f>'Tariffs 2019 '!G444</f>
        <v>2.024</v>
      </c>
      <c r="I454" s="64">
        <f t="shared" si="15"/>
        <v>2.1447179721909868</v>
      </c>
      <c r="K454" s="66">
        <f t="shared" si="14"/>
        <v>5.9643266892780031E-2</v>
      </c>
    </row>
    <row r="455" spans="2:11" x14ac:dyDescent="0.25">
      <c r="B455" s="57">
        <v>301064</v>
      </c>
      <c r="C455" s="2" t="s">
        <v>775</v>
      </c>
      <c r="D455" s="2" t="s">
        <v>426</v>
      </c>
      <c r="E455" s="2" t="s">
        <v>353</v>
      </c>
      <c r="G455" s="63">
        <f>'Tariffs 2019 '!G445</f>
        <v>2.5909999999999997</v>
      </c>
      <c r="I455" s="64">
        <f t="shared" si="15"/>
        <v>2.1447179721909868</v>
      </c>
      <c r="K455" s="66">
        <f t="shared" si="14"/>
        <v>-0.17224316009610691</v>
      </c>
    </row>
    <row r="456" spans="2:11" x14ac:dyDescent="0.25">
      <c r="B456" s="57">
        <v>301065</v>
      </c>
      <c r="C456" s="2" t="s">
        <v>776</v>
      </c>
      <c r="D456" s="2" t="s">
        <v>426</v>
      </c>
      <c r="E456" s="2" t="s">
        <v>353</v>
      </c>
      <c r="G456" s="63">
        <f>'Tariffs 2019 '!G446</f>
        <v>2.5209999999999999</v>
      </c>
      <c r="I456" s="64">
        <f t="shared" si="15"/>
        <v>2.1447179721909868</v>
      </c>
      <c r="K456" s="66">
        <f t="shared" si="14"/>
        <v>-0.14925903522769263</v>
      </c>
    </row>
    <row r="457" spans="2:11" x14ac:dyDescent="0.25">
      <c r="B457" s="57">
        <v>301080</v>
      </c>
      <c r="C457" s="2" t="s">
        <v>376</v>
      </c>
      <c r="D457" s="2" t="s">
        <v>366</v>
      </c>
      <c r="E457" s="2" t="s">
        <v>353</v>
      </c>
      <c r="G457" s="63">
        <f>'Tariffs 2019 '!G447</f>
        <v>0.52500000000000002</v>
      </c>
      <c r="I457" s="64">
        <f t="shared" si="15"/>
        <v>2.1447179721909868</v>
      </c>
      <c r="K457" s="66">
        <f t="shared" si="14"/>
        <v>3.0851770898875941</v>
      </c>
    </row>
    <row r="458" spans="2:11" x14ac:dyDescent="0.25">
      <c r="B458" s="57">
        <v>301097</v>
      </c>
      <c r="C458" s="2" t="s">
        <v>389</v>
      </c>
      <c r="D458" s="2" t="s">
        <v>366</v>
      </c>
      <c r="E458" s="2" t="s">
        <v>353</v>
      </c>
      <c r="G458" s="63">
        <f>'Tariffs 2019 '!G448</f>
        <v>1.3959999999999999</v>
      </c>
      <c r="I458" s="64">
        <f t="shared" si="15"/>
        <v>2.1447179721909868</v>
      </c>
      <c r="K458" s="66">
        <f t="shared" si="14"/>
        <v>0.53633092563824281</v>
      </c>
    </row>
    <row r="459" spans="2:11" x14ac:dyDescent="0.25">
      <c r="B459" s="57">
        <v>301111</v>
      </c>
      <c r="C459" s="2" t="s">
        <v>396</v>
      </c>
      <c r="D459" s="2" t="s">
        <v>352</v>
      </c>
      <c r="E459" s="2" t="s">
        <v>353</v>
      </c>
      <c r="G459" s="63">
        <f>'Tariffs 2019 '!G449</f>
        <v>2.2309999999999999</v>
      </c>
      <c r="I459" s="64">
        <f t="shared" si="15"/>
        <v>2.1447179721909868</v>
      </c>
      <c r="K459" s="66">
        <f t="shared" si="14"/>
        <v>-3.867414962304485E-2</v>
      </c>
    </row>
    <row r="460" spans="2:11" x14ac:dyDescent="0.25">
      <c r="B460" s="57">
        <v>301113</v>
      </c>
      <c r="C460" s="2" t="s">
        <v>397</v>
      </c>
      <c r="D460" s="2" t="s">
        <v>352</v>
      </c>
      <c r="E460" s="2" t="s">
        <v>353</v>
      </c>
      <c r="G460" s="63">
        <f>'Tariffs 2019 '!G450</f>
        <v>1.028</v>
      </c>
      <c r="I460" s="64">
        <f t="shared" si="15"/>
        <v>2.1447179721909868</v>
      </c>
      <c r="K460" s="66">
        <f t="shared" si="14"/>
        <v>1.0863015293686642</v>
      </c>
    </row>
    <row r="461" spans="2:11" x14ac:dyDescent="0.25">
      <c r="B461" s="57">
        <v>301114</v>
      </c>
      <c r="C461" s="2" t="s">
        <v>398</v>
      </c>
      <c r="D461" s="2" t="s">
        <v>399</v>
      </c>
      <c r="E461" s="2" t="s">
        <v>353</v>
      </c>
      <c r="G461" s="63">
        <f>'Tariffs 2019 '!G451</f>
        <v>0.95200000000000007</v>
      </c>
      <c r="I461" s="64">
        <f t="shared" si="15"/>
        <v>0.5361794930477467</v>
      </c>
      <c r="K461" s="66">
        <f t="shared" si="14"/>
        <v>-0.43678624679858546</v>
      </c>
    </row>
    <row r="462" spans="2:11" x14ac:dyDescent="0.25">
      <c r="B462" s="57">
        <v>301116</v>
      </c>
      <c r="C462" s="2" t="s">
        <v>400</v>
      </c>
      <c r="D462" s="2" t="s">
        <v>399</v>
      </c>
      <c r="E462" s="2" t="s">
        <v>353</v>
      </c>
      <c r="G462" s="63">
        <f>'Tariffs 2019 '!G452</f>
        <v>0.79400000000000004</v>
      </c>
      <c r="I462" s="64">
        <f t="shared" si="15"/>
        <v>0.5361794930477467</v>
      </c>
      <c r="K462" s="66">
        <f t="shared" si="14"/>
        <v>-0.32471096593482784</v>
      </c>
    </row>
    <row r="463" spans="2:11" x14ac:dyDescent="0.25">
      <c r="B463" s="57">
        <v>301118</v>
      </c>
      <c r="C463" s="2" t="s">
        <v>401</v>
      </c>
      <c r="D463" s="2" t="s">
        <v>399</v>
      </c>
      <c r="E463" s="2" t="s">
        <v>353</v>
      </c>
      <c r="G463" s="63">
        <f>'Tariffs 2019 '!G453</f>
        <v>1.0760000000000001</v>
      </c>
      <c r="I463" s="64">
        <f t="shared" si="15"/>
        <v>0.5361794930477467</v>
      </c>
      <c r="K463" s="66">
        <f t="shared" si="14"/>
        <v>-0.50169192095934323</v>
      </c>
    </row>
    <row r="464" spans="2:11" x14ac:dyDescent="0.25">
      <c r="B464" s="57">
        <v>301120</v>
      </c>
      <c r="C464" s="2" t="s">
        <v>777</v>
      </c>
      <c r="D464" s="2" t="s">
        <v>426</v>
      </c>
      <c r="E464" s="2" t="s">
        <v>353</v>
      </c>
      <c r="G464" s="63">
        <f>'Tariffs 2019 '!G454</f>
        <v>1.5619999999999998</v>
      </c>
      <c r="I464" s="64">
        <f t="shared" si="15"/>
        <v>2.1447179721909868</v>
      </c>
      <c r="K464" s="66">
        <f t="shared" si="14"/>
        <v>0.37305888104416585</v>
      </c>
    </row>
    <row r="465" spans="2:11" x14ac:dyDescent="0.25">
      <c r="B465" s="57">
        <v>301129</v>
      </c>
      <c r="C465" s="2" t="s">
        <v>778</v>
      </c>
      <c r="D465" s="2" t="s">
        <v>428</v>
      </c>
      <c r="E465" s="2" t="s">
        <v>353</v>
      </c>
      <c r="G465" s="63">
        <f>'Tariffs 2019 '!G455</f>
        <v>3.5969999999999995</v>
      </c>
      <c r="I465" s="64">
        <f t="shared" si="15"/>
        <v>2.1447179721909868</v>
      </c>
      <c r="K465" s="66">
        <f t="shared" si="14"/>
        <v>-0.4037481311673653</v>
      </c>
    </row>
    <row r="466" spans="2:11" x14ac:dyDescent="0.25">
      <c r="B466" s="57">
        <v>301144</v>
      </c>
      <c r="C466" s="2" t="s">
        <v>779</v>
      </c>
      <c r="D466" s="2" t="s">
        <v>426</v>
      </c>
      <c r="E466" s="2" t="s">
        <v>353</v>
      </c>
      <c r="G466" s="63">
        <f>'Tariffs 2019 '!G456</f>
        <v>3.31</v>
      </c>
      <c r="I466" s="64">
        <f t="shared" si="15"/>
        <v>2.1447179721909868</v>
      </c>
      <c r="K466" s="66">
        <f t="shared" si="14"/>
        <v>-0.3520489509997019</v>
      </c>
    </row>
    <row r="467" spans="2:11" x14ac:dyDescent="0.25">
      <c r="B467" s="57">
        <v>301148</v>
      </c>
      <c r="C467" s="2" t="s">
        <v>780</v>
      </c>
      <c r="D467" s="2" t="s">
        <v>426</v>
      </c>
      <c r="E467" s="2" t="s">
        <v>353</v>
      </c>
      <c r="G467" s="63">
        <f>'Tariffs 2019 '!G457</f>
        <v>1.6839999999999999</v>
      </c>
      <c r="I467" s="64">
        <f t="shared" si="15"/>
        <v>2.1447179721909868</v>
      </c>
      <c r="K467" s="66">
        <f t="shared" si="14"/>
        <v>0.27358549417517036</v>
      </c>
    </row>
    <row r="468" spans="2:11" x14ac:dyDescent="0.25">
      <c r="B468" s="57">
        <v>301152</v>
      </c>
      <c r="C468" s="2" t="s">
        <v>781</v>
      </c>
      <c r="D468" s="2" t="s">
        <v>426</v>
      </c>
      <c r="E468" s="2" t="s">
        <v>353</v>
      </c>
      <c r="G468" s="63">
        <f>'Tariffs 2019 '!G458</f>
        <v>1.5619999999999998</v>
      </c>
      <c r="I468" s="64">
        <f t="shared" si="15"/>
        <v>2.1447179721909868</v>
      </c>
      <c r="K468" s="66">
        <f t="shared" si="14"/>
        <v>0.37305888104416585</v>
      </c>
    </row>
    <row r="469" spans="2:11" x14ac:dyDescent="0.25">
      <c r="B469" s="57">
        <v>301153</v>
      </c>
      <c r="C469" s="2" t="s">
        <v>782</v>
      </c>
      <c r="D469" s="2" t="s">
        <v>426</v>
      </c>
      <c r="E469" s="2" t="s">
        <v>353</v>
      </c>
      <c r="G469" s="63">
        <f>'Tariffs 2019 '!G459</f>
        <v>1.6539999999999999</v>
      </c>
      <c r="I469" s="64">
        <f t="shared" si="15"/>
        <v>2.1447179721909868</v>
      </c>
      <c r="K469" s="66">
        <f t="shared" si="14"/>
        <v>0.29668559382768256</v>
      </c>
    </row>
    <row r="470" spans="2:11" x14ac:dyDescent="0.25">
      <c r="B470" s="57">
        <v>301159</v>
      </c>
      <c r="C470" s="2" t="s">
        <v>783</v>
      </c>
      <c r="D470" s="2" t="s">
        <v>426</v>
      </c>
      <c r="E470" s="2" t="s">
        <v>353</v>
      </c>
      <c r="G470" s="63">
        <f>'Tariffs 2019 '!G460</f>
        <v>1.64</v>
      </c>
      <c r="I470" s="64">
        <f t="shared" si="15"/>
        <v>2.1447179721909868</v>
      </c>
      <c r="K470" s="66">
        <f t="shared" si="14"/>
        <v>0.30775486109206518</v>
      </c>
    </row>
    <row r="471" spans="2:11" x14ac:dyDescent="0.25">
      <c r="B471" s="57">
        <v>301164</v>
      </c>
      <c r="C471" s="2" t="s">
        <v>784</v>
      </c>
      <c r="D471" s="2" t="s">
        <v>426</v>
      </c>
      <c r="E471" s="2" t="s">
        <v>353</v>
      </c>
      <c r="G471" s="63">
        <f>'Tariffs 2019 '!G461</f>
        <v>1.4889999999999999</v>
      </c>
      <c r="I471" s="64">
        <f t="shared" si="15"/>
        <v>2.1447179721909868</v>
      </c>
      <c r="K471" s="66">
        <f t="shared" si="14"/>
        <v>0.44037472947682132</v>
      </c>
    </row>
    <row r="472" spans="2:11" x14ac:dyDescent="0.25">
      <c r="B472" s="57">
        <v>301177</v>
      </c>
      <c r="C472" s="2" t="s">
        <v>785</v>
      </c>
      <c r="D472" s="2" t="s">
        <v>426</v>
      </c>
      <c r="E472" s="2" t="s">
        <v>353</v>
      </c>
      <c r="G472" s="63">
        <f>'Tariffs 2019 '!G462</f>
        <v>1.2269999999999999</v>
      </c>
      <c r="I472" s="64">
        <f t="shared" si="15"/>
        <v>2.1447179721909868</v>
      </c>
      <c r="K472" s="66">
        <f t="shared" si="14"/>
        <v>0.74793640765361613</v>
      </c>
    </row>
    <row r="473" spans="2:11" x14ac:dyDescent="0.25">
      <c r="B473" s="57">
        <v>301178</v>
      </c>
      <c r="C473" s="2" t="s">
        <v>786</v>
      </c>
      <c r="D473" s="2" t="s">
        <v>426</v>
      </c>
      <c r="E473" s="2" t="s">
        <v>353</v>
      </c>
      <c r="G473" s="63">
        <f>'Tariffs 2019 '!G463</f>
        <v>1.5799999999999998</v>
      </c>
      <c r="I473" s="64">
        <f t="shared" si="15"/>
        <v>2.1447179721909868</v>
      </c>
      <c r="K473" s="66">
        <f t="shared" si="14"/>
        <v>0.3574164380955614</v>
      </c>
    </row>
    <row r="474" spans="2:11" x14ac:dyDescent="0.25">
      <c r="B474" s="57">
        <v>301180</v>
      </c>
      <c r="C474" s="2" t="s">
        <v>787</v>
      </c>
      <c r="D474" s="2" t="s">
        <v>426</v>
      </c>
      <c r="E474" s="2" t="s">
        <v>353</v>
      </c>
      <c r="G474" s="63">
        <f>'Tariffs 2019 '!G464</f>
        <v>1.8919999999999999</v>
      </c>
      <c r="I474" s="64">
        <f t="shared" si="15"/>
        <v>2.1447179721909868</v>
      </c>
      <c r="K474" s="66">
        <f t="shared" si="14"/>
        <v>0.13357186690855546</v>
      </c>
    </row>
    <row r="475" spans="2:11" x14ac:dyDescent="0.25">
      <c r="B475" s="57">
        <v>301182</v>
      </c>
      <c r="C475" s="2" t="s">
        <v>788</v>
      </c>
      <c r="D475" s="2" t="s">
        <v>426</v>
      </c>
      <c r="E475" s="2" t="s">
        <v>353</v>
      </c>
      <c r="G475" s="63">
        <f>'Tariffs 2019 '!G465</f>
        <v>1.599</v>
      </c>
      <c r="I475" s="64">
        <f t="shared" si="15"/>
        <v>2.1447179721909868</v>
      </c>
      <c r="K475" s="66">
        <f t="shared" si="14"/>
        <v>0.34128703701750274</v>
      </c>
    </row>
    <row r="476" spans="2:11" x14ac:dyDescent="0.25">
      <c r="B476" s="57">
        <v>301184</v>
      </c>
      <c r="C476" s="2" t="s">
        <v>402</v>
      </c>
      <c r="D476" s="2" t="s">
        <v>352</v>
      </c>
      <c r="E476" s="2" t="s">
        <v>353</v>
      </c>
      <c r="G476" s="63">
        <f>'Tariffs 2019 '!G466</f>
        <v>2.4739999999999998</v>
      </c>
      <c r="I476" s="64">
        <f t="shared" si="15"/>
        <v>2.1447179721909868</v>
      </c>
      <c r="K476" s="66">
        <f t="shared" si="14"/>
        <v>-0.13309702013298827</v>
      </c>
    </row>
    <row r="477" spans="2:11" x14ac:dyDescent="0.25">
      <c r="B477" s="57">
        <v>301185</v>
      </c>
      <c r="C477" s="2" t="s">
        <v>403</v>
      </c>
      <c r="D477" s="2" t="s">
        <v>399</v>
      </c>
      <c r="E477" s="2" t="s">
        <v>353</v>
      </c>
      <c r="G477" s="63">
        <f>'Tariffs 2019 '!G467</f>
        <v>0.71000000000000008</v>
      </c>
      <c r="I477" s="64">
        <f t="shared" si="15"/>
        <v>0.5361794930477467</v>
      </c>
      <c r="K477" s="66">
        <f t="shared" si="14"/>
        <v>-0.24481761542570896</v>
      </c>
    </row>
    <row r="478" spans="2:11" x14ac:dyDescent="0.25">
      <c r="B478" s="57">
        <v>301193</v>
      </c>
      <c r="C478" s="2" t="s">
        <v>789</v>
      </c>
      <c r="D478" s="2" t="s">
        <v>428</v>
      </c>
      <c r="E478" s="2" t="s">
        <v>353</v>
      </c>
      <c r="G478" s="63">
        <f>'Tariffs 2019 '!G468</f>
        <v>2.2429999999999999</v>
      </c>
      <c r="I478" s="64">
        <f t="shared" si="15"/>
        <v>2.1447179721909868</v>
      </c>
      <c r="K478" s="66">
        <f t="shared" si="14"/>
        <v>-4.3817221493095443E-2</v>
      </c>
    </row>
    <row r="479" spans="2:11" x14ac:dyDescent="0.25">
      <c r="B479" s="57">
        <v>301194</v>
      </c>
      <c r="C479" s="2" t="s">
        <v>790</v>
      </c>
      <c r="D479" s="2" t="s">
        <v>428</v>
      </c>
      <c r="E479" s="2" t="s">
        <v>353</v>
      </c>
      <c r="G479" s="63">
        <f>'Tariffs 2019 '!G469</f>
        <v>1.827</v>
      </c>
      <c r="I479" s="64">
        <f t="shared" si="15"/>
        <v>2.1447179721909868</v>
      </c>
      <c r="K479" s="66">
        <f t="shared" ref="K479:K542" si="16">(I479-G479)/G479</f>
        <v>0.17390146261137759</v>
      </c>
    </row>
    <row r="480" spans="2:11" x14ac:dyDescent="0.25">
      <c r="B480" s="57">
        <v>301195</v>
      </c>
      <c r="C480" s="2" t="s">
        <v>791</v>
      </c>
      <c r="D480" s="2" t="s">
        <v>428</v>
      </c>
      <c r="E480" s="2" t="s">
        <v>353</v>
      </c>
      <c r="G480" s="63">
        <f>'Tariffs 2019 '!G470</f>
        <v>2.0270000000000001</v>
      </c>
      <c r="I480" s="64">
        <f t="shared" ref="I480:I543" si="17">IF(D480="storage",$I$18,$I$16)</f>
        <v>2.1447179721909868</v>
      </c>
      <c r="K480" s="66">
        <f t="shared" si="16"/>
        <v>5.8074973947206052E-2</v>
      </c>
    </row>
    <row r="481" spans="2:11" x14ac:dyDescent="0.25">
      <c r="B481" s="57">
        <v>301196</v>
      </c>
      <c r="C481" s="2" t="s">
        <v>792</v>
      </c>
      <c r="D481" s="2" t="s">
        <v>428</v>
      </c>
      <c r="E481" s="2" t="s">
        <v>353</v>
      </c>
      <c r="G481" s="63">
        <f>'Tariffs 2019 '!G471</f>
        <v>2.0779999999999998</v>
      </c>
      <c r="I481" s="64">
        <f t="shared" si="17"/>
        <v>2.1447179721909868</v>
      </c>
      <c r="K481" s="66">
        <f t="shared" si="16"/>
        <v>3.2106820111158313E-2</v>
      </c>
    </row>
    <row r="482" spans="2:11" x14ac:dyDescent="0.25">
      <c r="B482" s="57">
        <v>301198</v>
      </c>
      <c r="C482" s="2" t="s">
        <v>404</v>
      </c>
      <c r="D482" s="2" t="s">
        <v>399</v>
      </c>
      <c r="E482" s="2" t="s">
        <v>353</v>
      </c>
      <c r="G482" s="63">
        <f>'Tariffs 2019 '!G472</f>
        <v>1.111</v>
      </c>
      <c r="I482" s="64">
        <f t="shared" si="17"/>
        <v>0.5361794930477467</v>
      </c>
      <c r="K482" s="66">
        <f t="shared" si="16"/>
        <v>-0.51739019527655561</v>
      </c>
    </row>
    <row r="483" spans="2:11" x14ac:dyDescent="0.25">
      <c r="B483" s="57">
        <v>301199</v>
      </c>
      <c r="C483" s="2" t="s">
        <v>793</v>
      </c>
      <c r="D483" s="2" t="s">
        <v>426</v>
      </c>
      <c r="E483" s="2" t="s">
        <v>353</v>
      </c>
      <c r="G483" s="63">
        <f>'Tariffs 2019 '!G473</f>
        <v>1.716</v>
      </c>
      <c r="I483" s="64">
        <f t="shared" si="17"/>
        <v>2.1447179721909868</v>
      </c>
      <c r="K483" s="66">
        <f t="shared" si="16"/>
        <v>0.24983564812994571</v>
      </c>
    </row>
    <row r="484" spans="2:11" x14ac:dyDescent="0.25">
      <c r="B484" s="57">
        <v>301203</v>
      </c>
      <c r="C484" s="2" t="s">
        <v>794</v>
      </c>
      <c r="D484" s="2" t="s">
        <v>428</v>
      </c>
      <c r="E484" s="2" t="s">
        <v>353</v>
      </c>
      <c r="G484" s="63">
        <f>'Tariffs 2019 '!G474</f>
        <v>2.2659999999999996</v>
      </c>
      <c r="I484" s="64">
        <f t="shared" si="17"/>
        <v>2.1447179721909868</v>
      </c>
      <c r="K484" s="66">
        <f t="shared" si="16"/>
        <v>-5.3522518891885605E-2</v>
      </c>
    </row>
    <row r="485" spans="2:11" x14ac:dyDescent="0.25">
      <c r="B485" s="57">
        <v>301206</v>
      </c>
      <c r="C485" s="2" t="s">
        <v>795</v>
      </c>
      <c r="D485" s="2" t="s">
        <v>428</v>
      </c>
      <c r="E485" s="2" t="s">
        <v>353</v>
      </c>
      <c r="G485" s="63">
        <f>'Tariffs 2019 '!G475</f>
        <v>1.2010000000000001</v>
      </c>
      <c r="I485" s="64">
        <f t="shared" si="17"/>
        <v>2.1447179721909868</v>
      </c>
      <c r="K485" s="66">
        <f t="shared" si="16"/>
        <v>0.78577682946793226</v>
      </c>
    </row>
    <row r="486" spans="2:11" x14ac:dyDescent="0.25">
      <c r="B486" s="57">
        <v>301207</v>
      </c>
      <c r="C486" s="2" t="s">
        <v>796</v>
      </c>
      <c r="D486" s="2" t="s">
        <v>428</v>
      </c>
      <c r="E486" s="2" t="s">
        <v>353</v>
      </c>
      <c r="G486" s="63">
        <f>'Tariffs 2019 '!G476</f>
        <v>1.3080000000000001</v>
      </c>
      <c r="I486" s="64">
        <f t="shared" si="17"/>
        <v>2.1447179721909868</v>
      </c>
      <c r="K486" s="66">
        <f t="shared" si="16"/>
        <v>0.63969263928974518</v>
      </c>
    </row>
    <row r="487" spans="2:11" x14ac:dyDescent="0.25">
      <c r="B487" s="57">
        <v>301220</v>
      </c>
      <c r="C487" s="2" t="s">
        <v>797</v>
      </c>
      <c r="D487" s="2" t="s">
        <v>428</v>
      </c>
      <c r="E487" s="2" t="s">
        <v>353</v>
      </c>
      <c r="G487" s="63">
        <f>'Tariffs 2019 '!G477</f>
        <v>1.4470000000000001</v>
      </c>
      <c r="I487" s="64">
        <f t="shared" si="17"/>
        <v>2.1447179721909868</v>
      </c>
      <c r="K487" s="66">
        <f t="shared" si="16"/>
        <v>0.48218242722252019</v>
      </c>
    </row>
    <row r="488" spans="2:11" x14ac:dyDescent="0.25">
      <c r="B488" s="57">
        <v>301222</v>
      </c>
      <c r="C488" s="2" t="s">
        <v>798</v>
      </c>
      <c r="D488" s="2" t="s">
        <v>428</v>
      </c>
      <c r="E488" s="2" t="s">
        <v>353</v>
      </c>
      <c r="G488" s="63">
        <f>'Tariffs 2019 '!G478</f>
        <v>2.1159999999999997</v>
      </c>
      <c r="I488" s="64">
        <f t="shared" si="17"/>
        <v>2.1447179721909868</v>
      </c>
      <c r="K488" s="66">
        <f t="shared" si="16"/>
        <v>1.3571820506137597E-2</v>
      </c>
    </row>
    <row r="489" spans="2:11" x14ac:dyDescent="0.25">
      <c r="B489" s="57">
        <v>301230</v>
      </c>
      <c r="C489" s="2" t="s">
        <v>799</v>
      </c>
      <c r="D489" s="2" t="s">
        <v>428</v>
      </c>
      <c r="E489" s="2" t="s">
        <v>353</v>
      </c>
      <c r="G489" s="63">
        <f>'Tariffs 2019 '!G479</f>
        <v>3.2169999999999996</v>
      </c>
      <c r="I489" s="64">
        <f t="shared" si="17"/>
        <v>2.1447179721909868</v>
      </c>
      <c r="K489" s="66">
        <f t="shared" si="16"/>
        <v>-0.33331738508206804</v>
      </c>
    </row>
    <row r="490" spans="2:11" x14ac:dyDescent="0.25">
      <c r="B490" s="57">
        <v>301232</v>
      </c>
      <c r="C490" s="2" t="s">
        <v>800</v>
      </c>
      <c r="D490" s="2" t="s">
        <v>428</v>
      </c>
      <c r="E490" s="2" t="s">
        <v>353</v>
      </c>
      <c r="G490" s="63">
        <f>'Tariffs 2019 '!G480</f>
        <v>2.7389999999999999</v>
      </c>
      <c r="I490" s="64">
        <f t="shared" si="17"/>
        <v>2.1447179721909868</v>
      </c>
      <c r="K490" s="66">
        <f t="shared" si="16"/>
        <v>-0.21697043731617857</v>
      </c>
    </row>
    <row r="491" spans="2:11" x14ac:dyDescent="0.25">
      <c r="B491" s="57">
        <v>301233</v>
      </c>
      <c r="C491" s="2" t="s">
        <v>801</v>
      </c>
      <c r="D491" s="2" t="s">
        <v>428</v>
      </c>
      <c r="E491" s="2" t="s">
        <v>353</v>
      </c>
      <c r="G491" s="63">
        <f>'Tariffs 2019 '!G481</f>
        <v>2.5829999999999997</v>
      </c>
      <c r="I491" s="64">
        <f t="shared" si="17"/>
        <v>2.1447179721909868</v>
      </c>
      <c r="K491" s="66">
        <f t="shared" si="16"/>
        <v>-0.16967945327487921</v>
      </c>
    </row>
    <row r="492" spans="2:11" x14ac:dyDescent="0.25">
      <c r="B492" s="57">
        <v>301234</v>
      </c>
      <c r="C492" s="2" t="s">
        <v>802</v>
      </c>
      <c r="D492" s="2" t="s">
        <v>428</v>
      </c>
      <c r="E492" s="2" t="s">
        <v>353</v>
      </c>
      <c r="G492" s="63">
        <f>'Tariffs 2019 '!G482</f>
        <v>2.9669999999999996</v>
      </c>
      <c r="I492" s="64">
        <f t="shared" si="17"/>
        <v>2.1447179721909868</v>
      </c>
      <c r="K492" s="66">
        <f t="shared" si="16"/>
        <v>-0.27714257762352978</v>
      </c>
    </row>
    <row r="493" spans="2:11" x14ac:dyDescent="0.25">
      <c r="B493" s="57">
        <v>301235</v>
      </c>
      <c r="C493" s="2" t="s">
        <v>803</v>
      </c>
      <c r="D493" s="2" t="s">
        <v>428</v>
      </c>
      <c r="E493" s="2" t="s">
        <v>353</v>
      </c>
      <c r="G493" s="63">
        <f>'Tariffs 2019 '!G483</f>
        <v>2.4979999999999998</v>
      </c>
      <c r="I493" s="64">
        <f t="shared" si="17"/>
        <v>2.1447179721909868</v>
      </c>
      <c r="K493" s="66">
        <f t="shared" si="16"/>
        <v>-0.14142595188511328</v>
      </c>
    </row>
    <row r="494" spans="2:11" x14ac:dyDescent="0.25">
      <c r="B494" s="57">
        <v>301238</v>
      </c>
      <c r="C494" s="2" t="s">
        <v>804</v>
      </c>
      <c r="D494" s="2" t="s">
        <v>428</v>
      </c>
      <c r="E494" s="2" t="s">
        <v>353</v>
      </c>
      <c r="G494" s="63">
        <f>'Tariffs 2019 '!G484</f>
        <v>2.3260000000000001</v>
      </c>
      <c r="I494" s="64">
        <f t="shared" si="17"/>
        <v>2.1447179721909868</v>
      </c>
      <c r="K494" s="66">
        <f t="shared" si="16"/>
        <v>-7.7937243254089961E-2</v>
      </c>
    </row>
    <row r="495" spans="2:11" x14ac:dyDescent="0.25">
      <c r="B495" s="57">
        <v>301239</v>
      </c>
      <c r="C495" s="2" t="s">
        <v>805</v>
      </c>
      <c r="D495" s="2" t="s">
        <v>428</v>
      </c>
      <c r="E495" s="2" t="s">
        <v>353</v>
      </c>
      <c r="G495" s="63">
        <f>'Tariffs 2019 '!G485</f>
        <v>2.3739999999999997</v>
      </c>
      <c r="I495" s="64">
        <f t="shared" si="17"/>
        <v>2.1447179721909868</v>
      </c>
      <c r="K495" s="66">
        <f t="shared" si="16"/>
        <v>-9.6580466642381166E-2</v>
      </c>
    </row>
    <row r="496" spans="2:11" x14ac:dyDescent="0.25">
      <c r="B496" s="57">
        <v>301240</v>
      </c>
      <c r="C496" s="2" t="s">
        <v>806</v>
      </c>
      <c r="D496" s="2" t="s">
        <v>428</v>
      </c>
      <c r="E496" s="2" t="s">
        <v>353</v>
      </c>
      <c r="G496" s="63">
        <f>'Tariffs 2019 '!G486</f>
        <v>2.7989999999999995</v>
      </c>
      <c r="I496" s="64">
        <f t="shared" si="17"/>
        <v>2.1447179721909868</v>
      </c>
      <c r="K496" s="66">
        <f t="shared" si="16"/>
        <v>-0.23375563694498491</v>
      </c>
    </row>
    <row r="497" spans="2:11" x14ac:dyDescent="0.25">
      <c r="B497" s="57">
        <v>301241</v>
      </c>
      <c r="C497" s="2" t="s">
        <v>807</v>
      </c>
      <c r="D497" s="2" t="s">
        <v>428</v>
      </c>
      <c r="E497" s="2" t="s">
        <v>353</v>
      </c>
      <c r="G497" s="63">
        <f>'Tariffs 2019 '!G487</f>
        <v>2.76</v>
      </c>
      <c r="I497" s="64">
        <f t="shared" si="17"/>
        <v>2.1447179721909868</v>
      </c>
      <c r="K497" s="66">
        <f t="shared" si="16"/>
        <v>-0.22292827094529458</v>
      </c>
    </row>
    <row r="498" spans="2:11" x14ac:dyDescent="0.25">
      <c r="B498" s="57">
        <v>301242</v>
      </c>
      <c r="C498" s="2" t="s">
        <v>808</v>
      </c>
      <c r="D498" s="2" t="s">
        <v>428</v>
      </c>
      <c r="E498" s="2" t="s">
        <v>353</v>
      </c>
      <c r="G498" s="63">
        <f>'Tariffs 2019 '!G488</f>
        <v>2.6749999999999998</v>
      </c>
      <c r="I498" s="64">
        <f t="shared" si="17"/>
        <v>2.1447179721909868</v>
      </c>
      <c r="K498" s="66">
        <f t="shared" si="16"/>
        <v>-0.19823627207813571</v>
      </c>
    </row>
    <row r="499" spans="2:11" x14ac:dyDescent="0.25">
      <c r="B499" s="57">
        <v>301243</v>
      </c>
      <c r="C499" s="2" t="s">
        <v>809</v>
      </c>
      <c r="D499" s="2" t="s">
        <v>428</v>
      </c>
      <c r="E499" s="2" t="s">
        <v>353</v>
      </c>
      <c r="G499" s="63">
        <f>'Tariffs 2019 '!G489</f>
        <v>2.831</v>
      </c>
      <c r="I499" s="64">
        <f t="shared" si="17"/>
        <v>2.1447179721909868</v>
      </c>
      <c r="K499" s="66">
        <f t="shared" si="16"/>
        <v>-0.24241682366973266</v>
      </c>
    </row>
    <row r="500" spans="2:11" x14ac:dyDescent="0.25">
      <c r="B500" s="57">
        <v>301244</v>
      </c>
      <c r="C500" s="2" t="s">
        <v>810</v>
      </c>
      <c r="D500" s="2" t="s">
        <v>428</v>
      </c>
      <c r="E500" s="2" t="s">
        <v>353</v>
      </c>
      <c r="G500" s="63">
        <f>'Tariffs 2019 '!G490</f>
        <v>2.4329999999999994</v>
      </c>
      <c r="I500" s="64">
        <f t="shared" si="17"/>
        <v>2.1447179721909868</v>
      </c>
      <c r="K500" s="66">
        <f t="shared" si="16"/>
        <v>-0.11848829749651157</v>
      </c>
    </row>
    <row r="501" spans="2:11" x14ac:dyDescent="0.25">
      <c r="B501" s="57">
        <v>301245</v>
      </c>
      <c r="C501" s="2" t="s">
        <v>811</v>
      </c>
      <c r="D501" s="2" t="s">
        <v>428</v>
      </c>
      <c r="E501" s="2" t="s">
        <v>353</v>
      </c>
      <c r="G501" s="63">
        <f>'Tariffs 2019 '!G491</f>
        <v>2.4649999999999999</v>
      </c>
      <c r="I501" s="64">
        <f t="shared" si="17"/>
        <v>2.1447179721909868</v>
      </c>
      <c r="K501" s="66">
        <f t="shared" si="16"/>
        <v>-0.12993185712333188</v>
      </c>
    </row>
    <row r="502" spans="2:11" x14ac:dyDescent="0.25">
      <c r="B502" s="57">
        <v>301246</v>
      </c>
      <c r="C502" s="2" t="s">
        <v>812</v>
      </c>
      <c r="D502" s="2" t="s">
        <v>428</v>
      </c>
      <c r="E502" s="2" t="s">
        <v>353</v>
      </c>
      <c r="G502" s="63">
        <f>'Tariffs 2019 '!G492</f>
        <v>0.622</v>
      </c>
      <c r="I502" s="64">
        <f t="shared" si="17"/>
        <v>2.1447179721909868</v>
      </c>
      <c r="K502" s="66">
        <f t="shared" si="16"/>
        <v>2.4480996337475673</v>
      </c>
    </row>
    <row r="503" spans="2:11" x14ac:dyDescent="0.25">
      <c r="B503" s="57">
        <v>301248</v>
      </c>
      <c r="C503" s="2" t="s">
        <v>813</v>
      </c>
      <c r="D503" s="2" t="s">
        <v>428</v>
      </c>
      <c r="E503" s="2" t="s">
        <v>353</v>
      </c>
      <c r="G503" s="63">
        <f>'Tariffs 2019 '!G493</f>
        <v>1.0850000000000002</v>
      </c>
      <c r="I503" s="64">
        <f t="shared" si="17"/>
        <v>2.1447179721909868</v>
      </c>
      <c r="K503" s="66">
        <f t="shared" si="16"/>
        <v>0.97669859188109354</v>
      </c>
    </row>
    <row r="504" spans="2:11" x14ac:dyDescent="0.25">
      <c r="B504" s="57">
        <v>301249</v>
      </c>
      <c r="C504" s="2" t="s">
        <v>814</v>
      </c>
      <c r="D504" s="2" t="s">
        <v>428</v>
      </c>
      <c r="E504" s="2" t="s">
        <v>353</v>
      </c>
      <c r="G504" s="63">
        <f>'Tariffs 2019 '!G494</f>
        <v>1.59</v>
      </c>
      <c r="I504" s="64">
        <f t="shared" si="17"/>
        <v>2.1447179721909868</v>
      </c>
      <c r="K504" s="66">
        <f t="shared" si="16"/>
        <v>0.3488792277930734</v>
      </c>
    </row>
    <row r="505" spans="2:11" x14ac:dyDescent="0.25">
      <c r="B505" s="57">
        <v>301250</v>
      </c>
      <c r="C505" s="2" t="s">
        <v>815</v>
      </c>
      <c r="D505" s="2" t="s">
        <v>428</v>
      </c>
      <c r="E505" s="2" t="s">
        <v>353</v>
      </c>
      <c r="G505" s="63">
        <f>'Tariffs 2019 '!G495</f>
        <v>0.93400000000000005</v>
      </c>
      <c r="I505" s="64">
        <f t="shared" si="17"/>
        <v>2.1447179721909868</v>
      </c>
      <c r="K505" s="66">
        <f t="shared" si="16"/>
        <v>1.2962719188340328</v>
      </c>
    </row>
    <row r="506" spans="2:11" x14ac:dyDescent="0.25">
      <c r="B506" s="57">
        <v>301251</v>
      </c>
      <c r="C506" s="2" t="s">
        <v>816</v>
      </c>
      <c r="D506" s="2" t="s">
        <v>428</v>
      </c>
      <c r="E506" s="2" t="s">
        <v>353</v>
      </c>
      <c r="G506" s="63">
        <f>'Tariffs 2019 '!G496</f>
        <v>1.3850000000000002</v>
      </c>
      <c r="I506" s="64">
        <f t="shared" si="17"/>
        <v>2.1447179721909868</v>
      </c>
      <c r="K506" s="66">
        <f t="shared" si="16"/>
        <v>0.54853283190684943</v>
      </c>
    </row>
    <row r="507" spans="2:11" x14ac:dyDescent="0.25">
      <c r="B507" s="57">
        <v>301252</v>
      </c>
      <c r="C507" s="2" t="s">
        <v>817</v>
      </c>
      <c r="D507" s="2" t="s">
        <v>428</v>
      </c>
      <c r="E507" s="2" t="s">
        <v>353</v>
      </c>
      <c r="G507" s="63">
        <f>'Tariffs 2019 '!G497</f>
        <v>1.4729999999999999</v>
      </c>
      <c r="I507" s="64">
        <f t="shared" si="17"/>
        <v>2.1447179721909868</v>
      </c>
      <c r="K507" s="66">
        <f t="shared" si="16"/>
        <v>0.45602034771961103</v>
      </c>
    </row>
    <row r="508" spans="2:11" x14ac:dyDescent="0.25">
      <c r="B508" s="57">
        <v>301253</v>
      </c>
      <c r="C508" s="2" t="s">
        <v>818</v>
      </c>
      <c r="D508" s="2" t="s">
        <v>428</v>
      </c>
      <c r="E508" s="2" t="s">
        <v>353</v>
      </c>
      <c r="G508" s="63">
        <f>'Tariffs 2019 '!G498</f>
        <v>0.8600000000000001</v>
      </c>
      <c r="I508" s="64">
        <f t="shared" si="17"/>
        <v>2.1447179721909868</v>
      </c>
      <c r="K508" s="66">
        <f t="shared" si="16"/>
        <v>1.4938581071988215</v>
      </c>
    </row>
    <row r="509" spans="2:11" x14ac:dyDescent="0.25">
      <c r="B509" s="57">
        <v>301254</v>
      </c>
      <c r="C509" s="2" t="s">
        <v>819</v>
      </c>
      <c r="D509" s="2" t="s">
        <v>428</v>
      </c>
      <c r="E509" s="2" t="s">
        <v>353</v>
      </c>
      <c r="G509" s="63">
        <f>'Tariffs 2019 '!G499</f>
        <v>1.4650000000000001</v>
      </c>
      <c r="I509" s="64">
        <f t="shared" si="17"/>
        <v>2.1447179721909868</v>
      </c>
      <c r="K509" s="66">
        <f t="shared" si="16"/>
        <v>0.46397131207575881</v>
      </c>
    </row>
    <row r="510" spans="2:11" x14ac:dyDescent="0.25">
      <c r="B510" s="57">
        <v>301257</v>
      </c>
      <c r="C510" s="2" t="s">
        <v>820</v>
      </c>
      <c r="D510" s="2" t="s">
        <v>428</v>
      </c>
      <c r="E510" s="2" t="s">
        <v>353</v>
      </c>
      <c r="G510" s="63">
        <f>'Tariffs 2019 '!G500</f>
        <v>1.5920000000000001</v>
      </c>
      <c r="I510" s="64">
        <f t="shared" si="17"/>
        <v>2.1447179721909868</v>
      </c>
      <c r="K510" s="66">
        <f t="shared" si="16"/>
        <v>0.34718465589886099</v>
      </c>
    </row>
    <row r="511" spans="2:11" x14ac:dyDescent="0.25">
      <c r="B511" s="57">
        <v>301259</v>
      </c>
      <c r="C511" s="2" t="s">
        <v>821</v>
      </c>
      <c r="D511" s="2" t="s">
        <v>428</v>
      </c>
      <c r="E511" s="2" t="s">
        <v>353</v>
      </c>
      <c r="G511" s="63">
        <f>'Tariffs 2019 '!G501</f>
        <v>1.6659999999999999</v>
      </c>
      <c r="I511" s="64">
        <f t="shared" si="17"/>
        <v>2.1447179721909868</v>
      </c>
      <c r="K511" s="66">
        <f t="shared" si="16"/>
        <v>0.28734572160323346</v>
      </c>
    </row>
    <row r="512" spans="2:11" x14ac:dyDescent="0.25">
      <c r="B512" s="57">
        <v>301263</v>
      </c>
      <c r="C512" s="2" t="s">
        <v>822</v>
      </c>
      <c r="D512" s="2" t="s">
        <v>428</v>
      </c>
      <c r="E512" s="2" t="s">
        <v>353</v>
      </c>
      <c r="G512" s="63">
        <f>'Tariffs 2019 '!G502</f>
        <v>2.0590000000000002</v>
      </c>
      <c r="I512" s="64">
        <f t="shared" si="17"/>
        <v>2.1447179721909868</v>
      </c>
      <c r="K512" s="66">
        <f t="shared" si="16"/>
        <v>4.1630875274884238E-2</v>
      </c>
    </row>
    <row r="513" spans="2:11" x14ac:dyDescent="0.25">
      <c r="B513" s="57">
        <v>301264</v>
      </c>
      <c r="C513" s="2" t="s">
        <v>823</v>
      </c>
      <c r="D513" s="2" t="s">
        <v>428</v>
      </c>
      <c r="E513" s="2" t="s">
        <v>353</v>
      </c>
      <c r="G513" s="63">
        <f>'Tariffs 2019 '!G503</f>
        <v>1.829</v>
      </c>
      <c r="I513" s="64">
        <f t="shared" si="17"/>
        <v>2.1447179721909868</v>
      </c>
      <c r="K513" s="66">
        <f t="shared" si="16"/>
        <v>0.17261780874302179</v>
      </c>
    </row>
    <row r="514" spans="2:11" x14ac:dyDescent="0.25">
      <c r="B514" s="57">
        <v>301265</v>
      </c>
      <c r="C514" s="2" t="s">
        <v>824</v>
      </c>
      <c r="D514" s="2" t="s">
        <v>428</v>
      </c>
      <c r="E514" s="2" t="s">
        <v>353</v>
      </c>
      <c r="G514" s="63">
        <f>'Tariffs 2019 '!G504</f>
        <v>1.9429999999999998</v>
      </c>
      <c r="I514" s="64">
        <f t="shared" si="17"/>
        <v>2.1447179721909868</v>
      </c>
      <c r="K514" s="66">
        <f t="shared" si="16"/>
        <v>0.10381779320174317</v>
      </c>
    </row>
    <row r="515" spans="2:11" x14ac:dyDescent="0.25">
      <c r="B515" s="57">
        <v>301271</v>
      </c>
      <c r="C515" s="2" t="s">
        <v>825</v>
      </c>
      <c r="D515" s="2" t="s">
        <v>428</v>
      </c>
      <c r="E515" s="2" t="s">
        <v>353</v>
      </c>
      <c r="G515" s="63">
        <f>'Tariffs 2019 '!G505</f>
        <v>1.786</v>
      </c>
      <c r="I515" s="64">
        <f t="shared" si="17"/>
        <v>2.1447179721909868</v>
      </c>
      <c r="K515" s="66">
        <f t="shared" si="16"/>
        <v>0.20084992843840244</v>
      </c>
    </row>
    <row r="516" spans="2:11" x14ac:dyDescent="0.25">
      <c r="B516" s="57">
        <v>301273</v>
      </c>
      <c r="C516" s="2" t="s">
        <v>826</v>
      </c>
      <c r="D516" s="2" t="s">
        <v>428</v>
      </c>
      <c r="E516" s="2" t="s">
        <v>353</v>
      </c>
      <c r="G516" s="63">
        <f>'Tariffs 2019 '!G506</f>
        <v>1.5069999999999999</v>
      </c>
      <c r="I516" s="64">
        <f t="shared" si="17"/>
        <v>2.1447179721909868</v>
      </c>
      <c r="K516" s="66">
        <f t="shared" si="16"/>
        <v>0.42317051903847841</v>
      </c>
    </row>
    <row r="517" spans="2:11" x14ac:dyDescent="0.25">
      <c r="B517" s="57">
        <v>301275</v>
      </c>
      <c r="C517" s="2" t="s">
        <v>827</v>
      </c>
      <c r="D517" s="2" t="s">
        <v>428</v>
      </c>
      <c r="E517" s="2" t="s">
        <v>353</v>
      </c>
      <c r="G517" s="63">
        <f>'Tariffs 2019 '!G507</f>
        <v>1.8769999999999998</v>
      </c>
      <c r="I517" s="64">
        <f t="shared" si="17"/>
        <v>2.1447179721909868</v>
      </c>
      <c r="K517" s="66">
        <f t="shared" si="16"/>
        <v>0.14263077900425522</v>
      </c>
    </row>
    <row r="518" spans="2:11" x14ac:dyDescent="0.25">
      <c r="B518" s="57">
        <v>301304</v>
      </c>
      <c r="C518" s="2" t="s">
        <v>828</v>
      </c>
      <c r="D518" s="2" t="s">
        <v>426</v>
      </c>
      <c r="E518" s="2" t="s">
        <v>353</v>
      </c>
      <c r="G518" s="63">
        <f>'Tariffs 2019 '!G508</f>
        <v>1.5659999999999998</v>
      </c>
      <c r="I518" s="64">
        <f t="shared" si="17"/>
        <v>2.1447179721909868</v>
      </c>
      <c r="K518" s="66">
        <f t="shared" si="16"/>
        <v>0.36955170637994061</v>
      </c>
    </row>
    <row r="519" spans="2:11" x14ac:dyDescent="0.25">
      <c r="B519" s="57">
        <v>301305</v>
      </c>
      <c r="C519" s="2" t="s">
        <v>829</v>
      </c>
      <c r="D519" s="2" t="s">
        <v>830</v>
      </c>
      <c r="E519" s="2" t="s">
        <v>353</v>
      </c>
      <c r="G519" s="63">
        <f>'Tariffs 2019 '!G509</f>
        <v>2.149</v>
      </c>
      <c r="I519" s="64">
        <f t="shared" si="17"/>
        <v>2.1447179721909868</v>
      </c>
      <c r="K519" s="66">
        <f t="shared" si="16"/>
        <v>-1.9925676170373251E-3</v>
      </c>
    </row>
    <row r="520" spans="2:11" x14ac:dyDescent="0.25">
      <c r="B520" s="57">
        <v>301306</v>
      </c>
      <c r="C520" s="2" t="s">
        <v>831</v>
      </c>
      <c r="D520" s="2" t="s">
        <v>426</v>
      </c>
      <c r="E520" s="2" t="s">
        <v>353</v>
      </c>
      <c r="G520" s="63">
        <f>'Tariffs 2019 '!G510</f>
        <v>1.5799999999999998</v>
      </c>
      <c r="I520" s="64">
        <f t="shared" si="17"/>
        <v>2.1447179721909868</v>
      </c>
      <c r="K520" s="66">
        <f t="shared" si="16"/>
        <v>0.3574164380955614</v>
      </c>
    </row>
    <row r="521" spans="2:11" x14ac:dyDescent="0.25">
      <c r="B521" s="57">
        <v>301309</v>
      </c>
      <c r="C521" s="2" t="s">
        <v>405</v>
      </c>
      <c r="D521" s="2" t="s">
        <v>399</v>
      </c>
      <c r="E521" s="2" t="s">
        <v>353</v>
      </c>
      <c r="G521" s="63">
        <f>'Tariffs 2019 '!G511</f>
        <v>1.111</v>
      </c>
      <c r="I521" s="64">
        <f t="shared" si="17"/>
        <v>0.5361794930477467</v>
      </c>
      <c r="K521" s="66">
        <f t="shared" si="16"/>
        <v>-0.51739019527655561</v>
      </c>
    </row>
    <row r="522" spans="2:11" x14ac:dyDescent="0.25">
      <c r="B522" s="57">
        <v>301312</v>
      </c>
      <c r="C522" s="2" t="s">
        <v>832</v>
      </c>
      <c r="D522" s="2" t="s">
        <v>352</v>
      </c>
      <c r="E522" s="2" t="s">
        <v>353</v>
      </c>
      <c r="G522" s="63">
        <f>'Tariffs 2019 '!G512</f>
        <v>2.4739999999999998</v>
      </c>
      <c r="I522" s="64">
        <f t="shared" si="17"/>
        <v>2.1447179721909868</v>
      </c>
      <c r="K522" s="66">
        <f t="shared" si="16"/>
        <v>-0.13309702013298827</v>
      </c>
    </row>
    <row r="523" spans="2:11" x14ac:dyDescent="0.25">
      <c r="B523" s="57">
        <v>301313</v>
      </c>
      <c r="C523" s="2" t="s">
        <v>833</v>
      </c>
      <c r="D523" s="2" t="s">
        <v>426</v>
      </c>
      <c r="E523" s="2" t="s">
        <v>353</v>
      </c>
      <c r="G523" s="63">
        <f>'Tariffs 2019 '!G513</f>
        <v>1.5979999999999999</v>
      </c>
      <c r="I523" s="64">
        <f t="shared" si="17"/>
        <v>2.1447179721909868</v>
      </c>
      <c r="K523" s="66">
        <f t="shared" si="16"/>
        <v>0.3421263906076264</v>
      </c>
    </row>
    <row r="524" spans="2:11" x14ac:dyDescent="0.25">
      <c r="B524" s="57">
        <v>301319</v>
      </c>
      <c r="C524" s="2" t="s">
        <v>834</v>
      </c>
      <c r="D524" s="2" t="s">
        <v>426</v>
      </c>
      <c r="E524" s="2" t="s">
        <v>353</v>
      </c>
      <c r="G524" s="63">
        <f>'Tariffs 2019 '!G514</f>
        <v>1.133</v>
      </c>
      <c r="I524" s="64">
        <f t="shared" si="17"/>
        <v>2.1447179721909868</v>
      </c>
      <c r="K524" s="66">
        <f t="shared" si="16"/>
        <v>0.89295496221622839</v>
      </c>
    </row>
    <row r="525" spans="2:11" x14ac:dyDescent="0.25">
      <c r="B525" s="57">
        <v>301320</v>
      </c>
      <c r="C525" s="2" t="s">
        <v>407</v>
      </c>
      <c r="D525" s="2" t="s">
        <v>399</v>
      </c>
      <c r="E525" s="2" t="s">
        <v>353</v>
      </c>
      <c r="G525" s="63">
        <f>'Tariffs 2019 '!G515</f>
        <v>0.45999999999999996</v>
      </c>
      <c r="I525" s="64">
        <f t="shared" si="17"/>
        <v>0.5361794930477467</v>
      </c>
      <c r="K525" s="66">
        <f t="shared" si="16"/>
        <v>0.16560759358205815</v>
      </c>
    </row>
    <row r="526" spans="2:11" x14ac:dyDescent="0.25">
      <c r="B526" s="57">
        <v>301321</v>
      </c>
      <c r="C526" s="2" t="s">
        <v>835</v>
      </c>
      <c r="D526" s="2" t="s">
        <v>426</v>
      </c>
      <c r="E526" s="2" t="s">
        <v>353</v>
      </c>
      <c r="G526" s="63">
        <f>'Tariffs 2019 '!G516</f>
        <v>1.4969999999999999</v>
      </c>
      <c r="I526" s="64">
        <f t="shared" si="17"/>
        <v>2.1447179721909868</v>
      </c>
      <c r="K526" s="66">
        <f t="shared" si="16"/>
        <v>0.43267733613292381</v>
      </c>
    </row>
    <row r="527" spans="2:11" x14ac:dyDescent="0.25">
      <c r="B527" s="57">
        <v>301323</v>
      </c>
      <c r="C527" s="2" t="s">
        <v>836</v>
      </c>
      <c r="D527" s="2" t="s">
        <v>428</v>
      </c>
      <c r="E527" s="2" t="s">
        <v>353</v>
      </c>
      <c r="G527" s="63">
        <f>'Tariffs 2019 '!G517</f>
        <v>1.6909999999999998</v>
      </c>
      <c r="I527" s="64">
        <f t="shared" si="17"/>
        <v>2.1447179721909868</v>
      </c>
      <c r="K527" s="66">
        <f t="shared" si="16"/>
        <v>0.26831340756415556</v>
      </c>
    </row>
    <row r="528" spans="2:11" x14ac:dyDescent="0.25">
      <c r="B528" s="57">
        <v>301324</v>
      </c>
      <c r="C528" s="2" t="s">
        <v>837</v>
      </c>
      <c r="D528" s="2" t="s">
        <v>428</v>
      </c>
      <c r="E528" s="2" t="s">
        <v>353</v>
      </c>
      <c r="G528" s="63">
        <f>'Tariffs 2019 '!G518</f>
        <v>1.6879999999999999</v>
      </c>
      <c r="I528" s="64">
        <f t="shared" si="17"/>
        <v>2.1447179721909868</v>
      </c>
      <c r="K528" s="66">
        <f t="shared" si="16"/>
        <v>0.27056751907048987</v>
      </c>
    </row>
    <row r="529" spans="2:11" x14ac:dyDescent="0.25">
      <c r="B529" s="57">
        <v>301327</v>
      </c>
      <c r="C529" s="2" t="s">
        <v>838</v>
      </c>
      <c r="D529" s="2" t="s">
        <v>428</v>
      </c>
      <c r="E529" s="2" t="s">
        <v>353</v>
      </c>
      <c r="G529" s="63">
        <f>'Tariffs 2019 '!G519</f>
        <v>1.8279999999999998</v>
      </c>
      <c r="I529" s="64">
        <f t="shared" si="17"/>
        <v>2.1447179721909868</v>
      </c>
      <c r="K529" s="66">
        <f t="shared" si="16"/>
        <v>0.17325928456837364</v>
      </c>
    </row>
    <row r="530" spans="2:11" x14ac:dyDescent="0.25">
      <c r="B530" s="57">
        <v>301328</v>
      </c>
      <c r="C530" s="2" t="s">
        <v>839</v>
      </c>
      <c r="D530" s="2" t="s">
        <v>428</v>
      </c>
      <c r="E530" s="2" t="s">
        <v>353</v>
      </c>
      <c r="G530" s="63">
        <f>'Tariffs 2019 '!G520</f>
        <v>1.0170000000000001</v>
      </c>
      <c r="I530" s="64">
        <f t="shared" si="17"/>
        <v>2.1447179721909868</v>
      </c>
      <c r="K530" s="66">
        <f t="shared" si="16"/>
        <v>1.1088672292930055</v>
      </c>
    </row>
    <row r="531" spans="2:11" x14ac:dyDescent="0.25">
      <c r="B531" s="57">
        <v>301331</v>
      </c>
      <c r="C531" s="2" t="s">
        <v>840</v>
      </c>
      <c r="D531" s="2" t="s">
        <v>426</v>
      </c>
      <c r="E531" s="2" t="s">
        <v>353</v>
      </c>
      <c r="G531" s="63">
        <f>'Tariffs 2019 '!G521</f>
        <v>1.133</v>
      </c>
      <c r="I531" s="64">
        <f t="shared" si="17"/>
        <v>2.1447179721909868</v>
      </c>
      <c r="K531" s="66">
        <f t="shared" si="16"/>
        <v>0.89295496221622839</v>
      </c>
    </row>
    <row r="532" spans="2:11" x14ac:dyDescent="0.25">
      <c r="B532" s="57">
        <v>301337</v>
      </c>
      <c r="C532" s="2" t="s">
        <v>841</v>
      </c>
      <c r="D532" s="2" t="s">
        <v>426</v>
      </c>
      <c r="E532" s="2" t="s">
        <v>353</v>
      </c>
      <c r="G532" s="63">
        <f>'Tariffs 2019 '!G522</f>
        <v>1.7499999999999998</v>
      </c>
      <c r="I532" s="64">
        <f t="shared" si="17"/>
        <v>2.1447179721909868</v>
      </c>
      <c r="K532" s="66">
        <f t="shared" si="16"/>
        <v>0.22555312696627833</v>
      </c>
    </row>
    <row r="533" spans="2:11" x14ac:dyDescent="0.25">
      <c r="B533" s="57">
        <v>301338</v>
      </c>
      <c r="C533" s="2" t="s">
        <v>842</v>
      </c>
      <c r="D533" s="2" t="s">
        <v>428</v>
      </c>
      <c r="E533" s="2" t="s">
        <v>353</v>
      </c>
      <c r="G533" s="63">
        <f>'Tariffs 2019 '!G523</f>
        <v>5.4329999999999998</v>
      </c>
      <c r="I533" s="64">
        <f t="shared" si="17"/>
        <v>2.1447179721909868</v>
      </c>
      <c r="K533" s="66">
        <f t="shared" si="16"/>
        <v>-0.60524241262820044</v>
      </c>
    </row>
    <row r="534" spans="2:11" x14ac:dyDescent="0.25">
      <c r="B534" s="57">
        <v>301343</v>
      </c>
      <c r="C534" s="2" t="s">
        <v>843</v>
      </c>
      <c r="D534" s="2" t="s">
        <v>426</v>
      </c>
      <c r="E534" s="2" t="s">
        <v>353</v>
      </c>
      <c r="G534" s="63">
        <f>'Tariffs 2019 '!G524</f>
        <v>1.5659999999999998</v>
      </c>
      <c r="I534" s="64">
        <f t="shared" si="17"/>
        <v>2.1447179721909868</v>
      </c>
      <c r="K534" s="66">
        <f t="shared" si="16"/>
        <v>0.36955170637994061</v>
      </c>
    </row>
    <row r="535" spans="2:11" x14ac:dyDescent="0.25">
      <c r="B535" s="57">
        <v>301344</v>
      </c>
      <c r="C535" s="2" t="s">
        <v>844</v>
      </c>
      <c r="D535" s="2" t="s">
        <v>426</v>
      </c>
      <c r="E535" s="2" t="s">
        <v>353</v>
      </c>
      <c r="G535" s="63">
        <f>'Tariffs 2019 '!G525</f>
        <v>1.6539999999999999</v>
      </c>
      <c r="I535" s="64">
        <f t="shared" si="17"/>
        <v>2.1447179721909868</v>
      </c>
      <c r="K535" s="66">
        <f t="shared" si="16"/>
        <v>0.29668559382768256</v>
      </c>
    </row>
    <row r="536" spans="2:11" x14ac:dyDescent="0.25">
      <c r="B536" s="57">
        <v>301348</v>
      </c>
      <c r="C536" s="2" t="s">
        <v>409</v>
      </c>
      <c r="D536" s="2" t="s">
        <v>399</v>
      </c>
      <c r="E536" s="2" t="s">
        <v>353</v>
      </c>
      <c r="G536" s="63">
        <f>'Tariffs 2019 '!G526</f>
        <v>1.1360000000000001</v>
      </c>
      <c r="I536" s="64">
        <f t="shared" si="17"/>
        <v>0.5361794930477467</v>
      </c>
      <c r="K536" s="66">
        <f t="shared" si="16"/>
        <v>-0.52801100964106806</v>
      </c>
    </row>
    <row r="537" spans="2:11" x14ac:dyDescent="0.25">
      <c r="B537" s="57">
        <v>301354</v>
      </c>
      <c r="C537" s="2" t="s">
        <v>845</v>
      </c>
      <c r="D537" s="2" t="s">
        <v>426</v>
      </c>
      <c r="E537" s="2" t="s">
        <v>353</v>
      </c>
      <c r="G537" s="63">
        <f>'Tariffs 2019 '!G527</f>
        <v>2.4989999999999997</v>
      </c>
      <c r="I537" s="64">
        <f t="shared" si="17"/>
        <v>2.1447179721909868</v>
      </c>
      <c r="K537" s="66">
        <f t="shared" si="16"/>
        <v>-0.14176951893117765</v>
      </c>
    </row>
    <row r="538" spans="2:11" x14ac:dyDescent="0.25">
      <c r="B538" s="57">
        <v>301355</v>
      </c>
      <c r="C538" s="2" t="s">
        <v>846</v>
      </c>
      <c r="D538" s="2" t="s">
        <v>830</v>
      </c>
      <c r="E538" s="2" t="s">
        <v>353</v>
      </c>
      <c r="G538" s="63">
        <f>'Tariffs 2019 '!G528</f>
        <v>1.0609999999999999</v>
      </c>
      <c r="I538" s="64">
        <f t="shared" si="17"/>
        <v>2.1447179721909868</v>
      </c>
      <c r="K538" s="66">
        <f t="shared" si="16"/>
        <v>1.0214118493788755</v>
      </c>
    </row>
    <row r="539" spans="2:11" x14ac:dyDescent="0.25">
      <c r="B539" s="57">
        <v>301356</v>
      </c>
      <c r="C539" s="2" t="s">
        <v>847</v>
      </c>
      <c r="D539" s="2" t="s">
        <v>426</v>
      </c>
      <c r="E539" s="2" t="s">
        <v>353</v>
      </c>
      <c r="G539" s="63">
        <f>'Tariffs 2019 '!G529</f>
        <v>1.5799999999999998</v>
      </c>
      <c r="I539" s="64">
        <f t="shared" si="17"/>
        <v>2.1447179721909868</v>
      </c>
      <c r="K539" s="66">
        <f t="shared" si="16"/>
        <v>0.3574164380955614</v>
      </c>
    </row>
    <row r="540" spans="2:11" x14ac:dyDescent="0.25">
      <c r="B540" s="57">
        <v>301360</v>
      </c>
      <c r="C540" s="2" t="s">
        <v>410</v>
      </c>
      <c r="D540" s="2" t="s">
        <v>399</v>
      </c>
      <c r="E540" s="2" t="s">
        <v>353</v>
      </c>
      <c r="G540" s="63">
        <f>'Tariffs 2019 '!G530</f>
        <v>0.71000000000000008</v>
      </c>
      <c r="I540" s="64">
        <f t="shared" si="17"/>
        <v>0.5361794930477467</v>
      </c>
      <c r="K540" s="66">
        <f t="shared" si="16"/>
        <v>-0.24481761542570896</v>
      </c>
    </row>
    <row r="541" spans="2:11" x14ac:dyDescent="0.25">
      <c r="B541" s="57">
        <v>301361</v>
      </c>
      <c r="C541" s="2" t="s">
        <v>411</v>
      </c>
      <c r="D541" s="2" t="s">
        <v>399</v>
      </c>
      <c r="E541" s="2" t="s">
        <v>353</v>
      </c>
      <c r="G541" s="63">
        <f>'Tariffs 2019 '!G531</f>
        <v>0.71000000000000008</v>
      </c>
      <c r="I541" s="64">
        <f t="shared" si="17"/>
        <v>0.5361794930477467</v>
      </c>
      <c r="K541" s="66">
        <f t="shared" si="16"/>
        <v>-0.24481761542570896</v>
      </c>
    </row>
    <row r="542" spans="2:11" x14ac:dyDescent="0.25">
      <c r="B542" s="57">
        <v>301364</v>
      </c>
      <c r="C542" s="2" t="s">
        <v>848</v>
      </c>
      <c r="D542" s="2" t="s">
        <v>426</v>
      </c>
      <c r="E542" s="2" t="s">
        <v>353</v>
      </c>
      <c r="G542" s="63">
        <f>'Tariffs 2019 '!G532</f>
        <v>2.2650000000000001</v>
      </c>
      <c r="I542" s="64">
        <f t="shared" si="17"/>
        <v>2.1447179721909868</v>
      </c>
      <c r="K542" s="66">
        <f t="shared" si="16"/>
        <v>-5.3104648039299471E-2</v>
      </c>
    </row>
    <row r="543" spans="2:11" x14ac:dyDescent="0.25">
      <c r="B543" s="57">
        <v>301365</v>
      </c>
      <c r="C543" s="2" t="s">
        <v>849</v>
      </c>
      <c r="D543" s="2" t="s">
        <v>830</v>
      </c>
      <c r="E543" s="2" t="s">
        <v>353</v>
      </c>
      <c r="G543" s="63">
        <f>'Tariffs 2019 '!G533</f>
        <v>1.4969999999999999</v>
      </c>
      <c r="I543" s="64">
        <f t="shared" si="17"/>
        <v>2.1447179721909868</v>
      </c>
      <c r="K543" s="66">
        <f t="shared" ref="K543:K606" si="18">(I543-G543)/G543</f>
        <v>0.43267733613292381</v>
      </c>
    </row>
    <row r="544" spans="2:11" x14ac:dyDescent="0.25">
      <c r="B544" s="57">
        <v>301366</v>
      </c>
      <c r="C544" s="2" t="s">
        <v>850</v>
      </c>
      <c r="D544" s="2" t="s">
        <v>830</v>
      </c>
      <c r="E544" s="2" t="s">
        <v>353</v>
      </c>
      <c r="G544" s="63">
        <f>'Tariffs 2019 '!G534</f>
        <v>1.5109999999999999</v>
      </c>
      <c r="I544" s="64">
        <f t="shared" ref="I544:I607" si="19">IF(D544="storage",$I$18,$I$16)</f>
        <v>2.1447179721909868</v>
      </c>
      <c r="K544" s="66">
        <f t="shared" si="18"/>
        <v>0.41940302593711909</v>
      </c>
    </row>
    <row r="545" spans="2:11" x14ac:dyDescent="0.25">
      <c r="B545" s="57">
        <v>301368</v>
      </c>
      <c r="C545" s="2" t="s">
        <v>412</v>
      </c>
      <c r="D545" s="2" t="s">
        <v>352</v>
      </c>
      <c r="E545" s="2" t="s">
        <v>353</v>
      </c>
      <c r="G545" s="63">
        <f>'Tariffs 2019 '!G535</f>
        <v>1.891</v>
      </c>
      <c r="I545" s="64">
        <f t="shared" si="19"/>
        <v>2.1447179721909868</v>
      </c>
      <c r="K545" s="66">
        <f t="shared" si="18"/>
        <v>0.13417132321046366</v>
      </c>
    </row>
    <row r="546" spans="2:11" x14ac:dyDescent="0.25">
      <c r="B546" s="57">
        <v>301369</v>
      </c>
      <c r="C546" s="2" t="s">
        <v>851</v>
      </c>
      <c r="D546" s="2" t="s">
        <v>426</v>
      </c>
      <c r="E546" s="2" t="s">
        <v>353</v>
      </c>
      <c r="G546" s="63">
        <f>'Tariffs 2019 '!G536</f>
        <v>0.68900000000000006</v>
      </c>
      <c r="I546" s="64">
        <f t="shared" si="19"/>
        <v>2.1447179721909868</v>
      </c>
      <c r="K546" s="66">
        <f t="shared" si="18"/>
        <v>2.1127982179840155</v>
      </c>
    </row>
    <row r="547" spans="2:11" x14ac:dyDescent="0.25">
      <c r="B547" s="57">
        <v>301374</v>
      </c>
      <c r="C547" s="2" t="s">
        <v>852</v>
      </c>
      <c r="D547" s="2" t="s">
        <v>830</v>
      </c>
      <c r="E547" s="2" t="s">
        <v>353</v>
      </c>
      <c r="G547" s="63">
        <f>'Tariffs 2019 '!G537</f>
        <v>1.5799999999999998</v>
      </c>
      <c r="I547" s="64">
        <f t="shared" si="19"/>
        <v>2.1447179721909868</v>
      </c>
      <c r="K547" s="66">
        <f t="shared" si="18"/>
        <v>0.3574164380955614</v>
      </c>
    </row>
    <row r="548" spans="2:11" x14ac:dyDescent="0.25">
      <c r="B548" s="57">
        <v>301377</v>
      </c>
      <c r="C548" s="2" t="s">
        <v>853</v>
      </c>
      <c r="D548" s="2" t="s">
        <v>426</v>
      </c>
      <c r="E548" s="2" t="s">
        <v>353</v>
      </c>
      <c r="G548" s="63">
        <f>'Tariffs 2019 '!G538</f>
        <v>1.5109999999999999</v>
      </c>
      <c r="I548" s="64">
        <f t="shared" si="19"/>
        <v>2.1447179721909868</v>
      </c>
      <c r="K548" s="66">
        <f t="shared" si="18"/>
        <v>0.41940302593711909</v>
      </c>
    </row>
    <row r="549" spans="2:11" x14ac:dyDescent="0.25">
      <c r="B549" s="57">
        <v>301385</v>
      </c>
      <c r="C549" s="2" t="s">
        <v>854</v>
      </c>
      <c r="D549" s="2" t="s">
        <v>428</v>
      </c>
      <c r="E549" s="2" t="s">
        <v>353</v>
      </c>
      <c r="G549" s="63">
        <f>'Tariffs 2019 '!G539</f>
        <v>2.2029999999999998</v>
      </c>
      <c r="I549" s="64">
        <f t="shared" si="19"/>
        <v>2.1447179721909868</v>
      </c>
      <c r="K549" s="66">
        <f t="shared" si="18"/>
        <v>-2.6455754793015453E-2</v>
      </c>
    </row>
    <row r="550" spans="2:11" x14ac:dyDescent="0.25">
      <c r="B550" s="57">
        <v>301389</v>
      </c>
      <c r="C550" s="2" t="s">
        <v>855</v>
      </c>
      <c r="D550" s="2" t="s">
        <v>830</v>
      </c>
      <c r="E550" s="2" t="s">
        <v>353</v>
      </c>
      <c r="G550" s="63">
        <f>'Tariffs 2019 '!G540</f>
        <v>2.1520000000000001</v>
      </c>
      <c r="I550" s="64">
        <f t="shared" si="19"/>
        <v>2.1447179721909868</v>
      </c>
      <c r="K550" s="66">
        <f t="shared" si="18"/>
        <v>-3.3838419186864891E-3</v>
      </c>
    </row>
    <row r="551" spans="2:11" x14ac:dyDescent="0.25">
      <c r="B551" s="57">
        <v>301390</v>
      </c>
      <c r="C551" s="2" t="s">
        <v>856</v>
      </c>
      <c r="D551" s="2" t="s">
        <v>426</v>
      </c>
      <c r="E551" s="2" t="s">
        <v>353</v>
      </c>
      <c r="G551" s="63">
        <f>'Tariffs 2019 '!G541</f>
        <v>1.5659999999999998</v>
      </c>
      <c r="I551" s="64">
        <f t="shared" si="19"/>
        <v>2.1447179721909868</v>
      </c>
      <c r="K551" s="66">
        <f t="shared" si="18"/>
        <v>0.36955170637994061</v>
      </c>
    </row>
    <row r="552" spans="2:11" x14ac:dyDescent="0.25">
      <c r="B552" s="57">
        <v>301391</v>
      </c>
      <c r="C552" s="2" t="s">
        <v>414</v>
      </c>
      <c r="D552" s="2" t="s">
        <v>399</v>
      </c>
      <c r="E552" s="2" t="s">
        <v>353</v>
      </c>
      <c r="G552" s="63">
        <f>'Tariffs 2019 '!G542</f>
        <v>0.71000000000000008</v>
      </c>
      <c r="I552" s="64">
        <f t="shared" si="19"/>
        <v>0.5361794930477467</v>
      </c>
      <c r="K552" s="66">
        <f t="shared" si="18"/>
        <v>-0.24481761542570896</v>
      </c>
    </row>
    <row r="553" spans="2:11" x14ac:dyDescent="0.25">
      <c r="B553" s="57">
        <v>301395</v>
      </c>
      <c r="C553" s="2" t="s">
        <v>857</v>
      </c>
      <c r="D553" s="2" t="s">
        <v>426</v>
      </c>
      <c r="E553" s="2" t="s">
        <v>353</v>
      </c>
      <c r="G553" s="63">
        <f>'Tariffs 2019 '!G543</f>
        <v>2.9409999999999998</v>
      </c>
      <c r="I553" s="64">
        <f t="shared" si="19"/>
        <v>2.1447179721909868</v>
      </c>
      <c r="K553" s="66">
        <f t="shared" si="18"/>
        <v>-0.27075213458313946</v>
      </c>
    </row>
    <row r="554" spans="2:11" x14ac:dyDescent="0.25">
      <c r="B554" s="57">
        <v>301396</v>
      </c>
      <c r="C554" s="2" t="s">
        <v>858</v>
      </c>
      <c r="D554" s="2" t="s">
        <v>426</v>
      </c>
      <c r="E554" s="2" t="s">
        <v>353</v>
      </c>
      <c r="G554" s="63">
        <f>'Tariffs 2019 '!G544</f>
        <v>1.2229999999999999</v>
      </c>
      <c r="I554" s="64">
        <f t="shared" si="19"/>
        <v>2.1447179721909868</v>
      </c>
      <c r="K554" s="66">
        <f t="shared" si="18"/>
        <v>0.75365328879066806</v>
      </c>
    </row>
    <row r="555" spans="2:11" x14ac:dyDescent="0.25">
      <c r="B555" s="57">
        <v>301397</v>
      </c>
      <c r="C555" s="2" t="s">
        <v>416</v>
      </c>
      <c r="D555" s="2" t="s">
        <v>399</v>
      </c>
      <c r="E555" s="2" t="s">
        <v>353</v>
      </c>
      <c r="G555" s="63">
        <f>'Tariffs 2019 '!G545</f>
        <v>1.111</v>
      </c>
      <c r="I555" s="64">
        <f t="shared" si="19"/>
        <v>0.5361794930477467</v>
      </c>
      <c r="K555" s="66">
        <f t="shared" si="18"/>
        <v>-0.51739019527655561</v>
      </c>
    </row>
    <row r="556" spans="2:11" x14ac:dyDescent="0.25">
      <c r="B556" s="57">
        <v>301400</v>
      </c>
      <c r="C556" s="2" t="s">
        <v>417</v>
      </c>
      <c r="D556" s="2" t="s">
        <v>399</v>
      </c>
      <c r="E556" s="2" t="s">
        <v>353</v>
      </c>
      <c r="G556" s="63">
        <f>'Tariffs 2019 '!G546</f>
        <v>0.71000000000000008</v>
      </c>
      <c r="I556" s="64">
        <f t="shared" si="19"/>
        <v>0.5361794930477467</v>
      </c>
      <c r="K556" s="66">
        <f t="shared" si="18"/>
        <v>-0.24481761542570896</v>
      </c>
    </row>
    <row r="557" spans="2:11" x14ac:dyDescent="0.25">
      <c r="B557" s="57">
        <v>301401</v>
      </c>
      <c r="C557" s="2" t="s">
        <v>418</v>
      </c>
      <c r="D557" s="2" t="s">
        <v>399</v>
      </c>
      <c r="E557" s="2" t="s">
        <v>353</v>
      </c>
      <c r="G557" s="63">
        <f>'Tariffs 2019 '!G547</f>
        <v>0.71000000000000008</v>
      </c>
      <c r="I557" s="64">
        <f t="shared" si="19"/>
        <v>0.5361794930477467</v>
      </c>
      <c r="K557" s="66">
        <f t="shared" si="18"/>
        <v>-0.24481761542570896</v>
      </c>
    </row>
    <row r="558" spans="2:11" x14ac:dyDescent="0.25">
      <c r="B558" s="57">
        <v>301420</v>
      </c>
      <c r="C558" s="2" t="s">
        <v>859</v>
      </c>
      <c r="D558" s="2" t="s">
        <v>428</v>
      </c>
      <c r="E558" s="2" t="s">
        <v>353</v>
      </c>
      <c r="G558" s="63">
        <f>'Tariffs 2019 '!G548</f>
        <v>2.012</v>
      </c>
      <c r="I558" s="64">
        <f t="shared" si="19"/>
        <v>2.1447179721909868</v>
      </c>
      <c r="K558" s="66">
        <f t="shared" si="18"/>
        <v>6.5963206854367198E-2</v>
      </c>
    </row>
    <row r="559" spans="2:11" x14ac:dyDescent="0.25">
      <c r="B559" s="57">
        <v>301427</v>
      </c>
      <c r="C559" s="2" t="s">
        <v>860</v>
      </c>
      <c r="D559" s="2" t="s">
        <v>426</v>
      </c>
      <c r="E559" s="2" t="s">
        <v>353</v>
      </c>
      <c r="G559" s="63">
        <f>'Tariffs 2019 '!G549</f>
        <v>1.5799999999999998</v>
      </c>
      <c r="I559" s="64">
        <f t="shared" si="19"/>
        <v>2.1447179721909868</v>
      </c>
      <c r="K559" s="66">
        <f t="shared" si="18"/>
        <v>0.3574164380955614</v>
      </c>
    </row>
    <row r="560" spans="2:11" x14ac:dyDescent="0.25">
      <c r="B560" s="57">
        <v>301429</v>
      </c>
      <c r="C560" s="2" t="s">
        <v>861</v>
      </c>
      <c r="D560" s="2" t="s">
        <v>426</v>
      </c>
      <c r="E560" s="2" t="s">
        <v>353</v>
      </c>
      <c r="G560" s="63">
        <f>'Tariffs 2019 '!G550</f>
        <v>2.0449999999999999</v>
      </c>
      <c r="I560" s="64">
        <f t="shared" si="19"/>
        <v>2.1447179721909868</v>
      </c>
      <c r="K560" s="66">
        <f t="shared" si="18"/>
        <v>4.8761844592169624E-2</v>
      </c>
    </row>
    <row r="561" spans="2:11" x14ac:dyDescent="0.25">
      <c r="B561" s="57">
        <v>301431</v>
      </c>
      <c r="C561" s="2" t="s">
        <v>862</v>
      </c>
      <c r="D561" s="2" t="s">
        <v>426</v>
      </c>
      <c r="E561" s="2" t="s">
        <v>353</v>
      </c>
      <c r="G561" s="63">
        <f>'Tariffs 2019 '!G551</f>
        <v>1.66</v>
      </c>
      <c r="I561" s="64">
        <f t="shared" si="19"/>
        <v>2.1447179721909868</v>
      </c>
      <c r="K561" s="66">
        <f t="shared" si="18"/>
        <v>0.29199877842830535</v>
      </c>
    </row>
    <row r="562" spans="2:11" x14ac:dyDescent="0.25">
      <c r="B562" s="57">
        <v>301432</v>
      </c>
      <c r="C562" s="2" t="s">
        <v>863</v>
      </c>
      <c r="D562" s="2" t="s">
        <v>428</v>
      </c>
      <c r="E562" s="2" t="s">
        <v>353</v>
      </c>
      <c r="G562" s="63">
        <f>'Tariffs 2019 '!G552</f>
        <v>2.4299999999999997</v>
      </c>
      <c r="I562" s="64">
        <f t="shared" si="19"/>
        <v>2.1447179721909868</v>
      </c>
      <c r="K562" s="66">
        <f t="shared" si="18"/>
        <v>-0.11740001144403825</v>
      </c>
    </row>
    <row r="563" spans="2:11" x14ac:dyDescent="0.25">
      <c r="B563" s="57">
        <v>301433</v>
      </c>
      <c r="C563" s="2" t="s">
        <v>864</v>
      </c>
      <c r="D563" s="2" t="s">
        <v>428</v>
      </c>
      <c r="E563" s="2" t="s">
        <v>353</v>
      </c>
      <c r="G563" s="63">
        <f>'Tariffs 2019 '!G553</f>
        <v>1.9750000000000001</v>
      </c>
      <c r="I563" s="64">
        <f t="shared" si="19"/>
        <v>2.1447179721909868</v>
      </c>
      <c r="K563" s="66">
        <f t="shared" si="18"/>
        <v>8.5933150476448963E-2</v>
      </c>
    </row>
    <row r="564" spans="2:11" x14ac:dyDescent="0.25">
      <c r="B564" s="57">
        <v>301434</v>
      </c>
      <c r="C564" s="2" t="s">
        <v>865</v>
      </c>
      <c r="D564" s="2" t="s">
        <v>428</v>
      </c>
      <c r="E564" s="2" t="s">
        <v>353</v>
      </c>
      <c r="G564" s="63">
        <f>'Tariffs 2019 '!G554</f>
        <v>2.1689999999999996</v>
      </c>
      <c r="I564" s="64">
        <f t="shared" si="19"/>
        <v>2.1447179721909868</v>
      </c>
      <c r="K564" s="66">
        <f t="shared" si="18"/>
        <v>-1.1195033568009586E-2</v>
      </c>
    </row>
    <row r="565" spans="2:11" x14ac:dyDescent="0.25">
      <c r="B565" s="57">
        <v>301435</v>
      </c>
      <c r="C565" s="2" t="s">
        <v>866</v>
      </c>
      <c r="D565" s="2" t="s">
        <v>428</v>
      </c>
      <c r="E565" s="2" t="s">
        <v>353</v>
      </c>
      <c r="G565" s="63">
        <f>'Tariffs 2019 '!G555</f>
        <v>2.3979999999999997</v>
      </c>
      <c r="I565" s="64">
        <f t="shared" si="19"/>
        <v>2.1447179721909868</v>
      </c>
      <c r="K565" s="66">
        <f t="shared" si="18"/>
        <v>-0.10562219675104792</v>
      </c>
    </row>
    <row r="566" spans="2:11" x14ac:dyDescent="0.25">
      <c r="B566" s="57">
        <v>301436</v>
      </c>
      <c r="C566" s="2" t="s">
        <v>867</v>
      </c>
      <c r="D566" s="2" t="s">
        <v>428</v>
      </c>
      <c r="E566" s="2" t="s">
        <v>353</v>
      </c>
      <c r="G566" s="63">
        <f>'Tariffs 2019 '!G556</f>
        <v>2.46</v>
      </c>
      <c r="I566" s="64">
        <f t="shared" si="19"/>
        <v>2.1447179721909868</v>
      </c>
      <c r="K566" s="66">
        <f t="shared" si="18"/>
        <v>-0.12816342593862323</v>
      </c>
    </row>
    <row r="567" spans="2:11" x14ac:dyDescent="0.25">
      <c r="B567" s="57">
        <v>301437</v>
      </c>
      <c r="C567" s="2" t="s">
        <v>868</v>
      </c>
      <c r="D567" s="2" t="s">
        <v>428</v>
      </c>
      <c r="E567" s="2" t="s">
        <v>353</v>
      </c>
      <c r="G567" s="63">
        <f>'Tariffs 2019 '!G557</f>
        <v>2.2869999999999999</v>
      </c>
      <c r="I567" s="64">
        <f t="shared" si="19"/>
        <v>2.1447179721909868</v>
      </c>
      <c r="K567" s="66">
        <f t="shared" si="18"/>
        <v>-6.2213392133368219E-2</v>
      </c>
    </row>
    <row r="568" spans="2:11" x14ac:dyDescent="0.25">
      <c r="B568" s="57">
        <v>301438</v>
      </c>
      <c r="C568" s="2" t="s">
        <v>869</v>
      </c>
      <c r="D568" s="2" t="s">
        <v>428</v>
      </c>
      <c r="E568" s="2" t="s">
        <v>353</v>
      </c>
      <c r="G568" s="63">
        <f>'Tariffs 2019 '!G558</f>
        <v>1.1890000000000001</v>
      </c>
      <c r="I568" s="64">
        <f t="shared" si="19"/>
        <v>2.1447179721909868</v>
      </c>
      <c r="K568" s="66">
        <f t="shared" si="18"/>
        <v>0.80379980840284837</v>
      </c>
    </row>
    <row r="569" spans="2:11" x14ac:dyDescent="0.25">
      <c r="B569" s="57">
        <v>301439</v>
      </c>
      <c r="C569" s="2" t="s">
        <v>870</v>
      </c>
      <c r="D569" s="2" t="s">
        <v>428</v>
      </c>
      <c r="E569" s="2" t="s">
        <v>353</v>
      </c>
      <c r="G569" s="63">
        <f>'Tariffs 2019 '!G559</f>
        <v>2.1349999999999998</v>
      </c>
      <c r="I569" s="64">
        <f t="shared" si="19"/>
        <v>2.1447179721909868</v>
      </c>
      <c r="K569" s="66">
        <f t="shared" si="18"/>
        <v>4.5517434149822131E-3</v>
      </c>
    </row>
    <row r="570" spans="2:11" x14ac:dyDescent="0.25">
      <c r="B570" s="57">
        <v>301441</v>
      </c>
      <c r="C570" s="2" t="s">
        <v>871</v>
      </c>
      <c r="D570" s="2" t="s">
        <v>426</v>
      </c>
      <c r="E570" s="2" t="s">
        <v>353</v>
      </c>
      <c r="G570" s="63">
        <f>'Tariffs 2019 '!G560</f>
        <v>1.5229999999999999</v>
      </c>
      <c r="I570" s="64">
        <f t="shared" si="19"/>
        <v>2.1447179721909868</v>
      </c>
      <c r="K570" s="66">
        <f t="shared" si="18"/>
        <v>0.40821928574588767</v>
      </c>
    </row>
    <row r="571" spans="2:11" x14ac:dyDescent="0.25">
      <c r="B571" s="57">
        <v>301442</v>
      </c>
      <c r="C571" s="2" t="s">
        <v>872</v>
      </c>
      <c r="D571" s="2" t="s">
        <v>426</v>
      </c>
      <c r="E571" s="2" t="s">
        <v>353</v>
      </c>
      <c r="G571" s="63">
        <f>'Tariffs 2019 '!G561</f>
        <v>1.5229999999999999</v>
      </c>
      <c r="I571" s="64">
        <f t="shared" si="19"/>
        <v>2.1447179721909868</v>
      </c>
      <c r="K571" s="66">
        <f t="shared" si="18"/>
        <v>0.40821928574588767</v>
      </c>
    </row>
    <row r="572" spans="2:11" x14ac:dyDescent="0.25">
      <c r="B572" s="57">
        <v>301443</v>
      </c>
      <c r="C572" s="2" t="s">
        <v>873</v>
      </c>
      <c r="D572" s="2" t="s">
        <v>426</v>
      </c>
      <c r="E572" s="2" t="s">
        <v>353</v>
      </c>
      <c r="G572" s="63">
        <f>'Tariffs 2019 '!G562</f>
        <v>1.5229999999999999</v>
      </c>
      <c r="I572" s="64">
        <f t="shared" si="19"/>
        <v>2.1447179721909868</v>
      </c>
      <c r="K572" s="66">
        <f t="shared" si="18"/>
        <v>0.40821928574588767</v>
      </c>
    </row>
    <row r="573" spans="2:11" x14ac:dyDescent="0.25">
      <c r="B573" s="57">
        <v>301446</v>
      </c>
      <c r="C573" s="2" t="s">
        <v>874</v>
      </c>
      <c r="D573" s="2" t="s">
        <v>830</v>
      </c>
      <c r="E573" s="2" t="s">
        <v>353</v>
      </c>
      <c r="G573" s="63">
        <f>'Tariffs 2019 '!G563</f>
        <v>1.4209999999999998</v>
      </c>
      <c r="I573" s="64">
        <f t="shared" si="19"/>
        <v>2.1447179721909868</v>
      </c>
      <c r="K573" s="66">
        <f t="shared" si="18"/>
        <v>0.50930188050034275</v>
      </c>
    </row>
    <row r="574" spans="2:11" x14ac:dyDescent="0.25">
      <c r="B574" s="57">
        <v>301450</v>
      </c>
      <c r="C574" s="2" t="s">
        <v>875</v>
      </c>
      <c r="D574" s="2" t="s">
        <v>426</v>
      </c>
      <c r="E574" s="2" t="s">
        <v>353</v>
      </c>
      <c r="G574" s="63">
        <f>'Tariffs 2019 '!G564</f>
        <v>2.3819999999999997</v>
      </c>
      <c r="I574" s="64">
        <f t="shared" si="19"/>
        <v>2.1447179721909868</v>
      </c>
      <c r="K574" s="66">
        <f t="shared" si="18"/>
        <v>-9.9614621246436982E-2</v>
      </c>
    </row>
    <row r="575" spans="2:11" x14ac:dyDescent="0.25">
      <c r="B575" s="57">
        <v>301451</v>
      </c>
      <c r="C575" s="2" t="s">
        <v>876</v>
      </c>
      <c r="D575" s="2" t="s">
        <v>426</v>
      </c>
      <c r="E575" s="2" t="s">
        <v>353</v>
      </c>
      <c r="G575" s="63">
        <f>'Tariffs 2019 '!G565</f>
        <v>1.3119999999999998</v>
      </c>
      <c r="I575" s="64">
        <f t="shared" si="19"/>
        <v>2.1447179721909868</v>
      </c>
      <c r="K575" s="66">
        <f t="shared" si="18"/>
        <v>0.63469357636508161</v>
      </c>
    </row>
    <row r="576" spans="2:11" x14ac:dyDescent="0.25">
      <c r="B576" s="57">
        <v>301453</v>
      </c>
      <c r="C576" s="2" t="s">
        <v>420</v>
      </c>
      <c r="D576" s="2" t="s">
        <v>399</v>
      </c>
      <c r="E576" s="2" t="s">
        <v>353</v>
      </c>
      <c r="G576" s="63">
        <f>'Tariffs 2019 '!G566</f>
        <v>0.71000000000000008</v>
      </c>
      <c r="I576" s="64">
        <f t="shared" si="19"/>
        <v>0.5361794930477467</v>
      </c>
      <c r="K576" s="66">
        <f t="shared" si="18"/>
        <v>-0.24481761542570896</v>
      </c>
    </row>
    <row r="577" spans="2:11" x14ac:dyDescent="0.25">
      <c r="B577" s="57">
        <v>301455</v>
      </c>
      <c r="C577" s="2" t="s">
        <v>877</v>
      </c>
      <c r="D577" s="2" t="s">
        <v>428</v>
      </c>
      <c r="E577" s="2" t="s">
        <v>353</v>
      </c>
      <c r="G577" s="63">
        <f>'Tariffs 2019 '!G567</f>
        <v>4.0049999999999999</v>
      </c>
      <c r="I577" s="64">
        <f t="shared" si="19"/>
        <v>2.1447179721909868</v>
      </c>
      <c r="K577" s="66">
        <f t="shared" si="18"/>
        <v>-0.46448989458402323</v>
      </c>
    </row>
    <row r="578" spans="2:11" x14ac:dyDescent="0.25">
      <c r="B578" s="57">
        <v>301461</v>
      </c>
      <c r="C578" s="2" t="s">
        <v>422</v>
      </c>
      <c r="D578" s="2" t="s">
        <v>366</v>
      </c>
      <c r="E578" s="2" t="s">
        <v>353</v>
      </c>
      <c r="G578" s="63">
        <f>'Tariffs 2019 '!G568</f>
        <v>1.4319999999999999</v>
      </c>
      <c r="I578" s="64">
        <f t="shared" si="19"/>
        <v>2.1447179721909868</v>
      </c>
      <c r="K578" s="66">
        <f t="shared" si="18"/>
        <v>0.49770808113895731</v>
      </c>
    </row>
    <row r="579" spans="2:11" x14ac:dyDescent="0.25">
      <c r="B579" s="57">
        <v>301470</v>
      </c>
      <c r="C579" s="2" t="s">
        <v>878</v>
      </c>
      <c r="D579" s="2" t="s">
        <v>830</v>
      </c>
      <c r="E579" s="2" t="s">
        <v>353</v>
      </c>
      <c r="G579" s="63">
        <f>'Tariffs 2019 '!G569</f>
        <v>1.5799999999999998</v>
      </c>
      <c r="I579" s="64">
        <f t="shared" si="19"/>
        <v>2.1447179721909868</v>
      </c>
      <c r="K579" s="66">
        <f t="shared" si="18"/>
        <v>0.3574164380955614</v>
      </c>
    </row>
    <row r="580" spans="2:11" x14ac:dyDescent="0.25">
      <c r="B580" s="57">
        <v>301471</v>
      </c>
      <c r="C580" s="2" t="s">
        <v>879</v>
      </c>
      <c r="D580" s="2" t="s">
        <v>428</v>
      </c>
      <c r="E580" s="2" t="s">
        <v>353</v>
      </c>
      <c r="G580" s="63">
        <f>'Tariffs 2019 '!G570</f>
        <v>1.8079999999999998</v>
      </c>
      <c r="I580" s="64">
        <f t="shared" si="19"/>
        <v>2.1447179721909868</v>
      </c>
      <c r="K580" s="66">
        <f t="shared" si="18"/>
        <v>0.18623781647731583</v>
      </c>
    </row>
    <row r="581" spans="2:11" x14ac:dyDescent="0.25">
      <c r="B581" s="57">
        <v>301473</v>
      </c>
      <c r="C581" s="2" t="s">
        <v>880</v>
      </c>
      <c r="D581" s="2" t="s">
        <v>428</v>
      </c>
      <c r="E581" s="2" t="s">
        <v>353</v>
      </c>
      <c r="G581" s="63">
        <f>'Tariffs 2019 '!G571</f>
        <v>1.6619999999999999</v>
      </c>
      <c r="I581" s="64">
        <f t="shared" si="19"/>
        <v>2.1447179721909868</v>
      </c>
      <c r="K581" s="66">
        <f t="shared" si="18"/>
        <v>0.29044402658904145</v>
      </c>
    </row>
    <row r="582" spans="2:11" x14ac:dyDescent="0.25">
      <c r="B582" s="57">
        <v>301474</v>
      </c>
      <c r="C582" s="2" t="s">
        <v>881</v>
      </c>
      <c r="D582" s="2" t="s">
        <v>428</v>
      </c>
      <c r="E582" s="2" t="s">
        <v>353</v>
      </c>
      <c r="G582" s="63">
        <f>'Tariffs 2019 '!G572</f>
        <v>0.68700000000000006</v>
      </c>
      <c r="I582" s="64">
        <f t="shared" si="19"/>
        <v>2.1447179721909868</v>
      </c>
      <c r="K582" s="66">
        <f t="shared" si="18"/>
        <v>2.1218602215298206</v>
      </c>
    </row>
    <row r="583" spans="2:11" x14ac:dyDescent="0.25">
      <c r="B583" s="57">
        <v>301475</v>
      </c>
      <c r="C583" s="2" t="s">
        <v>882</v>
      </c>
      <c r="D583" s="2" t="s">
        <v>428</v>
      </c>
      <c r="E583" s="2" t="s">
        <v>353</v>
      </c>
      <c r="G583" s="63">
        <f>'Tariffs 2019 '!G573</f>
        <v>1.498</v>
      </c>
      <c r="I583" s="64">
        <f t="shared" si="19"/>
        <v>2.1447179721909868</v>
      </c>
      <c r="K583" s="66">
        <f t="shared" si="18"/>
        <v>0.43172094271761469</v>
      </c>
    </row>
    <row r="584" spans="2:11" x14ac:dyDescent="0.25">
      <c r="B584" s="57">
        <v>301476</v>
      </c>
      <c r="C584" s="2" t="s">
        <v>883</v>
      </c>
      <c r="D584" s="2" t="s">
        <v>428</v>
      </c>
      <c r="E584" s="2" t="s">
        <v>353</v>
      </c>
      <c r="G584" s="63">
        <f>'Tariffs 2019 '!G574</f>
        <v>1.645</v>
      </c>
      <c r="I584" s="64">
        <f t="shared" si="19"/>
        <v>2.1447179721909868</v>
      </c>
      <c r="K584" s="66">
        <f t="shared" si="18"/>
        <v>0.30377992230455125</v>
      </c>
    </row>
    <row r="585" spans="2:11" x14ac:dyDescent="0.25">
      <c r="B585" s="57">
        <v>301477</v>
      </c>
      <c r="C585" s="2" t="s">
        <v>884</v>
      </c>
      <c r="D585" s="2" t="s">
        <v>428</v>
      </c>
      <c r="E585" s="2" t="s">
        <v>353</v>
      </c>
      <c r="G585" s="63">
        <f>'Tariffs 2019 '!G575</f>
        <v>1.3519999999999999</v>
      </c>
      <c r="I585" s="64">
        <f t="shared" si="19"/>
        <v>2.1447179721909868</v>
      </c>
      <c r="K585" s="66">
        <f t="shared" si="18"/>
        <v>0.58632986108800811</v>
      </c>
    </row>
    <row r="586" spans="2:11" x14ac:dyDescent="0.25">
      <c r="B586" s="57">
        <v>301478</v>
      </c>
      <c r="C586" s="2" t="s">
        <v>885</v>
      </c>
      <c r="D586" s="2" t="s">
        <v>428</v>
      </c>
      <c r="E586" s="2" t="s">
        <v>353</v>
      </c>
      <c r="G586" s="63">
        <f>'Tariffs 2019 '!G576</f>
        <v>1.5580000000000001</v>
      </c>
      <c r="I586" s="64">
        <f t="shared" si="19"/>
        <v>2.1447179721909868</v>
      </c>
      <c r="K586" s="66">
        <f t="shared" si="18"/>
        <v>0.37658406430743691</v>
      </c>
    </row>
    <row r="587" spans="2:11" x14ac:dyDescent="0.25">
      <c r="B587" s="57">
        <v>301479</v>
      </c>
      <c r="C587" s="2" t="s">
        <v>886</v>
      </c>
      <c r="D587" s="2" t="s">
        <v>428</v>
      </c>
      <c r="E587" s="2" t="s">
        <v>353</v>
      </c>
      <c r="G587" s="63">
        <f>'Tariffs 2019 '!G577</f>
        <v>3.7409999999999997</v>
      </c>
      <c r="I587" s="64">
        <f t="shared" si="19"/>
        <v>2.1447179721909868</v>
      </c>
      <c r="K587" s="66">
        <f t="shared" si="18"/>
        <v>-0.42669928570142018</v>
      </c>
    </row>
    <row r="588" spans="2:11" x14ac:dyDescent="0.25">
      <c r="B588" s="57">
        <v>301480</v>
      </c>
      <c r="C588" s="2" t="s">
        <v>887</v>
      </c>
      <c r="D588" s="2" t="s">
        <v>428</v>
      </c>
      <c r="E588" s="2" t="s">
        <v>353</v>
      </c>
      <c r="G588" s="63">
        <f>'Tariffs 2019 '!G578</f>
        <v>1.7429999999999999</v>
      </c>
      <c r="I588" s="64">
        <f t="shared" si="19"/>
        <v>2.1447179721909868</v>
      </c>
      <c r="K588" s="66">
        <f t="shared" si="18"/>
        <v>0.23047502707457657</v>
      </c>
    </row>
    <row r="589" spans="2:11" x14ac:dyDescent="0.25">
      <c r="B589" s="57">
        <v>301481</v>
      </c>
      <c r="C589" s="2" t="s">
        <v>888</v>
      </c>
      <c r="D589" s="2" t="s">
        <v>428</v>
      </c>
      <c r="E589" s="2" t="s">
        <v>353</v>
      </c>
      <c r="G589" s="63">
        <f>'Tariffs 2019 '!G579</f>
        <v>1.2810000000000001</v>
      </c>
      <c r="I589" s="64">
        <f t="shared" si="19"/>
        <v>2.1447179721909868</v>
      </c>
      <c r="K589" s="66">
        <f t="shared" si="18"/>
        <v>0.67425290569163665</v>
      </c>
    </row>
    <row r="590" spans="2:11" x14ac:dyDescent="0.25">
      <c r="B590" s="57">
        <v>301482</v>
      </c>
      <c r="C590" s="2" t="s">
        <v>889</v>
      </c>
      <c r="D590" s="2" t="s">
        <v>428</v>
      </c>
      <c r="E590" s="2" t="s">
        <v>353</v>
      </c>
      <c r="G590" s="63">
        <f>'Tariffs 2019 '!G580</f>
        <v>1.36</v>
      </c>
      <c r="I590" s="64">
        <f t="shared" si="19"/>
        <v>2.1447179721909868</v>
      </c>
      <c r="K590" s="66">
        <f t="shared" si="18"/>
        <v>0.57699850896396077</v>
      </c>
    </row>
    <row r="591" spans="2:11" x14ac:dyDescent="0.25">
      <c r="B591" s="57">
        <v>301483</v>
      </c>
      <c r="C591" s="2" t="s">
        <v>890</v>
      </c>
      <c r="D591" s="2" t="s">
        <v>428</v>
      </c>
      <c r="E591" s="2" t="s">
        <v>353</v>
      </c>
      <c r="G591" s="63">
        <f>'Tariffs 2019 '!G581</f>
        <v>1.69</v>
      </c>
      <c r="I591" s="64">
        <f t="shared" si="19"/>
        <v>2.1447179721909868</v>
      </c>
      <c r="K591" s="66">
        <f t="shared" si="18"/>
        <v>0.26906388887040644</v>
      </c>
    </row>
    <row r="592" spans="2:11" x14ac:dyDescent="0.25">
      <c r="B592" s="57">
        <v>301484</v>
      </c>
      <c r="C592" s="2" t="s">
        <v>891</v>
      </c>
      <c r="D592" s="2" t="s">
        <v>428</v>
      </c>
      <c r="E592" s="2" t="s">
        <v>353</v>
      </c>
      <c r="G592" s="63">
        <f>'Tariffs 2019 '!G582</f>
        <v>1.347</v>
      </c>
      <c r="I592" s="64">
        <f t="shared" si="19"/>
        <v>2.1447179721909868</v>
      </c>
      <c r="K592" s="66">
        <f t="shared" si="18"/>
        <v>0.59221824216108898</v>
      </c>
    </row>
    <row r="593" spans="2:11" x14ac:dyDescent="0.25">
      <c r="B593" s="57">
        <v>301485</v>
      </c>
      <c r="C593" s="2" t="s">
        <v>892</v>
      </c>
      <c r="D593" s="2" t="s">
        <v>428</v>
      </c>
      <c r="E593" s="2" t="s">
        <v>353</v>
      </c>
      <c r="G593" s="63">
        <f>'Tariffs 2019 '!G583</f>
        <v>2.5659999999999998</v>
      </c>
      <c r="I593" s="64">
        <f t="shared" si="19"/>
        <v>2.1447179721909868</v>
      </c>
      <c r="K593" s="66">
        <f t="shared" si="18"/>
        <v>-0.16417849875643534</v>
      </c>
    </row>
    <row r="594" spans="2:11" x14ac:dyDescent="0.25">
      <c r="B594" s="57">
        <v>301486</v>
      </c>
      <c r="C594" s="2" t="s">
        <v>893</v>
      </c>
      <c r="D594" s="2" t="s">
        <v>428</v>
      </c>
      <c r="E594" s="2" t="s">
        <v>353</v>
      </c>
      <c r="G594" s="63">
        <f>'Tariffs 2019 '!G584</f>
        <v>2.157</v>
      </c>
      <c r="I594" s="64">
        <f t="shared" si="19"/>
        <v>2.1447179721909868</v>
      </c>
      <c r="K594" s="66">
        <f t="shared" si="18"/>
        <v>-5.6940323639375146E-3</v>
      </c>
    </row>
    <row r="595" spans="2:11" x14ac:dyDescent="0.25">
      <c r="B595" s="57">
        <v>301487</v>
      </c>
      <c r="C595" s="2" t="s">
        <v>894</v>
      </c>
      <c r="D595" s="2" t="s">
        <v>428</v>
      </c>
      <c r="E595" s="2" t="s">
        <v>353</v>
      </c>
      <c r="G595" s="63">
        <f>'Tariffs 2019 '!G585</f>
        <v>1.9929999999999999</v>
      </c>
      <c r="I595" s="64">
        <f t="shared" si="19"/>
        <v>2.1447179721909868</v>
      </c>
      <c r="K595" s="66">
        <f t="shared" si="18"/>
        <v>7.6125425083284959E-2</v>
      </c>
    </row>
    <row r="596" spans="2:11" x14ac:dyDescent="0.25">
      <c r="B596" s="57">
        <v>301489</v>
      </c>
      <c r="C596" s="2" t="s">
        <v>895</v>
      </c>
      <c r="D596" s="2" t="s">
        <v>428</v>
      </c>
      <c r="E596" s="2" t="s">
        <v>353</v>
      </c>
      <c r="G596" s="63">
        <f>'Tariffs 2019 '!G586</f>
        <v>3.6369999999999996</v>
      </c>
      <c r="I596" s="64">
        <f t="shared" si="19"/>
        <v>2.1447179721909868</v>
      </c>
      <c r="K596" s="66">
        <f t="shared" si="18"/>
        <v>-0.41030575414050396</v>
      </c>
    </row>
    <row r="597" spans="2:11" x14ac:dyDescent="0.25">
      <c r="B597" s="57">
        <v>301496</v>
      </c>
      <c r="C597" s="2" t="s">
        <v>896</v>
      </c>
      <c r="D597" s="2" t="s">
        <v>428</v>
      </c>
      <c r="E597" s="2" t="s">
        <v>353</v>
      </c>
      <c r="G597" s="63">
        <f>'Tariffs 2019 '!G587</f>
        <v>2.36</v>
      </c>
      <c r="I597" s="64">
        <f t="shared" si="19"/>
        <v>2.1447179721909868</v>
      </c>
      <c r="K597" s="66">
        <f t="shared" si="18"/>
        <v>-9.1221198224158084E-2</v>
      </c>
    </row>
    <row r="598" spans="2:11" x14ac:dyDescent="0.25">
      <c r="B598" s="57">
        <v>301497</v>
      </c>
      <c r="C598" s="2" t="s">
        <v>897</v>
      </c>
      <c r="D598" s="2" t="s">
        <v>428</v>
      </c>
      <c r="E598" s="2" t="s">
        <v>353</v>
      </c>
      <c r="G598" s="63">
        <f>'Tariffs 2019 '!G588</f>
        <v>2.1429999999999998</v>
      </c>
      <c r="I598" s="64">
        <f t="shared" si="19"/>
        <v>2.1447179721909868</v>
      </c>
      <c r="K598" s="66">
        <f t="shared" si="18"/>
        <v>8.0166691133318538E-4</v>
      </c>
    </row>
    <row r="599" spans="2:11" x14ac:dyDescent="0.25">
      <c r="B599" s="57">
        <v>301498</v>
      </c>
      <c r="C599" s="2" t="s">
        <v>898</v>
      </c>
      <c r="D599" s="2" t="s">
        <v>428</v>
      </c>
      <c r="E599" s="2" t="s">
        <v>353</v>
      </c>
      <c r="G599" s="63">
        <f>'Tariffs 2019 '!G589</f>
        <v>2.48</v>
      </c>
      <c r="I599" s="64">
        <f t="shared" si="19"/>
        <v>2.1447179721909868</v>
      </c>
      <c r="K599" s="66">
        <f t="shared" si="18"/>
        <v>-0.13519436605202145</v>
      </c>
    </row>
    <row r="600" spans="2:11" x14ac:dyDescent="0.25">
      <c r="B600" s="57">
        <v>301499</v>
      </c>
      <c r="C600" s="2" t="s">
        <v>899</v>
      </c>
      <c r="D600" s="2" t="s">
        <v>428</v>
      </c>
      <c r="E600" s="2" t="s">
        <v>353</v>
      </c>
      <c r="G600" s="63">
        <f>'Tariffs 2019 '!G590</f>
        <v>2.7459999999999996</v>
      </c>
      <c r="I600" s="64">
        <f t="shared" si="19"/>
        <v>2.1447179721909868</v>
      </c>
      <c r="K600" s="66">
        <f t="shared" si="18"/>
        <v>-0.21896650684960409</v>
      </c>
    </row>
    <row r="601" spans="2:11" x14ac:dyDescent="0.25">
      <c r="B601" s="57">
        <v>301500</v>
      </c>
      <c r="C601" s="2" t="s">
        <v>900</v>
      </c>
      <c r="D601" s="2" t="s">
        <v>428</v>
      </c>
      <c r="E601" s="2" t="s">
        <v>353</v>
      </c>
      <c r="G601" s="63">
        <f>'Tariffs 2019 '!G591</f>
        <v>2.3129999999999997</v>
      </c>
      <c r="I601" s="64">
        <f t="shared" si="19"/>
        <v>2.1447179721909868</v>
      </c>
      <c r="K601" s="66">
        <f t="shared" si="18"/>
        <v>-7.2754875836149133E-2</v>
      </c>
    </row>
    <row r="602" spans="2:11" x14ac:dyDescent="0.25">
      <c r="B602" s="57">
        <v>301501</v>
      </c>
      <c r="C602" s="2" t="s">
        <v>901</v>
      </c>
      <c r="D602" s="2" t="s">
        <v>428</v>
      </c>
      <c r="E602" s="2" t="s">
        <v>353</v>
      </c>
      <c r="G602" s="63">
        <f>'Tariffs 2019 '!G592</f>
        <v>8.3729999999999993</v>
      </c>
      <c r="I602" s="64">
        <f t="shared" si="19"/>
        <v>2.1447179721909868</v>
      </c>
      <c r="K602" s="66">
        <f t="shared" si="18"/>
        <v>-0.74385310256885373</v>
      </c>
    </row>
    <row r="603" spans="2:11" x14ac:dyDescent="0.25">
      <c r="B603" s="57">
        <v>301502</v>
      </c>
      <c r="C603" s="2" t="s">
        <v>902</v>
      </c>
      <c r="D603" s="2" t="s">
        <v>428</v>
      </c>
      <c r="E603" s="2" t="s">
        <v>353</v>
      </c>
      <c r="G603" s="63">
        <f>'Tariffs 2019 '!G593</f>
        <v>2.1819999999999995</v>
      </c>
      <c r="I603" s="64">
        <f t="shared" si="19"/>
        <v>2.1447179721909868</v>
      </c>
      <c r="K603" s="66">
        <f t="shared" si="18"/>
        <v>-1.7086172231444863E-2</v>
      </c>
    </row>
    <row r="604" spans="2:11" x14ac:dyDescent="0.25">
      <c r="B604" s="57">
        <v>301503</v>
      </c>
      <c r="C604" s="2" t="s">
        <v>903</v>
      </c>
      <c r="D604" s="2" t="s">
        <v>428</v>
      </c>
      <c r="E604" s="2" t="s">
        <v>353</v>
      </c>
      <c r="G604" s="63">
        <f>'Tariffs 2019 '!G594</f>
        <v>2.06</v>
      </c>
      <c r="I604" s="64">
        <f t="shared" si="19"/>
        <v>2.1447179721909868</v>
      </c>
      <c r="K604" s="66">
        <f t="shared" si="18"/>
        <v>4.1125229218925606E-2</v>
      </c>
    </row>
    <row r="605" spans="2:11" x14ac:dyDescent="0.25">
      <c r="B605" s="57">
        <v>301504</v>
      </c>
      <c r="C605" s="2" t="s">
        <v>904</v>
      </c>
      <c r="D605" s="2" t="s">
        <v>428</v>
      </c>
      <c r="E605" s="2" t="s">
        <v>353</v>
      </c>
      <c r="G605" s="63">
        <f>'Tariffs 2019 '!G595</f>
        <v>2.15</v>
      </c>
      <c r="I605" s="64">
        <f t="shared" si="19"/>
        <v>2.1447179721909868</v>
      </c>
      <c r="K605" s="66">
        <f t="shared" si="18"/>
        <v>-2.4567571204712098E-3</v>
      </c>
    </row>
    <row r="606" spans="2:11" x14ac:dyDescent="0.25">
      <c r="B606" s="57">
        <v>301505</v>
      </c>
      <c r="C606" s="2" t="s">
        <v>905</v>
      </c>
      <c r="D606" s="2" t="s">
        <v>428</v>
      </c>
      <c r="E606" s="2" t="s">
        <v>353</v>
      </c>
      <c r="G606" s="63">
        <f>'Tariffs 2019 '!G596</f>
        <v>2.3479999999999999</v>
      </c>
      <c r="I606" s="64">
        <f t="shared" si="19"/>
        <v>2.1447179721909868</v>
      </c>
      <c r="K606" s="66">
        <f t="shared" si="18"/>
        <v>-8.6576672831777279E-2</v>
      </c>
    </row>
    <row r="607" spans="2:11" x14ac:dyDescent="0.25">
      <c r="B607" s="57">
        <v>301506</v>
      </c>
      <c r="C607" s="2" t="s">
        <v>906</v>
      </c>
      <c r="D607" s="2" t="s">
        <v>428</v>
      </c>
      <c r="E607" s="2" t="s">
        <v>353</v>
      </c>
      <c r="G607" s="63">
        <f>'Tariffs 2019 '!G597</f>
        <v>2.552</v>
      </c>
      <c r="I607" s="64">
        <f t="shared" si="19"/>
        <v>2.1447179721909868</v>
      </c>
      <c r="K607" s="66">
        <f t="shared" ref="K607:K620" si="20">(I607-G607)/G607</f>
        <v>-0.15959327108503654</v>
      </c>
    </row>
    <row r="608" spans="2:11" x14ac:dyDescent="0.25">
      <c r="B608" s="57">
        <v>301507</v>
      </c>
      <c r="C608" s="2" t="s">
        <v>907</v>
      </c>
      <c r="D608" s="2" t="s">
        <v>428</v>
      </c>
      <c r="E608" s="2" t="s">
        <v>353</v>
      </c>
      <c r="G608" s="63">
        <f>'Tariffs 2019 '!G598</f>
        <v>2.6259999999999999</v>
      </c>
      <c r="I608" s="64">
        <f t="shared" ref="I608:I620" si="21">IF(D608="storage",$I$18,$I$16)</f>
        <v>2.1447179721909868</v>
      </c>
      <c r="K608" s="66">
        <f t="shared" si="20"/>
        <v>-0.18327571508340179</v>
      </c>
    </row>
    <row r="609" spans="2:11" x14ac:dyDescent="0.25">
      <c r="B609" s="57">
        <v>301508</v>
      </c>
      <c r="C609" s="2" t="s">
        <v>908</v>
      </c>
      <c r="D609" s="2" t="s">
        <v>428</v>
      </c>
      <c r="E609" s="2" t="s">
        <v>353</v>
      </c>
      <c r="G609" s="63">
        <f>'Tariffs 2019 '!G599</f>
        <v>2.2729999999999997</v>
      </c>
      <c r="I609" s="64">
        <f t="shared" si="21"/>
        <v>2.1447179721909868</v>
      </c>
      <c r="K609" s="66">
        <f t="shared" si="20"/>
        <v>-5.6437319757594764E-2</v>
      </c>
    </row>
    <row r="610" spans="2:11" x14ac:dyDescent="0.25">
      <c r="B610" s="57">
        <v>301509</v>
      </c>
      <c r="C610" s="2" t="s">
        <v>909</v>
      </c>
      <c r="D610" s="2" t="s">
        <v>428</v>
      </c>
      <c r="E610" s="2" t="s">
        <v>353</v>
      </c>
      <c r="G610" s="63">
        <f>'Tariffs 2019 '!G600</f>
        <v>2.1879999999999997</v>
      </c>
      <c r="I610" s="64">
        <f t="shared" si="21"/>
        <v>2.1447179721909868</v>
      </c>
      <c r="K610" s="66">
        <f t="shared" si="20"/>
        <v>-1.9781548358781043E-2</v>
      </c>
    </row>
    <row r="611" spans="2:11" x14ac:dyDescent="0.25">
      <c r="B611" s="57">
        <v>301510</v>
      </c>
      <c r="C611" s="2" t="s">
        <v>910</v>
      </c>
      <c r="D611" s="2" t="s">
        <v>428</v>
      </c>
      <c r="E611" s="2" t="s">
        <v>353</v>
      </c>
      <c r="G611" s="63">
        <f>'Tariffs 2019 '!G601</f>
        <v>2.0630000000000002</v>
      </c>
      <c r="I611" s="64">
        <f t="shared" si="21"/>
        <v>2.1447179721909868</v>
      </c>
      <c r="K611" s="66">
        <f t="shared" si="20"/>
        <v>3.9611232278713833E-2</v>
      </c>
    </row>
    <row r="612" spans="2:11" x14ac:dyDescent="0.25">
      <c r="B612" s="57">
        <v>301512</v>
      </c>
      <c r="C612" s="2" t="s">
        <v>911</v>
      </c>
      <c r="D612" s="2" t="s">
        <v>428</v>
      </c>
      <c r="E612" s="2" t="s">
        <v>353</v>
      </c>
      <c r="G612" s="63">
        <f>'Tariffs 2019 '!G602</f>
        <v>2.3559999999999999</v>
      </c>
      <c r="I612" s="64">
        <f t="shared" si="21"/>
        <v>2.1447179721909868</v>
      </c>
      <c r="K612" s="66">
        <f t="shared" si="20"/>
        <v>-8.9678280054759363E-2</v>
      </c>
    </row>
    <row r="613" spans="2:11" x14ac:dyDescent="0.25">
      <c r="B613" s="57">
        <v>301513</v>
      </c>
      <c r="C613" s="2" t="s">
        <v>912</v>
      </c>
      <c r="D613" s="2" t="s">
        <v>428</v>
      </c>
      <c r="E613" s="2" t="s">
        <v>353</v>
      </c>
      <c r="G613" s="63">
        <f>'Tariffs 2019 '!G603</f>
        <v>1.143</v>
      </c>
      <c r="I613" s="64">
        <f t="shared" si="21"/>
        <v>2.1447179721909868</v>
      </c>
      <c r="K613" s="66">
        <f t="shared" si="20"/>
        <v>0.87639367645755628</v>
      </c>
    </row>
    <row r="614" spans="2:11" x14ac:dyDescent="0.25">
      <c r="B614" s="57">
        <v>301514</v>
      </c>
      <c r="C614" s="2" t="s">
        <v>913</v>
      </c>
      <c r="D614" s="2" t="s">
        <v>428</v>
      </c>
      <c r="E614" s="2" t="s">
        <v>353</v>
      </c>
      <c r="G614" s="63">
        <f>'Tariffs 2019 '!G604</f>
        <v>1.9890000000000001</v>
      </c>
      <c r="I614" s="64">
        <f t="shared" si="21"/>
        <v>2.1447179721909868</v>
      </c>
      <c r="K614" s="66">
        <f t="shared" si="20"/>
        <v>7.8289578778776625E-2</v>
      </c>
    </row>
    <row r="615" spans="2:11" x14ac:dyDescent="0.25">
      <c r="B615" s="57">
        <v>301515</v>
      </c>
      <c r="C615" s="2" t="s">
        <v>914</v>
      </c>
      <c r="D615" s="2" t="s">
        <v>428</v>
      </c>
      <c r="E615" s="2" t="s">
        <v>353</v>
      </c>
      <c r="G615" s="63">
        <f>'Tariffs 2019 '!G605</f>
        <v>2.2139999999999995</v>
      </c>
      <c r="I615" s="64">
        <f t="shared" si="21"/>
        <v>2.1447179721909868</v>
      </c>
      <c r="K615" s="66">
        <f t="shared" si="20"/>
        <v>-3.1292695487358954E-2</v>
      </c>
    </row>
    <row r="616" spans="2:11" x14ac:dyDescent="0.25">
      <c r="B616" s="57">
        <v>301521</v>
      </c>
      <c r="C616" s="2" t="s">
        <v>915</v>
      </c>
      <c r="D616" s="2" t="s">
        <v>428</v>
      </c>
      <c r="E616" s="2" t="s">
        <v>353</v>
      </c>
      <c r="G616" s="63">
        <f>'Tariffs 2019 '!G606</f>
        <v>2.4089999999999998</v>
      </c>
      <c r="I616" s="64">
        <f t="shared" si="21"/>
        <v>2.1447179721909868</v>
      </c>
      <c r="K616" s="66">
        <f t="shared" si="20"/>
        <v>-0.10970611366086053</v>
      </c>
    </row>
    <row r="617" spans="2:11" x14ac:dyDescent="0.25">
      <c r="B617" s="57">
        <v>301522</v>
      </c>
      <c r="C617" s="2" t="s">
        <v>916</v>
      </c>
      <c r="D617" s="2" t="s">
        <v>428</v>
      </c>
      <c r="E617" s="2" t="s">
        <v>353</v>
      </c>
      <c r="G617" s="63">
        <f>'Tariffs 2019 '!G607</f>
        <v>3.9239999999999995</v>
      </c>
      <c r="I617" s="64">
        <f t="shared" si="21"/>
        <v>2.1447179721909868</v>
      </c>
      <c r="K617" s="66">
        <f t="shared" si="20"/>
        <v>-0.45343578690341818</v>
      </c>
    </row>
    <row r="618" spans="2:11" x14ac:dyDescent="0.25">
      <c r="B618" s="57">
        <v>301523</v>
      </c>
      <c r="C618" s="2" t="s">
        <v>917</v>
      </c>
      <c r="D618" s="2" t="s">
        <v>428</v>
      </c>
      <c r="E618" s="2" t="s">
        <v>353</v>
      </c>
      <c r="G618" s="63">
        <f>'Tariffs 2019 '!G608</f>
        <v>2.0680000000000001</v>
      </c>
      <c r="I618" s="64">
        <f t="shared" si="21"/>
        <v>2.1447179721909868</v>
      </c>
      <c r="K618" s="66">
        <f t="shared" si="20"/>
        <v>3.7097665469529376E-2</v>
      </c>
    </row>
    <row r="619" spans="2:11" x14ac:dyDescent="0.25">
      <c r="B619" s="57">
        <v>301524</v>
      </c>
      <c r="C619" s="2" t="s">
        <v>918</v>
      </c>
      <c r="D619" s="2" t="s">
        <v>428</v>
      </c>
      <c r="E619" s="2" t="s">
        <v>353</v>
      </c>
      <c r="G619" s="63">
        <f>'Tariffs 2019 '!G609</f>
        <v>2.1409999999999996</v>
      </c>
      <c r="I619" s="64">
        <f t="shared" si="21"/>
        <v>2.1447179721909868</v>
      </c>
      <c r="K619" s="66">
        <f t="shared" si="20"/>
        <v>1.7365587066731623E-3</v>
      </c>
    </row>
    <row r="620" spans="2:11" x14ac:dyDescent="0.25">
      <c r="B620" s="57">
        <v>301525</v>
      </c>
      <c r="C620" s="2" t="s">
        <v>919</v>
      </c>
      <c r="D620" s="2" t="s">
        <v>830</v>
      </c>
      <c r="E620" s="2" t="s">
        <v>353</v>
      </c>
      <c r="G620" s="63">
        <f>'Tariffs 2019 '!G610</f>
        <v>2.82</v>
      </c>
      <c r="I620" s="64">
        <f t="shared" si="21"/>
        <v>2.1447179721909868</v>
      </c>
      <c r="K620" s="66">
        <f t="shared" si="20"/>
        <v>-0.23946171198901173</v>
      </c>
    </row>
  </sheetData>
  <mergeCells count="1">
    <mergeCell ref="B8:E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2.xml><?xml version="1.0" encoding="utf-8"?>
<ds:datastoreItem xmlns:ds="http://schemas.openxmlformats.org/officeDocument/2006/customXml" ds:itemID="{29821432-9D6D-4FB8-B669-75517133F53E}">
  <ds:schemaRefs>
    <ds:schemaRef ds:uri="http://schemas.microsoft.com/sharepoint/events"/>
  </ds:schemaRefs>
</ds:datastoreItem>
</file>

<file path=customXml/itemProps3.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4.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INTERN Over dit Sjabloon</vt:lpstr>
      <vt:lpstr>Cover sheet</vt:lpstr>
      <vt:lpstr>Explanation</vt:lpstr>
      <vt:lpstr>Input --&gt;</vt:lpstr>
      <vt:lpstr>Parameters</vt:lpstr>
      <vt:lpstr>Tariffs 2019 </vt:lpstr>
      <vt:lpstr>Calculations --&gt;</vt:lpstr>
      <vt:lpstr>Simplified model</vt:lpstr>
      <vt:lpstr>Comparison with CWD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2024-04-22T12:23:32Z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