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585" yWindow="-15" windowWidth="12630" windowHeight="12330" activeTab="2"/>
  </bookViews>
  <sheets>
    <sheet name="  " sheetId="11" r:id="rId1"/>
    <sheet name="Contactgegevens" sheetId="10" r:id="rId2"/>
    <sheet name="Tarievenvoorstel" sheetId="4" r:id="rId3"/>
    <sheet name="Toelichting" sheetId="8" r:id="rId4"/>
    <sheet name="Richtlijnen Controle Tarieven" sheetId="9" r:id="rId5"/>
  </sheets>
  <externalReferences>
    <externalReference r:id="rId6"/>
    <externalReference r:id="rId7"/>
  </externalReferences>
  <definedNames>
    <definedName name="_xlnm.Print_Area" localSheetId="3">Toelichting!$A$1:$F$79</definedName>
    <definedName name="AS2DocOpenMode" hidden="1">"AS2DocumentEdit"</definedName>
    <definedName name="code" localSheetId="4">[1]Contactgegevens!$D$9</definedName>
    <definedName name="cogas_2014_2B.E.tot">#REF!</definedName>
    <definedName name="cogas_2014_3A.A.1">#REF!</definedName>
    <definedName name="cogas_2014_3A.A.10">#REF!</definedName>
    <definedName name="cogas_2014_3A.A.11">#REF!</definedName>
    <definedName name="cogas_2014_3A.A.12">#REF!</definedName>
    <definedName name="cogas_2014_3A.A.13">#REF!</definedName>
    <definedName name="cogas_2014_3A.A.15">#REF!</definedName>
    <definedName name="cogas_2014_3A.A.2">#REF!</definedName>
    <definedName name="cogas_2014_3A.A.3">#REF!</definedName>
    <definedName name="cogas_2014_3A.A.4">#REF!</definedName>
    <definedName name="cogas_2014_3A.A.5">#REF!</definedName>
    <definedName name="cogas_2014_3A.A.6">#REF!</definedName>
    <definedName name="cogas_2014_3A.A.7">#REF!</definedName>
    <definedName name="cogas_2014_3A.A.8">#REF!</definedName>
    <definedName name="cogas_2014_5A.A.32">'[2]AD - PAV Cogas'!$H$98</definedName>
    <definedName name="cogas_2014_5A.A.33">'[2]AD - PAV Cogas'!$H$99</definedName>
    <definedName name="cogas_2014_7A.A.21">#REF!</definedName>
    <definedName name="cogas_2014_7A.A.22">#REF!</definedName>
    <definedName name="cogas_2014_7A.A.23">#REF!</definedName>
    <definedName name="cogas_2014_7A.A.24">#REF!</definedName>
    <definedName name="cogas_2014_7A.A.25">#REF!</definedName>
    <definedName name="cogas_2014_7A.A.26">#REF!</definedName>
    <definedName name="cogas_2014_7A.A.27">#REF!</definedName>
    <definedName name="cogas_2014_7A.A.28">#REF!</definedName>
    <definedName name="cogas_2014_7A.A.29">#REF!</definedName>
    <definedName name="cogas_2014_7A.A.30">#REF!</definedName>
    <definedName name="cogas_2014_7A.A.31">#REF!</definedName>
    <definedName name="cogas_2014_7A.A.41">#REF!</definedName>
    <definedName name="cogas_2014_7A.A.42">#REF!</definedName>
    <definedName name="cogas_2014_7A.A.43">#REF!</definedName>
    <definedName name="cogas_2014_7A.A.44">#REF!</definedName>
    <definedName name="cogas_2014_7A.A.45">#REF!</definedName>
    <definedName name="cogas_2014_7A.A.46">#REF!</definedName>
    <definedName name="cogas_2014_7A.A.47">#REF!</definedName>
    <definedName name="cogas_2014_7A.A.48">#REF!</definedName>
    <definedName name="cogas_2014_7A.A.49">#REF!</definedName>
    <definedName name="cogas_2014_7A.A.50">#REF!</definedName>
    <definedName name="cogas_2014_7A.A.51">#REF!</definedName>
    <definedName name="cogas_2014_7B.A.21">#REF!</definedName>
    <definedName name="cogas_2014_7B.A.22">#REF!</definedName>
    <definedName name="cogas_2014_7B.A.23">#REF!</definedName>
    <definedName name="cogas_2014_7B.A.24">#REF!</definedName>
    <definedName name="cogas_2014_7B.A.25">#REF!</definedName>
    <definedName name="cogas_2014_7B.A.26">#REF!</definedName>
    <definedName name="cogas_2014_7B.A.27">#REF!</definedName>
    <definedName name="cogas_2014_7B.A.28">#REF!</definedName>
    <definedName name="cogas_2014_7B.A.29">#REF!</definedName>
    <definedName name="cogas_2014_7B.A.30">#REF!</definedName>
    <definedName name="COGAS_2014_INV_LOG">#REF!</definedName>
    <definedName name="COGAS_2014_OO_LOG">#REF!</definedName>
    <definedName name="cogas_2015_2B.E.tot">#REF!</definedName>
    <definedName name="cogas_2015_3A.A.1">#REF!</definedName>
    <definedName name="cogas_2015_3A.A.10">#REF!</definedName>
    <definedName name="cogas_2015_3A.A.11">#REF!</definedName>
    <definedName name="cogas_2015_3A.A.12">#REF!</definedName>
    <definedName name="cogas_2015_3A.A.13">#REF!</definedName>
    <definedName name="cogas_2015_3A.A.15">#REF!</definedName>
    <definedName name="cogas_2015_3A.A.2">#REF!</definedName>
    <definedName name="cogas_2015_3A.A.3">#REF!</definedName>
    <definedName name="cogas_2015_3A.A.4">#REF!</definedName>
    <definedName name="cogas_2015_3A.A.5">#REF!</definedName>
    <definedName name="cogas_2015_3A.A.6">#REF!</definedName>
    <definedName name="cogas_2015_3A.A.7">#REF!</definedName>
    <definedName name="cogas_2015_3A.A.8">#REF!</definedName>
    <definedName name="cogas_2015_5A.A.32">'[2]AD - PAV Cogas'!$H$135</definedName>
    <definedName name="cogas_2015_5A.A.33">'[2]AD - PAV Cogas'!$H$136</definedName>
    <definedName name="cogas_2015_5A.A.34">'[2]AD - PAV Cogas'!$H$137</definedName>
    <definedName name="cogas_2015_5A.A.35">'[2]AD - PAV Cogas'!$H$138</definedName>
    <definedName name="cogas_2015_5A.A.36">'[2]AD - PAV Cogas'!$H$139</definedName>
    <definedName name="cogas_2015_7A.A.21">#REF!</definedName>
    <definedName name="cogas_2015_7A.A.22">#REF!</definedName>
    <definedName name="cogas_2015_7A.A.23">#REF!</definedName>
    <definedName name="cogas_2015_7A.A.24">#REF!</definedName>
    <definedName name="cogas_2015_7A.A.25">#REF!</definedName>
    <definedName name="cogas_2015_7A.A.26">#REF!</definedName>
    <definedName name="cogas_2015_7A.A.27">#REF!</definedName>
    <definedName name="cogas_2015_7A.A.28">#REF!</definedName>
    <definedName name="cogas_2015_7A.A.29">#REF!</definedName>
    <definedName name="cogas_2015_7A.A.30">#REF!</definedName>
    <definedName name="cogas_2015_7A.A.31">#REF!</definedName>
    <definedName name="cogas_2015_7A.A.41">#REF!</definedName>
    <definedName name="cogas_2015_7A.A.42">#REF!</definedName>
    <definedName name="cogas_2015_7A.A.43">#REF!</definedName>
    <definedName name="cogas_2015_7A.A.44">#REF!</definedName>
    <definedName name="cogas_2015_7A.A.45">#REF!</definedName>
    <definedName name="cogas_2015_7A.A.46">#REF!</definedName>
    <definedName name="cogas_2015_7A.A.47">#REF!</definedName>
    <definedName name="cogas_2015_7A.A.48">#REF!</definedName>
    <definedName name="cogas_2015_7A.A.49">#REF!</definedName>
    <definedName name="cogas_2015_7A.A.50">#REF!</definedName>
    <definedName name="cogas_2015_7A.A.51">#REF!</definedName>
    <definedName name="cogas_2015_7B.A.21">#REF!</definedName>
    <definedName name="cogas_2015_7B.A.22">#REF!</definedName>
    <definedName name="cogas_2015_7B.A.23">#REF!</definedName>
    <definedName name="cogas_2015_7B.A.24">#REF!</definedName>
    <definedName name="cogas_2015_7B.A.25">#REF!</definedName>
    <definedName name="cogas_2015_7B.A.26">#REF!</definedName>
    <definedName name="cogas_2015_7B.A.27">#REF!</definedName>
    <definedName name="cogas_2015_7B.A.28">#REF!</definedName>
    <definedName name="cogas_2015_7B.A.29">#REF!</definedName>
    <definedName name="cogas_2015_7B.A.30">#REF!</definedName>
    <definedName name="COGAS_2015_INV_LOG">#REF!</definedName>
    <definedName name="COGAS_2015_OO_LOG">#REF!</definedName>
    <definedName name="COGAS_2015_OPEX_LOG">#REF!</definedName>
    <definedName name="COGAS_OPEX_2014_LOG">#REF!</definedName>
    <definedName name="DATUMIMPORT_INV_2014_LOG">#REF!</definedName>
    <definedName name="DATUMIMPORT_INV_2015_LOG">#REF!</definedName>
    <definedName name="DATUMIMPORT_OO_2014_LOG">#REF!</definedName>
    <definedName name="DATUMIMPORT_OO_2015_LOG">#REF!</definedName>
    <definedName name="DATUMIMPORT_OPEX_2014_LOG">#REF!</definedName>
    <definedName name="DATUMIMPORT_OPEX_2015_LOG">#REF!</definedName>
    <definedName name="endinet_2014_2B.E.tot">#REF!</definedName>
    <definedName name="endinet_2014_3A.A.1">#REF!</definedName>
    <definedName name="endinet_2014_3A.A.10">#REF!</definedName>
    <definedName name="endinet_2014_3A.A.11">#REF!</definedName>
    <definedName name="endinet_2014_3A.A.12">#REF!</definedName>
    <definedName name="endinet_2014_3A.A.13">#REF!</definedName>
    <definedName name="endinet_2014_3A.A.15">#REF!</definedName>
    <definedName name="endinet_2014_3A.A.2">#REF!</definedName>
    <definedName name="endinet_2014_3A.A.3">#REF!</definedName>
    <definedName name="endinet_2014_3A.A.4">#REF!</definedName>
    <definedName name="endinet_2014_3A.A.5">#REF!</definedName>
    <definedName name="endinet_2014_3A.A.6">#REF!</definedName>
    <definedName name="endinet_2014_3A.A.7">#REF!</definedName>
    <definedName name="endinet_2014_3A.A.8">#REF!</definedName>
    <definedName name="endinet_2014_7A.A.21">#REF!</definedName>
    <definedName name="endinet_2014_7A.A.22">#REF!</definedName>
    <definedName name="endinet_2014_7A.A.23">#REF!</definedName>
    <definedName name="endinet_2014_7A.A.24">#REF!</definedName>
    <definedName name="endinet_2014_7A.A.25">#REF!</definedName>
    <definedName name="endinet_2014_7A.A.26">#REF!</definedName>
    <definedName name="endinet_2014_7A.A.27">#REF!</definedName>
    <definedName name="endinet_2014_7A.A.28">#REF!</definedName>
    <definedName name="endinet_2014_7A.A.29">#REF!</definedName>
    <definedName name="endinet_2014_7A.A.30">#REF!</definedName>
    <definedName name="endinet_2014_7A.A.31">#REF!</definedName>
    <definedName name="endinet_2014_7A.A.41">#REF!</definedName>
    <definedName name="endinet_2014_7A.A.42">#REF!</definedName>
    <definedName name="endinet_2014_7A.A.43">#REF!</definedName>
    <definedName name="endinet_2014_7A.A.44">#REF!</definedName>
    <definedName name="endinet_2014_7A.A.45">#REF!</definedName>
    <definedName name="endinet_2014_7A.A.46">#REF!</definedName>
    <definedName name="endinet_2014_7A.A.47">#REF!</definedName>
    <definedName name="endinet_2014_7A.A.48">#REF!</definedName>
    <definedName name="endinet_2014_7A.A.49">#REF!</definedName>
    <definedName name="endinet_2014_7A.A.50">#REF!</definedName>
    <definedName name="endinet_2014_7A.A.51">#REF!</definedName>
    <definedName name="endinet_2014_7B.A.21">#REF!</definedName>
    <definedName name="endinet_2014_7B.A.22">#REF!</definedName>
    <definedName name="endinet_2014_7B.A.23">#REF!</definedName>
    <definedName name="endinet_2014_7B.A.24">#REF!</definedName>
    <definedName name="endinet_2014_7B.A.25">#REF!</definedName>
    <definedName name="endinet_2014_7B.A.26">#REF!</definedName>
    <definedName name="endinet_2014_7B.A.27">#REF!</definedName>
    <definedName name="endinet_2014_7B.A.28">#REF!</definedName>
    <definedName name="endinet_2014_7B.A.29">#REF!</definedName>
    <definedName name="endinet_2014_7B.A.30">#REF!</definedName>
    <definedName name="ENDINET_2014_INV_LOG">#REF!</definedName>
    <definedName name="ENDINET_2014_OO_LOG">#REF!</definedName>
    <definedName name="ENDINET_2014_OPEX_LOG">#REF!</definedName>
    <definedName name="endinet_2015_2B.E.tot">#REF!</definedName>
    <definedName name="endinet_2015_3A.A.1">#REF!</definedName>
    <definedName name="endinet_2015_3A.A.10">#REF!</definedName>
    <definedName name="endinet_2015_3A.A.11">#REF!</definedName>
    <definedName name="endinet_2015_3A.A.12">#REF!</definedName>
    <definedName name="endinet_2015_3A.A.13">#REF!</definedName>
    <definedName name="endinet_2015_3A.A.15">#REF!</definedName>
    <definedName name="endinet_2015_3A.A.2">#REF!</definedName>
    <definedName name="endinet_2015_3A.A.3">#REF!</definedName>
    <definedName name="endinet_2015_3A.A.4">#REF!</definedName>
    <definedName name="endinet_2015_3A.A.5">#REF!</definedName>
    <definedName name="endinet_2015_3A.A.6">#REF!</definedName>
    <definedName name="endinet_2015_3A.A.7">#REF!</definedName>
    <definedName name="endinet_2015_3A.A.8">#REF!</definedName>
    <definedName name="endinet_2015_7A.A.21">#REF!</definedName>
    <definedName name="endinet_2015_7A.A.22">#REF!</definedName>
    <definedName name="endinet_2015_7A.A.23">#REF!</definedName>
    <definedName name="endinet_2015_7A.A.24">#REF!</definedName>
    <definedName name="endinet_2015_7A.A.25">#REF!</definedName>
    <definedName name="endinet_2015_7A.A.26">#REF!</definedName>
    <definedName name="endinet_2015_7A.A.27">#REF!</definedName>
    <definedName name="endinet_2015_7A.A.28">#REF!</definedName>
    <definedName name="endinet_2015_7A.A.29">#REF!</definedName>
    <definedName name="endinet_2015_7A.A.30">#REF!</definedName>
    <definedName name="endinet_2015_7A.A.31">#REF!</definedName>
    <definedName name="endinet_2015_7A.A.41">#REF!</definedName>
    <definedName name="endinet_2015_7A.A.42">#REF!</definedName>
    <definedName name="endinet_2015_7A.A.43">#REF!</definedName>
    <definedName name="endinet_2015_7A.A.44">#REF!</definedName>
    <definedName name="endinet_2015_7A.A.45">#REF!</definedName>
    <definedName name="endinet_2015_7A.A.46">#REF!</definedName>
    <definedName name="endinet_2015_7A.A.47">#REF!</definedName>
    <definedName name="endinet_2015_7A.A.48">#REF!</definedName>
    <definedName name="endinet_2015_7A.A.49">#REF!</definedName>
    <definedName name="endinet_2015_7A.A.50">#REF!</definedName>
    <definedName name="endinet_2015_7A.A.51">#REF!</definedName>
    <definedName name="endinet_2015_7B.A.21">#REF!</definedName>
    <definedName name="endinet_2015_7B.A.22">#REF!</definedName>
    <definedName name="endinet_2015_7B.A.23">#REF!</definedName>
    <definedName name="endinet_2015_7B.A.24">#REF!</definedName>
    <definedName name="endinet_2015_7B.A.25">#REF!</definedName>
    <definedName name="endinet_2015_7B.A.26">#REF!</definedName>
    <definedName name="endinet_2015_7B.A.27">#REF!</definedName>
    <definedName name="endinet_2015_7B.A.28">#REF!</definedName>
    <definedName name="endinet_2015_7B.A.29">#REF!</definedName>
    <definedName name="endinet_2015_7B.A.30">#REF!</definedName>
    <definedName name="ENDINET_2015_INV_LOG">#REF!</definedName>
    <definedName name="ENDINET_2015_OO_LOG">#REF!</definedName>
    <definedName name="ENDINET_2015_OPEX_LOG">#REF!</definedName>
    <definedName name="enduris_2014_2B.E.tot">#REF!</definedName>
    <definedName name="enduris_2014_3A.A.1">#REF!</definedName>
    <definedName name="enduris_2014_3A.A.10">#REF!</definedName>
    <definedName name="enduris_2014_3A.A.11">#REF!</definedName>
    <definedName name="enduris_2014_3A.A.12">#REF!</definedName>
    <definedName name="enduris_2014_3A.A.13">#REF!</definedName>
    <definedName name="enduris_2014_3A.A.15">#REF!</definedName>
    <definedName name="enduris_2014_3A.A.2">#REF!</definedName>
    <definedName name="enduris_2014_3A.A.3">#REF!</definedName>
    <definedName name="enduris_2014_3A.A.4">#REF!</definedName>
    <definedName name="enduris_2014_3A.A.5">#REF!</definedName>
    <definedName name="enduris_2014_3A.A.6">#REF!</definedName>
    <definedName name="enduris_2014_3A.A.7">#REF!</definedName>
    <definedName name="enduris_2014_3A.A.8">#REF!</definedName>
    <definedName name="enduris_2014_7A.A.21">#REF!</definedName>
    <definedName name="enduris_2014_7A.A.22">#REF!</definedName>
    <definedName name="enduris_2014_7A.A.23">#REF!</definedName>
    <definedName name="enduris_2014_7A.A.24">#REF!</definedName>
    <definedName name="enduris_2014_7A.A.25">#REF!</definedName>
    <definedName name="enduris_2014_7A.A.26">#REF!</definedName>
    <definedName name="enduris_2014_7A.A.27">#REF!</definedName>
    <definedName name="enduris_2014_7A.A.28">#REF!</definedName>
    <definedName name="enduris_2014_7A.A.29">#REF!</definedName>
    <definedName name="enduris_2014_7A.A.30">#REF!</definedName>
    <definedName name="enduris_2014_7A.A.31">#REF!</definedName>
    <definedName name="enduris_2014_7A.A.41">#REF!</definedName>
    <definedName name="enduris_2014_7A.A.42">#REF!</definedName>
    <definedName name="enduris_2014_7A.A.43">#REF!</definedName>
    <definedName name="enduris_2014_7A.A.44">#REF!</definedName>
    <definedName name="enduris_2014_7A.A.45">#REF!</definedName>
    <definedName name="enduris_2014_7A.A.46">#REF!</definedName>
    <definedName name="enduris_2014_7A.A.47">#REF!</definedName>
    <definedName name="enduris_2014_7A.A.48">#REF!</definedName>
    <definedName name="enduris_2014_7A.A.49">#REF!</definedName>
    <definedName name="enduris_2014_7A.A.50">#REF!</definedName>
    <definedName name="enduris_2014_7A.A.51">#REF!</definedName>
    <definedName name="enduris_2014_7B.A.21">#REF!</definedName>
    <definedName name="enduris_2014_7B.A.22">#REF!</definedName>
    <definedName name="enduris_2014_7B.A.23">#REF!</definedName>
    <definedName name="enduris_2014_7B.A.24">#REF!</definedName>
    <definedName name="enduris_2014_7B.A.25">#REF!</definedName>
    <definedName name="enduris_2014_7B.A.26">#REF!</definedName>
    <definedName name="enduris_2014_7B.A.27">#REF!</definedName>
    <definedName name="enduris_2014_7B.A.28">#REF!</definedName>
    <definedName name="enduris_2014_7B.A.29">#REF!</definedName>
    <definedName name="enduris_2014_7B.A.30">#REF!</definedName>
    <definedName name="ENDURIS_2014_INV_LOG">#REF!</definedName>
    <definedName name="ENDURIS_2014_OO_LOG">#REF!</definedName>
    <definedName name="enduris_2015_2B.E.tot">#REF!</definedName>
    <definedName name="enduris_2015_3A.A.1">#REF!</definedName>
    <definedName name="enduris_2015_3A.A.10">#REF!</definedName>
    <definedName name="enduris_2015_3A.A.11">#REF!</definedName>
    <definedName name="enduris_2015_3A.A.12">#REF!</definedName>
    <definedName name="enduris_2015_3A.A.13">#REF!</definedName>
    <definedName name="enduris_2015_3A.A.15">#REF!</definedName>
    <definedName name="enduris_2015_3A.A.2">#REF!</definedName>
    <definedName name="enduris_2015_3A.A.3">#REF!</definedName>
    <definedName name="enduris_2015_3A.A.4">#REF!</definedName>
    <definedName name="enduris_2015_3A.A.5">#REF!</definedName>
    <definedName name="enduris_2015_3A.A.6">#REF!</definedName>
    <definedName name="enduris_2015_3A.A.7">#REF!</definedName>
    <definedName name="enduris_2015_3A.A.8">#REF!</definedName>
    <definedName name="enduris_2015_7A.A.21">#REF!</definedName>
    <definedName name="enduris_2015_7A.A.22">#REF!</definedName>
    <definedName name="enduris_2015_7A.A.23">#REF!</definedName>
    <definedName name="enduris_2015_7A.A.24">#REF!</definedName>
    <definedName name="enduris_2015_7A.A.25">#REF!</definedName>
    <definedName name="enduris_2015_7A.A.26">#REF!</definedName>
    <definedName name="enduris_2015_7A.A.27">#REF!</definedName>
    <definedName name="enduris_2015_7A.A.28">#REF!</definedName>
    <definedName name="enduris_2015_7A.A.29">#REF!</definedName>
    <definedName name="enduris_2015_7A.A.30">#REF!</definedName>
    <definedName name="enduris_2015_7A.A.31">#REF!</definedName>
    <definedName name="enduris_2015_7A.A.41">#REF!</definedName>
    <definedName name="enduris_2015_7A.A.42">#REF!</definedName>
    <definedName name="enduris_2015_7A.A.43">#REF!</definedName>
    <definedName name="enduris_2015_7A.A.44">#REF!</definedName>
    <definedName name="enduris_2015_7A.A.45">#REF!</definedName>
    <definedName name="enduris_2015_7A.A.46">#REF!</definedName>
    <definedName name="enduris_2015_7A.A.47">#REF!</definedName>
    <definedName name="enduris_2015_7A.A.48">#REF!</definedName>
    <definedName name="enduris_2015_7A.A.49">#REF!</definedName>
    <definedName name="enduris_2015_7A.A.50">#REF!</definedName>
    <definedName name="enduris_2015_7A.A.51">#REF!</definedName>
    <definedName name="enduris_2015_7B.A.21">#REF!</definedName>
    <definedName name="enduris_2015_7B.A.22">#REF!</definedName>
    <definedName name="enduris_2015_7B.A.23">#REF!</definedName>
    <definedName name="enduris_2015_7B.A.24">#REF!</definedName>
    <definedName name="enduris_2015_7B.A.25">#REF!</definedName>
    <definedName name="enduris_2015_7B.A.26">#REF!</definedName>
    <definedName name="enduris_2015_7B.A.27">#REF!</definedName>
    <definedName name="enduris_2015_7B.A.28">#REF!</definedName>
    <definedName name="enduris_2015_7B.A.29">#REF!</definedName>
    <definedName name="enduris_2015_7B.A.30">#REF!</definedName>
    <definedName name="ENDURIS_2015_INV_LOG">#REF!</definedName>
    <definedName name="ENDURIS_2015_OO_LOG">#REF!</definedName>
    <definedName name="ENDURIS_2015_OPEX_LOG">#REF!</definedName>
    <definedName name="ENDURIS_OPEX_2014_LOG">#REF!</definedName>
    <definedName name="enexis_2014_2B.E.tot">#REF!</definedName>
    <definedName name="enexis_2014_3A.A.1">#REF!</definedName>
    <definedName name="enexis_2014_3A.A.10">#REF!</definedName>
    <definedName name="enexis_2014_3A.A.11">#REF!</definedName>
    <definedName name="enexis_2014_3A.A.12">#REF!</definedName>
    <definedName name="enexis_2014_3A.A.13">#REF!</definedName>
    <definedName name="enexis_2014_3A.A.15">#REF!</definedName>
    <definedName name="enexis_2014_3A.A.2">#REF!</definedName>
    <definedName name="enexis_2014_3A.A.3">#REF!</definedName>
    <definedName name="enexis_2014_3A.A.4">#REF!</definedName>
    <definedName name="enexis_2014_3A.A.5">#REF!</definedName>
    <definedName name="enexis_2014_3A.A.6">#REF!</definedName>
    <definedName name="enexis_2014_3A.A.7">#REF!</definedName>
    <definedName name="enexis_2014_3A.A.8">#REF!</definedName>
    <definedName name="enexis_2014_7A.A.21">#REF!</definedName>
    <definedName name="enexis_2014_7A.A.22">#REF!</definedName>
    <definedName name="enexis_2014_7A.A.23">#REF!</definedName>
    <definedName name="enexis_2014_7A.A.24">#REF!</definedName>
    <definedName name="enexis_2014_7A.A.25">#REF!</definedName>
    <definedName name="enexis_2014_7A.A.26">#REF!</definedName>
    <definedName name="enexis_2014_7A.A.27">#REF!</definedName>
    <definedName name="enexis_2014_7A.A.28">#REF!</definedName>
    <definedName name="enexis_2014_7A.A.29">#REF!</definedName>
    <definedName name="enexis_2014_7A.A.30">#REF!</definedName>
    <definedName name="enexis_2014_7A.A.31">#REF!</definedName>
    <definedName name="enexis_2014_7A.A.41">#REF!</definedName>
    <definedName name="enexis_2014_7A.A.42">#REF!</definedName>
    <definedName name="enexis_2014_7A.A.43">#REF!</definedName>
    <definedName name="enexis_2014_7A.A.44">#REF!</definedName>
    <definedName name="enexis_2014_7A.A.45">#REF!</definedName>
    <definedName name="enexis_2014_7A.A.46">#REF!</definedName>
    <definedName name="enexis_2014_7A.A.47">#REF!</definedName>
    <definedName name="enexis_2014_7A.A.48">#REF!</definedName>
    <definedName name="enexis_2014_7A.A.49">#REF!</definedName>
    <definedName name="enexis_2014_7A.A.50">#REF!</definedName>
    <definedName name="enexis_2014_7A.A.51">#REF!</definedName>
    <definedName name="enexis_2014_7B.A.21">#REF!</definedName>
    <definedName name="enexis_2014_7B.A.22">#REF!</definedName>
    <definedName name="enexis_2014_7B.A.23">#REF!</definedName>
    <definedName name="enexis_2014_7B.A.24">#REF!</definedName>
    <definedName name="enexis_2014_7B.A.25">#REF!</definedName>
    <definedName name="enexis_2014_7B.A.26">#REF!</definedName>
    <definedName name="enexis_2014_7B.A.27">#REF!</definedName>
    <definedName name="enexis_2014_7B.A.28">#REF!</definedName>
    <definedName name="enexis_2014_7B.A.29">#REF!</definedName>
    <definedName name="enexis_2014_7B.A.30">#REF!</definedName>
    <definedName name="ENEXIS_2014_INV_LOG">#REF!</definedName>
    <definedName name="ENEXIS_2014_OO_LOG">#REF!</definedName>
    <definedName name="ENEXIS_2014_OPEX_LOG">#REF!</definedName>
    <definedName name="enexis_2015_2B.E.tot">#REF!</definedName>
    <definedName name="enexis_2015_3A.A.1">#REF!</definedName>
    <definedName name="enexis_2015_3A.A.10">#REF!</definedName>
    <definedName name="enexis_2015_3A.A.11">#REF!</definedName>
    <definedName name="enexis_2015_3A.A.12">#REF!</definedName>
    <definedName name="enexis_2015_3A.A.13">#REF!</definedName>
    <definedName name="enexis_2015_3A.A.15">#REF!</definedName>
    <definedName name="enexis_2015_3A.A.2">#REF!</definedName>
    <definedName name="enexis_2015_3A.A.3">#REF!</definedName>
    <definedName name="enexis_2015_3A.A.4">#REF!</definedName>
    <definedName name="enexis_2015_3A.A.5">#REF!</definedName>
    <definedName name="enexis_2015_3A.A.6">#REF!</definedName>
    <definedName name="enexis_2015_3A.A.7">#REF!</definedName>
    <definedName name="enexis_2015_3A.A.8">#REF!</definedName>
    <definedName name="enexis_2015_7A.A.21">#REF!</definedName>
    <definedName name="enexis_2015_7A.A.22">#REF!</definedName>
    <definedName name="enexis_2015_7A.A.23">#REF!</definedName>
    <definedName name="enexis_2015_7A.A.24">#REF!</definedName>
    <definedName name="enexis_2015_7A.A.25">#REF!</definedName>
    <definedName name="enexis_2015_7A.A.26">#REF!</definedName>
    <definedName name="enexis_2015_7A.A.27">#REF!</definedName>
    <definedName name="enexis_2015_7A.A.28">#REF!</definedName>
    <definedName name="enexis_2015_7A.A.29">#REF!</definedName>
    <definedName name="enexis_2015_7A.A.30">#REF!</definedName>
    <definedName name="enexis_2015_7A.A.31">#REF!</definedName>
    <definedName name="enexis_2015_7A.A.41">#REF!</definedName>
    <definedName name="enexis_2015_7A.A.42">#REF!</definedName>
    <definedName name="enexis_2015_7A.A.43">#REF!</definedName>
    <definedName name="enexis_2015_7A.A.44">#REF!</definedName>
    <definedName name="enexis_2015_7A.A.45">#REF!</definedName>
    <definedName name="enexis_2015_7A.A.46">#REF!</definedName>
    <definedName name="enexis_2015_7A.A.47">#REF!</definedName>
    <definedName name="enexis_2015_7A.A.48">#REF!</definedName>
    <definedName name="enexis_2015_7A.A.49">#REF!</definedName>
    <definedName name="enexis_2015_7A.A.50">#REF!</definedName>
    <definedName name="enexis_2015_7A.A.51">#REF!</definedName>
    <definedName name="enexis_2015_7B.A.21">#REF!</definedName>
    <definedName name="enexis_2015_7B.A.22">#REF!</definedName>
    <definedName name="enexis_2015_7B.A.23">#REF!</definedName>
    <definedName name="enexis_2015_7B.A.24">#REF!</definedName>
    <definedName name="enexis_2015_7B.A.25">#REF!</definedName>
    <definedName name="enexis_2015_7B.A.26">#REF!</definedName>
    <definedName name="enexis_2015_7B.A.27">#REF!</definedName>
    <definedName name="enexis_2015_7B.A.28">#REF!</definedName>
    <definedName name="enexis_2015_7B.A.29">#REF!</definedName>
    <definedName name="enexis_2015_7B.A.30">#REF!</definedName>
    <definedName name="ENEXIS_2015_INV_LOG">#REF!</definedName>
    <definedName name="ENEXIS_2015_OO_LOG">#REF!</definedName>
    <definedName name="ENEXIS_2015_OPEX_LOG">#REF!</definedName>
    <definedName name="liander_2014_2B.E.tot">#REF!</definedName>
    <definedName name="liander_2014_3A.A.1">#REF!</definedName>
    <definedName name="liander_2014_3A.A.10">#REF!</definedName>
    <definedName name="liander_2014_3A.A.11">#REF!</definedName>
    <definedName name="liander_2014_3A.A.12">#REF!</definedName>
    <definedName name="liander_2014_3A.A.13">#REF!</definedName>
    <definedName name="liander_2014_3A.A.15">#REF!</definedName>
    <definedName name="liander_2014_3A.A.2">#REF!</definedName>
    <definedName name="liander_2014_3A.A.3">#REF!</definedName>
    <definedName name="liander_2014_3A.A.4">#REF!</definedName>
    <definedName name="liander_2014_3A.A.5">#REF!</definedName>
    <definedName name="liander_2014_3A.A.6">#REF!</definedName>
    <definedName name="liander_2014_3A.A.7">#REF!</definedName>
    <definedName name="liander_2014_3A.A.8">#REF!</definedName>
    <definedName name="liander_2014_7A.A.21">#REF!</definedName>
    <definedName name="liander_2014_7A.A.22">#REF!</definedName>
    <definedName name="liander_2014_7A.A.23">#REF!</definedName>
    <definedName name="liander_2014_7A.A.24">#REF!</definedName>
    <definedName name="liander_2014_7A.A.25">#REF!</definedName>
    <definedName name="liander_2014_7A.A.26">#REF!</definedName>
    <definedName name="liander_2014_7A.A.27">#REF!</definedName>
    <definedName name="liander_2014_7A.A.28">#REF!</definedName>
    <definedName name="liander_2014_7A.A.29">#REF!</definedName>
    <definedName name="liander_2014_7A.A.30">#REF!</definedName>
    <definedName name="liander_2014_7A.A.31">#REF!</definedName>
    <definedName name="liander_2014_7A.A.41">#REF!</definedName>
    <definedName name="liander_2014_7A.A.42">#REF!</definedName>
    <definedName name="liander_2014_7A.A.43">#REF!</definedName>
    <definedName name="liander_2014_7A.A.44">#REF!</definedName>
    <definedName name="liander_2014_7A.A.45">#REF!</definedName>
    <definedName name="liander_2014_7A.A.46">#REF!</definedName>
    <definedName name="liander_2014_7A.A.47">#REF!</definedName>
    <definedName name="liander_2014_7A.A.48">#REF!</definedName>
    <definedName name="liander_2014_7A.A.49">#REF!</definedName>
    <definedName name="liander_2014_7A.A.50">#REF!</definedName>
    <definedName name="liander_2014_7A.A.51">#REF!</definedName>
    <definedName name="liander_2014_7B.A.21">#REF!</definedName>
    <definedName name="liander_2014_7B.A.22">#REF!</definedName>
    <definedName name="liander_2014_7B.A.23">#REF!</definedName>
    <definedName name="liander_2014_7B.A.24">#REF!</definedName>
    <definedName name="liander_2014_7B.A.25">#REF!</definedName>
    <definedName name="liander_2014_7B.A.26">#REF!</definedName>
    <definedName name="liander_2014_7B.A.27">#REF!</definedName>
    <definedName name="liander_2014_7B.A.28">#REF!</definedName>
    <definedName name="liander_2014_7B.A.29">#REF!</definedName>
    <definedName name="liander_2014_7B.A.30">#REF!</definedName>
    <definedName name="LIANDER_2014_INV_LOG">#REF!</definedName>
    <definedName name="LIANDER_2014_OO_LOG">#REF!</definedName>
    <definedName name="LIANDER_2014_OPEX_LOG">#REF!</definedName>
    <definedName name="liander_2015_2B.E.tot">#REF!</definedName>
    <definedName name="liander_2015_3A.A.1">#REF!</definedName>
    <definedName name="liander_2015_3A.A.10">#REF!</definedName>
    <definedName name="liander_2015_3A.A.11">#REF!</definedName>
    <definedName name="liander_2015_3A.A.12">#REF!</definedName>
    <definedName name="liander_2015_3A.A.13">#REF!</definedName>
    <definedName name="liander_2015_3A.A.15">#REF!</definedName>
    <definedName name="liander_2015_3A.A.2">#REF!</definedName>
    <definedName name="liander_2015_3A.A.3">#REF!</definedName>
    <definedName name="liander_2015_3A.A.4">#REF!</definedName>
    <definedName name="liander_2015_3A.A.5">#REF!</definedName>
    <definedName name="liander_2015_3A.A.6">#REF!</definedName>
    <definedName name="liander_2015_3A.A.7">#REF!</definedName>
    <definedName name="liander_2015_3A.A.8">#REF!</definedName>
    <definedName name="liander_2015_7A.A.21">#REF!</definedName>
    <definedName name="liander_2015_7A.A.22">#REF!</definedName>
    <definedName name="liander_2015_7A.A.23">#REF!</definedName>
    <definedName name="liander_2015_7A.A.24">#REF!</definedName>
    <definedName name="liander_2015_7A.A.25">#REF!</definedName>
    <definedName name="liander_2015_7A.A.26">#REF!</definedName>
    <definedName name="liander_2015_7A.A.27">#REF!</definedName>
    <definedName name="liander_2015_7A.A.28">#REF!</definedName>
    <definedName name="liander_2015_7A.A.29">#REF!</definedName>
    <definedName name="liander_2015_7A.A.30">#REF!</definedName>
    <definedName name="liander_2015_7A.A.31">#REF!</definedName>
    <definedName name="liander_2015_7A.A.41">#REF!</definedName>
    <definedName name="liander_2015_7A.A.42">#REF!</definedName>
    <definedName name="liander_2015_7A.A.43">#REF!</definedName>
    <definedName name="liander_2015_7A.A.44">#REF!</definedName>
    <definedName name="liander_2015_7A.A.45">#REF!</definedName>
    <definedName name="liander_2015_7A.A.46">#REF!</definedName>
    <definedName name="liander_2015_7A.A.47">#REF!</definedName>
    <definedName name="liander_2015_7A.A.48">#REF!</definedName>
    <definedName name="liander_2015_7A.A.49">#REF!</definedName>
    <definedName name="liander_2015_7A.A.50">#REF!</definedName>
    <definedName name="liander_2015_7A.A.51">#REF!</definedName>
    <definedName name="liander_2015_7B.A.21">#REF!</definedName>
    <definedName name="liander_2015_7B.A.22">#REF!</definedName>
    <definedName name="liander_2015_7B.A.23">#REF!</definedName>
    <definedName name="liander_2015_7B.A.24">#REF!</definedName>
    <definedName name="liander_2015_7B.A.25">#REF!</definedName>
    <definedName name="liander_2015_7B.A.26">#REF!</definedName>
    <definedName name="liander_2015_7B.A.27">#REF!</definedName>
    <definedName name="liander_2015_7B.A.28">#REF!</definedName>
    <definedName name="liander_2015_7B.A.29">#REF!</definedName>
    <definedName name="liander_2015_7B.A.30">#REF!</definedName>
    <definedName name="LIANDER_2015_INV_LOG">#REF!</definedName>
    <definedName name="LIANDER_2015_OO_LOG">#REF!</definedName>
    <definedName name="LIANDER_2015_OPEX_LOG">#REF!</definedName>
    <definedName name="Lijst_cat_EAV">'[2]Categorie-indeling AD'!$B$38:$B$45</definedName>
    <definedName name="Lijst_cat_EAV_Meerlengte">'[2]Categorie-indeling AD'!$B$50:$B$57</definedName>
    <definedName name="Lijst_cat_PAV">'[2]Categorie-indeling AD'!$B$26:$B$33</definedName>
    <definedName name="rendo_2014_2B.E.tot">#REF!</definedName>
    <definedName name="rendo_2014_3A.A.1">#REF!</definedName>
    <definedName name="rendo_2014_3A.A.10">#REF!</definedName>
    <definedName name="rendo_2014_3A.A.11">#REF!</definedName>
    <definedName name="rendo_2014_3A.A.12">#REF!</definedName>
    <definedName name="rendo_2014_3A.A.13">#REF!</definedName>
    <definedName name="rendo_2014_3A.A.15">#REF!</definedName>
    <definedName name="rendo_2014_3A.A.2">#REF!</definedName>
    <definedName name="rendo_2014_3A.A.3">#REF!</definedName>
    <definedName name="rendo_2014_3A.A.4">#REF!</definedName>
    <definedName name="rendo_2014_3A.A.5">#REF!</definedName>
    <definedName name="rendo_2014_3A.A.6">#REF!</definedName>
    <definedName name="rendo_2014_3A.A.7">#REF!</definedName>
    <definedName name="rendo_2014_3A.A.8">#REF!</definedName>
    <definedName name="rendo_2014_7A.A.21">#REF!</definedName>
    <definedName name="rendo_2014_7A.A.22">#REF!</definedName>
    <definedName name="rendo_2014_7A.A.23">#REF!</definedName>
    <definedName name="rendo_2014_7A.A.24">#REF!</definedName>
    <definedName name="rendo_2014_7A.A.25">#REF!</definedName>
    <definedName name="rendo_2014_7A.A.26">#REF!</definedName>
    <definedName name="rendo_2014_7A.A.27">#REF!</definedName>
    <definedName name="rendo_2014_7A.A.28">#REF!</definedName>
    <definedName name="rendo_2014_7A.A.29">#REF!</definedName>
    <definedName name="rendo_2014_7A.A.30">#REF!</definedName>
    <definedName name="rendo_2014_7A.A.31">#REF!</definedName>
    <definedName name="rendo_2014_7A.A.41">#REF!</definedName>
    <definedName name="rendo_2014_7A.A.42">#REF!</definedName>
    <definedName name="rendo_2014_7A.A.43">#REF!</definedName>
    <definedName name="rendo_2014_7A.A.44">#REF!</definedName>
    <definedName name="rendo_2014_7A.A.45">#REF!</definedName>
    <definedName name="rendo_2014_7A.A.46">#REF!</definedName>
    <definedName name="rendo_2014_7A.A.47">#REF!</definedName>
    <definedName name="rendo_2014_7A.A.48">#REF!</definedName>
    <definedName name="rendo_2014_7A.A.49">#REF!</definedName>
    <definedName name="rendo_2014_7A.A.50">#REF!</definedName>
    <definedName name="rendo_2014_7A.A.51">#REF!</definedName>
    <definedName name="rendo_2014_7B.A.21">#REF!</definedName>
    <definedName name="rendo_2014_7B.A.22">#REF!</definedName>
    <definedName name="rendo_2014_7B.A.23">#REF!</definedName>
    <definedName name="rendo_2014_7B.A.24">#REF!</definedName>
    <definedName name="rendo_2014_7B.A.25">#REF!</definedName>
    <definedName name="rendo_2014_7B.A.26">#REF!</definedName>
    <definedName name="rendo_2014_7B.A.27">#REF!</definedName>
    <definedName name="rendo_2014_7B.A.28">#REF!</definedName>
    <definedName name="rendo_2014_7B.A.29">#REF!</definedName>
    <definedName name="rendo_2014_7B.A.30">#REF!</definedName>
    <definedName name="RENDO_2014_INV_LOG">#REF!</definedName>
    <definedName name="RENDO_2014_OO_LOG">#REF!</definedName>
    <definedName name="RENDO_2014_OPEX_LOG">#REF!</definedName>
    <definedName name="rendo_2015_2B.E.tot">#REF!</definedName>
    <definedName name="rendo_2015_3A.A.1">#REF!</definedName>
    <definedName name="rendo_2015_3A.A.10">#REF!</definedName>
    <definedName name="rendo_2015_3A.A.11">#REF!</definedName>
    <definedName name="rendo_2015_3A.A.12">#REF!</definedName>
    <definedName name="rendo_2015_3A.A.13">#REF!</definedName>
    <definedName name="rendo_2015_3A.A.15">#REF!</definedName>
    <definedName name="rendo_2015_3A.A.2">#REF!</definedName>
    <definedName name="rendo_2015_3A.A.3">#REF!</definedName>
    <definedName name="rendo_2015_3A.A.4">#REF!</definedName>
    <definedName name="rendo_2015_3A.A.5">#REF!</definedName>
    <definedName name="rendo_2015_3A.A.6">#REF!</definedName>
    <definedName name="rendo_2015_3A.A.7">#REF!</definedName>
    <definedName name="rendo_2015_3A.A.8">#REF!</definedName>
    <definedName name="rendo_2015_7A.A.21">#REF!</definedName>
    <definedName name="rendo_2015_7A.A.22">#REF!</definedName>
    <definedName name="rendo_2015_7A.A.23">#REF!</definedName>
    <definedName name="rendo_2015_7A.A.24">#REF!</definedName>
    <definedName name="rendo_2015_7A.A.25">#REF!</definedName>
    <definedName name="rendo_2015_7A.A.26">#REF!</definedName>
    <definedName name="rendo_2015_7A.A.27">#REF!</definedName>
    <definedName name="rendo_2015_7A.A.28">#REF!</definedName>
    <definedName name="rendo_2015_7A.A.29">#REF!</definedName>
    <definedName name="rendo_2015_7A.A.30">#REF!</definedName>
    <definedName name="rendo_2015_7A.A.31">#REF!</definedName>
    <definedName name="rendo_2015_7A.A.41">#REF!</definedName>
    <definedName name="rendo_2015_7A.A.42">#REF!</definedName>
    <definedName name="rendo_2015_7A.A.43">#REF!</definedName>
    <definedName name="rendo_2015_7A.A.44">#REF!</definedName>
    <definedName name="rendo_2015_7A.A.45">#REF!</definedName>
    <definedName name="rendo_2015_7A.A.46">#REF!</definedName>
    <definedName name="rendo_2015_7A.A.47">#REF!</definedName>
    <definedName name="rendo_2015_7A.A.48">#REF!</definedName>
    <definedName name="rendo_2015_7A.A.49">#REF!</definedName>
    <definedName name="rendo_2015_7A.A.50">#REF!</definedName>
    <definedName name="rendo_2015_7A.A.51">#REF!</definedName>
    <definedName name="rendo_2015_7B.A.21">#REF!</definedName>
    <definedName name="rendo_2015_7B.A.22">#REF!</definedName>
    <definedName name="rendo_2015_7B.A.23">#REF!</definedName>
    <definedName name="rendo_2015_7B.A.24">#REF!</definedName>
    <definedName name="rendo_2015_7B.A.25">#REF!</definedName>
    <definedName name="rendo_2015_7B.A.26">#REF!</definedName>
    <definedName name="rendo_2015_7B.A.27">#REF!</definedName>
    <definedName name="rendo_2015_7B.A.28">#REF!</definedName>
    <definedName name="rendo_2015_7B.A.29">#REF!</definedName>
    <definedName name="rendo_2015_7B.A.30">#REF!</definedName>
    <definedName name="RENDO_2015_INV_LOG">#REF!</definedName>
    <definedName name="RENDO_2015_OO_LOG">#REF!</definedName>
    <definedName name="RENDO_2015_OPEX_LOG">#REF!</definedName>
    <definedName name="stedin_2014_2B.E.tot">#REF!</definedName>
    <definedName name="stedin_2014_3A.A.1">#REF!</definedName>
    <definedName name="stedin_2014_3A.A.10">#REF!</definedName>
    <definedName name="stedin_2014_3A.A.11">#REF!</definedName>
    <definedName name="stedin_2014_3A.A.12">#REF!</definedName>
    <definedName name="stedin_2014_3A.A.13">#REF!</definedName>
    <definedName name="stedin_2014_3A.A.15">#REF!</definedName>
    <definedName name="stedin_2014_3A.A.2">#REF!</definedName>
    <definedName name="stedin_2014_3A.A.3">#REF!</definedName>
    <definedName name="stedin_2014_3A.A.4">#REF!</definedName>
    <definedName name="stedin_2014_3A.A.5">#REF!</definedName>
    <definedName name="stedin_2014_3A.A.6">#REF!</definedName>
    <definedName name="stedin_2014_3A.A.7">#REF!</definedName>
    <definedName name="stedin_2014_3A.A.8">#REF!</definedName>
    <definedName name="stedin_2014_7A.A.21">#REF!</definedName>
    <definedName name="stedin_2014_7A.A.22">#REF!</definedName>
    <definedName name="stedin_2014_7A.A.23">#REF!</definedName>
    <definedName name="stedin_2014_7A.A.24">#REF!</definedName>
    <definedName name="stedin_2014_7A.A.25">#REF!</definedName>
    <definedName name="stedin_2014_7A.A.26">#REF!</definedName>
    <definedName name="stedin_2014_7A.A.27">#REF!</definedName>
    <definedName name="stedin_2014_7A.A.28">#REF!</definedName>
    <definedName name="stedin_2014_7A.A.29">#REF!</definedName>
    <definedName name="stedin_2014_7A.A.30">#REF!</definedName>
    <definedName name="stedin_2014_7A.A.31">#REF!</definedName>
    <definedName name="stedin_2014_7A.A.41">#REF!</definedName>
    <definedName name="stedin_2014_7A.A.42">#REF!</definedName>
    <definedName name="stedin_2014_7A.A.43">#REF!</definedName>
    <definedName name="stedin_2014_7A.A.44">#REF!</definedName>
    <definedName name="stedin_2014_7A.A.45">#REF!</definedName>
    <definedName name="stedin_2014_7A.A.46">#REF!</definedName>
    <definedName name="stedin_2014_7A.A.47">#REF!</definedName>
    <definedName name="stedin_2014_7A.A.48">#REF!</definedName>
    <definedName name="stedin_2014_7A.A.49">#REF!</definedName>
    <definedName name="stedin_2014_7A.A.50">#REF!</definedName>
    <definedName name="stedin_2014_7A.A.51">#REF!</definedName>
    <definedName name="stedin_2014_7B.A.21">#REF!</definedName>
    <definedName name="stedin_2014_7B.A.22">#REF!</definedName>
    <definedName name="stedin_2014_7B.A.23">#REF!</definedName>
    <definedName name="stedin_2014_7B.A.24">#REF!</definedName>
    <definedName name="stedin_2014_7B.A.25">#REF!</definedName>
    <definedName name="stedin_2014_7B.A.26">#REF!</definedName>
    <definedName name="stedin_2014_7B.A.27">#REF!</definedName>
    <definedName name="stedin_2014_7B.A.28">#REF!</definedName>
    <definedName name="stedin_2014_7B.A.29">#REF!</definedName>
    <definedName name="stedin_2014_7B.A.30">#REF!</definedName>
    <definedName name="STEDIN_2014_INV_LOG">#REF!</definedName>
    <definedName name="STEDIN_2014_OO_LOG">#REF!</definedName>
    <definedName name="STEDIN_2014_OPEX_LOG">#REF!</definedName>
    <definedName name="stedin_2015_2B.E.tot">#REF!</definedName>
    <definedName name="stedin_2015_3A.A.1">#REF!</definedName>
    <definedName name="stedin_2015_3A.A.10">#REF!</definedName>
    <definedName name="stedin_2015_3A.A.11">#REF!</definedName>
    <definedName name="stedin_2015_3A.A.12">#REF!</definedName>
    <definedName name="stedin_2015_3A.A.13">#REF!</definedName>
    <definedName name="stedin_2015_3A.A.15">#REF!</definedName>
    <definedName name="stedin_2015_3A.A.2">#REF!</definedName>
    <definedName name="stedin_2015_3A.A.3">#REF!</definedName>
    <definedName name="stedin_2015_3A.A.4">#REF!</definedName>
    <definedName name="stedin_2015_3A.A.5">#REF!</definedName>
    <definedName name="stedin_2015_3A.A.6">#REF!</definedName>
    <definedName name="stedin_2015_3A.A.7">#REF!</definedName>
    <definedName name="stedin_2015_3A.A.8">#REF!</definedName>
    <definedName name="stedin_2015_7A.A.21">#REF!</definedName>
    <definedName name="stedin_2015_7A.A.22">#REF!</definedName>
    <definedName name="stedin_2015_7A.A.23">#REF!</definedName>
    <definedName name="stedin_2015_7A.A.24">#REF!</definedName>
    <definedName name="stedin_2015_7A.A.25">#REF!</definedName>
    <definedName name="stedin_2015_7A.A.26">#REF!</definedName>
    <definedName name="stedin_2015_7A.A.27">#REF!</definedName>
    <definedName name="stedin_2015_7A.A.28">#REF!</definedName>
    <definedName name="stedin_2015_7A.A.29">#REF!</definedName>
    <definedName name="stedin_2015_7A.A.30">#REF!</definedName>
    <definedName name="stedin_2015_7A.A.31">#REF!</definedName>
    <definedName name="stedin_2015_7A.A.41">#REF!</definedName>
    <definedName name="stedin_2015_7A.A.42">#REF!</definedName>
    <definedName name="stedin_2015_7A.A.43">#REF!</definedName>
    <definedName name="stedin_2015_7A.A.44">#REF!</definedName>
    <definedName name="stedin_2015_7A.A.45">#REF!</definedName>
    <definedName name="stedin_2015_7A.A.46">#REF!</definedName>
    <definedName name="stedin_2015_7A.A.47">#REF!</definedName>
    <definedName name="stedin_2015_7A.A.48">#REF!</definedName>
    <definedName name="stedin_2015_7A.A.49">#REF!</definedName>
    <definedName name="stedin_2015_7A.A.50">#REF!</definedName>
    <definedName name="stedin_2015_7A.A.51">#REF!</definedName>
    <definedName name="stedin_2015_7B.A.21">#REF!</definedName>
    <definedName name="stedin_2015_7B.A.22">#REF!</definedName>
    <definedName name="stedin_2015_7B.A.23">#REF!</definedName>
    <definedName name="stedin_2015_7B.A.24">#REF!</definedName>
    <definedName name="stedin_2015_7B.A.25">#REF!</definedName>
    <definedName name="stedin_2015_7B.A.26">#REF!</definedName>
    <definedName name="stedin_2015_7B.A.27">#REF!</definedName>
    <definedName name="stedin_2015_7B.A.28">#REF!</definedName>
    <definedName name="stedin_2015_7B.A.29">#REF!</definedName>
    <definedName name="stedin_2015_7B.A.30">#REF!</definedName>
    <definedName name="STEDIN_2015_INV_LOG">#REF!</definedName>
    <definedName name="STEDIN_2015_OO_LOG">#REF!</definedName>
    <definedName name="STEDIN_2015_OPEX_LOG">#REF!</definedName>
    <definedName name="VastrechtRC">#REF!</definedName>
    <definedName name="VerbruikstarRC" localSheetId="4">[1]Tarievenvoorstel!#REF!</definedName>
    <definedName name="wacc_exc_tax" localSheetId="3">#REF!</definedName>
    <definedName name="westland_2014_2B.E.tot">#REF!</definedName>
    <definedName name="westland_2014_3A.A.1">#REF!</definedName>
    <definedName name="westland_2014_3A.A.10">#REF!</definedName>
    <definedName name="westland_2014_3A.A.11">#REF!</definedName>
    <definedName name="westland_2014_3A.A.12">#REF!</definedName>
    <definedName name="westland_2014_3A.A.13">#REF!</definedName>
    <definedName name="westland_2014_3A.A.15">#REF!</definedName>
    <definedName name="westland_2014_3A.A.2">#REF!</definedName>
    <definedName name="westland_2014_3A.A.3">#REF!</definedName>
    <definedName name="westland_2014_3A.A.4">#REF!</definedName>
    <definedName name="westland_2014_3A.A.5">#REF!</definedName>
    <definedName name="westland_2014_3A.A.6">#REF!</definedName>
    <definedName name="westland_2014_3A.A.7">#REF!</definedName>
    <definedName name="westland_2014_3A.A.8">#REF!</definedName>
    <definedName name="westland_2014_7A.A.21">#REF!</definedName>
    <definedName name="westland_2014_7A.A.22">#REF!</definedName>
    <definedName name="westland_2014_7A.A.23">#REF!</definedName>
    <definedName name="westland_2014_7A.A.24">#REF!</definedName>
    <definedName name="westland_2014_7A.A.25">#REF!</definedName>
    <definedName name="westland_2014_7A.A.26">#REF!</definedName>
    <definedName name="westland_2014_7A.A.27">#REF!</definedName>
    <definedName name="westland_2014_7A.A.28">#REF!</definedName>
    <definedName name="westland_2014_7A.A.29">#REF!</definedName>
    <definedName name="westland_2014_7A.A.30">#REF!</definedName>
    <definedName name="westland_2014_7A.A.31">#REF!</definedName>
    <definedName name="westland_2014_7A.A.41">#REF!</definedName>
    <definedName name="westland_2014_7A.A.42">#REF!</definedName>
    <definedName name="westland_2014_7A.A.43">#REF!</definedName>
    <definedName name="westland_2014_7A.A.44">#REF!</definedName>
    <definedName name="westland_2014_7A.A.45">#REF!</definedName>
    <definedName name="westland_2014_7A.A.46">#REF!</definedName>
    <definedName name="westland_2014_7A.A.47">#REF!</definedName>
    <definedName name="westland_2014_7A.A.48">#REF!</definedName>
    <definedName name="westland_2014_7A.A.49">#REF!</definedName>
    <definedName name="westland_2014_7A.A.50">#REF!</definedName>
    <definedName name="westland_2014_7A.A.51">#REF!</definedName>
    <definedName name="westland_2014_7B.A.21">#REF!</definedName>
    <definedName name="westland_2014_7B.A.22">#REF!</definedName>
    <definedName name="westland_2014_7B.A.23">#REF!</definedName>
    <definedName name="westland_2014_7B.A.24">#REF!</definedName>
    <definedName name="westland_2014_7B.A.25">#REF!</definedName>
    <definedName name="westland_2014_7B.A.26">#REF!</definedName>
    <definedName name="westland_2014_7B.A.27">#REF!</definedName>
    <definedName name="westland_2014_7B.A.28">#REF!</definedName>
    <definedName name="westland_2014_7B.A.29">#REF!</definedName>
    <definedName name="westland_2014_7B.A.30">#REF!</definedName>
    <definedName name="WESTLAND_2014_INV_LOG">#REF!</definedName>
    <definedName name="WESTLAND_2014_OO_LOG">#REF!</definedName>
    <definedName name="WESTLAND_2014_OPEX_LOG">#REF!</definedName>
    <definedName name="westland_2015_2B.E.tot">#REF!</definedName>
    <definedName name="westland_2015_3A.A.1">#REF!</definedName>
    <definedName name="westland_2015_3A.A.10">#REF!</definedName>
    <definedName name="westland_2015_3A.A.11">#REF!</definedName>
    <definedName name="westland_2015_3A.A.12">#REF!</definedName>
    <definedName name="westland_2015_3A.A.13">#REF!</definedName>
    <definedName name="westland_2015_3A.A.15">#REF!</definedName>
    <definedName name="westland_2015_3A.A.2">#REF!</definedName>
    <definedName name="westland_2015_3A.A.3">#REF!</definedName>
    <definedName name="westland_2015_3A.A.4">#REF!</definedName>
    <definedName name="westland_2015_3A.A.5">#REF!</definedName>
    <definedName name="westland_2015_3A.A.6">#REF!</definedName>
    <definedName name="westland_2015_3A.A.7">#REF!</definedName>
    <definedName name="westland_2015_3A.A.8">#REF!</definedName>
    <definedName name="westland_2015_7A.A.21">#REF!</definedName>
    <definedName name="westland_2015_7A.A.22">#REF!</definedName>
    <definedName name="westland_2015_7A.A.23">#REF!</definedName>
    <definedName name="westland_2015_7A.A.24">#REF!</definedName>
    <definedName name="westland_2015_7A.A.25">#REF!</definedName>
    <definedName name="westland_2015_7A.A.26">#REF!</definedName>
    <definedName name="westland_2015_7A.A.27">#REF!</definedName>
    <definedName name="westland_2015_7A.A.28">#REF!</definedName>
    <definedName name="westland_2015_7A.A.29">#REF!</definedName>
    <definedName name="westland_2015_7A.A.30">#REF!</definedName>
    <definedName name="westland_2015_7A.A.31">#REF!</definedName>
    <definedName name="westland_2015_7A.A.41">#REF!</definedName>
    <definedName name="westland_2015_7A.A.42">#REF!</definedName>
    <definedName name="westland_2015_7A.A.43">#REF!</definedName>
    <definedName name="westland_2015_7A.A.44">#REF!</definedName>
    <definedName name="westland_2015_7A.A.45">#REF!</definedName>
    <definedName name="westland_2015_7A.A.46">#REF!</definedName>
    <definedName name="westland_2015_7A.A.47">#REF!</definedName>
    <definedName name="westland_2015_7A.A.48">#REF!</definedName>
    <definedName name="westland_2015_7A.A.49">#REF!</definedName>
    <definedName name="westland_2015_7A.A.50">#REF!</definedName>
    <definedName name="westland_2015_7A.A.51">#REF!</definedName>
    <definedName name="westland_2015_7B.A.21">#REF!</definedName>
    <definedName name="westland_2015_7B.A.22">#REF!</definedName>
    <definedName name="westland_2015_7B.A.23">#REF!</definedName>
    <definedName name="westland_2015_7B.A.24">#REF!</definedName>
    <definedName name="westland_2015_7B.A.25">#REF!</definedName>
    <definedName name="westland_2015_7B.A.26">#REF!</definedName>
    <definedName name="westland_2015_7B.A.27">#REF!</definedName>
    <definedName name="westland_2015_7B.A.28">#REF!</definedName>
    <definedName name="westland_2015_7B.A.29">#REF!</definedName>
    <definedName name="westland_2015_7B.A.30">#REF!</definedName>
    <definedName name="WESTLAND_2015_INV_LOG">#REF!</definedName>
    <definedName name="WESTLAND_2015_OO_LOG">#REF!</definedName>
    <definedName name="WESTLAND_2015_OPEX_LOG">#REF!</definedName>
  </definedNames>
  <calcPr calcId="145621"/>
</workbook>
</file>

<file path=xl/calcChain.xml><?xml version="1.0" encoding="utf-8"?>
<calcChain xmlns="http://schemas.openxmlformats.org/spreadsheetml/2006/main">
  <c r="E215" i="4" l="1"/>
  <c r="E208" i="4" l="1"/>
  <c r="E207" i="4"/>
  <c r="E189" i="4" l="1"/>
  <c r="E193" i="4"/>
  <c r="E197" i="4" l="1"/>
  <c r="E164" i="4" l="1"/>
  <c r="E163" i="4"/>
  <c r="E176" i="4"/>
  <c r="E178" i="4" s="1"/>
  <c r="E165" i="4" l="1"/>
  <c r="C2" i="9" l="1"/>
  <c r="C2" i="8"/>
  <c r="E160" i="4"/>
  <c r="E159" i="4"/>
  <c r="E156" i="4"/>
  <c r="E155" i="4"/>
  <c r="E154" i="4"/>
  <c r="E196" i="4"/>
  <c r="B2" i="4"/>
  <c r="E167" i="4" l="1"/>
  <c r="E169" i="4" s="1"/>
  <c r="E157" i="4"/>
  <c r="E161" i="4"/>
</calcChain>
</file>

<file path=xl/sharedStrings.xml><?xml version="1.0" encoding="utf-8"?>
<sst xmlns="http://schemas.openxmlformats.org/spreadsheetml/2006/main" count="445" uniqueCount="182">
  <si>
    <t>Eenheid</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</si>
  <si>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</si>
  <si>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</si>
  <si>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</si>
  <si>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</si>
  <si>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</si>
  <si>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</si>
  <si>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</si>
  <si>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</si>
  <si>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Periodieke Aansluitvergoeding aansluitingen t/m 40 m3/h</t>
  </si>
  <si>
    <t>Lage druk aansluitingen</t>
  </si>
  <si>
    <t>0 t/m 10 m3(n)/h</t>
  </si>
  <si>
    <t>10 t/m 16 m3(n)/h</t>
  </si>
  <si>
    <t>16 t/m 25 m3(n)/h</t>
  </si>
  <si>
    <t>25 t/m 40 m3(n)/h</t>
  </si>
  <si>
    <t>Hoge druk aansluitingen</t>
  </si>
  <si>
    <t>Periodieke Aansluitvergoeding aansluitingen groter dan 40 m3/h</t>
  </si>
  <si>
    <t>40 t/m 65 m3(n)/h</t>
  </si>
  <si>
    <t>65 t/m 100 m3(n)/h</t>
  </si>
  <si>
    <t>100 t/m 160 m3(n)/h</t>
  </si>
  <si>
    <t>160 t/m 250 m3(n)/h</t>
  </si>
  <si>
    <t>250 t/m 400 m3(n)/h</t>
  </si>
  <si>
    <t>400 t/m 650 m3(n)/h</t>
  </si>
  <si>
    <t>650 t/m 1000 m3(n)/h</t>
  </si>
  <si>
    <t>1000 t/m 1600 m3(n)/h</t>
  </si>
  <si>
    <t>1600 t/m 2500 m3(n)/h</t>
  </si>
  <si>
    <t>vanaf 2500 m3(n)/h</t>
  </si>
  <si>
    <t>Bijdragen Eenmalige Aansluitvergoeding t/m 40 m3(n)/h - aansluiting t/m 25 meter</t>
  </si>
  <si>
    <t>Bijdragen Eenmalige Aansluitvergoeding t/m 40 m3(n)/h - meerlengte &gt; 25 meter</t>
  </si>
  <si>
    <t>Bijdragen Eenmalige Aansluitvergoeding &gt; 40 m3(n)/h</t>
  </si>
  <si>
    <t>TARIEVENMANDJE</t>
  </si>
  <si>
    <t>TRANSPORTTARIEVEN GAS</t>
  </si>
  <si>
    <t>Legenda celkleuren</t>
  </si>
  <si>
    <t>Berekende waarde</t>
  </si>
  <si>
    <t>Informatie die is ingevuld door ACM</t>
  </si>
  <si>
    <t>Invuldatum:</t>
  </si>
  <si>
    <t>Code bedrijf</t>
  </si>
  <si>
    <t>Naam bedrijf</t>
  </si>
  <si>
    <t>Adres</t>
  </si>
  <si>
    <t>Postcode</t>
  </si>
  <si>
    <t>Plaats</t>
  </si>
  <si>
    <t>Contactpersoon</t>
  </si>
  <si>
    <t>Telefoonnummer</t>
  </si>
  <si>
    <t>E-mailadres</t>
  </si>
  <si>
    <t>ACM</t>
  </si>
  <si>
    <t>Postbus 16326</t>
  </si>
  <si>
    <t>2500 BH  Den Haag</t>
  </si>
  <si>
    <t>Telefoonnummer: 070 - 72 22 000</t>
  </si>
  <si>
    <t>Telefaxnummer: 070 - 72 22 355</t>
  </si>
  <si>
    <t>E-mailadres: codatahelpdesk@acm.nl</t>
  </si>
  <si>
    <t>Transportdienst</t>
  </si>
  <si>
    <t>EUR/jaar</t>
  </si>
  <si>
    <t>Aansluitdienst</t>
  </si>
  <si>
    <t>EUR</t>
  </si>
  <si>
    <t>EUR/m</t>
  </si>
  <si>
    <t>Tariefmutaties</t>
  </si>
  <si>
    <t>Verwachte tariefmutatie Transportdienst</t>
  </si>
  <si>
    <t>Verwachte mutatie niet-vastrecht KV en PGV tarieven</t>
  </si>
  <si>
    <t>Verwachte tariefmutatie Aansluitdienst</t>
  </si>
  <si>
    <t>EUR, pp 2016</t>
  </si>
  <si>
    <t>Omzet transportdienst</t>
  </si>
  <si>
    <t>Omzet aansluitdienst</t>
  </si>
  <si>
    <t>BEOORDELING OMZET</t>
  </si>
  <si>
    <t>TRANSPORTDIENST</t>
  </si>
  <si>
    <t>KLEINVERBRUIK</t>
  </si>
  <si>
    <t>Vastrecht</t>
  </si>
  <si>
    <t>Capaciteits-afhankelijk tarief</t>
  </si>
  <si>
    <t>PROFIELGROOTVERBRUIK</t>
  </si>
  <si>
    <t>TELEMETRIEGROOTVERBRUIK</t>
  </si>
  <si>
    <t>EXTRA HOGE DRUK (≥ 16 bar)</t>
  </si>
  <si>
    <t>AANSLUITDIENST</t>
  </si>
  <si>
    <t>Eénmalige aansluitvergoeding</t>
  </si>
  <si>
    <t>Periodieke aansluitvergoeding</t>
  </si>
  <si>
    <t>Meerlengtevergoeding</t>
  </si>
  <si>
    <t>CONTROLE</t>
  </si>
  <si>
    <t>OVERIGE OPMERKINGEN</t>
  </si>
  <si>
    <t/>
  </si>
  <si>
    <t>Nr.</t>
  </si>
  <si>
    <t>Onderwerp</t>
  </si>
  <si>
    <t>Ja / Nee</t>
  </si>
  <si>
    <t>Toelichting</t>
  </si>
  <si>
    <t>Zijn de rekenvolumes per tariefdrager gelijk aan de door ACM ingevulde rekenvolumes?</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</si>
  <si>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</si>
  <si>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</si>
  <si>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</si>
  <si>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</si>
  <si>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</si>
  <si>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Wijken de afzonderlijke aansluitdiensttarieven meer af dan 4 procentpunt t.o.v. het tarief van vorig jaar inclusief de verwachte tariefmutaties?</t>
  </si>
  <si>
    <t>NB1</t>
  </si>
  <si>
    <t>Indien voor een bepaald tarief de 4 procentpunt afwijking wordt overschreden, dient voor dit tarief een kostenonderbouwing te worden aangeleverd waaruit blijkt dat de afwijking van de verwachte tariefmutatie noodzakelijk is om tot een kostengeoriënteerd tarief te komen.</t>
  </si>
  <si>
    <t>Deze kostenonderbouwing dient gelijktijdig met de eerste versie van dit tariefvoorstel te worden aangeleverd bij de ACM.</t>
  </si>
  <si>
    <t>NB2</t>
  </si>
  <si>
    <t>ACM houdt zich het recht voor om de tarieven ook op andere punten te toetsen dan de punten die op dit werkblad zijn opgenoemd.</t>
  </si>
  <si>
    <t>Contactgegevens</t>
  </si>
  <si>
    <t>Autoriteit Consument en Markt - Directie Energie</t>
  </si>
  <si>
    <t>Datawaarde / parameter</t>
  </si>
  <si>
    <t>Waarde die wordt opgehaald van een andere locatie (zonder berekening)</t>
  </si>
  <si>
    <t>Celwaarde (uitkomst van een berekening) die een eindresultaat vormt</t>
  </si>
  <si>
    <t>Cel(waarde) niet van toepassing</t>
  </si>
  <si>
    <t>Tarievenmandje transporttarieven gas 2017</t>
  </si>
  <si>
    <t>Informatieverzoek tarievenmandje transporttarieven gas 2017</t>
  </si>
  <si>
    <t>Rekenvolume</t>
  </si>
  <si>
    <t>Tarief</t>
  </si>
  <si>
    <t>EUR/jaar/m3/h</t>
  </si>
  <si>
    <t>EUR, pp 2017</t>
  </si>
  <si>
    <t xml:space="preserve">Vastrecht Kleinverbruik (KV) en Profielgrootverbruik (PGV) </t>
  </si>
  <si>
    <t>TI Transportdienst 2016 zonder vastrecht KV en PGV</t>
  </si>
  <si>
    <t>Richtbedrag TI Transport 2017, inclusief correcties</t>
  </si>
  <si>
    <t xml:space="preserve">Richtbedrag TI Transport 2017 zonder vastrecht KV en PGV </t>
  </si>
  <si>
    <t>Totale Inkomsten 2017 inclusief correcties</t>
  </si>
  <si>
    <t>Omzet 2017 voor de transportdienst: kleinverbruikers</t>
  </si>
  <si>
    <t>Omzet 2017 voor de transportdienst: profielgrootverbruikers</t>
  </si>
  <si>
    <t>Is het bedrag "Totale Inkomsten 2017 inclusief correcties" in het tabblad Tarievenvoorstel ongewijzigd? Zo nee, waarom niet?</t>
  </si>
  <si>
    <t>Wijkt de verdeling van de inkomsten over de transportdienst en de aansluitdienst in het tarievenvoorstel meer dan 1 procentpunt af van de verdeling volgens de richtbedragen zoals opgenomen in de spreadsheet TI-berekeningen Gas 2017? Zo ja, waarom?</t>
  </si>
  <si>
    <t>Rekenvolumes Transportdienst 2017-2021</t>
  </si>
  <si>
    <t>Rekenvolumes Aansluitdienst 2017-2021</t>
  </si>
  <si>
    <t>Rekenvolumes Transport- en Aansluitdienst Extra Hoge Druk 2017-2021</t>
  </si>
  <si>
    <t>Omzet tarievenvoorstel 2017</t>
  </si>
  <si>
    <t>Legenda</t>
  </si>
  <si>
    <t>&lt; 200mbar</t>
  </si>
  <si>
    <t xml:space="preserve">LD:     </t>
  </si>
  <si>
    <r>
      <t xml:space="preserve">HD:    </t>
    </r>
    <r>
      <rPr>
        <sz val="10"/>
        <color theme="1"/>
        <rFont val="Calibri"/>
        <family val="2"/>
      </rPr>
      <t/>
    </r>
  </si>
  <si>
    <t>≥ 200 mbar en &lt; 16 bar</t>
  </si>
  <si>
    <t>EHD:</t>
  </si>
  <si>
    <t>≥ 16 bar</t>
  </si>
  <si>
    <t>Tarieven zijn excl. BTW</t>
  </si>
  <si>
    <t>Meinoud Hehenkamp</t>
  </si>
  <si>
    <t>Eenmalige Aansluitvergoeding &gt; 40 m3(n)/h (alleen aansluitpunt) EHD</t>
  </si>
  <si>
    <t>Transportdienst EHD (&gt;= 16 bar)</t>
  </si>
  <si>
    <t>vanaf 40 m3(n)/h</t>
  </si>
  <si>
    <t>Periodieke Aansluitvergoeding &gt; 40 m3(n)/h (alleen aansluitpunt) EHD</t>
  </si>
  <si>
    <t>Controle Totale Inkomsten en rekenvolume in Tarievenvoorstel</t>
  </si>
  <si>
    <t>Controle Toegestane Totale Inkomsten</t>
  </si>
  <si>
    <t>Controle Rekenvolume</t>
  </si>
  <si>
    <t>Totaal Rekenvolume</t>
  </si>
  <si>
    <t>Totaal Rekenvolume aangepast</t>
  </si>
  <si>
    <t>BEOORDELING</t>
  </si>
  <si>
    <t>Omzet 2017 voor de transportdienst: EHD</t>
  </si>
  <si>
    <t>Omzet 2017 voor de aansluitdienst vanaf 40m3/h</t>
  </si>
  <si>
    <t xml:space="preserve">Omzet 2017 voor de aansluitdienst t/m 40m3/h </t>
  </si>
  <si>
    <t xml:space="preserve">Omzet 2017 voor de aansluitdienst vanaf 40m3/h: EHD </t>
  </si>
  <si>
    <t>Omzet EHD</t>
  </si>
  <si>
    <t xml:space="preserve">Omzet 2017 voor de transportdienst: telemetriegrootverbruikers </t>
  </si>
  <si>
    <t>Categorie verwachte mutatie</t>
  </si>
  <si>
    <t>Categorie A</t>
  </si>
  <si>
    <t>Categorie B</t>
  </si>
  <si>
    <t>Categorie C</t>
  </si>
  <si>
    <t xml:space="preserve">Verwachte mutatie vastrecht KV en PGV </t>
  </si>
  <si>
    <t>Categorie D</t>
  </si>
  <si>
    <t>Categorie E</t>
  </si>
  <si>
    <t>A</t>
  </si>
  <si>
    <t xml:space="preserve">Verwachte mutatie tarieven Telemetrie </t>
  </si>
  <si>
    <t>B</t>
  </si>
  <si>
    <t>C</t>
  </si>
  <si>
    <t>D</t>
  </si>
  <si>
    <t>E</t>
  </si>
  <si>
    <t>%</t>
  </si>
  <si>
    <t>Vastrecht Kleinverbruik (KV) en Profielgrootverbruik (PGV) 2017</t>
  </si>
  <si>
    <t>Verwachte tariefmutatie EHD</t>
  </si>
  <si>
    <t>Verwachte mutatie EHD totaal</t>
  </si>
  <si>
    <t>bron: TI-berekening 2017 Gas</t>
  </si>
  <si>
    <t>bron: TI berekening 2017 Gas</t>
  </si>
  <si>
    <t>#</t>
  </si>
  <si>
    <t>TI Transport 2016 op basis van volumes REG2017</t>
  </si>
  <si>
    <t>somproduct tarieven 2016 en rekenvolumes REG2017 (berekend in TI-model)</t>
  </si>
  <si>
    <t>somproduct tarieven 2016 en rekenvolumes NG5R (berekend in TI-model)</t>
  </si>
  <si>
    <t>TI AD PAV 2016 op basis van volumes REG2017</t>
  </si>
  <si>
    <t>Richtbedrag TI AD PAV 2017 (incl. correcties)</t>
  </si>
  <si>
    <t>TI AD EAV 2016 op basis van volumes REG2017</t>
  </si>
  <si>
    <t>Richtbedrag TI AD EAV 2017 (incl. correcties)</t>
  </si>
  <si>
    <t>Verwachte mutatie AD PAV</t>
  </si>
  <si>
    <t>Verwachte mutatie AD EAV</t>
  </si>
  <si>
    <t>Categorie F</t>
  </si>
  <si>
    <t>F</t>
  </si>
  <si>
    <t>TI EHD 2016 op basis van volumes 2017</t>
  </si>
  <si>
    <t>Richtbedrag TI EHD 2017 (incl. correcties)</t>
  </si>
  <si>
    <t>ja</t>
  </si>
  <si>
    <t>nee</t>
  </si>
  <si>
    <t>Cogas Infra en Beheer B.V.</t>
  </si>
  <si>
    <t>Rohofstraat 83</t>
  </si>
  <si>
    <t>7605 AT</t>
  </si>
  <si>
    <t>Almelo</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</si>
</sst>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_(* #,##0.00_);_(* \(#,##0.00\);_(* &quot;-&quot;??_);_(@_)"/>
    <numFmt numFmtId="167" formatCode="_-* #,##0.00_-;_-* #,##0.00\-;_-* &quot;-&quot;??_-;_-@_-"/>
    <numFmt numFmtId="168" formatCode="_-[$€]\ * #,##0.00_-;_-[$€]\ * #,##0.00\-;_-[$€]\ * &quot;-&quot;??_-;_-@_-"/>
    <numFmt numFmtId="169" formatCode="0.0%"/>
    <numFmt numFmtId="170" formatCode="0.0000"/>
  </numFmts>
  <fonts count="67">
    <font>
      <sz val="11"/>
      <color theme="1"/>
      <name val="Calibri"/>
      <family val="2"/>
      <scheme val="minor"/>
    </font>
    <font>
      <sz val="11"/>
      <color theme="1"/>
      <name val="Calibri"/>
      <family val="2"/>
      <scheme val="minor"/>
    </font>
    <font>
      <sz val="10"/>
      <color theme="1"/>
      <name val="Arial"/>
      <family val="2"/>
    </font>
    <font>
      <b/>
      <sz val="12"/>
      <color theme="0"/>
      <name val="Arial"/>
      <family val="2"/>
    </font>
    <font>
      <b/>
      <sz val="10"/>
      <color theme="1"/>
      <name val="Arial"/>
      <family val="2"/>
    </font>
    <font>
      <sz val="10"/>
      <name val="Arial"/>
      <family val="2"/>
    </font>
    <font>
      <sz val="10"/>
      <name val="DTLArgoT"/>
    </font>
    <font>
      <sz val="10"/>
      <color indexed="8"/>
      <name val="MS Sans Serif"/>
      <family val="2"/>
    </font>
    <font>
      <sz val="10"/>
      <color indexed="8"/>
      <name val="EYInterstate Light"/>
      <family val="2"/>
    </font>
    <font>
      <sz val="11"/>
      <color indexed="8"/>
      <name val="Calibri"/>
      <family val="2"/>
    </font>
    <font>
      <sz val="10"/>
      <color indexed="9"/>
      <name val="EYInterstate Light"/>
      <family val="2"/>
    </font>
    <font>
      <sz val="11"/>
      <color indexed="9"/>
      <name val="Calibri"/>
      <family val="2"/>
    </font>
    <font>
      <sz val="11"/>
      <color indexed="20"/>
      <name val="Calibri"/>
      <family val="2"/>
    </font>
    <font>
      <sz val="10"/>
      <color indexed="20"/>
      <name val="EYInterstate Light"/>
      <family val="2"/>
    </font>
    <font>
      <b/>
      <sz val="11"/>
      <color indexed="52"/>
      <name val="Calibri"/>
      <family val="2"/>
    </font>
    <font>
      <b/>
      <sz val="10"/>
      <color indexed="52"/>
      <name val="EYInterstate Light"/>
      <family val="2"/>
    </font>
    <font>
      <b/>
      <sz val="11"/>
      <color indexed="9"/>
      <name val="Calibri"/>
      <family val="2"/>
    </font>
    <font>
      <b/>
      <sz val="10"/>
      <color indexed="9"/>
      <name val="EYInterstate Light"/>
      <family val="2"/>
    </font>
    <font>
      <sz val="12"/>
      <name val="Times New Roman"/>
      <family val="1"/>
    </font>
    <font>
      <i/>
      <sz val="11"/>
      <color indexed="23"/>
      <name val="Calibri"/>
      <family val="2"/>
    </font>
    <font>
      <i/>
      <sz val="10"/>
      <color indexed="23"/>
      <name val="EYInterstate Light"/>
      <family val="2"/>
    </font>
    <font>
      <sz val="11"/>
      <color indexed="52"/>
      <name val="Calibri"/>
      <family val="2"/>
    </font>
    <font>
      <sz val="11"/>
      <color indexed="17"/>
      <name val="Calibri"/>
      <family val="2"/>
    </font>
    <font>
      <sz val="10"/>
      <color indexed="17"/>
      <name val="EYInterstate Light"/>
      <family val="2"/>
    </font>
    <font>
      <b/>
      <sz val="8"/>
      <name val="Arial"/>
      <family val="2"/>
    </font>
    <font>
      <b/>
      <sz val="15"/>
      <color indexed="56"/>
      <name val="Calibri"/>
      <family val="2"/>
    </font>
    <font>
      <b/>
      <sz val="15"/>
      <color indexed="56"/>
      <name val="EYInterstate Light"/>
      <family val="2"/>
    </font>
    <font>
      <b/>
      <sz val="13"/>
      <color indexed="56"/>
      <name val="Calibri"/>
      <family val="2"/>
    </font>
    <font>
      <b/>
      <sz val="13"/>
      <color indexed="56"/>
      <name val="EYInterstate Light"/>
      <family val="2"/>
    </font>
    <font>
      <b/>
      <sz val="11"/>
      <color indexed="56"/>
      <name val="Calibri"/>
      <family val="2"/>
    </font>
    <font>
      <b/>
      <sz val="11"/>
      <color indexed="56"/>
      <name val="EYInterstate Light"/>
      <family val="2"/>
    </font>
    <font>
      <sz val="11"/>
      <color indexed="62"/>
      <name val="Calibri"/>
      <family val="2"/>
    </font>
    <font>
      <sz val="10"/>
      <color indexed="62"/>
      <name val="EYInterstate Light"/>
      <family val="2"/>
    </font>
    <font>
      <sz val="11"/>
      <name val="Verdana"/>
      <family val="2"/>
    </font>
    <font>
      <sz val="10"/>
      <color indexed="52"/>
      <name val="EYInterstate Light"/>
      <family val="2"/>
    </font>
    <font>
      <sz val="11"/>
      <color indexed="60"/>
      <name val="Calibri"/>
      <family val="2"/>
    </font>
    <font>
      <sz val="10"/>
      <color indexed="60"/>
      <name val="EYInterstate Light"/>
      <family val="2"/>
    </font>
    <font>
      <sz val="9"/>
      <name val="Verdana"/>
      <family val="2"/>
    </font>
    <font>
      <sz val="10"/>
      <name val="Comic Sans MS"/>
      <family val="4"/>
    </font>
    <font>
      <b/>
      <sz val="11"/>
      <color indexed="63"/>
      <name val="Calibri"/>
      <family val="2"/>
    </font>
    <font>
      <b/>
      <sz val="10"/>
      <color indexed="63"/>
      <name val="EYInterstate Light"/>
      <family val="2"/>
    </font>
    <font>
      <sz val="9"/>
      <name val="Arial"/>
      <family val="2"/>
    </font>
    <font>
      <sz val="11"/>
      <name val="Essent Proforma"/>
    </font>
    <font>
      <b/>
      <sz val="18"/>
      <color indexed="56"/>
      <name val="Cambria"/>
      <family val="2"/>
    </font>
    <font>
      <b/>
      <sz val="11"/>
      <color indexed="8"/>
      <name val="Calibri"/>
      <family val="2"/>
    </font>
    <font>
      <b/>
      <sz val="10"/>
      <color indexed="8"/>
      <name val="EYInterstate Light"/>
      <family val="2"/>
    </font>
    <font>
      <sz val="11"/>
      <color indexed="10"/>
      <name val="Calibri"/>
      <family val="2"/>
    </font>
    <font>
      <sz val="10"/>
      <color indexed="10"/>
      <name val="EYInterstate Light"/>
      <family val="2"/>
    </font>
    <font>
      <sz val="8"/>
      <name val="Arial"/>
      <family val="2"/>
    </font>
    <font>
      <b/>
      <sz val="10"/>
      <name val="Arial"/>
      <family val="2"/>
    </font>
    <font>
      <sz val="10"/>
      <color indexed="8"/>
      <name val="Arial"/>
      <family val="2"/>
    </font>
    <font>
      <sz val="10"/>
      <color indexed="10"/>
      <name val="Arial"/>
      <family val="2"/>
    </font>
    <font>
      <b/>
      <sz val="10"/>
      <color indexed="9"/>
      <name val="Arial"/>
      <family val="2"/>
    </font>
    <font>
      <b/>
      <sz val="24"/>
      <color indexed="9"/>
      <name val="Arial"/>
      <family val="2"/>
    </font>
    <font>
      <b/>
      <sz val="14"/>
      <color indexed="9"/>
      <name val="Arial"/>
      <family val="2"/>
    </font>
    <font>
      <b/>
      <sz val="12"/>
      <name val="Arial"/>
      <family val="2"/>
    </font>
    <font>
      <sz val="10"/>
      <name val="ScalaSans"/>
      <family val="2"/>
    </font>
    <font>
      <sz val="10"/>
      <color theme="0"/>
      <name val="Arial"/>
      <family val="2"/>
    </font>
    <font>
      <b/>
      <sz val="18"/>
      <name val="Arial"/>
      <family val="2"/>
    </font>
    <font>
      <sz val="18"/>
      <name val="Arial"/>
      <family val="2"/>
    </font>
    <font>
      <b/>
      <sz val="11"/>
      <color indexed="8"/>
      <name val="Calibri"/>
      <family val="2"/>
      <scheme val="minor"/>
    </font>
    <font>
      <b/>
      <sz val="10"/>
      <color rgb="FFFF0000"/>
      <name val="Arial"/>
      <family val="2"/>
    </font>
    <font>
      <sz val="10"/>
      <color rgb="FFFF0000"/>
      <name val="Arial"/>
      <family val="2"/>
    </font>
    <font>
      <sz val="10"/>
      <color theme="1"/>
      <name val="Calibri"/>
      <family val="2"/>
    </font>
    <font>
      <sz val="11"/>
      <color theme="1"/>
      <name val="Arial"/>
      <family val="2"/>
    </font>
    <font>
      <b/>
      <sz val="10"/>
      <color theme="0"/>
      <name val="Arial"/>
      <family val="2"/>
    </font>
    <font>
      <u/>
      <sz val="9.35"/>
      <color theme="10"/>
      <name val="Calibri"/>
      <family val="2"/>
    </font>
  </fonts>
  <fills count="47">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7030A0"/>
        <bgColor indexed="64"/>
      </patternFill>
    </fill>
    <fill>
      <patternFill patternType="solid">
        <fgColor theme="4" tint="0.59999389629810485"/>
        <bgColor indexed="64"/>
      </patternFill>
    </fill>
    <fill>
      <patternFill patternType="solid">
        <fgColor rgb="FFCCFFFF"/>
        <bgColor indexed="64"/>
      </patternFill>
    </fill>
    <fill>
      <patternFill patternType="solid">
        <fgColor rgb="FFFF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rgb="FFCCFFCC"/>
        <bgColor indexed="64"/>
      </patternFill>
    </fill>
    <fill>
      <patternFill patternType="solid">
        <fgColor indexed="9"/>
        <bgColor indexed="64"/>
      </patternFill>
    </fill>
    <fill>
      <patternFill patternType="solid">
        <fgColor theme="0"/>
        <bgColor indexed="64"/>
      </patternFill>
    </fill>
    <fill>
      <patternFill patternType="solid">
        <fgColor rgb="FFFFCC99"/>
        <bgColor indexed="64"/>
      </patternFill>
    </fill>
    <fill>
      <patternFill patternType="solid">
        <fgColor theme="0" tint="-0.499984740745262"/>
        <bgColor indexed="64"/>
      </patternFill>
    </fill>
  </fills>
  <borders count="50">
    <border>
      <left/>
      <right/>
      <top/>
      <bottom/>
      <diagonal/>
    </border>
    <border>
      <left style="thin">
        <color rgb="FFB2B2B2"/>
      </left>
      <right style="thin">
        <color rgb="FFB2B2B2"/>
      </right>
      <top style="thin">
        <color rgb="FFB2B2B2"/>
      </top>
      <bottom style="thin">
        <color rgb="FFB2B2B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31">
    <xf numFmtId="0" fontId="0" fillId="0" borderId="0"/>
    <xf numFmtId="43" fontId="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0" borderId="0"/>
    <xf numFmtId="0" fontId="5" fillId="0" borderId="0"/>
    <xf numFmtId="0" fontId="8"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 fillId="3" borderId="0" applyNumberFormat="0" applyBorder="0" applyAlignment="0" applyProtection="0"/>
    <xf numFmtId="0" fontId="8"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1" fillId="5"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1" fillId="7" borderId="0" applyNumberFormat="0" applyBorder="0" applyAlignment="0" applyProtection="0"/>
    <xf numFmtId="0" fontId="8"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 fillId="9"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1" fillId="11" borderId="0" applyNumberFormat="0" applyBorder="0" applyAlignment="0" applyProtection="0"/>
    <xf numFmtId="0" fontId="8"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1" fillId="13" borderId="0" applyNumberFormat="0" applyBorder="0" applyAlignment="0" applyProtection="0"/>
    <xf numFmtId="0" fontId="8"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1" fillId="4" borderId="0" applyNumberFormat="0" applyBorder="0" applyAlignment="0" applyProtection="0"/>
    <xf numFmtId="0" fontId="8"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1" fillId="6"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1" fillId="8" borderId="0" applyNumberFormat="0" applyBorder="0" applyAlignment="0" applyProtection="0"/>
    <xf numFmtId="0" fontId="8"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 fillId="10" borderId="0" applyNumberFormat="0" applyBorder="0" applyAlignment="0" applyProtection="0"/>
    <xf numFmtId="0" fontId="8"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1" fillId="12"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1" fillId="14" borderId="0" applyNumberFormat="0" applyBorder="0" applyAlignment="0" applyProtection="0"/>
    <xf numFmtId="0" fontId="10"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0"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0"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0"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0"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0"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0" fillId="34" borderId="0" applyNumberFormat="0" applyBorder="0" applyAlignment="0" applyProtection="0"/>
    <xf numFmtId="0" fontId="11" fillId="34" borderId="0" applyNumberFormat="0" applyBorder="0" applyAlignment="0" applyProtection="0"/>
    <xf numFmtId="0" fontId="11" fillId="34" borderId="0" applyNumberFormat="0" applyBorder="0" applyAlignment="0" applyProtection="0"/>
    <xf numFmtId="0" fontId="10"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0"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0"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0"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2" fillId="20" borderId="0" applyNumberFormat="0" applyBorder="0" applyAlignment="0" applyProtection="0"/>
    <xf numFmtId="0" fontId="13" fillId="20" borderId="0" applyNumberFormat="0" applyBorder="0" applyAlignment="0" applyProtection="0"/>
    <xf numFmtId="0" fontId="14" fillId="37" borderId="3" applyNumberFormat="0" applyAlignment="0" applyProtection="0"/>
    <xf numFmtId="0" fontId="14" fillId="37" borderId="3" applyNumberFormat="0" applyAlignment="0" applyProtection="0"/>
    <xf numFmtId="0" fontId="14" fillId="37" borderId="3" applyNumberFormat="0" applyAlignment="0" applyProtection="0"/>
    <xf numFmtId="0" fontId="15" fillId="37" borderId="3" applyNumberFormat="0" applyAlignment="0" applyProtection="0"/>
    <xf numFmtId="0" fontId="16" fillId="38" borderId="4" applyNumberFormat="0" applyAlignment="0" applyProtection="0"/>
    <xf numFmtId="0" fontId="17" fillId="38" borderId="4"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16" fillId="38" borderId="4"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5" applyNumberFormat="0" applyFill="0" applyAlignment="0" applyProtection="0"/>
    <xf numFmtId="0" fontId="22" fillId="21" borderId="0" applyNumberFormat="0" applyBorder="0" applyAlignment="0" applyProtection="0"/>
    <xf numFmtId="0" fontId="22" fillId="21" borderId="0" applyNumberFormat="0" applyBorder="0" applyAlignment="0" applyProtection="0"/>
    <xf numFmtId="0" fontId="23" fillId="21" borderId="0" applyNumberFormat="0" applyBorder="0" applyAlignment="0" applyProtection="0"/>
    <xf numFmtId="0" fontId="24" fillId="0" borderId="0"/>
    <xf numFmtId="0" fontId="25" fillId="0" borderId="6"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30" fillId="0" borderId="8"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24" borderId="3" applyNumberFormat="0" applyAlignment="0" applyProtection="0"/>
    <xf numFmtId="0" fontId="32" fillId="24" borderId="3" applyNumberFormat="0" applyAlignment="0" applyProtection="0"/>
    <xf numFmtId="0" fontId="31" fillId="24" borderId="3" applyNumberFormat="0" applyAlignment="0" applyProtection="0"/>
    <xf numFmtId="0" fontId="31" fillId="24" borderId="3" applyNumberFormat="0" applyAlignment="0" applyProtection="0"/>
    <xf numFmtId="166"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5" fillId="0" borderId="0" applyFont="0" applyFill="0" applyBorder="0" applyAlignment="0" applyProtection="0"/>
    <xf numFmtId="43" fontId="1" fillId="0" borderId="0" applyFont="0" applyFill="0" applyBorder="0" applyAlignment="0" applyProtection="0"/>
    <xf numFmtId="167" fontId="5" fillId="0" borderId="0" applyFont="0" applyFill="0" applyBorder="0" applyAlignment="0" applyProtection="0"/>
    <xf numFmtId="0" fontId="25" fillId="0" borderId="6" applyNumberFormat="0" applyFill="0" applyAlignment="0" applyProtection="0"/>
    <xf numFmtId="0" fontId="27"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21" fillId="0" borderId="5" applyNumberFormat="0" applyFill="0" applyAlignment="0" applyProtection="0"/>
    <xf numFmtId="0" fontId="34" fillId="0" borderId="5" applyNumberFormat="0" applyFill="0" applyAlignment="0" applyProtection="0"/>
    <xf numFmtId="0" fontId="35" fillId="39" borderId="0" applyNumberFormat="0" applyBorder="0" applyAlignment="0" applyProtection="0"/>
    <xf numFmtId="0" fontId="35" fillId="39" borderId="0" applyNumberFormat="0" applyBorder="0" applyAlignment="0" applyProtection="0"/>
    <xf numFmtId="0" fontId="36" fillId="39" borderId="0" applyNumberFormat="0" applyBorder="0" applyAlignment="0" applyProtection="0"/>
    <xf numFmtId="0" fontId="37" fillId="0" borderId="0"/>
    <xf numFmtId="0" fontId="18" fillId="0" borderId="0"/>
    <xf numFmtId="0" fontId="38" fillId="0" borderId="0"/>
    <xf numFmtId="0" fontId="5" fillId="40" borderId="9" applyNumberFormat="0" applyFont="0" applyAlignment="0" applyProtection="0"/>
    <xf numFmtId="0" fontId="18" fillId="40" borderId="9" applyNumberFormat="0" applyFont="0" applyAlignment="0" applyProtection="0"/>
    <xf numFmtId="0" fontId="5"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2" fillId="20" borderId="0" applyNumberFormat="0" applyBorder="0" applyAlignment="0" applyProtection="0"/>
    <xf numFmtId="0" fontId="39" fillId="37" borderId="10" applyNumberFormat="0" applyAlignment="0" applyProtection="0"/>
    <xf numFmtId="0" fontId="40" fillId="37" borderId="1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33"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41" fillId="0" borderId="0"/>
    <xf numFmtId="0" fontId="42" fillId="0" borderId="0"/>
    <xf numFmtId="0" fontId="1" fillId="0" borderId="0"/>
    <xf numFmtId="0" fontId="5" fillId="0" borderId="0" applyFill="0"/>
    <xf numFmtId="0" fontId="5" fillId="0" borderId="0"/>
    <xf numFmtId="0" fontId="5" fillId="0" borderId="0"/>
    <xf numFmtId="0" fontId="1" fillId="0" borderId="0"/>
    <xf numFmtId="0" fontId="33" fillId="0" borderId="0"/>
    <xf numFmtId="0" fontId="5" fillId="0" borderId="0"/>
    <xf numFmtId="0" fontId="5" fillId="0" borderId="0"/>
    <xf numFmtId="0" fontId="1" fillId="0" borderId="0"/>
    <xf numFmtId="0" fontId="1" fillId="0" borderId="0"/>
    <xf numFmtId="0" fontId="1" fillId="0" borderId="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0" borderId="11" applyNumberFormat="0" applyFill="0" applyAlignment="0" applyProtection="0"/>
    <xf numFmtId="0" fontId="44" fillId="0" borderId="11" applyNumberFormat="0" applyFill="0" applyAlignment="0" applyProtection="0"/>
    <xf numFmtId="0" fontId="44" fillId="0" borderId="11" applyNumberFormat="0" applyFill="0" applyAlignment="0" applyProtection="0"/>
    <xf numFmtId="0" fontId="44" fillId="0" borderId="11" applyNumberFormat="0" applyFill="0" applyAlignment="0" applyProtection="0"/>
    <xf numFmtId="0" fontId="45" fillId="0" borderId="11" applyNumberFormat="0" applyFill="0" applyAlignment="0" applyProtection="0"/>
    <xf numFmtId="0" fontId="39" fillId="37" borderId="10" applyNumberFormat="0" applyAlignment="0" applyProtection="0"/>
    <xf numFmtId="0" fontId="39" fillId="37" borderId="10" applyNumberFormat="0" applyAlignment="0" applyProtection="0"/>
    <xf numFmtId="0" fontId="39" fillId="37" borderId="10" applyNumberFormat="0" applyAlignment="0" applyProtection="0"/>
    <xf numFmtId="44" fontId="5" fillId="0" borderId="0" applyFont="0" applyFill="0" applyBorder="0" applyAlignment="0" applyProtection="0"/>
    <xf numFmtId="0" fontId="19"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8" fillId="0" borderId="0" applyNumberFormat="0" applyFont="0" applyBorder="0" applyAlignment="0" applyProtection="0"/>
    <xf numFmtId="0" fontId="18" fillId="0" borderId="0"/>
    <xf numFmtId="0" fontId="7" fillId="0" borderId="0"/>
    <xf numFmtId="167" fontId="5" fillId="0" borderId="0" applyFont="0" applyFill="0" applyBorder="0" applyAlignment="0" applyProtection="0"/>
    <xf numFmtId="37" fontId="5" fillId="0" borderId="0" applyFill="0" applyBorder="0" applyProtection="0">
      <protection locked="0"/>
    </xf>
    <xf numFmtId="0" fontId="18" fillId="0" borderId="0"/>
    <xf numFmtId="168"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166" fontId="18"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1" fillId="0" borderId="0"/>
    <xf numFmtId="0" fontId="1" fillId="0" borderId="0"/>
    <xf numFmtId="167" fontId="5" fillId="0" borderId="0" applyFont="0" applyFill="0" applyBorder="0" applyAlignment="0" applyProtection="0"/>
    <xf numFmtId="0" fontId="5" fillId="0" borderId="0"/>
    <xf numFmtId="0" fontId="66" fillId="0" borderId="0" applyNumberFormat="0" applyFill="0" applyBorder="0" applyAlignment="0" applyProtection="0">
      <alignment vertical="top"/>
      <protection locked="0"/>
    </xf>
  </cellStyleXfs>
  <cellXfs count="223">
    <xf numFmtId="0" fontId="0" fillId="0" borderId="0" xfId="0"/>
    <xf numFmtId="0" fontId="2" fillId="0" borderId="0" xfId="0" applyFont="1"/>
    <xf numFmtId="164" fontId="2" fillId="0" borderId="0" xfId="1" applyNumberFormat="1" applyFont="1"/>
    <xf numFmtId="0" fontId="3" fillId="15" borderId="2" xfId="0" applyFont="1" applyFill="1" applyBorder="1"/>
    <xf numFmtId="0" fontId="4" fillId="16" borderId="2" xfId="0" applyFont="1" applyFill="1" applyBorder="1"/>
    <xf numFmtId="0" fontId="4" fillId="0" borderId="0" xfId="0" applyFont="1"/>
    <xf numFmtId="0" fontId="4" fillId="0" borderId="0" xfId="0" applyFont="1" applyFill="1" applyBorder="1"/>
    <xf numFmtId="0" fontId="5" fillId="0" borderId="0" xfId="173" applyFont="1" applyFill="1"/>
    <xf numFmtId="0" fontId="5" fillId="0" borderId="0" xfId="173" applyFont="1"/>
    <xf numFmtId="0" fontId="5" fillId="0" borderId="12" xfId="212" applyFont="1" applyFill="1" applyBorder="1"/>
    <xf numFmtId="39" fontId="5" fillId="0" borderId="0" xfId="173" applyNumberFormat="1" applyFont="1" applyFill="1" applyBorder="1" applyAlignment="1"/>
    <xf numFmtId="0" fontId="49" fillId="0" borderId="0" xfId="211" applyFont="1" applyFill="1" applyBorder="1" applyProtection="1"/>
    <xf numFmtId="0" fontId="49" fillId="0" borderId="0" xfId="211" applyFont="1" applyFill="1" applyProtection="1"/>
    <xf numFmtId="0" fontId="5" fillId="0" borderId="0" xfId="173" applyFont="1" applyFill="1" applyBorder="1"/>
    <xf numFmtId="0" fontId="49" fillId="43" borderId="0" xfId="211" applyFont="1" applyFill="1" applyProtection="1"/>
    <xf numFmtId="0" fontId="5" fillId="0" borderId="0" xfId="173" applyFont="1" applyFill="1" applyBorder="1" applyAlignment="1">
      <alignment vertical="center"/>
    </xf>
    <xf numFmtId="0" fontId="5" fillId="44" borderId="0" xfId="173" applyFont="1" applyFill="1" applyBorder="1" applyAlignment="1">
      <alignment vertical="center"/>
    </xf>
    <xf numFmtId="0" fontId="5" fillId="44" borderId="0" xfId="173" applyFont="1" applyFill="1" applyAlignment="1">
      <alignment vertical="center"/>
    </xf>
    <xf numFmtId="0" fontId="49" fillId="44" borderId="19" xfId="173" applyFont="1" applyFill="1" applyBorder="1" applyAlignment="1">
      <alignment vertical="center"/>
    </xf>
    <xf numFmtId="0" fontId="5" fillId="0" borderId="0" xfId="173" applyFont="1" applyFill="1" applyBorder="1" applyAlignment="1">
      <alignment horizontal="right" vertical="center"/>
    </xf>
    <xf numFmtId="39" fontId="52" fillId="44" borderId="0" xfId="173" applyNumberFormat="1" applyFont="1" applyFill="1" applyBorder="1" applyAlignment="1">
      <alignment horizontal="center" vertical="center"/>
    </xf>
    <xf numFmtId="39" fontId="49" fillId="44" borderId="0" xfId="173" applyNumberFormat="1" applyFont="1" applyFill="1" applyBorder="1" applyAlignment="1">
      <alignment horizontal="right" vertical="center"/>
    </xf>
    <xf numFmtId="0" fontId="5" fillId="0" borderId="0" xfId="211" applyFont="1" applyFill="1" applyProtection="1"/>
    <xf numFmtId="0" fontId="5" fillId="43" borderId="0" xfId="173" applyFont="1" applyFill="1"/>
    <xf numFmtId="0" fontId="56" fillId="43" borderId="0" xfId="173" applyFont="1" applyFill="1"/>
    <xf numFmtId="39" fontId="51" fillId="43" borderId="0" xfId="173" applyNumberFormat="1" applyFont="1" applyFill="1" applyBorder="1" applyAlignment="1"/>
    <xf numFmtId="0" fontId="5" fillId="43" borderId="0" xfId="173" applyFont="1" applyFill="1" applyBorder="1"/>
    <xf numFmtId="0" fontId="5" fillId="43" borderId="0" xfId="173" applyFont="1" applyFill="1" applyAlignment="1">
      <alignment horizontal="center" vertical="top"/>
    </xf>
    <xf numFmtId="0" fontId="5" fillId="0" borderId="0" xfId="173" applyFont="1" applyFill="1" applyAlignment="1">
      <alignment vertical="top" wrapText="1"/>
    </xf>
    <xf numFmtId="0" fontId="50" fillId="41" borderId="29" xfId="173" applyFont="1" applyFill="1" applyBorder="1"/>
    <xf numFmtId="0" fontId="5" fillId="0" borderId="29" xfId="173" applyFont="1" applyFill="1" applyBorder="1" applyAlignment="1">
      <alignment wrapText="1"/>
    </xf>
    <xf numFmtId="0" fontId="5" fillId="41" borderId="29" xfId="173" applyFont="1" applyFill="1" applyBorder="1"/>
    <xf numFmtId="0" fontId="5" fillId="43" borderId="30" xfId="173" applyFont="1" applyFill="1" applyBorder="1"/>
    <xf numFmtId="0" fontId="50" fillId="0" borderId="31" xfId="173" applyFont="1" applyFill="1" applyBorder="1"/>
    <xf numFmtId="0" fontId="5" fillId="0" borderId="0" xfId="173" applyFont="1" applyFill="1" applyBorder="1" applyAlignment="1">
      <alignment wrapText="1"/>
    </xf>
    <xf numFmtId="0" fontId="49" fillId="0" borderId="0" xfId="173" applyFont="1" applyFill="1" applyAlignment="1">
      <alignment vertical="top" wrapText="1"/>
    </xf>
    <xf numFmtId="0" fontId="50" fillId="43" borderId="32" xfId="173" applyFont="1" applyFill="1" applyBorder="1"/>
    <xf numFmtId="0" fontId="5" fillId="0" borderId="32" xfId="173" applyFont="1" applyFill="1" applyBorder="1" applyAlignment="1">
      <alignment wrapText="1"/>
    </xf>
    <xf numFmtId="0" fontId="5" fillId="41" borderId="33" xfId="173" applyFont="1" applyFill="1" applyBorder="1"/>
    <xf numFmtId="0" fontId="5" fillId="0" borderId="33" xfId="173" applyFont="1" applyFill="1" applyBorder="1" applyAlignment="1">
      <alignment wrapText="1"/>
    </xf>
    <xf numFmtId="0" fontId="5" fillId="0" borderId="0" xfId="173" applyFont="1" applyFill="1" applyAlignment="1">
      <alignment horizontal="left" vertical="top" wrapText="1"/>
    </xf>
    <xf numFmtId="0" fontId="5" fillId="43" borderId="32" xfId="173" applyFont="1" applyFill="1" applyBorder="1"/>
    <xf numFmtId="0" fontId="5" fillId="0" borderId="0" xfId="173" applyFont="1" applyFill="1" applyAlignment="1">
      <alignment wrapText="1"/>
    </xf>
    <xf numFmtId="0" fontId="5" fillId="43" borderId="34" xfId="173" applyFont="1" applyFill="1" applyBorder="1" applyAlignment="1">
      <alignment horizontal="center" vertical="top"/>
    </xf>
    <xf numFmtId="0" fontId="5" fillId="43" borderId="36" xfId="173" applyFont="1" applyFill="1" applyBorder="1" applyAlignment="1">
      <alignment horizontal="center" vertical="top"/>
    </xf>
    <xf numFmtId="0" fontId="5" fillId="0" borderId="37" xfId="173" applyNumberFormat="1" applyFont="1" applyFill="1" applyBorder="1" applyAlignment="1">
      <alignment vertical="top" wrapText="1"/>
    </xf>
    <xf numFmtId="0" fontId="5" fillId="43" borderId="38" xfId="173" applyFont="1" applyFill="1" applyBorder="1" applyAlignment="1">
      <alignment horizontal="center" vertical="top"/>
    </xf>
    <xf numFmtId="0" fontId="5" fillId="0" borderId="39" xfId="173" applyNumberFormat="1" applyFont="1" applyFill="1" applyBorder="1" applyAlignment="1">
      <alignment vertical="top" wrapText="1"/>
    </xf>
    <xf numFmtId="0" fontId="56" fillId="0" borderId="40" xfId="173" applyNumberFormat="1" applyFont="1" applyFill="1" applyBorder="1" applyAlignment="1">
      <alignment horizontal="left" vertical="top" wrapText="1"/>
    </xf>
    <xf numFmtId="0" fontId="5" fillId="43" borderId="27" xfId="173" applyFont="1" applyFill="1" applyBorder="1" applyAlignment="1">
      <alignment horizontal="center" vertical="top"/>
    </xf>
    <xf numFmtId="0" fontId="5" fillId="0" borderId="28" xfId="173" applyFont="1" applyFill="1" applyBorder="1" applyAlignment="1">
      <alignment wrapText="1"/>
    </xf>
    <xf numFmtId="0" fontId="5" fillId="43" borderId="0" xfId="173" applyFont="1" applyFill="1" applyAlignment="1">
      <alignment wrapText="1"/>
    </xf>
    <xf numFmtId="0" fontId="3" fillId="15" borderId="2" xfId="173" applyFont="1" applyFill="1" applyBorder="1"/>
    <xf numFmtId="0" fontId="57" fillId="15" borderId="2" xfId="173" applyFont="1" applyFill="1" applyBorder="1"/>
    <xf numFmtId="0" fontId="49" fillId="16" borderId="2" xfId="173" applyFont="1" applyFill="1" applyBorder="1"/>
    <xf numFmtId="0" fontId="4" fillId="16" borderId="2" xfId="173" applyFont="1" applyFill="1" applyBorder="1"/>
    <xf numFmtId="0" fontId="49" fillId="0" borderId="0" xfId="173" applyNumberFormat="1" applyFont="1" applyFill="1" applyBorder="1" applyAlignment="1">
      <alignment horizontal="left"/>
    </xf>
    <xf numFmtId="22" fontId="55" fillId="41" borderId="12" xfId="211" applyNumberFormat="1" applyFont="1" applyFill="1" applyBorder="1" applyAlignment="1" applyProtection="1">
      <alignment horizontal="center" vertical="top"/>
    </xf>
    <xf numFmtId="0" fontId="5" fillId="0" borderId="0" xfId="173"/>
    <xf numFmtId="0" fontId="49" fillId="0" borderId="41" xfId="211" applyFont="1" applyFill="1" applyBorder="1" applyProtection="1"/>
    <xf numFmtId="0" fontId="5" fillId="41" borderId="14" xfId="211" applyFont="1" applyFill="1" applyBorder="1" applyAlignment="1" applyProtection="1">
      <protection locked="0"/>
    </xf>
    <xf numFmtId="0" fontId="5" fillId="41" borderId="15" xfId="211" applyFont="1" applyFill="1" applyBorder="1" applyAlignment="1" applyProtection="1">
      <protection locked="0"/>
    </xf>
    <xf numFmtId="0" fontId="49" fillId="0" borderId="13" xfId="211" applyFont="1" applyFill="1" applyBorder="1" applyAlignment="1" applyProtection="1">
      <alignment horizontal="left"/>
    </xf>
    <xf numFmtId="0" fontId="5" fillId="41" borderId="32" xfId="211" applyFont="1" applyFill="1" applyBorder="1" applyAlignment="1" applyProtection="1">
      <protection locked="0"/>
    </xf>
    <xf numFmtId="0" fontId="49" fillId="41" borderId="32" xfId="211" applyFont="1" applyFill="1" applyBorder="1" applyAlignment="1" applyProtection="1">
      <protection locked="0"/>
    </xf>
    <xf numFmtId="0" fontId="5" fillId="41" borderId="42" xfId="211" applyFont="1" applyFill="1" applyBorder="1" applyAlignment="1" applyProtection="1">
      <protection locked="0"/>
    </xf>
    <xf numFmtId="0" fontId="5" fillId="41" borderId="17" xfId="211" applyFont="1" applyFill="1" applyBorder="1" applyAlignment="1" applyProtection="1">
      <protection locked="0"/>
    </xf>
    <xf numFmtId="0" fontId="49" fillId="41" borderId="17" xfId="211" applyFont="1" applyFill="1" applyBorder="1" applyAlignment="1" applyProtection="1">
      <protection locked="0"/>
    </xf>
    <xf numFmtId="0" fontId="5" fillId="41" borderId="18" xfId="211" applyFont="1" applyFill="1" applyBorder="1" applyAlignment="1" applyProtection="1">
      <protection locked="0"/>
    </xf>
    <xf numFmtId="0" fontId="49" fillId="0" borderId="19" xfId="211" applyFont="1" applyFill="1" applyBorder="1" applyAlignment="1" applyProtection="1">
      <alignment horizontal="left"/>
    </xf>
    <xf numFmtId="0" fontId="5" fillId="41" borderId="21" xfId="211" applyFont="1" applyFill="1" applyBorder="1" applyAlignment="1" applyProtection="1">
      <protection locked="0"/>
    </xf>
    <xf numFmtId="0" fontId="49" fillId="41" borderId="21" xfId="211" applyFont="1" applyFill="1" applyBorder="1" applyAlignment="1" applyProtection="1">
      <protection locked="0"/>
    </xf>
    <xf numFmtId="0" fontId="5" fillId="41" borderId="22" xfId="211" applyFont="1" applyFill="1" applyBorder="1" applyAlignment="1" applyProtection="1">
      <protection locked="0"/>
    </xf>
    <xf numFmtId="0" fontId="5" fillId="0" borderId="0" xfId="211" applyFont="1" applyFill="1" applyBorder="1" applyProtection="1"/>
    <xf numFmtId="0" fontId="60" fillId="16" borderId="2" xfId="173" applyFont="1" applyFill="1" applyBorder="1"/>
    <xf numFmtId="0" fontId="5" fillId="42" borderId="0" xfId="173" applyFill="1"/>
    <xf numFmtId="0" fontId="5" fillId="45" borderId="0" xfId="173" applyFill="1"/>
    <xf numFmtId="0" fontId="5" fillId="18" borderId="0" xfId="173" applyFill="1"/>
    <xf numFmtId="0" fontId="5" fillId="17" borderId="0" xfId="173" applyFill="1"/>
    <xf numFmtId="0" fontId="5" fillId="46" borderId="0" xfId="173" applyFill="1"/>
    <xf numFmtId="0" fontId="3" fillId="15" borderId="2" xfId="183" applyFont="1" applyFill="1" applyBorder="1"/>
    <xf numFmtId="164" fontId="2" fillId="42" borderId="0" xfId="1" applyNumberFormat="1" applyFont="1" applyFill="1"/>
    <xf numFmtId="164" fontId="2" fillId="0" borderId="0" xfId="1" applyNumberFormat="1" applyFont="1" applyFill="1"/>
    <xf numFmtId="0" fontId="61" fillId="0" borderId="0" xfId="0" applyFont="1"/>
    <xf numFmtId="39" fontId="51" fillId="0" borderId="0" xfId="173" applyNumberFormat="1" applyFont="1" applyFill="1" applyBorder="1" applyAlignment="1"/>
    <xf numFmtId="0" fontId="54" fillId="0" borderId="0" xfId="213" applyNumberFormat="1" applyFont="1" applyFill="1" applyBorder="1" applyAlignment="1" applyProtection="1"/>
    <xf numFmtId="37" fontId="53" fillId="0" borderId="0" xfId="214" applyNumberFormat="1" applyFont="1" applyFill="1" applyBorder="1" applyAlignment="1" applyProtection="1"/>
    <xf numFmtId="37" fontId="53" fillId="0" borderId="0" xfId="214" applyFont="1" applyFill="1" applyBorder="1" applyAlignment="1" applyProtection="1">
      <alignment horizontal="right"/>
    </xf>
    <xf numFmtId="0" fontId="56" fillId="0" borderId="0" xfId="173" applyFont="1" applyFill="1"/>
    <xf numFmtId="39" fontId="54" fillId="0" borderId="0" xfId="173" applyNumberFormat="1" applyFont="1" applyFill="1" applyBorder="1" applyAlignment="1">
      <alignment horizontal="left" vertical="center"/>
    </xf>
    <xf numFmtId="39" fontId="53" fillId="0" borderId="0" xfId="173" applyNumberFormat="1" applyFont="1" applyFill="1" applyBorder="1" applyAlignment="1">
      <alignment horizontal="left" vertical="center"/>
    </xf>
    <xf numFmtId="0" fontId="53" fillId="0" borderId="0" xfId="213" applyNumberFormat="1" applyFont="1" applyFill="1" applyBorder="1" applyAlignment="1" applyProtection="1"/>
    <xf numFmtId="0" fontId="53" fillId="0" borderId="0" xfId="173" applyFont="1" applyFill="1" applyAlignment="1">
      <alignment horizontal="left"/>
    </xf>
    <xf numFmtId="37" fontId="53" fillId="0" borderId="0" xfId="214" applyNumberFormat="1" applyFont="1" applyFill="1" applyBorder="1" applyAlignment="1" applyProtection="1">
      <alignment horizontal="right"/>
    </xf>
    <xf numFmtId="0" fontId="62" fillId="0" borderId="0" xfId="0" applyFont="1"/>
    <xf numFmtId="164" fontId="2" fillId="0" borderId="41" xfId="1" applyNumberFormat="1" applyFont="1" applyFill="1" applyBorder="1"/>
    <xf numFmtId="164" fontId="2" fillId="0" borderId="43" xfId="1" applyNumberFormat="1" applyFont="1" applyFill="1" applyBorder="1"/>
    <xf numFmtId="164" fontId="2" fillId="0" borderId="44" xfId="1" applyNumberFormat="1" applyFont="1" applyFill="1" applyBorder="1"/>
    <xf numFmtId="0" fontId="4" fillId="16" borderId="23" xfId="0" applyFont="1" applyFill="1" applyBorder="1"/>
    <xf numFmtId="0" fontId="64" fillId="0" borderId="0" xfId="0" applyFont="1" applyBorder="1"/>
    <xf numFmtId="0" fontId="2" fillId="0" borderId="0" xfId="0" applyFont="1" applyBorder="1"/>
    <xf numFmtId="0" fontId="4" fillId="16" borderId="24" xfId="0" applyFont="1" applyFill="1" applyBorder="1" applyAlignment="1">
      <alignment vertical="center"/>
    </xf>
    <xf numFmtId="0" fontId="4" fillId="16" borderId="23" xfId="0" applyFont="1" applyFill="1" applyBorder="1" applyAlignment="1">
      <alignment vertical="center"/>
    </xf>
    <xf numFmtId="0" fontId="4" fillId="16" borderId="25" xfId="0" applyFont="1" applyFill="1" applyBorder="1" applyAlignment="1">
      <alignment vertical="center"/>
    </xf>
    <xf numFmtId="0" fontId="2" fillId="0" borderId="13" xfId="0" applyFont="1" applyBorder="1" applyAlignment="1">
      <alignment vertical="center"/>
    </xf>
    <xf numFmtId="0" fontId="2" fillId="0" borderId="0" xfId="0" applyFont="1" applyBorder="1" applyAlignment="1">
      <alignment vertical="center"/>
    </xf>
    <xf numFmtId="0" fontId="2" fillId="0" borderId="45" xfId="0" applyFont="1" applyBorder="1" applyAlignment="1">
      <alignment vertical="center"/>
    </xf>
    <xf numFmtId="0" fontId="2" fillId="0" borderId="19" xfId="0" applyFont="1" applyFill="1" applyBorder="1" applyAlignment="1">
      <alignment vertical="center"/>
    </xf>
    <xf numFmtId="0" fontId="2" fillId="0" borderId="46" xfId="0" applyFont="1" applyFill="1" applyBorder="1" applyAlignment="1">
      <alignment vertical="center"/>
    </xf>
    <xf numFmtId="0" fontId="4" fillId="0" borderId="47" xfId="0" applyFont="1" applyFill="1" applyBorder="1" applyAlignment="1">
      <alignment vertical="center"/>
    </xf>
    <xf numFmtId="0" fontId="2" fillId="0" borderId="0" xfId="0" applyFont="1" applyAlignment="1">
      <alignment vertical="top"/>
    </xf>
    <xf numFmtId="0" fontId="64" fillId="0" borderId="0" xfId="0" applyFont="1"/>
    <xf numFmtId="0" fontId="64" fillId="0" borderId="0" xfId="0" applyFont="1" applyFill="1"/>
    <xf numFmtId="0" fontId="65" fillId="15" borderId="2" xfId="0" applyFont="1" applyFill="1" applyBorder="1"/>
    <xf numFmtId="0" fontId="49" fillId="0" borderId="0" xfId="0" applyFont="1"/>
    <xf numFmtId="0" fontId="5" fillId="0" borderId="0" xfId="0" applyFont="1"/>
    <xf numFmtId="0" fontId="2" fillId="0" borderId="0" xfId="0" applyFont="1" applyFill="1"/>
    <xf numFmtId="164" fontId="2" fillId="0" borderId="12" xfId="1" applyNumberFormat="1" applyFont="1" applyFill="1" applyBorder="1"/>
    <xf numFmtId="0" fontId="49" fillId="16" borderId="48" xfId="173" applyFont="1" applyFill="1" applyBorder="1" applyAlignment="1">
      <alignment vertical="center"/>
    </xf>
    <xf numFmtId="0" fontId="49" fillId="16" borderId="26" xfId="173" applyFont="1" applyFill="1" applyBorder="1" applyAlignment="1">
      <alignment vertical="center"/>
    </xf>
    <xf numFmtId="0" fontId="49" fillId="16" borderId="49" xfId="173" applyFont="1" applyFill="1" applyBorder="1" applyAlignment="1">
      <alignment vertical="center"/>
    </xf>
    <xf numFmtId="0" fontId="2" fillId="0" borderId="26" xfId="0" applyFont="1" applyBorder="1"/>
    <xf numFmtId="0" fontId="5" fillId="0" borderId="13" xfId="173" applyFont="1" applyFill="1" applyBorder="1" applyAlignment="1">
      <alignment vertical="center"/>
    </xf>
    <xf numFmtId="0" fontId="5" fillId="44" borderId="45" xfId="173" applyFont="1" applyFill="1" applyBorder="1" applyAlignment="1">
      <alignment vertical="center"/>
    </xf>
    <xf numFmtId="0" fontId="5" fillId="44" borderId="46" xfId="173" applyFont="1" applyFill="1" applyBorder="1" applyAlignment="1">
      <alignment vertical="center"/>
    </xf>
    <xf numFmtId="0" fontId="5" fillId="44" borderId="47" xfId="173" applyFont="1" applyFill="1" applyBorder="1" applyAlignment="1">
      <alignment vertical="center"/>
    </xf>
    <xf numFmtId="0" fontId="49" fillId="0" borderId="48" xfId="173" applyFont="1" applyFill="1" applyBorder="1" applyAlignment="1">
      <alignment vertical="center"/>
    </xf>
    <xf numFmtId="0" fontId="49" fillId="0" borderId="19" xfId="173" applyFont="1" applyFill="1" applyBorder="1" applyAlignment="1">
      <alignment vertical="center"/>
    </xf>
    <xf numFmtId="0" fontId="5" fillId="44" borderId="0" xfId="173" applyFont="1" applyFill="1" applyBorder="1" applyAlignment="1">
      <alignment horizontal="right" vertical="center"/>
    </xf>
    <xf numFmtId="164" fontId="5" fillId="0" borderId="0" xfId="128" applyNumberFormat="1" applyFont="1" applyFill="1" applyBorder="1" applyAlignment="1">
      <alignment vertical="center"/>
    </xf>
    <xf numFmtId="0" fontId="5" fillId="44" borderId="0" xfId="173" applyNumberFormat="1" applyFont="1" applyFill="1" applyBorder="1" applyAlignment="1">
      <alignment vertical="center"/>
    </xf>
    <xf numFmtId="39" fontId="5" fillId="0" borderId="13" xfId="173" applyNumberFormat="1" applyFont="1" applyFill="1" applyBorder="1" applyAlignment="1">
      <alignment vertical="center"/>
    </xf>
    <xf numFmtId="0" fontId="5" fillId="44" borderId="45" xfId="173" applyFont="1" applyFill="1" applyBorder="1" applyAlignment="1">
      <alignment horizontal="right" vertical="center"/>
    </xf>
    <xf numFmtId="0" fontId="5" fillId="0" borderId="0" xfId="173" applyNumberFormat="1" applyFont="1" applyFill="1" applyBorder="1" applyAlignment="1">
      <alignment horizontal="right" vertical="center"/>
    </xf>
    <xf numFmtId="0" fontId="5" fillId="16" borderId="26" xfId="173" applyFont="1" applyFill="1" applyBorder="1" applyAlignment="1">
      <alignment vertical="center"/>
    </xf>
    <xf numFmtId="9" fontId="49" fillId="44" borderId="46" xfId="166" applyFont="1" applyFill="1" applyBorder="1" applyAlignment="1">
      <alignment vertical="center"/>
    </xf>
    <xf numFmtId="39" fontId="5" fillId="44" borderId="0" xfId="173" applyNumberFormat="1" applyFont="1" applyFill="1" applyBorder="1" applyAlignment="1">
      <alignment horizontal="left" vertical="center"/>
    </xf>
    <xf numFmtId="0" fontId="5" fillId="44" borderId="0" xfId="173" applyFont="1" applyFill="1" applyBorder="1" applyAlignment="1">
      <alignment horizontal="left" vertical="center"/>
    </xf>
    <xf numFmtId="0" fontId="2" fillId="16" borderId="23" xfId="0" applyFont="1" applyFill="1" applyBorder="1"/>
    <xf numFmtId="0" fontId="2" fillId="0" borderId="0" xfId="183" applyFont="1"/>
    <xf numFmtId="0" fontId="4" fillId="16" borderId="24" xfId="183" applyFont="1" applyFill="1" applyBorder="1"/>
    <xf numFmtId="0" fontId="4" fillId="16" borderId="23" xfId="183" applyFont="1" applyFill="1" applyBorder="1"/>
    <xf numFmtId="0" fontId="4" fillId="16" borderId="25" xfId="183" applyFont="1" applyFill="1" applyBorder="1"/>
    <xf numFmtId="0" fontId="4" fillId="0" borderId="26" xfId="0" applyFont="1" applyFill="1" applyBorder="1"/>
    <xf numFmtId="0" fontId="49" fillId="0" borderId="0" xfId="173" applyFont="1" applyFill="1" applyBorder="1" applyAlignment="1">
      <alignment horizontal="center" vertical="center"/>
    </xf>
    <xf numFmtId="0" fontId="49" fillId="0" borderId="0" xfId="173" applyFont="1" applyFill="1" applyBorder="1" applyAlignment="1">
      <alignment horizontal="right" vertical="center"/>
    </xf>
    <xf numFmtId="0" fontId="4" fillId="0" borderId="46" xfId="0" applyFont="1" applyFill="1" applyBorder="1"/>
    <xf numFmtId="39" fontId="49" fillId="44" borderId="45" xfId="173" applyNumberFormat="1" applyFont="1" applyFill="1" applyBorder="1" applyAlignment="1">
      <alignment horizontal="right" vertical="center"/>
    </xf>
    <xf numFmtId="0" fontId="4" fillId="16" borderId="48" xfId="183" applyFont="1" applyFill="1" applyBorder="1"/>
    <xf numFmtId="0" fontId="4" fillId="16" borderId="26" xfId="183" applyFont="1" applyFill="1" applyBorder="1"/>
    <xf numFmtId="0" fontId="4" fillId="16" borderId="49" xfId="183" applyFont="1" applyFill="1" applyBorder="1"/>
    <xf numFmtId="0" fontId="2" fillId="0" borderId="48" xfId="0" applyFont="1" applyBorder="1"/>
    <xf numFmtId="0" fontId="2" fillId="0" borderId="49" xfId="0" applyFont="1" applyBorder="1"/>
    <xf numFmtId="0" fontId="49" fillId="0" borderId="13" xfId="173" applyFont="1" applyFill="1" applyBorder="1" applyAlignment="1">
      <alignment vertical="center"/>
    </xf>
    <xf numFmtId="39" fontId="49" fillId="0" borderId="13" xfId="173" applyNumberFormat="1" applyFont="1" applyFill="1" applyBorder="1" applyAlignment="1">
      <alignment vertical="center"/>
    </xf>
    <xf numFmtId="39" fontId="52" fillId="44" borderId="46" xfId="173" applyNumberFormat="1" applyFont="1" applyFill="1" applyBorder="1" applyAlignment="1">
      <alignment horizontal="center" vertical="center"/>
    </xf>
    <xf numFmtId="39" fontId="49" fillId="44" borderId="46" xfId="173" applyNumberFormat="1" applyFont="1" applyFill="1" applyBorder="1" applyAlignment="1">
      <alignment horizontal="right" vertical="center"/>
    </xf>
    <xf numFmtId="39" fontId="49" fillId="44" borderId="47" xfId="173" applyNumberFormat="1" applyFont="1" applyFill="1" applyBorder="1" applyAlignment="1">
      <alignment horizontal="right" vertical="center"/>
    </xf>
    <xf numFmtId="39" fontId="52" fillId="0" borderId="13" xfId="0" applyNumberFormat="1" applyFont="1" applyFill="1" applyBorder="1" applyAlignment="1">
      <alignment horizontal="center"/>
    </xf>
    <xf numFmtId="39" fontId="52" fillId="0" borderId="0" xfId="0" applyNumberFormat="1" applyFont="1" applyFill="1" applyBorder="1" applyAlignment="1">
      <alignment horizontal="center"/>
    </xf>
    <xf numFmtId="0" fontId="5" fillId="0" borderId="0" xfId="0" applyFont="1" applyFill="1" applyBorder="1" applyAlignment="1"/>
    <xf numFmtId="0" fontId="5" fillId="0" borderId="45" xfId="0" applyFont="1" applyFill="1" applyBorder="1" applyAlignment="1"/>
    <xf numFmtId="39" fontId="5" fillId="0" borderId="13" xfId="0" applyNumberFormat="1" applyFont="1" applyFill="1" applyBorder="1" applyAlignment="1">
      <alignment horizontal="left"/>
    </xf>
    <xf numFmtId="39" fontId="49" fillId="0" borderId="0" xfId="0" applyNumberFormat="1" applyFont="1" applyFill="1" applyBorder="1" applyAlignment="1">
      <alignment horizontal="center"/>
    </xf>
    <xf numFmtId="0" fontId="5" fillId="0" borderId="0" xfId="0" applyFont="1" applyFill="1" applyAlignment="1"/>
    <xf numFmtId="39" fontId="49" fillId="0" borderId="13" xfId="0" applyNumberFormat="1" applyFont="1" applyFill="1" applyBorder="1" applyAlignment="1">
      <alignment horizontal="center"/>
    </xf>
    <xf numFmtId="0" fontId="5" fillId="0" borderId="13" xfId="0" applyFont="1" applyFill="1" applyBorder="1" applyAlignment="1">
      <alignment horizontal="left"/>
    </xf>
    <xf numFmtId="0" fontId="5" fillId="0" borderId="13" xfId="0" applyFont="1" applyFill="1" applyBorder="1" applyAlignment="1"/>
    <xf numFmtId="39" fontId="49" fillId="0" borderId="13" xfId="0" applyNumberFormat="1" applyFont="1" applyFill="1" applyBorder="1" applyAlignment="1">
      <alignment horizontal="left"/>
    </xf>
    <xf numFmtId="10" fontId="49" fillId="17" borderId="0" xfId="166" applyNumberFormat="1" applyFont="1" applyFill="1" applyBorder="1" applyAlignment="1">
      <alignment horizontal="left" vertical="top"/>
    </xf>
    <xf numFmtId="0" fontId="5" fillId="0" borderId="19" xfId="0" applyFont="1" applyFill="1" applyBorder="1" applyAlignment="1">
      <alignment horizontal="left"/>
    </xf>
    <xf numFmtId="3" fontId="5" fillId="0" borderId="46" xfId="0" applyNumberFormat="1" applyFont="1" applyFill="1" applyBorder="1" applyAlignment="1" applyProtection="1">
      <alignment horizontal="right"/>
    </xf>
    <xf numFmtId="3" fontId="5" fillId="0" borderId="0" xfId="0" applyNumberFormat="1" applyFont="1" applyFill="1" applyAlignment="1"/>
    <xf numFmtId="3" fontId="5" fillId="0" borderId="46" xfId="0" applyNumberFormat="1" applyFont="1" applyFill="1" applyBorder="1" applyAlignment="1"/>
    <xf numFmtId="164" fontId="0" fillId="18" borderId="0" xfId="0" applyNumberFormat="1" applyFill="1"/>
    <xf numFmtId="164" fontId="5" fillId="44" borderId="0" xfId="217" applyNumberFormat="1" applyFont="1" applyFill="1" applyBorder="1" applyAlignment="1"/>
    <xf numFmtId="164" fontId="5" fillId="44" borderId="12" xfId="217" applyNumberFormat="1" applyFont="1" applyFill="1" applyBorder="1" applyAlignment="1"/>
    <xf numFmtId="39" fontId="52" fillId="0" borderId="45" xfId="0" applyNumberFormat="1" applyFont="1" applyFill="1" applyBorder="1" applyAlignment="1">
      <alignment horizontal="center"/>
    </xf>
    <xf numFmtId="10" fontId="49" fillId="0" borderId="45" xfId="166" applyNumberFormat="1" applyFont="1" applyFill="1" applyBorder="1" applyAlignment="1">
      <alignment horizontal="left" vertical="top"/>
    </xf>
    <xf numFmtId="3" fontId="5" fillId="0" borderId="47" xfId="0" applyNumberFormat="1" applyFont="1" applyFill="1" applyBorder="1" applyAlignment="1" applyProtection="1">
      <alignment horizontal="right"/>
    </xf>
    <xf numFmtId="164" fontId="5" fillId="0" borderId="12" xfId="128" applyNumberFormat="1" applyFont="1" applyFill="1" applyBorder="1" applyAlignment="1">
      <alignment vertical="center"/>
    </xf>
    <xf numFmtId="0" fontId="49" fillId="44" borderId="13" xfId="173" applyFont="1" applyFill="1" applyBorder="1" applyAlignment="1">
      <alignment vertical="center"/>
    </xf>
    <xf numFmtId="0" fontId="5" fillId="0" borderId="0" xfId="173" applyFill="1"/>
    <xf numFmtId="0" fontId="5" fillId="18" borderId="0" xfId="173" applyNumberFormat="1" applyFill="1"/>
    <xf numFmtId="0" fontId="4" fillId="16" borderId="26" xfId="0" applyFont="1" applyFill="1" applyBorder="1"/>
    <xf numFmtId="164" fontId="5" fillId="44" borderId="43" xfId="128" applyNumberFormat="1" applyFont="1" applyFill="1" applyBorder="1" applyAlignment="1">
      <alignment vertical="center"/>
    </xf>
    <xf numFmtId="0" fontId="49" fillId="0" borderId="26" xfId="173" applyFont="1" applyFill="1" applyBorder="1" applyAlignment="1">
      <alignment vertical="center"/>
    </xf>
    <xf numFmtId="0" fontId="49" fillId="0" borderId="49" xfId="173" applyFont="1" applyFill="1" applyBorder="1" applyAlignment="1">
      <alignment vertical="center"/>
    </xf>
    <xf numFmtId="164" fontId="5" fillId="44" borderId="41" xfId="128" applyNumberFormat="1" applyFont="1" applyFill="1" applyBorder="1" applyAlignment="1">
      <alignment vertical="center"/>
    </xf>
    <xf numFmtId="0" fontId="5" fillId="0" borderId="26" xfId="173" applyFont="1" applyFill="1" applyBorder="1" applyAlignment="1">
      <alignment vertical="center"/>
    </xf>
    <xf numFmtId="39" fontId="5" fillId="0" borderId="13" xfId="173" applyNumberFormat="1" applyFont="1" applyFill="1" applyBorder="1" applyAlignment="1">
      <alignment horizontal="left" vertical="center"/>
    </xf>
    <xf numFmtId="164" fontId="5" fillId="44" borderId="0" xfId="128" applyNumberFormat="1" applyFont="1" applyFill="1" applyBorder="1" applyAlignment="1">
      <alignment vertical="center"/>
    </xf>
    <xf numFmtId="164" fontId="5" fillId="18" borderId="0" xfId="173" applyNumberFormat="1" applyFill="1"/>
    <xf numFmtId="164" fontId="5" fillId="18" borderId="0" xfId="1" applyNumberFormat="1" applyFont="1" applyFill="1"/>
    <xf numFmtId="0" fontId="49" fillId="16" borderId="23" xfId="173" applyFont="1" applyFill="1" applyBorder="1" applyAlignment="1">
      <alignment vertical="center"/>
    </xf>
    <xf numFmtId="9" fontId="64" fillId="0" borderId="0" xfId="219" applyFont="1"/>
    <xf numFmtId="164" fontId="64" fillId="0" borderId="0" xfId="0" applyNumberFormat="1" applyFont="1"/>
    <xf numFmtId="164" fontId="5" fillId="44" borderId="45" xfId="173" applyNumberFormat="1" applyFont="1" applyFill="1" applyBorder="1" applyAlignment="1">
      <alignment horizontal="right" vertical="center"/>
    </xf>
    <xf numFmtId="169" fontId="5" fillId="0" borderId="12" xfId="219" applyNumberFormat="1" applyFont="1" applyFill="1" applyBorder="1" applyAlignment="1">
      <alignment vertical="center"/>
    </xf>
    <xf numFmtId="169" fontId="5" fillId="17" borderId="0" xfId="219" applyNumberFormat="1" applyFont="1" applyFill="1" applyBorder="1" applyAlignment="1">
      <alignment vertical="center"/>
    </xf>
    <xf numFmtId="169" fontId="5" fillId="17" borderId="46" xfId="219" applyNumberFormat="1" applyFont="1" applyFill="1" applyBorder="1" applyAlignment="1">
      <alignment vertical="center"/>
    </xf>
    <xf numFmtId="169" fontId="5" fillId="17" borderId="46" xfId="166" applyNumberFormat="1" applyFont="1" applyFill="1" applyBorder="1" applyAlignment="1">
      <alignment vertical="center"/>
    </xf>
    <xf numFmtId="169" fontId="5" fillId="17" borderId="0" xfId="166" applyNumberFormat="1" applyFont="1" applyFill="1" applyBorder="1" applyAlignment="1">
      <alignment vertical="center"/>
    </xf>
    <xf numFmtId="9" fontId="49" fillId="44" borderId="0" xfId="166" applyFont="1" applyFill="1" applyBorder="1" applyAlignment="1">
      <alignment vertical="center"/>
    </xf>
    <xf numFmtId="9" fontId="5" fillId="17" borderId="46" xfId="166" applyNumberFormat="1" applyFont="1" applyFill="1" applyBorder="1" applyAlignment="1">
      <alignment vertical="center"/>
    </xf>
    <xf numFmtId="170" fontId="2" fillId="42" borderId="0" xfId="1" applyNumberFormat="1" applyFont="1" applyFill="1"/>
    <xf numFmtId="170" fontId="2" fillId="0" borderId="0" xfId="1" applyNumberFormat="1" applyFont="1"/>
    <xf numFmtId="170" fontId="64" fillId="0" borderId="0" xfId="0" applyNumberFormat="1" applyFont="1"/>
    <xf numFmtId="170" fontId="2" fillId="0" borderId="0" xfId="1" applyNumberFormat="1" applyFont="1" applyFill="1"/>
    <xf numFmtId="170" fontId="4" fillId="16" borderId="23" xfId="0" applyNumberFormat="1" applyFont="1" applyFill="1" applyBorder="1"/>
    <xf numFmtId="0" fontId="48" fillId="42" borderId="16" xfId="211" applyFont="1" applyFill="1" applyBorder="1" applyAlignment="1" applyProtection="1">
      <alignment horizontal="left" vertical="center"/>
      <protection locked="0"/>
    </xf>
    <xf numFmtId="0" fontId="48" fillId="42" borderId="17" xfId="211" applyFont="1" applyFill="1" applyBorder="1" applyAlignment="1" applyProtection="1">
      <alignment horizontal="left" vertical="center"/>
      <protection locked="0"/>
    </xf>
    <xf numFmtId="0" fontId="48" fillId="42" borderId="21" xfId="211" applyFont="1" applyFill="1" applyBorder="1" applyAlignment="1" applyProtection="1">
      <alignment horizontal="left" vertical="center"/>
      <protection locked="0"/>
    </xf>
    <xf numFmtId="0" fontId="66" fillId="42" borderId="20" xfId="230" applyFill="1" applyBorder="1" applyAlignment="1" applyProtection="1">
      <alignment horizontal="left" vertical="center"/>
      <protection locked="0"/>
    </xf>
    <xf numFmtId="2" fontId="2" fillId="42" borderId="0" xfId="1" applyNumberFormat="1" applyFont="1" applyFill="1"/>
    <xf numFmtId="2" fontId="2" fillId="0" borderId="0" xfId="1" applyNumberFormat="1" applyFont="1"/>
    <xf numFmtId="2" fontId="2" fillId="0" borderId="0" xfId="1" applyNumberFormat="1" applyFont="1" applyFill="1"/>
    <xf numFmtId="0" fontId="58" fillId="0" borderId="0" xfId="211" applyFont="1" applyFill="1" applyBorder="1" applyAlignment="1" applyProtection="1">
      <alignment horizontal="center" vertical="top"/>
    </xf>
    <xf numFmtId="0" fontId="59" fillId="0" borderId="0" xfId="173" applyFont="1" applyFill="1" applyAlignment="1"/>
    <xf numFmtId="0" fontId="58" fillId="0" borderId="0" xfId="211" quotePrefix="1" applyFont="1" applyFill="1" applyBorder="1" applyAlignment="1" applyProtection="1">
      <alignment horizontal="center" vertical="top"/>
    </xf>
    <xf numFmtId="0" fontId="49" fillId="41" borderId="0" xfId="211" applyFont="1" applyFill="1" applyAlignment="1" applyProtection="1">
      <alignment wrapText="1"/>
    </xf>
    <xf numFmtId="0" fontId="5" fillId="0" borderId="35" xfId="173" applyNumberFormat="1" applyFont="1" applyFill="1" applyBorder="1" applyAlignment="1">
      <alignment horizontal="left" vertical="top" wrapText="1"/>
    </xf>
    <xf numFmtId="0" fontId="5" fillId="0" borderId="37" xfId="173" applyNumberFormat="1" applyFont="1" applyFill="1" applyBorder="1" applyAlignment="1">
      <alignment horizontal="left" vertical="top" wrapText="1"/>
    </xf>
  </cellXfs>
  <cellStyles count="231">
    <cellStyle name="_x000d__x000a_JournalTemplate=C:\COMFO\CTALK\JOURSTD.TPL_x000d__x000a_LbStateAddress=3 3 0 251 1 89 2 311_x000d__x000a_LbStateJou" xfId="2"/>
    <cellStyle name="_x000d__x000a_JournalTemplate=C:\COMFO\CTALK\JOURSTD.TPL_x000d__x000a_LbStateAddress=3 3 0 251 1 89 2 311_x000d__x000a_LbStateJou 10" xfId="3"/>
    <cellStyle name="_x000d__x000a_JournalTemplate=C:\COMFO\CTALK\JOURSTD.TPL_x000d__x000a_LbStateAddress=3 3 0 251 1 89 2 311_x000d__x000a_LbStateJou 2" xfId="4"/>
    <cellStyle name="_x000d__x000a_JournalTemplate=C:\COMFO\CTALK\JOURSTD.TPL_x000d__x000a_LbStateAddress=3 3 0 251 1 89 2 311_x000d__x000a_LbStateJou 2 2" xfId="5"/>
    <cellStyle name="_x000d__x000a_JournalTemplate=C:\COMFO\CTALK\JOURSTD.TPL_x000d__x000a_LbStateAddress=3 3 0 251 1 89 2 311_x000d__x000a_LbStateJou 2 3" xfId="6"/>
    <cellStyle name="_x000d__x000a_JournalTemplate=C:\COMFO\CTALK\JOURSTD.TPL_x000d__x000a_LbStateAddress=3 3 0 251 1 89 2 311_x000d__x000a_LbStateJou 2 4" xfId="215"/>
    <cellStyle name="_x000d__x000a_JournalTemplate=C:\COMFO\CTALK\JOURSTD.TPL_x000d__x000a_LbStateAddress=3 3 0 251 1 89 2 311_x000d__x000a_LbStateJou 3" xfId="7"/>
    <cellStyle name="_x000d__x000a_JournalTemplate=C:\COMFO\CTALK\JOURSTD.TPL_x000d__x000a_LbStateAddress=3 3 0 251 1 89 2 311_x000d__x000a_LbStateJou 3 2" xfId="8"/>
    <cellStyle name="_x000d__x000a_JournalTemplate=C:\COMFO\CTALK\JOURSTD.TPL_x000d__x000a_LbStateAddress=3 3 0 251 1 89 2 311_x000d__x000a_LbStateJou 4" xfId="9"/>
    <cellStyle name="_x000d__x000a_JournalTemplate=C:\COMFO\CTALK\JOURSTD.TPL_x000d__x000a_LbStateAddress=3 3 0 251 1 89 2 311_x000d__x000a_LbStateJou 4 2" xfId="222"/>
    <cellStyle name="_x000d__x000a_JournalTemplate=C:\COMFO\CTALK\JOURSTD.TPL_x000d__x000a_LbStateAddress=3 3 0 251 1 89 2 311_x000d__x000a_LbStateJou_100720 berekening x-factoren NG4R v4.2" xfId="10"/>
    <cellStyle name="20% - Accent1 2" xfId="11"/>
    <cellStyle name="20% - Accent1 2 2" xfId="12"/>
    <cellStyle name="20% - Accent1 3" xfId="13"/>
    <cellStyle name="20% - Accent1 3 2" xfId="14"/>
    <cellStyle name="20% - Accent2 2" xfId="15"/>
    <cellStyle name="20% - Accent2 2 2" xfId="16"/>
    <cellStyle name="20% - Accent2 3" xfId="17"/>
    <cellStyle name="20% - Accent2 3 2" xfId="18"/>
    <cellStyle name="20% - Accent3 2" xfId="19"/>
    <cellStyle name="20% - Accent3 2 2" xfId="20"/>
    <cellStyle name="20% - Accent3 3" xfId="21"/>
    <cellStyle name="20% - Accent3 3 2" xfId="22"/>
    <cellStyle name="20% - Accent4 2" xfId="23"/>
    <cellStyle name="20% - Accent4 2 2" xfId="24"/>
    <cellStyle name="20% - Accent4 3" xfId="25"/>
    <cellStyle name="20% - Accent4 3 2" xfId="26"/>
    <cellStyle name="20% - Accent5 2" xfId="27"/>
    <cellStyle name="20% - Accent5 2 2" xfId="28"/>
    <cellStyle name="20% - Accent5 3" xfId="29"/>
    <cellStyle name="20% - Accent5 3 2" xfId="30"/>
    <cellStyle name="20% - Accent6 2" xfId="31"/>
    <cellStyle name="20% - Accent6 2 2" xfId="32"/>
    <cellStyle name="20% - Accent6 3" xfId="33"/>
    <cellStyle name="20% - Accent6 3 2" xfId="34"/>
    <cellStyle name="40% - Accent1 2" xfId="35"/>
    <cellStyle name="40% - Accent1 2 2" xfId="36"/>
    <cellStyle name="40% - Accent1 3" xfId="37"/>
    <cellStyle name="40% - Accent1 3 2" xfId="38"/>
    <cellStyle name="40% - Accent2 2" xfId="39"/>
    <cellStyle name="40% - Accent2 2 2" xfId="40"/>
    <cellStyle name="40% - Accent2 3" xfId="41"/>
    <cellStyle name="40% - Accent2 3 2" xfId="42"/>
    <cellStyle name="40% - Accent3 2" xfId="43"/>
    <cellStyle name="40% - Accent3 2 2" xfId="44"/>
    <cellStyle name="40% - Accent3 3" xfId="45"/>
    <cellStyle name="40% - Accent3 3 2" xfId="46"/>
    <cellStyle name="40% - Accent4 2" xfId="47"/>
    <cellStyle name="40% - Accent4 2 2" xfId="48"/>
    <cellStyle name="40% - Accent4 3" xfId="49"/>
    <cellStyle name="40% - Accent4 3 2" xfId="50"/>
    <cellStyle name="40% - Accent5 2" xfId="51"/>
    <cellStyle name="40% - Accent5 2 2" xfId="52"/>
    <cellStyle name="40% - Accent5 3" xfId="53"/>
    <cellStyle name="40% - Accent5 3 2" xfId="54"/>
    <cellStyle name="40% - Accent6 2" xfId="55"/>
    <cellStyle name="40% - Accent6 2 2" xfId="56"/>
    <cellStyle name="40% - Accent6 3" xfId="57"/>
    <cellStyle name="40% - Accent6 3 2" xfId="58"/>
    <cellStyle name="60% - Accent1 2" xfId="59"/>
    <cellStyle name="60% - Accent1 2 2" xfId="60"/>
    <cellStyle name="60% - Accent1 3" xfId="61"/>
    <cellStyle name="60% - Accent2 2" xfId="62"/>
    <cellStyle name="60% - Accent2 2 2" xfId="63"/>
    <cellStyle name="60% - Accent2 3" xfId="64"/>
    <cellStyle name="60% - Accent3 2" xfId="65"/>
    <cellStyle name="60% - Accent3 2 2" xfId="66"/>
    <cellStyle name="60% - Accent3 3" xfId="67"/>
    <cellStyle name="60% - Accent4 2" xfId="68"/>
    <cellStyle name="60% - Accent4 2 2" xfId="69"/>
    <cellStyle name="60% - Accent4 3" xfId="70"/>
    <cellStyle name="60% - Accent5 2" xfId="71"/>
    <cellStyle name="60% - Accent5 2 2" xfId="72"/>
    <cellStyle name="60% - Accent5 3" xfId="73"/>
    <cellStyle name="60% - Accent6 2" xfId="74"/>
    <cellStyle name="60% - Accent6 2 2" xfId="75"/>
    <cellStyle name="60% - Accent6 3" xfId="76"/>
    <cellStyle name="Accent1 2" xfId="77"/>
    <cellStyle name="Accent1 2 2" xfId="78"/>
    <cellStyle name="Accent1 3" xfId="79"/>
    <cellStyle name="Accent2 2" xfId="80"/>
    <cellStyle name="Accent2 2 2" xfId="81"/>
    <cellStyle name="Accent2 3" xfId="82"/>
    <cellStyle name="Accent3 2" xfId="83"/>
    <cellStyle name="Accent3 2 2" xfId="84"/>
    <cellStyle name="Accent3 3" xfId="85"/>
    <cellStyle name="Accent4 2" xfId="86"/>
    <cellStyle name="Accent4 2 2" xfId="87"/>
    <cellStyle name="Accent4 3" xfId="88"/>
    <cellStyle name="Accent5 2" xfId="89"/>
    <cellStyle name="Accent5 2 2" xfId="90"/>
    <cellStyle name="Accent5 3" xfId="91"/>
    <cellStyle name="Accent6 2" xfId="92"/>
    <cellStyle name="Accent6 2 2" xfId="93"/>
    <cellStyle name="Accent6 3" xfId="94"/>
    <cellStyle name="Bad" xfId="95"/>
    <cellStyle name="Bad 2" xfId="96"/>
    <cellStyle name="Berekening 2" xfId="97"/>
    <cellStyle name="Berekening 2 2" xfId="98"/>
    <cellStyle name="Calculation" xfId="99"/>
    <cellStyle name="Calculation 2" xfId="100"/>
    <cellStyle name="Check Cell" xfId="101"/>
    <cellStyle name="Check Cell 2" xfId="102"/>
    <cellStyle name="Comma 2" xfId="103"/>
    <cellStyle name="Comma 2 2" xfId="228"/>
    <cellStyle name="Comma 2 3" xfId="221"/>
    <cellStyle name="Comma 3" xfId="104"/>
    <cellStyle name="Controlecel 2" xfId="105"/>
    <cellStyle name="Euro" xfId="106"/>
    <cellStyle name="Euro 2" xfId="107"/>
    <cellStyle name="Euro 3" xfId="216"/>
    <cellStyle name="Explanatory Text" xfId="108"/>
    <cellStyle name="Explanatory Text 2" xfId="109"/>
    <cellStyle name="Gekoppelde cel 2" xfId="110"/>
    <cellStyle name="Goed 2" xfId="111"/>
    <cellStyle name="Good" xfId="112"/>
    <cellStyle name="Good 2" xfId="113"/>
    <cellStyle name="Header" xfId="114"/>
    <cellStyle name="Heading 1" xfId="115"/>
    <cellStyle name="Heading 1 2" xfId="116"/>
    <cellStyle name="Heading 2" xfId="117"/>
    <cellStyle name="Heading 2 2" xfId="118"/>
    <cellStyle name="Heading 3" xfId="119"/>
    <cellStyle name="Heading 3 2" xfId="120"/>
    <cellStyle name="Heading 4" xfId="121"/>
    <cellStyle name="Heading 4 2" xfId="122"/>
    <cellStyle name="Hyperlink" xfId="230" builtinId="8"/>
    <cellStyle name="Input" xfId="123"/>
    <cellStyle name="Input 2" xfId="124"/>
    <cellStyle name="Invoer 2" xfId="125"/>
    <cellStyle name="Invoer 2 2" xfId="126"/>
    <cellStyle name="Komma" xfId="1" builtinId="3"/>
    <cellStyle name="Komma 10 2" xfId="127"/>
    <cellStyle name="Komma 10 2 2" xfId="217"/>
    <cellStyle name="Komma 11" xfId="218"/>
    <cellStyle name="Komma 14 2" xfId="128"/>
    <cellStyle name="Komma 2" xfId="129"/>
    <cellStyle name="Komma 2 2" xfId="130"/>
    <cellStyle name="Komma 2 2 2" xfId="131"/>
    <cellStyle name="Komma 2 3" xfId="132"/>
    <cellStyle name="Komma 2 4" xfId="133"/>
    <cellStyle name="Komma 3" xfId="134"/>
    <cellStyle name="Komma 3 2" xfId="135"/>
    <cellStyle name="Komma 3 3" xfId="136"/>
    <cellStyle name="Komma 4" xfId="137"/>
    <cellStyle name="Komma 4 2" xfId="138"/>
    <cellStyle name="Komma 4 2 2" xfId="223"/>
    <cellStyle name="Komma 5" xfId="139"/>
    <cellStyle name="Komma 5 2" xfId="140"/>
    <cellStyle name="Komma 6" xfId="141"/>
    <cellStyle name="Komma_Tarievenmandje - definitief3" xfId="213"/>
    <cellStyle name="Kop 1 2" xfId="142"/>
    <cellStyle name="Kop 2 2" xfId="143"/>
    <cellStyle name="Kop 3 2" xfId="144"/>
    <cellStyle name="Kop 4 2" xfId="145"/>
    <cellStyle name="Linked Cell" xfId="146"/>
    <cellStyle name="Linked Cell 2" xfId="147"/>
    <cellStyle name="Neutraal 2" xfId="148"/>
    <cellStyle name="Neutral" xfId="149"/>
    <cellStyle name="Neutral 2" xfId="150"/>
    <cellStyle name="Normal 2" xfId="151"/>
    <cellStyle name="Normal 3" xfId="152"/>
    <cellStyle name="Normal_# klanten" xfId="153"/>
    <cellStyle name="Normal_Data_2_wrm1_30" xfId="214"/>
    <cellStyle name="Note" xfId="154"/>
    <cellStyle name="Note 2" xfId="155"/>
    <cellStyle name="Notitie 2" xfId="156"/>
    <cellStyle name="Notitie 2 2" xfId="157"/>
    <cellStyle name="Notitie 2 3" xfId="158"/>
    <cellStyle name="Notitie 2 4" xfId="159"/>
    <cellStyle name="Notitie 3" xfId="160"/>
    <cellStyle name="Notitie 3 2" xfId="161"/>
    <cellStyle name="Notitie 4" xfId="162"/>
    <cellStyle name="Ongeldig 2" xfId="163"/>
    <cellStyle name="Output" xfId="164"/>
    <cellStyle name="Output 2" xfId="165"/>
    <cellStyle name="Procent" xfId="219" builtinId="5"/>
    <cellStyle name="Procent 2" xfId="166"/>
    <cellStyle name="Procent 2 2" xfId="167"/>
    <cellStyle name="Procent 3" xfId="168"/>
    <cellStyle name="Procent 3 2" xfId="169"/>
    <cellStyle name="Procent 3 2 2" xfId="224"/>
    <cellStyle name="Procent 4" xfId="170"/>
    <cellStyle name="Procent 4 2" xfId="171"/>
    <cellStyle name="Procent 5" xfId="172"/>
    <cellStyle name="Standaard" xfId="0" builtinId="0"/>
    <cellStyle name="Standaard 2" xfId="173"/>
    <cellStyle name="Standaard 2 2" xfId="174"/>
    <cellStyle name="Standaard 2 2 2" xfId="175"/>
    <cellStyle name="Standaard 2 3" xfId="176"/>
    <cellStyle name="Standaard 2 3 2" xfId="177"/>
    <cellStyle name="Standaard 2 4" xfId="178"/>
    <cellStyle name="Standaard 2 4 2" xfId="179"/>
    <cellStyle name="Standaard 3" xfId="180"/>
    <cellStyle name="Standaard 3 2" xfId="181"/>
    <cellStyle name="Standaard 3 2 2" xfId="227"/>
    <cellStyle name="Standaard 3 3" xfId="182"/>
    <cellStyle name="Standaard 3 3 2" xfId="226"/>
    <cellStyle name="Standaard 3 4" xfId="183"/>
    <cellStyle name="Standaard 4" xfId="184"/>
    <cellStyle name="Standaard 4 2" xfId="185"/>
    <cellStyle name="Standaard 4 3" xfId="186"/>
    <cellStyle name="Standaard 5" xfId="187"/>
    <cellStyle name="Standaard 5 2" xfId="188"/>
    <cellStyle name="Standaard 6" xfId="189"/>
    <cellStyle name="Standaard 6 2" xfId="190"/>
    <cellStyle name="Standaard 6 2 2" xfId="191"/>
    <cellStyle name="Standaard 6 3" xfId="192"/>
    <cellStyle name="Standaard 7" xfId="193"/>
    <cellStyle name="Standaard 7 2" xfId="225"/>
    <cellStyle name="Standaard 8" xfId="229"/>
    <cellStyle name="Standaard_20100727 Rekenmodel NE5R v1.9" xfId="212"/>
    <cellStyle name="Standaard_Handboek TSO (260202)" xfId="211"/>
    <cellStyle name="Titel 2" xfId="194"/>
    <cellStyle name="Title" xfId="195"/>
    <cellStyle name="Title 2" xfId="196"/>
    <cellStyle name="Totaal 2" xfId="197"/>
    <cellStyle name="Totaal 2 2" xfId="198"/>
    <cellStyle name="Totaal 2 3" xfId="199"/>
    <cellStyle name="Total" xfId="200"/>
    <cellStyle name="Total 2" xfId="201"/>
    <cellStyle name="Uitvoer 2" xfId="202"/>
    <cellStyle name="Uitvoer 2 2" xfId="203"/>
    <cellStyle name="Uitvoer 2 3" xfId="204"/>
    <cellStyle name="Valuta 2" xfId="205"/>
    <cellStyle name="Valuta 2 2" xfId="220"/>
    <cellStyle name="Verklarende tekst 2" xfId="206"/>
    <cellStyle name="Waarschuwingstekst 2" xfId="207"/>
    <cellStyle name="Warning Text" xfId="208"/>
    <cellStyle name="Warning Text 2" xfId="209"/>
    <cellStyle name="WIt" xfId="210"/>
  </cellStyles>
  <dxfs count="7">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fdelingsdata%20DREV\14%20DREV%20PROJecten\04%20Tarievenbesluiten\2013\104093%20RNB-G%202013\Proces%203%20-%20Concept%20module\Concept%20module%20tarieven%20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8%20REG2017\Projecten%20REG2017\Modellen\RNBs%20E\Model\Subbestand%20SO\20160826%20RNB-E%20-%20SO%20Bestand%20v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Contactgegevens"/>
      <sheetName val="Tarievenvoorstel"/>
      <sheetName val="Toelichting"/>
      <sheetName val="Richtlijnen Controle Tarieven"/>
      <sheetName val="Opgave vermogenskosten PAV"/>
    </sheetNames>
    <sheetDataSet>
      <sheetData sheetId="0" refreshError="1"/>
      <sheetData sheetId="1"/>
      <sheetData sheetId="2"/>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Versiebeheer"/>
      <sheetName val="Logboek importeren gegevens"/>
      <sheetName val="Categorie-indeling AD"/>
      <sheetName val="Import gegevens --&gt;"/>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refreshError="1"/>
      <sheetData sheetId="1" refreshError="1"/>
      <sheetData sheetId="2" refreshError="1"/>
      <sheetData sheetId="3">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row r="38">
          <cell r="B38" t="str">
            <v>A1</v>
          </cell>
        </row>
        <row r="39">
          <cell r="B39" t="str">
            <v>A2.1</v>
          </cell>
        </row>
        <row r="40">
          <cell r="B40" t="str">
            <v>A2.2</v>
          </cell>
        </row>
        <row r="41">
          <cell r="B41" t="str">
            <v>A3</v>
          </cell>
        </row>
        <row r="42">
          <cell r="B42" t="str">
            <v>A3, A5</v>
          </cell>
        </row>
        <row r="43">
          <cell r="B43" t="str">
            <v>A4, A5</v>
          </cell>
        </row>
        <row r="44">
          <cell r="B44" t="str">
            <v>A6</v>
          </cell>
        </row>
        <row r="45">
          <cell r="B45" t="str">
            <v>&lt; leeg &gt;</v>
          </cell>
        </row>
        <row r="50">
          <cell r="B50" t="str">
            <v>A1 Meerlengte</v>
          </cell>
        </row>
        <row r="51">
          <cell r="B51" t="str">
            <v>A2.1 Meerlengte</v>
          </cell>
        </row>
        <row r="52">
          <cell r="B52" t="str">
            <v>A2.2 Meerlengte</v>
          </cell>
        </row>
        <row r="53">
          <cell r="B53" t="str">
            <v>A3 Meerlengte</v>
          </cell>
        </row>
        <row r="54">
          <cell r="B54" t="str">
            <v>A3, A5 Meerlengte</v>
          </cell>
        </row>
        <row r="55">
          <cell r="B55" t="str">
            <v>A4, A5 Meerlengte</v>
          </cell>
        </row>
        <row r="56">
          <cell r="B56" t="str">
            <v>A6 Meerlengte</v>
          </cell>
        </row>
        <row r="57">
          <cell r="B57" t="str">
            <v>&lt; leeg &gt;</v>
          </cell>
        </row>
      </sheetData>
      <sheetData sheetId="4" refreshError="1"/>
      <sheetData sheetId="5" refreshError="1"/>
      <sheetData sheetId="6" refreshError="1"/>
      <sheetData sheetId="7" refreshError="1"/>
      <sheetData sheetId="8" refreshError="1"/>
      <sheetData sheetId="9" refreshError="1"/>
      <sheetData sheetId="10">
        <row r="98">
          <cell r="H98">
            <v>9512</v>
          </cell>
        </row>
        <row r="99">
          <cell r="H99">
            <v>41058</v>
          </cell>
        </row>
        <row r="135">
          <cell r="H135">
            <v>50410.692307692305</v>
          </cell>
        </row>
        <row r="136">
          <cell r="H136">
            <v>937.53846153846155</v>
          </cell>
        </row>
        <row r="137">
          <cell r="H137">
            <v>359.23076923076923</v>
          </cell>
        </row>
        <row r="138">
          <cell r="H138">
            <v>302.15384615384613</v>
          </cell>
        </row>
        <row r="139">
          <cell r="H139">
            <v>284.61538461538464</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32"/>
  <sheetViews>
    <sheetView showGridLines="0" zoomScale="85" zoomScaleNormal="85" zoomScaleSheetLayoutView="40" workbookViewId="0"/>
  </sheetViews>
  <sheetFormatPr defaultRowHeight="12.75"/>
  <cols>
    <col min="1" max="17" width="10.85546875" style="7" customWidth="1"/>
    <col min="18" max="16384" width="9.140625" style="7"/>
  </cols>
  <sheetData>
    <row r="2" spans="1:22">
      <c r="A2" s="7" t="s">
        <v>94</v>
      </c>
    </row>
    <row r="3" spans="1:22">
      <c r="A3" s="7" t="s">
        <v>99</v>
      </c>
    </row>
    <row r="11" spans="1:22" ht="23.25">
      <c r="A11" s="217" t="s">
        <v>30</v>
      </c>
      <c r="B11" s="218"/>
      <c r="C11" s="218"/>
      <c r="D11" s="218"/>
      <c r="E11" s="218"/>
      <c r="F11" s="218"/>
      <c r="G11" s="218"/>
      <c r="H11" s="218"/>
      <c r="I11" s="218"/>
      <c r="J11" s="218"/>
      <c r="K11" s="218"/>
      <c r="L11" s="218"/>
      <c r="M11" s="218"/>
      <c r="N11" s="218"/>
      <c r="O11" s="218"/>
      <c r="P11" s="218"/>
      <c r="Q11" s="218"/>
      <c r="R11" s="218"/>
      <c r="S11" s="218"/>
      <c r="T11" s="218"/>
      <c r="U11" s="218"/>
      <c r="V11" s="218"/>
    </row>
    <row r="12" spans="1:22" ht="23.25">
      <c r="A12" s="217" t="s">
        <v>31</v>
      </c>
      <c r="B12" s="218"/>
      <c r="C12" s="218"/>
      <c r="D12" s="218"/>
      <c r="E12" s="218"/>
      <c r="F12" s="218"/>
      <c r="G12" s="218"/>
      <c r="H12" s="218"/>
      <c r="I12" s="218"/>
      <c r="J12" s="218"/>
      <c r="K12" s="218"/>
      <c r="L12" s="218"/>
      <c r="M12" s="218"/>
      <c r="N12" s="218"/>
      <c r="O12" s="218"/>
      <c r="P12" s="218"/>
      <c r="Q12" s="218"/>
      <c r="R12" s="218"/>
      <c r="S12" s="218"/>
      <c r="T12" s="218"/>
      <c r="U12" s="218"/>
      <c r="V12" s="218"/>
    </row>
    <row r="14" spans="1:22" ht="23.25">
      <c r="A14" s="219">
        <v>2017</v>
      </c>
      <c r="B14" s="218"/>
      <c r="C14" s="218"/>
      <c r="D14" s="218"/>
      <c r="E14" s="218"/>
      <c r="F14" s="218"/>
      <c r="G14" s="218"/>
      <c r="H14" s="218"/>
      <c r="I14" s="218"/>
      <c r="J14" s="218"/>
      <c r="K14" s="218"/>
      <c r="L14" s="218"/>
      <c r="M14" s="218"/>
      <c r="N14" s="218"/>
      <c r="O14" s="218"/>
      <c r="P14" s="218"/>
      <c r="Q14" s="218"/>
      <c r="R14" s="218"/>
      <c r="S14" s="218"/>
      <c r="T14" s="218"/>
      <c r="U14" s="218"/>
      <c r="V14" s="218"/>
    </row>
    <row r="18" spans="1:22" s="8" customFormat="1">
      <c r="A18" s="7"/>
      <c r="B18" s="7"/>
      <c r="C18" s="7"/>
      <c r="D18" s="7"/>
      <c r="E18" s="7"/>
      <c r="F18" s="7"/>
      <c r="G18" s="7"/>
      <c r="H18" s="7"/>
      <c r="I18" s="7"/>
      <c r="J18" s="7"/>
      <c r="K18" s="7"/>
      <c r="L18" s="7"/>
      <c r="M18" s="7"/>
      <c r="N18" s="7"/>
      <c r="O18" s="7"/>
      <c r="P18" s="7"/>
      <c r="Q18" s="7"/>
      <c r="R18" s="7"/>
      <c r="S18" s="7"/>
      <c r="T18" s="7"/>
      <c r="U18" s="7"/>
      <c r="V18" s="7"/>
    </row>
    <row r="19" spans="1:22" s="8" customFormat="1">
      <c r="A19" s="7"/>
      <c r="B19" s="7"/>
      <c r="C19" s="7"/>
      <c r="D19" s="7"/>
      <c r="E19" s="7"/>
      <c r="F19" s="7"/>
      <c r="G19" s="7"/>
      <c r="H19" s="7"/>
      <c r="I19" s="7"/>
      <c r="J19" s="7"/>
      <c r="K19" s="7"/>
      <c r="L19" s="7"/>
      <c r="M19" s="7"/>
      <c r="N19" s="7"/>
      <c r="O19" s="7"/>
      <c r="P19" s="7"/>
      <c r="Q19" s="7"/>
      <c r="R19" s="7"/>
      <c r="S19" s="7"/>
      <c r="T19" s="7"/>
      <c r="U19" s="7"/>
      <c r="V19" s="7"/>
    </row>
    <row r="20" spans="1:22" s="8" customFormat="1">
      <c r="A20" s="7"/>
      <c r="B20" s="7"/>
      <c r="C20" s="7"/>
      <c r="D20" s="7"/>
      <c r="E20" s="7"/>
      <c r="F20" s="7"/>
      <c r="G20" s="7"/>
      <c r="H20" s="7"/>
      <c r="I20" s="7"/>
      <c r="J20" s="7"/>
      <c r="K20" s="7"/>
      <c r="L20" s="7"/>
      <c r="M20" s="7"/>
      <c r="N20" s="7"/>
      <c r="O20" s="7"/>
      <c r="P20" s="7"/>
      <c r="Q20" s="7"/>
      <c r="R20" s="7"/>
      <c r="S20" s="7"/>
      <c r="T20" s="7"/>
      <c r="U20" s="7"/>
      <c r="V20" s="7"/>
    </row>
    <row r="21" spans="1:22" s="8" customFormat="1">
      <c r="A21" s="7"/>
      <c r="B21" s="7"/>
      <c r="C21" s="7"/>
      <c r="D21" s="7"/>
      <c r="E21" s="7"/>
      <c r="F21" s="7"/>
      <c r="G21" s="7"/>
      <c r="H21" s="7"/>
      <c r="I21" s="7"/>
      <c r="J21" s="7"/>
      <c r="K21" s="7"/>
      <c r="L21" s="7"/>
      <c r="M21" s="7"/>
      <c r="N21" s="7"/>
      <c r="O21" s="7"/>
      <c r="P21" s="7"/>
      <c r="Q21" s="7"/>
      <c r="R21" s="7"/>
      <c r="S21" s="7"/>
      <c r="T21" s="7"/>
      <c r="U21" s="7"/>
      <c r="V21" s="7"/>
    </row>
    <row r="22" spans="1:22" s="8" customFormat="1">
      <c r="A22" s="7"/>
      <c r="B22" s="7"/>
      <c r="C22" s="7"/>
      <c r="D22" s="7"/>
      <c r="E22" s="7"/>
      <c r="F22" s="7"/>
      <c r="G22" s="7"/>
      <c r="H22" s="7"/>
      <c r="I22" s="7"/>
      <c r="J22" s="7"/>
      <c r="K22" s="7"/>
      <c r="L22" s="7"/>
      <c r="M22" s="7"/>
      <c r="N22" s="7"/>
      <c r="O22" s="7"/>
      <c r="P22" s="7"/>
      <c r="Q22" s="7"/>
      <c r="R22" s="7"/>
      <c r="S22" s="7"/>
      <c r="T22" s="7"/>
      <c r="U22" s="7"/>
      <c r="V22" s="7"/>
    </row>
    <row r="23" spans="1:22" s="8" customFormat="1">
      <c r="A23" s="7"/>
      <c r="B23" s="7"/>
      <c r="C23" s="7"/>
      <c r="D23" s="7"/>
      <c r="E23" s="7"/>
      <c r="F23" s="7"/>
      <c r="G23" s="7"/>
      <c r="H23" s="7"/>
      <c r="I23" s="7"/>
      <c r="J23" s="7"/>
      <c r="K23" s="7"/>
      <c r="L23" s="7"/>
      <c r="M23" s="7"/>
      <c r="N23" s="7"/>
      <c r="O23" s="7"/>
      <c r="P23" s="7"/>
      <c r="Q23" s="7"/>
      <c r="R23" s="7"/>
      <c r="S23" s="7"/>
      <c r="T23" s="7"/>
      <c r="U23" s="7"/>
      <c r="V23" s="7"/>
    </row>
    <row r="24" spans="1:22" s="8" customFormat="1">
      <c r="A24" s="7"/>
      <c r="B24" s="7"/>
      <c r="C24" s="7"/>
      <c r="D24" s="7"/>
      <c r="E24" s="7"/>
      <c r="F24" s="7"/>
      <c r="G24" s="7"/>
      <c r="H24" s="7"/>
      <c r="I24" s="7"/>
      <c r="J24" s="7"/>
      <c r="K24" s="7"/>
      <c r="L24" s="7"/>
      <c r="M24" s="7"/>
      <c r="N24" s="7"/>
      <c r="O24" s="7"/>
      <c r="P24" s="7"/>
      <c r="Q24" s="7"/>
      <c r="R24" s="7"/>
      <c r="S24" s="7"/>
      <c r="T24" s="7"/>
      <c r="U24" s="7"/>
      <c r="V24" s="7"/>
    </row>
    <row r="25" spans="1:22" s="74" customFormat="1" ht="15">
      <c r="B25" s="74" t="s">
        <v>32</v>
      </c>
    </row>
    <row r="26" spans="1:22" s="58" customFormat="1"/>
    <row r="27" spans="1:22" s="58" customFormat="1">
      <c r="B27" s="75"/>
      <c r="C27" s="58" t="s">
        <v>95</v>
      </c>
    </row>
    <row r="28" spans="1:22" s="58" customFormat="1">
      <c r="B28" s="76"/>
      <c r="C28" s="58" t="s">
        <v>96</v>
      </c>
    </row>
    <row r="29" spans="1:22" s="58" customFormat="1">
      <c r="B29" s="77"/>
      <c r="C29" s="58" t="s">
        <v>33</v>
      </c>
    </row>
    <row r="30" spans="1:22" s="58" customFormat="1">
      <c r="B30" s="78"/>
      <c r="C30" s="58" t="s">
        <v>97</v>
      </c>
    </row>
    <row r="31" spans="1:22" s="58" customFormat="1">
      <c r="B31" s="79"/>
      <c r="C31" s="58" t="s">
        <v>98</v>
      </c>
    </row>
    <row r="32" spans="1:22">
      <c r="B32" s="9"/>
      <c r="C32" s="7" t="s">
        <v>34</v>
      </c>
    </row>
  </sheetData>
  <mergeCells count="3">
    <mergeCell ref="A11:V11"/>
    <mergeCell ref="A12:V12"/>
    <mergeCell ref="A14:V14"/>
  </mergeCells>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36"/>
  <sheetViews>
    <sheetView showGridLines="0" zoomScale="85" zoomScaleNormal="85" workbookViewId="0">
      <selection activeCell="C27" sqref="C27"/>
    </sheetView>
  </sheetViews>
  <sheetFormatPr defaultRowHeight="12.75"/>
  <cols>
    <col min="1" max="1" width="9.140625" style="58"/>
    <col min="2" max="2" width="18.140625" style="58" customWidth="1"/>
    <col min="3" max="3" width="25.5703125" style="58" customWidth="1"/>
    <col min="4" max="16384" width="9.140625" style="58"/>
  </cols>
  <sheetData>
    <row r="3" spans="2:16" s="53" customFormat="1" ht="18" customHeight="1">
      <c r="B3" s="52" t="s">
        <v>93</v>
      </c>
      <c r="C3" s="52"/>
      <c r="D3" s="52"/>
      <c r="E3" s="52"/>
    </row>
    <row r="6" spans="2:16" s="55" customFormat="1">
      <c r="B6" s="54" t="s">
        <v>100</v>
      </c>
    </row>
    <row r="8" spans="2:16" ht="15.75">
      <c r="B8" s="56" t="s">
        <v>35</v>
      </c>
      <c r="C8" s="57">
        <v>42650</v>
      </c>
    </row>
    <row r="12" spans="2:16">
      <c r="B12" s="59" t="s">
        <v>36</v>
      </c>
      <c r="C12" s="60"/>
      <c r="D12" s="60"/>
      <c r="E12" s="60"/>
      <c r="F12" s="60"/>
      <c r="G12" s="60"/>
      <c r="H12" s="60"/>
      <c r="I12" s="60"/>
      <c r="J12" s="60"/>
      <c r="K12" s="60"/>
      <c r="L12" s="60"/>
      <c r="M12" s="60"/>
      <c r="N12" s="60"/>
      <c r="O12" s="60"/>
      <c r="P12" s="61"/>
    </row>
    <row r="13" spans="2:16">
      <c r="B13" s="62" t="s">
        <v>37</v>
      </c>
      <c r="C13" s="210" t="s">
        <v>178</v>
      </c>
      <c r="D13" s="211"/>
      <c r="E13" s="63"/>
      <c r="F13" s="63"/>
      <c r="G13" s="63"/>
      <c r="H13" s="63"/>
      <c r="I13" s="64"/>
      <c r="J13" s="63"/>
      <c r="K13" s="63"/>
      <c r="L13" s="63"/>
      <c r="M13" s="63"/>
      <c r="N13" s="63"/>
      <c r="O13" s="64"/>
      <c r="P13" s="65"/>
    </row>
    <row r="14" spans="2:16">
      <c r="B14" s="62" t="s">
        <v>38</v>
      </c>
      <c r="C14" s="210" t="s">
        <v>179</v>
      </c>
      <c r="D14" s="211"/>
      <c r="E14" s="66"/>
      <c r="F14" s="66"/>
      <c r="G14" s="66"/>
      <c r="H14" s="66"/>
      <c r="I14" s="67"/>
      <c r="J14" s="66"/>
      <c r="K14" s="66"/>
      <c r="L14" s="66"/>
      <c r="M14" s="66"/>
      <c r="N14" s="66"/>
      <c r="O14" s="67"/>
      <c r="P14" s="68"/>
    </row>
    <row r="15" spans="2:16">
      <c r="B15" s="62" t="s">
        <v>39</v>
      </c>
      <c r="C15" s="210" t="s">
        <v>180</v>
      </c>
      <c r="D15" s="211"/>
      <c r="E15" s="66"/>
      <c r="F15" s="66"/>
      <c r="G15" s="66"/>
      <c r="H15" s="66"/>
      <c r="I15" s="67"/>
      <c r="J15" s="66"/>
      <c r="K15" s="66"/>
      <c r="L15" s="66"/>
      <c r="M15" s="66"/>
      <c r="N15" s="66"/>
      <c r="O15" s="67"/>
      <c r="P15" s="68"/>
    </row>
    <row r="16" spans="2:16">
      <c r="B16" s="62" t="s">
        <v>40</v>
      </c>
      <c r="C16" s="210" t="s">
        <v>181</v>
      </c>
      <c r="D16" s="211"/>
      <c r="E16" s="66"/>
      <c r="F16" s="66"/>
      <c r="G16" s="66"/>
      <c r="H16" s="66"/>
      <c r="I16" s="67"/>
      <c r="J16" s="66"/>
      <c r="K16" s="66"/>
      <c r="L16" s="66"/>
      <c r="M16" s="66"/>
      <c r="N16" s="66"/>
      <c r="O16" s="67"/>
      <c r="P16" s="68"/>
    </row>
    <row r="17" spans="2:16">
      <c r="B17" s="62" t="s">
        <v>41</v>
      </c>
      <c r="C17" s="210"/>
      <c r="D17" s="211"/>
      <c r="E17" s="66"/>
      <c r="F17" s="66"/>
      <c r="G17" s="66"/>
      <c r="H17" s="66"/>
      <c r="I17" s="67"/>
      <c r="J17" s="66"/>
      <c r="K17" s="66"/>
      <c r="L17" s="66"/>
      <c r="M17" s="66"/>
      <c r="N17" s="66"/>
      <c r="O17" s="67"/>
      <c r="P17" s="68"/>
    </row>
    <row r="18" spans="2:16">
      <c r="B18" s="62" t="s">
        <v>42</v>
      </c>
      <c r="C18" s="210"/>
      <c r="D18" s="211"/>
      <c r="E18" s="66"/>
      <c r="F18" s="66"/>
      <c r="G18" s="66"/>
      <c r="H18" s="66"/>
      <c r="I18" s="67"/>
      <c r="J18" s="66"/>
      <c r="K18" s="66"/>
      <c r="L18" s="66"/>
      <c r="M18" s="66"/>
      <c r="N18" s="66"/>
      <c r="O18" s="67"/>
      <c r="P18" s="68"/>
    </row>
    <row r="19" spans="2:16">
      <c r="B19" s="69" t="s">
        <v>43</v>
      </c>
      <c r="C19" s="213"/>
      <c r="D19" s="212"/>
      <c r="E19" s="70"/>
      <c r="F19" s="70"/>
      <c r="G19" s="70"/>
      <c r="H19" s="70"/>
      <c r="I19" s="71"/>
      <c r="J19" s="70"/>
      <c r="K19" s="70"/>
      <c r="L19" s="70"/>
      <c r="M19" s="70"/>
      <c r="N19" s="70"/>
      <c r="O19" s="71"/>
      <c r="P19" s="72"/>
    </row>
    <row r="26" spans="2:16">
      <c r="B26" s="11" t="s">
        <v>41</v>
      </c>
      <c r="C26" s="11" t="s">
        <v>42</v>
      </c>
      <c r="D26" s="11"/>
      <c r="E26" s="11"/>
    </row>
    <row r="27" spans="2:16">
      <c r="B27" s="73" t="s">
        <v>126</v>
      </c>
      <c r="C27" s="73"/>
      <c r="D27" s="11"/>
      <c r="E27" s="11"/>
    </row>
    <row r="28" spans="2:16">
      <c r="B28" s="73"/>
      <c r="C28" s="73"/>
      <c r="D28" s="11"/>
      <c r="E28" s="11"/>
    </row>
    <row r="29" spans="2:16">
      <c r="B29" s="11"/>
      <c r="C29" s="11"/>
      <c r="D29" s="11"/>
      <c r="E29" s="11"/>
    </row>
    <row r="30" spans="2:16">
      <c r="B30" s="11" t="s">
        <v>44</v>
      </c>
      <c r="C30" s="11"/>
      <c r="D30" s="11"/>
      <c r="E30" s="11"/>
    </row>
    <row r="31" spans="2:16">
      <c r="B31" s="11" t="s">
        <v>45</v>
      </c>
      <c r="C31" s="11"/>
      <c r="D31" s="11"/>
      <c r="E31" s="11"/>
    </row>
    <row r="32" spans="2:16">
      <c r="B32" s="11" t="s">
        <v>46</v>
      </c>
      <c r="C32" s="11"/>
      <c r="D32" s="11"/>
      <c r="E32" s="11"/>
    </row>
    <row r="33" spans="2:5">
      <c r="B33" s="11" t="s">
        <v>47</v>
      </c>
      <c r="C33" s="11"/>
      <c r="D33" s="11"/>
      <c r="E33" s="11"/>
    </row>
    <row r="34" spans="2:5">
      <c r="B34" s="11" t="s">
        <v>48</v>
      </c>
      <c r="C34" s="11"/>
      <c r="D34" s="11"/>
      <c r="E34" s="11"/>
    </row>
    <row r="35" spans="2:5">
      <c r="B35" s="11" t="s">
        <v>49</v>
      </c>
      <c r="C35" s="11"/>
      <c r="D35" s="11"/>
      <c r="E35" s="11"/>
    </row>
    <row r="36" spans="2:5">
      <c r="B36" s="12"/>
      <c r="C36" s="12"/>
      <c r="D36" s="12"/>
      <c r="E36" s="1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N230"/>
  <sheetViews>
    <sheetView showGridLines="0" tabSelected="1" zoomScale="85" zoomScaleNormal="85" workbookViewId="0"/>
  </sheetViews>
  <sheetFormatPr defaultRowHeight="14.25"/>
  <cols>
    <col min="1" max="1" width="3.7109375" style="111" customWidth="1"/>
    <col min="2" max="2" width="61.42578125" style="111" customWidth="1"/>
    <col min="3" max="3" width="9.140625" style="111" customWidth="1"/>
    <col min="4" max="4" width="6" style="111" customWidth="1"/>
    <col min="5" max="5" width="30.140625" style="111" customWidth="1"/>
    <col min="6" max="6" width="10.5703125" style="111" customWidth="1"/>
    <col min="7" max="7" width="30.28515625" style="111" customWidth="1"/>
    <col min="8" max="8" width="9.140625" style="111"/>
    <col min="9" max="9" width="9.140625" style="1"/>
    <col min="10" max="10" width="14.85546875" style="111" customWidth="1"/>
    <col min="11" max="11" width="32.5703125" style="111" customWidth="1"/>
    <col min="12" max="16384" width="9.140625" style="111"/>
  </cols>
  <sheetData>
    <row r="1" spans="2:13">
      <c r="E1" s="2"/>
      <c r="G1" s="2"/>
    </row>
    <row r="2" spans="2:13" s="3" customFormat="1" ht="15.75">
      <c r="B2" s="80" t="str">
        <f>"Tarievenvoorstel 2017  "&amp;Contactgegevens!C12&amp;""</f>
        <v xml:space="preserve">Tarievenvoorstel 2017  </v>
      </c>
      <c r="I2" s="113"/>
    </row>
    <row r="3" spans="2:13">
      <c r="C3" s="1"/>
      <c r="D3" s="1"/>
      <c r="E3" s="2"/>
      <c r="G3" s="2"/>
    </row>
    <row r="4" spans="2:13" ht="12.75" customHeight="1">
      <c r="D4" s="1"/>
      <c r="E4" s="2"/>
      <c r="G4" s="2"/>
      <c r="I4" s="101" t="s">
        <v>118</v>
      </c>
      <c r="J4" s="102"/>
      <c r="K4" s="103"/>
    </row>
    <row r="5" spans="2:13" ht="12.75" customHeight="1">
      <c r="D5" s="1"/>
      <c r="E5" s="2"/>
      <c r="G5" s="2"/>
      <c r="I5" s="104" t="s">
        <v>120</v>
      </c>
      <c r="J5" s="105" t="s">
        <v>119</v>
      </c>
      <c r="K5" s="106"/>
    </row>
    <row r="6" spans="2:13" ht="12.75" customHeight="1">
      <c r="D6" s="1"/>
      <c r="E6" s="2"/>
      <c r="G6" s="2"/>
      <c r="I6" s="104" t="s">
        <v>121</v>
      </c>
      <c r="J6" s="105" t="s">
        <v>122</v>
      </c>
      <c r="K6" s="106"/>
    </row>
    <row r="7" spans="2:13" s="6" customFormat="1" ht="12.75" customHeight="1">
      <c r="I7" s="107" t="s">
        <v>123</v>
      </c>
      <c r="J7" s="108" t="s">
        <v>124</v>
      </c>
      <c r="K7" s="109"/>
    </row>
    <row r="8" spans="2:13" ht="20.25" customHeight="1">
      <c r="B8" s="1"/>
      <c r="C8" s="1"/>
      <c r="D8" s="1"/>
      <c r="E8" s="2"/>
      <c r="G8" s="2"/>
      <c r="I8" s="110" t="s">
        <v>125</v>
      </c>
    </row>
    <row r="9" spans="2:13" s="4" customFormat="1" ht="12.75">
      <c r="B9" s="4" t="s">
        <v>114</v>
      </c>
      <c r="E9" s="4" t="s">
        <v>101</v>
      </c>
      <c r="G9" s="4" t="s">
        <v>102</v>
      </c>
      <c r="I9" s="4" t="s">
        <v>0</v>
      </c>
      <c r="J9" s="98"/>
      <c r="K9" s="194" t="s">
        <v>143</v>
      </c>
      <c r="L9" s="98"/>
      <c r="M9" s="98"/>
    </row>
    <row r="10" spans="2:13">
      <c r="B10" s="1"/>
      <c r="C10" s="1"/>
      <c r="D10" s="1"/>
      <c r="E10" s="2"/>
      <c r="G10" s="2"/>
    </row>
    <row r="11" spans="2:13">
      <c r="B11" s="5" t="s">
        <v>1</v>
      </c>
      <c r="C11" s="1"/>
      <c r="D11" s="1"/>
      <c r="E11" s="2"/>
      <c r="G11" s="2"/>
    </row>
    <row r="12" spans="2:13">
      <c r="B12" s="1" t="s">
        <v>2</v>
      </c>
      <c r="C12" s="1"/>
      <c r="D12" s="1"/>
      <c r="E12" s="95">
        <v>138211.38059177471</v>
      </c>
      <c r="G12" s="205">
        <v>18</v>
      </c>
      <c r="I12" s="1" t="s">
        <v>51</v>
      </c>
      <c r="K12" s="111" t="s">
        <v>150</v>
      </c>
    </row>
    <row r="13" spans="2:13">
      <c r="B13" s="1" t="s">
        <v>3</v>
      </c>
      <c r="C13" s="1"/>
      <c r="D13" s="1"/>
      <c r="E13" s="96">
        <v>468922.33627533709</v>
      </c>
      <c r="G13" s="205">
        <v>23.875873379999998</v>
      </c>
      <c r="I13" s="1" t="s">
        <v>103</v>
      </c>
      <c r="K13" s="111" t="s">
        <v>152</v>
      </c>
    </row>
    <row r="14" spans="2:13">
      <c r="B14" s="1"/>
      <c r="C14" s="1"/>
      <c r="D14" s="1"/>
      <c r="E14" s="2"/>
      <c r="G14" s="206"/>
    </row>
    <row r="15" spans="2:13">
      <c r="B15" s="5" t="s">
        <v>4</v>
      </c>
      <c r="C15" s="1"/>
      <c r="D15" s="1"/>
      <c r="E15" s="2"/>
      <c r="G15" s="206"/>
    </row>
    <row r="16" spans="2:13">
      <c r="B16" s="1" t="s">
        <v>2</v>
      </c>
      <c r="C16" s="1"/>
      <c r="D16" s="1"/>
      <c r="E16" s="95">
        <v>491.89743589743586</v>
      </c>
      <c r="G16" s="205">
        <v>18</v>
      </c>
      <c r="I16" s="1" t="s">
        <v>51</v>
      </c>
      <c r="K16" s="111" t="s">
        <v>150</v>
      </c>
    </row>
    <row r="17" spans="2:11">
      <c r="B17" s="1" t="s">
        <v>3</v>
      </c>
      <c r="C17" s="1"/>
      <c r="D17" s="1"/>
      <c r="E17" s="96">
        <v>33043.846153846156</v>
      </c>
      <c r="G17" s="205">
        <v>23.528099999999998</v>
      </c>
      <c r="I17" s="1" t="s">
        <v>103</v>
      </c>
      <c r="K17" s="111" t="s">
        <v>152</v>
      </c>
    </row>
    <row r="18" spans="2:11">
      <c r="B18" s="1"/>
      <c r="C18" s="1"/>
      <c r="D18" s="1"/>
      <c r="G18" s="207"/>
    </row>
    <row r="19" spans="2:11">
      <c r="B19" s="5" t="s">
        <v>5</v>
      </c>
      <c r="C19" s="1"/>
      <c r="D19" s="1"/>
      <c r="G19" s="207"/>
    </row>
    <row r="20" spans="2:11">
      <c r="B20" s="1" t="s">
        <v>2</v>
      </c>
      <c r="C20" s="1"/>
      <c r="D20" s="1"/>
      <c r="E20" s="95">
        <v>113.66666666666667</v>
      </c>
      <c r="G20" s="205">
        <v>500</v>
      </c>
      <c r="I20" s="1" t="s">
        <v>51</v>
      </c>
      <c r="K20" s="111" t="s">
        <v>153</v>
      </c>
    </row>
    <row r="21" spans="2:11">
      <c r="B21" s="1" t="s">
        <v>6</v>
      </c>
      <c r="C21" s="1"/>
      <c r="D21" s="1"/>
      <c r="E21" s="97">
        <v>7073.2222222222217</v>
      </c>
      <c r="G21" s="205">
        <v>26.9421</v>
      </c>
      <c r="I21" s="1" t="s">
        <v>103</v>
      </c>
      <c r="K21" s="111" t="s">
        <v>153</v>
      </c>
    </row>
    <row r="22" spans="2:11">
      <c r="B22" s="1" t="s">
        <v>7</v>
      </c>
      <c r="C22" s="1"/>
      <c r="D22" s="1"/>
      <c r="E22" s="97">
        <v>23280.666666666668</v>
      </c>
      <c r="G22" s="205">
        <v>17.961299999999998</v>
      </c>
      <c r="I22" s="1" t="s">
        <v>103</v>
      </c>
      <c r="K22" s="111" t="s">
        <v>153</v>
      </c>
    </row>
    <row r="23" spans="2:11">
      <c r="B23" s="1" t="s">
        <v>8</v>
      </c>
      <c r="C23" s="1"/>
      <c r="D23" s="1"/>
      <c r="E23" s="96">
        <v>0</v>
      </c>
      <c r="G23" s="205"/>
      <c r="I23" s="1" t="s">
        <v>103</v>
      </c>
      <c r="K23" s="111" t="s">
        <v>153</v>
      </c>
    </row>
    <row r="24" spans="2:11">
      <c r="B24" s="1"/>
      <c r="C24" s="1"/>
      <c r="D24" s="1"/>
      <c r="E24" s="82"/>
      <c r="F24" s="112"/>
      <c r="G24" s="208"/>
    </row>
    <row r="25" spans="2:11">
      <c r="B25" s="1"/>
      <c r="C25" s="1"/>
      <c r="D25" s="1"/>
      <c r="E25" s="2"/>
      <c r="G25" s="206"/>
    </row>
    <row r="26" spans="2:11">
      <c r="B26" s="83"/>
      <c r="C26" s="1"/>
      <c r="D26" s="1"/>
      <c r="E26" s="2"/>
      <c r="G26" s="206"/>
    </row>
    <row r="27" spans="2:11">
      <c r="B27" s="1"/>
      <c r="C27" s="1"/>
      <c r="D27" s="1"/>
      <c r="E27" s="2"/>
      <c r="G27" s="206"/>
    </row>
    <row r="28" spans="2:11" s="4" customFormat="1" ht="12.75">
      <c r="B28" s="4" t="s">
        <v>115</v>
      </c>
      <c r="E28" s="4" t="s">
        <v>101</v>
      </c>
      <c r="G28" s="209" t="s">
        <v>102</v>
      </c>
      <c r="I28" s="4" t="s">
        <v>0</v>
      </c>
    </row>
    <row r="29" spans="2:11">
      <c r="B29" s="1"/>
      <c r="C29" s="1"/>
      <c r="D29" s="1"/>
      <c r="E29" s="2"/>
      <c r="G29" s="206"/>
    </row>
    <row r="30" spans="2:11">
      <c r="B30" s="5" t="s">
        <v>9</v>
      </c>
      <c r="C30" s="1"/>
      <c r="D30" s="1"/>
      <c r="E30" s="2"/>
      <c r="G30" s="206"/>
    </row>
    <row r="31" spans="2:11">
      <c r="B31" s="1"/>
      <c r="C31" s="1"/>
      <c r="D31" s="1"/>
      <c r="E31" s="2"/>
      <c r="G31" s="206"/>
    </row>
    <row r="32" spans="2:11">
      <c r="B32" s="5" t="s">
        <v>10</v>
      </c>
      <c r="C32" s="1"/>
      <c r="D32" s="1"/>
      <c r="E32" s="2"/>
      <c r="G32" s="206"/>
    </row>
    <row r="33" spans="2:11">
      <c r="B33" s="1" t="s">
        <v>11</v>
      </c>
      <c r="C33" s="1"/>
      <c r="D33" s="1"/>
      <c r="E33" s="95">
        <v>135413.53846153847</v>
      </c>
      <c r="G33" s="214">
        <v>26.17</v>
      </c>
      <c r="I33" s="1" t="s">
        <v>53</v>
      </c>
      <c r="K33" s="111" t="s">
        <v>154</v>
      </c>
    </row>
    <row r="34" spans="2:11">
      <c r="B34" s="1" t="s">
        <v>12</v>
      </c>
      <c r="C34" s="1"/>
      <c r="D34" s="1"/>
      <c r="E34" s="97">
        <v>54.435897435897438</v>
      </c>
      <c r="G34" s="214">
        <v>59.16</v>
      </c>
      <c r="I34" s="1" t="s">
        <v>53</v>
      </c>
      <c r="K34" s="111" t="s">
        <v>154</v>
      </c>
    </row>
    <row r="35" spans="2:11">
      <c r="B35" s="1" t="s">
        <v>13</v>
      </c>
      <c r="C35" s="1"/>
      <c r="D35" s="1"/>
      <c r="E35" s="97">
        <v>2112.5897435897436</v>
      </c>
      <c r="G35" s="214">
        <v>59.31</v>
      </c>
      <c r="I35" s="1" t="s">
        <v>53</v>
      </c>
      <c r="K35" s="111" t="s">
        <v>154</v>
      </c>
    </row>
    <row r="36" spans="2:11">
      <c r="B36" s="1" t="s">
        <v>14</v>
      </c>
      <c r="C36" s="1"/>
      <c r="D36" s="1"/>
      <c r="E36" s="96">
        <v>678.53846153846155</v>
      </c>
      <c r="G36" s="214">
        <v>74.03</v>
      </c>
      <c r="I36" s="1" t="s">
        <v>53</v>
      </c>
      <c r="K36" s="111" t="s">
        <v>154</v>
      </c>
    </row>
    <row r="37" spans="2:11">
      <c r="B37" s="1"/>
      <c r="C37" s="1"/>
      <c r="D37" s="1"/>
      <c r="E37" s="82"/>
      <c r="G37" s="216"/>
    </row>
    <row r="38" spans="2:11">
      <c r="B38" s="5" t="s">
        <v>15</v>
      </c>
      <c r="C38" s="1"/>
      <c r="D38" s="1"/>
      <c r="E38" s="2"/>
      <c r="G38" s="215"/>
    </row>
    <row r="39" spans="2:11">
      <c r="B39" s="1" t="s">
        <v>11</v>
      </c>
      <c r="C39" s="1"/>
      <c r="D39" s="1"/>
      <c r="E39" s="95">
        <v>0</v>
      </c>
      <c r="G39" s="214"/>
      <c r="I39" s="1" t="s">
        <v>53</v>
      </c>
      <c r="K39" s="111" t="s">
        <v>154</v>
      </c>
    </row>
    <row r="40" spans="2:11">
      <c r="B40" s="1" t="s">
        <v>12</v>
      </c>
      <c r="C40" s="1"/>
      <c r="D40" s="1"/>
      <c r="E40" s="97">
        <v>0</v>
      </c>
      <c r="G40" s="214"/>
      <c r="I40" s="1" t="s">
        <v>53</v>
      </c>
      <c r="K40" s="111" t="s">
        <v>154</v>
      </c>
    </row>
    <row r="41" spans="2:11">
      <c r="B41" s="1" t="s">
        <v>13</v>
      </c>
      <c r="C41" s="1"/>
      <c r="D41" s="1"/>
      <c r="E41" s="97">
        <v>0</v>
      </c>
      <c r="G41" s="214"/>
      <c r="I41" s="1" t="s">
        <v>53</v>
      </c>
      <c r="K41" s="111" t="s">
        <v>154</v>
      </c>
    </row>
    <row r="42" spans="2:11">
      <c r="B42" s="1" t="s">
        <v>14</v>
      </c>
      <c r="C42" s="1"/>
      <c r="D42" s="1"/>
      <c r="E42" s="96">
        <v>0.33333333333333331</v>
      </c>
      <c r="G42" s="214">
        <v>79.91</v>
      </c>
      <c r="I42" s="1" t="s">
        <v>53</v>
      </c>
      <c r="K42" s="111" t="s">
        <v>154</v>
      </c>
    </row>
    <row r="43" spans="2:11">
      <c r="B43" s="1"/>
      <c r="C43" s="1"/>
      <c r="D43" s="1"/>
      <c r="E43" s="2"/>
      <c r="G43" s="206"/>
    </row>
    <row r="44" spans="2:11">
      <c r="B44" s="1"/>
      <c r="C44" s="1"/>
      <c r="D44" s="1"/>
      <c r="E44" s="2"/>
      <c r="G44" s="206"/>
    </row>
    <row r="45" spans="2:11">
      <c r="B45" s="1"/>
      <c r="C45" s="1"/>
      <c r="D45" s="1"/>
      <c r="E45" s="2"/>
      <c r="G45" s="206"/>
    </row>
    <row r="46" spans="2:11">
      <c r="B46" s="5" t="s">
        <v>16</v>
      </c>
      <c r="C46" s="1"/>
      <c r="D46" s="1"/>
      <c r="E46" s="2"/>
      <c r="G46" s="206"/>
    </row>
    <row r="47" spans="2:11">
      <c r="B47" s="1"/>
      <c r="C47" s="1"/>
      <c r="D47" s="1"/>
      <c r="E47" s="2"/>
      <c r="G47" s="206"/>
    </row>
    <row r="48" spans="2:11">
      <c r="B48" s="5" t="s">
        <v>10</v>
      </c>
      <c r="C48" s="1"/>
      <c r="D48" s="1"/>
      <c r="E48" s="2"/>
      <c r="G48" s="206"/>
    </row>
    <row r="49" spans="2:11">
      <c r="B49" s="1" t="s">
        <v>17</v>
      </c>
      <c r="C49" s="1"/>
      <c r="D49" s="1"/>
      <c r="E49" s="95">
        <v>229.15384615384616</v>
      </c>
      <c r="G49" s="214">
        <v>129.05000000000001</v>
      </c>
      <c r="I49" s="1" t="s">
        <v>53</v>
      </c>
      <c r="K49" s="111" t="s">
        <v>154</v>
      </c>
    </row>
    <row r="50" spans="2:11">
      <c r="B50" s="1" t="s">
        <v>18</v>
      </c>
      <c r="C50" s="1"/>
      <c r="D50" s="1"/>
      <c r="E50" s="97">
        <v>176.12820512820511</v>
      </c>
      <c r="G50" s="214">
        <v>137.11000000000001</v>
      </c>
      <c r="I50" s="1" t="s">
        <v>53</v>
      </c>
      <c r="K50" s="111" t="s">
        <v>154</v>
      </c>
    </row>
    <row r="51" spans="2:11">
      <c r="B51" s="1" t="s">
        <v>19</v>
      </c>
      <c r="C51" s="1"/>
      <c r="D51" s="1"/>
      <c r="E51" s="97">
        <v>57.743589743589745</v>
      </c>
      <c r="G51" s="214">
        <v>179.73</v>
      </c>
      <c r="I51" s="1" t="s">
        <v>53</v>
      </c>
      <c r="K51" s="111" t="s">
        <v>154</v>
      </c>
    </row>
    <row r="52" spans="2:11">
      <c r="B52" s="1" t="s">
        <v>20</v>
      </c>
      <c r="C52" s="1"/>
      <c r="D52" s="1"/>
      <c r="E52" s="97">
        <v>52.717948717948723</v>
      </c>
      <c r="G52" s="214">
        <v>179.73</v>
      </c>
      <c r="I52" s="1" t="s">
        <v>53</v>
      </c>
      <c r="K52" s="111" t="s">
        <v>154</v>
      </c>
    </row>
    <row r="53" spans="2:11">
      <c r="B53" s="1" t="s">
        <v>21</v>
      </c>
      <c r="C53" s="1"/>
      <c r="D53" s="1"/>
      <c r="E53" s="97">
        <v>15.794871794871796</v>
      </c>
      <c r="G53" s="214">
        <v>403.27</v>
      </c>
      <c r="I53" s="1" t="s">
        <v>53</v>
      </c>
      <c r="K53" s="111" t="s">
        <v>154</v>
      </c>
    </row>
    <row r="54" spans="2:11">
      <c r="B54" s="1" t="s">
        <v>22</v>
      </c>
      <c r="C54" s="1"/>
      <c r="D54" s="1"/>
      <c r="E54" s="97">
        <v>3.6153846153846154</v>
      </c>
      <c r="G54" s="214">
        <v>403.27</v>
      </c>
      <c r="I54" s="1" t="s">
        <v>53</v>
      </c>
      <c r="K54" s="111" t="s">
        <v>154</v>
      </c>
    </row>
    <row r="55" spans="2:11">
      <c r="B55" s="1" t="s">
        <v>23</v>
      </c>
      <c r="C55" s="1"/>
      <c r="D55" s="1"/>
      <c r="E55" s="97">
        <v>3</v>
      </c>
      <c r="G55" s="214">
        <v>403.27</v>
      </c>
      <c r="I55" s="1" t="s">
        <v>53</v>
      </c>
      <c r="K55" s="111" t="s">
        <v>154</v>
      </c>
    </row>
    <row r="56" spans="2:11">
      <c r="B56" s="1" t="s">
        <v>24</v>
      </c>
      <c r="C56" s="1"/>
      <c r="D56" s="1"/>
      <c r="E56" s="97">
        <v>7.666666666666667</v>
      </c>
      <c r="G56" s="214">
        <v>403.27</v>
      </c>
      <c r="I56" s="1" t="s">
        <v>53</v>
      </c>
      <c r="K56" s="111" t="s">
        <v>154</v>
      </c>
    </row>
    <row r="57" spans="2:11">
      <c r="B57" s="1" t="s">
        <v>25</v>
      </c>
      <c r="C57" s="1"/>
      <c r="D57" s="1"/>
      <c r="E57" s="97">
        <v>0</v>
      </c>
      <c r="G57" s="214"/>
      <c r="I57" s="1" t="s">
        <v>53</v>
      </c>
      <c r="K57" s="111" t="s">
        <v>154</v>
      </c>
    </row>
    <row r="58" spans="2:11">
      <c r="B58" s="1" t="s">
        <v>26</v>
      </c>
      <c r="C58" s="1"/>
      <c r="D58" s="1"/>
      <c r="E58" s="96">
        <v>0</v>
      </c>
      <c r="G58" s="214"/>
      <c r="I58" s="1" t="s">
        <v>53</v>
      </c>
      <c r="K58" s="111" t="s">
        <v>154</v>
      </c>
    </row>
    <row r="59" spans="2:11">
      <c r="B59" s="1"/>
      <c r="C59" s="1"/>
      <c r="D59" s="1"/>
      <c r="E59" s="2"/>
      <c r="G59" s="215"/>
    </row>
    <row r="60" spans="2:11">
      <c r="B60" s="5" t="s">
        <v>15</v>
      </c>
      <c r="C60" s="1"/>
      <c r="D60" s="1"/>
      <c r="E60" s="2"/>
      <c r="G60" s="215"/>
    </row>
    <row r="61" spans="2:11">
      <c r="B61" s="1" t="s">
        <v>17</v>
      </c>
      <c r="C61" s="1"/>
      <c r="D61" s="1"/>
      <c r="E61" s="95">
        <v>2.6666666666666665</v>
      </c>
      <c r="G61" s="214">
        <v>403.27</v>
      </c>
      <c r="I61" s="1" t="s">
        <v>53</v>
      </c>
      <c r="K61" s="111" t="s">
        <v>154</v>
      </c>
    </row>
    <row r="62" spans="2:11">
      <c r="B62" s="1" t="s">
        <v>18</v>
      </c>
      <c r="C62" s="1"/>
      <c r="D62" s="1"/>
      <c r="E62" s="97">
        <v>6</v>
      </c>
      <c r="G62" s="214">
        <v>403.27</v>
      </c>
      <c r="I62" s="1" t="s">
        <v>53</v>
      </c>
      <c r="K62" s="111" t="s">
        <v>154</v>
      </c>
    </row>
    <row r="63" spans="2:11">
      <c r="B63" s="1" t="s">
        <v>19</v>
      </c>
      <c r="C63" s="1"/>
      <c r="D63" s="1"/>
      <c r="E63" s="97">
        <v>6.333333333333333</v>
      </c>
      <c r="G63" s="214">
        <v>403.27</v>
      </c>
      <c r="I63" s="1" t="s">
        <v>53</v>
      </c>
      <c r="K63" s="111" t="s">
        <v>154</v>
      </c>
    </row>
    <row r="64" spans="2:11">
      <c r="B64" s="1" t="s">
        <v>20</v>
      </c>
      <c r="C64" s="1"/>
      <c r="D64" s="1"/>
      <c r="E64" s="97">
        <v>18.666666666666668</v>
      </c>
      <c r="G64" s="214">
        <v>403.27</v>
      </c>
      <c r="I64" s="1" t="s">
        <v>53</v>
      </c>
      <c r="K64" s="111" t="s">
        <v>154</v>
      </c>
    </row>
    <row r="65" spans="2:11">
      <c r="B65" s="1" t="s">
        <v>21</v>
      </c>
      <c r="C65" s="1"/>
      <c r="D65" s="1"/>
      <c r="E65" s="97">
        <v>15.666666666666666</v>
      </c>
      <c r="G65" s="214">
        <v>403.27</v>
      </c>
      <c r="I65" s="1" t="s">
        <v>53</v>
      </c>
      <c r="K65" s="111" t="s">
        <v>154</v>
      </c>
    </row>
    <row r="66" spans="2:11">
      <c r="B66" s="1" t="s">
        <v>22</v>
      </c>
      <c r="C66" s="1"/>
      <c r="D66" s="1"/>
      <c r="E66" s="97">
        <v>8.6666666666666661</v>
      </c>
      <c r="G66" s="214">
        <v>403.27</v>
      </c>
      <c r="I66" s="1" t="s">
        <v>53</v>
      </c>
      <c r="K66" s="111" t="s">
        <v>154</v>
      </c>
    </row>
    <row r="67" spans="2:11">
      <c r="B67" s="1" t="s">
        <v>23</v>
      </c>
      <c r="C67" s="1"/>
      <c r="D67" s="1"/>
      <c r="E67" s="97">
        <v>1.7948717948717949</v>
      </c>
      <c r="G67" s="214">
        <v>403.27</v>
      </c>
      <c r="I67" s="1" t="s">
        <v>53</v>
      </c>
      <c r="K67" s="111" t="s">
        <v>154</v>
      </c>
    </row>
    <row r="68" spans="2:11">
      <c r="B68" s="1" t="s">
        <v>24</v>
      </c>
      <c r="C68" s="1"/>
      <c r="D68" s="1"/>
      <c r="E68" s="97">
        <v>0</v>
      </c>
      <c r="G68" s="214">
        <v>403.27</v>
      </c>
      <c r="I68" s="1" t="s">
        <v>53</v>
      </c>
      <c r="K68" s="111" t="s">
        <v>154</v>
      </c>
    </row>
    <row r="69" spans="2:11">
      <c r="B69" s="1" t="s">
        <v>25</v>
      </c>
      <c r="C69" s="1"/>
      <c r="D69" s="1"/>
      <c r="E69" s="97">
        <v>0</v>
      </c>
      <c r="G69" s="205"/>
      <c r="I69" s="1" t="s">
        <v>53</v>
      </c>
      <c r="K69" s="111" t="s">
        <v>154</v>
      </c>
    </row>
    <row r="70" spans="2:11">
      <c r="B70" s="1" t="s">
        <v>26</v>
      </c>
      <c r="C70" s="1"/>
      <c r="D70" s="1"/>
      <c r="E70" s="96">
        <v>0</v>
      </c>
      <c r="G70" s="205"/>
      <c r="I70" s="1" t="s">
        <v>53</v>
      </c>
      <c r="K70" s="111" t="s">
        <v>154</v>
      </c>
    </row>
    <row r="71" spans="2:11">
      <c r="B71" s="1"/>
      <c r="C71" s="1"/>
      <c r="D71" s="1"/>
      <c r="E71" s="2"/>
      <c r="G71" s="206"/>
    </row>
    <row r="72" spans="2:11">
      <c r="B72" s="1"/>
      <c r="C72" s="1"/>
      <c r="D72" s="1"/>
      <c r="E72" s="2"/>
      <c r="G72" s="206"/>
    </row>
    <row r="73" spans="2:11">
      <c r="B73" s="1"/>
      <c r="C73" s="1"/>
      <c r="D73" s="1"/>
      <c r="E73" s="2"/>
      <c r="G73" s="206"/>
    </row>
    <row r="74" spans="2:11">
      <c r="B74" s="1"/>
      <c r="C74" s="1"/>
      <c r="D74" s="1"/>
      <c r="E74" s="2"/>
      <c r="G74" s="206"/>
    </row>
    <row r="75" spans="2:11">
      <c r="B75" s="1"/>
      <c r="C75" s="1"/>
      <c r="D75" s="1"/>
      <c r="E75" s="2"/>
      <c r="G75" s="206"/>
    </row>
    <row r="76" spans="2:11">
      <c r="B76" s="5" t="s">
        <v>27</v>
      </c>
      <c r="C76" s="1"/>
      <c r="D76" s="1"/>
      <c r="E76" s="2"/>
      <c r="G76" s="206"/>
    </row>
    <row r="77" spans="2:11">
      <c r="B77" s="1"/>
      <c r="C77" s="1"/>
      <c r="D77" s="1"/>
      <c r="E77" s="2"/>
      <c r="G77" s="206"/>
    </row>
    <row r="78" spans="2:11">
      <c r="B78" s="5" t="s">
        <v>10</v>
      </c>
      <c r="C78" s="1"/>
      <c r="D78" s="1"/>
      <c r="E78" s="82"/>
      <c r="G78" s="208"/>
    </row>
    <row r="79" spans="2:11">
      <c r="B79" s="1" t="s">
        <v>11</v>
      </c>
      <c r="C79" s="1"/>
      <c r="D79" s="1"/>
      <c r="E79" s="95">
        <v>716.15741821834683</v>
      </c>
      <c r="G79" s="214">
        <v>669.22</v>
      </c>
      <c r="I79" s="1" t="s">
        <v>53</v>
      </c>
      <c r="K79" s="111" t="s">
        <v>155</v>
      </c>
    </row>
    <row r="80" spans="2:11">
      <c r="B80" s="1" t="s">
        <v>12</v>
      </c>
      <c r="C80" s="1"/>
      <c r="D80" s="1"/>
      <c r="E80" s="97">
        <v>2.3333333333333335</v>
      </c>
      <c r="G80" s="214">
        <v>1142.2</v>
      </c>
      <c r="I80" s="1" t="s">
        <v>53</v>
      </c>
      <c r="K80" s="111" t="s">
        <v>155</v>
      </c>
    </row>
    <row r="81" spans="2:11">
      <c r="B81" s="1" t="s">
        <v>13</v>
      </c>
      <c r="C81" s="1"/>
      <c r="D81" s="1"/>
      <c r="E81" s="97">
        <v>6.912331707742962</v>
      </c>
      <c r="G81" s="214">
        <v>1142.2</v>
      </c>
      <c r="I81" s="1" t="s">
        <v>53</v>
      </c>
      <c r="K81" s="111" t="s">
        <v>155</v>
      </c>
    </row>
    <row r="82" spans="2:11">
      <c r="B82" s="1" t="s">
        <v>14</v>
      </c>
      <c r="C82" s="1"/>
      <c r="D82" s="1"/>
      <c r="E82" s="96">
        <v>4.2444683365678406</v>
      </c>
      <c r="G82" s="214">
        <v>1557.54</v>
      </c>
      <c r="I82" s="1" t="s">
        <v>53</v>
      </c>
      <c r="K82" s="111" t="s">
        <v>155</v>
      </c>
    </row>
    <row r="83" spans="2:11">
      <c r="B83" s="1"/>
      <c r="C83" s="1"/>
      <c r="D83" s="1"/>
      <c r="E83" s="2"/>
      <c r="G83" s="206"/>
    </row>
    <row r="84" spans="2:11">
      <c r="B84" s="5" t="s">
        <v>15</v>
      </c>
      <c r="C84" s="1"/>
      <c r="D84" s="1"/>
      <c r="E84" s="2"/>
      <c r="G84" s="206"/>
    </row>
    <row r="85" spans="2:11">
      <c r="B85" s="1" t="s">
        <v>11</v>
      </c>
      <c r="C85" s="1"/>
      <c r="D85" s="1"/>
      <c r="E85" s="95">
        <v>0</v>
      </c>
      <c r="G85" s="205"/>
      <c r="I85" s="1" t="s">
        <v>53</v>
      </c>
      <c r="K85" s="111" t="s">
        <v>155</v>
      </c>
    </row>
    <row r="86" spans="2:11">
      <c r="B86" s="1" t="s">
        <v>12</v>
      </c>
      <c r="C86" s="1"/>
      <c r="D86" s="1"/>
      <c r="E86" s="97">
        <v>0</v>
      </c>
      <c r="G86" s="205"/>
      <c r="I86" s="1" t="s">
        <v>53</v>
      </c>
      <c r="K86" s="111" t="s">
        <v>155</v>
      </c>
    </row>
    <row r="87" spans="2:11">
      <c r="B87" s="1" t="s">
        <v>13</v>
      </c>
      <c r="C87" s="1"/>
      <c r="D87" s="1"/>
      <c r="E87" s="97">
        <v>0</v>
      </c>
      <c r="G87" s="205"/>
      <c r="I87" s="1" t="s">
        <v>53</v>
      </c>
      <c r="K87" s="111" t="s">
        <v>155</v>
      </c>
    </row>
    <row r="88" spans="2:11">
      <c r="B88" s="1" t="s">
        <v>14</v>
      </c>
      <c r="C88" s="1"/>
      <c r="D88" s="1"/>
      <c r="E88" s="96">
        <v>0</v>
      </c>
      <c r="G88" s="205"/>
      <c r="I88" s="1" t="s">
        <v>53</v>
      </c>
      <c r="K88" s="111" t="s">
        <v>155</v>
      </c>
    </row>
    <row r="89" spans="2:11">
      <c r="B89" s="1"/>
      <c r="C89" s="1"/>
      <c r="D89" s="1"/>
      <c r="E89" s="2"/>
      <c r="G89" s="206"/>
    </row>
    <row r="90" spans="2:11">
      <c r="B90" s="1"/>
      <c r="C90" s="1"/>
      <c r="D90" s="1"/>
      <c r="E90" s="2"/>
      <c r="G90" s="206"/>
    </row>
    <row r="91" spans="2:11">
      <c r="B91" s="1"/>
      <c r="C91" s="1"/>
      <c r="D91" s="1"/>
      <c r="E91" s="2"/>
      <c r="G91" s="206"/>
    </row>
    <row r="92" spans="2:11">
      <c r="B92" s="5" t="s">
        <v>28</v>
      </c>
      <c r="C92" s="1"/>
      <c r="D92" s="1"/>
      <c r="E92" s="2"/>
      <c r="G92" s="206"/>
    </row>
    <row r="93" spans="2:11">
      <c r="B93" s="1"/>
      <c r="C93" s="1"/>
      <c r="D93" s="1"/>
      <c r="E93" s="2"/>
      <c r="G93" s="206"/>
    </row>
    <row r="94" spans="2:11">
      <c r="B94" s="5" t="s">
        <v>10</v>
      </c>
      <c r="C94" s="1"/>
      <c r="D94" s="1"/>
      <c r="E94" s="2"/>
      <c r="G94" s="206"/>
    </row>
    <row r="95" spans="2:11">
      <c r="B95" s="1" t="s">
        <v>11</v>
      </c>
      <c r="C95" s="1"/>
      <c r="D95" s="1"/>
      <c r="E95" s="95">
        <v>1896.7243284267897</v>
      </c>
      <c r="G95" s="214">
        <v>19.829999999999998</v>
      </c>
      <c r="I95" s="1" t="s">
        <v>54</v>
      </c>
      <c r="K95" s="111" t="s">
        <v>155</v>
      </c>
    </row>
    <row r="96" spans="2:11">
      <c r="B96" s="1" t="s">
        <v>12</v>
      </c>
      <c r="C96" s="1"/>
      <c r="D96" s="1"/>
      <c r="E96" s="97">
        <v>240.96956294135873</v>
      </c>
      <c r="G96" s="214">
        <v>21.45</v>
      </c>
      <c r="I96" s="1" t="s">
        <v>54</v>
      </c>
      <c r="K96" s="111" t="s">
        <v>155</v>
      </c>
    </row>
    <row r="97" spans="2:11">
      <c r="B97" s="1" t="s">
        <v>13</v>
      </c>
      <c r="C97" s="1"/>
      <c r="D97" s="1"/>
      <c r="E97" s="97">
        <v>98.372380854277992</v>
      </c>
      <c r="G97" s="214">
        <v>24.53</v>
      </c>
      <c r="I97" s="1" t="s">
        <v>54</v>
      </c>
      <c r="K97" s="111" t="s">
        <v>155</v>
      </c>
    </row>
    <row r="98" spans="2:11">
      <c r="B98" s="1" t="s">
        <v>14</v>
      </c>
      <c r="C98" s="1"/>
      <c r="D98" s="1"/>
      <c r="E98" s="96">
        <v>59.189676461872573</v>
      </c>
      <c r="G98" s="214">
        <v>28.01</v>
      </c>
      <c r="I98" s="1" t="s">
        <v>54</v>
      </c>
      <c r="K98" s="111" t="s">
        <v>155</v>
      </c>
    </row>
    <row r="99" spans="2:11">
      <c r="B99" s="1"/>
      <c r="C99" s="1"/>
      <c r="D99" s="1"/>
      <c r="E99" s="2"/>
      <c r="G99" s="215"/>
    </row>
    <row r="100" spans="2:11">
      <c r="B100" s="5" t="s">
        <v>15</v>
      </c>
      <c r="C100" s="1"/>
      <c r="D100" s="1"/>
      <c r="E100" s="2"/>
      <c r="G100" s="215"/>
    </row>
    <row r="101" spans="2:11">
      <c r="B101" s="1" t="s">
        <v>11</v>
      </c>
      <c r="C101" s="1"/>
      <c r="D101" s="1"/>
      <c r="E101" s="95">
        <v>0</v>
      </c>
      <c r="G101" s="214">
        <v>19.829999999999998</v>
      </c>
      <c r="I101" s="1" t="s">
        <v>54</v>
      </c>
      <c r="K101" s="111" t="s">
        <v>155</v>
      </c>
    </row>
    <row r="102" spans="2:11">
      <c r="B102" s="1" t="s">
        <v>12</v>
      </c>
      <c r="C102" s="1"/>
      <c r="D102" s="1"/>
      <c r="E102" s="97">
        <v>0</v>
      </c>
      <c r="G102" s="214">
        <v>21.45</v>
      </c>
      <c r="I102" s="1" t="s">
        <v>54</v>
      </c>
      <c r="K102" s="111" t="s">
        <v>155</v>
      </c>
    </row>
    <row r="103" spans="2:11">
      <c r="B103" s="1" t="s">
        <v>13</v>
      </c>
      <c r="C103" s="1"/>
      <c r="D103" s="1"/>
      <c r="E103" s="97">
        <v>0</v>
      </c>
      <c r="G103" s="214">
        <v>24.53</v>
      </c>
      <c r="I103" s="1" t="s">
        <v>54</v>
      </c>
      <c r="K103" s="111" t="s">
        <v>155</v>
      </c>
    </row>
    <row r="104" spans="2:11">
      <c r="B104" s="1" t="s">
        <v>14</v>
      </c>
      <c r="C104" s="1"/>
      <c r="D104" s="1"/>
      <c r="E104" s="96">
        <v>0</v>
      </c>
      <c r="G104" s="214">
        <v>27.94</v>
      </c>
      <c r="I104" s="1" t="s">
        <v>54</v>
      </c>
      <c r="K104" s="111" t="s">
        <v>155</v>
      </c>
    </row>
    <row r="105" spans="2:11">
      <c r="B105" s="1"/>
      <c r="C105" s="1"/>
      <c r="D105" s="1"/>
      <c r="E105" s="2"/>
      <c r="G105" s="215"/>
    </row>
    <row r="106" spans="2:11">
      <c r="B106" s="1"/>
      <c r="C106" s="1"/>
      <c r="D106" s="1"/>
      <c r="E106" s="2"/>
      <c r="G106" s="215"/>
    </row>
    <row r="107" spans="2:11">
      <c r="B107" s="1"/>
      <c r="C107" s="1"/>
      <c r="D107" s="1"/>
      <c r="E107" s="2"/>
      <c r="G107" s="215"/>
    </row>
    <row r="108" spans="2:11">
      <c r="B108" s="5" t="s">
        <v>29</v>
      </c>
      <c r="C108" s="1"/>
      <c r="D108" s="1"/>
      <c r="E108" s="2"/>
      <c r="G108" s="215"/>
    </row>
    <row r="109" spans="2:11">
      <c r="B109" s="1"/>
      <c r="C109" s="1"/>
      <c r="D109" s="1"/>
      <c r="E109" s="2"/>
      <c r="G109" s="215"/>
    </row>
    <row r="110" spans="2:11">
      <c r="B110" s="5" t="s">
        <v>10</v>
      </c>
      <c r="C110" s="1"/>
      <c r="D110" s="1"/>
      <c r="E110" s="2"/>
      <c r="G110" s="215"/>
    </row>
    <row r="111" spans="2:11">
      <c r="B111" s="1" t="s">
        <v>17</v>
      </c>
      <c r="C111" s="1"/>
      <c r="D111" s="1"/>
      <c r="E111" s="95">
        <v>2.2314036927775578</v>
      </c>
      <c r="G111" s="214">
        <v>3874.92</v>
      </c>
      <c r="I111" s="1" t="s">
        <v>53</v>
      </c>
      <c r="K111" s="111" t="s">
        <v>155</v>
      </c>
    </row>
    <row r="112" spans="2:11">
      <c r="B112" s="1" t="s">
        <v>18</v>
      </c>
      <c r="C112" s="1"/>
      <c r="D112" s="1"/>
      <c r="E112" s="97">
        <v>2.8601849515460831</v>
      </c>
      <c r="G112" s="214">
        <v>3874.92</v>
      </c>
      <c r="I112" s="1" t="s">
        <v>53</v>
      </c>
      <c r="K112" s="111" t="s">
        <v>155</v>
      </c>
    </row>
    <row r="113" spans="2:11">
      <c r="B113" s="1" t="s">
        <v>19</v>
      </c>
      <c r="C113" s="1"/>
      <c r="D113" s="1"/>
      <c r="E113" s="97">
        <v>0.66823693968304243</v>
      </c>
      <c r="G113" s="214">
        <v>3976.51</v>
      </c>
      <c r="I113" s="1" t="s">
        <v>53</v>
      </c>
      <c r="K113" s="111" t="s">
        <v>155</v>
      </c>
    </row>
    <row r="114" spans="2:11">
      <c r="B114" s="1" t="s">
        <v>20</v>
      </c>
      <c r="C114" s="1"/>
      <c r="D114" s="1"/>
      <c r="E114" s="97">
        <v>0.30076649238484837</v>
      </c>
      <c r="G114" s="214">
        <v>3976.51</v>
      </c>
      <c r="I114" s="1" t="s">
        <v>53</v>
      </c>
      <c r="K114" s="111" t="s">
        <v>155</v>
      </c>
    </row>
    <row r="115" spans="2:11">
      <c r="B115" s="1" t="s">
        <v>21</v>
      </c>
      <c r="C115" s="1"/>
      <c r="D115" s="1"/>
      <c r="E115" s="97">
        <v>0</v>
      </c>
      <c r="G115" s="214"/>
      <c r="I115" s="1" t="s">
        <v>53</v>
      </c>
      <c r="K115" s="111" t="s">
        <v>155</v>
      </c>
    </row>
    <row r="116" spans="2:11">
      <c r="B116" s="1" t="s">
        <v>22</v>
      </c>
      <c r="C116" s="1"/>
      <c r="D116" s="1"/>
      <c r="E116" s="97">
        <v>0</v>
      </c>
      <c r="G116" s="214"/>
      <c r="I116" s="1" t="s">
        <v>53</v>
      </c>
      <c r="K116" s="111" t="s">
        <v>155</v>
      </c>
    </row>
    <row r="117" spans="2:11">
      <c r="B117" s="1" t="s">
        <v>23</v>
      </c>
      <c r="C117" s="1"/>
      <c r="D117" s="1"/>
      <c r="E117" s="97">
        <v>0</v>
      </c>
      <c r="G117" s="214"/>
      <c r="I117" s="1" t="s">
        <v>53</v>
      </c>
      <c r="K117" s="111" t="s">
        <v>155</v>
      </c>
    </row>
    <row r="118" spans="2:11">
      <c r="B118" s="1" t="s">
        <v>24</v>
      </c>
      <c r="C118" s="1"/>
      <c r="D118" s="1"/>
      <c r="E118" s="97">
        <v>0</v>
      </c>
      <c r="G118" s="214"/>
      <c r="I118" s="1" t="s">
        <v>53</v>
      </c>
      <c r="K118" s="111" t="s">
        <v>155</v>
      </c>
    </row>
    <row r="119" spans="2:11">
      <c r="B119" s="1" t="s">
        <v>25</v>
      </c>
      <c r="C119" s="1"/>
      <c r="D119" s="1"/>
      <c r="E119" s="97">
        <v>0</v>
      </c>
      <c r="G119" s="214"/>
      <c r="I119" s="1" t="s">
        <v>53</v>
      </c>
      <c r="K119" s="111" t="s">
        <v>155</v>
      </c>
    </row>
    <row r="120" spans="2:11">
      <c r="B120" s="1" t="s">
        <v>26</v>
      </c>
      <c r="C120" s="1"/>
      <c r="D120" s="1"/>
      <c r="E120" s="96">
        <v>0</v>
      </c>
      <c r="G120" s="214"/>
      <c r="I120" s="1" t="s">
        <v>53</v>
      </c>
      <c r="K120" s="111" t="s">
        <v>155</v>
      </c>
    </row>
    <row r="121" spans="2:11">
      <c r="B121" s="1"/>
      <c r="C121" s="1"/>
      <c r="D121" s="1"/>
      <c r="E121" s="2"/>
      <c r="G121" s="215"/>
    </row>
    <row r="122" spans="2:11">
      <c r="B122" s="5" t="s">
        <v>15</v>
      </c>
      <c r="C122" s="1"/>
      <c r="D122" s="1"/>
      <c r="E122" s="2"/>
      <c r="G122" s="215"/>
    </row>
    <row r="123" spans="2:11">
      <c r="B123" s="1" t="s">
        <v>17</v>
      </c>
      <c r="C123" s="1"/>
      <c r="D123" s="1"/>
      <c r="E123" s="95">
        <v>0.57527636594690978</v>
      </c>
      <c r="G123" s="214">
        <v>11994.04</v>
      </c>
      <c r="I123" s="1" t="s">
        <v>53</v>
      </c>
      <c r="K123" s="111" t="s">
        <v>155</v>
      </c>
    </row>
    <row r="124" spans="2:11">
      <c r="B124" s="1" t="s">
        <v>18</v>
      </c>
      <c r="C124" s="1"/>
      <c r="D124" s="1"/>
      <c r="E124" s="97">
        <v>0.63268964127630922</v>
      </c>
      <c r="G124" s="214">
        <v>11994.04</v>
      </c>
      <c r="I124" s="1" t="s">
        <v>53</v>
      </c>
      <c r="K124" s="111" t="s">
        <v>155</v>
      </c>
    </row>
    <row r="125" spans="2:11">
      <c r="B125" s="1" t="s">
        <v>19</v>
      </c>
      <c r="C125" s="1"/>
      <c r="D125" s="1"/>
      <c r="E125" s="97">
        <v>0.35838376107217745</v>
      </c>
      <c r="G125" s="214">
        <v>11994.04</v>
      </c>
      <c r="I125" s="1" t="s">
        <v>53</v>
      </c>
      <c r="K125" s="111" t="s">
        <v>155</v>
      </c>
    </row>
    <row r="126" spans="2:11">
      <c r="B126" s="1" t="s">
        <v>20</v>
      </c>
      <c r="C126" s="1"/>
      <c r="D126" s="1"/>
      <c r="E126" s="97">
        <v>0</v>
      </c>
      <c r="G126" s="214">
        <v>11994.04</v>
      </c>
      <c r="I126" s="1" t="s">
        <v>53</v>
      </c>
      <c r="K126" s="111" t="s">
        <v>155</v>
      </c>
    </row>
    <row r="127" spans="2:11">
      <c r="B127" s="1" t="s">
        <v>21</v>
      </c>
      <c r="C127" s="1"/>
      <c r="D127" s="1"/>
      <c r="E127" s="97">
        <v>0</v>
      </c>
      <c r="G127" s="214">
        <v>11994.04</v>
      </c>
      <c r="I127" s="1" t="s">
        <v>53</v>
      </c>
      <c r="K127" s="111" t="s">
        <v>155</v>
      </c>
    </row>
    <row r="128" spans="2:11">
      <c r="B128" s="1" t="s">
        <v>22</v>
      </c>
      <c r="C128" s="1"/>
      <c r="D128" s="1"/>
      <c r="E128" s="97">
        <v>0</v>
      </c>
      <c r="G128" s="214">
        <v>11994.04</v>
      </c>
      <c r="I128" s="1" t="s">
        <v>53</v>
      </c>
      <c r="K128" s="111" t="s">
        <v>155</v>
      </c>
    </row>
    <row r="129" spans="2:11">
      <c r="B129" s="1" t="s">
        <v>23</v>
      </c>
      <c r="C129" s="1"/>
      <c r="D129" s="1"/>
      <c r="E129" s="97">
        <v>0</v>
      </c>
      <c r="G129" s="214">
        <v>11994.04</v>
      </c>
      <c r="I129" s="1" t="s">
        <v>53</v>
      </c>
      <c r="K129" s="111" t="s">
        <v>155</v>
      </c>
    </row>
    <row r="130" spans="2:11">
      <c r="B130" s="1" t="s">
        <v>24</v>
      </c>
      <c r="C130" s="1"/>
      <c r="D130" s="1"/>
      <c r="E130" s="97">
        <v>0</v>
      </c>
      <c r="G130" s="214">
        <v>11994.04</v>
      </c>
      <c r="I130" s="1" t="s">
        <v>53</v>
      </c>
      <c r="K130" s="111" t="s">
        <v>155</v>
      </c>
    </row>
    <row r="131" spans="2:11">
      <c r="B131" s="1" t="s">
        <v>25</v>
      </c>
      <c r="C131" s="1"/>
      <c r="D131" s="1"/>
      <c r="E131" s="97">
        <v>0</v>
      </c>
      <c r="G131" s="205"/>
      <c r="I131" s="1" t="s">
        <v>53</v>
      </c>
      <c r="K131" s="111" t="s">
        <v>155</v>
      </c>
    </row>
    <row r="132" spans="2:11">
      <c r="B132" s="1" t="s">
        <v>26</v>
      </c>
      <c r="C132" s="1"/>
      <c r="D132" s="1"/>
      <c r="E132" s="96">
        <v>0</v>
      </c>
      <c r="G132" s="205"/>
      <c r="I132" s="1" t="s">
        <v>53</v>
      </c>
      <c r="K132" s="111" t="s">
        <v>155</v>
      </c>
    </row>
    <row r="135" spans="2:11" s="4" customFormat="1" ht="12.75">
      <c r="B135" s="4" t="s">
        <v>116</v>
      </c>
      <c r="G135" s="98" t="s">
        <v>102</v>
      </c>
      <c r="I135" s="4" t="s">
        <v>0</v>
      </c>
    </row>
    <row r="136" spans="2:11">
      <c r="B136" s="1"/>
      <c r="C136" s="1"/>
      <c r="D136" s="1"/>
      <c r="E136" s="2"/>
      <c r="G136" s="2"/>
    </row>
    <row r="137" spans="2:11">
      <c r="B137" s="114" t="s">
        <v>128</v>
      </c>
      <c r="C137" s="1"/>
      <c r="D137" s="1"/>
      <c r="E137" s="2"/>
      <c r="G137" s="2"/>
    </row>
    <row r="138" spans="2:11">
      <c r="B138" s="115" t="s">
        <v>2</v>
      </c>
      <c r="C138" s="1"/>
      <c r="D138" s="1"/>
      <c r="E138" s="95">
        <v>0</v>
      </c>
      <c r="G138" s="81"/>
      <c r="I138" s="1" t="s">
        <v>51</v>
      </c>
      <c r="K138" s="111" t="s">
        <v>173</v>
      </c>
    </row>
    <row r="139" spans="2:11">
      <c r="B139" s="115" t="s">
        <v>3</v>
      </c>
      <c r="C139" s="1"/>
      <c r="D139" s="1"/>
      <c r="E139" s="96">
        <v>0</v>
      </c>
      <c r="G139" s="81"/>
      <c r="I139" s="1" t="s">
        <v>103</v>
      </c>
      <c r="K139" s="111" t="s">
        <v>173</v>
      </c>
    </row>
    <row r="140" spans="2:11">
      <c r="B140" s="94"/>
      <c r="C140" s="1"/>
      <c r="D140" s="1"/>
      <c r="E140" s="82"/>
      <c r="F140" s="112"/>
      <c r="G140" s="82"/>
      <c r="H140" s="112"/>
      <c r="I140" s="116"/>
    </row>
    <row r="141" spans="2:11">
      <c r="B141" s="114" t="s">
        <v>127</v>
      </c>
      <c r="C141" s="1"/>
      <c r="D141" s="1"/>
      <c r="E141" s="82"/>
      <c r="F141" s="112"/>
      <c r="G141" s="82"/>
      <c r="H141" s="112"/>
      <c r="I141" s="116"/>
    </row>
    <row r="142" spans="2:11">
      <c r="B142" s="115" t="s">
        <v>129</v>
      </c>
      <c r="C142" s="1"/>
      <c r="D142" s="1"/>
      <c r="E142" s="117">
        <v>0</v>
      </c>
      <c r="F142" s="112"/>
      <c r="G142" s="81"/>
      <c r="H142" s="112"/>
      <c r="I142" s="1" t="s">
        <v>53</v>
      </c>
      <c r="K142" s="111" t="s">
        <v>173</v>
      </c>
    </row>
    <row r="143" spans="2:11">
      <c r="B143" s="114"/>
      <c r="C143" s="1"/>
      <c r="D143" s="1"/>
      <c r="E143" s="82"/>
      <c r="F143" s="112"/>
      <c r="G143" s="82"/>
      <c r="H143" s="112"/>
      <c r="I143" s="116"/>
    </row>
    <row r="144" spans="2:11">
      <c r="B144" s="114" t="s">
        <v>130</v>
      </c>
      <c r="C144" s="1"/>
      <c r="D144" s="1"/>
      <c r="E144" s="82"/>
      <c r="F144" s="112"/>
      <c r="G144" s="82"/>
      <c r="H144" s="112"/>
      <c r="I144" s="116"/>
    </row>
    <row r="145" spans="1:14">
      <c r="B145" s="1" t="s">
        <v>129</v>
      </c>
      <c r="C145" s="1"/>
      <c r="D145" s="1"/>
      <c r="E145" s="117">
        <v>0</v>
      </c>
      <c r="G145" s="81"/>
      <c r="I145" s="1" t="s">
        <v>51</v>
      </c>
      <c r="K145" s="111" t="s">
        <v>173</v>
      </c>
    </row>
    <row r="146" spans="1:14">
      <c r="B146" s="1"/>
      <c r="C146" s="1"/>
      <c r="D146" s="1"/>
      <c r="E146" s="82"/>
      <c r="G146" s="82"/>
    </row>
    <row r="147" spans="1:14" s="98" customFormat="1" ht="12.75">
      <c r="B147" s="98" t="s">
        <v>131</v>
      </c>
      <c r="C147" s="138"/>
    </row>
    <row r="148" spans="1:14" s="139" customFormat="1" ht="12.75"/>
    <row r="149" spans="1:14" s="6" customFormat="1" ht="12.75">
      <c r="B149" s="146"/>
      <c r="C149" s="146"/>
      <c r="D149" s="146"/>
      <c r="E149" s="146"/>
      <c r="F149" s="146"/>
      <c r="G149" s="146"/>
    </row>
    <row r="150" spans="1:14">
      <c r="A150" s="99"/>
      <c r="B150" s="148" t="s">
        <v>132</v>
      </c>
      <c r="C150" s="149"/>
      <c r="D150" s="149"/>
      <c r="E150" s="149"/>
      <c r="F150" s="149"/>
      <c r="G150" s="150"/>
      <c r="H150" s="100"/>
      <c r="I150" s="100"/>
      <c r="J150" s="1"/>
      <c r="K150" s="1"/>
      <c r="L150" s="1"/>
    </row>
    <row r="151" spans="1:14">
      <c r="B151" s="151"/>
      <c r="C151" s="121"/>
      <c r="D151" s="121"/>
      <c r="E151" s="121"/>
      <c r="F151" s="121"/>
      <c r="G151" s="152"/>
      <c r="H151" s="1"/>
      <c r="J151" s="1"/>
      <c r="K151" s="1"/>
      <c r="L151" s="1"/>
      <c r="M151" s="1"/>
      <c r="N151" s="1"/>
    </row>
    <row r="152" spans="1:14">
      <c r="B152" s="153" t="s">
        <v>109</v>
      </c>
      <c r="C152" s="15" t="s">
        <v>104</v>
      </c>
      <c r="D152" s="128"/>
      <c r="E152" s="180">
        <v>19553626.065356102</v>
      </c>
      <c r="F152" s="16"/>
      <c r="G152" s="197"/>
      <c r="H152" s="1"/>
      <c r="J152" s="15" t="s">
        <v>161</v>
      </c>
      <c r="K152" s="1"/>
      <c r="L152" s="1"/>
      <c r="M152" s="1"/>
      <c r="N152" s="1"/>
    </row>
    <row r="153" spans="1:14">
      <c r="B153" s="122"/>
      <c r="C153" s="16"/>
      <c r="D153" s="16"/>
      <c r="E153" s="16"/>
      <c r="F153" s="16"/>
      <c r="G153" s="123"/>
      <c r="H153" s="1"/>
      <c r="J153" s="1"/>
      <c r="K153" s="1"/>
      <c r="L153" s="1"/>
      <c r="M153" s="1"/>
      <c r="N153" s="1"/>
    </row>
    <row r="154" spans="1:14">
      <c r="B154" s="131" t="s">
        <v>110</v>
      </c>
      <c r="C154" s="130" t="s">
        <v>104</v>
      </c>
      <c r="D154" s="19"/>
      <c r="E154" s="77">
        <f>SUMPRODUCT(E12:E13,G12:G13)</f>
        <v>13683735.176615674</v>
      </c>
      <c r="F154" s="16"/>
      <c r="G154" s="132"/>
      <c r="H154" s="1"/>
      <c r="J154" s="1"/>
      <c r="K154" s="1"/>
      <c r="L154" s="1"/>
      <c r="M154" s="1"/>
      <c r="N154" s="1"/>
    </row>
    <row r="155" spans="1:14">
      <c r="B155" s="131" t="s">
        <v>111</v>
      </c>
      <c r="C155" s="130" t="s">
        <v>104</v>
      </c>
      <c r="D155" s="19"/>
      <c r="E155" s="77">
        <f>SUMPRODUCT(E16:E17,G16:G17)</f>
        <v>786313.07053846156</v>
      </c>
      <c r="F155" s="16"/>
      <c r="G155" s="132"/>
      <c r="H155" s="1"/>
      <c r="J155" s="1"/>
      <c r="K155" s="1"/>
      <c r="L155" s="1"/>
      <c r="M155" s="1"/>
      <c r="N155" s="1"/>
    </row>
    <row r="156" spans="1:14">
      <c r="B156" s="131" t="s">
        <v>142</v>
      </c>
      <c r="C156" s="130" t="s">
        <v>104</v>
      </c>
      <c r="D156" s="19"/>
      <c r="E156" s="77">
        <f>SUMPRODUCT(E20:E23,G20:G23)</f>
        <v>665551.83196666662</v>
      </c>
      <c r="F156" s="16"/>
      <c r="G156" s="132"/>
      <c r="H156" s="1"/>
      <c r="J156" s="1"/>
      <c r="K156" s="1"/>
      <c r="L156" s="1"/>
      <c r="M156" s="1"/>
      <c r="N156" s="1"/>
    </row>
    <row r="157" spans="1:14">
      <c r="B157" s="154" t="s">
        <v>60</v>
      </c>
      <c r="C157" s="130" t="s">
        <v>104</v>
      </c>
      <c r="D157" s="19"/>
      <c r="E157" s="77">
        <f>SUM(E154:E156)</f>
        <v>15135600.079120802</v>
      </c>
      <c r="F157" s="16"/>
      <c r="G157" s="132"/>
      <c r="H157" s="1"/>
      <c r="J157" s="1"/>
      <c r="K157" s="1"/>
      <c r="L157" s="1"/>
      <c r="M157" s="1"/>
      <c r="N157" s="1"/>
    </row>
    <row r="158" spans="1:14">
      <c r="B158" s="122"/>
      <c r="C158" s="16"/>
      <c r="D158" s="15"/>
      <c r="E158" s="16"/>
      <c r="F158" s="16"/>
      <c r="G158" s="123"/>
      <c r="H158" s="1"/>
      <c r="J158" s="1"/>
      <c r="K158" s="1"/>
      <c r="L158" s="1"/>
      <c r="M158" s="1"/>
      <c r="N158" s="1"/>
    </row>
    <row r="159" spans="1:14">
      <c r="B159" s="131" t="s">
        <v>139</v>
      </c>
      <c r="C159" s="130" t="s">
        <v>104</v>
      </c>
      <c r="D159" s="133"/>
      <c r="E159" s="77">
        <f>SUMPRODUCT(E33:E36,G33:G36) + SUMPRODUCT(E39:E42,G39:G42) + SUMPRODUCT(E79:E82,G79:G82) + SUMPRODUCT(E85:E88,G85:G88)+ SUMPRODUCT(E95:E98,G95:G98) + SUMPRODUCT(E101:E104,G101:G104)</f>
        <v>4265839.2790382216</v>
      </c>
      <c r="F159" s="16"/>
      <c r="G159" s="132"/>
      <c r="H159" s="1"/>
      <c r="J159" s="1"/>
      <c r="K159" s="1"/>
      <c r="L159" s="1"/>
      <c r="M159" s="1"/>
      <c r="N159" s="1"/>
    </row>
    <row r="160" spans="1:14">
      <c r="B160" s="131" t="s">
        <v>138</v>
      </c>
      <c r="C160" s="130" t="s">
        <v>104</v>
      </c>
      <c r="D160" s="19"/>
      <c r="E160" s="77">
        <f>SUMPRODUCT(E49:E58,G49:G58) + SUMPRODUCT(E61:E70,G61:G70) + SUMPRODUCT(E111:E120,G111:G120) + SUMPRODUCT(E123:E132,G123:G132)</f>
        <v>152186.70535916366</v>
      </c>
      <c r="F160" s="16"/>
      <c r="G160" s="132"/>
      <c r="H160" s="1"/>
      <c r="J160" s="1"/>
      <c r="K160" s="1"/>
      <c r="L160" s="1"/>
      <c r="M160" s="1"/>
      <c r="N160" s="1"/>
    </row>
    <row r="161" spans="2:14">
      <c r="B161" s="154" t="s">
        <v>61</v>
      </c>
      <c r="C161" s="130" t="s">
        <v>104</v>
      </c>
      <c r="D161" s="19"/>
      <c r="E161" s="77">
        <f>E159+E160</f>
        <v>4418025.9843973853</v>
      </c>
      <c r="F161" s="16"/>
      <c r="G161" s="132"/>
      <c r="H161" s="1"/>
      <c r="J161" s="1"/>
      <c r="K161" s="1"/>
      <c r="L161" s="1"/>
      <c r="M161" s="1"/>
      <c r="N161" s="1"/>
    </row>
    <row r="162" spans="2:14">
      <c r="B162" s="154"/>
      <c r="C162" s="130"/>
      <c r="D162" s="19"/>
      <c r="E162" s="182"/>
      <c r="F162" s="16"/>
      <c r="G162" s="132"/>
      <c r="H162" s="1"/>
      <c r="J162" s="1"/>
      <c r="K162" s="1"/>
      <c r="L162" s="1"/>
      <c r="M162" s="1"/>
      <c r="N162" s="1"/>
    </row>
    <row r="163" spans="2:14">
      <c r="B163" s="131" t="s">
        <v>137</v>
      </c>
      <c r="C163" s="130" t="s">
        <v>104</v>
      </c>
      <c r="D163" s="19"/>
      <c r="E163" s="77">
        <f>SUMPRODUCT(E138:E139,G138:G139)</f>
        <v>0</v>
      </c>
      <c r="F163" s="16"/>
      <c r="G163" s="132"/>
      <c r="H163" s="1"/>
      <c r="J163" s="1"/>
      <c r="K163" s="1"/>
      <c r="L163" s="1"/>
      <c r="M163" s="1"/>
      <c r="N163" s="1"/>
    </row>
    <row r="164" spans="2:14">
      <c r="B164" s="131" t="s">
        <v>140</v>
      </c>
      <c r="C164" s="130" t="s">
        <v>104</v>
      </c>
      <c r="D164" s="19"/>
      <c r="E164" s="183">
        <f>E142*G142+E145*G145</f>
        <v>0</v>
      </c>
      <c r="F164" s="16"/>
      <c r="G164" s="132"/>
      <c r="H164" s="1"/>
      <c r="J164" s="1"/>
      <c r="K164" s="1"/>
      <c r="L164" s="1"/>
      <c r="M164" s="1"/>
      <c r="N164" s="1"/>
    </row>
    <row r="165" spans="2:14">
      <c r="B165" s="153" t="s">
        <v>141</v>
      </c>
      <c r="C165" s="16"/>
      <c r="D165" s="15"/>
      <c r="E165" s="183">
        <f>E163+E164</f>
        <v>0</v>
      </c>
      <c r="F165" s="16"/>
      <c r="G165" s="123"/>
      <c r="H165" s="1"/>
      <c r="J165" s="1"/>
      <c r="K165" s="1"/>
      <c r="L165" s="1"/>
      <c r="M165" s="1"/>
      <c r="N165" s="1"/>
    </row>
    <row r="166" spans="2:14">
      <c r="B166" s="122"/>
      <c r="C166" s="16"/>
      <c r="D166" s="15"/>
      <c r="E166" s="16"/>
      <c r="F166" s="16"/>
      <c r="G166" s="123"/>
      <c r="H166" s="1"/>
      <c r="J166" s="1"/>
      <c r="K166" s="1"/>
      <c r="L166" s="1"/>
      <c r="M166" s="1"/>
      <c r="N166" s="1"/>
    </row>
    <row r="167" spans="2:14">
      <c r="B167" s="153" t="s">
        <v>117</v>
      </c>
      <c r="C167" s="15" t="s">
        <v>104</v>
      </c>
      <c r="D167" s="19"/>
      <c r="E167" s="77">
        <f>SUM(E154:E156,E159:E160,E163:E164)</f>
        <v>19553626.063518189</v>
      </c>
      <c r="F167" s="16"/>
      <c r="G167" s="132"/>
      <c r="H167" s="1"/>
      <c r="J167" s="1"/>
      <c r="K167" s="1"/>
      <c r="L167" s="1"/>
      <c r="M167" s="1"/>
      <c r="N167" s="1"/>
    </row>
    <row r="168" spans="2:14">
      <c r="B168" s="153"/>
      <c r="C168" s="15"/>
      <c r="D168" s="19"/>
      <c r="E168" s="129"/>
      <c r="F168" s="16"/>
      <c r="G168" s="132"/>
      <c r="H168" s="1"/>
      <c r="J168" s="1"/>
      <c r="K168" s="1"/>
      <c r="L168" s="1"/>
      <c r="M168" s="1"/>
      <c r="N168" s="1"/>
    </row>
    <row r="169" spans="2:14">
      <c r="B169" s="181" t="s">
        <v>62</v>
      </c>
      <c r="C169" s="20"/>
      <c r="D169" s="20"/>
      <c r="E169" s="169" t="str">
        <f>IF(E167&gt;E152, "TARIEVENVOORSTEL VOLDOET NIET", "TARIEVENVOORSTEL VOLDOET")</f>
        <v>TARIEVENVOORSTEL VOLDOET</v>
      </c>
      <c r="F169" s="21"/>
      <c r="G169" s="147"/>
      <c r="H169" s="1"/>
      <c r="J169" s="1"/>
      <c r="K169" s="1"/>
      <c r="L169" s="1"/>
      <c r="M169" s="1"/>
    </row>
    <row r="170" spans="2:14">
      <c r="B170" s="18"/>
      <c r="C170" s="155"/>
      <c r="D170" s="155"/>
      <c r="E170" s="124"/>
      <c r="F170" s="156"/>
      <c r="G170" s="157"/>
      <c r="H170" s="1"/>
      <c r="J170" s="1"/>
      <c r="K170" s="1"/>
      <c r="L170" s="1"/>
      <c r="M170" s="1"/>
    </row>
    <row r="171" spans="2:14">
      <c r="B171" s="144"/>
      <c r="C171" s="144"/>
      <c r="D171" s="144"/>
      <c r="E171" s="144"/>
      <c r="F171" s="144"/>
      <c r="G171" s="145"/>
      <c r="H171" s="1"/>
      <c r="J171" s="1"/>
      <c r="K171" s="1"/>
      <c r="L171" s="1"/>
      <c r="M171" s="1"/>
      <c r="N171" s="1"/>
    </row>
    <row r="172" spans="2:14" s="112" customFormat="1">
      <c r="B172" s="140" t="s">
        <v>133</v>
      </c>
      <c r="C172" s="141"/>
      <c r="D172" s="141"/>
      <c r="E172" s="141"/>
      <c r="F172" s="141"/>
      <c r="G172" s="142"/>
      <c r="H172" s="116"/>
      <c r="I172" s="116"/>
      <c r="J172" s="116"/>
      <c r="K172" s="116"/>
      <c r="L172" s="116"/>
      <c r="M172" s="116"/>
      <c r="N172" s="116"/>
    </row>
    <row r="173" spans="2:14" s="139" customFormat="1" ht="12.75">
      <c r="B173" s="158"/>
      <c r="C173" s="159"/>
      <c r="D173" s="159"/>
      <c r="E173" s="159"/>
      <c r="F173" s="159"/>
      <c r="G173" s="177"/>
    </row>
    <row r="174" spans="2:14" s="139" customFormat="1" ht="12.75">
      <c r="B174" s="162" t="s">
        <v>134</v>
      </c>
      <c r="C174" s="163" t="s">
        <v>162</v>
      </c>
      <c r="D174" s="163"/>
      <c r="E174" s="176">
        <v>813034.59773658705</v>
      </c>
      <c r="F174" s="175"/>
      <c r="G174" s="161"/>
      <c r="J174" s="15" t="s">
        <v>161</v>
      </c>
    </row>
    <row r="175" spans="2:14" s="139" customFormat="1" ht="12.75">
      <c r="B175" s="165"/>
      <c r="C175" s="163"/>
      <c r="D175" s="163"/>
      <c r="F175" s="163"/>
      <c r="G175" s="161"/>
    </row>
    <row r="176" spans="2:14" s="139" customFormat="1" ht="15">
      <c r="B176" s="166" t="s">
        <v>135</v>
      </c>
      <c r="C176" s="163" t="s">
        <v>162</v>
      </c>
      <c r="D176" s="163"/>
      <c r="E176" s="174">
        <f>SUM(E12:E13,E16:E17,E20:E23,E33:E36,E39:E42,E49:E58,E61:E70,E79:E82,E85:E88,E95:E98,E101:E104,E111:E120,E123:E132,E138:E139,E142,E145)</f>
        <v>813034.59773658728</v>
      </c>
      <c r="F176" s="163"/>
      <c r="G176" s="161"/>
    </row>
    <row r="177" spans="2:14" s="139" customFormat="1" ht="12.75">
      <c r="B177" s="167"/>
      <c r="C177" s="160"/>
      <c r="D177" s="160"/>
      <c r="E177" s="160"/>
      <c r="F177" s="160"/>
      <c r="G177" s="161"/>
    </row>
    <row r="178" spans="2:14" s="139" customFormat="1" ht="12.75">
      <c r="B178" s="168" t="s">
        <v>136</v>
      </c>
      <c r="C178" s="163"/>
      <c r="D178" s="163"/>
      <c r="E178" s="169" t="str">
        <f>IF(E176&gt;E174, "REKENVOLUME VOLDOET NIET", "REKENVOLUME VOLDOET")</f>
        <v>REKENVOLUME VOLDOET</v>
      </c>
      <c r="F178" s="163"/>
      <c r="G178" s="178"/>
    </row>
    <row r="179" spans="2:14" s="139" customFormat="1" ht="12.75">
      <c r="B179" s="170"/>
      <c r="C179" s="171"/>
      <c r="D179" s="171"/>
      <c r="E179" s="171"/>
      <c r="F179" s="171"/>
      <c r="G179" s="179"/>
    </row>
    <row r="180" spans="2:14" s="139" customFormat="1" ht="12.75">
      <c r="B180" s="164"/>
      <c r="C180" s="164"/>
      <c r="D180" s="172"/>
      <c r="E180" s="172"/>
      <c r="F180" s="164"/>
      <c r="G180" s="164"/>
    </row>
    <row r="181" spans="2:14" s="139" customFormat="1" ht="12.75">
      <c r="H181" s="164"/>
      <c r="I181" s="164"/>
      <c r="J181" s="173"/>
    </row>
    <row r="182" spans="2:14" s="184" customFormat="1" ht="12.75">
      <c r="B182" s="184" t="s">
        <v>55</v>
      </c>
    </row>
    <row r="183" spans="2:14" s="143" customFormat="1" ht="12.75"/>
    <row r="184" spans="2:14" s="6" customFormat="1" ht="12.75"/>
    <row r="185" spans="2:14">
      <c r="B185" s="118" t="s">
        <v>56</v>
      </c>
      <c r="C185" s="119"/>
      <c r="D185" s="119"/>
      <c r="E185" s="119"/>
      <c r="F185" s="119"/>
      <c r="G185" s="120" t="s">
        <v>143</v>
      </c>
      <c r="H185" s="16"/>
      <c r="J185" s="1"/>
      <c r="K185" s="1"/>
      <c r="L185" s="1"/>
      <c r="M185" s="1"/>
      <c r="N185" s="1"/>
    </row>
    <row r="186" spans="2:14">
      <c r="B186" s="126"/>
      <c r="C186" s="186"/>
      <c r="D186" s="186"/>
      <c r="E186" s="186"/>
      <c r="F186" s="186"/>
      <c r="G186" s="187"/>
      <c r="H186" s="16"/>
      <c r="J186" s="1"/>
      <c r="K186" s="1"/>
      <c r="L186" s="1"/>
      <c r="M186" s="1"/>
      <c r="N186" s="1"/>
    </row>
    <row r="187" spans="2:14">
      <c r="B187" s="122" t="s">
        <v>163</v>
      </c>
      <c r="C187" s="16" t="s">
        <v>59</v>
      </c>
      <c r="D187" s="19"/>
      <c r="E187" s="188">
        <v>14440481.4075181</v>
      </c>
      <c r="F187" s="100"/>
      <c r="G187" s="123"/>
      <c r="H187" s="17"/>
      <c r="J187" s="15" t="s">
        <v>164</v>
      </c>
      <c r="K187" s="1"/>
      <c r="L187" s="1"/>
      <c r="M187" s="1"/>
      <c r="N187" s="1"/>
    </row>
    <row r="188" spans="2:14">
      <c r="B188" s="122" t="s">
        <v>105</v>
      </c>
      <c r="C188" s="16" t="s">
        <v>59</v>
      </c>
      <c r="D188" s="19"/>
      <c r="E188" s="185">
        <v>2496659.0044980999</v>
      </c>
      <c r="F188" s="100"/>
      <c r="G188" s="123"/>
      <c r="H188" s="17"/>
      <c r="I188" s="15"/>
      <c r="J188" s="15" t="s">
        <v>160</v>
      </c>
      <c r="K188" s="1"/>
      <c r="L188" s="1"/>
      <c r="M188" s="1"/>
      <c r="N188" s="1"/>
    </row>
    <row r="189" spans="2:14">
      <c r="B189" s="122" t="s">
        <v>106</v>
      </c>
      <c r="C189" s="16" t="s">
        <v>59</v>
      </c>
      <c r="D189" s="19"/>
      <c r="E189" s="193">
        <f>E187-E188</f>
        <v>11943822.40302</v>
      </c>
      <c r="F189" s="15"/>
      <c r="G189" s="123"/>
      <c r="H189" s="17"/>
      <c r="I189" s="15"/>
      <c r="J189" s="1"/>
      <c r="K189" s="1"/>
      <c r="L189" s="1"/>
      <c r="M189" s="1"/>
      <c r="N189" s="1"/>
    </row>
    <row r="190" spans="2:14">
      <c r="B190" s="122"/>
      <c r="C190" s="16"/>
      <c r="D190" s="19"/>
      <c r="E190" s="129"/>
      <c r="F190" s="15"/>
      <c r="G190" s="123"/>
      <c r="H190" s="17"/>
      <c r="J190" s="1"/>
      <c r="K190" s="1"/>
      <c r="L190" s="1"/>
      <c r="M190" s="1"/>
      <c r="N190" s="1"/>
    </row>
    <row r="191" spans="2:14">
      <c r="B191" s="122" t="s">
        <v>107</v>
      </c>
      <c r="C191" s="16" t="s">
        <v>104</v>
      </c>
      <c r="D191" s="19"/>
      <c r="E191" s="188">
        <v>15133546.802778101</v>
      </c>
      <c r="F191" s="100"/>
      <c r="G191" s="123"/>
      <c r="H191" s="17"/>
      <c r="I191" s="111"/>
      <c r="J191" s="15" t="s">
        <v>160</v>
      </c>
      <c r="K191" s="1"/>
      <c r="L191" s="1"/>
      <c r="M191" s="1"/>
      <c r="N191" s="1"/>
    </row>
    <row r="192" spans="2:14">
      <c r="B192" s="122" t="s">
        <v>157</v>
      </c>
      <c r="C192" s="16" t="s">
        <v>104</v>
      </c>
      <c r="D192" s="19"/>
      <c r="E192" s="185">
        <v>2496659.0044980999</v>
      </c>
      <c r="F192" s="100"/>
      <c r="G192" s="123"/>
      <c r="H192" s="17"/>
      <c r="I192" s="15"/>
      <c r="J192" s="15" t="s">
        <v>160</v>
      </c>
      <c r="K192" s="1"/>
      <c r="L192" s="1"/>
      <c r="M192" s="1"/>
      <c r="N192" s="1"/>
    </row>
    <row r="193" spans="2:14">
      <c r="B193" s="122" t="s">
        <v>108</v>
      </c>
      <c r="C193" s="16" t="s">
        <v>104</v>
      </c>
      <c r="D193" s="19"/>
      <c r="E193" s="192">
        <f>E191-E192</f>
        <v>12636887.798280001</v>
      </c>
      <c r="F193" s="100"/>
      <c r="G193" s="123"/>
      <c r="H193" s="17"/>
      <c r="I193" s="111"/>
      <c r="J193" s="1"/>
      <c r="K193" s="1"/>
      <c r="L193" s="1"/>
      <c r="M193" s="1"/>
      <c r="N193" s="1"/>
    </row>
    <row r="194" spans="2:14">
      <c r="B194" s="122"/>
      <c r="C194" s="16"/>
      <c r="D194" s="19"/>
      <c r="E194" s="129"/>
      <c r="F194" s="100"/>
      <c r="G194" s="123"/>
      <c r="H194" s="17"/>
      <c r="I194" s="15"/>
      <c r="J194" s="1"/>
      <c r="K194" s="1"/>
      <c r="L194" s="1"/>
      <c r="M194" s="1"/>
      <c r="N194" s="1"/>
    </row>
    <row r="195" spans="2:14">
      <c r="B195" s="153" t="s">
        <v>147</v>
      </c>
      <c r="C195" s="16"/>
      <c r="D195" s="19"/>
      <c r="E195" s="198">
        <v>0</v>
      </c>
      <c r="F195" s="100"/>
      <c r="G195" s="123" t="s">
        <v>144</v>
      </c>
      <c r="H195" s="17"/>
      <c r="J195" s="1"/>
      <c r="K195" s="1"/>
      <c r="L195" s="1"/>
      <c r="M195" s="1"/>
      <c r="N195" s="1"/>
    </row>
    <row r="196" spans="2:14">
      <c r="B196" s="153" t="s">
        <v>57</v>
      </c>
      <c r="C196" s="16" t="s">
        <v>156</v>
      </c>
      <c r="D196" s="16"/>
      <c r="E196" s="199">
        <f>((E193/ E189) - 1)*100%</f>
        <v>5.8027101531981762E-2</v>
      </c>
      <c r="F196" s="16"/>
      <c r="G196" s="123" t="s">
        <v>145</v>
      </c>
      <c r="H196" s="17"/>
      <c r="J196" s="1"/>
      <c r="K196" s="1"/>
      <c r="L196" s="1"/>
      <c r="M196" s="1"/>
      <c r="N196" s="1"/>
    </row>
    <row r="197" spans="2:14">
      <c r="B197" s="127" t="s">
        <v>151</v>
      </c>
      <c r="C197" s="124" t="s">
        <v>156</v>
      </c>
      <c r="D197" s="124"/>
      <c r="E197" s="200">
        <f>((E191/E187)-1)*100%</f>
        <v>4.7994618441125736E-2</v>
      </c>
      <c r="F197" s="124"/>
      <c r="G197" s="125" t="s">
        <v>146</v>
      </c>
      <c r="H197" s="17"/>
      <c r="J197" s="1"/>
      <c r="K197" s="1"/>
      <c r="L197" s="1"/>
      <c r="M197" s="1"/>
      <c r="N197" s="1"/>
    </row>
    <row r="198" spans="2:14">
      <c r="B198" s="15"/>
      <c r="C198" s="16"/>
      <c r="D198" s="16"/>
      <c r="E198" s="16"/>
      <c r="F198" s="16"/>
      <c r="G198" s="16"/>
      <c r="H198" s="17"/>
      <c r="J198" s="1"/>
      <c r="K198" s="1"/>
      <c r="L198" s="1"/>
      <c r="M198" s="1"/>
      <c r="N198" s="1"/>
    </row>
    <row r="199" spans="2:14">
      <c r="B199" s="118" t="s">
        <v>58</v>
      </c>
      <c r="C199" s="134"/>
      <c r="D199" s="119"/>
      <c r="E199" s="119"/>
      <c r="F199" s="119"/>
      <c r="G199" s="120" t="s">
        <v>143</v>
      </c>
      <c r="H199" s="16"/>
      <c r="J199" s="1"/>
      <c r="K199" s="1"/>
      <c r="L199" s="1"/>
      <c r="M199" s="1"/>
      <c r="N199" s="1"/>
    </row>
    <row r="200" spans="2:14">
      <c r="B200" s="126"/>
      <c r="C200" s="189"/>
      <c r="D200" s="186"/>
      <c r="E200" s="186"/>
      <c r="F200" s="186"/>
      <c r="G200" s="187"/>
      <c r="H200" s="16"/>
      <c r="I200" s="111"/>
      <c r="J200" s="1"/>
      <c r="K200" s="1"/>
      <c r="L200" s="1"/>
      <c r="M200" s="1"/>
      <c r="N200" s="1"/>
    </row>
    <row r="201" spans="2:14">
      <c r="B201" s="190" t="s">
        <v>166</v>
      </c>
      <c r="C201" s="136" t="s">
        <v>59</v>
      </c>
      <c r="D201" s="19"/>
      <c r="E201" s="188">
        <v>2423572.2065948723</v>
      </c>
      <c r="F201" s="137"/>
      <c r="G201" s="123"/>
      <c r="H201" s="17"/>
      <c r="I201" s="111"/>
      <c r="J201" s="15" t="s">
        <v>164</v>
      </c>
      <c r="K201" s="1"/>
      <c r="L201" s="1"/>
      <c r="M201" s="1"/>
      <c r="N201" s="1"/>
    </row>
    <row r="202" spans="2:14">
      <c r="B202" s="190" t="s">
        <v>167</v>
      </c>
      <c r="C202" s="136" t="s">
        <v>104</v>
      </c>
      <c r="D202" s="19"/>
      <c r="E202" s="185">
        <v>3832807.3479510923</v>
      </c>
      <c r="F202" s="16"/>
      <c r="G202" s="123"/>
      <c r="H202" s="17"/>
      <c r="I202" s="111"/>
      <c r="J202" s="15" t="s">
        <v>161</v>
      </c>
      <c r="K202" s="1"/>
      <c r="L202" s="1"/>
      <c r="M202" s="1"/>
      <c r="N202" s="1"/>
    </row>
    <row r="203" spans="2:14">
      <c r="B203" s="190"/>
      <c r="C203" s="136"/>
      <c r="D203" s="19"/>
      <c r="E203" s="191"/>
      <c r="F203" s="16"/>
      <c r="G203" s="123"/>
      <c r="H203" s="17"/>
      <c r="I203" s="111"/>
      <c r="J203" s="15"/>
      <c r="K203" s="1"/>
      <c r="L203" s="1"/>
      <c r="M203" s="1"/>
      <c r="N203" s="1"/>
    </row>
    <row r="204" spans="2:14">
      <c r="B204" s="190" t="s">
        <v>168</v>
      </c>
      <c r="C204" s="136" t="s">
        <v>59</v>
      </c>
      <c r="D204" s="19"/>
      <c r="E204" s="188">
        <v>554960.29778938962</v>
      </c>
      <c r="F204" s="16"/>
      <c r="G204" s="123"/>
      <c r="H204" s="17"/>
      <c r="I204" s="111"/>
      <c r="J204" s="15" t="s">
        <v>164</v>
      </c>
      <c r="K204" s="1"/>
      <c r="L204" s="1"/>
      <c r="M204" s="1"/>
      <c r="N204" s="1"/>
    </row>
    <row r="205" spans="2:14">
      <c r="B205" s="190" t="s">
        <v>169</v>
      </c>
      <c r="C205" s="136" t="s">
        <v>104</v>
      </c>
      <c r="D205" s="19"/>
      <c r="E205" s="185">
        <v>587271.91462686227</v>
      </c>
      <c r="F205" s="16"/>
      <c r="G205" s="123"/>
      <c r="H205" s="17"/>
      <c r="I205" s="111"/>
      <c r="J205" s="15" t="s">
        <v>161</v>
      </c>
      <c r="K205" s="1"/>
      <c r="L205" s="1"/>
      <c r="M205" s="1"/>
      <c r="N205" s="1"/>
    </row>
    <row r="206" spans="2:14">
      <c r="B206" s="190"/>
      <c r="C206" s="136"/>
      <c r="D206" s="19"/>
      <c r="E206" s="191"/>
      <c r="F206" s="16"/>
      <c r="G206" s="123"/>
      <c r="H206" s="17"/>
      <c r="I206" s="111"/>
      <c r="J206" s="15"/>
      <c r="K206" s="1"/>
      <c r="L206" s="1"/>
      <c r="M206" s="1"/>
      <c r="N206" s="1"/>
    </row>
    <row r="207" spans="2:14">
      <c r="B207" s="181" t="s">
        <v>170</v>
      </c>
      <c r="C207" s="16" t="s">
        <v>156</v>
      </c>
      <c r="D207" s="16"/>
      <c r="E207" s="202">
        <f>((E202/E201)-1)*100%</f>
        <v>0.58147025185447254</v>
      </c>
      <c r="F207" s="203"/>
      <c r="G207" s="123" t="s">
        <v>148</v>
      </c>
      <c r="H207" s="17"/>
      <c r="I207" s="111"/>
      <c r="J207" s="1"/>
      <c r="K207" s="1"/>
      <c r="L207" s="1"/>
      <c r="M207" s="1"/>
      <c r="N207" s="1"/>
    </row>
    <row r="208" spans="2:14">
      <c r="B208" s="18" t="s">
        <v>171</v>
      </c>
      <c r="C208" s="124" t="s">
        <v>156</v>
      </c>
      <c r="D208" s="124"/>
      <c r="E208" s="201">
        <f>((E205/E204)-1)*100%</f>
        <v>5.8223294470220122E-2</v>
      </c>
      <c r="F208" s="135"/>
      <c r="G208" s="125" t="s">
        <v>149</v>
      </c>
      <c r="H208" s="17"/>
      <c r="J208" s="1"/>
      <c r="K208" s="1"/>
      <c r="L208" s="1"/>
      <c r="M208" s="1"/>
      <c r="N208" s="1"/>
    </row>
    <row r="209" spans="2:14">
      <c r="B209" s="16"/>
      <c r="C209" s="16"/>
      <c r="D209" s="16"/>
      <c r="E209" s="16"/>
      <c r="F209" s="16"/>
      <c r="G209" s="16"/>
      <c r="H209" s="17"/>
      <c r="J209" s="1"/>
      <c r="K209" s="1"/>
      <c r="L209" s="1"/>
      <c r="M209" s="1"/>
      <c r="N209" s="1"/>
    </row>
    <row r="210" spans="2:14">
      <c r="B210" s="118" t="s">
        <v>158</v>
      </c>
      <c r="C210" s="134"/>
      <c r="D210" s="119"/>
      <c r="E210" s="119"/>
      <c r="F210" s="119"/>
      <c r="G210" s="120" t="s">
        <v>143</v>
      </c>
      <c r="H210" s="16"/>
      <c r="J210" s="1"/>
      <c r="K210" s="1"/>
      <c r="L210" s="1"/>
      <c r="M210" s="1"/>
      <c r="N210" s="1"/>
    </row>
    <row r="211" spans="2:14">
      <c r="B211" s="126"/>
      <c r="C211" s="189"/>
      <c r="D211" s="186"/>
      <c r="E211" s="186"/>
      <c r="F211" s="186"/>
      <c r="G211" s="187"/>
      <c r="H211" s="16"/>
      <c r="I211" s="111"/>
      <c r="J211" s="1"/>
      <c r="K211" s="1"/>
      <c r="L211" s="1"/>
      <c r="M211" s="1"/>
      <c r="N211" s="1"/>
    </row>
    <row r="212" spans="2:14">
      <c r="B212" s="190" t="s">
        <v>174</v>
      </c>
      <c r="C212" s="136" t="s">
        <v>59</v>
      </c>
      <c r="D212" s="19"/>
      <c r="E212" s="188">
        <v>0</v>
      </c>
      <c r="F212" s="137"/>
      <c r="G212" s="123"/>
      <c r="H212" s="17"/>
      <c r="I212" s="111"/>
      <c r="J212" s="15" t="s">
        <v>165</v>
      </c>
      <c r="K212" s="1"/>
      <c r="L212" s="1"/>
      <c r="M212" s="1"/>
      <c r="N212" s="1"/>
    </row>
    <row r="213" spans="2:14">
      <c r="B213" s="190" t="s">
        <v>175</v>
      </c>
      <c r="C213" s="136" t="s">
        <v>104</v>
      </c>
      <c r="D213" s="19"/>
      <c r="E213" s="185">
        <v>0</v>
      </c>
      <c r="F213" s="16"/>
      <c r="G213" s="123"/>
      <c r="H213" s="17"/>
      <c r="I213" s="111"/>
      <c r="J213" s="15" t="s">
        <v>161</v>
      </c>
      <c r="K213" s="1"/>
      <c r="L213" s="1"/>
      <c r="M213" s="1"/>
      <c r="N213" s="1"/>
    </row>
    <row r="214" spans="2:14">
      <c r="B214" s="190"/>
      <c r="C214" s="136"/>
      <c r="D214" s="19"/>
      <c r="E214" s="191"/>
      <c r="F214" s="16"/>
      <c r="G214" s="123"/>
      <c r="H214" s="17"/>
      <c r="I214" s="111"/>
      <c r="J214" s="1"/>
      <c r="K214" s="1"/>
      <c r="L214" s="1"/>
      <c r="M214" s="1"/>
      <c r="N214" s="1"/>
    </row>
    <row r="215" spans="2:14">
      <c r="B215" s="18" t="s">
        <v>159</v>
      </c>
      <c r="C215" s="124" t="s">
        <v>156</v>
      </c>
      <c r="D215" s="124"/>
      <c r="E215" s="204">
        <f>IF(OR(E212="",E212=0),0,((E213/E212)-1)*100%)</f>
        <v>0</v>
      </c>
      <c r="F215" s="135"/>
      <c r="G215" s="125" t="s">
        <v>172</v>
      </c>
      <c r="H215" s="17"/>
      <c r="J215" s="1"/>
      <c r="K215" s="1"/>
      <c r="L215" s="1"/>
      <c r="M215" s="1"/>
      <c r="N215" s="1"/>
    </row>
    <row r="220" spans="2:14">
      <c r="E220" s="196"/>
    </row>
    <row r="221" spans="2:14">
      <c r="E221" s="196"/>
    </row>
    <row r="223" spans="2:14">
      <c r="K223" s="195"/>
    </row>
    <row r="229" spans="10:10">
      <c r="J229" s="195"/>
    </row>
    <row r="230" spans="10:10">
      <c r="J230" s="195"/>
    </row>
  </sheetData>
  <conditionalFormatting sqref="F169:G170">
    <cfRule type="cellIs" dxfId="6" priority="5" stopIfTrue="1" operator="equal">
      <formula>"Tariefvoorstel voldoet niet"</formula>
    </cfRule>
  </conditionalFormatting>
  <conditionalFormatting sqref="E178">
    <cfRule type="cellIs" dxfId="5" priority="4" stopIfTrue="1" operator="equal">
      <formula>"NORMVOLUME VOLDOET NIET"</formula>
    </cfRule>
  </conditionalFormatting>
  <conditionalFormatting sqref="G178">
    <cfRule type="cellIs" dxfId="4" priority="3" stopIfTrue="1" operator="equal">
      <formula>"NORMVOLUME VOLDOET NIET"</formula>
    </cfRule>
  </conditionalFormatting>
  <conditionalFormatting sqref="E169">
    <cfRule type="cellIs" dxfId="3" priority="1" stopIfTrue="1" operator="equal">
      <formula>"NORMVOLUME VOLDOET NIET"</formula>
    </cfRule>
  </conditionalFormatting>
  <pageMargins left="0.7" right="0.7" top="0.75" bottom="0.75" header="0.3" footer="0.3"/>
  <pageSetup paperSize="9" scale="3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9"/>
  <sheetViews>
    <sheetView showGridLines="0" showZeros="0" zoomScale="85" zoomScaleNormal="85" zoomScaleSheetLayoutView="40" workbookViewId="0"/>
  </sheetViews>
  <sheetFormatPr defaultRowHeight="12.75"/>
  <cols>
    <col min="1" max="1" width="7" style="13" customWidth="1"/>
    <col min="2" max="2" width="3.85546875" style="12" customWidth="1"/>
    <col min="3" max="3" width="5.85546875" style="12" customWidth="1"/>
    <col min="4" max="4" width="187.42578125" style="12" customWidth="1"/>
    <col min="5" max="5" width="20.28515625" style="12" customWidth="1"/>
    <col min="6" max="6" width="7" style="12" customWidth="1"/>
    <col min="7" max="16384" width="9.140625" style="12"/>
  </cols>
  <sheetData>
    <row r="1" spans="1:5" s="10" customFormat="1" ht="28.5" customHeight="1">
      <c r="A1" s="84"/>
      <c r="B1" s="84"/>
      <c r="C1" s="85"/>
      <c r="D1" s="86"/>
      <c r="E1" s="87"/>
    </row>
    <row r="2" spans="1:5" s="3" customFormat="1" ht="15.75">
      <c r="C2" s="80" t="str">
        <f>"Toelichting  "&amp;Contactgegevens!C12&amp;""</f>
        <v xml:space="preserve">Toelichting  </v>
      </c>
    </row>
    <row r="3" spans="1:5" s="11" customFormat="1">
      <c r="A3" s="13"/>
    </row>
    <row r="4" spans="1:5" s="4" customFormat="1">
      <c r="C4" s="4" t="s">
        <v>63</v>
      </c>
    </row>
    <row r="6" spans="1:5">
      <c r="D6" s="12" t="s">
        <v>64</v>
      </c>
    </row>
    <row r="7" spans="1:5">
      <c r="D7" s="22" t="s">
        <v>65</v>
      </c>
    </row>
    <row r="8" spans="1:5">
      <c r="D8" s="220"/>
    </row>
    <row r="9" spans="1:5">
      <c r="D9" s="220"/>
    </row>
    <row r="10" spans="1:5">
      <c r="D10" s="220"/>
    </row>
    <row r="11" spans="1:5">
      <c r="D11" s="22" t="s">
        <v>66</v>
      </c>
    </row>
    <row r="12" spans="1:5">
      <c r="D12" s="220"/>
    </row>
    <row r="13" spans="1:5">
      <c r="D13" s="220"/>
    </row>
    <row r="14" spans="1:5">
      <c r="D14" s="220"/>
    </row>
    <row r="16" spans="1:5">
      <c r="D16" s="12" t="s">
        <v>67</v>
      </c>
    </row>
    <row r="17" spans="4:4">
      <c r="D17" s="22" t="s">
        <v>65</v>
      </c>
    </row>
    <row r="18" spans="4:4">
      <c r="D18" s="220"/>
    </row>
    <row r="19" spans="4:4">
      <c r="D19" s="220"/>
    </row>
    <row r="20" spans="4:4">
      <c r="D20" s="220"/>
    </row>
    <row r="21" spans="4:4">
      <c r="D21" s="22" t="s">
        <v>66</v>
      </c>
    </row>
    <row r="22" spans="4:4">
      <c r="D22" s="220"/>
    </row>
    <row r="23" spans="4:4">
      <c r="D23" s="220"/>
    </row>
    <row r="24" spans="4:4">
      <c r="D24" s="220"/>
    </row>
    <row r="26" spans="4:4">
      <c r="D26" s="12" t="s">
        <v>68</v>
      </c>
    </row>
    <row r="27" spans="4:4">
      <c r="D27" s="22" t="s">
        <v>65</v>
      </c>
    </row>
    <row r="28" spans="4:4">
      <c r="D28" s="220"/>
    </row>
    <row r="29" spans="4:4">
      <c r="D29" s="220"/>
    </row>
    <row r="30" spans="4:4">
      <c r="D30" s="220"/>
    </row>
    <row r="31" spans="4:4">
      <c r="D31" s="22" t="s">
        <v>66</v>
      </c>
    </row>
    <row r="32" spans="4:4">
      <c r="D32" s="220"/>
    </row>
    <row r="33" spans="3:4">
      <c r="D33" s="220"/>
    </row>
    <row r="34" spans="3:4">
      <c r="D34" s="220"/>
    </row>
    <row r="35" spans="3:4">
      <c r="D35" s="14"/>
    </row>
    <row r="36" spans="3:4">
      <c r="D36" s="12" t="s">
        <v>69</v>
      </c>
    </row>
    <row r="37" spans="3:4">
      <c r="D37" s="22" t="s">
        <v>65</v>
      </c>
    </row>
    <row r="38" spans="3:4">
      <c r="D38" s="220"/>
    </row>
    <row r="39" spans="3:4">
      <c r="D39" s="220"/>
    </row>
    <row r="40" spans="3:4">
      <c r="D40" s="220"/>
    </row>
    <row r="41" spans="3:4">
      <c r="D41" s="22" t="s">
        <v>66</v>
      </c>
    </row>
    <row r="42" spans="3:4">
      <c r="D42" s="220"/>
    </row>
    <row r="43" spans="3:4">
      <c r="D43" s="220"/>
    </row>
    <row r="44" spans="3:4">
      <c r="D44" s="220"/>
    </row>
    <row r="45" spans="3:4">
      <c r="D45" s="14"/>
    </row>
    <row r="46" spans="3:4">
      <c r="D46" s="14"/>
    </row>
    <row r="47" spans="3:4" s="4" customFormat="1">
      <c r="C47" s="4" t="s">
        <v>70</v>
      </c>
    </row>
    <row r="49" spans="3:4">
      <c r="D49" s="22" t="s">
        <v>71</v>
      </c>
    </row>
    <row r="50" spans="3:4">
      <c r="D50" s="220"/>
    </row>
    <row r="51" spans="3:4">
      <c r="D51" s="220"/>
    </row>
    <row r="52" spans="3:4">
      <c r="D52" s="220"/>
    </row>
    <row r="53" spans="3:4">
      <c r="D53" s="22" t="s">
        <v>72</v>
      </c>
    </row>
    <row r="54" spans="3:4">
      <c r="D54" s="220"/>
    </row>
    <row r="55" spans="3:4">
      <c r="D55" s="220"/>
    </row>
    <row r="56" spans="3:4">
      <c r="D56" s="220"/>
    </row>
    <row r="57" spans="3:4">
      <c r="D57" s="22" t="s">
        <v>73</v>
      </c>
    </row>
    <row r="58" spans="3:4">
      <c r="D58" s="220"/>
    </row>
    <row r="59" spans="3:4">
      <c r="D59" s="220"/>
    </row>
    <row r="60" spans="3:4">
      <c r="D60" s="220"/>
    </row>
    <row r="61" spans="3:4">
      <c r="D61" s="14"/>
    </row>
    <row r="63" spans="3:4" s="4" customFormat="1">
      <c r="C63" s="4" t="s">
        <v>74</v>
      </c>
    </row>
    <row r="65" spans="3:4">
      <c r="D65" s="220"/>
    </row>
    <row r="66" spans="3:4">
      <c r="D66" s="220"/>
    </row>
    <row r="67" spans="3:4">
      <c r="D67" s="220"/>
    </row>
    <row r="68" spans="3:4">
      <c r="D68" s="220"/>
    </row>
    <row r="71" spans="3:4" s="4" customFormat="1">
      <c r="C71" s="4" t="s">
        <v>75</v>
      </c>
    </row>
    <row r="73" spans="3:4">
      <c r="D73" s="220"/>
    </row>
    <row r="74" spans="3:4">
      <c r="D74" s="220"/>
    </row>
    <row r="75" spans="3:4">
      <c r="D75" s="220"/>
    </row>
    <row r="76" spans="3:4">
      <c r="D76" s="220"/>
    </row>
    <row r="79" spans="3:4" ht="28.5" customHeight="1"/>
  </sheetData>
  <mergeCells count="13">
    <mergeCell ref="D73:D76"/>
    <mergeCell ref="D38:D40"/>
    <mergeCell ref="D42:D44"/>
    <mergeCell ref="D50:D52"/>
    <mergeCell ref="D54:D56"/>
    <mergeCell ref="D58:D60"/>
    <mergeCell ref="D65:D68"/>
    <mergeCell ref="D32:D34"/>
    <mergeCell ref="D8:D10"/>
    <mergeCell ref="D12:D14"/>
    <mergeCell ref="D18:D20"/>
    <mergeCell ref="D22:D24"/>
    <mergeCell ref="D28:D30"/>
  </mergeCells>
  <pageMargins left="0.78740157480314965" right="0.78740157480314965" top="0.98425196850393704" bottom="0.98425196850393704" header="0.51181102362204722" footer="0.51181102362204722"/>
  <pageSetup paperSize="9" scale="4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showGridLines="0" zoomScale="85" zoomScaleNormal="85" workbookViewId="0"/>
  </sheetViews>
  <sheetFormatPr defaultRowHeight="12.75"/>
  <cols>
    <col min="1" max="1" width="2.7109375" style="88" customWidth="1"/>
    <col min="2" max="2" width="2.7109375" style="24" customWidth="1"/>
    <col min="3" max="3" width="9.140625" style="24"/>
    <col min="4" max="4" width="79.85546875" style="24" customWidth="1"/>
    <col min="5" max="5" width="2.7109375" style="24" customWidth="1"/>
    <col min="6" max="6" width="10.42578125" style="24" bestFit="1" customWidth="1"/>
    <col min="7" max="7" width="2.7109375" style="24" customWidth="1"/>
    <col min="8" max="8" width="56.5703125" style="24" customWidth="1"/>
    <col min="9" max="9" width="2.7109375" style="24" customWidth="1"/>
    <col min="10" max="10" width="2.7109375" style="88" customWidth="1"/>
    <col min="11" max="16384" width="9.140625" style="24"/>
  </cols>
  <sheetData>
    <row r="1" spans="1:12" s="88" customFormat="1" ht="30">
      <c r="A1" s="84"/>
      <c r="B1" s="84"/>
      <c r="C1" s="89"/>
      <c r="D1" s="90"/>
      <c r="E1" s="91"/>
      <c r="F1" s="86"/>
      <c r="G1" s="87"/>
      <c r="H1" s="92" t="s">
        <v>76</v>
      </c>
      <c r="I1" s="93"/>
      <c r="J1" s="10"/>
      <c r="K1" s="7"/>
      <c r="L1" s="7"/>
    </row>
    <row r="2" spans="1:12" s="3" customFormat="1" ht="15.75">
      <c r="C2" s="80" t="str">
        <f>"Richtlijn Controle Tarieven"</f>
        <v>Richtlijn Controle Tarieven</v>
      </c>
    </row>
    <row r="3" spans="1:12">
      <c r="A3" s="84"/>
      <c r="B3" s="25"/>
      <c r="C3" s="23"/>
      <c r="D3" s="23"/>
      <c r="E3" s="23"/>
      <c r="F3" s="23"/>
      <c r="G3" s="23"/>
      <c r="H3" s="23"/>
      <c r="I3" s="23"/>
      <c r="J3" s="10"/>
      <c r="K3" s="23"/>
      <c r="L3" s="23"/>
    </row>
    <row r="4" spans="1:12" s="4" customFormat="1">
      <c r="C4" s="4" t="s">
        <v>77</v>
      </c>
      <c r="D4" s="4" t="s">
        <v>78</v>
      </c>
      <c r="F4" s="4" t="s">
        <v>79</v>
      </c>
      <c r="H4" s="4" t="s">
        <v>80</v>
      </c>
    </row>
    <row r="5" spans="1:12">
      <c r="A5" s="84"/>
      <c r="B5" s="25"/>
      <c r="C5" s="23"/>
      <c r="D5" s="23"/>
      <c r="E5" s="23"/>
      <c r="F5" s="23"/>
      <c r="G5" s="26"/>
      <c r="H5" s="23"/>
      <c r="I5" s="23"/>
      <c r="J5" s="10"/>
      <c r="K5" s="23"/>
      <c r="L5" s="23"/>
    </row>
    <row r="6" spans="1:12" ht="25.5">
      <c r="A6" s="84"/>
      <c r="B6" s="25"/>
      <c r="C6" s="27">
        <v>1</v>
      </c>
      <c r="D6" s="28" t="s">
        <v>112</v>
      </c>
      <c r="E6" s="23"/>
      <c r="F6" s="29" t="s">
        <v>176</v>
      </c>
      <c r="G6" s="26"/>
      <c r="H6" s="30"/>
      <c r="I6" s="23"/>
      <c r="J6" s="10"/>
      <c r="K6" s="23"/>
      <c r="L6" s="23"/>
    </row>
    <row r="7" spans="1:12">
      <c r="A7" s="84"/>
      <c r="B7" s="25"/>
      <c r="C7" s="27">
        <v>2</v>
      </c>
      <c r="D7" s="28" t="s">
        <v>81</v>
      </c>
      <c r="E7" s="23"/>
      <c r="F7" s="31" t="s">
        <v>176</v>
      </c>
      <c r="G7" s="26"/>
      <c r="H7" s="30"/>
      <c r="I7" s="23"/>
      <c r="J7" s="10"/>
      <c r="K7" s="23"/>
      <c r="L7" s="23"/>
    </row>
    <row r="8" spans="1:12">
      <c r="A8" s="84"/>
      <c r="B8" s="25"/>
      <c r="C8" s="27">
        <v>3</v>
      </c>
      <c r="D8" s="28" t="s">
        <v>82</v>
      </c>
      <c r="E8" s="23"/>
      <c r="F8" s="31" t="s">
        <v>176</v>
      </c>
      <c r="G8" s="26"/>
      <c r="H8" s="30"/>
      <c r="I8" s="23"/>
      <c r="J8" s="10"/>
      <c r="K8" s="23"/>
      <c r="L8" s="23"/>
    </row>
    <row r="9" spans="1:12" ht="25.5">
      <c r="A9" s="84"/>
      <c r="B9" s="25"/>
      <c r="C9" s="27">
        <v>4</v>
      </c>
      <c r="D9" s="28" t="s">
        <v>83</v>
      </c>
      <c r="E9" s="23"/>
      <c r="F9" s="31" t="s">
        <v>176</v>
      </c>
      <c r="G9" s="32"/>
      <c r="H9" s="30"/>
      <c r="I9" s="23"/>
      <c r="J9" s="10"/>
      <c r="K9" s="23"/>
      <c r="L9" s="23"/>
    </row>
    <row r="10" spans="1:12" ht="13.5" customHeight="1">
      <c r="A10" s="84"/>
      <c r="B10" s="25"/>
      <c r="C10" s="27"/>
      <c r="D10" s="28"/>
      <c r="E10" s="23"/>
      <c r="F10" s="33"/>
      <c r="G10" s="26"/>
      <c r="H10" s="34"/>
      <c r="I10" s="23"/>
      <c r="J10" s="10"/>
      <c r="K10" s="23"/>
      <c r="L10" s="23"/>
    </row>
    <row r="11" spans="1:12" ht="13.5" customHeight="1">
      <c r="A11" s="84"/>
      <c r="B11" s="25"/>
      <c r="C11" s="27"/>
      <c r="D11" s="35" t="s">
        <v>50</v>
      </c>
      <c r="E11" s="23"/>
      <c r="F11" s="36"/>
      <c r="G11" s="26"/>
      <c r="H11" s="37"/>
      <c r="I11" s="23"/>
      <c r="J11" s="10"/>
      <c r="K11" s="23"/>
      <c r="L11" s="23"/>
    </row>
    <row r="12" spans="1:12" ht="25.5">
      <c r="A12" s="84"/>
      <c r="B12" s="25"/>
      <c r="C12" s="27">
        <v>5</v>
      </c>
      <c r="D12" s="28" t="s">
        <v>84</v>
      </c>
      <c r="E12" s="23"/>
      <c r="F12" s="38" t="s">
        <v>176</v>
      </c>
      <c r="G12" s="32"/>
      <c r="H12" s="39"/>
      <c r="I12" s="23"/>
      <c r="J12" s="10"/>
      <c r="K12" s="23"/>
      <c r="L12" s="23"/>
    </row>
    <row r="13" spans="1:12" ht="38.25">
      <c r="A13" s="84"/>
      <c r="B13" s="25"/>
      <c r="C13" s="27">
        <v>6</v>
      </c>
      <c r="D13" s="28" t="s">
        <v>85</v>
      </c>
      <c r="E13" s="23"/>
      <c r="F13" s="31" t="s">
        <v>176</v>
      </c>
      <c r="G13" s="32"/>
      <c r="H13" s="30"/>
      <c r="I13" s="23"/>
      <c r="J13" s="10"/>
      <c r="K13" s="23"/>
      <c r="L13" s="23"/>
    </row>
    <row r="14" spans="1:12" ht="25.5">
      <c r="A14" s="84"/>
      <c r="B14" s="25"/>
      <c r="C14" s="27">
        <v>7</v>
      </c>
      <c r="D14" s="40" t="s">
        <v>86</v>
      </c>
      <c r="E14" s="23"/>
      <c r="F14" s="31" t="s">
        <v>177</v>
      </c>
      <c r="G14" s="32"/>
      <c r="H14" s="30"/>
      <c r="I14" s="23"/>
      <c r="J14" s="10"/>
      <c r="K14" s="23"/>
      <c r="L14" s="23"/>
    </row>
    <row r="15" spans="1:12">
      <c r="A15" s="84"/>
      <c r="B15" s="25"/>
      <c r="C15" s="27"/>
      <c r="D15" s="40"/>
      <c r="E15" s="23"/>
      <c r="F15" s="13"/>
      <c r="G15" s="26"/>
      <c r="H15" s="34"/>
      <c r="I15" s="23"/>
      <c r="J15" s="10"/>
      <c r="K15" s="23"/>
      <c r="L15" s="23"/>
    </row>
    <row r="16" spans="1:12">
      <c r="A16" s="84"/>
      <c r="B16" s="25"/>
      <c r="C16" s="27"/>
      <c r="D16" s="35" t="s">
        <v>52</v>
      </c>
      <c r="E16" s="26"/>
      <c r="F16" s="41"/>
      <c r="G16" s="26"/>
      <c r="H16" s="37"/>
      <c r="I16" s="23"/>
      <c r="J16" s="10"/>
      <c r="K16" s="23"/>
      <c r="L16" s="23"/>
    </row>
    <row r="17" spans="1:12" ht="38.25">
      <c r="A17" s="84"/>
      <c r="B17" s="25"/>
      <c r="C17" s="27">
        <v>8</v>
      </c>
      <c r="D17" s="28" t="s">
        <v>113</v>
      </c>
      <c r="E17" s="23"/>
      <c r="F17" s="31" t="s">
        <v>177</v>
      </c>
      <c r="G17" s="32"/>
      <c r="H17" s="30"/>
      <c r="I17" s="23"/>
      <c r="J17" s="10"/>
      <c r="K17" s="23"/>
      <c r="L17" s="23"/>
    </row>
    <row r="18" spans="1:12" ht="25.5">
      <c r="A18" s="84"/>
      <c r="B18" s="25"/>
      <c r="C18" s="27">
        <v>9</v>
      </c>
      <c r="D18" s="28" t="s">
        <v>87</v>
      </c>
      <c r="E18" s="23"/>
      <c r="F18" s="31" t="s">
        <v>177</v>
      </c>
      <c r="G18" s="26"/>
      <c r="H18" s="30"/>
      <c r="I18" s="23"/>
      <c r="J18" s="10"/>
      <c r="K18" s="23"/>
      <c r="L18" s="23"/>
    </row>
    <row r="19" spans="1:12" ht="13.5" thickBot="1">
      <c r="A19" s="84"/>
      <c r="B19" s="25"/>
      <c r="C19" s="27"/>
      <c r="D19" s="42"/>
      <c r="E19" s="23"/>
      <c r="F19" s="23"/>
      <c r="G19" s="23"/>
      <c r="H19" s="23"/>
      <c r="I19" s="23"/>
      <c r="J19" s="10"/>
      <c r="K19" s="23"/>
      <c r="L19" s="23"/>
    </row>
    <row r="20" spans="1:12" ht="12.75" customHeight="1">
      <c r="A20" s="84"/>
      <c r="B20" s="25"/>
      <c r="C20" s="43" t="s">
        <v>88</v>
      </c>
      <c r="D20" s="221" t="s">
        <v>89</v>
      </c>
      <c r="E20" s="23"/>
      <c r="F20" s="23"/>
      <c r="G20" s="23"/>
      <c r="H20" s="23"/>
      <c r="I20" s="23"/>
      <c r="J20" s="10"/>
      <c r="K20" s="23"/>
      <c r="L20" s="23"/>
    </row>
    <row r="21" spans="1:12">
      <c r="A21" s="84"/>
      <c r="B21" s="25"/>
      <c r="C21" s="44"/>
      <c r="D21" s="222"/>
      <c r="E21" s="23"/>
      <c r="F21" s="23"/>
      <c r="G21" s="23"/>
      <c r="H21" s="23"/>
      <c r="I21" s="23"/>
      <c r="J21" s="10"/>
      <c r="K21" s="23"/>
      <c r="L21" s="23"/>
    </row>
    <row r="22" spans="1:12">
      <c r="A22" s="84"/>
      <c r="B22" s="25"/>
      <c r="C22" s="44"/>
      <c r="D22" s="222"/>
      <c r="E22" s="23"/>
      <c r="F22" s="23"/>
      <c r="G22" s="23"/>
      <c r="H22" s="23"/>
      <c r="I22" s="23"/>
      <c r="J22" s="10"/>
      <c r="K22" s="23"/>
      <c r="L22" s="23"/>
    </row>
    <row r="23" spans="1:12" ht="25.5">
      <c r="A23" s="84"/>
      <c r="B23" s="25"/>
      <c r="C23" s="44"/>
      <c r="D23" s="45" t="s">
        <v>90</v>
      </c>
      <c r="E23" s="23"/>
      <c r="F23" s="23"/>
      <c r="G23" s="23"/>
      <c r="H23" s="23"/>
      <c r="I23" s="23"/>
      <c r="J23" s="10"/>
      <c r="K23" s="23"/>
      <c r="L23" s="23"/>
    </row>
    <row r="24" spans="1:12" ht="3.75" customHeight="1" thickBot="1">
      <c r="A24" s="84"/>
      <c r="B24" s="25"/>
      <c r="C24" s="46"/>
      <c r="D24" s="47"/>
      <c r="E24" s="23"/>
      <c r="F24" s="23"/>
      <c r="G24" s="23"/>
      <c r="H24" s="23"/>
      <c r="I24" s="23"/>
      <c r="J24" s="10"/>
      <c r="K24" s="23"/>
      <c r="L24" s="23"/>
    </row>
    <row r="25" spans="1:12" ht="13.5" thickBot="1">
      <c r="A25" s="84"/>
      <c r="B25" s="25"/>
      <c r="C25" s="27"/>
      <c r="D25" s="48"/>
      <c r="E25" s="23"/>
      <c r="F25" s="23"/>
      <c r="G25" s="23"/>
      <c r="H25" s="23"/>
      <c r="I25" s="23"/>
      <c r="J25" s="10"/>
      <c r="K25" s="23"/>
      <c r="L25" s="23"/>
    </row>
    <row r="26" spans="1:12" ht="26.25" thickBot="1">
      <c r="A26" s="84"/>
      <c r="B26" s="25"/>
      <c r="C26" s="49" t="s">
        <v>91</v>
      </c>
      <c r="D26" s="50" t="s">
        <v>92</v>
      </c>
      <c r="E26" s="23"/>
      <c r="F26" s="23"/>
      <c r="G26" s="23"/>
      <c r="H26" s="23"/>
      <c r="I26" s="23"/>
      <c r="J26" s="10"/>
      <c r="K26" s="23"/>
      <c r="L26" s="23"/>
    </row>
    <row r="27" spans="1:12">
      <c r="A27" s="84"/>
      <c r="B27" s="25"/>
      <c r="C27" s="27"/>
      <c r="D27" s="51"/>
      <c r="E27" s="23"/>
      <c r="F27" s="23"/>
      <c r="G27" s="23"/>
      <c r="H27" s="23"/>
      <c r="I27" s="23"/>
      <c r="J27" s="10"/>
      <c r="K27" s="23"/>
      <c r="L27" s="23"/>
    </row>
    <row r="28" spans="1:12" s="88" customFormat="1" ht="31.5" customHeight="1">
      <c r="A28" s="10"/>
      <c r="B28" s="10"/>
      <c r="C28" s="10"/>
      <c r="D28" s="10"/>
      <c r="E28" s="10"/>
      <c r="F28" s="10"/>
      <c r="G28" s="10"/>
      <c r="H28" s="10"/>
      <c r="I28" s="10"/>
      <c r="J28" s="10"/>
      <c r="K28" s="7"/>
      <c r="L28" s="7"/>
    </row>
    <row r="29" spans="1:12">
      <c r="A29" s="7"/>
      <c r="B29" s="23"/>
      <c r="C29" s="23"/>
      <c r="D29" s="23"/>
      <c r="E29" s="23"/>
      <c r="F29" s="23"/>
      <c r="G29" s="23"/>
      <c r="H29" s="23"/>
      <c r="I29" s="23"/>
      <c r="J29" s="7"/>
      <c r="K29" s="23"/>
      <c r="L29" s="23"/>
    </row>
  </sheetData>
  <mergeCells count="1">
    <mergeCell ref="D20:D22"/>
  </mergeCells>
  <conditionalFormatting sqref="H16:H18 H6:H13">
    <cfRule type="expression" dxfId="2" priority="1" stopIfTrue="1">
      <formula>F6="nee"</formula>
    </cfRule>
  </conditionalFormatting>
  <conditionalFormatting sqref="H14:H15">
    <cfRule type="expression" dxfId="1" priority="2" stopIfTrue="1">
      <formula>F14="ja"</formula>
    </cfRule>
  </conditionalFormatting>
  <conditionalFormatting sqref="F6 F10:F11">
    <cfRule type="cellIs" dxfId="0" priority="3" stopIfTrue="1" operator="equal">
      <formula>"ja"</formula>
    </cfRule>
  </conditionalFormatting>
  <pageMargins left="0.74803149606299213" right="0.74803149606299213" top="0.98425196850393704" bottom="0.98425196850393704" header="0.51181102362204722" footer="0.51181102362204722"/>
  <pageSetup paperSize="9" scale="6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  </vt:lpstr>
      <vt:lpstr>Contactgegevens</vt:lpstr>
      <vt:lpstr>Tarievenvoorstel</vt:lpstr>
      <vt:lpstr>Toelichting</vt:lpstr>
      <vt:lpstr>Richtlijnen Controle Tarieven</vt:lpstr>
      <vt:lpstr>Toelichting!Afdrukbereik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Vaanhold, Jorieke</dc:creator>
  <cp:lastModifiedBy>Tol, Ilona</cp:lastModifiedBy>
  <cp:lastPrinted>2016-09-22T08:36:30Z</cp:lastPrinted>
  <dcterms:created xsi:type="dcterms:W3CDTF">2016-08-29T09:24:28Z</dcterms:created>
  <dcterms:modified xsi:type="dcterms:W3CDTF">2016-10-21T08:26:19Z</dcterms:modified>
</cp:coreProperties>
</file>