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55" yWindow="6150" windowWidth="14235" windowHeight="8775" tabRatio="925"/>
  </bookViews>
  <sheets>
    <sheet name="Voorblad" sheetId="9" r:id="rId1"/>
    <sheet name="Nacalculaties + UI" sheetId="12" r:id="rId2"/>
    <sheet name="Inkomsten TO 2015" sheetId="8" r:id="rId3"/>
    <sheet name="Inkomsten SO 2015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cpi2000">#REF!</definedName>
    <definedName name="__cpi2001">#REF!</definedName>
    <definedName name="__cpi2002">#REF!</definedName>
    <definedName name="__cpi2003">#REF!</definedName>
    <definedName name="_cpi2000">#REF!</definedName>
    <definedName name="_cpi2001">#REF!</definedName>
    <definedName name="_cpi2002">#REF!</definedName>
    <definedName name="_cpi2003">#REF!</definedName>
    <definedName name="afd">'[1]PwC - Afdelingen'!$A$2:$B$109</definedName>
    <definedName name="_xlnm.Print_Area" localSheetId="3">'Inkomsten SO 2015'!$A$1:$I$79</definedName>
    <definedName name="_xlnm.Print_Area" localSheetId="2">'Inkomsten TO 2015'!$A$1:$J$97</definedName>
    <definedName name="_xlnm.Print_Area" localSheetId="1">'Nacalculaties + UI'!$A$1:$F$51</definedName>
    <definedName name="_xlnm.Print_Area" localSheetId="0">Voorblad!$A$1:$R$51</definedName>
    <definedName name="afdtennet">'[1]TenneT - Afdelingen'!$D$3:$E$70</definedName>
    <definedName name="afwijking">#REF!</definedName>
    <definedName name="AS2DocOpenMode" hidden="1">"AS2DocumentEdit"</definedName>
    <definedName name="Categorie">[2]Lijsten!$D$2:$D$12</definedName>
    <definedName name="CODE">[3]Adresgegevens!$D$7</definedName>
    <definedName name="cpi">#REF!</definedName>
    <definedName name="CPI_2005">[4]Database!$D$13</definedName>
    <definedName name="Eigenaar">[2]Lijsten!$G$2:$G$11</definedName>
    <definedName name="eur">#REF!</definedName>
    <definedName name="euro" localSheetId="0">[5]Transportvolumes!#REF!</definedName>
    <definedName name="factor">#REF!</definedName>
    <definedName name="fik">[6]cockpit!$B$9</definedName>
    <definedName name="Financiering">[2]Lijsten!$P$2:$P$9</definedName>
    <definedName name="Groeivoet" localSheetId="0">[5]Transportvolumes!#REF!</definedName>
    <definedName name="Jaar">[2]Lijsten!$A$2:$A$19</definedName>
    <definedName name="Kwartaal">[2]Lijsten!$B$2:$B$5</definedName>
    <definedName name="METHODE">#REF!</definedName>
    <definedName name="Naam">[7]Lijsten!$B$3:$B$10</definedName>
    <definedName name="NAAM_NE">'[8]Toegestane Omzet'!$M$1</definedName>
    <definedName name="NAAM_VOL">[3]Adresgegevens!$D$8</definedName>
    <definedName name="omzet_2000_aanpas_kolom">#REF!</definedName>
    <definedName name="omzet_2000_kolom">#REF!</definedName>
    <definedName name="omzet_2001_kolom">#REF!</definedName>
    <definedName name="PB">[3]Adresgegevens!$D$9</definedName>
    <definedName name="PC">[3]Adresgegevens!$D$10</definedName>
    <definedName name="PGcode">[2]Lijsten!$L$2:$L$26</definedName>
    <definedName name="PLAATS">[3]Adresgegevens!$D$11</definedName>
    <definedName name="PR_ME_2000">'[8]Toegestane Omzet'!#REF!</definedName>
    <definedName name="Projecteigenaar">[2]Lijsten!$H$2:$H$25</definedName>
    <definedName name="Projectleider">[2]Lijsten!$J$2:$J$15</definedName>
    <definedName name="Regio">[2]Lijsten!$F$2:$F$7</definedName>
    <definedName name="required_x">#REF!</definedName>
    <definedName name="s">[9]Data!#REF!</definedName>
    <definedName name="Spanning">[2]Lijsten!$C$2:$C$6</definedName>
    <definedName name="Status">[2]Lijsten!$E$2:$E$13</definedName>
    <definedName name="tarief_factor">#REF!</definedName>
    <definedName name="test">#REF!</definedName>
    <definedName name="TIPROJ">'[1]PwC - TI-projecten'!$B$1:$E$303</definedName>
    <definedName name="TTTI">'[1]TenneT - Projecten TI'!$B$2:$G$221</definedName>
    <definedName name="VerbruikstarRC">[10]Tarievenvoorstel!#REF!</definedName>
    <definedName name="wac">[9]Data!#REF!</definedName>
    <definedName name="wacc">[9]Data!#REF!</definedName>
    <definedName name="wacc_exc_tax" localSheetId="0">#REF!</definedName>
    <definedName name="wacc_exc_tax">[9]constants!$E$3</definedName>
    <definedName name="wacc_inc_tax">[9]constants!$E$4</definedName>
    <definedName name="WvD">'[1]TenneT - WvD'!$A$2:$A$274</definedName>
  </definedNames>
  <calcPr calcId="145621"/>
</workbook>
</file>

<file path=xl/calcChain.xml><?xml version="1.0" encoding="utf-8"?>
<calcChain xmlns="http://schemas.openxmlformats.org/spreadsheetml/2006/main">
  <c r="G18" i="4" l="1"/>
  <c r="C36" i="4" l="1"/>
  <c r="D36" i="4"/>
  <c r="E36" i="4"/>
  <c r="F36" i="4"/>
  <c r="H36" i="4" l="1"/>
  <c r="G36" i="4"/>
  <c r="I54" i="8" l="1"/>
  <c r="G36" i="8" l="1"/>
  <c r="H36" i="8"/>
  <c r="C48" i="8" l="1"/>
  <c r="D48" i="8"/>
  <c r="E48" i="8"/>
  <c r="F48" i="8"/>
  <c r="I38" i="8" l="1"/>
  <c r="I37" i="8"/>
  <c r="H37" i="8"/>
  <c r="I36" i="8"/>
  <c r="F31" i="4"/>
  <c r="I70" i="4"/>
  <c r="H69" i="4"/>
  <c r="I63" i="4"/>
  <c r="H62" i="4"/>
  <c r="I88" i="8"/>
  <c r="I81" i="8"/>
  <c r="I95" i="8" s="1"/>
  <c r="H49" i="8" s="1"/>
  <c r="H87" i="8"/>
  <c r="H80" i="8"/>
  <c r="G79" i="8"/>
  <c r="I76" i="4" l="1"/>
  <c r="G32" i="4" s="1"/>
  <c r="I94" i="8"/>
  <c r="I93" i="8"/>
  <c r="I97" i="8"/>
  <c r="I79" i="4"/>
  <c r="H48" i="8"/>
  <c r="H50" i="8" s="1"/>
  <c r="I77" i="4"/>
  <c r="H37" i="4" s="1"/>
  <c r="H38" i="4" s="1"/>
  <c r="H8" i="8" l="1"/>
  <c r="H13" i="8" s="1"/>
  <c r="C40" i="12" l="1"/>
  <c r="C41" i="12" s="1"/>
  <c r="G37" i="4" l="1"/>
  <c r="G38" i="4" s="1"/>
  <c r="G49" i="8"/>
  <c r="D58" i="4" l="1"/>
  <c r="E59" i="4"/>
  <c r="F60" i="4"/>
  <c r="G61" i="4"/>
  <c r="C31" i="4"/>
  <c r="D31" i="4"/>
  <c r="E31" i="4"/>
  <c r="D65" i="4"/>
  <c r="D76" i="8"/>
  <c r="E77" i="8"/>
  <c r="F78" i="8"/>
  <c r="I92" i="8" s="1"/>
  <c r="C18" i="12"/>
  <c r="C29" i="12"/>
  <c r="C31" i="12" s="1"/>
  <c r="G30" i="8"/>
  <c r="F85" i="8"/>
  <c r="F67" i="4"/>
  <c r="E84" i="8"/>
  <c r="D83" i="8"/>
  <c r="G68" i="4"/>
  <c r="G26" i="4" s="1"/>
  <c r="E66" i="4"/>
  <c r="G86" i="8"/>
  <c r="G44" i="8" s="1"/>
  <c r="I91" i="8" l="1"/>
  <c r="D49" i="8" s="1"/>
  <c r="I90" i="8"/>
  <c r="I74" i="4"/>
  <c r="E32" i="4" s="1"/>
  <c r="I75" i="4"/>
  <c r="F32" i="4" s="1"/>
  <c r="F33" i="4" s="1"/>
  <c r="I73" i="4"/>
  <c r="I72" i="4"/>
  <c r="C32" i="4" s="1"/>
  <c r="C33" i="4" s="1"/>
  <c r="G25" i="4"/>
  <c r="C32" i="12"/>
  <c r="C33" i="12" s="1"/>
  <c r="C34" i="12" s="1"/>
  <c r="G29" i="8" s="1"/>
  <c r="H16" i="8"/>
  <c r="I5" i="8"/>
  <c r="I8" i="8" s="1"/>
  <c r="E49" i="8"/>
  <c r="C49" i="8"/>
  <c r="F49" i="8"/>
  <c r="C20" i="12"/>
  <c r="C21" i="12"/>
  <c r="I24" i="8" l="1"/>
  <c r="I13" i="8"/>
  <c r="F37" i="4"/>
  <c r="E37" i="4"/>
  <c r="E38" i="4" s="1"/>
  <c r="C50" i="8"/>
  <c r="C37" i="4"/>
  <c r="C38" i="4" s="1"/>
  <c r="H18" i="8"/>
  <c r="D37" i="4"/>
  <c r="D38" i="4" s="1"/>
  <c r="D32" i="4"/>
  <c r="D33" i="4" s="1"/>
  <c r="C22" i="12"/>
  <c r="C23" i="12" s="1"/>
  <c r="G28" i="8" s="1"/>
  <c r="J5" i="8"/>
  <c r="J8" i="8" s="1"/>
  <c r="J16" i="8" s="1"/>
  <c r="J18" i="8" s="1"/>
  <c r="G43" i="8"/>
  <c r="G45" i="8" s="1"/>
  <c r="E33" i="4"/>
  <c r="I8" i="4" l="1"/>
  <c r="I14" i="4" s="1"/>
  <c r="I16" i="8"/>
  <c r="I46" i="8"/>
  <c r="G48" i="8"/>
  <c r="G50" i="8" s="1"/>
  <c r="I18" i="8" l="1"/>
  <c r="G31" i="4"/>
  <c r="G33" i="4" s="1"/>
  <c r="I34" i="4" s="1"/>
  <c r="F38" i="4" l="1"/>
  <c r="I39" i="4" s="1"/>
  <c r="I59" i="8" s="1"/>
  <c r="G27" i="4"/>
  <c r="I28" i="4" s="1"/>
  <c r="D50" i="8"/>
  <c r="I45" i="4" l="1"/>
  <c r="E50" i="8"/>
  <c r="I48" i="4" l="1"/>
  <c r="I62" i="8"/>
  <c r="F50" i="8"/>
  <c r="I51" i="8" l="1"/>
  <c r="I65" i="8" s="1"/>
</calcChain>
</file>

<file path=xl/sharedStrings.xml><?xml version="1.0" encoding="utf-8"?>
<sst xmlns="http://schemas.openxmlformats.org/spreadsheetml/2006/main" count="208" uniqueCount="137">
  <si>
    <t>- waarvan beheer EHS-netten</t>
  </si>
  <si>
    <t>- waarvan schatting energie en vermogen transport EHS-netten</t>
  </si>
  <si>
    <t>- waarvan beheer HS-netten</t>
  </si>
  <si>
    <t>- waarvan schatting energie en vermogen transport HS-netten</t>
  </si>
  <si>
    <t>Frontiershift</t>
  </si>
  <si>
    <t>Totaal</t>
  </si>
  <si>
    <t>Heffingsrente eerste kwartaal</t>
  </si>
  <si>
    <t>Heffingsrente tweede kwartaal</t>
  </si>
  <si>
    <t>Heffingsrente derde kwartaal</t>
  </si>
  <si>
    <t>Heffingsrente vierde kwartaal</t>
  </si>
  <si>
    <t>Consumentenprijsindexcijfer (cpi)</t>
  </si>
  <si>
    <t>Alle bedragen zijn in Euro's</t>
  </si>
  <si>
    <t>Totaal van nacalculatie inkomsten</t>
  </si>
  <si>
    <t>Totaal van nacalculaties exclusief nacalculatie inkomsten</t>
  </si>
  <si>
    <t>Budget voor uitvoeringskosten systeemtaken</t>
  </si>
  <si>
    <t>Budget voor inkoopkosten energie en vermogen systeemtaken</t>
  </si>
  <si>
    <t>4.2.1 Totale Inkomsten</t>
  </si>
  <si>
    <t>4.2.2 Structurele correcties</t>
  </si>
  <si>
    <t>4.2.4 Heffingsrente verrekeningen</t>
  </si>
  <si>
    <t>Totale tariefinkomsten algemene transporttaken</t>
  </si>
  <si>
    <t>Beheerkosten (40% van de EHS-beheerkosten)</t>
  </si>
  <si>
    <t>Totaal van nacalculaties systeemdiensten</t>
  </si>
  <si>
    <t>Totaal van nacalculaties exclusief nacalculatie inkomsten en systeemdiensten</t>
  </si>
  <si>
    <t>4.3 Overzicht heffingsrente</t>
  </si>
  <si>
    <t>Legenda</t>
  </si>
  <si>
    <t>GEEL = Informatiecel die het resultaat is van een berekening</t>
  </si>
  <si>
    <t>BLAUW = Informatiecel die het eindresultaat geeft van een berekening</t>
  </si>
  <si>
    <t>TARIEVENMODULE</t>
  </si>
  <si>
    <t>GROEN = Informatiecel die TenneT dient in te vullen</t>
  </si>
  <si>
    <t xml:space="preserve">Totale tariefinkomsten systeemtaken </t>
  </si>
  <si>
    <t>Heffingsrente van 31/12/2011 tot 1/7/2012</t>
  </si>
  <si>
    <t>Heffingsrente van 1/7/2011 tot 1/7/2012</t>
  </si>
  <si>
    <t xml:space="preserve">TEKST IN ROOD = Onder voorbehoud </t>
  </si>
  <si>
    <t>Begininkomsten in basisjaar</t>
  </si>
  <si>
    <t>Aftrek prognose omzet aansluitdienst en meterhuur EHS</t>
  </si>
  <si>
    <t>Aftrek prognose omzet aansluitdienst en meterhuur HS</t>
  </si>
  <si>
    <t>Heffingsrente van 1/7/2009 tot 1/7/2010</t>
  </si>
  <si>
    <t>Heffingsrente van 1/7/2010 tot 1/7/2011</t>
  </si>
  <si>
    <t>Heffingsrente van 31/12/2009 tot 1/7/2010</t>
  </si>
  <si>
    <t>Heffingsrente van 31/12/2010 tot 1/7/2011</t>
  </si>
  <si>
    <t>Heffingsrente van 1/7/2012 tot 1/7/2013</t>
  </si>
  <si>
    <t>Heffingsrente van 31/12/2012 tot 1/7/2013</t>
  </si>
  <si>
    <t>Totaal Inkomsten Algemene Transporttaken</t>
  </si>
  <si>
    <t>Prognose</t>
  </si>
  <si>
    <t>Verschil</t>
  </si>
  <si>
    <t>EUR</t>
  </si>
  <si>
    <t>Tabel 3 - Berekening nacalculaties</t>
  </si>
  <si>
    <t>4.1 Overzicht Totale Inkomsten Algemene Transporttaken</t>
  </si>
  <si>
    <t>3.1 Nacalculatie E&amp;V Systeemtaken</t>
  </si>
  <si>
    <t>Nacalculatie</t>
  </si>
  <si>
    <t>3.2 Nacalculatie E&amp;V EHS</t>
  </si>
  <si>
    <t>3.3 Nacalculatie E&amp;V HS</t>
  </si>
  <si>
    <t>6.1 Overzicht Totale Inkomsten Systeemtaken</t>
  </si>
  <si>
    <t>6.2.1 Totale Inkomsten</t>
  </si>
  <si>
    <t>6.2.2 Structurele correcties</t>
  </si>
  <si>
    <t>6.3 Overzicht heffingsrente</t>
  </si>
  <si>
    <t>Prognose energie en vermogen EHS</t>
  </si>
  <si>
    <t>Verschil energie en vermogen EHS</t>
  </si>
  <si>
    <t>Netto risico TenneT</t>
  </si>
  <si>
    <t>Prognose energie en vermogen HS</t>
  </si>
  <si>
    <t>Verschil energie en vermogen HS</t>
  </si>
  <si>
    <t>Risico TenneT (25% van verschil prognose en realisatie)</t>
  </si>
  <si>
    <t>Max risico TenneT (25%*20% van de prognose)</t>
  </si>
  <si>
    <t>Nacalculeren excl heffingsrente</t>
  </si>
  <si>
    <t>4.2.3 Incidentele correcties</t>
  </si>
  <si>
    <t>Theta</t>
  </si>
  <si>
    <t xml:space="preserve">WIT = Informatiecel die ingevuld is door ACM </t>
  </si>
  <si>
    <t xml:space="preserve">ORANJE = Verwijzing die ingevuld is door ACM </t>
  </si>
  <si>
    <t>Heffingsrente van 1/7/2013 tot 1/7/2014</t>
  </si>
  <si>
    <t>Heffingsrente van 31/12/2013 tot 1/7/2014</t>
  </si>
  <si>
    <r>
      <t xml:space="preserve">Heffingsrentepercentage van  </t>
    </r>
    <r>
      <rPr>
        <b/>
        <sz val="10"/>
        <rFont val="Arial"/>
        <family val="2"/>
      </rPr>
      <t>31 december</t>
    </r>
    <r>
      <rPr>
        <sz val="10"/>
        <rFont val="Arial"/>
        <family val="2"/>
      </rPr>
      <t xml:space="preserve"> nacalculatiejaar tot tariefjaar 2014</t>
    </r>
  </si>
  <si>
    <t>Totaal van nacalculaties inclusief heffingsrente tot tariefjaar 2014</t>
  </si>
  <si>
    <r>
      <t xml:space="preserve">Heffingsrentepercentage van  </t>
    </r>
    <r>
      <rPr>
        <b/>
        <sz val="10"/>
        <rFont val="Arial"/>
        <family val="2"/>
      </rPr>
      <t>1 juli</t>
    </r>
    <r>
      <rPr>
        <sz val="10"/>
        <rFont val="Arial"/>
        <family val="2"/>
      </rPr>
      <t xml:space="preserve"> nacalculatiejaar tot tariefjaar 2014</t>
    </r>
  </si>
  <si>
    <t>X-factor voor de zesde reguleringsperiode</t>
  </si>
  <si>
    <t>ITC 2009</t>
  </si>
  <si>
    <t>- waarvan schatting interTSO compensation</t>
  </si>
  <si>
    <t>4.2.5 Correctie prognoses op de omzet</t>
  </si>
  <si>
    <t>TenneT 2015</t>
  </si>
  <si>
    <t>Tabel 4 - Bepaling toegestane tariefinkomsten transporttaken 2015</t>
  </si>
  <si>
    <t>4.2 Toegestane tariefinkomsten 2015 transporttarieven</t>
  </si>
  <si>
    <t>Tabel 6 - Bepaling toegestane tariefinkomsten systeemtaken 2015</t>
  </si>
  <si>
    <t>6.2 Toegestane tariefinkomsten 2015 systeemdienstentarief</t>
  </si>
  <si>
    <t>Toegestane tariefinkomsten systeemdienstentarief in 2015</t>
  </si>
  <si>
    <t>Realisatie 2013</t>
  </si>
  <si>
    <t>Realisatie energie en vermogen HS 2013</t>
  </si>
  <si>
    <t>Realisatie energie en vermogen EHS 2013</t>
  </si>
  <si>
    <t>Realisatie ITC 2013</t>
  </si>
  <si>
    <t xml:space="preserve">Prognose ITC 2013 </t>
  </si>
  <si>
    <t>Nacalculatie inkomsten 2013</t>
  </si>
  <si>
    <t>Nacalculatie bonus/malus energie en vermogen EHS 2013</t>
  </si>
  <si>
    <t>Nacalculatie bonus/malus energie en vermogen HS 2013</t>
  </si>
  <si>
    <t>Nacalculatie prognose InterTSO compensation 2013</t>
  </si>
  <si>
    <t>Nacalculatie prognose omzet aansluitdienst en meterhuur EHS 2013</t>
  </si>
  <si>
    <t>Nacalculatie prognose omzet aansluitdienst en meterhuur HS 2013</t>
  </si>
  <si>
    <t>Nacalculatie inkoopkosten naastgelegen netten 2013</t>
  </si>
  <si>
    <t>Vergoeding HS net Stedin</t>
  </si>
  <si>
    <t>Heffingsrente van 1/7/2014 tot 1/7/2015</t>
  </si>
  <si>
    <t>Heffingsrente van 31/12/2013 tot 1/7/2015</t>
  </si>
  <si>
    <t>Vergoeding voor de UI Noordoostpolder</t>
  </si>
  <si>
    <t>Heffingsrente van 31/12/2014 tot 1/7/2015</t>
  </si>
  <si>
    <t>Heffingsrente van 1/7/2013 tot 1/7/2015</t>
  </si>
  <si>
    <t>Nacalculatie bonus/malus inkoopkosten energie en vermogen systeemtaken inclusief sancties 2013</t>
  </si>
  <si>
    <t>3.5 Vergoeding voor UI</t>
  </si>
  <si>
    <t>3.6 Vergoeding voor HS net Stedin</t>
  </si>
  <si>
    <t>Vergoeding voor de uitzonderlijke investering Noordoostpolder</t>
  </si>
  <si>
    <t>Vergoeding voor de uitzonderlijke investering Wateringen-Bleiswijk</t>
  </si>
  <si>
    <r>
      <t xml:space="preserve">Heffingsrentepercentage van </t>
    </r>
    <r>
      <rPr>
        <b/>
        <sz val="10"/>
        <rFont val="Arial"/>
        <family val="2"/>
      </rPr>
      <t>31 december</t>
    </r>
    <r>
      <rPr>
        <sz val="10"/>
        <rFont val="Arial"/>
        <family val="2"/>
      </rPr>
      <t xml:space="preserve"> nacalculatiejaar tot tariefjaar 2015</t>
    </r>
  </si>
  <si>
    <t>Totaal van nacalculaties inkomsten inclusief heffingsrente tot tariefjaar 2015</t>
  </si>
  <si>
    <t>Verrekenen in tariefjaar 2015</t>
  </si>
  <si>
    <r>
      <t xml:space="preserve">Heffingsrentepercentage van </t>
    </r>
    <r>
      <rPr>
        <b/>
        <sz val="10"/>
        <rFont val="Arial"/>
        <family val="2"/>
      </rPr>
      <t>1 juli</t>
    </r>
    <r>
      <rPr>
        <sz val="10"/>
        <rFont val="Arial"/>
        <family val="2"/>
      </rPr>
      <t xml:space="preserve"> nacalculatiejaar tot tariefjaar 2015</t>
    </r>
  </si>
  <si>
    <t>Heffingsrente naverrekening systeemdiensten 2015</t>
  </si>
  <si>
    <t>Totaal van nacalculaties systeemdiensten inclusief heffingsrente tot tariefjaar 2015</t>
  </si>
  <si>
    <t>Totaal van nacalculaties inclusief heffingsrente tot tariefjaar 2015</t>
  </si>
  <si>
    <t>Toevoeging prognose inkoopkosten naastgelegen netten 2015</t>
  </si>
  <si>
    <t>Toegestane tariefinkomsten transporttarieven voor 2015</t>
  </si>
  <si>
    <t>4.2.7 Verschuiving toegestane inkomsten systeemtaken 2015</t>
  </si>
  <si>
    <t>Verschuiving toegestane inkomsten systeemtaken 2015</t>
  </si>
  <si>
    <t>4.2.8 Totaal</t>
  </si>
  <si>
    <t>Nacalculatie systeemdiensten 2009-2013</t>
  </si>
  <si>
    <t>6.2.3 Incidentele correcties</t>
  </si>
  <si>
    <t>6.2.4 Heffingsrente verrekeningen</t>
  </si>
  <si>
    <t>6.2.6 Verschuiving toegestane inkomsten systeemtaken 2015</t>
  </si>
  <si>
    <t>6.2.7 Totaal</t>
  </si>
  <si>
    <r>
      <t xml:space="preserve">CPI </t>
    </r>
    <r>
      <rPr>
        <vertAlign val="subscript"/>
        <sz val="10"/>
        <rFont val="Arial"/>
        <family val="2"/>
      </rPr>
      <t>2009-2013</t>
    </r>
  </si>
  <si>
    <t>Heffingsrente van 1/7/2009 tot 1/7/2015</t>
  </si>
  <si>
    <t>Heffingsrente van 1/7/2010 tot 1/7/2015</t>
  </si>
  <si>
    <t>Heffingsrente van 1/7/2011 tot 1/7/2015</t>
  </si>
  <si>
    <t>Heffingsrente van 1/7/2012 tot 1/7/2015</t>
  </si>
  <si>
    <t>Totaal 2015</t>
  </si>
  <si>
    <t>Restitutie systeemdienstentarieven n.a.v. DOW-uitspraak</t>
  </si>
  <si>
    <t>3.4 Nacalculatie InterTSO Compensation</t>
  </si>
  <si>
    <t>Vergoeding voor de UI Wateringen Bleiswijk + nacalculatie</t>
  </si>
  <si>
    <t>4.2.6 Inzet veilinggelden</t>
  </si>
  <si>
    <t>Inzet veilinggelden</t>
  </si>
  <si>
    <t>6.2.5 Inzet veilinggelden</t>
  </si>
  <si>
    <t>Naverrekeningen oude jaren transportdiensten</t>
  </si>
  <si>
    <t>Naverrekeningen oude jaren aansluitdiensten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</si>
</sst>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_-;_-* #,##0\-;_-* &quot;-&quot;_-;_-@_-"/>
    <numFmt numFmtId="165" formatCode="_-* #,##0.00_-;_-* #,##0.00\-;_-* &quot;-&quot;??_-;_-@_-"/>
    <numFmt numFmtId="166" formatCode="#,##0.0"/>
    <numFmt numFmtId="167" formatCode="0.0%"/>
    <numFmt numFmtId="168" formatCode="_-* #,##0_-;_-* #,##0\-;_-* &quot;-&quot;??_-;_-@_-"/>
    <numFmt numFmtId="169" formatCode="_(&quot;fl&quot;\ * #,##0.00_);_(&quot;fl&quot;\ * \(#,##0.00\);_(&quot;fl&quot;\ * &quot;-&quot;??_);_(@_)"/>
    <numFmt numFmtId="170" formatCode="_-[$€]\ * #,##0.00_-;_-[$€]\ * #,##0.00\-;_-[$€]\ * &quot;-&quot;??_-;_-@_-"/>
    <numFmt numFmtId="171" formatCode="#,##0.0000"/>
  </numFmts>
  <fonts count="57">
    <font>
      <sz val="10"/>
      <name val="DTLArgoT"/>
    </font>
    <font>
      <sz val="11"/>
      <color theme="1"/>
      <name val="Calibri"/>
      <family val="2"/>
      <scheme val="minor"/>
    </font>
    <font>
      <sz val="10"/>
      <name val="DTLArgoT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color indexed="9"/>
      <name val="Arial"/>
      <family val="2"/>
    </font>
    <font>
      <sz val="12"/>
      <color indexed="10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48"/>
      <name val="Arial"/>
      <family val="2"/>
    </font>
    <font>
      <sz val="12"/>
      <name val="DTLArgoT"/>
    </font>
    <font>
      <sz val="10"/>
      <name val="DTLArgoT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u/>
      <sz val="12"/>
      <color indexed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vertAlign val="subscript"/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2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2">
    <xf numFmtId="0" fontId="0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2" fillId="0" borderId="0"/>
    <xf numFmtId="0" fontId="2" fillId="0" borderId="0"/>
    <xf numFmtId="0" fontId="30" fillId="2" borderId="0" applyNumberFormat="0" applyBorder="0" applyAlignment="0" applyProtection="0"/>
    <xf numFmtId="0" fontId="34" fillId="5" borderId="1" applyNumberFormat="0" applyAlignment="0" applyProtection="0"/>
    <xf numFmtId="0" fontId="36" fillId="6" borderId="2" applyNumberFormat="0" applyAlignment="0" applyProtection="0"/>
    <xf numFmtId="170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3" fillId="0" borderId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1" fillId="7" borderId="0" applyNumberFormat="0" applyBorder="0" applyAlignment="0" applyProtection="0"/>
    <xf numFmtId="0" fontId="20" fillId="0" borderId="0"/>
    <xf numFmtId="0" fontId="42" fillId="8" borderId="7" applyNumberFormat="0" applyFont="0" applyAlignment="0" applyProtection="0"/>
    <xf numFmtId="0" fontId="33" fillId="5" borderId="8" applyNumberFormat="0" applyAlignment="0" applyProtection="0"/>
    <xf numFmtId="167" fontId="4" fillId="9" borderId="9" applyBorder="0" applyProtection="0">
      <alignment horizontal="center" vertical="center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5" fillId="0" borderId="0"/>
    <xf numFmtId="0" fontId="45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39" fillId="0" borderId="10" applyNumberFormat="0" applyFill="0" applyAlignment="0" applyProtection="0"/>
    <xf numFmtId="169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</cellStyleXfs>
  <cellXfs count="303">
    <xf numFmtId="0" fontId="0" fillId="0" borderId="0" xfId="0"/>
    <xf numFmtId="0" fontId="8" fillId="0" borderId="0" xfId="73" applyFont="1" applyFill="1" applyBorder="1" applyAlignment="1" applyProtection="1">
      <alignment vertical="center"/>
    </xf>
    <xf numFmtId="39" fontId="4" fillId="0" borderId="0" xfId="76" applyNumberFormat="1" applyFont="1" applyBorder="1" applyAlignment="1" applyProtection="1">
      <alignment vertical="center"/>
    </xf>
    <xf numFmtId="0" fontId="8" fillId="0" borderId="14" xfId="73" applyFont="1" applyFill="1" applyBorder="1" applyAlignment="1" applyProtection="1">
      <alignment vertical="center"/>
    </xf>
    <xf numFmtId="39" fontId="4" fillId="0" borderId="0" xfId="76" applyNumberFormat="1" applyFont="1" applyAlignment="1" applyProtection="1">
      <alignment vertical="center"/>
    </xf>
    <xf numFmtId="1" fontId="9" fillId="10" borderId="17" xfId="76" applyNumberFormat="1" applyFont="1" applyFill="1" applyBorder="1" applyAlignment="1" applyProtection="1">
      <alignment horizontal="center" vertical="center"/>
    </xf>
    <xf numFmtId="1" fontId="9" fillId="10" borderId="18" xfId="76" applyNumberFormat="1" applyFont="1" applyFill="1" applyBorder="1" applyAlignment="1" applyProtection="1">
      <alignment horizontal="center" vertical="center"/>
    </xf>
    <xf numFmtId="0" fontId="4" fillId="0" borderId="14" xfId="73" applyFont="1" applyBorder="1" applyAlignment="1" applyProtection="1">
      <alignment vertical="center"/>
    </xf>
    <xf numFmtId="0" fontId="4" fillId="0" borderId="0" xfId="73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4" fillId="0" borderId="15" xfId="73" applyNumberFormat="1" applyFont="1" applyBorder="1" applyAlignment="1" applyProtection="1">
      <alignment vertical="center"/>
    </xf>
    <xf numFmtId="3" fontId="4" fillId="0" borderId="15" xfId="73" applyNumberFormat="1" applyFont="1" applyFill="1" applyBorder="1" applyAlignment="1" applyProtection="1">
      <alignment vertical="center"/>
    </xf>
    <xf numFmtId="3" fontId="4" fillId="11" borderId="20" xfId="73" applyNumberFormat="1" applyFont="1" applyFill="1" applyBorder="1" applyAlignment="1" applyProtection="1">
      <alignment vertical="center"/>
    </xf>
    <xf numFmtId="0" fontId="4" fillId="0" borderId="0" xfId="73" applyFont="1" applyAlignment="1" applyProtection="1">
      <alignment vertical="center"/>
    </xf>
    <xf numFmtId="3" fontId="4" fillId="11" borderId="21" xfId="73" applyNumberFormat="1" applyFont="1" applyFill="1" applyBorder="1" applyAlignment="1" applyProtection="1">
      <alignment vertical="center"/>
    </xf>
    <xf numFmtId="3" fontId="4" fillId="0" borderId="11" xfId="73" applyNumberFormat="1" applyFont="1" applyBorder="1" applyAlignment="1" applyProtection="1">
      <alignment vertical="center"/>
    </xf>
    <xf numFmtId="3" fontId="4" fillId="0" borderId="12" xfId="73" applyNumberFormat="1" applyFont="1" applyBorder="1" applyAlignment="1" applyProtection="1">
      <alignment vertical="center"/>
    </xf>
    <xf numFmtId="3" fontId="4" fillId="0" borderId="13" xfId="73" applyNumberFormat="1" applyFont="1" applyBorder="1" applyAlignment="1" applyProtection="1">
      <alignment vertical="center"/>
    </xf>
    <xf numFmtId="1" fontId="9" fillId="10" borderId="24" xfId="76" applyNumberFormat="1" applyFont="1" applyFill="1" applyBorder="1" applyAlignment="1" applyProtection="1">
      <alignment horizontal="center" vertical="center"/>
    </xf>
    <xf numFmtId="1" fontId="9" fillId="10" borderId="25" xfId="76" applyNumberFormat="1" applyFont="1" applyFill="1" applyBorder="1" applyAlignment="1" applyProtection="1">
      <alignment horizontal="center" vertical="center"/>
    </xf>
    <xf numFmtId="0" fontId="8" fillId="0" borderId="0" xfId="73" applyFont="1" applyAlignment="1" applyProtection="1">
      <alignment vertical="center"/>
    </xf>
    <xf numFmtId="3" fontId="4" fillId="0" borderId="19" xfId="73" applyNumberFormat="1" applyFont="1" applyBorder="1" applyAlignment="1" applyProtection="1">
      <alignment vertical="center"/>
    </xf>
    <xf numFmtId="0" fontId="8" fillId="0" borderId="19" xfId="73" applyFont="1" applyFill="1" applyBorder="1" applyAlignment="1" applyProtection="1">
      <alignment vertical="center"/>
    </xf>
    <xf numFmtId="1" fontId="3" fillId="0" borderId="19" xfId="76" applyNumberFormat="1" applyFont="1" applyBorder="1" applyAlignment="1" applyProtection="1">
      <alignment horizontal="right" vertical="center"/>
    </xf>
    <xf numFmtId="3" fontId="4" fillId="11" borderId="26" xfId="73" applyNumberFormat="1" applyFont="1" applyFill="1" applyBorder="1" applyAlignment="1" applyProtection="1">
      <alignment vertical="center"/>
    </xf>
    <xf numFmtId="0" fontId="8" fillId="0" borderId="15" xfId="73" applyFont="1" applyBorder="1" applyAlignment="1" applyProtection="1">
      <alignment vertical="center"/>
    </xf>
    <xf numFmtId="3" fontId="4" fillId="0" borderId="19" xfId="73" applyNumberFormat="1" applyFont="1" applyFill="1" applyBorder="1" applyAlignment="1" applyProtection="1">
      <alignment vertical="center"/>
    </xf>
    <xf numFmtId="0" fontId="8" fillId="0" borderId="0" xfId="73" applyFont="1" applyFill="1" applyAlignment="1" applyProtection="1">
      <alignment vertical="center"/>
    </xf>
    <xf numFmtId="0" fontId="8" fillId="0" borderId="15" xfId="73" applyFont="1" applyFill="1" applyBorder="1" applyAlignment="1" applyProtection="1">
      <alignment vertical="center"/>
    </xf>
    <xf numFmtId="3" fontId="13" fillId="0" borderId="11" xfId="73" applyNumberFormat="1" applyFont="1" applyBorder="1" applyAlignment="1" applyProtection="1">
      <alignment vertical="center"/>
    </xf>
    <xf numFmtId="0" fontId="8" fillId="0" borderId="14" xfId="73" applyFont="1" applyBorder="1" applyAlignment="1" applyProtection="1">
      <alignment vertical="center"/>
    </xf>
    <xf numFmtId="0" fontId="8" fillId="0" borderId="0" xfId="73" applyFont="1" applyBorder="1" applyAlignment="1" applyProtection="1">
      <alignment vertical="center"/>
    </xf>
    <xf numFmtId="3" fontId="12" fillId="0" borderId="15" xfId="73" applyNumberFormat="1" applyFont="1" applyFill="1" applyBorder="1" applyAlignment="1" applyProtection="1">
      <alignment vertical="center"/>
    </xf>
    <xf numFmtId="3" fontId="4" fillId="11" borderId="23" xfId="73" applyNumberFormat="1" applyFont="1" applyFill="1" applyBorder="1" applyAlignment="1" applyProtection="1">
      <alignment vertical="center"/>
    </xf>
    <xf numFmtId="3" fontId="4" fillId="0" borderId="17" xfId="73" applyNumberFormat="1" applyFont="1" applyBorder="1" applyAlignment="1" applyProtection="1">
      <alignment vertical="center"/>
    </xf>
    <xf numFmtId="3" fontId="4" fillId="9" borderId="20" xfId="73" applyNumberFormat="1" applyFont="1" applyFill="1" applyBorder="1" applyAlignment="1" applyProtection="1">
      <alignment vertical="center"/>
      <protection locked="0"/>
    </xf>
    <xf numFmtId="0" fontId="8" fillId="0" borderId="19" xfId="73" applyFont="1" applyBorder="1" applyAlignment="1" applyProtection="1">
      <alignment vertical="center"/>
    </xf>
    <xf numFmtId="10" fontId="4" fillId="0" borderId="19" xfId="47" applyNumberFormat="1" applyFont="1" applyFill="1" applyBorder="1" applyAlignment="1" applyProtection="1">
      <alignment vertical="center"/>
    </xf>
    <xf numFmtId="10" fontId="4" fillId="11" borderId="19" xfId="47" applyNumberFormat="1" applyFont="1" applyFill="1" applyBorder="1" applyAlignment="1" applyProtection="1">
      <alignment vertical="center"/>
    </xf>
    <xf numFmtId="3" fontId="4" fillId="12" borderId="0" xfId="73" applyNumberFormat="1" applyFont="1" applyFill="1" applyBorder="1" applyAlignment="1" applyProtection="1">
      <alignment vertical="center"/>
    </xf>
    <xf numFmtId="166" fontId="4" fillId="12" borderId="0" xfId="73" applyNumberFormat="1" applyFont="1" applyFill="1" applyBorder="1" applyAlignment="1" applyProtection="1">
      <alignment vertical="center"/>
    </xf>
    <xf numFmtId="3" fontId="3" fillId="12" borderId="0" xfId="73" applyNumberFormat="1" applyFont="1" applyFill="1" applyBorder="1" applyAlignment="1" applyProtection="1">
      <alignment vertical="center"/>
    </xf>
    <xf numFmtId="3" fontId="3" fillId="13" borderId="26" xfId="73" applyNumberFormat="1" applyFont="1" applyFill="1" applyBorder="1" applyAlignment="1" applyProtection="1">
      <alignment vertical="center"/>
    </xf>
    <xf numFmtId="0" fontId="0" fillId="0" borderId="0" xfId="1" applyFont="1" applyBorder="1"/>
    <xf numFmtId="10" fontId="4" fillId="11" borderId="15" xfId="47" applyNumberFormat="1" applyFont="1" applyFill="1" applyBorder="1" applyAlignment="1" applyProtection="1">
      <alignment vertical="center"/>
    </xf>
    <xf numFmtId="10" fontId="4" fillId="13" borderId="19" xfId="47" applyNumberFormat="1" applyFont="1" applyFill="1" applyBorder="1" applyAlignment="1" applyProtection="1">
      <alignment vertical="center"/>
    </xf>
    <xf numFmtId="0" fontId="7" fillId="10" borderId="16" xfId="73" applyFont="1" applyFill="1" applyBorder="1" applyAlignment="1" applyProtection="1">
      <alignment horizontal="left" vertical="center"/>
    </xf>
    <xf numFmtId="3" fontId="4" fillId="12" borderId="15" xfId="73" applyNumberFormat="1" applyFont="1" applyFill="1" applyBorder="1" applyAlignment="1" applyProtection="1">
      <alignment vertical="center"/>
    </xf>
    <xf numFmtId="0" fontId="7" fillId="10" borderId="24" xfId="73" applyFont="1" applyFill="1" applyBorder="1" applyAlignment="1" applyProtection="1">
      <alignment horizontal="left" vertical="center"/>
    </xf>
    <xf numFmtId="0" fontId="4" fillId="0" borderId="0" xfId="75" applyFont="1" applyFill="1"/>
    <xf numFmtId="0" fontId="4" fillId="0" borderId="0" xfId="75" applyFont="1" applyAlignment="1"/>
    <xf numFmtId="0" fontId="4" fillId="0" borderId="0" xfId="75" applyFont="1" applyAlignment="1">
      <alignment wrapText="1"/>
    </xf>
    <xf numFmtId="0" fontId="4" fillId="0" borderId="0" xfId="75" applyFont="1"/>
    <xf numFmtId="0" fontId="4" fillId="14" borderId="0" xfId="75" applyFont="1" applyFill="1"/>
    <xf numFmtId="0" fontId="3" fillId="14" borderId="0" xfId="75" applyFont="1" applyFill="1"/>
    <xf numFmtId="0" fontId="4" fillId="14" borderId="0" xfId="75" applyFont="1" applyFill="1" applyBorder="1" applyAlignment="1">
      <alignment horizontal="left"/>
    </xf>
    <xf numFmtId="0" fontId="4" fillId="14" borderId="0" xfId="75" applyFont="1" applyFill="1" applyAlignment="1"/>
    <xf numFmtId="3" fontId="13" fillId="0" borderId="14" xfId="73" applyNumberFormat="1" applyFont="1" applyBorder="1" applyAlignment="1" applyProtection="1">
      <alignment vertical="center"/>
    </xf>
    <xf numFmtId="164" fontId="16" fillId="9" borderId="0" xfId="79" applyNumberFormat="1" applyFont="1" applyFill="1" applyBorder="1" applyAlignment="1" applyProtection="1">
      <protection locked="0"/>
    </xf>
    <xf numFmtId="0" fontId="8" fillId="9" borderId="0" xfId="75" applyFont="1" applyFill="1"/>
    <xf numFmtId="39" fontId="4" fillId="0" borderId="14" xfId="76" applyNumberFormat="1" applyFont="1" applyBorder="1" applyAlignment="1" applyProtection="1">
      <alignment vertical="center"/>
    </xf>
    <xf numFmtId="3" fontId="3" fillId="11" borderId="28" xfId="73" applyNumberFormat="1" applyFont="1" applyFill="1" applyBorder="1" applyAlignment="1" applyProtection="1">
      <alignment vertical="center"/>
    </xf>
    <xf numFmtId="0" fontId="8" fillId="14" borderId="0" xfId="75" applyFont="1" applyFill="1"/>
    <xf numFmtId="0" fontId="8" fillId="14" borderId="0" xfId="75" applyFont="1" applyFill="1" applyBorder="1" applyAlignment="1">
      <alignment horizontal="left"/>
    </xf>
    <xf numFmtId="164" fontId="16" fillId="12" borderId="0" xfId="79" applyNumberFormat="1" applyFont="1" applyFill="1" applyBorder="1" applyAlignment="1" applyProtection="1">
      <protection locked="0"/>
    </xf>
    <xf numFmtId="0" fontId="8" fillId="12" borderId="0" xfId="75" applyFont="1" applyFill="1"/>
    <xf numFmtId="164" fontId="16" fillId="11" borderId="0" xfId="79" applyNumberFormat="1" applyFont="1" applyFill="1" applyBorder="1" applyAlignment="1" applyProtection="1">
      <protection locked="0"/>
    </xf>
    <xf numFmtId="0" fontId="8" fillId="11" borderId="0" xfId="75" applyFont="1" applyFill="1"/>
    <xf numFmtId="164" fontId="16" fillId="13" borderId="0" xfId="79" applyNumberFormat="1" applyFont="1" applyFill="1" applyBorder="1" applyAlignment="1" applyProtection="1">
      <protection locked="0"/>
    </xf>
    <xf numFmtId="0" fontId="8" fillId="13" borderId="0" xfId="75" applyFont="1" applyFill="1"/>
    <xf numFmtId="0" fontId="8" fillId="14" borderId="0" xfId="75" applyFont="1" applyFill="1" applyAlignment="1"/>
    <xf numFmtId="164" fontId="17" fillId="12" borderId="0" xfId="79" applyNumberFormat="1" applyFont="1" applyFill="1" applyBorder="1" applyAlignment="1" applyProtection="1">
      <protection locked="0"/>
    </xf>
    <xf numFmtId="0" fontId="14" fillId="0" borderId="19" xfId="1" applyFont="1" applyBorder="1"/>
    <xf numFmtId="3" fontId="12" fillId="0" borderId="14" xfId="73" applyNumberFormat="1" applyFont="1" applyFill="1" applyBorder="1" applyAlignment="1" applyProtection="1">
      <alignment vertical="center"/>
    </xf>
    <xf numFmtId="3" fontId="12" fillId="0" borderId="19" xfId="73" applyNumberFormat="1" applyFont="1" applyFill="1" applyBorder="1" applyAlignment="1" applyProtection="1">
      <alignment vertical="center"/>
    </xf>
    <xf numFmtId="0" fontId="14" fillId="0" borderId="29" xfId="1" applyFont="1" applyBorder="1"/>
    <xf numFmtId="1" fontId="9" fillId="10" borderId="0" xfId="76" applyNumberFormat="1" applyFont="1" applyFill="1" applyBorder="1" applyAlignment="1" applyProtection="1">
      <alignment horizontal="center" vertical="center"/>
    </xf>
    <xf numFmtId="0" fontId="8" fillId="0" borderId="30" xfId="73" applyFont="1" applyBorder="1" applyAlignment="1" applyProtection="1">
      <alignment vertical="center"/>
    </xf>
    <xf numFmtId="10" fontId="4" fillId="13" borderId="30" xfId="47" applyNumberFormat="1" applyFont="1" applyFill="1" applyBorder="1" applyAlignment="1" applyProtection="1">
      <alignment vertical="center"/>
    </xf>
    <xf numFmtId="0" fontId="4" fillId="0" borderId="14" xfId="17" applyFont="1" applyBorder="1"/>
    <xf numFmtId="0" fontId="4" fillId="0" borderId="0" xfId="17" applyFont="1" applyBorder="1" applyAlignment="1">
      <alignment horizontal="left"/>
    </xf>
    <xf numFmtId="0" fontId="4" fillId="0" borderId="0" xfId="17" applyFont="1" applyBorder="1"/>
    <xf numFmtId="3" fontId="4" fillId="12" borderId="14" xfId="73" applyNumberFormat="1" applyFont="1" applyFill="1" applyBorder="1" applyAlignment="1" applyProtection="1">
      <alignment vertical="center"/>
    </xf>
    <xf numFmtId="0" fontId="4" fillId="0" borderId="0" xfId="72" applyFont="1" applyBorder="1" applyAlignment="1">
      <alignment horizontal="left"/>
    </xf>
    <xf numFmtId="3" fontId="11" fillId="0" borderId="14" xfId="73" applyNumberFormat="1" applyFont="1" applyFill="1" applyBorder="1" applyAlignment="1" applyProtection="1">
      <alignment vertical="center"/>
    </xf>
    <xf numFmtId="0" fontId="4" fillId="0" borderId="0" xfId="17" applyFont="1" applyFill="1" applyBorder="1"/>
    <xf numFmtId="0" fontId="4" fillId="0" borderId="14" xfId="17" applyFont="1" applyBorder="1" applyAlignment="1">
      <alignment horizontal="left"/>
    </xf>
    <xf numFmtId="0" fontId="4" fillId="0" borderId="0" xfId="72" applyFont="1" applyFill="1" applyBorder="1" applyAlignment="1">
      <alignment horizontal="left"/>
    </xf>
    <xf numFmtId="3" fontId="4" fillId="15" borderId="20" xfId="73" applyNumberFormat="1" applyFont="1" applyFill="1" applyBorder="1" applyAlignment="1" applyProtection="1">
      <alignment vertical="center"/>
    </xf>
    <xf numFmtId="3" fontId="4" fillId="15" borderId="26" xfId="73" applyNumberFormat="1" applyFont="1" applyFill="1" applyBorder="1" applyAlignment="1" applyProtection="1">
      <alignment vertical="center"/>
    </xf>
    <xf numFmtId="3" fontId="4" fillId="15" borderId="26" xfId="73" applyNumberFormat="1" applyFont="1" applyFill="1" applyBorder="1" applyAlignment="1" applyProtection="1">
      <alignment vertical="center"/>
      <protection locked="0"/>
    </xf>
    <xf numFmtId="10" fontId="4" fillId="15" borderId="22" xfId="47" applyNumberFormat="1" applyFont="1" applyFill="1" applyBorder="1" applyAlignment="1" applyProtection="1">
      <alignment vertical="center"/>
    </xf>
    <xf numFmtId="0" fontId="3" fillId="0" borderId="14" xfId="74" applyFont="1" applyFill="1" applyBorder="1" applyAlignment="1" applyProtection="1">
      <alignment vertical="center"/>
    </xf>
    <xf numFmtId="0" fontId="42" fillId="0" borderId="0" xfId="18" applyFont="1" applyFill="1" applyBorder="1" applyAlignment="1">
      <alignment vertical="center"/>
    </xf>
    <xf numFmtId="3" fontId="3" fillId="0" borderId="0" xfId="73" applyNumberFormat="1" applyFont="1" applyFill="1" applyBorder="1" applyAlignment="1" applyProtection="1">
      <alignment vertical="center"/>
    </xf>
    <xf numFmtId="0" fontId="8" fillId="15" borderId="0" xfId="75" applyFont="1" applyFill="1"/>
    <xf numFmtId="164" fontId="16" fillId="15" borderId="0" xfId="79" applyNumberFormat="1" applyFont="1" applyFill="1" applyBorder="1" applyAlignment="1" applyProtection="1">
      <protection locked="0"/>
    </xf>
    <xf numFmtId="3" fontId="4" fillId="11" borderId="32" xfId="73" applyNumberFormat="1" applyFont="1" applyFill="1" applyBorder="1" applyAlignment="1" applyProtection="1">
      <alignment vertical="center"/>
    </xf>
    <xf numFmtId="3" fontId="4" fillId="15" borderId="32" xfId="73" applyNumberFormat="1" applyFont="1" applyFill="1" applyBorder="1" applyAlignment="1" applyProtection="1">
      <alignment vertical="center"/>
    </xf>
    <xf numFmtId="0" fontId="8" fillId="0" borderId="11" xfId="73" applyFont="1" applyBorder="1" applyAlignment="1" applyProtection="1">
      <alignment vertical="center"/>
    </xf>
    <xf numFmtId="3" fontId="4" fillId="0" borderId="30" xfId="73" applyNumberFormat="1" applyFont="1" applyBorder="1" applyAlignment="1" applyProtection="1">
      <alignment vertical="center"/>
    </xf>
    <xf numFmtId="3" fontId="4" fillId="0" borderId="18" xfId="73" applyNumberFormat="1" applyFont="1" applyBorder="1" applyAlignment="1" applyProtection="1">
      <alignment vertical="center"/>
    </xf>
    <xf numFmtId="3" fontId="4" fillId="0" borderId="29" xfId="73" applyNumberFormat="1" applyFont="1" applyBorder="1" applyAlignment="1" applyProtection="1">
      <alignment vertical="center"/>
    </xf>
    <xf numFmtId="0" fontId="8" fillId="0" borderId="29" xfId="73" applyFont="1" applyBorder="1" applyAlignment="1" applyProtection="1">
      <alignment vertical="center"/>
    </xf>
    <xf numFmtId="0" fontId="8" fillId="0" borderId="16" xfId="73" applyFont="1" applyBorder="1" applyAlignment="1" applyProtection="1">
      <alignment vertical="center"/>
    </xf>
    <xf numFmtId="10" fontId="4" fillId="0" borderId="0" xfId="47" applyNumberFormat="1" applyFont="1" applyFill="1" applyBorder="1" applyAlignment="1"/>
    <xf numFmtId="0" fontId="4" fillId="12" borderId="14" xfId="1" applyFont="1" applyFill="1" applyBorder="1"/>
    <xf numFmtId="0" fontId="4" fillId="12" borderId="0" xfId="1" applyFont="1" applyFill="1" applyBorder="1"/>
    <xf numFmtId="3" fontId="4" fillId="0" borderId="0" xfId="1" applyNumberFormat="1" applyFont="1" applyFill="1" applyBorder="1"/>
    <xf numFmtId="0" fontId="4" fillId="0" borderId="0" xfId="17" applyFont="1" applyBorder="1" applyAlignment="1">
      <alignment horizontal="center"/>
    </xf>
    <xf numFmtId="3" fontId="4" fillId="13" borderId="32" xfId="17" applyNumberFormat="1" applyFont="1" applyFill="1" applyBorder="1"/>
    <xf numFmtId="0" fontId="13" fillId="12" borderId="0" xfId="1" applyFont="1" applyFill="1" applyBorder="1"/>
    <xf numFmtId="0" fontId="4" fillId="0" borderId="14" xfId="17" applyFont="1" applyFill="1" applyBorder="1"/>
    <xf numFmtId="3" fontId="13" fillId="0" borderId="0" xfId="73" applyNumberFormat="1" applyFont="1" applyFill="1" applyBorder="1" applyAlignment="1" applyProtection="1">
      <alignment vertical="center"/>
    </xf>
    <xf numFmtId="168" fontId="4" fillId="0" borderId="0" xfId="32" applyNumberFormat="1" applyFont="1" applyFill="1" applyBorder="1"/>
    <xf numFmtId="0" fontId="13" fillId="0" borderId="0" xfId="17" applyFont="1" applyFill="1" applyBorder="1"/>
    <xf numFmtId="3" fontId="4" fillId="0" borderId="0" xfId="1" applyNumberFormat="1" applyFont="1" applyFill="1" applyBorder="1" applyAlignment="1"/>
    <xf numFmtId="3" fontId="4" fillId="0" borderId="0" xfId="17" applyNumberFormat="1" applyFont="1" applyFill="1" applyBorder="1"/>
    <xf numFmtId="3" fontId="11" fillId="0" borderId="0" xfId="73" applyNumberFormat="1" applyFont="1" applyFill="1" applyBorder="1" applyAlignment="1" applyProtection="1">
      <alignment vertical="center"/>
    </xf>
    <xf numFmtId="0" fontId="7" fillId="10" borderId="17" xfId="73" applyFont="1" applyFill="1" applyBorder="1" applyAlignment="1" applyProtection="1">
      <alignment horizontal="left" vertical="center"/>
    </xf>
    <xf numFmtId="10" fontId="15" fillId="0" borderId="19" xfId="47" applyNumberFormat="1" applyFont="1" applyFill="1" applyBorder="1" applyAlignment="1" applyProtection="1">
      <alignment vertical="center"/>
    </xf>
    <xf numFmtId="10" fontId="4" fillId="0" borderId="15" xfId="47" applyNumberFormat="1" applyFont="1" applyFill="1" applyBorder="1" applyAlignment="1" applyProtection="1">
      <alignment vertical="center"/>
    </xf>
    <xf numFmtId="10" fontId="4" fillId="15" borderId="27" xfId="47" applyNumberFormat="1" applyFont="1" applyFill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10" fontId="49" fillId="0" borderId="19" xfId="47" applyNumberFormat="1" applyFont="1" applyFill="1" applyBorder="1" applyAlignment="1" applyProtection="1">
      <alignment vertical="center"/>
    </xf>
    <xf numFmtId="3" fontId="48" fillId="0" borderId="0" xfId="73" applyNumberFormat="1" applyFont="1" applyBorder="1" applyAlignment="1" applyProtection="1">
      <alignment vertical="center"/>
    </xf>
    <xf numFmtId="0" fontId="50" fillId="0" borderId="0" xfId="73" applyFont="1" applyBorder="1" applyAlignment="1" applyProtection="1">
      <alignment vertical="center"/>
    </xf>
    <xf numFmtId="0" fontId="50" fillId="0" borderId="19" xfId="73" applyFont="1" applyBorder="1" applyAlignment="1" applyProtection="1">
      <alignment vertical="center"/>
    </xf>
    <xf numFmtId="10" fontId="48" fillId="0" borderId="19" xfId="47" applyNumberFormat="1" applyFont="1" applyFill="1" applyBorder="1" applyAlignment="1" applyProtection="1">
      <alignment vertical="center"/>
    </xf>
    <xf numFmtId="0" fontId="8" fillId="0" borderId="13" xfId="73" applyFont="1" applyBorder="1" applyAlignment="1" applyProtection="1">
      <alignment vertical="center"/>
    </xf>
    <xf numFmtId="10" fontId="4" fillId="0" borderId="13" xfId="47" applyNumberFormat="1" applyFont="1" applyFill="1" applyBorder="1" applyAlignment="1" applyProtection="1">
      <alignment vertical="center"/>
    </xf>
    <xf numFmtId="1" fontId="3" fillId="0" borderId="14" xfId="76" applyNumberFormat="1" applyFont="1" applyBorder="1" applyAlignment="1" applyProtection="1">
      <alignment horizontal="right" vertical="center"/>
    </xf>
    <xf numFmtId="167" fontId="4" fillId="0" borderId="32" xfId="47" applyNumberFormat="1" applyFont="1" applyFill="1" applyBorder="1" applyAlignment="1" applyProtection="1">
      <alignment vertical="center"/>
    </xf>
    <xf numFmtId="165" fontId="4" fillId="0" borderId="32" xfId="32" applyFont="1" applyFill="1" applyBorder="1" applyAlignment="1" applyProtection="1">
      <alignment vertical="center"/>
    </xf>
    <xf numFmtId="0" fontId="8" fillId="0" borderId="21" xfId="73" applyFont="1" applyFill="1" applyBorder="1" applyAlignment="1" applyProtection="1">
      <alignment vertical="center"/>
    </xf>
    <xf numFmtId="3" fontId="8" fillId="16" borderId="15" xfId="73" applyNumberFormat="1" applyFont="1" applyFill="1" applyBorder="1" applyAlignment="1" applyProtection="1">
      <alignment vertical="center"/>
    </xf>
    <xf numFmtId="0" fontId="8" fillId="16" borderId="15" xfId="73" applyFont="1" applyFill="1" applyBorder="1" applyAlignment="1" applyProtection="1">
      <alignment vertical="center"/>
    </xf>
    <xf numFmtId="3" fontId="4" fillId="16" borderId="15" xfId="73" applyNumberFormat="1" applyFont="1" applyFill="1" applyBorder="1" applyAlignment="1" applyProtection="1">
      <alignment vertical="center"/>
    </xf>
    <xf numFmtId="3" fontId="3" fillId="13" borderId="20" xfId="73" applyNumberFormat="1" applyFont="1" applyFill="1" applyBorder="1" applyAlignment="1" applyProtection="1">
      <alignment vertical="center"/>
    </xf>
    <xf numFmtId="10" fontId="4" fillId="16" borderId="19" xfId="47" applyNumberFormat="1" applyFont="1" applyFill="1" applyBorder="1" applyAlignment="1" applyProtection="1">
      <alignment vertical="center"/>
    </xf>
    <xf numFmtId="0" fontId="8" fillId="16" borderId="19" xfId="73" applyFont="1" applyFill="1" applyBorder="1" applyAlignment="1" applyProtection="1">
      <alignment vertical="center"/>
    </xf>
    <xf numFmtId="0" fontId="2" fillId="0" borderId="0" xfId="1" applyFont="1" applyBorder="1"/>
    <xf numFmtId="3" fontId="4" fillId="0" borderId="32" xfId="73" applyNumberFormat="1" applyFont="1" applyFill="1" applyBorder="1" applyAlignment="1" applyProtection="1">
      <alignment vertical="center"/>
    </xf>
    <xf numFmtId="0" fontId="4" fillId="0" borderId="0" xfId="17" applyFont="1" applyBorder="1" applyAlignment="1">
      <alignment horizontal="right"/>
    </xf>
    <xf numFmtId="168" fontId="4" fillId="0" borderId="0" xfId="32" applyNumberFormat="1" applyFont="1" applyBorder="1"/>
    <xf numFmtId="3" fontId="4" fillId="15" borderId="40" xfId="73" applyNumberFormat="1" applyFont="1" applyFill="1" applyBorder="1" applyAlignment="1" applyProtection="1">
      <alignment vertical="center"/>
    </xf>
    <xf numFmtId="3" fontId="4" fillId="16" borderId="26" xfId="73" applyNumberFormat="1" applyFont="1" applyFill="1" applyBorder="1" applyAlignment="1" applyProtection="1">
      <alignment vertical="center"/>
    </xf>
    <xf numFmtId="3" fontId="4" fillId="16" borderId="20" xfId="73" applyNumberFormat="1" applyFont="1" applyFill="1" applyBorder="1" applyAlignment="1" applyProtection="1">
      <alignment vertical="center"/>
    </xf>
    <xf numFmtId="3" fontId="4" fillId="11" borderId="41" xfId="74" applyNumberFormat="1" applyFont="1" applyFill="1" applyBorder="1" applyAlignment="1" applyProtection="1">
      <alignment vertical="center"/>
    </xf>
    <xf numFmtId="3" fontId="4" fillId="11" borderId="42" xfId="74" applyNumberFormat="1" applyFont="1" applyFill="1" applyBorder="1" applyAlignment="1" applyProtection="1">
      <alignment vertical="center"/>
    </xf>
    <xf numFmtId="3" fontId="4" fillId="11" borderId="39" xfId="73" applyNumberFormat="1" applyFont="1" applyFill="1" applyBorder="1" applyAlignment="1" applyProtection="1">
      <alignment vertical="center"/>
    </xf>
    <xf numFmtId="3" fontId="4" fillId="11" borderId="43" xfId="74" applyNumberFormat="1" applyFont="1" applyFill="1" applyBorder="1" applyAlignment="1" applyProtection="1">
      <alignment vertical="center"/>
    </xf>
    <xf numFmtId="3" fontId="4" fillId="16" borderId="40" xfId="73" applyNumberFormat="1" applyFont="1" applyFill="1" applyBorder="1" applyAlignment="1" applyProtection="1">
      <alignment vertical="center"/>
    </xf>
    <xf numFmtId="3" fontId="4" fillId="15" borderId="38" xfId="73" applyNumberFormat="1" applyFont="1" applyFill="1" applyBorder="1" applyAlignment="1" applyProtection="1">
      <alignment vertical="center"/>
    </xf>
    <xf numFmtId="3" fontId="3" fillId="11" borderId="41" xfId="73" applyNumberFormat="1" applyFont="1" applyFill="1" applyBorder="1" applyAlignment="1" applyProtection="1">
      <alignment vertical="center"/>
    </xf>
    <xf numFmtId="3" fontId="3" fillId="11" borderId="42" xfId="73" applyNumberFormat="1" applyFont="1" applyFill="1" applyBorder="1" applyAlignment="1" applyProtection="1">
      <alignment vertical="center"/>
    </xf>
    <xf numFmtId="3" fontId="49" fillId="0" borderId="0" xfId="73" applyNumberFormat="1" applyFont="1" applyBorder="1" applyAlignment="1" applyProtection="1">
      <alignment horizontal="right" vertical="center"/>
    </xf>
    <xf numFmtId="171" fontId="4" fillId="0" borderId="32" xfId="73" applyNumberFormat="1" applyFont="1" applyFill="1" applyBorder="1" applyAlignment="1" applyProtection="1">
      <alignment vertical="center"/>
    </xf>
    <xf numFmtId="3" fontId="49" fillId="12" borderId="0" xfId="73" applyNumberFormat="1" applyFont="1" applyFill="1" applyBorder="1" applyAlignment="1" applyProtection="1">
      <alignment vertical="center"/>
    </xf>
    <xf numFmtId="3" fontId="4" fillId="0" borderId="39" xfId="73" applyNumberFormat="1" applyFont="1" applyFill="1" applyBorder="1" applyAlignment="1" applyProtection="1">
      <alignment vertical="center"/>
    </xf>
    <xf numFmtId="0" fontId="4" fillId="0" borderId="14" xfId="74" quotePrefix="1" applyFont="1" applyFill="1" applyBorder="1" applyAlignment="1" applyProtection="1">
      <alignment vertical="center"/>
    </xf>
    <xf numFmtId="3" fontId="4" fillId="0" borderId="37" xfId="73" applyNumberFormat="1" applyFont="1" applyFill="1" applyBorder="1" applyAlignment="1" applyProtection="1">
      <alignment vertical="center"/>
    </xf>
    <xf numFmtId="3" fontId="4" fillId="0" borderId="14" xfId="73" applyNumberFormat="1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4" fillId="0" borderId="14" xfId="73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>
      <alignment vertical="center"/>
    </xf>
    <xf numFmtId="0" fontId="0" fillId="0" borderId="0" xfId="1" applyFont="1" applyBorder="1" applyAlignment="1">
      <alignment vertical="center"/>
    </xf>
    <xf numFmtId="3" fontId="4" fillId="0" borderId="0" xfId="73" applyNumberFormat="1" applyFont="1" applyFill="1" applyBorder="1" applyAlignment="1" applyProtection="1">
      <alignment vertical="center"/>
    </xf>
    <xf numFmtId="3" fontId="3" fillId="0" borderId="14" xfId="73" applyNumberFormat="1" applyFont="1" applyBorder="1" applyAlignment="1" applyProtection="1">
      <alignment vertical="center"/>
    </xf>
    <xf numFmtId="4" fontId="4" fillId="0" borderId="44" xfId="73" applyNumberFormat="1" applyFont="1" applyFill="1" applyBorder="1" applyAlignment="1" applyProtection="1">
      <alignment vertical="center"/>
    </xf>
    <xf numFmtId="3" fontId="4" fillId="0" borderId="40" xfId="73" applyNumberFormat="1" applyFont="1" applyFill="1" applyBorder="1" applyAlignment="1" applyProtection="1">
      <alignment vertical="center"/>
    </xf>
    <xf numFmtId="3" fontId="52" fillId="0" borderId="0" xfId="73" applyNumberFormat="1" applyFont="1" applyBorder="1" applyAlignment="1" applyProtection="1">
      <alignment vertical="center"/>
    </xf>
    <xf numFmtId="0" fontId="54" fillId="0" borderId="0" xfId="75" applyFont="1" applyAlignment="1">
      <alignment horizontal="left" vertical="center"/>
    </xf>
    <xf numFmtId="3" fontId="4" fillId="0" borderId="14" xfId="73" applyNumberFormat="1" applyFont="1" applyBorder="1" applyAlignment="1" applyProtection="1">
      <alignment vertical="center"/>
    </xf>
    <xf numFmtId="3" fontId="4" fillId="9" borderId="32" xfId="73" applyNumberFormat="1" applyFont="1" applyFill="1" applyBorder="1" applyAlignment="1" applyProtection="1">
      <alignment vertical="center"/>
      <protection locked="0"/>
    </xf>
    <xf numFmtId="3" fontId="4" fillId="0" borderId="14" xfId="73" applyNumberFormat="1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4" fillId="0" borderId="14" xfId="73" applyNumberFormat="1" applyFont="1" applyFill="1" applyBorder="1" applyAlignment="1" applyProtection="1">
      <alignment vertical="center"/>
    </xf>
    <xf numFmtId="0" fontId="0" fillId="0" borderId="0" xfId="1" applyFont="1" applyBorder="1" applyAlignment="1">
      <alignment vertical="center"/>
    </xf>
    <xf numFmtId="3" fontId="4" fillId="0" borderId="15" xfId="73" applyNumberFormat="1" applyFont="1" applyFill="1" applyBorder="1" applyAlignment="1" applyProtection="1">
      <alignment vertical="center"/>
      <protection locked="0"/>
    </xf>
    <xf numFmtId="3" fontId="4" fillId="0" borderId="19" xfId="73" applyNumberFormat="1" applyFont="1" applyFill="1" applyBorder="1" applyAlignment="1" applyProtection="1">
      <alignment vertical="center"/>
      <protection locked="0"/>
    </xf>
    <xf numFmtId="3" fontId="11" fillId="10" borderId="14" xfId="73" applyNumberFormat="1" applyFont="1" applyFill="1" applyBorder="1" applyAlignment="1" applyProtection="1">
      <alignment vertical="center"/>
    </xf>
    <xf numFmtId="3" fontId="11" fillId="10" borderId="0" xfId="73" applyNumberFormat="1" applyFont="1" applyFill="1" applyBorder="1" applyAlignment="1" applyProtection="1">
      <alignment vertical="center"/>
    </xf>
    <xf numFmtId="3" fontId="4" fillId="0" borderId="14" xfId="73" applyNumberFormat="1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4" fillId="0" borderId="14" xfId="73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0" fontId="18" fillId="10" borderId="17" xfId="73" applyFont="1" applyFill="1" applyBorder="1" applyAlignment="1" applyProtection="1">
      <alignment horizontal="right" vertical="center"/>
    </xf>
    <xf numFmtId="3" fontId="4" fillId="0" borderId="14" xfId="73" applyNumberFormat="1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4" fillId="0" borderId="14" xfId="73" applyNumberFormat="1" applyFont="1" applyFill="1" applyBorder="1" applyAlignment="1" applyProtection="1">
      <alignment vertical="center"/>
    </xf>
    <xf numFmtId="0" fontId="0" fillId="0" borderId="0" xfId="1" applyFont="1" applyBorder="1" applyAlignment="1">
      <alignment vertical="center"/>
    </xf>
    <xf numFmtId="3" fontId="4" fillId="15" borderId="23" xfId="73" applyNumberFormat="1" applyFont="1" applyFill="1" applyBorder="1" applyAlignment="1" applyProtection="1">
      <alignment vertical="center"/>
    </xf>
    <xf numFmtId="3" fontId="4" fillId="9" borderId="26" xfId="73" applyNumberFormat="1" applyFont="1" applyFill="1" applyBorder="1" applyAlignment="1" applyProtection="1">
      <alignment vertical="center"/>
      <protection locked="0"/>
    </xf>
    <xf numFmtId="3" fontId="4" fillId="0" borderId="21" xfId="73" applyNumberFormat="1" applyFont="1" applyFill="1" applyBorder="1" applyAlignment="1" applyProtection="1">
      <alignment vertical="center"/>
      <protection locked="0"/>
    </xf>
    <xf numFmtId="3" fontId="4" fillId="0" borderId="26" xfId="73" applyNumberFormat="1" applyFont="1" applyFill="1" applyBorder="1" applyAlignment="1" applyProtection="1">
      <alignment vertical="center"/>
      <protection locked="0"/>
    </xf>
    <xf numFmtId="0" fontId="8" fillId="0" borderId="34" xfId="73" applyFont="1" applyBorder="1" applyAlignment="1" applyProtection="1">
      <alignment vertical="center"/>
    </xf>
    <xf numFmtId="3" fontId="4" fillId="0" borderId="35" xfId="73" applyNumberFormat="1" applyFont="1" applyBorder="1" applyAlignment="1" applyProtection="1">
      <alignment vertical="center"/>
    </xf>
    <xf numFmtId="0" fontId="4" fillId="0" borderId="21" xfId="73" applyFont="1" applyBorder="1" applyAlignment="1" applyProtection="1">
      <alignment vertical="center"/>
    </xf>
    <xf numFmtId="3" fontId="4" fillId="0" borderId="14" xfId="73" applyNumberFormat="1" applyFont="1" applyFill="1" applyBorder="1" applyAlignment="1" applyProtection="1">
      <alignment vertical="center"/>
    </xf>
    <xf numFmtId="3" fontId="4" fillId="0" borderId="0" xfId="73" applyNumberFormat="1" applyFont="1" applyFill="1" applyBorder="1" applyAlignment="1" applyProtection="1">
      <alignment vertical="center"/>
    </xf>
    <xf numFmtId="3" fontId="4" fillId="11" borderId="28" xfId="73" applyNumberFormat="1" applyFont="1" applyFill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2" fontId="4" fillId="0" borderId="21" xfId="32" applyNumberFormat="1" applyFont="1" applyFill="1" applyBorder="1" applyAlignment="1" applyProtection="1">
      <alignment vertical="center"/>
    </xf>
    <xf numFmtId="2" fontId="49" fillId="0" borderId="21" xfId="32" applyNumberFormat="1" applyFont="1" applyFill="1" applyBorder="1" applyAlignment="1" applyProtection="1">
      <alignment vertical="center"/>
    </xf>
    <xf numFmtId="0" fontId="8" fillId="0" borderId="17" xfId="73" applyFont="1" applyFill="1" applyBorder="1" applyAlignment="1" applyProtection="1">
      <alignment vertical="center"/>
    </xf>
    <xf numFmtId="3" fontId="4" fillId="0" borderId="14" xfId="73" applyNumberFormat="1" applyFont="1" applyFill="1" applyBorder="1" applyAlignment="1" applyProtection="1">
      <alignment vertical="center"/>
    </xf>
    <xf numFmtId="3" fontId="4" fillId="0" borderId="0" xfId="73" applyNumberFormat="1" applyFont="1" applyFill="1" applyBorder="1" applyAlignment="1" applyProtection="1">
      <alignment vertical="center"/>
    </xf>
    <xf numFmtId="3" fontId="4" fillId="0" borderId="14" xfId="73" applyNumberFormat="1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11" fillId="10" borderId="11" xfId="73" applyNumberFormat="1" applyFont="1" applyFill="1" applyBorder="1" applyAlignment="1" applyProtection="1">
      <alignment vertical="center"/>
    </xf>
    <xf numFmtId="0" fontId="2" fillId="0" borderId="15" xfId="1" applyFont="1" applyBorder="1"/>
    <xf numFmtId="3" fontId="4" fillId="12" borderId="19" xfId="73" applyNumberFormat="1" applyFont="1" applyFill="1" applyBorder="1" applyAlignment="1" applyProtection="1">
      <alignment vertical="center"/>
    </xf>
    <xf numFmtId="3" fontId="8" fillId="16" borderId="19" xfId="73" applyNumberFormat="1" applyFont="1" applyFill="1" applyBorder="1" applyAlignment="1" applyProtection="1">
      <alignment vertical="center"/>
    </xf>
    <xf numFmtId="3" fontId="4" fillId="16" borderId="19" xfId="73" applyNumberFormat="1" applyFont="1" applyFill="1" applyBorder="1" applyAlignment="1" applyProtection="1">
      <alignment vertical="center"/>
    </xf>
    <xf numFmtId="3" fontId="3" fillId="0" borderId="19" xfId="73" applyNumberFormat="1" applyFont="1" applyFill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horizontal="right" vertical="center"/>
    </xf>
    <xf numFmtId="0" fontId="4" fillId="0" borderId="15" xfId="17" applyFont="1" applyBorder="1"/>
    <xf numFmtId="0" fontId="4" fillId="0" borderId="15" xfId="17" applyFont="1" applyFill="1" applyBorder="1"/>
    <xf numFmtId="10" fontId="4" fillId="0" borderId="15" xfId="47" applyNumberFormat="1" applyFont="1" applyFill="1" applyBorder="1" applyAlignment="1"/>
    <xf numFmtId="168" fontId="4" fillId="0" borderId="15" xfId="32" applyNumberFormat="1" applyFont="1" applyFill="1" applyBorder="1"/>
    <xf numFmtId="0" fontId="4" fillId="0" borderId="11" xfId="17" applyFont="1" applyBorder="1"/>
    <xf numFmtId="0" fontId="4" fillId="0" borderId="12" xfId="17" applyFont="1" applyBorder="1" applyAlignment="1">
      <alignment horizontal="left"/>
    </xf>
    <xf numFmtId="0" fontId="4" fillId="0" borderId="12" xfId="17" applyFont="1" applyBorder="1"/>
    <xf numFmtId="3" fontId="4" fillId="9" borderId="36" xfId="73" applyNumberFormat="1" applyFont="1" applyFill="1" applyBorder="1" applyAlignment="1" applyProtection="1">
      <alignment vertical="center"/>
      <protection locked="0"/>
    </xf>
    <xf numFmtId="0" fontId="4" fillId="0" borderId="13" xfId="17" applyFont="1" applyBorder="1"/>
    <xf numFmtId="0" fontId="53" fillId="0" borderId="0" xfId="17" applyFont="1" applyFill="1" applyBorder="1"/>
    <xf numFmtId="0" fontId="53" fillId="0" borderId="0" xfId="17" applyFont="1" applyBorder="1"/>
    <xf numFmtId="0" fontId="0" fillId="0" borderId="0" xfId="1" applyFont="1" applyBorder="1" applyAlignment="1">
      <alignment vertical="center"/>
    </xf>
    <xf numFmtId="3" fontId="4" fillId="0" borderId="14" xfId="73" applyNumberFormat="1" applyFont="1" applyFill="1" applyBorder="1" applyAlignment="1" applyProtection="1">
      <alignment vertical="center"/>
    </xf>
    <xf numFmtId="2" fontId="4" fillId="0" borderId="21" xfId="32" applyNumberFormat="1" applyFont="1" applyFill="1" applyBorder="1" applyAlignment="1" applyProtection="1">
      <alignment horizontal="right" vertical="top"/>
    </xf>
    <xf numFmtId="3" fontId="4" fillId="9" borderId="14" xfId="73" applyNumberFormat="1" applyFont="1" applyFill="1" applyBorder="1" applyAlignment="1" applyProtection="1">
      <alignment vertical="center"/>
    </xf>
    <xf numFmtId="3" fontId="4" fillId="9" borderId="0" xfId="73" applyNumberFormat="1" applyFont="1" applyFill="1" applyBorder="1" applyAlignment="1" applyProtection="1">
      <alignment vertical="center"/>
    </xf>
    <xf numFmtId="3" fontId="8" fillId="0" borderId="0" xfId="73" applyNumberFormat="1" applyFont="1" applyAlignment="1" applyProtection="1">
      <alignment vertical="center"/>
    </xf>
    <xf numFmtId="3" fontId="55" fillId="0" borderId="13" xfId="73" applyNumberFormat="1" applyFont="1" applyBorder="1" applyAlignment="1" applyProtection="1">
      <alignment vertical="center"/>
    </xf>
    <xf numFmtId="3" fontId="55" fillId="0" borderId="30" xfId="73" applyNumberFormat="1" applyFont="1" applyBorder="1" applyAlignment="1" applyProtection="1">
      <alignment vertical="center"/>
    </xf>
    <xf numFmtId="3" fontId="55" fillId="0" borderId="0" xfId="73" applyNumberFormat="1" applyFont="1" applyBorder="1" applyAlignment="1" applyProtection="1">
      <alignment vertical="center"/>
    </xf>
    <xf numFmtId="0" fontId="0" fillId="0" borderId="33" xfId="0" applyBorder="1"/>
    <xf numFmtId="0" fontId="0" fillId="0" borderId="13" xfId="0" applyBorder="1"/>
    <xf numFmtId="0" fontId="0" fillId="0" borderId="34" xfId="0" applyBorder="1"/>
    <xf numFmtId="0" fontId="0" fillId="0" borderId="19" xfId="0" applyBorder="1"/>
    <xf numFmtId="3" fontId="4" fillId="0" borderId="14" xfId="73" applyNumberFormat="1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51" fillId="0" borderId="0" xfId="73" applyNumberFormat="1" applyFont="1" applyBorder="1" applyAlignment="1" applyProtection="1">
      <alignment vertical="center"/>
    </xf>
    <xf numFmtId="0" fontId="51" fillId="0" borderId="0" xfId="73" applyFont="1" applyBorder="1" applyAlignment="1" applyProtection="1">
      <alignment vertical="center"/>
    </xf>
    <xf numFmtId="168" fontId="8" fillId="0" borderId="0" xfId="32" applyNumberFormat="1" applyFont="1" applyAlignment="1" applyProtection="1">
      <alignment vertical="center"/>
    </xf>
    <xf numFmtId="168" fontId="8" fillId="0" borderId="0" xfId="73" applyNumberFormat="1" applyFont="1" applyAlignment="1" applyProtection="1">
      <alignment vertical="center"/>
    </xf>
    <xf numFmtId="168" fontId="53" fillId="0" borderId="0" xfId="32" applyNumberFormat="1" applyFont="1" applyBorder="1"/>
    <xf numFmtId="168" fontId="4" fillId="0" borderId="0" xfId="17" applyNumberFormat="1" applyFont="1" applyBorder="1"/>
    <xf numFmtId="1" fontId="9" fillId="10" borderId="15" xfId="76" applyNumberFormat="1" applyFont="1" applyFill="1" applyBorder="1" applyAlignment="1" applyProtection="1">
      <alignment horizontal="center" vertical="center"/>
    </xf>
    <xf numFmtId="1" fontId="9" fillId="10" borderId="19" xfId="76" applyNumberFormat="1" applyFont="1" applyFill="1" applyBorder="1" applyAlignment="1" applyProtection="1">
      <alignment horizontal="center" vertical="center"/>
    </xf>
    <xf numFmtId="3" fontId="56" fillId="0" borderId="0" xfId="73" applyNumberFormat="1" applyFont="1" applyBorder="1" applyAlignment="1" applyProtection="1">
      <alignment vertical="center"/>
    </xf>
    <xf numFmtId="3" fontId="11" fillId="10" borderId="11" xfId="73" applyNumberFormat="1" applyFont="1" applyFill="1" applyBorder="1" applyAlignment="1" applyProtection="1">
      <alignment vertical="center"/>
    </xf>
    <xf numFmtId="10" fontId="4" fillId="0" borderId="30" xfId="47" applyNumberFormat="1" applyFont="1" applyFill="1" applyBorder="1" applyAlignment="1" applyProtection="1">
      <alignment vertical="center"/>
    </xf>
    <xf numFmtId="3" fontId="4" fillId="17" borderId="32" xfId="73" applyNumberFormat="1" applyFont="1" applyFill="1" applyBorder="1" applyAlignment="1" applyProtection="1">
      <alignment vertical="center"/>
    </xf>
    <xf numFmtId="3" fontId="49" fillId="11" borderId="26" xfId="73" applyNumberFormat="1" applyFont="1" applyFill="1" applyBorder="1" applyAlignment="1" applyProtection="1">
      <alignment vertical="center"/>
    </xf>
    <xf numFmtId="0" fontId="22" fillId="0" borderId="0" xfId="73" applyFont="1" applyFill="1" applyBorder="1" applyAlignment="1" applyProtection="1">
      <alignment horizontal="center" vertical="top"/>
    </xf>
    <xf numFmtId="0" fontId="4" fillId="0" borderId="0" xfId="75" applyFont="1" applyAlignment="1"/>
    <xf numFmtId="0" fontId="22" fillId="0" borderId="0" xfId="73" quotePrefix="1" applyFont="1" applyFill="1" applyBorder="1" applyAlignment="1" applyProtection="1">
      <alignment horizontal="center" vertical="top"/>
    </xf>
    <xf numFmtId="0" fontId="19" fillId="12" borderId="0" xfId="75" applyFont="1" applyFill="1" applyBorder="1" applyAlignment="1">
      <alignment horizontal="left"/>
    </xf>
    <xf numFmtId="0" fontId="23" fillId="0" borderId="0" xfId="1" applyFont="1" applyAlignment="1"/>
    <xf numFmtId="0" fontId="0" fillId="0" borderId="0" xfId="1" applyFont="1" applyAlignment="1"/>
    <xf numFmtId="0" fontId="8" fillId="13" borderId="0" xfId="75" applyFont="1" applyFill="1" applyBorder="1" applyAlignment="1">
      <alignment horizontal="left"/>
    </xf>
    <xf numFmtId="0" fontId="8" fillId="11" borderId="0" xfId="75" applyFont="1" applyFill="1" applyBorder="1" applyAlignment="1">
      <alignment horizontal="left"/>
    </xf>
    <xf numFmtId="0" fontId="8" fillId="12" borderId="0" xfId="75" applyFont="1" applyFill="1" applyBorder="1" applyAlignment="1">
      <alignment horizontal="left"/>
    </xf>
    <xf numFmtId="0" fontId="8" fillId="15" borderId="0" xfId="75" applyFont="1" applyFill="1" applyBorder="1" applyAlignment="1">
      <alignment horizontal="left"/>
    </xf>
    <xf numFmtId="0" fontId="23" fillId="15" borderId="0" xfId="1" applyFont="1" applyFill="1" applyAlignment="1"/>
    <xf numFmtId="0" fontId="0" fillId="15" borderId="0" xfId="1" applyFont="1" applyFill="1" applyAlignment="1"/>
    <xf numFmtId="0" fontId="8" fillId="9" borderId="0" xfId="75" applyFont="1" applyFill="1" applyBorder="1" applyAlignment="1">
      <alignment horizontal="left"/>
    </xf>
    <xf numFmtId="0" fontId="18" fillId="10" borderId="17" xfId="73" applyFont="1" applyFill="1" applyBorder="1" applyAlignment="1" applyProtection="1">
      <alignment horizontal="left" vertical="center"/>
    </xf>
    <xf numFmtId="0" fontId="18" fillId="10" borderId="18" xfId="73" applyFont="1" applyFill="1" applyBorder="1" applyAlignment="1" applyProtection="1">
      <alignment horizontal="left" vertical="center"/>
    </xf>
    <xf numFmtId="3" fontId="4" fillId="0" borderId="14" xfId="73" applyNumberFormat="1" applyFont="1" applyBorder="1" applyAlignment="1" applyProtection="1">
      <alignment vertical="center"/>
    </xf>
    <xf numFmtId="3" fontId="4" fillId="0" borderId="0" xfId="73" applyNumberFormat="1" applyFont="1" applyBorder="1" applyAlignment="1" applyProtection="1">
      <alignment vertical="center"/>
    </xf>
    <xf numFmtId="3" fontId="4" fillId="0" borderId="16" xfId="73" applyNumberFormat="1" applyFont="1" applyBorder="1" applyAlignment="1" applyProtection="1">
      <alignment vertical="center"/>
    </xf>
    <xf numFmtId="0" fontId="0" fillId="0" borderId="17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3" fontId="4" fillId="16" borderId="14" xfId="73" applyNumberFormat="1" applyFont="1" applyFill="1" applyBorder="1" applyAlignment="1" applyProtection="1">
      <alignment vertical="center"/>
    </xf>
    <xf numFmtId="0" fontId="0" fillId="16" borderId="0" xfId="1" applyFont="1" applyFill="1" applyBorder="1" applyAlignment="1">
      <alignment vertical="center"/>
    </xf>
    <xf numFmtId="3" fontId="3" fillId="0" borderId="14" xfId="73" applyNumberFormat="1" applyFont="1" applyBorder="1" applyAlignment="1" applyProtection="1">
      <alignment vertical="center"/>
    </xf>
    <xf numFmtId="39" fontId="10" fillId="10" borderId="31" xfId="76" applyNumberFormat="1" applyFont="1" applyFill="1" applyBorder="1" applyAlignment="1" applyProtection="1">
      <alignment vertical="center"/>
    </xf>
    <xf numFmtId="0" fontId="0" fillId="0" borderId="24" xfId="1" applyFont="1" applyBorder="1"/>
    <xf numFmtId="3" fontId="4" fillId="0" borderId="14" xfId="73" applyNumberFormat="1" applyFont="1" applyFill="1" applyBorder="1" applyAlignment="1" applyProtection="1">
      <alignment vertical="center"/>
    </xf>
    <xf numFmtId="3" fontId="4" fillId="0" borderId="0" xfId="73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3" fontId="11" fillId="10" borderId="31" xfId="73" applyNumberFormat="1" applyFont="1" applyFill="1" applyBorder="1" applyAlignment="1" applyProtection="1">
      <alignment vertical="center"/>
    </xf>
    <xf numFmtId="0" fontId="0" fillId="0" borderId="25" xfId="1" applyFont="1" applyBorder="1" applyAlignment="1">
      <alignment vertical="center"/>
    </xf>
    <xf numFmtId="39" fontId="10" fillId="10" borderId="16" xfId="76" applyNumberFormat="1" applyFont="1" applyFill="1" applyBorder="1" applyAlignment="1" applyProtection="1">
      <alignment vertical="center"/>
    </xf>
    <xf numFmtId="0" fontId="0" fillId="0" borderId="24" xfId="1" applyFont="1" applyBorder="1" applyAlignment="1">
      <alignment vertical="center"/>
    </xf>
    <xf numFmtId="3" fontId="4" fillId="0" borderId="15" xfId="73" applyNumberFormat="1" applyFont="1" applyBorder="1" applyAlignment="1" applyProtection="1">
      <alignment vertical="center"/>
    </xf>
    <xf numFmtId="3" fontId="4" fillId="0" borderId="11" xfId="73" applyNumberFormat="1" applyFont="1" applyFill="1" applyBorder="1" applyAlignment="1" applyProtection="1">
      <alignment vertical="center"/>
    </xf>
    <xf numFmtId="3" fontId="4" fillId="0" borderId="12" xfId="73" applyNumberFormat="1" applyFont="1" applyFill="1" applyBorder="1" applyAlignment="1" applyProtection="1">
      <alignment vertical="center"/>
    </xf>
    <xf numFmtId="3" fontId="4" fillId="9" borderId="14" xfId="73" applyNumberFormat="1" applyFont="1" applyFill="1" applyBorder="1" applyAlignment="1" applyProtection="1">
      <alignment vertical="center"/>
    </xf>
    <xf numFmtId="3" fontId="4" fillId="9" borderId="0" xfId="73" applyNumberFormat="1" applyFont="1" applyFill="1" applyBorder="1" applyAlignment="1" applyProtection="1">
      <alignment vertical="center"/>
    </xf>
    <xf numFmtId="3" fontId="11" fillId="10" borderId="25" xfId="73" applyNumberFormat="1" applyFont="1" applyFill="1" applyBorder="1" applyAlignment="1" applyProtection="1">
      <alignment vertical="center"/>
    </xf>
    <xf numFmtId="3" fontId="4" fillId="0" borderId="16" xfId="73" applyNumberFormat="1" applyFont="1" applyFill="1" applyBorder="1" applyAlignment="1" applyProtection="1">
      <alignment vertical="center"/>
    </xf>
    <xf numFmtId="3" fontId="4" fillId="0" borderId="18" xfId="73" applyNumberFormat="1" applyFont="1" applyFill="1" applyBorder="1" applyAlignment="1" applyProtection="1">
      <alignment vertical="center"/>
    </xf>
    <xf numFmtId="3" fontId="11" fillId="10" borderId="11" xfId="73" applyNumberFormat="1" applyFont="1" applyFill="1" applyBorder="1" applyAlignment="1" applyProtection="1">
      <alignment vertical="center"/>
    </xf>
    <xf numFmtId="0" fontId="0" fillId="0" borderId="13" xfId="1" applyFont="1" applyBorder="1" applyAlignment="1">
      <alignment vertical="center"/>
    </xf>
    <xf numFmtId="0" fontId="0" fillId="0" borderId="18" xfId="1" applyFont="1" applyBorder="1" applyAlignment="1">
      <alignment vertical="center"/>
    </xf>
    <xf numFmtId="0" fontId="18" fillId="10" borderId="17" xfId="73" applyFont="1" applyFill="1" applyBorder="1" applyAlignment="1" applyProtection="1">
      <alignment horizontal="right" vertical="center"/>
    </xf>
    <xf numFmtId="0" fontId="0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0" fillId="0" borderId="0" xfId="1" applyFont="1" applyFill="1" applyBorder="1" applyAlignment="1" applyProtection="1">
      <alignment vertical="center"/>
    </xf>
  </cellXfs>
  <cellStyles count="82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10" xfId="2"/>
    <cellStyle name="_x000d__x000a_JournalTemplate=C:\COMFO\CTALK\JOURSTD.TPL_x000d__x000a_LbStateAddress=3 3 0 251 1 89 2 311_x000d__x000a_LbStateJou 11" xfId="3"/>
    <cellStyle name="_x000d__x000a_JournalTemplate=C:\COMFO\CTALK\JOURSTD.TPL_x000d__x000a_LbStateAddress=3 3 0 251 1 89 2 311_x000d__x000a_LbStateJou 12" xfId="4"/>
    <cellStyle name="_x000d__x000a_JournalTemplate=C:\COMFO\CTALK\JOURSTD.TPL_x000d__x000a_LbStateAddress=3 3 0 251 1 89 2 311_x000d__x000a_LbStateJou 13" xfId="5"/>
    <cellStyle name="_x000d__x000a_JournalTemplate=C:\COMFO\CTALK\JOURSTD.TPL_x000d__x000a_LbStateAddress=3 3 0 251 1 89 2 311_x000d__x000a_LbStateJou 14" xfId="6"/>
    <cellStyle name="_x000d__x000a_JournalTemplate=C:\COMFO\CTALK\JOURSTD.TPL_x000d__x000a_LbStateAddress=3 3 0 251 1 89 2 311_x000d__x000a_LbStateJou 15" xfId="7"/>
    <cellStyle name="_x000d__x000a_JournalTemplate=C:\COMFO\CTALK\JOURSTD.TPL_x000d__x000a_LbStateAddress=3 3 0 251 1 89 2 311_x000d__x000a_LbStateJou 2" xfId="8"/>
    <cellStyle name="_x000d__x000a_JournalTemplate=C:\COMFO\CTALK\JOURSTD.TPL_x000d__x000a_LbStateAddress=3 3 0 251 1 89 2 311_x000d__x000a_LbStateJou 3" xfId="9"/>
    <cellStyle name="_x000d__x000a_JournalTemplate=C:\COMFO\CTALK\JOURSTD.TPL_x000d__x000a_LbStateAddress=3 3 0 251 1 89 2 311_x000d__x000a_LbStateJou 4" xfId="10"/>
    <cellStyle name="_x000d__x000a_JournalTemplate=C:\COMFO\CTALK\JOURSTD.TPL_x000d__x000a_LbStateAddress=3 3 0 251 1 89 2 311_x000d__x000a_LbStateJou 5" xfId="11"/>
    <cellStyle name="_x000d__x000a_JournalTemplate=C:\COMFO\CTALK\JOURSTD.TPL_x000d__x000a_LbStateAddress=3 3 0 251 1 89 2 311_x000d__x000a_LbStateJou 6" xfId="12"/>
    <cellStyle name="_x000d__x000a_JournalTemplate=C:\COMFO\CTALK\JOURSTD.TPL_x000d__x000a_LbStateAddress=3 3 0 251 1 89 2 311_x000d__x000a_LbStateJou 7" xfId="13"/>
    <cellStyle name="_x000d__x000a_JournalTemplate=C:\COMFO\CTALK\JOURSTD.TPL_x000d__x000a_LbStateAddress=3 3 0 251 1 89 2 311_x000d__x000a_LbStateJou 8" xfId="14"/>
    <cellStyle name="_x000d__x000a_JournalTemplate=C:\COMFO\CTALK\JOURSTD.TPL_x000d__x000a_LbStateAddress=3 3 0 251 1 89 2 311_x000d__x000a_LbStateJou 9" xfId="15"/>
    <cellStyle name="_x000d__x000a_JournalTemplate=C:\COMFO\CTALK\JOURSTD.TPL_x000d__x000a_LbStateAddress=3 3 0 251 1 89 2 311_x000d__x000a_LbStateJou_01. TS-TAR(i)-12-09" xfId="16"/>
    <cellStyle name="_x000d__x000a_JournalTemplate=C:\COMFO\CTALK\JOURSTD.TPL_x000d__x000a_LbStateAddress=3 3 0 251 1 89 2 311_x000d__x000a_LbStateJou_111028 KB Berekening nacalculaties_v2" xfId="17"/>
    <cellStyle name="_x000d__x000a_JournalTemplate=C:\COMFO\CTALK\JOURSTD.TPL_x000d__x000a_LbStateAddress=3 3 0 251 1 89 2 311_x000d__x000a_LbStateJou_verdeling TI" xfId="18"/>
    <cellStyle name="Bad" xfId="19"/>
    <cellStyle name="Calculation" xfId="20"/>
    <cellStyle name="Check Cell" xfId="21"/>
    <cellStyle name="Euro" xfId="22"/>
    <cellStyle name="Explanatory Text" xfId="23"/>
    <cellStyle name="Good" xfId="24"/>
    <cellStyle name="Header" xfId="25"/>
    <cellStyle name="Heading 1" xfId="26"/>
    <cellStyle name="Heading 2" xfId="27"/>
    <cellStyle name="Heading 3" xfId="28"/>
    <cellStyle name="Heading 4" xfId="29"/>
    <cellStyle name="Hyperlink 2" xfId="30"/>
    <cellStyle name="Input" xfId="31"/>
    <cellStyle name="Komma" xfId="32" builtinId="3"/>
    <cellStyle name="Komma 10" xfId="33"/>
    <cellStyle name="Komma 13" xfId="34"/>
    <cellStyle name="Komma 2" xfId="35"/>
    <cellStyle name="Komma 2 2" xfId="36"/>
    <cellStyle name="Komma 3" xfId="37"/>
    <cellStyle name="Komma 4" xfId="38"/>
    <cellStyle name="Komma 5" xfId="39"/>
    <cellStyle name="Komma 6" xfId="40"/>
    <cellStyle name="Linked Cell" xfId="41"/>
    <cellStyle name="Neutral" xfId="42"/>
    <cellStyle name="Normal_# klanten" xfId="43"/>
    <cellStyle name="Note" xfId="44"/>
    <cellStyle name="Output" xfId="45"/>
    <cellStyle name="Percentages_oorzaken" xfId="46"/>
    <cellStyle name="Procent" xfId="47" builtinId="5"/>
    <cellStyle name="Procent 2" xfId="48"/>
    <cellStyle name="Procent 3" xfId="49"/>
    <cellStyle name="Standaard" xfId="0" builtinId="0"/>
    <cellStyle name="Standaard 11" xfId="50"/>
    <cellStyle name="Standaard 12" xfId="51"/>
    <cellStyle name="Standaard 13" xfId="52"/>
    <cellStyle name="Standaard 14" xfId="53"/>
    <cellStyle name="Standaard 15" xfId="54"/>
    <cellStyle name="Standaard 16" xfId="55"/>
    <cellStyle name="Standaard 17" xfId="56"/>
    <cellStyle name="Standaard 18" xfId="57"/>
    <cellStyle name="Standaard 19" xfId="58"/>
    <cellStyle name="Standaard 2" xfId="59"/>
    <cellStyle name="Standaard 20" xfId="60"/>
    <cellStyle name="Standaard 21" xfId="61"/>
    <cellStyle name="Standaard 22" xfId="62"/>
    <cellStyle name="Standaard 23" xfId="63"/>
    <cellStyle name="Standaard 24" xfId="64"/>
    <cellStyle name="Standaard 25" xfId="65"/>
    <cellStyle name="Standaard 3" xfId="66"/>
    <cellStyle name="Standaard 4" xfId="67"/>
    <cellStyle name="Standaard 5" xfId="68"/>
    <cellStyle name="Standaard 6" xfId="81"/>
    <cellStyle name="Standaard 7" xfId="69"/>
    <cellStyle name="Standaard 8" xfId="70"/>
    <cellStyle name="Standaard 9" xfId="71"/>
    <cellStyle name="Standaard_111028 KB Berekening nacalculaties_v2" xfId="72"/>
    <cellStyle name="Standaard_Handboek TSO (260202)" xfId="73"/>
    <cellStyle name="Standaard_Handboek TSO (260202)_TAR_Tab 3_Inkomsten TO 2012" xfId="74"/>
    <cellStyle name="Standaard_NG-TAR(i)-10-08 Concept" xfId="75"/>
    <cellStyle name="Standaard_Template Tarievenmand 2002" xfId="76"/>
    <cellStyle name="Title" xfId="77"/>
    <cellStyle name="Total" xfId="78"/>
    <cellStyle name="Valuta_DELT TM NE 2003 (3)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TI/STAF/Business%20Control/Onderhoud/ONH.007%20Segmentering/2008/Segmentering%202008/Definitief/Versie%2020091124/Analyse%20Uren%20BU-TI%20PwC%20Audit%2020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05%20OI/02%20Persoon/Makkinga/TAR-NG/TAR%202011/2%20-%20Concept/NG-TAR(i)-10-08%20Conc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My%20Documents/Clients/TenneT/2009/Interim/Original%20Files/Nieuwe%20map/Database%20investeringen%202%20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05%20Regulering/Tarieven%202005/6.%20Proces%20Gas/CODATA/040616%201%20BF%20NG-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08%20Netten/Derde%20reguleringsperiode/RNB's/16.%20Ontwerpbesluiten%20x,q%20en%20rekenvolume/X-factor/Berekening%20X-factor,%20Bijlagen/Archief/060519%20MS%20correctie%20voor%20L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DTe/ALGEMEEN/NEttarieven%202003/020729%20JBR%20Dataverzoek%20Ten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erik/infoverzoek/CBB/E%20deal%20definitief%2011-11-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CR/Afgeschermd/Cluster%20Control/00%20aNieuwe%20structuur/420%20-%20Overige%20verzoeken%20Energiekamer%20(DE)/50%20-%20Werkbestanden/indirecte%20OPEX%20en%20meerkosten%20WON/model%20segmentering%202008%20def%20S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DTe/ALGEMEEN/Tarieven%202003/Elektriciteit%20nettarieven/Output%20definitief/021015%20TM%20NE%202003%20Definitief%20UIT%20(3)/DELT%20TM%20NE%202003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DTE/ALGEMEEN/Tarieven/Tarieven%202002%20netbeheerders/AuditMod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Uren TI (top)"/>
      <sheetName val="PwC - Uren TI"/>
      <sheetName val="PwC - TI-projecten"/>
      <sheetName val="TenneT - Projecten TI"/>
      <sheetName val="Pivot IFS Afdelingsrapportages"/>
      <sheetName val="PwC - Afdelingen"/>
      <sheetName val="TenneT - Afdelingen"/>
      <sheetName val="TenneT - Locaties"/>
      <sheetName val="TenneT - WvD"/>
      <sheetName val="CLEAN DATA"/>
    </sheetNames>
    <sheetDataSet>
      <sheetData sheetId="0" refreshError="1"/>
      <sheetData sheetId="1" refreshError="1"/>
      <sheetData sheetId="2">
        <row r="1">
          <cell r="B1" t="str">
            <v>Project#</v>
          </cell>
          <cell r="C1" t="str">
            <v>Omschrijving</v>
          </cell>
          <cell r="D1" t="str">
            <v>Classificatie</v>
          </cell>
          <cell r="E1" t="str">
            <v>Original</v>
          </cell>
        </row>
        <row r="2">
          <cell r="B2">
            <v>2006</v>
          </cell>
          <cell r="C2" t="str">
            <v>Hoogeveen-Beilen, uitbreiding met 1 kabelcircuit 220 MVA, aansluiting GAVI</v>
          </cell>
          <cell r="D2" t="str">
            <v>220kV / 380kV</v>
          </cell>
        </row>
        <row r="3">
          <cell r="B3">
            <v>2007</v>
          </cell>
          <cell r="C3" t="str">
            <v>Dante-Weerdinge, uitbreiding met een 110-kV-verbinding 2x300 MVA</v>
          </cell>
          <cell r="D3" t="str">
            <v>WvD</v>
          </cell>
        </row>
        <row r="4">
          <cell r="B4">
            <v>2008</v>
          </cell>
          <cell r="C4" t="str">
            <v>Coevorden, uitbreiding met een 110-kV station</v>
          </cell>
          <cell r="D4" t="str">
            <v>110kV - 150kV</v>
          </cell>
        </row>
        <row r="5">
          <cell r="B5">
            <v>2009</v>
          </cell>
          <cell r="C5" t="str">
            <v>Coevorden-Combilijn, uitbreiding met een 110-kV-kabelcircuit 1x300 MVA</v>
          </cell>
          <cell r="D5" t="str">
            <v>110kV - 150kV</v>
          </cell>
        </row>
        <row r="6">
          <cell r="B6">
            <v>2010</v>
          </cell>
          <cell r="C6" t="str">
            <v>Dante-Combilijn, uitbreiding met een 110-kV-kabelcircuit 1x300 MVA</v>
          </cell>
          <cell r="D6" t="str">
            <v>110kV - 150kV</v>
          </cell>
        </row>
        <row r="7">
          <cell r="B7">
            <v>2011</v>
          </cell>
          <cell r="C7" t="str">
            <v>Coevorden-Hoogeveen, opwaardering verbinding naar 2x145 MVA</v>
          </cell>
          <cell r="D7" t="str">
            <v>110kV - 150kV</v>
          </cell>
        </row>
        <row r="8">
          <cell r="B8">
            <v>2024</v>
          </cell>
          <cell r="C8" t="str">
            <v>Bergen op Zoom, uitbreiding met een veld tbv transformator Essent</v>
          </cell>
          <cell r="D8" t="str">
            <v>WvD</v>
          </cell>
          <cell r="E8" t="str">
            <v>110kV - 150kV</v>
          </cell>
        </row>
        <row r="9">
          <cell r="B9">
            <v>2030</v>
          </cell>
          <cell r="C9" t="str">
            <v>Diverse verbindingen, aanbrengen valbeveiliging</v>
          </cell>
          <cell r="D9" t="str">
            <v>110kV - 150kV</v>
          </cell>
        </row>
        <row r="10">
          <cell r="B10">
            <v>2036</v>
          </cell>
          <cell r="C10" t="str">
            <v>Bergen op Zoom, uitbreiding met een veld tbv Windnet 70MW</v>
          </cell>
          <cell r="D10" t="str">
            <v>WvD</v>
          </cell>
          <cell r="E10" t="str">
            <v>110kV - 150kV</v>
          </cell>
        </row>
        <row r="11">
          <cell r="B11">
            <v>2037</v>
          </cell>
          <cell r="C11" t="str">
            <v>Eindhoven Noord, uitbreiding met een veld tbv Mapron</v>
          </cell>
          <cell r="D11" t="str">
            <v>WvD</v>
          </cell>
          <cell r="E11" t="str">
            <v>110kV - 150kV</v>
          </cell>
        </row>
        <row r="12">
          <cell r="B12">
            <v>2039</v>
          </cell>
          <cell r="C12" t="str">
            <v>Verbinding Krimpen Ommoord</v>
          </cell>
          <cell r="D12" t="str">
            <v>110kV - 150kV</v>
          </cell>
        </row>
        <row r="13">
          <cell r="B13">
            <v>2054</v>
          </cell>
          <cell r="C13" t="str">
            <v>Haaksbergen-Oele, uitbreiding met een 110-kV-verbinding @MVA</v>
          </cell>
          <cell r="D13" t="str">
            <v>110kV - 150kV</v>
          </cell>
        </row>
        <row r="14">
          <cell r="B14">
            <v>2057</v>
          </cell>
          <cell r="C14" t="str">
            <v>Ommoord, retrofit BISEP en renovatie secundair</v>
          </cell>
          <cell r="D14" t="str">
            <v>WvD</v>
          </cell>
          <cell r="E14" t="str">
            <v>110kV - 150kV</v>
          </cell>
        </row>
        <row r="15">
          <cell r="B15">
            <v>2071</v>
          </cell>
          <cell r="C15" t="str">
            <v>Ommoord, retrofit BISEP en renovatie secundair</v>
          </cell>
          <cell r="D15" t="str">
            <v>110kV - 150kV</v>
          </cell>
        </row>
        <row r="16">
          <cell r="B16">
            <v>2072</v>
          </cell>
          <cell r="C16" t="str">
            <v>Zoetemeer, retrofit BISEP en renovatie secundair</v>
          </cell>
          <cell r="D16" t="str">
            <v>110kV - 150kV</v>
          </cell>
        </row>
        <row r="17">
          <cell r="B17">
            <v>2074</v>
          </cell>
          <cell r="C17" t="str">
            <v>Tusveld-Urenco, verlegging gdp bij spoor (Regge en Dinkel)</v>
          </cell>
          <cell r="D17" t="str">
            <v>WvD</v>
          </cell>
          <cell r="E17" t="str">
            <v>110kV - 150kV</v>
          </cell>
        </row>
        <row r="18">
          <cell r="B18">
            <v>2075</v>
          </cell>
          <cell r="C18" t="str">
            <v>Weideweg-Oldenzaal, verkabeling Dalmeden</v>
          </cell>
          <cell r="D18" t="str">
            <v>WvD</v>
          </cell>
          <cell r="E18" t="str">
            <v>110kV - 150kV</v>
          </cell>
        </row>
        <row r="19">
          <cell r="B19">
            <v>2084</v>
          </cell>
          <cell r="C19" t="str">
            <v>Diemen-Ens, reconstructie Bloemendaler polder ivm verlegging A1</v>
          </cell>
          <cell r="D19" t="str">
            <v>WvD</v>
          </cell>
          <cell r="E19" t="str">
            <v>220kV / 380kV</v>
          </cell>
        </row>
        <row r="20">
          <cell r="B20">
            <v>2119</v>
          </cell>
          <cell r="C20" t="str">
            <v>Hemweg, uitbreiding met één veld tbv Twingo 500 MW</v>
          </cell>
          <cell r="D20" t="str">
            <v>WvD</v>
          </cell>
          <cell r="E20" t="str">
            <v>110kV - 150kV</v>
          </cell>
        </row>
        <row r="21">
          <cell r="B21">
            <v>2138</v>
          </cell>
          <cell r="C21" t="str">
            <v>Helmond Oost, uitbreiding met een veld tbv transformator Essent</v>
          </cell>
          <cell r="D21" t="str">
            <v>WvD</v>
          </cell>
          <cell r="E21" t="str">
            <v>110kV - 150kV</v>
          </cell>
        </row>
        <row r="22">
          <cell r="B22">
            <v>2139</v>
          </cell>
          <cell r="C22" t="str">
            <v>Horst, uitbreiding met een veld tbv Essent</v>
          </cell>
          <cell r="D22" t="str">
            <v>WvD</v>
          </cell>
          <cell r="E22" t="str">
            <v>110kV - 150kV</v>
          </cell>
        </row>
        <row r="23">
          <cell r="B23">
            <v>2149</v>
          </cell>
          <cell r="C23" t="str">
            <v xml:space="preserve">Hessenweg-Weteringkade-Harculo, verhoging transportcapaciteit </v>
          </cell>
          <cell r="D23" t="str">
            <v>110kV - 150kV</v>
          </cell>
        </row>
        <row r="24">
          <cell r="B24">
            <v>2150</v>
          </cell>
          <cell r="C24" t="str">
            <v>Goor-Hengelo Weideweg, uitbreiding met één circuit</v>
          </cell>
          <cell r="D24" t="str">
            <v>110kV - 150kV</v>
          </cell>
        </row>
        <row r="25">
          <cell r="B25">
            <v>2156</v>
          </cell>
          <cell r="C25" t="str">
            <v>Roosendaal, uitbreiding met twee velden tbv Sita</v>
          </cell>
          <cell r="D25" t="str">
            <v>WvD</v>
          </cell>
          <cell r="E25" t="str">
            <v>110kV - 150kV</v>
          </cell>
        </row>
        <row r="26">
          <cell r="B26">
            <v>2157</v>
          </cell>
          <cell r="C26" t="str">
            <v>Oterleek, uitbreiding met twee velden tbv TAQA 100 MW</v>
          </cell>
          <cell r="D26" t="str">
            <v>WvD</v>
          </cell>
          <cell r="E26" t="str">
            <v>110kV - 150kV</v>
          </cell>
        </row>
        <row r="27">
          <cell r="B27">
            <v>2177</v>
          </cell>
          <cell r="C27" t="str">
            <v>Verbinding Ommoord Rotterdam Marconistraat</v>
          </cell>
          <cell r="D27" t="str">
            <v>WvD</v>
          </cell>
        </row>
        <row r="28">
          <cell r="B28">
            <v>217370</v>
          </cell>
          <cell r="C28" t="str">
            <v>Blindstroomcompensatiemiddelen</v>
          </cell>
          <cell r="D28" t="str">
            <v>220kV / 380kV</v>
          </cell>
        </row>
        <row r="29">
          <cell r="B29">
            <v>2</v>
          </cell>
          <cell r="C29" t="str">
            <v>Westerlee, uitbreiding met een 380-kV station</v>
          </cell>
          <cell r="D29" t="str">
            <v>220kV / 380kV</v>
          </cell>
        </row>
        <row r="30">
          <cell r="B30">
            <v>3</v>
          </cell>
          <cell r="C30" t="str">
            <v>Wateringen, uitbreiding met een 380-kV-station</v>
          </cell>
          <cell r="D30" t="str">
            <v>220kV / 380kV</v>
          </cell>
        </row>
        <row r="31">
          <cell r="B31">
            <v>4</v>
          </cell>
          <cell r="C31" t="str">
            <v>Bleiswijk, uitbreiding tot 380-kV-HIS-dubbelrailstation</v>
          </cell>
          <cell r="D31" t="str">
            <v>220kV / 380kV</v>
          </cell>
        </row>
        <row r="32">
          <cell r="B32">
            <v>5</v>
          </cell>
          <cell r="C32" t="str">
            <v>Wateringen-Bleiswijk, uitbreiding met een 380-kV-verbinding</v>
          </cell>
          <cell r="D32" t="str">
            <v>220kV / 380kV</v>
          </cell>
        </row>
        <row r="33">
          <cell r="B33">
            <v>6</v>
          </cell>
          <cell r="C33" t="str">
            <v>Maasvlakte-Westerlee, verdubbeling capaciteits kabels Waterkruising</v>
          </cell>
          <cell r="D33" t="str">
            <v>220kV / 380kV</v>
          </cell>
        </row>
        <row r="34">
          <cell r="B34">
            <v>7</v>
          </cell>
          <cell r="C34" t="str">
            <v>Bleiswijk-Beverwijk, uitbreiding met een 380-kV-verbinding</v>
          </cell>
          <cell r="D34" t="str">
            <v>220kV / 380kV</v>
          </cell>
        </row>
        <row r="35">
          <cell r="B35">
            <v>10</v>
          </cell>
          <cell r="C35" t="str">
            <v>Hengelo, uitbreiding met derde transformator</v>
          </cell>
          <cell r="D35" t="str">
            <v>220kV / 380kV</v>
          </cell>
        </row>
        <row r="36">
          <cell r="B36">
            <v>11</v>
          </cell>
          <cell r="C36" t="str">
            <v>Meeden, uitbreiding met tweede transformator</v>
          </cell>
          <cell r="D36" t="str">
            <v>220kV / 380kV</v>
          </cell>
        </row>
        <row r="37">
          <cell r="B37">
            <v>12</v>
          </cell>
          <cell r="C37" t="str">
            <v>Breukelen, 7e transformator FGU-net, locatie B4</v>
          </cell>
          <cell r="D37" t="str">
            <v>220kV / 380kV</v>
          </cell>
        </row>
        <row r="38">
          <cell r="B38">
            <v>14</v>
          </cell>
          <cell r="C38" t="str">
            <v>Lelystad, uitbreiding tot dubbelrailsysteem</v>
          </cell>
          <cell r="D38" t="str">
            <v>220kV / 380kV</v>
          </cell>
        </row>
        <row r="39">
          <cell r="B39">
            <v>15</v>
          </cell>
          <cell r="C39" t="str">
            <v>Simonshaven, uitbreiding met een 380-kV-station</v>
          </cell>
          <cell r="D39" t="str">
            <v>220kV / 380kV</v>
          </cell>
        </row>
        <row r="40">
          <cell r="B40">
            <v>16</v>
          </cell>
          <cell r="C40" t="str">
            <v>Zwolle, uitbreiding met een 380/110-kV-transformator</v>
          </cell>
          <cell r="D40" t="str">
            <v>220kV / 380kV</v>
          </cell>
        </row>
        <row r="41">
          <cell r="B41">
            <v>17</v>
          </cell>
          <cell r="C41" t="str">
            <v>Geertruidenberg, uitbreiding met derde transformator</v>
          </cell>
          <cell r="D41" t="str">
            <v>220kV / 380kV</v>
          </cell>
        </row>
        <row r="42">
          <cell r="B42">
            <v>21</v>
          </cell>
          <cell r="C42" t="str">
            <v>Diverse 220-kV-stations, renovatie secundaire installaties</v>
          </cell>
          <cell r="D42" t="str">
            <v>220kV / 380kV</v>
          </cell>
        </row>
        <row r="43">
          <cell r="B43">
            <v>24</v>
          </cell>
          <cell r="C43" t="str">
            <v>Vervanging transformator 220/110 kV (stelpost)</v>
          </cell>
          <cell r="D43" t="str">
            <v>220kV / 380kV</v>
          </cell>
        </row>
        <row r="44">
          <cell r="B44">
            <v>26</v>
          </cell>
          <cell r="C44" t="str">
            <v>Dod4, vervanging transformator TR403</v>
          </cell>
          <cell r="D44" t="str">
            <v>220kV / 380kV</v>
          </cell>
        </row>
        <row r="45">
          <cell r="B45">
            <v>27</v>
          </cell>
          <cell r="C45" t="str">
            <v>Vvl2, vervanging transformator TR201</v>
          </cell>
          <cell r="D45" t="str">
            <v>220kV / 380kV</v>
          </cell>
        </row>
        <row r="46">
          <cell r="B46">
            <v>28</v>
          </cell>
          <cell r="C46" t="str">
            <v>Ehv4, vervanging transformator TR403 en TR404</v>
          </cell>
          <cell r="D46" t="str">
            <v>220kV / 380kV</v>
          </cell>
        </row>
        <row r="47">
          <cell r="B47">
            <v>29</v>
          </cell>
          <cell r="C47" t="str">
            <v>Zyv2, vervanging transformator TR202</v>
          </cell>
          <cell r="D47" t="str">
            <v>220kV / 380kV</v>
          </cell>
        </row>
        <row r="48">
          <cell r="B48">
            <v>30</v>
          </cell>
          <cell r="C48" t="str">
            <v>Diverse 220-kV-stations, Vervanging vermogensschakelaars</v>
          </cell>
          <cell r="D48" t="str">
            <v>220kV / 380kV</v>
          </cell>
        </row>
        <row r="49">
          <cell r="B49">
            <v>31</v>
          </cell>
          <cell r="C49" t="str">
            <v>Mbt4,  vervanging transformator TR401en TR402</v>
          </cell>
          <cell r="D49" t="str">
            <v>220kV / 380kV</v>
          </cell>
        </row>
        <row r="50">
          <cell r="B50">
            <v>32</v>
          </cell>
          <cell r="C50" t="str">
            <v>Dim4,  vervanging transformator TR402</v>
          </cell>
          <cell r="D50" t="str">
            <v>220kV / 380kV</v>
          </cell>
        </row>
        <row r="51">
          <cell r="B51">
            <v>33</v>
          </cell>
          <cell r="C51" t="str">
            <v>Vvl2, vervanging transformator TR202</v>
          </cell>
          <cell r="D51" t="str">
            <v>220kV / 380kV</v>
          </cell>
        </row>
        <row r="52">
          <cell r="B52">
            <v>34</v>
          </cell>
          <cell r="C52" t="str">
            <v>KIJ4, vervanging transformator TR403</v>
          </cell>
          <cell r="D52" t="str">
            <v>220kV / 380kV</v>
          </cell>
        </row>
        <row r="53">
          <cell r="B53">
            <v>35</v>
          </cell>
          <cell r="C53" t="str">
            <v>Diverse 380-kV-stations, vervanging vermogenschakelaars</v>
          </cell>
          <cell r="D53" t="str">
            <v>220kV / 380kV</v>
          </cell>
        </row>
        <row r="54">
          <cell r="B54">
            <v>36</v>
          </cell>
          <cell r="C54" t="str">
            <v>Gtb4, vervanging transformator TR401 en TR402</v>
          </cell>
          <cell r="D54" t="str">
            <v>220kV / 380kV</v>
          </cell>
        </row>
        <row r="55">
          <cell r="B55">
            <v>39</v>
          </cell>
          <cell r="C55" t="str">
            <v>Maasvlakte, aansluiting MW-1 en MV-2</v>
          </cell>
          <cell r="D55" t="str">
            <v>WvD</v>
          </cell>
          <cell r="E55" t="str">
            <v>220kV / 380kV</v>
          </cell>
        </row>
        <row r="56">
          <cell r="B56">
            <v>41</v>
          </cell>
          <cell r="C56" t="str">
            <v>Maasbracht, uitbreiding met 2 velden tbv Essent 2x320 MW</v>
          </cell>
          <cell r="D56" t="str">
            <v>WvD</v>
          </cell>
          <cell r="E56" t="str">
            <v>220kV / 380kV</v>
          </cell>
        </row>
        <row r="57">
          <cell r="B57">
            <v>42</v>
          </cell>
          <cell r="C57" t="str">
            <v>Simonshaven, uitbreiding met 1 veld tbv Intergen REC 1X400 MW</v>
          </cell>
          <cell r="D57" t="str">
            <v>WvD</v>
          </cell>
          <cell r="E57" t="str">
            <v>220kV / 380kV</v>
          </cell>
        </row>
        <row r="58">
          <cell r="B58">
            <v>43</v>
          </cell>
          <cell r="C58" t="str">
            <v>Lelystad, uitbreiding met 1 veld tbv Electrabel 400 MW</v>
          </cell>
          <cell r="D58" t="str">
            <v>WvD</v>
          </cell>
          <cell r="E58" t="str">
            <v>220kV / 380kV</v>
          </cell>
        </row>
        <row r="59">
          <cell r="B59">
            <v>44</v>
          </cell>
          <cell r="C59" t="str">
            <v>Maasvlakte, uitbreiding met 1 veld tbv EnecoGen 2x400 MW</v>
          </cell>
          <cell r="D59" t="str">
            <v>WvD</v>
          </cell>
          <cell r="E59" t="str">
            <v>220kV / 380kV</v>
          </cell>
        </row>
        <row r="60">
          <cell r="B60">
            <v>45</v>
          </cell>
          <cell r="C60" t="str">
            <v>Maasvlakte, uitbreiding metr 1 veld tbv E.On 1050 MW</v>
          </cell>
          <cell r="D60" t="str">
            <v>WvD</v>
          </cell>
          <cell r="E60" t="str">
            <v>220kV / 380kV</v>
          </cell>
        </row>
        <row r="61">
          <cell r="B61">
            <v>46</v>
          </cell>
          <cell r="C61" t="str">
            <v>Maasvlakte, uitbreiding met 1 veld tbv BritNed 1000MW</v>
          </cell>
          <cell r="D61" t="str">
            <v>WvD</v>
          </cell>
          <cell r="E61" t="str">
            <v>220kV / 380kV</v>
          </cell>
        </row>
        <row r="62">
          <cell r="B62">
            <v>49</v>
          </cell>
          <cell r="C62" t="str">
            <v>Zwolle-Hengelo, reconstructie mast 110 tot 114 (Almelo)</v>
          </cell>
          <cell r="D62" t="str">
            <v>WvD</v>
          </cell>
          <cell r="E62" t="str">
            <v>220kV / 380kV</v>
          </cell>
        </row>
        <row r="63">
          <cell r="B63">
            <v>50</v>
          </cell>
          <cell r="C63" t="str">
            <v>Oostzaan-Diemen, reconstructie mast 3 tot 8 (Landsmeer)</v>
          </cell>
          <cell r="D63" t="str">
            <v>WvD</v>
          </cell>
          <cell r="E63" t="str">
            <v>220kV / 380kV</v>
          </cell>
        </row>
        <row r="64">
          <cell r="B64">
            <v>51</v>
          </cell>
          <cell r="C64" t="str">
            <v>Eindhoven-Maasbracht, reconstructie mast 102 tot 115 (Helmond)</v>
          </cell>
          <cell r="D64" t="str">
            <v>WvD</v>
          </cell>
          <cell r="E64" t="str">
            <v>220kV / 380kV</v>
          </cell>
        </row>
        <row r="65">
          <cell r="B65">
            <v>52</v>
          </cell>
          <cell r="C65" t="str">
            <v>Wateringen, uitbreiding met een 150-kV-station</v>
          </cell>
          <cell r="D65" t="str">
            <v>110kV - 150kV</v>
          </cell>
        </row>
        <row r="66">
          <cell r="B66">
            <v>55</v>
          </cell>
          <cell r="C66" t="str">
            <v>Sassenheim-Haarlemmermeer, opwaardering transportcapaciteit</v>
          </cell>
          <cell r="D66" t="str">
            <v>110kV - 150kV</v>
          </cell>
        </row>
        <row r="67">
          <cell r="B67">
            <v>56</v>
          </cell>
          <cell r="C67" t="str">
            <v>Ypenburg,  uitbreiding met een 150-kV-station</v>
          </cell>
          <cell r="D67" t="str">
            <v>110kV - 150kV</v>
          </cell>
        </row>
        <row r="68">
          <cell r="B68">
            <v>58</v>
          </cell>
          <cell r="C68" t="str">
            <v>De Lier, uitbreiding met een 150-kV-station</v>
          </cell>
          <cell r="D68" t="str">
            <v>110kV - 150kV</v>
          </cell>
        </row>
        <row r="69">
          <cell r="B69">
            <v>59</v>
          </cell>
          <cell r="C69" t="str">
            <v>Wateringen-Ypenburg, uitbreiding met een 150-kV-kabelcircuit 300 MVA</v>
          </cell>
          <cell r="D69" t="str">
            <v>110kV - 150kV</v>
          </cell>
        </row>
        <row r="70">
          <cell r="B70">
            <v>63</v>
          </cell>
          <cell r="C70" t="str">
            <v>Uitbreiding telecomnetwerk tbv integratie EMS-systemen</v>
          </cell>
          <cell r="D70" t="str">
            <v>110kV - 150kV</v>
          </cell>
        </row>
        <row r="71">
          <cell r="B71">
            <v>68</v>
          </cell>
          <cell r="C71" t="str">
            <v>Rotterdam Waalhaven, vervanging transformatorkabels</v>
          </cell>
          <cell r="D71" t="str">
            <v>110kV - 150kV</v>
          </cell>
        </row>
        <row r="72">
          <cell r="B72">
            <v>71</v>
          </cell>
          <cell r="C72" t="str">
            <v>Ommoord, retrofit BISEP en renovatie secundair</v>
          </cell>
          <cell r="D72" t="str">
            <v>110kV - 150kV</v>
          </cell>
        </row>
        <row r="73">
          <cell r="B73">
            <v>72</v>
          </cell>
          <cell r="C73" t="str">
            <v>Zoetermeer, retrofit BISEP en renovatie secundair</v>
          </cell>
          <cell r="D73" t="str">
            <v>110kV - 150kV</v>
          </cell>
        </row>
        <row r="74">
          <cell r="B74">
            <v>73</v>
          </cell>
          <cell r="C74" t="str">
            <v>Dordrecht Noordendijk, vervanging transformator Tr1</v>
          </cell>
          <cell r="D74" t="str">
            <v>110kV - 150kV</v>
          </cell>
        </row>
        <row r="75">
          <cell r="B75">
            <v>74</v>
          </cell>
          <cell r="C75" t="str">
            <v>Alphen, retrofit BISEP en renovatie secundair</v>
          </cell>
          <cell r="D75" t="str">
            <v>110kV - 150kV</v>
          </cell>
        </row>
        <row r="76">
          <cell r="B76">
            <v>75</v>
          </cell>
          <cell r="C76" t="str">
            <v>Krimpen renovatie, primaire en secundaire installaties</v>
          </cell>
          <cell r="D76" t="str">
            <v>110kV - 150kV</v>
          </cell>
        </row>
        <row r="77">
          <cell r="B77">
            <v>76</v>
          </cell>
          <cell r="C77" t="str">
            <v>Gouda, vervanging transformator Tr4</v>
          </cell>
          <cell r="D77" t="str">
            <v>110kV - 150kV</v>
          </cell>
        </row>
        <row r="78">
          <cell r="B78">
            <v>77</v>
          </cell>
          <cell r="C78" t="str">
            <v>Leiden, vervanging transformator Tr4</v>
          </cell>
          <cell r="D78" t="str">
            <v>110kV - 150kV</v>
          </cell>
        </row>
        <row r="79">
          <cell r="B79">
            <v>78</v>
          </cell>
          <cell r="C79" t="str">
            <v>Diverse 150-kV-stations, vervanging vermogenschakelaars</v>
          </cell>
          <cell r="D79" t="str">
            <v>110kV - 150kV</v>
          </cell>
        </row>
        <row r="80">
          <cell r="B80">
            <v>79</v>
          </cell>
          <cell r="C80" t="str">
            <v>Vervanging, 150-kV-transformator (stelpost)</v>
          </cell>
          <cell r="D80" t="str">
            <v>110kV - 150kV</v>
          </cell>
        </row>
        <row r="81">
          <cell r="B81">
            <v>80</v>
          </cell>
          <cell r="C81" t="str">
            <v>Rijswijk, vervanging schakel-en secundaire installatie</v>
          </cell>
          <cell r="D81" t="str">
            <v>110kV - 150kV</v>
          </cell>
        </row>
        <row r="82">
          <cell r="B82">
            <v>81</v>
          </cell>
          <cell r="C82" t="str">
            <v>Voorburg-Leiden, verkabeling mast 23-26/27 in de Voorse Kreek</v>
          </cell>
          <cell r="D82" t="str">
            <v>WvD</v>
          </cell>
          <cell r="E82" t="str">
            <v>110kV - 150kV</v>
          </cell>
        </row>
        <row r="83">
          <cell r="B83">
            <v>82</v>
          </cell>
          <cell r="C83" t="str">
            <v>RtM-Dft, verkabeling mast 1 tot 3 (Schieveste)</v>
          </cell>
          <cell r="D83" t="str">
            <v>WvD</v>
          </cell>
          <cell r="E83" t="str">
            <v>110kV - 150kV</v>
          </cell>
        </row>
        <row r="84">
          <cell r="B84">
            <v>85</v>
          </cell>
          <cell r="C84" t="str">
            <v>Ypenburg-Voorburg, uitbreiding met een 150-kV-kabelcircuit 300 MVA</v>
          </cell>
          <cell r="D84" t="str">
            <v>110kV - 150kV</v>
          </cell>
        </row>
        <row r="85">
          <cell r="B85">
            <v>86</v>
          </cell>
          <cell r="C85" t="str">
            <v>Wateringen-Delft, opwaardering naar 2x300 MVA</v>
          </cell>
          <cell r="D85" t="str">
            <v>110kV - 150kV</v>
          </cell>
        </row>
        <row r="86">
          <cell r="B86">
            <v>87</v>
          </cell>
          <cell r="C86" t="str">
            <v xml:space="preserve">Wateringen-Rijswijk, uitbreiding met smoorspoelen 300 MVA, </v>
          </cell>
          <cell r="D86" t="str">
            <v>110kV - 150kV</v>
          </cell>
        </row>
        <row r="87">
          <cell r="B87">
            <v>88</v>
          </cell>
          <cell r="C87" t="str">
            <v xml:space="preserve">Krimpen-Gouda, uitbreiding met smoorspoelen 300 MVA, </v>
          </cell>
          <cell r="D87" t="str">
            <v>110kV - 150kV</v>
          </cell>
        </row>
        <row r="88">
          <cell r="B88">
            <v>89</v>
          </cell>
          <cell r="C88" t="str">
            <v>Westerlee-Wateringen, uitbreiding met een 380-kV-verbinding</v>
          </cell>
          <cell r="D88" t="str">
            <v>220kV / 380kV</v>
          </cell>
        </row>
        <row r="89">
          <cell r="B89">
            <v>90</v>
          </cell>
          <cell r="C89" t="str">
            <v>Eem4, uitbreiding met 2 velden tbv Nuon 1400 MW</v>
          </cell>
          <cell r="D89" t="str">
            <v>WvD</v>
          </cell>
          <cell r="E89" t="str">
            <v>220kV / 380kV</v>
          </cell>
        </row>
        <row r="90">
          <cell r="B90">
            <v>91</v>
          </cell>
          <cell r="C90" t="str">
            <v>Maasvlakte, uitbreiding met 1 veld tbv Electrabel 750 MW</v>
          </cell>
          <cell r="D90" t="str">
            <v>WvD</v>
          </cell>
          <cell r="E90" t="str">
            <v>220kV / 380kV</v>
          </cell>
        </row>
        <row r="91">
          <cell r="B91">
            <v>95</v>
          </cell>
          <cell r="C91" t="str">
            <v>Eem4, uitbreiding met 2 velden tbv RWE 2x800 MW</v>
          </cell>
          <cell r="D91" t="str">
            <v>WvD</v>
          </cell>
          <cell r="E91" t="str">
            <v>220kV / 380kV</v>
          </cell>
        </row>
        <row r="92">
          <cell r="B92">
            <v>97</v>
          </cell>
          <cell r="C92" t="str">
            <v>Ozn-Dim, reconstructie mast 32 tot 35 ivm EM-velden (IJburg)</v>
          </cell>
          <cell r="D92" t="str">
            <v>WvD</v>
          </cell>
          <cell r="E92" t="str">
            <v>220kV / 380kV</v>
          </cell>
        </row>
        <row r="93">
          <cell r="B93">
            <v>98</v>
          </cell>
          <cell r="C93" t="str">
            <v>Power Quality, meting harmonischen in het 220- en 380-kV-net</v>
          </cell>
          <cell r="D93" t="str">
            <v>220kV / 380kV</v>
          </cell>
        </row>
        <row r="94">
          <cell r="B94">
            <v>99</v>
          </cell>
          <cell r="C94" t="str">
            <v>TenSec, uitbreiding toegangscontrole 11 cruciale 380-kV- stations</v>
          </cell>
          <cell r="D94" t="str">
            <v>220kV / 380kV</v>
          </cell>
        </row>
        <row r="95">
          <cell r="B95">
            <v>100</v>
          </cell>
          <cell r="C95" t="str">
            <v>TenSec, uitbreiding toegangscontrole 13 vitale 380-kV-stations</v>
          </cell>
          <cell r="D95" t="str">
            <v>220kV / 380kV</v>
          </cell>
        </row>
        <row r="96">
          <cell r="B96">
            <v>101</v>
          </cell>
          <cell r="C96" t="str">
            <v>TenSec, uitbreiding toegangscontrole 3 vitale 150-kV-stations</v>
          </cell>
          <cell r="D96" t="str">
            <v>110kV - 150kV</v>
          </cell>
        </row>
        <row r="97">
          <cell r="B97">
            <v>102</v>
          </cell>
          <cell r="C97" t="str">
            <v>TenSec, uitbreiding toegangscontrole 9 normale 220-kv-stations</v>
          </cell>
          <cell r="D97" t="str">
            <v>220kV / 380kV</v>
          </cell>
        </row>
        <row r="98">
          <cell r="B98">
            <v>103</v>
          </cell>
          <cell r="C98" t="str">
            <v>TenSec, uitbreiding toegangscontrole 15 normale 150-kV-stations</v>
          </cell>
          <cell r="D98" t="str">
            <v>110kV - 150kV</v>
          </cell>
        </row>
        <row r="99">
          <cell r="B99">
            <v>104</v>
          </cell>
          <cell r="C99" t="str">
            <v>TenSec, Hoofdkantoor Arnhem</v>
          </cell>
          <cell r="D99" t="str">
            <v>220kV / 380kV</v>
          </cell>
        </row>
        <row r="100">
          <cell r="B100">
            <v>105</v>
          </cell>
          <cell r="C100" t="str">
            <v>Veiligheidsbeleid, uitbreiding toegangscontrole 1 cruciaal 150-kV-stations</v>
          </cell>
          <cell r="D100" t="str">
            <v>110kV - 150kV</v>
          </cell>
        </row>
        <row r="101">
          <cell r="B101">
            <v>106</v>
          </cell>
          <cell r="C101" t="str">
            <v>Eem4, uitbreiding met 1 veld tbv Electrabel 750 MW</v>
          </cell>
          <cell r="D101" t="str">
            <v>WvD</v>
          </cell>
          <cell r="E101" t="str">
            <v>220kV / 380kV</v>
          </cell>
        </row>
        <row r="102">
          <cell r="B102">
            <v>107</v>
          </cell>
          <cell r="C102" t="str">
            <v>Beverwijk, uitbreiding tot dubbelrail 380-kV-station</v>
          </cell>
          <cell r="D102" t="str">
            <v>220kV / 380kV</v>
          </cell>
        </row>
        <row r="103">
          <cell r="B103">
            <v>108</v>
          </cell>
          <cell r="C103" t="str">
            <v>Schildmeer, uitbreiding met een 380-kV-station</v>
          </cell>
          <cell r="D103" t="str">
            <v>220kV / 380kV</v>
          </cell>
        </row>
        <row r="104">
          <cell r="B104">
            <v>109</v>
          </cell>
          <cell r="C104" t="str">
            <v>Telecom, uitbreiding met STM16-ringen</v>
          </cell>
          <cell r="D104" t="str">
            <v>220kV / 380kV</v>
          </cell>
        </row>
        <row r="105">
          <cell r="B105">
            <v>110</v>
          </cell>
          <cell r="C105" t="str">
            <v>Leiden en RtC, uitbreiding met noodstroomaggregaat</v>
          </cell>
          <cell r="D105" t="str">
            <v>110kV - 150kV</v>
          </cell>
        </row>
        <row r="106">
          <cell r="B106">
            <v>111</v>
          </cell>
          <cell r="C106" t="str">
            <v>Bmr en Lelystad, uitbreiding met noodstroomaggregaat</v>
          </cell>
          <cell r="D106" t="str">
            <v>220kV / 380kV</v>
          </cell>
        </row>
        <row r="107">
          <cell r="B107">
            <v>112</v>
          </cell>
          <cell r="C107" t="str">
            <v>Kleine projecten in Telecomsfeer</v>
          </cell>
          <cell r="D107" t="str">
            <v>220kV / 380kV</v>
          </cell>
        </row>
        <row r="108">
          <cell r="B108">
            <v>113</v>
          </cell>
          <cell r="C108" t="str">
            <v>Kleine projecten in de vervangingssfeer 220/380kV</v>
          </cell>
          <cell r="D108" t="str">
            <v>220kV / 380kV</v>
          </cell>
        </row>
        <row r="109">
          <cell r="B109">
            <v>114</v>
          </cell>
          <cell r="C109" t="str">
            <v>Rbp, vervanging railbeveiliging</v>
          </cell>
          <cell r="D109" t="str">
            <v>220kV / 380kV</v>
          </cell>
        </row>
        <row r="110">
          <cell r="B110">
            <v>116</v>
          </cell>
          <cell r="C110" t="str">
            <v>Mvl4-Wtl4, uitbreiding met smoorspoelen 2650 MVA, 18,3%</v>
          </cell>
          <cell r="D110" t="str">
            <v>220kV / 380kV</v>
          </cell>
        </row>
        <row r="111">
          <cell r="B111">
            <v>117</v>
          </cell>
          <cell r="C111" t="str">
            <v>Krimpen1, renovatie terrein tgv verzakkingen</v>
          </cell>
          <cell r="D111" t="str">
            <v>110kV - 150kV</v>
          </cell>
        </row>
        <row r="112">
          <cell r="B112">
            <v>118</v>
          </cell>
          <cell r="C112" t="str">
            <v>Krimpen4, renovatie terrein tgv verzakkingen</v>
          </cell>
          <cell r="D112" t="str">
            <v>220kV / 380kV</v>
          </cell>
        </row>
        <row r="113">
          <cell r="B113">
            <v>119</v>
          </cell>
          <cell r="C113" t="str">
            <v>Leiden, vervanging 50-kV-kabels</v>
          </cell>
          <cell r="D113" t="str">
            <v>110kV - 150kV</v>
          </cell>
        </row>
        <row r="114">
          <cell r="B114">
            <v>120</v>
          </cell>
          <cell r="C114" t="str">
            <v>Kleine projecten in vervangingssfeer 150 kV</v>
          </cell>
          <cell r="D114" t="str">
            <v>110kV - 150kV</v>
          </cell>
        </row>
        <row r="115">
          <cell r="B115">
            <v>122</v>
          </cell>
          <cell r="C115" t="str">
            <v>Div. locaties 380-kV, vervanging hekwerken</v>
          </cell>
          <cell r="D115" t="str">
            <v>220kV / 380kV</v>
          </cell>
        </row>
        <row r="116">
          <cell r="B116">
            <v>123</v>
          </cell>
          <cell r="C116" t="str">
            <v>Div. locaties 150-kV, vervanging hekwerken</v>
          </cell>
          <cell r="D116" t="str">
            <v>110kV - 150kV</v>
          </cell>
        </row>
        <row r="117">
          <cell r="B117">
            <v>124</v>
          </cell>
          <cell r="C117" t="str">
            <v>Alphen, omlegging telecomkabel</v>
          </cell>
          <cell r="D117" t="str">
            <v>WvD</v>
          </cell>
          <cell r="E117" t="str">
            <v>110kV - 150kV</v>
          </cell>
        </row>
        <row r="118">
          <cell r="B118">
            <v>125</v>
          </cell>
          <cell r="C118" t="str">
            <v>Eem2, uitbreiding met 2 velden tbv distributienet Essent (Windpark)</v>
          </cell>
          <cell r="D118" t="str">
            <v>WvD</v>
          </cell>
          <cell r="E118" t="str">
            <v>220kV / 380kV</v>
          </cell>
        </row>
        <row r="119">
          <cell r="B119">
            <v>126</v>
          </cell>
          <cell r="C119" t="str">
            <v>Gtb4, uitbreiding met 1 veld tbv Essent 800 MW</v>
          </cell>
          <cell r="D119" t="str">
            <v>WvD</v>
          </cell>
          <cell r="E119" t="str">
            <v>220kV / 380kV</v>
          </cell>
        </row>
        <row r="120">
          <cell r="B120">
            <v>128</v>
          </cell>
          <cell r="C120" t="str">
            <v>Zoetermeer-Leiden, reconstructie kabelverbinding viaduct Leiden</v>
          </cell>
          <cell r="D120" t="str">
            <v>WvD</v>
          </cell>
          <cell r="E120" t="str">
            <v>110kV - 150kV</v>
          </cell>
        </row>
        <row r="121">
          <cell r="B121">
            <v>131</v>
          </cell>
          <cell r="C121" t="str">
            <v>Eem4, uitbreiding met 2 velden tbv Advanced Power 800-1200 MW</v>
          </cell>
          <cell r="D121" t="str">
            <v>WvD</v>
          </cell>
          <cell r="E121" t="str">
            <v>220kV / 380kV</v>
          </cell>
        </row>
        <row r="122">
          <cell r="B122">
            <v>132</v>
          </cell>
          <cell r="C122" t="str">
            <v>Alblasserdam, uitbreiding met 1 veld tbv Eneco</v>
          </cell>
          <cell r="D122" t="str">
            <v>WvD</v>
          </cell>
          <cell r="E122" t="str">
            <v>110kV - 150kV</v>
          </cell>
        </row>
        <row r="123">
          <cell r="B123">
            <v>133</v>
          </cell>
          <cell r="C123" t="str">
            <v>Doetinchem-Niederrhein, uitbreiding met een interconnector (tot grens)</v>
          </cell>
          <cell r="D123" t="str">
            <v>220kV / 380kV</v>
          </cell>
        </row>
        <row r="124">
          <cell r="B124">
            <v>135</v>
          </cell>
          <cell r="C124" t="str">
            <v>Borssele-Gtrd</v>
          </cell>
          <cell r="D124" t="str">
            <v>220kV / 380kV</v>
          </cell>
        </row>
        <row r="125">
          <cell r="B125">
            <v>136</v>
          </cell>
          <cell r="C125" t="str">
            <v>Maasvlakte, uitbr 1 veld</v>
          </cell>
          <cell r="D125" t="str">
            <v>WvD</v>
          </cell>
          <cell r="E125" t="str">
            <v>220kV / 380kV</v>
          </cell>
        </row>
        <row r="126">
          <cell r="B126">
            <v>137</v>
          </cell>
          <cell r="C126" t="str">
            <v>Delft Inrichting opslagplaats</v>
          </cell>
          <cell r="D126" t="str">
            <v>110kV - 150kV</v>
          </cell>
        </row>
        <row r="127">
          <cell r="B127">
            <v>138</v>
          </cell>
          <cell r="C127" t="str">
            <v>Eems4-EOS Magnum</v>
          </cell>
          <cell r="D127" t="str">
            <v>WvD</v>
          </cell>
          <cell r="E127" t="str">
            <v>220kV / 380kV</v>
          </cell>
        </row>
        <row r="128">
          <cell r="B128">
            <v>139</v>
          </cell>
          <cell r="C128" t="str">
            <v>EOS, uitbreiding 380kV</v>
          </cell>
          <cell r="D128" t="str">
            <v>220kV / 380kV</v>
          </cell>
        </row>
        <row r="129">
          <cell r="B129">
            <v>140</v>
          </cell>
          <cell r="C129" t="str">
            <v>Dim4 en Mvl4, vervanging blindstroomcompensatie</v>
          </cell>
          <cell r="D129" t="str">
            <v>220kV / 380kV</v>
          </cell>
        </row>
        <row r="130">
          <cell r="B130">
            <v>141</v>
          </cell>
          <cell r="C130" t="str">
            <v>BO Aansl. Essent Borssele 1650MW</v>
          </cell>
          <cell r="D130" t="str">
            <v>WvD</v>
          </cell>
          <cell r="E130" t="str">
            <v>220kV / 380kV</v>
          </cell>
        </row>
        <row r="131">
          <cell r="B131">
            <v>142</v>
          </cell>
          <cell r="C131" t="str">
            <v>BO VVL - HSW, opwaarderen transp.cap.</v>
          </cell>
          <cell r="D131" t="str">
            <v>220kV / 380kV</v>
          </cell>
        </row>
        <row r="132">
          <cell r="B132">
            <v>143</v>
          </cell>
          <cell r="C132" t="str">
            <v>Telecom, uitbr en digitalisering transmissienet ZH</v>
          </cell>
          <cell r="D132" t="str">
            <v>110kV - 150kV</v>
          </cell>
        </row>
        <row r="133">
          <cell r="B133">
            <v>144</v>
          </cell>
          <cell r="C133" t="str">
            <v>Eemshaven Oudeschip-Ens, Uitbr 380kV</v>
          </cell>
          <cell r="D133" t="str">
            <v>220kV / 380kV</v>
          </cell>
        </row>
        <row r="134">
          <cell r="B134">
            <v>145</v>
          </cell>
          <cell r="C134" t="str">
            <v>Borssele-Geertruidenberg, uitbr 380kV</v>
          </cell>
          <cell r="D134" t="str">
            <v>220kV / 380kV</v>
          </cell>
        </row>
        <row r="135">
          <cell r="B135">
            <v>146</v>
          </cell>
          <cell r="C135" t="str">
            <v>ENS-Diemen, opwaardering cap</v>
          </cell>
          <cell r="D135" t="str">
            <v>220kV / 380kV</v>
          </cell>
        </row>
        <row r="136">
          <cell r="B136">
            <v>147</v>
          </cell>
          <cell r="C136" t="str">
            <v>Delft, renovatie sec installaties</v>
          </cell>
          <cell r="D136" t="str">
            <v>110kV - 150kV</v>
          </cell>
        </row>
        <row r="137">
          <cell r="B137">
            <v>148</v>
          </cell>
          <cell r="C137" t="str">
            <v>Gouda, renovatie sec installaties</v>
          </cell>
          <cell r="D137" t="str">
            <v>110kV - 150kV</v>
          </cell>
        </row>
        <row r="138">
          <cell r="B138">
            <v>149</v>
          </cell>
          <cell r="C138" t="str">
            <v>Leiden, renovatie sec installaties</v>
          </cell>
          <cell r="D138" t="str">
            <v>110kV - 150kV</v>
          </cell>
        </row>
        <row r="139">
          <cell r="B139">
            <v>150</v>
          </cell>
          <cell r="C139" t="str">
            <v>Rijswijk, renovatie sec installaties</v>
          </cell>
          <cell r="D139" t="str">
            <v>110kV - 150kV</v>
          </cell>
        </row>
        <row r="140">
          <cell r="B140">
            <v>151</v>
          </cell>
          <cell r="C140" t="str">
            <v>Rotterdam centrum, renovatie sec installaties</v>
          </cell>
          <cell r="D140" t="str">
            <v>110kV - 150kV</v>
          </cell>
        </row>
        <row r="141">
          <cell r="B141">
            <v>152</v>
          </cell>
          <cell r="C141" t="str">
            <v>Voorburg, ren sec installaties</v>
          </cell>
          <cell r="D141" t="str">
            <v>110kV - 150kV</v>
          </cell>
        </row>
        <row r="142">
          <cell r="B142">
            <v>153</v>
          </cell>
          <cell r="C142" t="str">
            <v>Bergum, renovatie sec installaties</v>
          </cell>
          <cell r="D142" t="str">
            <v>220kV / 380kV</v>
          </cell>
        </row>
        <row r="143">
          <cell r="B143">
            <v>154</v>
          </cell>
          <cell r="C143" t="str">
            <v>Eemshaven, renovatie sec installaties</v>
          </cell>
          <cell r="D143" t="str">
            <v>220kV / 380kV</v>
          </cell>
        </row>
        <row r="144">
          <cell r="B144">
            <v>155</v>
          </cell>
          <cell r="C144" t="str">
            <v>Eemshaven Oost, renovatie sec installaties</v>
          </cell>
          <cell r="D144" t="str">
            <v>220kV / 380kV</v>
          </cell>
        </row>
        <row r="145">
          <cell r="B145">
            <v>156</v>
          </cell>
          <cell r="C145" t="str">
            <v>Ens, ren sec installaties</v>
          </cell>
          <cell r="D145" t="str">
            <v>220kV / 380kV</v>
          </cell>
        </row>
        <row r="146">
          <cell r="B146">
            <v>157</v>
          </cell>
          <cell r="C146" t="str">
            <v>Hessenweg, renovatie sec installaties</v>
          </cell>
          <cell r="D146" t="str">
            <v>220kV / 380kV</v>
          </cell>
        </row>
        <row r="147">
          <cell r="B147">
            <v>158</v>
          </cell>
          <cell r="C147" t="str">
            <v>Louwsmeer, ren sec installaties</v>
          </cell>
          <cell r="D147" t="str">
            <v>220kV / 380kV</v>
          </cell>
        </row>
        <row r="148">
          <cell r="B148">
            <v>159</v>
          </cell>
          <cell r="C148" t="str">
            <v>Meeden, renovatie sec installaties</v>
          </cell>
          <cell r="D148" t="str">
            <v>220kV / 380kV</v>
          </cell>
        </row>
        <row r="149">
          <cell r="B149">
            <v>160</v>
          </cell>
          <cell r="C149" t="str">
            <v>Oude Haske, renovatie sec installaties</v>
          </cell>
          <cell r="D149" t="str">
            <v>220kV / 380kV</v>
          </cell>
        </row>
        <row r="150">
          <cell r="B150">
            <v>161</v>
          </cell>
          <cell r="C150" t="str">
            <v>Robbenplaat, renovatie sec installaties</v>
          </cell>
          <cell r="D150" t="str">
            <v>220kV / 380kV</v>
          </cell>
        </row>
        <row r="151">
          <cell r="B151">
            <v>162</v>
          </cell>
          <cell r="C151" t="str">
            <v>Vierverlaten, renovatie sec installaties</v>
          </cell>
          <cell r="D151" t="str">
            <v>220kV / 380kV</v>
          </cell>
        </row>
        <row r="152">
          <cell r="B152">
            <v>163</v>
          </cell>
          <cell r="C152" t="str">
            <v>Weiwerd, renovatie sec installaties</v>
          </cell>
          <cell r="D152" t="str">
            <v>220kV / 380kV</v>
          </cell>
        </row>
        <row r="153">
          <cell r="B153">
            <v>164</v>
          </cell>
          <cell r="C153" t="str">
            <v>Zeyerveen, renovatie sec installaties</v>
          </cell>
          <cell r="D153" t="str">
            <v>220kV / 380kV</v>
          </cell>
        </row>
        <row r="154">
          <cell r="B154">
            <v>165</v>
          </cell>
          <cell r="C154" t="str">
            <v>Boxmeer, renovatie sec installaties</v>
          </cell>
          <cell r="D154" t="str">
            <v>220kV / 380kV</v>
          </cell>
        </row>
        <row r="155">
          <cell r="B155">
            <v>166</v>
          </cell>
          <cell r="C155" t="str">
            <v>Crayestein, renovatie sec installaties</v>
          </cell>
          <cell r="D155" t="str">
            <v>220kV / 380kV</v>
          </cell>
        </row>
        <row r="156">
          <cell r="B156">
            <v>167</v>
          </cell>
          <cell r="C156" t="str">
            <v>Diemen, renovatie sec installaties</v>
          </cell>
          <cell r="D156" t="str">
            <v>220kV / 380kV</v>
          </cell>
        </row>
        <row r="157">
          <cell r="B157">
            <v>168</v>
          </cell>
          <cell r="C157" t="str">
            <v>Dodewaard, renovatie sec installaties</v>
          </cell>
          <cell r="D157" t="str">
            <v>220kV / 380kV</v>
          </cell>
        </row>
        <row r="158">
          <cell r="B158">
            <v>169</v>
          </cell>
          <cell r="C158" t="str">
            <v>Doetinchem, renovatie sec installaties</v>
          </cell>
          <cell r="D158" t="str">
            <v>220kV / 380kV</v>
          </cell>
        </row>
        <row r="159">
          <cell r="B159">
            <v>170</v>
          </cell>
          <cell r="C159" t="str">
            <v>Eemshaven, renovatie sec installaties</v>
          </cell>
          <cell r="D159" t="str">
            <v>220kV / 380kV</v>
          </cell>
        </row>
        <row r="160">
          <cell r="B160">
            <v>171</v>
          </cell>
          <cell r="C160" t="str">
            <v>Eindhoven, renovatie sec installaties</v>
          </cell>
          <cell r="D160" t="str">
            <v>220kV / 380kV</v>
          </cell>
        </row>
        <row r="161">
          <cell r="B161">
            <v>172</v>
          </cell>
          <cell r="C161" t="str">
            <v>Ens, renovatie sec installaties</v>
          </cell>
          <cell r="D161" t="str">
            <v>220kV / 380kV</v>
          </cell>
        </row>
        <row r="162">
          <cell r="B162">
            <v>173</v>
          </cell>
          <cell r="C162" t="str">
            <v>Geertruidenberg, renovatie sec installaties</v>
          </cell>
          <cell r="D162" t="str">
            <v>220kV / 380kV</v>
          </cell>
        </row>
        <row r="163">
          <cell r="B163">
            <v>174</v>
          </cell>
          <cell r="C163" t="str">
            <v>Hengelo, renovatie sec installaties</v>
          </cell>
          <cell r="D163" t="str">
            <v>220kV / 380kV</v>
          </cell>
        </row>
        <row r="164">
          <cell r="B164">
            <v>175</v>
          </cell>
          <cell r="C164" t="str">
            <v>Krimpen, renovatie sec installaties</v>
          </cell>
          <cell r="D164" t="str">
            <v>220kV / 380kV</v>
          </cell>
        </row>
        <row r="165">
          <cell r="B165">
            <v>176</v>
          </cell>
          <cell r="C165" t="str">
            <v>Maasbracht, renovatie sec installaties</v>
          </cell>
          <cell r="D165" t="str">
            <v>220kV / 380kV</v>
          </cell>
        </row>
        <row r="166">
          <cell r="B166">
            <v>177</v>
          </cell>
          <cell r="C166" t="str">
            <v>Meede, renovatie sec installaties</v>
          </cell>
          <cell r="D166" t="str">
            <v>220kV / 380kV</v>
          </cell>
        </row>
        <row r="167">
          <cell r="B167">
            <v>178</v>
          </cell>
          <cell r="C167" t="str">
            <v>Zwolle, renovatie sec installaties</v>
          </cell>
          <cell r="D167" t="str">
            <v>220kV / 380kV</v>
          </cell>
        </row>
        <row r="168">
          <cell r="B168">
            <v>179</v>
          </cell>
          <cell r="C168" t="str">
            <v>Dim4, vervanging blindstroomcomp spoel</v>
          </cell>
          <cell r="D168" t="str">
            <v>220kV / 380kV</v>
          </cell>
        </row>
        <row r="169">
          <cell r="B169">
            <v>180</v>
          </cell>
          <cell r="C169" t="str">
            <v>Dod4, vervanging blindstroomcomp spoel</v>
          </cell>
          <cell r="D169" t="str">
            <v>220kV / 380kV</v>
          </cell>
        </row>
        <row r="170">
          <cell r="B170">
            <v>181</v>
          </cell>
          <cell r="C170" t="str">
            <v>Delft-RtM, vervanging van 5 km oliedrukkabel</v>
          </cell>
          <cell r="D170" t="str">
            <v>110kV - 150kV</v>
          </cell>
        </row>
        <row r="171">
          <cell r="B171">
            <v>182</v>
          </cell>
          <cell r="C171" t="str">
            <v>Mvl4, uitbreiding met een veld tbv CGEN 1*400 MW</v>
          </cell>
          <cell r="D171" t="str">
            <v>WvD</v>
          </cell>
          <cell r="E171" t="str">
            <v>220kV / 380kV</v>
          </cell>
        </row>
        <row r="172">
          <cell r="B172">
            <v>183</v>
          </cell>
          <cell r="C172" t="str">
            <v>Cst4, vervanging transformator TR403</v>
          </cell>
          <cell r="D172" t="str">
            <v>220kV / 380kV</v>
          </cell>
        </row>
        <row r="173">
          <cell r="B173">
            <v>183</v>
          </cell>
          <cell r="D173" t="str">
            <v>WvD</v>
          </cell>
          <cell r="E173" t="str">
            <v>220kV / 380kV</v>
          </cell>
        </row>
        <row r="174">
          <cell r="B174">
            <v>184</v>
          </cell>
          <cell r="C174" t="str">
            <v>Noodlijn, herstellen uitrusting</v>
          </cell>
          <cell r="D174" t="str">
            <v>220kV / 380kV</v>
          </cell>
        </row>
        <row r="175">
          <cell r="B175">
            <v>185</v>
          </cell>
          <cell r="C175" t="str">
            <v>RtM-Ommoord-Krimpen, renovatie oliedruksystemen</v>
          </cell>
          <cell r="D175" t="str">
            <v>110kV - 150kV</v>
          </cell>
        </row>
        <row r="176">
          <cell r="B176">
            <v>186</v>
          </cell>
          <cell r="C176" t="str">
            <v>Rotterdam Waalhaven, renovatie eigen bedrijfsinstallatie</v>
          </cell>
          <cell r="D176" t="str">
            <v>110kV - 150kV</v>
          </cell>
        </row>
        <row r="177">
          <cell r="B177">
            <v>187</v>
          </cell>
          <cell r="C177" t="str">
            <v>Rotterdam Waalhaven uitbreiding verblijfsruimten</v>
          </cell>
          <cell r="D177" t="str">
            <v>110kV - 150kV</v>
          </cell>
        </row>
        <row r="178">
          <cell r="B178">
            <v>188</v>
          </cell>
          <cell r="C178" t="str">
            <v>Maasvlakte-Crayestein, verv geleide</v>
          </cell>
          <cell r="D178" t="str">
            <v>220kV / 380kV</v>
          </cell>
        </row>
        <row r="179">
          <cell r="B179">
            <v>189</v>
          </cell>
          <cell r="C179" t="str">
            <v>Aansluiting Windpark NO op Ens 380KV</v>
          </cell>
          <cell r="D179" t="str">
            <v>WvD</v>
          </cell>
          <cell r="E179" t="str">
            <v>220kV / 380kV</v>
          </cell>
        </row>
        <row r="180">
          <cell r="B180">
            <v>190</v>
          </cell>
          <cell r="C180" t="str">
            <v>Vhz4, uitbreiding met een 380 kV st</v>
          </cell>
          <cell r="D180" t="str">
            <v>220kV / 380kV</v>
          </cell>
        </row>
        <row r="181">
          <cell r="B181">
            <v>191</v>
          </cell>
          <cell r="C181" t="str">
            <v>Ens 380kV uitbreiding 750 MVA</v>
          </cell>
          <cell r="D181" t="str">
            <v>220kV / 380kV</v>
          </cell>
        </row>
        <row r="182">
          <cell r="B182">
            <v>192</v>
          </cell>
          <cell r="C182" t="str">
            <v>Rotterdam, uitbr. 1 veld EON</v>
          </cell>
          <cell r="D182" t="str">
            <v>WvD</v>
          </cell>
          <cell r="E182" t="str">
            <v>110kV - 150kV</v>
          </cell>
        </row>
        <row r="183">
          <cell r="B183">
            <v>192</v>
          </cell>
          <cell r="D183" t="str">
            <v>220kV / 380kV</v>
          </cell>
        </row>
        <row r="184">
          <cell r="B184">
            <v>193</v>
          </cell>
          <cell r="C184" t="str">
            <v>Westerlee uitbr 150kV</v>
          </cell>
          <cell r="D184" t="str">
            <v>WvD</v>
          </cell>
          <cell r="E184" t="str">
            <v>110kV - 150kV</v>
          </cell>
        </row>
        <row r="185">
          <cell r="B185">
            <v>193</v>
          </cell>
          <cell r="D185" t="str">
            <v>220kV / 380kV</v>
          </cell>
        </row>
        <row r="186">
          <cell r="B186">
            <v>194</v>
          </cell>
          <cell r="C186" t="str">
            <v>Weiwerd, uitbr. 2e 220/110kV transformator</v>
          </cell>
          <cell r="D186" t="str">
            <v>220kV / 380kV</v>
          </cell>
        </row>
        <row r="187">
          <cell r="B187">
            <v>195</v>
          </cell>
          <cell r="C187" t="str">
            <v>Rec Telecom tbv aanpassing N210</v>
          </cell>
          <cell r="D187" t="str">
            <v>WvD</v>
          </cell>
          <cell r="E187" t="str">
            <v>220kV / 380kV</v>
          </cell>
        </row>
        <row r="188">
          <cell r="B188">
            <v>196</v>
          </cell>
          <cell r="C188" t="str">
            <v>Eemshaven, uitbr. 3e transformator 750MVA</v>
          </cell>
          <cell r="D188" t="str">
            <v>220kV / 380kV</v>
          </cell>
        </row>
        <row r="189">
          <cell r="B189">
            <v>197</v>
          </cell>
          <cell r="C189" t="str">
            <v>Verbinding Krimpen Ommoord</v>
          </cell>
          <cell r="D189" t="str">
            <v>WvD</v>
          </cell>
        </row>
        <row r="190">
          <cell r="B190">
            <v>198</v>
          </cell>
          <cell r="C190" t="str">
            <v>Verbinding Ommoord Rotterdam Marconistraat</v>
          </cell>
          <cell r="D190" t="str">
            <v>WvD</v>
          </cell>
        </row>
        <row r="191">
          <cell r="B191" t="str">
            <v>000213</v>
          </cell>
          <cell r="C191" t="str">
            <v>Wintrack testprogramma</v>
          </cell>
          <cell r="D191" t="str">
            <v>220kV / 380kV</v>
          </cell>
        </row>
        <row r="192">
          <cell r="B192">
            <v>266</v>
          </cell>
          <cell r="C192" t="str">
            <v>GIS tbv Planologische projecten</v>
          </cell>
          <cell r="D192" t="str">
            <v>220kV / 380kV</v>
          </cell>
        </row>
        <row r="193">
          <cell r="B193" t="str">
            <v>0002XX</v>
          </cell>
          <cell r="C193" t="str">
            <v>Afdelingskosten</v>
          </cell>
          <cell r="D193" t="str">
            <v>WvD</v>
          </cell>
          <cell r="E193" t="str">
            <v>220kV / 380kV</v>
          </cell>
        </row>
        <row r="194">
          <cell r="B194">
            <v>13</v>
          </cell>
          <cell r="C194" t="str">
            <v>Borssele # detailontwerp station</v>
          </cell>
          <cell r="D194" t="str">
            <v>220kV / 380kV</v>
          </cell>
        </row>
        <row r="195">
          <cell r="B195">
            <v>221</v>
          </cell>
          <cell r="C195" t="str">
            <v>Document management</v>
          </cell>
          <cell r="D195" t="str">
            <v>TenneT TSO</v>
          </cell>
        </row>
        <row r="196">
          <cell r="B196">
            <v>120101</v>
          </cell>
          <cell r="C196" t="str">
            <v>Projectteam Cable Construct Project</v>
          </cell>
          <cell r="D196" t="str">
            <v>220kV / 380kV</v>
          </cell>
        </row>
        <row r="197">
          <cell r="B197">
            <v>274</v>
          </cell>
          <cell r="C197" t="str">
            <v>Programma Kwaliteit</v>
          </cell>
          <cell r="D197" t="str">
            <v>TenneT TSO</v>
          </cell>
        </row>
        <row r="198">
          <cell r="B198">
            <v>280</v>
          </cell>
          <cell r="C198" t="str">
            <v>Bedrijfszekerheid</v>
          </cell>
          <cell r="D198" t="str">
            <v>TenneT TSO</v>
          </cell>
        </row>
        <row r="199">
          <cell r="B199">
            <v>254</v>
          </cell>
          <cell r="C199" t="str">
            <v>IFS+ Verbeteringen</v>
          </cell>
          <cell r="D199" t="str">
            <v>TenneT TSO</v>
          </cell>
        </row>
        <row r="200">
          <cell r="B200">
            <v>213</v>
          </cell>
          <cell r="C200" t="str">
            <v>Wintrack fallback</v>
          </cell>
          <cell r="D200" t="str">
            <v>220kV / 380kV</v>
          </cell>
        </row>
        <row r="201">
          <cell r="B201">
            <v>220</v>
          </cell>
          <cell r="C201" t="str">
            <v>Aida - fase 2</v>
          </cell>
          <cell r="D201" t="str">
            <v>TenneT TSO</v>
          </cell>
        </row>
        <row r="202">
          <cell r="B202">
            <v>268</v>
          </cell>
          <cell r="C202" t="str">
            <v>KLIC</v>
          </cell>
          <cell r="D202" t="str">
            <v>TenneT TSO</v>
          </cell>
        </row>
        <row r="203">
          <cell r="B203">
            <v>279</v>
          </cell>
          <cell r="C203" t="str">
            <v>SLA KAM-BU AM</v>
          </cell>
          <cell r="D203" t="str">
            <v>TenneT TSO</v>
          </cell>
        </row>
        <row r="204">
          <cell r="B204">
            <v>284</v>
          </cell>
          <cell r="C204" t="str">
            <v>Project uren tbv EssenT regio Noord</v>
          </cell>
          <cell r="D204" t="str">
            <v>WvD</v>
          </cell>
        </row>
        <row r="205">
          <cell r="B205">
            <v>283</v>
          </cell>
          <cell r="C205" t="str">
            <v>Projecturen tbv Essent regio Zuid</v>
          </cell>
          <cell r="D205" t="str">
            <v>WvD</v>
          </cell>
        </row>
        <row r="206">
          <cell r="B206">
            <v>217600</v>
          </cell>
          <cell r="C206" t="str">
            <v>aanleg 3e circuit 150kV Cst-DdM</v>
          </cell>
          <cell r="D206" t="str">
            <v>110kV - 150kV</v>
          </cell>
        </row>
        <row r="207">
          <cell r="B207">
            <v>1002</v>
          </cell>
          <cell r="C207" t="str">
            <v>Werkzaamheden H Hoekstra</v>
          </cell>
          <cell r="D207" t="str">
            <v>???</v>
          </cell>
        </row>
        <row r="208">
          <cell r="B208">
            <v>263</v>
          </cell>
          <cell r="C208" t="str">
            <v>AIDA Verbindingen</v>
          </cell>
          <cell r="D208" t="str">
            <v>TenneT TSO</v>
          </cell>
        </row>
        <row r="209">
          <cell r="B209">
            <v>120130</v>
          </cell>
          <cell r="C209" t="str">
            <v>Owner team</v>
          </cell>
          <cell r="D209" t="str">
            <v>220kV / 380kV</v>
          </cell>
        </row>
        <row r="210">
          <cell r="B210">
            <v>290</v>
          </cell>
          <cell r="C210" t="str">
            <v>Doorbelasting derden</v>
          </cell>
          <cell r="D210" t="str">
            <v>WvD</v>
          </cell>
        </row>
        <row r="211">
          <cell r="B211">
            <v>100014</v>
          </cell>
          <cell r="C211" t="str">
            <v>KLS</v>
          </cell>
          <cell r="D211" t="str">
            <v>110kV - 150kV</v>
          </cell>
        </row>
        <row r="212">
          <cell r="B212">
            <v>267</v>
          </cell>
          <cell r="C212" t="str">
            <v>Integrale Resource Planning</v>
          </cell>
          <cell r="D212" t="str">
            <v>TenneT TSO</v>
          </cell>
        </row>
        <row r="213">
          <cell r="B213">
            <v>281</v>
          </cell>
          <cell r="C213" t="str">
            <v>DMS Next</v>
          </cell>
          <cell r="D213" t="str">
            <v>TenneT TSO</v>
          </cell>
        </row>
        <row r="214">
          <cell r="B214">
            <v>239</v>
          </cell>
          <cell r="C214" t="str">
            <v>Aansluiting Essent Eemshaven Oost</v>
          </cell>
          <cell r="D214" t="str">
            <v>WvD</v>
          </cell>
        </row>
        <row r="215">
          <cell r="B215">
            <v>237</v>
          </cell>
          <cell r="C215" t="str">
            <v>Vervangen railbev. Robbenplaat</v>
          </cell>
          <cell r="D215" t="str">
            <v>220kV / 380kV</v>
          </cell>
        </row>
        <row r="216">
          <cell r="B216">
            <v>244</v>
          </cell>
          <cell r="C216" t="str">
            <v>Beheer strategische voorraad</v>
          </cell>
          <cell r="D216" t="str">
            <v>TenneT TSO</v>
          </cell>
        </row>
        <row r="217">
          <cell r="B217">
            <v>301005</v>
          </cell>
          <cell r="C217" t="str">
            <v>Huisvesting TenneT</v>
          </cell>
          <cell r="D217" t="str">
            <v>TenneT TSO</v>
          </cell>
        </row>
        <row r="218">
          <cell r="B218">
            <v>210600</v>
          </cell>
          <cell r="C218" t="str">
            <v>Shared Services</v>
          </cell>
          <cell r="D218" t="str">
            <v>TenneT TSO</v>
          </cell>
        </row>
        <row r="219">
          <cell r="B219">
            <v>217928</v>
          </cell>
          <cell r="C219" t="str">
            <v>ren sec install Alblasserdam</v>
          </cell>
          <cell r="D219" t="str">
            <v>110kV - 150kV</v>
          </cell>
        </row>
        <row r="220">
          <cell r="B220">
            <v>100024</v>
          </cell>
          <cell r="C220" t="str">
            <v>Scada-Scada SamensmEde</v>
          </cell>
          <cell r="D220" t="str">
            <v>110kV - 150kV</v>
          </cell>
        </row>
        <row r="221">
          <cell r="B221">
            <v>250</v>
          </cell>
          <cell r="C221" t="str">
            <v>Opstellen bouwsteen blindstroomcomp</v>
          </cell>
          <cell r="D221" t="str">
            <v>220kV / 380kV</v>
          </cell>
        </row>
        <row r="222">
          <cell r="B222">
            <v>261</v>
          </cell>
          <cell r="C222" t="str">
            <v>EMC Problemen Westerlee</v>
          </cell>
          <cell r="D222" t="str">
            <v>110kV - 150kV</v>
          </cell>
        </row>
        <row r="223">
          <cell r="B223">
            <v>265</v>
          </cell>
          <cell r="C223" t="str">
            <v>GIS Onderzoek</v>
          </cell>
          <cell r="D223" t="str">
            <v>TenneT TSO</v>
          </cell>
        </row>
        <row r="224">
          <cell r="B224">
            <v>1005</v>
          </cell>
          <cell r="C224" t="str">
            <v>Klachtenafhandeling Dim-Ozn-Bvw</v>
          </cell>
          <cell r="D224" t="str">
            <v>220kV / 380kV</v>
          </cell>
        </row>
        <row r="225">
          <cell r="B225">
            <v>248</v>
          </cell>
          <cell r="C225" t="str">
            <v>Opstellen specs 380kV seriespoelen</v>
          </cell>
          <cell r="D225" t="str">
            <v>220kV / 380kV</v>
          </cell>
        </row>
        <row r="226">
          <cell r="B226">
            <v>120151</v>
          </cell>
          <cell r="C226" t="str">
            <v>NORNED Implementatie</v>
          </cell>
          <cell r="D226" t="str">
            <v>220kV / 380kV</v>
          </cell>
        </row>
        <row r="227">
          <cell r="B227">
            <v>277</v>
          </cell>
          <cell r="C227" t="str">
            <v>Tijdelijke bev.maatr. 2008 Oost</v>
          </cell>
          <cell r="D227" t="str">
            <v>TenneT TSO</v>
          </cell>
        </row>
        <row r="228">
          <cell r="B228">
            <v>1018</v>
          </cell>
          <cell r="C228" t="str">
            <v>Opstellen PID invoeren GIS</v>
          </cell>
          <cell r="D228" t="str">
            <v>TenneT TSO</v>
          </cell>
        </row>
        <row r="229">
          <cell r="B229">
            <v>262</v>
          </cell>
          <cell r="C229" t="str">
            <v>Studie kortsluitverm. 150kV Delft</v>
          </cell>
          <cell r="D229" t="str">
            <v>110kV - 150kV</v>
          </cell>
        </row>
        <row r="230">
          <cell r="B230">
            <v>127</v>
          </cell>
          <cell r="C230" t="str">
            <v>Maasbracht, vv bev.velden 19,20</v>
          </cell>
          <cell r="D230" t="str">
            <v>220kV / 380kV</v>
          </cell>
        </row>
        <row r="231">
          <cell r="B231">
            <v>227</v>
          </cell>
          <cell r="C231" t="str">
            <v>Engineering consultancy werkz. 2007</v>
          </cell>
          <cell r="D231" t="str">
            <v>TenneT TSO</v>
          </cell>
        </row>
        <row r="232">
          <cell r="B232">
            <v>605900</v>
          </cell>
          <cell r="C232" t="str">
            <v>TI</v>
          </cell>
          <cell r="D232" t="str">
            <v>TenneT TSO</v>
          </cell>
        </row>
        <row r="233">
          <cell r="B233">
            <v>276</v>
          </cell>
          <cell r="C233" t="str">
            <v>Vervangen UTR EHV wit te Mbt</v>
          </cell>
          <cell r="D233" t="str">
            <v>220kV / 380kV</v>
          </cell>
        </row>
        <row r="234">
          <cell r="B234">
            <v>245</v>
          </cell>
          <cell r="C234" t="str">
            <v>Uitvoeren van Saneringen</v>
          </cell>
          <cell r="D234" t="str">
            <v>TenneT TSO</v>
          </cell>
        </row>
        <row r="235">
          <cell r="B235">
            <v>100025</v>
          </cell>
          <cell r="C235" t="str">
            <v>TenneT Way of Working</v>
          </cell>
          <cell r="D235" t="str">
            <v>TenneT TSO</v>
          </cell>
        </row>
        <row r="236">
          <cell r="B236">
            <v>2012</v>
          </cell>
          <cell r="C236" t="str">
            <v>Traceverwerving Wtr - WL (De Lier)</v>
          </cell>
          <cell r="D236" t="str">
            <v>110kV - 150kV</v>
          </cell>
        </row>
        <row r="237">
          <cell r="B237">
            <v>2196</v>
          </cell>
          <cell r="C237" t="str">
            <v>Vervangen scheiders 2008</v>
          </cell>
          <cell r="D237" t="str">
            <v>220kV / 380kV</v>
          </cell>
        </row>
        <row r="238">
          <cell r="B238">
            <v>120150</v>
          </cell>
          <cell r="C238" t="str">
            <v>Trading team</v>
          </cell>
          <cell r="D238" t="str">
            <v>220kV / 380kV</v>
          </cell>
        </row>
        <row r="239">
          <cell r="B239">
            <v>150000</v>
          </cell>
          <cell r="C239" t="str">
            <v>Borging conintu voorziening</v>
          </cell>
          <cell r="D239" t="str">
            <v>TenneT TSO</v>
          </cell>
        </row>
        <row r="240">
          <cell r="B240">
            <v>20</v>
          </cell>
          <cell r="C240" t="str">
            <v>Bouwrijp maken eindhoven</v>
          </cell>
          <cell r="D240" t="str">
            <v>220kV / 380kV</v>
          </cell>
        </row>
        <row r="241">
          <cell r="B241">
            <v>310002</v>
          </cell>
          <cell r="C241" t="str">
            <v>Management Control framework</v>
          </cell>
          <cell r="D241" t="str">
            <v>TenneT TSO</v>
          </cell>
        </row>
        <row r="242">
          <cell r="B242">
            <v>2183</v>
          </cell>
          <cell r="C242" t="str">
            <v>HGL1O 3e transformator (GJP)</v>
          </cell>
          <cell r="D242" t="str">
            <v>TenneT TSO</v>
          </cell>
        </row>
        <row r="243">
          <cell r="B243">
            <v>246</v>
          </cell>
          <cell r="C243" t="str">
            <v>Uitvoeren van Amoveringen</v>
          </cell>
          <cell r="D243" t="str">
            <v>TenneT TSO</v>
          </cell>
        </row>
        <row r="244">
          <cell r="B244">
            <v>2201</v>
          </cell>
          <cell r="C244" t="str">
            <v>Trace HS+MS Urenco-TU SLA 2008-500</v>
          </cell>
          <cell r="D244" t="str">
            <v>WvD</v>
          </cell>
        </row>
        <row r="245">
          <cell r="B245">
            <v>2195</v>
          </cell>
          <cell r="C245" t="str">
            <v>Vervangen meettrafo's 2008</v>
          </cell>
          <cell r="D245" t="str">
            <v>TenneT TSO</v>
          </cell>
        </row>
        <row r="246">
          <cell r="B246">
            <v>260000</v>
          </cell>
          <cell r="C246" t="str">
            <v>#N/A</v>
          </cell>
          <cell r="D246" t="str">
            <v>???</v>
          </cell>
        </row>
        <row r="247">
          <cell r="B247">
            <v>275</v>
          </cell>
          <cell r="C247" t="str">
            <v>Sturen op Uren</v>
          </cell>
          <cell r="D247" t="str">
            <v>TenneT TSO</v>
          </cell>
        </row>
        <row r="248">
          <cell r="B248">
            <v>217508</v>
          </cell>
          <cell r="C248" t="str">
            <v>Verzwaren RTW-KY</v>
          </cell>
          <cell r="D248" t="str">
            <v>220kV / 380kV</v>
          </cell>
        </row>
        <row r="249">
          <cell r="B249">
            <v>523000</v>
          </cell>
          <cell r="C249" t="str">
            <v>Ruimtelijke ordening en milieu</v>
          </cell>
          <cell r="D249" t="str">
            <v>TenneT TSO</v>
          </cell>
        </row>
        <row r="250">
          <cell r="B250">
            <v>272</v>
          </cell>
          <cell r="C250" t="str">
            <v>Studie kabeltracé Westland</v>
          </cell>
          <cell r="D250" t="str">
            <v>110kV - 150kV</v>
          </cell>
        </row>
        <row r="251">
          <cell r="B251">
            <v>241</v>
          </cell>
          <cell r="C251" t="str">
            <v>Detachering P. Loeve - E.On Benelux</v>
          </cell>
          <cell r="D251" t="str">
            <v>TenneT TSO</v>
          </cell>
        </row>
        <row r="252">
          <cell r="B252">
            <v>2161</v>
          </cell>
          <cell r="C252" t="str">
            <v>Gasunie Midwolda SLA 2006-313</v>
          </cell>
          <cell r="D252" t="str">
            <v>WvD</v>
          </cell>
        </row>
        <row r="253">
          <cell r="B253">
            <v>120140</v>
          </cell>
          <cell r="C253" t="str">
            <v>Working group OMA</v>
          </cell>
          <cell r="D253" t="str">
            <v>220kV / 380kV</v>
          </cell>
        </row>
        <row r="254">
          <cell r="B254">
            <v>1000</v>
          </cell>
          <cell r="C254" t="str">
            <v>Consultancy Regio Oost 2008</v>
          </cell>
          <cell r="D254" t="str">
            <v>???</v>
          </cell>
        </row>
        <row r="255">
          <cell r="B255">
            <v>211</v>
          </cell>
          <cell r="C255" t="str">
            <v>EU-Erkenning leveranciers prim.comp</v>
          </cell>
          <cell r="D255" t="str">
            <v>TenneT TSO</v>
          </cell>
        </row>
        <row r="256">
          <cell r="B256">
            <v>62</v>
          </cell>
          <cell r="C256" t="str">
            <v>Verplaatsen C-bank RtW-Wl (125Mvar)</v>
          </cell>
          <cell r="D256" t="str">
            <v>110kV - 150kV</v>
          </cell>
        </row>
        <row r="257">
          <cell r="B257">
            <v>150011</v>
          </cell>
          <cell r="C257" t="str">
            <v>Opzetten Regiokantoren (W'veen)</v>
          </cell>
          <cell r="D257" t="str">
            <v>110kV - 150kV</v>
          </cell>
        </row>
        <row r="258">
          <cell r="B258">
            <v>232</v>
          </cell>
          <cell r="C258" t="str">
            <v>Telefonie &amp; Datacommunicatie</v>
          </cell>
          <cell r="D258" t="str">
            <v>TenneT TSO</v>
          </cell>
        </row>
        <row r="259">
          <cell r="B259">
            <v>205</v>
          </cell>
          <cell r="C259" t="str">
            <v>EU-erkenning leveranciers voor VBS</v>
          </cell>
          <cell r="D259" t="str">
            <v>TenneT TSO</v>
          </cell>
        </row>
        <row r="260">
          <cell r="B260">
            <v>271</v>
          </cell>
          <cell r="C260" t="str">
            <v>IFS Inrichting AM</v>
          </cell>
          <cell r="D260" t="str">
            <v>TenneT TSO</v>
          </cell>
        </row>
        <row r="261">
          <cell r="B261">
            <v>264</v>
          </cell>
          <cell r="C261" t="str">
            <v>Data-integratie RNB's</v>
          </cell>
          <cell r="D261" t="str">
            <v>TenneT TSO</v>
          </cell>
        </row>
        <row r="262">
          <cell r="B262">
            <v>2182</v>
          </cell>
          <cell r="C262" t="str">
            <v>ZL1F-KP1 verkabeling mast 8-16 geme</v>
          </cell>
          <cell r="D262" t="str">
            <v>WvD</v>
          </cell>
        </row>
        <row r="263">
          <cell r="B263">
            <v>2203</v>
          </cell>
          <cell r="C263" t="str">
            <v>WKC Luttelgeest SLA 2008-209</v>
          </cell>
          <cell r="D263" t="str">
            <v>WvD</v>
          </cell>
        </row>
        <row r="264">
          <cell r="B264">
            <v>278</v>
          </cell>
          <cell r="C264" t="str">
            <v>Tijdelijke bev.maatr. 2008 West</v>
          </cell>
          <cell r="D264" t="str">
            <v>TenneT TSO</v>
          </cell>
        </row>
        <row r="265">
          <cell r="B265">
            <v>252</v>
          </cell>
          <cell r="C265" t="str">
            <v>BU-TI Wijzigingen en aanpass in IFS</v>
          </cell>
          <cell r="D265" t="str">
            <v>TenneT TSO</v>
          </cell>
        </row>
        <row r="266">
          <cell r="B266">
            <v>273</v>
          </cell>
          <cell r="C266" t="str">
            <v>Studie kabeltracé Noord-Holland</v>
          </cell>
          <cell r="D266" t="str">
            <v>110kV - 150kV</v>
          </cell>
        </row>
        <row r="267">
          <cell r="B267">
            <v>129</v>
          </cell>
          <cell r="C267" t="str">
            <v>OPGW herstel</v>
          </cell>
          <cell r="D267" t="str">
            <v>220kV / 380kV</v>
          </cell>
        </row>
        <row r="268">
          <cell r="B268">
            <v>260</v>
          </cell>
          <cell r="C268" t="str">
            <v>Strategische herstelcapaciteit</v>
          </cell>
          <cell r="D268" t="str">
            <v>TenneT TSO</v>
          </cell>
        </row>
        <row r="269">
          <cell r="B269">
            <v>1006</v>
          </cell>
          <cell r="C269" t="str">
            <v>Uitvoeren van saneringen in 2008</v>
          </cell>
          <cell r="D269" t="str">
            <v>TenneT TSO</v>
          </cell>
        </row>
        <row r="270">
          <cell r="B270">
            <v>1014</v>
          </cell>
          <cell r="C270" t="str">
            <v>Quickscan TOEDS/TAMS</v>
          </cell>
          <cell r="D270" t="str">
            <v>TenneT TSO</v>
          </cell>
        </row>
        <row r="271">
          <cell r="B271">
            <v>2181</v>
          </cell>
          <cell r="C271" t="str">
            <v>Verhogen geleiders</v>
          </cell>
          <cell r="D271" t="str">
            <v>TenneT TSO</v>
          </cell>
        </row>
        <row r="272">
          <cell r="B272">
            <v>217441</v>
          </cell>
          <cell r="C272" t="str">
            <v>Lijn Oostzaan-Beverwijk 380 kV</v>
          </cell>
          <cell r="D272" t="str">
            <v>220kV / 380kV</v>
          </cell>
        </row>
        <row r="273">
          <cell r="B273">
            <v>2205</v>
          </cell>
          <cell r="C273" t="str">
            <v>Div lijnen onderzoek aanpassing ivm</v>
          </cell>
          <cell r="D273" t="str">
            <v>TenneT TSO</v>
          </cell>
        </row>
        <row r="274">
          <cell r="B274">
            <v>1021</v>
          </cell>
          <cell r="C274" t="str">
            <v>storing Rotterdam object Maasvlakt</v>
          </cell>
          <cell r="D274" t="str">
            <v>110kV - 150kV</v>
          </cell>
        </row>
        <row r="275">
          <cell r="B275">
            <v>150004</v>
          </cell>
          <cell r="C275" t="str">
            <v>Huisvesting en herontwikkeling</v>
          </cell>
          <cell r="D275" t="str">
            <v>TenneT TSO</v>
          </cell>
        </row>
        <row r="276">
          <cell r="B276">
            <v>2184</v>
          </cell>
          <cell r="C276" t="str">
            <v>Verv. 3 stuks 110kV vermogenschakel</v>
          </cell>
          <cell r="D276" t="str">
            <v>110kV - 150kV</v>
          </cell>
        </row>
        <row r="277">
          <cell r="B277">
            <v>900004</v>
          </cell>
          <cell r="C277" t="str">
            <v>Wind op Zee</v>
          </cell>
          <cell r="D277" t="str">
            <v>TenneT TSO</v>
          </cell>
        </row>
        <row r="278">
          <cell r="B278">
            <v>251</v>
          </cell>
          <cell r="C278" t="str">
            <v>KBS DTe</v>
          </cell>
          <cell r="D278" t="str">
            <v>TenneT TSO</v>
          </cell>
        </row>
        <row r="279">
          <cell r="B279">
            <v>255</v>
          </cell>
          <cell r="C279" t="str">
            <v>Ontwikkeling kostenmodellen</v>
          </cell>
          <cell r="D279" t="str">
            <v>TenneT TSO</v>
          </cell>
        </row>
        <row r="280">
          <cell r="B280">
            <v>2198</v>
          </cell>
          <cell r="C280" t="str">
            <v>Verv 110kV dist.relais LZ95 2008</v>
          </cell>
          <cell r="D280" t="str">
            <v>110kV - 150kV</v>
          </cell>
        </row>
        <row r="281">
          <cell r="B281">
            <v>301009</v>
          </cell>
          <cell r="C281" t="str">
            <v>Besturingscentrum Ede</v>
          </cell>
          <cell r="D281" t="str">
            <v>110kV - 150kV</v>
          </cell>
        </row>
        <row r="282">
          <cell r="B282">
            <v>2199</v>
          </cell>
          <cell r="C282" t="str">
            <v>HTN-ERD-EHVO financ afw Rws A2</v>
          </cell>
          <cell r="D282" t="str">
            <v>220kV / 380kV</v>
          </cell>
        </row>
        <row r="283">
          <cell r="B283">
            <v>235</v>
          </cell>
          <cell r="C283" t="str">
            <v>Veranderproject AM</v>
          </cell>
          <cell r="D283" t="str">
            <v>TenneT TSO</v>
          </cell>
        </row>
        <row r="284">
          <cell r="B284">
            <v>2206</v>
          </cell>
          <cell r="C284" t="str">
            <v>WSM1R 110kV veld Essent Wind</v>
          </cell>
          <cell r="D284" t="str">
            <v>110kV - 150kV</v>
          </cell>
        </row>
        <row r="285">
          <cell r="B285">
            <v>1022</v>
          </cell>
          <cell r="C285" t="str">
            <v>Werkzaamheden door derden</v>
          </cell>
          <cell r="D285" t="str">
            <v>WvD</v>
          </cell>
        </row>
        <row r="286">
          <cell r="B286">
            <v>1015</v>
          </cell>
          <cell r="C286" t="str">
            <v>Realisatie sluiting Telecomring Zee</v>
          </cell>
          <cell r="D286" t="str">
            <v>TenneT TSO</v>
          </cell>
        </row>
        <row r="287">
          <cell r="B287">
            <v>2186</v>
          </cell>
          <cell r="C287" t="str">
            <v>GTB-HTN valbeveiligingen 111 masten</v>
          </cell>
          <cell r="D287" t="str">
            <v>TenneT TSO</v>
          </cell>
        </row>
        <row r="288">
          <cell r="B288">
            <v>217927</v>
          </cell>
          <cell r="C288" t="str">
            <v>verv verm schak BISEP stat Albldm</v>
          </cell>
          <cell r="D288" t="str">
            <v>110kV - 150kV</v>
          </cell>
        </row>
        <row r="289">
          <cell r="B289">
            <v>150018</v>
          </cell>
          <cell r="C289" t="str">
            <v>Business Case vaste vs. mob telf</v>
          </cell>
          <cell r="D289" t="str">
            <v>TenneT TSO</v>
          </cell>
        </row>
        <row r="290">
          <cell r="B290">
            <v>2200</v>
          </cell>
          <cell r="C290" t="str">
            <v>HEEZE-EHVZ financ afw Rws A2</v>
          </cell>
          <cell r="D290" t="str">
            <v>220kV / 380kV</v>
          </cell>
        </row>
        <row r="291">
          <cell r="B291">
            <v>1024</v>
          </cell>
          <cell r="C291" t="str">
            <v>second opion vooronderzoek, Opwaard</v>
          </cell>
          <cell r="D291" t="str">
            <v>???</v>
          </cell>
        </row>
        <row r="292">
          <cell r="B292">
            <v>2197</v>
          </cell>
          <cell r="C292" t="str">
            <v>VLH1 verv 110kV railsysteem</v>
          </cell>
          <cell r="D292" t="str">
            <v>110kV - 150kV</v>
          </cell>
        </row>
        <row r="293">
          <cell r="B293">
            <v>1008</v>
          </cell>
          <cell r="C293" t="str">
            <v>Maken kaart voor SEV III</v>
          </cell>
          <cell r="D293" t="str">
            <v>???</v>
          </cell>
        </row>
        <row r="294">
          <cell r="B294">
            <v>2189</v>
          </cell>
          <cell r="C294" t="str">
            <v>SBRN verv aftakscheider wit</v>
          </cell>
          <cell r="D294" t="str">
            <v>TenneT TSO</v>
          </cell>
        </row>
        <row r="295">
          <cell r="B295">
            <v>217509</v>
          </cell>
          <cell r="C295" t="str">
            <v>Randstaddirectie</v>
          </cell>
          <cell r="D295" t="str">
            <v>220kV / 380kV</v>
          </cell>
        </row>
        <row r="296">
          <cell r="B296">
            <v>2180</v>
          </cell>
          <cell r="C296" t="str">
            <v>AML1T, HGL1W en CVD1 verv lijnsch/a</v>
          </cell>
          <cell r="D296" t="str">
            <v>TenneT TSO</v>
          </cell>
        </row>
        <row r="297">
          <cell r="B297">
            <v>207</v>
          </cell>
          <cell r="C297" t="str">
            <v>Studie betrouwbaarheid masten extr.</v>
          </cell>
          <cell r="D297" t="str">
            <v>???</v>
          </cell>
        </row>
        <row r="298">
          <cell r="B298">
            <v>233</v>
          </cell>
          <cell r="C298" t="str">
            <v>Tijdelijke beveiligingsmaatr. 2007</v>
          </cell>
          <cell r="D298" t="str">
            <v>TenneT TSO</v>
          </cell>
        </row>
        <row r="299">
          <cell r="B299">
            <v>2188</v>
          </cell>
          <cell r="C299" t="str">
            <v>R16 R16A verv van de geleiders OPGW</v>
          </cell>
          <cell r="D299" t="str">
            <v>220kV / 380kV</v>
          </cell>
        </row>
        <row r="300">
          <cell r="B300">
            <v>1010</v>
          </cell>
          <cell r="C300" t="str">
            <v>Dynamische capaciteit lijnbeheer</v>
          </cell>
          <cell r="D300" t="str">
            <v>???</v>
          </cell>
        </row>
        <row r="301">
          <cell r="B301">
            <v>150300</v>
          </cell>
          <cell r="C301" t="str">
            <v>Contract Management</v>
          </cell>
          <cell r="D301" t="str">
            <v>TenneT TSO</v>
          </cell>
        </row>
        <row r="302">
          <cell r="B302">
            <v>530000</v>
          </cell>
          <cell r="C302" t="str">
            <v>Programmamanagement</v>
          </cell>
          <cell r="D302" t="str">
            <v>TenneT TSO</v>
          </cell>
        </row>
        <row r="303">
          <cell r="B303">
            <v>650000</v>
          </cell>
          <cell r="C303" t="str">
            <v>KAM afdelingskosten</v>
          </cell>
          <cell r="D303" t="str">
            <v>TenneT TSO</v>
          </cell>
        </row>
      </sheetData>
      <sheetData sheetId="3">
        <row r="2">
          <cell r="B2">
            <v>100014</v>
          </cell>
          <cell r="C2">
            <v>536</v>
          </cell>
          <cell r="D2" t="str">
            <v>110 kV</v>
          </cell>
          <cell r="E2" t="str">
            <v>Investeringsproject</v>
          </cell>
          <cell r="F2" t="e">
            <v>#N/A</v>
          </cell>
          <cell r="G2">
            <v>536</v>
          </cell>
        </row>
        <row r="3">
          <cell r="B3">
            <v>100024</v>
          </cell>
          <cell r="C3">
            <v>293.5</v>
          </cell>
          <cell r="D3" t="e">
            <v>#N/A</v>
          </cell>
          <cell r="E3" t="str">
            <v>Investeringsproject</v>
          </cell>
          <cell r="F3" t="e">
            <v>#N/A</v>
          </cell>
          <cell r="G3">
            <v>293.5</v>
          </cell>
        </row>
        <row r="4">
          <cell r="B4">
            <v>100025</v>
          </cell>
          <cell r="C4">
            <v>137.5</v>
          </cell>
          <cell r="D4" t="e">
            <v>#N/A</v>
          </cell>
          <cell r="E4" t="str">
            <v>Exploitatieproject</v>
          </cell>
          <cell r="F4" t="str">
            <v>Kwal. Verb.</v>
          </cell>
          <cell r="G4">
            <v>137.5</v>
          </cell>
        </row>
        <row r="5">
          <cell r="B5">
            <v>120101</v>
          </cell>
          <cell r="C5">
            <v>4493</v>
          </cell>
          <cell r="D5" t="str">
            <v>380 kV</v>
          </cell>
          <cell r="E5" t="str">
            <v>Investeringsproject</v>
          </cell>
          <cell r="F5" t="str">
            <v>Cap. Uitbreiding</v>
          </cell>
          <cell r="G5">
            <v>4501</v>
          </cell>
        </row>
        <row r="6">
          <cell r="B6">
            <v>120121</v>
          </cell>
          <cell r="C6">
            <v>614.75</v>
          </cell>
          <cell r="D6" t="str">
            <v>Overig</v>
          </cell>
          <cell r="E6" t="str">
            <v>Investeringsproject</v>
          </cell>
          <cell r="F6" t="str">
            <v>Cap. Uitbreiding</v>
          </cell>
          <cell r="G6">
            <v>614.75</v>
          </cell>
        </row>
        <row r="7">
          <cell r="B7">
            <v>120130</v>
          </cell>
          <cell r="C7">
            <v>565</v>
          </cell>
          <cell r="D7" t="str">
            <v>380 kV</v>
          </cell>
          <cell r="E7" t="str">
            <v>Investeringsproject</v>
          </cell>
          <cell r="F7" t="e">
            <v>#N/A</v>
          </cell>
          <cell r="G7">
            <v>565</v>
          </cell>
        </row>
        <row r="8">
          <cell r="B8">
            <v>120150</v>
          </cell>
          <cell r="C8">
            <v>129</v>
          </cell>
          <cell r="D8" t="str">
            <v>380 kV</v>
          </cell>
          <cell r="E8" t="str">
            <v>Investeringsproject</v>
          </cell>
          <cell r="F8" t="e">
            <v>#N/A</v>
          </cell>
          <cell r="G8">
            <v>129</v>
          </cell>
        </row>
        <row r="9">
          <cell r="B9">
            <v>120151</v>
          </cell>
          <cell r="C9">
            <v>218</v>
          </cell>
          <cell r="D9" t="str">
            <v>380 kV</v>
          </cell>
          <cell r="E9" t="str">
            <v>Investeringsproject</v>
          </cell>
          <cell r="F9" t="e">
            <v>#N/A</v>
          </cell>
          <cell r="G9">
            <v>218</v>
          </cell>
        </row>
        <row r="10">
          <cell r="B10">
            <v>150004</v>
          </cell>
          <cell r="C10">
            <v>23</v>
          </cell>
          <cell r="D10" t="e">
            <v>#N/A</v>
          </cell>
          <cell r="E10" t="e">
            <v>#N/A</v>
          </cell>
          <cell r="F10" t="e">
            <v>#N/A</v>
          </cell>
          <cell r="G10">
            <v>23</v>
          </cell>
        </row>
        <row r="11">
          <cell r="B11">
            <v>150011</v>
          </cell>
          <cell r="C11">
            <v>60.5</v>
          </cell>
          <cell r="D11" t="e">
            <v>#N/A</v>
          </cell>
          <cell r="E11" t="e">
            <v>#N/A</v>
          </cell>
          <cell r="F11" t="e">
            <v>#N/A</v>
          </cell>
          <cell r="G11">
            <v>60.5</v>
          </cell>
        </row>
        <row r="12">
          <cell r="B12">
            <v>150018</v>
          </cell>
          <cell r="C12">
            <v>8.5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8.5</v>
          </cell>
        </row>
        <row r="13">
          <cell r="B13">
            <v>210600</v>
          </cell>
          <cell r="C13">
            <v>360.75</v>
          </cell>
          <cell r="D13" t="e">
            <v>#N/A</v>
          </cell>
          <cell r="E13" t="str">
            <v>Exploitatieproject</v>
          </cell>
          <cell r="F13" t="str">
            <v>Kwal. Verb.</v>
          </cell>
          <cell r="G13">
            <v>360.75</v>
          </cell>
        </row>
        <row r="14">
          <cell r="B14">
            <v>214512</v>
          </cell>
          <cell r="C14">
            <v>13734.25</v>
          </cell>
          <cell r="D14" t="str">
            <v>380 kV</v>
          </cell>
          <cell r="E14" t="str">
            <v>Investeringsproject</v>
          </cell>
          <cell r="F14" t="str">
            <v>Cap. Uitbreiding</v>
          </cell>
          <cell r="G14">
            <v>13734.25</v>
          </cell>
        </row>
        <row r="15">
          <cell r="B15">
            <v>217370</v>
          </cell>
          <cell r="C15">
            <v>61</v>
          </cell>
          <cell r="D15" t="str">
            <v>380 kV</v>
          </cell>
          <cell r="E15" t="str">
            <v>Investeringsproject</v>
          </cell>
          <cell r="F15" t="str">
            <v>Kwal. Verb.</v>
          </cell>
          <cell r="G15">
            <v>61</v>
          </cell>
        </row>
        <row r="16">
          <cell r="B16">
            <v>217402</v>
          </cell>
          <cell r="C16">
            <v>374.25</v>
          </cell>
          <cell r="D16" t="str">
            <v>380 kV</v>
          </cell>
          <cell r="E16" t="str">
            <v>Investeringsproject</v>
          </cell>
          <cell r="F16" t="str">
            <v>Cap. Uitbreiding</v>
          </cell>
          <cell r="G16">
            <v>374.25</v>
          </cell>
        </row>
        <row r="17">
          <cell r="B17">
            <v>217509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3</v>
          </cell>
        </row>
        <row r="18">
          <cell r="B18">
            <v>217600</v>
          </cell>
          <cell r="C18">
            <v>721</v>
          </cell>
          <cell r="D18" t="str">
            <v>150 kV</v>
          </cell>
          <cell r="E18" t="str">
            <v>Investeringsproject</v>
          </cell>
          <cell r="F18" t="str">
            <v>Cap. Uitbreiding</v>
          </cell>
          <cell r="G18">
            <v>721</v>
          </cell>
        </row>
        <row r="19">
          <cell r="B19">
            <v>217923</v>
          </cell>
          <cell r="C19">
            <v>6.5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6.5</v>
          </cell>
        </row>
        <row r="20">
          <cell r="B20">
            <v>217925</v>
          </cell>
          <cell r="C20">
            <v>602</v>
          </cell>
          <cell r="D20" t="str">
            <v>150 kV</v>
          </cell>
          <cell r="E20" t="str">
            <v>Investeringsproject</v>
          </cell>
          <cell r="F20" t="str">
            <v>Ren. + Verv</v>
          </cell>
          <cell r="G20">
            <v>602</v>
          </cell>
        </row>
        <row r="21">
          <cell r="B21">
            <v>217928</v>
          </cell>
          <cell r="C21">
            <v>349.5</v>
          </cell>
          <cell r="D21" t="str">
            <v>150 kV</v>
          </cell>
          <cell r="E21" t="str">
            <v>Investeringsproject</v>
          </cell>
          <cell r="F21" t="str">
            <v>Ren. + Verv</v>
          </cell>
          <cell r="G21">
            <v>349.5</v>
          </cell>
        </row>
        <row r="22">
          <cell r="B22">
            <v>217940</v>
          </cell>
          <cell r="C22">
            <v>426.75</v>
          </cell>
          <cell r="D22" t="str">
            <v>150 kV</v>
          </cell>
          <cell r="E22" t="str">
            <v>Projecten Derden</v>
          </cell>
          <cell r="F22" t="str">
            <v>Reconstructie</v>
          </cell>
          <cell r="G22">
            <v>426.75</v>
          </cell>
        </row>
        <row r="23">
          <cell r="B23">
            <v>217945</v>
          </cell>
          <cell r="C23">
            <v>15</v>
          </cell>
          <cell r="D23" t="e">
            <v>#N/A</v>
          </cell>
          <cell r="E23" t="e">
            <v>#N/A</v>
          </cell>
          <cell r="F23" t="e">
            <v>#N/A</v>
          </cell>
          <cell r="G23">
            <v>15</v>
          </cell>
        </row>
        <row r="24">
          <cell r="B24">
            <v>260000</v>
          </cell>
          <cell r="C24">
            <v>90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90</v>
          </cell>
        </row>
        <row r="25">
          <cell r="B25">
            <v>301005</v>
          </cell>
          <cell r="C25">
            <v>375</v>
          </cell>
          <cell r="D25" t="e">
            <v>#N/A</v>
          </cell>
          <cell r="E25" t="str">
            <v>Investeringsproject</v>
          </cell>
          <cell r="F25" t="e">
            <v>#N/A</v>
          </cell>
          <cell r="G25">
            <v>375</v>
          </cell>
        </row>
        <row r="26">
          <cell r="B26">
            <v>301009</v>
          </cell>
          <cell r="C26">
            <v>15</v>
          </cell>
          <cell r="D26" t="e">
            <v>#N/A</v>
          </cell>
          <cell r="E26" t="str">
            <v>Investeringsproject</v>
          </cell>
          <cell r="F26" t="e">
            <v>#N/A</v>
          </cell>
          <cell r="G26">
            <v>15</v>
          </cell>
        </row>
        <row r="27">
          <cell r="B27">
            <v>310001</v>
          </cell>
          <cell r="C27">
            <v>4000</v>
          </cell>
          <cell r="D27" t="str">
            <v>150 kV</v>
          </cell>
          <cell r="E27" t="str">
            <v>TenneXT</v>
          </cell>
          <cell r="F27" t="e">
            <v>#N/A</v>
          </cell>
          <cell r="G27">
            <v>4000</v>
          </cell>
        </row>
        <row r="28">
          <cell r="B28">
            <v>310002</v>
          </cell>
          <cell r="C28">
            <v>115.5</v>
          </cell>
          <cell r="D28" t="str">
            <v>150 kV</v>
          </cell>
          <cell r="E28" t="str">
            <v>TenneXT</v>
          </cell>
          <cell r="F28" t="e">
            <v>#N/A</v>
          </cell>
          <cell r="G28">
            <v>115.5</v>
          </cell>
        </row>
        <row r="29">
          <cell r="B29">
            <v>310003</v>
          </cell>
          <cell r="C29">
            <v>6140</v>
          </cell>
          <cell r="D29" t="str">
            <v>150 kV</v>
          </cell>
          <cell r="E29" t="str">
            <v>TenneXT</v>
          </cell>
          <cell r="F29" t="e">
            <v>#N/A</v>
          </cell>
          <cell r="G29">
            <v>6140</v>
          </cell>
        </row>
        <row r="30">
          <cell r="B30">
            <v>310005</v>
          </cell>
          <cell r="C30">
            <v>3789.5</v>
          </cell>
          <cell r="D30" t="str">
            <v>150 kV</v>
          </cell>
          <cell r="E30" t="str">
            <v>TenneXT</v>
          </cell>
          <cell r="F30" t="e">
            <v>#N/A</v>
          </cell>
          <cell r="G30">
            <v>3789.5</v>
          </cell>
        </row>
        <row r="31">
          <cell r="B31">
            <v>523000</v>
          </cell>
          <cell r="C31">
            <v>76.5</v>
          </cell>
          <cell r="D31" t="e">
            <v>#N/A</v>
          </cell>
          <cell r="E31" t="str">
            <v>Exploitatieproject</v>
          </cell>
          <cell r="F31" t="e">
            <v>#N/A</v>
          </cell>
          <cell r="G31" t="e">
            <v>#N/A</v>
          </cell>
        </row>
        <row r="32">
          <cell r="B32">
            <v>530000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605900</v>
          </cell>
          <cell r="C33">
            <v>704</v>
          </cell>
          <cell r="D33" t="e">
            <v>#N/A</v>
          </cell>
          <cell r="E33" t="str">
            <v>Exploitatieproject</v>
          </cell>
          <cell r="F33" t="str">
            <v>Algemeen</v>
          </cell>
          <cell r="G33">
            <v>160</v>
          </cell>
        </row>
        <row r="34">
          <cell r="B34">
            <v>900001</v>
          </cell>
          <cell r="C34">
            <v>4195</v>
          </cell>
          <cell r="D34" t="str">
            <v>380 kV</v>
          </cell>
          <cell r="E34" t="str">
            <v>Investeringsproject</v>
          </cell>
          <cell r="F34" t="e">
            <v>#N/A</v>
          </cell>
          <cell r="G34">
            <v>9603</v>
          </cell>
        </row>
        <row r="35">
          <cell r="B35">
            <v>900004</v>
          </cell>
          <cell r="C35">
            <v>18</v>
          </cell>
          <cell r="D35" t="e">
            <v>#N/A</v>
          </cell>
          <cell r="E35" t="e">
            <v>#N/A</v>
          </cell>
          <cell r="F35" t="e">
            <v>#N/A</v>
          </cell>
          <cell r="G35">
            <v>18</v>
          </cell>
        </row>
        <row r="36">
          <cell r="B36">
            <v>2</v>
          </cell>
          <cell r="C36">
            <v>9951.5</v>
          </cell>
          <cell r="D36" t="str">
            <v>380 kV</v>
          </cell>
          <cell r="E36" t="str">
            <v>Investeringsproject</v>
          </cell>
          <cell r="F36" t="str">
            <v>Cap. Uitbreiding</v>
          </cell>
          <cell r="G36">
            <v>9976.5</v>
          </cell>
        </row>
        <row r="37">
          <cell r="B37">
            <v>3</v>
          </cell>
          <cell r="C37">
            <v>3219.25</v>
          </cell>
          <cell r="D37" t="str">
            <v>380 kV</v>
          </cell>
          <cell r="E37" t="str">
            <v>Investeringsproject</v>
          </cell>
          <cell r="F37" t="str">
            <v>Cap. Uitbreiding</v>
          </cell>
          <cell r="G37">
            <v>3219.25</v>
          </cell>
        </row>
        <row r="38">
          <cell r="B38">
            <v>4</v>
          </cell>
          <cell r="C38">
            <v>4239.5</v>
          </cell>
          <cell r="D38" t="str">
            <v>380 kV</v>
          </cell>
          <cell r="E38" t="str">
            <v>Investeringsproject</v>
          </cell>
          <cell r="F38" t="str">
            <v>Cap. Uitbreiding</v>
          </cell>
          <cell r="G38">
            <v>4239.5</v>
          </cell>
        </row>
        <row r="39">
          <cell r="B39">
            <v>5</v>
          </cell>
          <cell r="C39">
            <v>448</v>
          </cell>
          <cell r="D39" t="str">
            <v>380 kV</v>
          </cell>
          <cell r="E39" t="str">
            <v>Investeringsproject</v>
          </cell>
          <cell r="F39" t="str">
            <v>Cap. Uitbreiding</v>
          </cell>
          <cell r="G39">
            <v>448</v>
          </cell>
        </row>
        <row r="40">
          <cell r="B40">
            <v>6</v>
          </cell>
          <cell r="C40">
            <v>655</v>
          </cell>
          <cell r="D40" t="str">
            <v>380 kV</v>
          </cell>
          <cell r="E40" t="str">
            <v>Investeringsproject</v>
          </cell>
          <cell r="F40" t="str">
            <v>Cap. Uitbreiding</v>
          </cell>
          <cell r="G40">
            <v>655</v>
          </cell>
        </row>
        <row r="41">
          <cell r="B41">
            <v>10</v>
          </cell>
          <cell r="C41">
            <v>1609</v>
          </cell>
          <cell r="D41" t="str">
            <v>380 kV</v>
          </cell>
          <cell r="E41" t="str">
            <v>Investeringsproject</v>
          </cell>
          <cell r="F41" t="str">
            <v>Cap. Uitbreiding</v>
          </cell>
          <cell r="G41">
            <v>1609</v>
          </cell>
        </row>
        <row r="42">
          <cell r="B42">
            <v>11</v>
          </cell>
          <cell r="C42">
            <v>3328.91</v>
          </cell>
          <cell r="D42" t="str">
            <v>380 kV</v>
          </cell>
          <cell r="E42" t="str">
            <v>Investeringsproject</v>
          </cell>
          <cell r="F42" t="str">
            <v>Cap. Uitbreiding</v>
          </cell>
          <cell r="G42">
            <v>3328.91</v>
          </cell>
        </row>
        <row r="43">
          <cell r="B43">
            <v>12</v>
          </cell>
          <cell r="C43">
            <v>2810</v>
          </cell>
          <cell r="D43" t="str">
            <v>380 kV</v>
          </cell>
          <cell r="E43" t="str">
            <v>Investeringsproject</v>
          </cell>
          <cell r="F43" t="str">
            <v>Cap. Uitbreiding</v>
          </cell>
          <cell r="G43">
            <v>2810</v>
          </cell>
        </row>
        <row r="44">
          <cell r="B44">
            <v>13</v>
          </cell>
          <cell r="C44">
            <v>7182.75</v>
          </cell>
          <cell r="D44" t="str">
            <v>380 kV</v>
          </cell>
          <cell r="E44" t="str">
            <v>Investeringsproject</v>
          </cell>
          <cell r="F44" t="str">
            <v>Cap. Uitbreiding</v>
          </cell>
          <cell r="G44">
            <v>7184.75</v>
          </cell>
        </row>
        <row r="45">
          <cell r="B45">
            <v>14</v>
          </cell>
          <cell r="C45">
            <v>6827.75</v>
          </cell>
          <cell r="D45" t="str">
            <v>380 kV</v>
          </cell>
          <cell r="E45" t="str">
            <v>Investeringsproject</v>
          </cell>
          <cell r="F45" t="str">
            <v>Cap. Uitbreiding</v>
          </cell>
          <cell r="G45">
            <v>6827.75</v>
          </cell>
        </row>
        <row r="46">
          <cell r="B46">
            <v>15</v>
          </cell>
          <cell r="C46">
            <v>5862.75</v>
          </cell>
          <cell r="D46" t="str">
            <v>380 kV</v>
          </cell>
          <cell r="E46" t="str">
            <v>Investeringsproject</v>
          </cell>
          <cell r="F46" t="str">
            <v>Cap. Uitbreiding</v>
          </cell>
          <cell r="G46">
            <v>5862.75</v>
          </cell>
        </row>
        <row r="47">
          <cell r="B47">
            <v>19</v>
          </cell>
          <cell r="C47">
            <v>31.75</v>
          </cell>
          <cell r="D47" t="str">
            <v>380 kV</v>
          </cell>
          <cell r="E47" t="str">
            <v>Investeringsproject</v>
          </cell>
          <cell r="F47" t="str">
            <v>Kwal. Verb.</v>
          </cell>
          <cell r="G47">
            <v>31.75</v>
          </cell>
        </row>
        <row r="48">
          <cell r="B48">
            <v>20</v>
          </cell>
          <cell r="C48">
            <v>162</v>
          </cell>
          <cell r="D48" t="str">
            <v>380 kV</v>
          </cell>
          <cell r="E48" t="str">
            <v>Investeringsproject</v>
          </cell>
          <cell r="F48" t="str">
            <v>Kwal. Verb.</v>
          </cell>
          <cell r="G48">
            <v>162</v>
          </cell>
        </row>
        <row r="49">
          <cell r="B49">
            <v>21</v>
          </cell>
          <cell r="C49">
            <v>1138.5</v>
          </cell>
          <cell r="D49" t="str">
            <v>380 kV</v>
          </cell>
          <cell r="E49" t="str">
            <v>Investeringsproject</v>
          </cell>
          <cell r="F49" t="str">
            <v>Ren. + Verv</v>
          </cell>
          <cell r="G49">
            <v>1138.5</v>
          </cell>
        </row>
        <row r="50">
          <cell r="B50">
            <v>27</v>
          </cell>
          <cell r="C50">
            <v>623.5</v>
          </cell>
          <cell r="D50" t="str">
            <v>380 kV</v>
          </cell>
          <cell r="E50" t="str">
            <v>Investeringsproject</v>
          </cell>
          <cell r="F50" t="str">
            <v>Cap. Uitbreiding</v>
          </cell>
          <cell r="G50">
            <v>623.5</v>
          </cell>
        </row>
        <row r="51">
          <cell r="B51">
            <v>41</v>
          </cell>
          <cell r="C51">
            <v>1101.0899999999999</v>
          </cell>
          <cell r="D51" t="str">
            <v>380 kV</v>
          </cell>
          <cell r="E51" t="str">
            <v>Projecten Derden</v>
          </cell>
          <cell r="F51" t="str">
            <v>Aansluiting</v>
          </cell>
          <cell r="G51">
            <v>1101.0899999999999</v>
          </cell>
        </row>
        <row r="52">
          <cell r="B52">
            <v>49</v>
          </cell>
          <cell r="C52">
            <v>80</v>
          </cell>
          <cell r="D52" t="str">
            <v>380 kV</v>
          </cell>
          <cell r="E52" t="str">
            <v>Projecten Derden</v>
          </cell>
          <cell r="F52" t="str">
            <v>Reconstructie</v>
          </cell>
          <cell r="G52">
            <v>80</v>
          </cell>
        </row>
        <row r="53">
          <cell r="B53">
            <v>50</v>
          </cell>
          <cell r="C53">
            <v>962.5</v>
          </cell>
          <cell r="D53" t="str">
            <v>380 kV</v>
          </cell>
          <cell r="E53" t="str">
            <v>Projecten Derden</v>
          </cell>
          <cell r="F53" t="str">
            <v>Reconstructie</v>
          </cell>
          <cell r="G53">
            <v>962.5</v>
          </cell>
        </row>
        <row r="54">
          <cell r="B54">
            <v>51</v>
          </cell>
          <cell r="C54">
            <v>117</v>
          </cell>
          <cell r="D54" t="str">
            <v>380 kV</v>
          </cell>
          <cell r="E54" t="str">
            <v>Projecten Derden</v>
          </cell>
          <cell r="F54" t="str">
            <v>Reconstructie</v>
          </cell>
          <cell r="G54">
            <v>117</v>
          </cell>
        </row>
        <row r="55">
          <cell r="B55">
            <v>52</v>
          </cell>
          <cell r="C55">
            <v>2533.5</v>
          </cell>
          <cell r="D55" t="str">
            <v>150 kV</v>
          </cell>
          <cell r="E55" t="str">
            <v>Investeringsproject</v>
          </cell>
          <cell r="F55" t="str">
            <v>Cap. Uitbreiding</v>
          </cell>
          <cell r="G55">
            <v>2533.5</v>
          </cell>
        </row>
        <row r="56">
          <cell r="B56">
            <v>56</v>
          </cell>
          <cell r="C56">
            <v>769.75</v>
          </cell>
          <cell r="D56" t="str">
            <v>150 kV</v>
          </cell>
          <cell r="E56" t="str">
            <v>Investeringsproject</v>
          </cell>
          <cell r="F56" t="str">
            <v>Cap. Uitbreiding</v>
          </cell>
          <cell r="G56">
            <v>769.75</v>
          </cell>
        </row>
        <row r="57">
          <cell r="B57">
            <v>58</v>
          </cell>
          <cell r="C57">
            <v>2677.5</v>
          </cell>
          <cell r="D57" t="str">
            <v>150 kV</v>
          </cell>
          <cell r="E57" t="str">
            <v>Investeringsproject</v>
          </cell>
          <cell r="F57" t="str">
            <v>Cap. Uitbreiding</v>
          </cell>
          <cell r="G57">
            <v>2681.5</v>
          </cell>
        </row>
        <row r="58">
          <cell r="B58">
            <v>59</v>
          </cell>
          <cell r="C58">
            <v>2185.25</v>
          </cell>
          <cell r="D58" t="str">
            <v>150 kV</v>
          </cell>
          <cell r="E58" t="str">
            <v>Investeringsproject</v>
          </cell>
          <cell r="F58" t="str">
            <v>Cap. Uitbreiding</v>
          </cell>
          <cell r="G58">
            <v>2185.25</v>
          </cell>
        </row>
        <row r="59">
          <cell r="B59">
            <v>62</v>
          </cell>
          <cell r="C59">
            <v>61.25</v>
          </cell>
          <cell r="D59" t="str">
            <v>150 kV</v>
          </cell>
          <cell r="E59" t="str">
            <v>Investeringsproject</v>
          </cell>
          <cell r="F59" t="str">
            <v>Kwal. Verb.</v>
          </cell>
          <cell r="G59">
            <v>61.25</v>
          </cell>
        </row>
        <row r="60">
          <cell r="B60">
            <v>63</v>
          </cell>
          <cell r="C60">
            <v>13</v>
          </cell>
          <cell r="D60" t="str">
            <v>150 kV</v>
          </cell>
          <cell r="E60" t="str">
            <v>Investeringsproject</v>
          </cell>
          <cell r="F60" t="str">
            <v>Kwal. Verb.</v>
          </cell>
          <cell r="G60">
            <v>13</v>
          </cell>
        </row>
        <row r="61">
          <cell r="B61">
            <v>68</v>
          </cell>
          <cell r="C61">
            <v>51</v>
          </cell>
          <cell r="D61" t="str">
            <v>150 kV</v>
          </cell>
          <cell r="E61" t="str">
            <v>Investeringsproject</v>
          </cell>
          <cell r="F61" t="str">
            <v>Ren. + Verv</v>
          </cell>
          <cell r="G61">
            <v>51</v>
          </cell>
        </row>
        <row r="62">
          <cell r="B62">
            <v>71</v>
          </cell>
          <cell r="C62">
            <v>2543</v>
          </cell>
          <cell r="D62" t="str">
            <v>150 kV</v>
          </cell>
          <cell r="E62" t="str">
            <v>Investeringsproject</v>
          </cell>
          <cell r="F62" t="str">
            <v>Ren. + Verv</v>
          </cell>
          <cell r="G62">
            <v>2543</v>
          </cell>
        </row>
        <row r="63">
          <cell r="B63">
            <v>72</v>
          </cell>
          <cell r="C63">
            <v>3001.25</v>
          </cell>
          <cell r="D63" t="str">
            <v>150 kV</v>
          </cell>
          <cell r="E63" t="str">
            <v>Investeringsproject</v>
          </cell>
          <cell r="F63" t="str">
            <v>Ren. + Verv</v>
          </cell>
          <cell r="G63">
            <v>3001.25</v>
          </cell>
        </row>
        <row r="64">
          <cell r="B64">
            <v>75</v>
          </cell>
          <cell r="C64">
            <v>219</v>
          </cell>
          <cell r="D64" t="str">
            <v>150 kV</v>
          </cell>
          <cell r="E64" t="str">
            <v>Investeringsproject</v>
          </cell>
          <cell r="F64" t="str">
            <v>Ren. + Verv</v>
          </cell>
          <cell r="G64">
            <v>219</v>
          </cell>
        </row>
        <row r="65">
          <cell r="B65">
            <v>82</v>
          </cell>
          <cell r="C65">
            <v>1473</v>
          </cell>
          <cell r="D65" t="str">
            <v>150 kV</v>
          </cell>
          <cell r="E65" t="str">
            <v>Projecten Derden</v>
          </cell>
          <cell r="F65" t="str">
            <v>Reconstructie</v>
          </cell>
          <cell r="G65">
            <v>1473</v>
          </cell>
        </row>
        <row r="66">
          <cell r="B66">
            <v>85</v>
          </cell>
          <cell r="C66">
            <v>2708</v>
          </cell>
          <cell r="D66" t="str">
            <v>150 kV</v>
          </cell>
          <cell r="E66" t="str">
            <v>Investeringsproject</v>
          </cell>
          <cell r="F66" t="str">
            <v>Cap. Uitbreiding</v>
          </cell>
          <cell r="G66">
            <v>2708</v>
          </cell>
        </row>
        <row r="67">
          <cell r="B67">
            <v>90</v>
          </cell>
          <cell r="C67">
            <v>5395.52</v>
          </cell>
          <cell r="D67" t="str">
            <v>380 kV</v>
          </cell>
          <cell r="E67" t="str">
            <v>Investeringsproject</v>
          </cell>
          <cell r="F67" t="str">
            <v>Aansluiting</v>
          </cell>
          <cell r="G67">
            <v>5395.52</v>
          </cell>
        </row>
        <row r="68">
          <cell r="B68">
            <v>95</v>
          </cell>
          <cell r="C68">
            <v>90.25</v>
          </cell>
          <cell r="D68" t="str">
            <v>380 kV</v>
          </cell>
          <cell r="E68" t="str">
            <v>Projecten Derden</v>
          </cell>
          <cell r="F68" t="str">
            <v>Aansluiting</v>
          </cell>
          <cell r="G68">
            <v>90.25</v>
          </cell>
        </row>
        <row r="69">
          <cell r="B69">
            <v>98</v>
          </cell>
          <cell r="C69">
            <v>1881</v>
          </cell>
          <cell r="D69" t="str">
            <v>380 kV</v>
          </cell>
          <cell r="E69" t="str">
            <v>Investeringsproject</v>
          </cell>
          <cell r="F69" t="str">
            <v>Kwal. Verb.</v>
          </cell>
          <cell r="G69">
            <v>1882</v>
          </cell>
        </row>
        <row r="70">
          <cell r="B70">
            <v>99</v>
          </cell>
          <cell r="C70">
            <v>6341.5</v>
          </cell>
          <cell r="D70" t="str">
            <v>380 kV</v>
          </cell>
          <cell r="E70" t="str">
            <v>Investeringsproject</v>
          </cell>
          <cell r="F70" t="str">
            <v>Kwal. Verb.</v>
          </cell>
          <cell r="G70">
            <v>6341.5</v>
          </cell>
        </row>
        <row r="71">
          <cell r="B71">
            <v>107</v>
          </cell>
          <cell r="C71">
            <v>600.25</v>
          </cell>
          <cell r="D71" t="str">
            <v>380 kV</v>
          </cell>
          <cell r="E71" t="str">
            <v>Investeringsproject</v>
          </cell>
          <cell r="F71" t="str">
            <v>Cap. Uitbreiding</v>
          </cell>
          <cell r="G71">
            <v>600.25</v>
          </cell>
        </row>
        <row r="72">
          <cell r="B72">
            <v>109</v>
          </cell>
          <cell r="C72">
            <v>313</v>
          </cell>
          <cell r="D72" t="str">
            <v>380 kV</v>
          </cell>
          <cell r="E72" t="str">
            <v>Investeringsproject</v>
          </cell>
          <cell r="F72" t="str">
            <v>Cap. Uitbreiding</v>
          </cell>
          <cell r="G72">
            <v>313</v>
          </cell>
        </row>
        <row r="73">
          <cell r="B73">
            <v>110</v>
          </cell>
          <cell r="C73">
            <v>537</v>
          </cell>
          <cell r="D73" t="str">
            <v>150 kV</v>
          </cell>
          <cell r="E73" t="str">
            <v>Investeringsproject</v>
          </cell>
          <cell r="F73" t="str">
            <v>Kwal. Verb.</v>
          </cell>
          <cell r="G73">
            <v>537</v>
          </cell>
        </row>
        <row r="74">
          <cell r="B74">
            <v>111</v>
          </cell>
          <cell r="C74">
            <v>263</v>
          </cell>
          <cell r="D74" t="str">
            <v>380 kV</v>
          </cell>
          <cell r="E74" t="str">
            <v>Investeringsproject</v>
          </cell>
          <cell r="F74" t="str">
            <v>Kwal. Verb.</v>
          </cell>
          <cell r="G74">
            <v>263</v>
          </cell>
        </row>
        <row r="75">
          <cell r="B75">
            <v>113</v>
          </cell>
          <cell r="C75">
            <v>102.5</v>
          </cell>
          <cell r="D75" t="str">
            <v>380 kV</v>
          </cell>
          <cell r="E75" t="str">
            <v>Investeringsproject</v>
          </cell>
          <cell r="F75" t="str">
            <v>Ren. + Verv</v>
          </cell>
          <cell r="G75">
            <v>102.5</v>
          </cell>
        </row>
        <row r="76">
          <cell r="B76">
            <v>116</v>
          </cell>
          <cell r="C76">
            <v>1980.5</v>
          </cell>
          <cell r="D76" t="str">
            <v>380 kV</v>
          </cell>
          <cell r="E76" t="str">
            <v>Investeringsproject</v>
          </cell>
          <cell r="F76" t="str">
            <v>Cap. Uitbreiding</v>
          </cell>
          <cell r="G76">
            <v>1980.5</v>
          </cell>
        </row>
        <row r="77">
          <cell r="B77">
            <v>119</v>
          </cell>
          <cell r="C77">
            <v>1107</v>
          </cell>
          <cell r="D77" t="str">
            <v>150 kV</v>
          </cell>
          <cell r="E77" t="str">
            <v>Investeringsproject</v>
          </cell>
          <cell r="F77" t="str">
            <v>Ren. + Verv</v>
          </cell>
          <cell r="G77">
            <v>1107</v>
          </cell>
        </row>
        <row r="78">
          <cell r="B78">
            <v>120</v>
          </cell>
          <cell r="C78">
            <v>18</v>
          </cell>
          <cell r="D78" t="str">
            <v>150 kV</v>
          </cell>
          <cell r="E78" t="str">
            <v>Investeringsproject</v>
          </cell>
          <cell r="F78" t="str">
            <v>Ren. + Verv</v>
          </cell>
          <cell r="G78">
            <v>18</v>
          </cell>
        </row>
        <row r="79">
          <cell r="B79">
            <v>127</v>
          </cell>
          <cell r="C79">
            <v>165</v>
          </cell>
          <cell r="D79" t="str">
            <v>380 kV</v>
          </cell>
          <cell r="E79" t="str">
            <v>Investeringsproject</v>
          </cell>
          <cell r="F79" t="str">
            <v>Ren. + Verv</v>
          </cell>
          <cell r="G79">
            <v>165</v>
          </cell>
        </row>
        <row r="80">
          <cell r="B80">
            <v>128</v>
          </cell>
          <cell r="C80">
            <v>1188.5</v>
          </cell>
          <cell r="D80" t="str">
            <v>150 kV</v>
          </cell>
          <cell r="E80" t="str">
            <v>Investeringsproject</v>
          </cell>
          <cell r="F80" t="str">
            <v>Reconstructie</v>
          </cell>
          <cell r="G80">
            <v>1188.5</v>
          </cell>
        </row>
        <row r="81">
          <cell r="B81">
            <v>129</v>
          </cell>
          <cell r="C81">
            <v>36</v>
          </cell>
          <cell r="D81" t="str">
            <v>380 kV</v>
          </cell>
          <cell r="E81" t="str">
            <v>Investeringsproject</v>
          </cell>
          <cell r="F81" t="str">
            <v>Ren. + Verv</v>
          </cell>
          <cell r="G81">
            <v>36</v>
          </cell>
        </row>
        <row r="82">
          <cell r="B82">
            <v>132</v>
          </cell>
          <cell r="C82">
            <v>16</v>
          </cell>
          <cell r="D82" t="str">
            <v>150 kV</v>
          </cell>
          <cell r="E82" t="str">
            <v>Projecten Derden</v>
          </cell>
          <cell r="F82" t="str">
            <v>Aansluiting</v>
          </cell>
          <cell r="G82">
            <v>16</v>
          </cell>
        </row>
        <row r="83">
          <cell r="B83">
            <v>133</v>
          </cell>
          <cell r="C83">
            <v>3181.75</v>
          </cell>
          <cell r="D83" t="str">
            <v>380 kV</v>
          </cell>
          <cell r="E83" t="str">
            <v>Investeringsproject</v>
          </cell>
          <cell r="F83" t="str">
            <v>Cap. Uitbreiding</v>
          </cell>
          <cell r="G83">
            <v>3181.75</v>
          </cell>
        </row>
        <row r="84">
          <cell r="B84">
            <v>135</v>
          </cell>
          <cell r="C84">
            <v>91</v>
          </cell>
          <cell r="D84" t="str">
            <v>380 kV</v>
          </cell>
          <cell r="E84" t="str">
            <v>Investeringsproject</v>
          </cell>
          <cell r="F84" t="str">
            <v>Cap. Uitbreiding</v>
          </cell>
          <cell r="G84">
            <v>91</v>
          </cell>
        </row>
        <row r="85">
          <cell r="B85">
            <v>137</v>
          </cell>
          <cell r="C85">
            <v>66</v>
          </cell>
          <cell r="D85" t="str">
            <v>150 kV</v>
          </cell>
          <cell r="E85" t="str">
            <v>Investeringsproject</v>
          </cell>
          <cell r="F85" t="str">
            <v>Kwal. Verb.</v>
          </cell>
          <cell r="G85">
            <v>66</v>
          </cell>
        </row>
        <row r="86">
          <cell r="B86">
            <v>138</v>
          </cell>
          <cell r="C86">
            <v>100</v>
          </cell>
          <cell r="D86" t="str">
            <v>380 kV</v>
          </cell>
          <cell r="E86" t="str">
            <v>Investeringsproject</v>
          </cell>
          <cell r="F86">
            <v>0</v>
          </cell>
          <cell r="G86">
            <v>100</v>
          </cell>
        </row>
        <row r="87">
          <cell r="B87">
            <v>139</v>
          </cell>
          <cell r="C87">
            <v>3389.25</v>
          </cell>
          <cell r="D87" t="str">
            <v>380 kV</v>
          </cell>
          <cell r="E87" t="str">
            <v>Investeringsproject</v>
          </cell>
          <cell r="F87" t="str">
            <v>Cap. Uitbreiding</v>
          </cell>
          <cell r="G87">
            <v>3389.25</v>
          </cell>
        </row>
        <row r="88">
          <cell r="B88">
            <v>140</v>
          </cell>
          <cell r="C88">
            <v>501.25</v>
          </cell>
          <cell r="D88" t="str">
            <v>380 kV</v>
          </cell>
          <cell r="E88" t="str">
            <v>Investeringsproject</v>
          </cell>
          <cell r="F88" t="str">
            <v>Ren. + Verv</v>
          </cell>
          <cell r="G88">
            <v>501.25</v>
          </cell>
        </row>
        <row r="89">
          <cell r="B89">
            <v>141</v>
          </cell>
          <cell r="C89">
            <v>14</v>
          </cell>
          <cell r="D89" t="str">
            <v>380 kV</v>
          </cell>
          <cell r="E89" t="str">
            <v>Projecten Derden</v>
          </cell>
          <cell r="F89" t="str">
            <v>Aansluiting</v>
          </cell>
          <cell r="G89">
            <v>14</v>
          </cell>
        </row>
        <row r="90">
          <cell r="B90">
            <v>142</v>
          </cell>
          <cell r="C90">
            <v>3284</v>
          </cell>
          <cell r="D90" t="str">
            <v>380 kV</v>
          </cell>
          <cell r="E90" t="str">
            <v>Investeringsproject</v>
          </cell>
          <cell r="F90" t="str">
            <v>Cap. Uitbreiding</v>
          </cell>
          <cell r="G90">
            <v>3325</v>
          </cell>
        </row>
        <row r="91">
          <cell r="B91">
            <v>143</v>
          </cell>
          <cell r="C91">
            <v>282.5</v>
          </cell>
          <cell r="D91" t="str">
            <v>150 kV</v>
          </cell>
          <cell r="E91" t="str">
            <v>Investeringsproject</v>
          </cell>
          <cell r="F91" t="str">
            <v>Kwal. Verb.</v>
          </cell>
          <cell r="G91">
            <v>282.5</v>
          </cell>
        </row>
        <row r="92">
          <cell r="B92">
            <v>144</v>
          </cell>
          <cell r="C92">
            <v>2791</v>
          </cell>
          <cell r="D92" t="str">
            <v>380 kV</v>
          </cell>
          <cell r="E92" t="str">
            <v>Investeringsproject</v>
          </cell>
          <cell r="F92" t="str">
            <v>Cap. Uitbreiding</v>
          </cell>
          <cell r="G92">
            <v>2791</v>
          </cell>
        </row>
        <row r="93">
          <cell r="B93">
            <v>145</v>
          </cell>
          <cell r="C93">
            <v>3376</v>
          </cell>
          <cell r="D93" t="str">
            <v>380 kV</v>
          </cell>
          <cell r="E93" t="str">
            <v>Investeringsproject</v>
          </cell>
          <cell r="F93" t="str">
            <v>Cap. Uitbreiding</v>
          </cell>
          <cell r="G93">
            <v>3376</v>
          </cell>
        </row>
        <row r="94">
          <cell r="B94">
            <v>182</v>
          </cell>
          <cell r="C94">
            <v>16</v>
          </cell>
          <cell r="D94" t="str">
            <v>380 kV</v>
          </cell>
          <cell r="E94" t="str">
            <v>Investeringsproject</v>
          </cell>
          <cell r="F94" t="str">
            <v>Aansluiting</v>
          </cell>
          <cell r="G94">
            <v>16</v>
          </cell>
        </row>
        <row r="95">
          <cell r="B95">
            <v>188</v>
          </cell>
          <cell r="C95">
            <v>922.75</v>
          </cell>
          <cell r="D95" t="str">
            <v>380 kV</v>
          </cell>
          <cell r="E95" t="str">
            <v>Investeringsproject</v>
          </cell>
          <cell r="F95" t="str">
            <v>Ren. + Verv</v>
          </cell>
          <cell r="G95">
            <v>922.75</v>
          </cell>
        </row>
        <row r="96">
          <cell r="B96">
            <v>189</v>
          </cell>
          <cell r="C96">
            <v>261</v>
          </cell>
          <cell r="D96" t="str">
            <v>380 kV</v>
          </cell>
          <cell r="E96" t="str">
            <v>Projecten Derden</v>
          </cell>
          <cell r="F96" t="str">
            <v>Aansluiting</v>
          </cell>
          <cell r="G96">
            <v>261</v>
          </cell>
        </row>
        <row r="97">
          <cell r="B97">
            <v>191</v>
          </cell>
          <cell r="C97">
            <v>814</v>
          </cell>
          <cell r="D97" t="str">
            <v>380 kV</v>
          </cell>
          <cell r="E97" t="str">
            <v>Investeringsproject</v>
          </cell>
          <cell r="F97" t="str">
            <v>Cap. Uitbreiding</v>
          </cell>
          <cell r="G97">
            <v>814</v>
          </cell>
        </row>
        <row r="98">
          <cell r="B98">
            <v>192</v>
          </cell>
          <cell r="C98">
            <v>74</v>
          </cell>
          <cell r="D98" t="str">
            <v>150 kV</v>
          </cell>
          <cell r="E98" t="str">
            <v>Projecten Derden</v>
          </cell>
          <cell r="F98" t="str">
            <v>Aansluiting</v>
          </cell>
          <cell r="G98">
            <v>74</v>
          </cell>
        </row>
        <row r="99">
          <cell r="B99">
            <v>197</v>
          </cell>
          <cell r="C99">
            <v>132.5</v>
          </cell>
          <cell r="D99" t="str">
            <v>150 kV</v>
          </cell>
          <cell r="E99" t="str">
            <v>Projecten Derden</v>
          </cell>
          <cell r="F99" t="str">
            <v>Cap. Uitbreiding</v>
          </cell>
          <cell r="G99">
            <v>132.5</v>
          </cell>
        </row>
        <row r="100">
          <cell r="B100">
            <v>198</v>
          </cell>
          <cell r="C100">
            <v>77</v>
          </cell>
          <cell r="D100" t="str">
            <v>150 kV</v>
          </cell>
          <cell r="E100" t="str">
            <v>Projecten Derden</v>
          </cell>
          <cell r="F100" t="str">
            <v>Cap. Uitbreiding</v>
          </cell>
          <cell r="G100">
            <v>77</v>
          </cell>
        </row>
        <row r="101">
          <cell r="B101">
            <v>205</v>
          </cell>
          <cell r="C101">
            <v>56</v>
          </cell>
          <cell r="D101" t="str">
            <v>Overig</v>
          </cell>
          <cell r="E101" t="str">
            <v>Exploitatieproject</v>
          </cell>
          <cell r="F101" t="str">
            <v>Studie</v>
          </cell>
          <cell r="G101">
            <v>56</v>
          </cell>
        </row>
        <row r="102">
          <cell r="B102">
            <v>207</v>
          </cell>
          <cell r="C102">
            <v>2</v>
          </cell>
          <cell r="D102" t="e">
            <v>#N/A</v>
          </cell>
          <cell r="E102" t="str">
            <v>Exploitatieproject</v>
          </cell>
          <cell r="F102" t="str">
            <v>Studie</v>
          </cell>
          <cell r="G102">
            <v>2</v>
          </cell>
        </row>
        <row r="103">
          <cell r="B103">
            <v>211</v>
          </cell>
          <cell r="C103">
            <v>63.5</v>
          </cell>
          <cell r="D103" t="str">
            <v>Overig</v>
          </cell>
          <cell r="E103" t="str">
            <v>Exploitatieproject</v>
          </cell>
          <cell r="F103" t="str">
            <v>Studie</v>
          </cell>
          <cell r="G103">
            <v>63.5</v>
          </cell>
        </row>
        <row r="104">
          <cell r="B104">
            <v>213</v>
          </cell>
          <cell r="C104">
            <v>2088</v>
          </cell>
          <cell r="D104" t="str">
            <v>380 kV</v>
          </cell>
          <cell r="E104" t="str">
            <v>Investeringsproject</v>
          </cell>
          <cell r="F104" t="str">
            <v>Cap. Uitbreiding</v>
          </cell>
          <cell r="G104">
            <v>2088</v>
          </cell>
        </row>
        <row r="105">
          <cell r="B105">
            <v>220</v>
          </cell>
          <cell r="C105">
            <v>1555.75</v>
          </cell>
          <cell r="D105" t="e">
            <v>#N/A</v>
          </cell>
          <cell r="E105" t="str">
            <v>Exploitatieproject</v>
          </cell>
          <cell r="F105" t="str">
            <v>Automatisering</v>
          </cell>
          <cell r="G105">
            <v>1562.75</v>
          </cell>
        </row>
        <row r="106">
          <cell r="B106">
            <v>221</v>
          </cell>
          <cell r="C106">
            <v>4591.75</v>
          </cell>
          <cell r="D106" t="str">
            <v>Overig</v>
          </cell>
          <cell r="E106" t="str">
            <v>Exploitatieproject</v>
          </cell>
          <cell r="F106" t="str">
            <v>Studie</v>
          </cell>
          <cell r="G106">
            <v>4591.75</v>
          </cell>
        </row>
        <row r="107">
          <cell r="B107">
            <v>227</v>
          </cell>
          <cell r="C107">
            <v>162</v>
          </cell>
          <cell r="D107" t="str">
            <v>Overig</v>
          </cell>
          <cell r="E107" t="str">
            <v>Exploitatieproject</v>
          </cell>
          <cell r="F107" t="str">
            <v>Studie</v>
          </cell>
          <cell r="G107">
            <v>162</v>
          </cell>
        </row>
        <row r="108">
          <cell r="B108">
            <v>232</v>
          </cell>
          <cell r="C108">
            <v>56.95</v>
          </cell>
          <cell r="D108" t="str">
            <v>Overig</v>
          </cell>
          <cell r="E108" t="str">
            <v>Exploitatieproject</v>
          </cell>
          <cell r="F108" t="str">
            <v>Kantoorautomatiserg.</v>
          </cell>
          <cell r="G108">
            <v>56.95</v>
          </cell>
        </row>
        <row r="109">
          <cell r="B109">
            <v>233</v>
          </cell>
          <cell r="C109">
            <v>2</v>
          </cell>
          <cell r="D109" t="str">
            <v>Overig</v>
          </cell>
          <cell r="E109" t="str">
            <v>Exploitatieproject</v>
          </cell>
          <cell r="F109" t="str">
            <v>Studie</v>
          </cell>
          <cell r="G109">
            <v>2</v>
          </cell>
        </row>
        <row r="110">
          <cell r="B110">
            <v>235</v>
          </cell>
          <cell r="C110">
            <v>13</v>
          </cell>
          <cell r="D110" t="e">
            <v>#N/A</v>
          </cell>
          <cell r="E110" t="str">
            <v>Exploitatieproject</v>
          </cell>
          <cell r="F110" t="str">
            <v>Kwal. Verb.</v>
          </cell>
          <cell r="G110">
            <v>13</v>
          </cell>
        </row>
        <row r="111">
          <cell r="B111">
            <v>237</v>
          </cell>
          <cell r="C111">
            <v>409</v>
          </cell>
          <cell r="D111" t="str">
            <v>380 kV</v>
          </cell>
          <cell r="E111" t="str">
            <v>Investeringsproject</v>
          </cell>
          <cell r="F111" t="str">
            <v>Ren. + Verv</v>
          </cell>
          <cell r="G111">
            <v>409</v>
          </cell>
        </row>
        <row r="112">
          <cell r="B112">
            <v>238</v>
          </cell>
          <cell r="C112">
            <v>3502.25</v>
          </cell>
          <cell r="D112" t="str">
            <v>150 kV</v>
          </cell>
          <cell r="E112" t="str">
            <v>Investeringsproject</v>
          </cell>
          <cell r="F112" t="str">
            <v>Cap. Uitbreiding</v>
          </cell>
          <cell r="G112">
            <v>3502.25</v>
          </cell>
        </row>
        <row r="113">
          <cell r="B113">
            <v>239</v>
          </cell>
          <cell r="C113">
            <v>423</v>
          </cell>
          <cell r="D113" t="str">
            <v>380 kV</v>
          </cell>
          <cell r="E113" t="str">
            <v>Projecten Derden</v>
          </cell>
          <cell r="F113" t="str">
            <v>Aansluiting</v>
          </cell>
          <cell r="G113">
            <v>445</v>
          </cell>
        </row>
        <row r="114">
          <cell r="B114">
            <v>241</v>
          </cell>
          <cell r="C114">
            <v>72.5</v>
          </cell>
          <cell r="D114" t="str">
            <v>Overig</v>
          </cell>
          <cell r="E114" t="str">
            <v>Projecten Derden</v>
          </cell>
          <cell r="F114">
            <v>0</v>
          </cell>
          <cell r="G114">
            <v>72.5</v>
          </cell>
        </row>
        <row r="115">
          <cell r="B115">
            <v>244</v>
          </cell>
          <cell r="C115">
            <v>397.5</v>
          </cell>
          <cell r="D115" t="str">
            <v>Overig</v>
          </cell>
          <cell r="E115" t="str">
            <v>Exploitatieproject</v>
          </cell>
          <cell r="F115" t="e">
            <v>#N/A</v>
          </cell>
          <cell r="G115">
            <v>397.5</v>
          </cell>
        </row>
        <row r="116">
          <cell r="B116">
            <v>245</v>
          </cell>
          <cell r="C116">
            <v>139.5</v>
          </cell>
          <cell r="D116" t="str">
            <v>Overig</v>
          </cell>
          <cell r="E116" t="str">
            <v>Investeringsproject</v>
          </cell>
          <cell r="F116" t="str">
            <v>Sanering</v>
          </cell>
          <cell r="G116">
            <v>139.5</v>
          </cell>
        </row>
        <row r="117">
          <cell r="B117">
            <v>246</v>
          </cell>
          <cell r="C117">
            <v>106</v>
          </cell>
          <cell r="D117" t="str">
            <v>Overig</v>
          </cell>
          <cell r="E117" t="str">
            <v>Investeringsproject</v>
          </cell>
          <cell r="F117" t="str">
            <v>Amovering</v>
          </cell>
          <cell r="G117">
            <v>106</v>
          </cell>
        </row>
        <row r="118">
          <cell r="B118">
            <v>248</v>
          </cell>
          <cell r="C118">
            <v>229</v>
          </cell>
          <cell r="D118" t="str">
            <v>380 kV</v>
          </cell>
          <cell r="E118" t="str">
            <v>Exploitatieproject</v>
          </cell>
          <cell r="F118" t="str">
            <v>Studie</v>
          </cell>
          <cell r="G118">
            <v>229</v>
          </cell>
        </row>
        <row r="119">
          <cell r="B119">
            <v>250</v>
          </cell>
          <cell r="C119">
            <v>287.5</v>
          </cell>
          <cell r="D119" t="str">
            <v>Overig</v>
          </cell>
          <cell r="E119" t="str">
            <v>Exploitatieproject</v>
          </cell>
          <cell r="F119" t="e">
            <v>#N/A</v>
          </cell>
          <cell r="G119">
            <v>287.5</v>
          </cell>
        </row>
        <row r="120">
          <cell r="B120">
            <v>251</v>
          </cell>
          <cell r="C120">
            <v>18</v>
          </cell>
          <cell r="D120" t="str">
            <v>Overig</v>
          </cell>
          <cell r="E120" t="str">
            <v>Exploitatieproject</v>
          </cell>
          <cell r="F120" t="e">
            <v>#N/A</v>
          </cell>
          <cell r="G120">
            <v>18</v>
          </cell>
        </row>
        <row r="121">
          <cell r="B121">
            <v>252</v>
          </cell>
          <cell r="C121">
            <v>42.5</v>
          </cell>
          <cell r="D121" t="str">
            <v>Overig</v>
          </cell>
          <cell r="E121" t="str">
            <v>Exploitatieproject</v>
          </cell>
          <cell r="F121" t="str">
            <v>Studie</v>
          </cell>
          <cell r="G121">
            <v>42.5</v>
          </cell>
        </row>
        <row r="122">
          <cell r="B122">
            <v>254</v>
          </cell>
          <cell r="C122">
            <v>2692.5</v>
          </cell>
          <cell r="D122" t="str">
            <v>Overig</v>
          </cell>
          <cell r="E122" t="str">
            <v>Exploitatieproject</v>
          </cell>
          <cell r="F122" t="str">
            <v>Automatisering</v>
          </cell>
          <cell r="G122">
            <v>2692.5</v>
          </cell>
        </row>
        <row r="123">
          <cell r="B123">
            <v>255</v>
          </cell>
          <cell r="C123">
            <v>18</v>
          </cell>
          <cell r="D123" t="e">
            <v>#N/A</v>
          </cell>
          <cell r="E123" t="str">
            <v>Exploitatieproject</v>
          </cell>
          <cell r="F123" t="str">
            <v>Studie</v>
          </cell>
          <cell r="G123">
            <v>18</v>
          </cell>
        </row>
        <row r="124">
          <cell r="B124">
            <v>260</v>
          </cell>
          <cell r="C124">
            <v>36</v>
          </cell>
          <cell r="D124" t="str">
            <v>Overig</v>
          </cell>
          <cell r="E124" t="str">
            <v>Exploitatieproject</v>
          </cell>
          <cell r="F124" t="e">
            <v>#N/A</v>
          </cell>
          <cell r="G124">
            <v>36</v>
          </cell>
        </row>
        <row r="125">
          <cell r="B125">
            <v>261</v>
          </cell>
          <cell r="C125">
            <v>254.5</v>
          </cell>
          <cell r="D125" t="str">
            <v>150 kV</v>
          </cell>
          <cell r="E125" t="str">
            <v>Exploitatieproject</v>
          </cell>
          <cell r="F125" t="str">
            <v>Beveilingsbeleid</v>
          </cell>
          <cell r="G125">
            <v>254.5</v>
          </cell>
        </row>
        <row r="126">
          <cell r="B126">
            <v>262</v>
          </cell>
          <cell r="C126">
            <v>179</v>
          </cell>
          <cell r="D126" t="str">
            <v>150 kV</v>
          </cell>
          <cell r="E126" t="str">
            <v>Exploitatieproject</v>
          </cell>
          <cell r="F126" t="str">
            <v>Studie</v>
          </cell>
          <cell r="G126">
            <v>179</v>
          </cell>
        </row>
        <row r="127">
          <cell r="B127">
            <v>263</v>
          </cell>
          <cell r="C127">
            <v>576.5</v>
          </cell>
          <cell r="D127" t="str">
            <v>Overig</v>
          </cell>
          <cell r="E127" t="str">
            <v>Exploitatieproject</v>
          </cell>
          <cell r="F127" t="str">
            <v>Automatisering</v>
          </cell>
          <cell r="G127">
            <v>576.5</v>
          </cell>
        </row>
        <row r="128">
          <cell r="B128">
            <v>264</v>
          </cell>
          <cell r="C128">
            <v>52.5</v>
          </cell>
          <cell r="D128" t="str">
            <v>Overig</v>
          </cell>
          <cell r="E128" t="str">
            <v>Exploitatieproject</v>
          </cell>
          <cell r="F128" t="str">
            <v>Automatisering</v>
          </cell>
          <cell r="G128">
            <v>52.5</v>
          </cell>
        </row>
        <row r="129">
          <cell r="B129">
            <v>265</v>
          </cell>
          <cell r="C129">
            <v>251.5</v>
          </cell>
          <cell r="D129" t="str">
            <v>Overig</v>
          </cell>
          <cell r="E129" t="str">
            <v>Exploitatieproject</v>
          </cell>
          <cell r="F129" t="str">
            <v>Automatisering</v>
          </cell>
          <cell r="G129">
            <v>251.5</v>
          </cell>
        </row>
        <row r="130">
          <cell r="B130">
            <v>266</v>
          </cell>
          <cell r="C130">
            <v>4246.25</v>
          </cell>
          <cell r="D130" t="str">
            <v>380 kV</v>
          </cell>
          <cell r="E130" t="str">
            <v>Investeringsproject</v>
          </cell>
          <cell r="F130" t="str">
            <v>Cap. Uitbreiding</v>
          </cell>
          <cell r="G130">
            <v>4246.25</v>
          </cell>
        </row>
        <row r="131">
          <cell r="B131">
            <v>267</v>
          </cell>
          <cell r="C131">
            <v>526.75</v>
          </cell>
          <cell r="D131" t="str">
            <v>Overig</v>
          </cell>
          <cell r="E131" t="str">
            <v>Exploitatieproject</v>
          </cell>
          <cell r="F131" t="str">
            <v>Automatisering</v>
          </cell>
          <cell r="G131">
            <v>526.75</v>
          </cell>
        </row>
        <row r="132">
          <cell r="B132">
            <v>268</v>
          </cell>
          <cell r="C132">
            <v>1443.85</v>
          </cell>
          <cell r="D132" t="str">
            <v>Overig</v>
          </cell>
          <cell r="E132" t="str">
            <v>Exploitatieproject</v>
          </cell>
          <cell r="F132" t="str">
            <v>Automatisering</v>
          </cell>
          <cell r="G132">
            <v>1443.85</v>
          </cell>
        </row>
        <row r="133">
          <cell r="B133">
            <v>271</v>
          </cell>
          <cell r="C133">
            <v>53</v>
          </cell>
          <cell r="D133" t="str">
            <v>Overig</v>
          </cell>
          <cell r="E133" t="str">
            <v>Exploitatieproject</v>
          </cell>
          <cell r="F133" t="str">
            <v>Automatisering</v>
          </cell>
          <cell r="G133">
            <v>53</v>
          </cell>
        </row>
        <row r="134">
          <cell r="B134">
            <v>272</v>
          </cell>
          <cell r="C134">
            <v>76</v>
          </cell>
          <cell r="D134" t="str">
            <v>150 kV</v>
          </cell>
          <cell r="E134" t="str">
            <v>Exploitatieproject</v>
          </cell>
          <cell r="F134" t="str">
            <v>Studie</v>
          </cell>
          <cell r="G134">
            <v>76</v>
          </cell>
        </row>
        <row r="135">
          <cell r="B135">
            <v>273</v>
          </cell>
          <cell r="C135">
            <v>38</v>
          </cell>
          <cell r="D135" t="str">
            <v>110 kV</v>
          </cell>
          <cell r="E135" t="str">
            <v>Exploitatieproject</v>
          </cell>
          <cell r="F135" t="str">
            <v>Studie</v>
          </cell>
          <cell r="G135">
            <v>38</v>
          </cell>
        </row>
        <row r="136">
          <cell r="B136">
            <v>274</v>
          </cell>
          <cell r="C136">
            <v>3902.25</v>
          </cell>
          <cell r="D136" t="str">
            <v>Overig</v>
          </cell>
          <cell r="E136" t="str">
            <v>Exploitatieproject</v>
          </cell>
          <cell r="F136" t="str">
            <v>Kwal. Verb.</v>
          </cell>
          <cell r="G136">
            <v>3902.25</v>
          </cell>
        </row>
        <row r="137">
          <cell r="B137">
            <v>275</v>
          </cell>
          <cell r="C137">
            <v>82.5</v>
          </cell>
          <cell r="D137" t="e">
            <v>#N/A</v>
          </cell>
          <cell r="E137" t="str">
            <v>Exploitatieproject</v>
          </cell>
          <cell r="F137" t="str">
            <v>Kwal. Verb.</v>
          </cell>
          <cell r="G137">
            <v>82.5</v>
          </cell>
        </row>
        <row r="138">
          <cell r="B138">
            <v>276</v>
          </cell>
          <cell r="C138">
            <v>154.5</v>
          </cell>
          <cell r="D138" t="str">
            <v>Overig</v>
          </cell>
          <cell r="E138" t="str">
            <v>Investeringsproject</v>
          </cell>
          <cell r="F138" t="str">
            <v>Ren. + Verv</v>
          </cell>
          <cell r="G138">
            <v>154.5</v>
          </cell>
        </row>
        <row r="139">
          <cell r="B139">
            <v>277</v>
          </cell>
          <cell r="C139">
            <v>206</v>
          </cell>
          <cell r="D139" t="str">
            <v>Overig</v>
          </cell>
          <cell r="E139" t="str">
            <v>Exploitatieproject</v>
          </cell>
          <cell r="F139" t="str">
            <v>Beveilingsbeleid</v>
          </cell>
          <cell r="G139">
            <v>206</v>
          </cell>
        </row>
        <row r="140">
          <cell r="B140">
            <v>278</v>
          </cell>
          <cell r="C140">
            <v>43</v>
          </cell>
          <cell r="D140" t="str">
            <v>Overig</v>
          </cell>
          <cell r="E140" t="str">
            <v>Exploitatieproject</v>
          </cell>
          <cell r="F140" t="str">
            <v>Beveilingsbeleid</v>
          </cell>
          <cell r="G140">
            <v>43</v>
          </cell>
        </row>
        <row r="141">
          <cell r="B141">
            <v>279</v>
          </cell>
          <cell r="C141">
            <v>1343</v>
          </cell>
          <cell r="D141" t="str">
            <v>Overig</v>
          </cell>
          <cell r="E141" t="str">
            <v>Exploitatieproject</v>
          </cell>
          <cell r="F141" t="str">
            <v>Kwal. Verb.</v>
          </cell>
          <cell r="G141">
            <v>1343</v>
          </cell>
        </row>
        <row r="142">
          <cell r="B142">
            <v>280</v>
          </cell>
          <cell r="C142">
            <v>3751</v>
          </cell>
          <cell r="D142" t="str">
            <v>Overig</v>
          </cell>
          <cell r="E142" t="str">
            <v>Exploitatieproject</v>
          </cell>
          <cell r="F142" t="str">
            <v>Kwal. Verb.</v>
          </cell>
          <cell r="G142">
            <v>3751</v>
          </cell>
        </row>
        <row r="143">
          <cell r="B143">
            <v>281</v>
          </cell>
          <cell r="C143">
            <v>454</v>
          </cell>
          <cell r="D143" t="str">
            <v>Overig</v>
          </cell>
          <cell r="E143" t="str">
            <v>Exploitatieproject</v>
          </cell>
          <cell r="F143" t="str">
            <v>Kantoorautomatiserg.</v>
          </cell>
          <cell r="G143">
            <v>454</v>
          </cell>
        </row>
        <row r="144">
          <cell r="B144">
            <v>283</v>
          </cell>
          <cell r="C144">
            <v>909.5</v>
          </cell>
          <cell r="D144" t="str">
            <v>Overig</v>
          </cell>
          <cell r="E144" t="str">
            <v>Projecten Derden</v>
          </cell>
          <cell r="F144">
            <v>0</v>
          </cell>
          <cell r="G144">
            <v>909.5</v>
          </cell>
        </row>
        <row r="145">
          <cell r="B145">
            <v>284</v>
          </cell>
          <cell r="C145">
            <v>933</v>
          </cell>
          <cell r="D145" t="str">
            <v>Overig</v>
          </cell>
          <cell r="E145" t="str">
            <v>Exploitatieproject</v>
          </cell>
          <cell r="F145">
            <v>0</v>
          </cell>
          <cell r="G145">
            <v>933</v>
          </cell>
        </row>
        <row r="146">
          <cell r="B146">
            <v>290</v>
          </cell>
          <cell r="C146">
            <v>558</v>
          </cell>
          <cell r="D146" t="str">
            <v>Overig</v>
          </cell>
          <cell r="E146" t="str">
            <v>Exploitatieproject</v>
          </cell>
          <cell r="F146" t="str">
            <v>Aansluiting</v>
          </cell>
          <cell r="G146">
            <v>558</v>
          </cell>
        </row>
        <row r="147">
          <cell r="B147">
            <v>1000</v>
          </cell>
          <cell r="C147">
            <v>69</v>
          </cell>
          <cell r="D147" t="e">
            <v>#N/A</v>
          </cell>
          <cell r="E147" t="str">
            <v>Exploitatieproject</v>
          </cell>
          <cell r="F147" t="str">
            <v>Kwal. Verb.</v>
          </cell>
          <cell r="G147">
            <v>69</v>
          </cell>
        </row>
        <row r="148">
          <cell r="B148">
            <v>1002</v>
          </cell>
          <cell r="C148">
            <v>662</v>
          </cell>
          <cell r="D148" t="e">
            <v>#N/A</v>
          </cell>
          <cell r="E148" t="str">
            <v>Exploitatieproject</v>
          </cell>
          <cell r="F148" t="str">
            <v>Studie</v>
          </cell>
          <cell r="G148">
            <v>662</v>
          </cell>
        </row>
        <row r="149">
          <cell r="B149">
            <v>1005</v>
          </cell>
          <cell r="C149">
            <v>248.5</v>
          </cell>
          <cell r="D149" t="str">
            <v>380 kV</v>
          </cell>
          <cell r="E149" t="str">
            <v>Investeringsproject</v>
          </cell>
          <cell r="F149" t="str">
            <v>Kwal. Verb.</v>
          </cell>
          <cell r="G149">
            <v>248.5</v>
          </cell>
        </row>
        <row r="150">
          <cell r="B150">
            <v>1006</v>
          </cell>
          <cell r="C150">
            <v>33</v>
          </cell>
          <cell r="D150" t="str">
            <v>Overig</v>
          </cell>
          <cell r="E150" t="str">
            <v>Investeringsproject</v>
          </cell>
          <cell r="F150" t="str">
            <v>Sanering</v>
          </cell>
          <cell r="G150">
            <v>33</v>
          </cell>
        </row>
        <row r="151">
          <cell r="B151">
            <v>1008</v>
          </cell>
          <cell r="C151">
            <v>5.5</v>
          </cell>
          <cell r="D151" t="e">
            <v>#N/A</v>
          </cell>
          <cell r="E151" t="e">
            <v>#N/A</v>
          </cell>
          <cell r="F151" t="e">
            <v>#N/A</v>
          </cell>
          <cell r="G151">
            <v>5.5</v>
          </cell>
        </row>
        <row r="152">
          <cell r="B152">
            <v>1010</v>
          </cell>
          <cell r="C152">
            <v>2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</v>
          </cell>
        </row>
        <row r="153">
          <cell r="B153">
            <v>1014</v>
          </cell>
          <cell r="C153">
            <v>30</v>
          </cell>
          <cell r="D153" t="e">
            <v>#N/A</v>
          </cell>
          <cell r="E153" t="e">
            <v>#N/A</v>
          </cell>
          <cell r="F153" t="e">
            <v>#N/A</v>
          </cell>
          <cell r="G153">
            <v>30</v>
          </cell>
        </row>
        <row r="154">
          <cell r="B154">
            <v>1015</v>
          </cell>
          <cell r="C154">
            <v>9</v>
          </cell>
          <cell r="D154" t="str">
            <v>Overig</v>
          </cell>
          <cell r="E154" t="str">
            <v>Investeringsproject</v>
          </cell>
          <cell r="F154" t="str">
            <v>Automatisering</v>
          </cell>
          <cell r="G154">
            <v>9</v>
          </cell>
        </row>
        <row r="155">
          <cell r="B155">
            <v>1018</v>
          </cell>
          <cell r="C155">
            <v>182</v>
          </cell>
          <cell r="D155" t="str">
            <v>Overig</v>
          </cell>
          <cell r="E155" t="str">
            <v>Exploitatieproject</v>
          </cell>
          <cell r="F155">
            <v>0</v>
          </cell>
          <cell r="G155">
            <v>182</v>
          </cell>
        </row>
        <row r="156">
          <cell r="B156">
            <v>1021</v>
          </cell>
          <cell r="C156">
            <v>348.5</v>
          </cell>
          <cell r="D156" t="str">
            <v>Overig</v>
          </cell>
          <cell r="E156" t="str">
            <v>Investeringsproject</v>
          </cell>
          <cell r="F156" t="str">
            <v>Ren. + Verv</v>
          </cell>
          <cell r="G156">
            <v>348.5</v>
          </cell>
        </row>
        <row r="157">
          <cell r="B157">
            <v>1022</v>
          </cell>
          <cell r="C157">
            <v>9</v>
          </cell>
          <cell r="D157" t="e">
            <v>#N/A</v>
          </cell>
          <cell r="E157" t="str">
            <v>Projecten Derden</v>
          </cell>
          <cell r="F157" t="e">
            <v>#N/A</v>
          </cell>
          <cell r="G157">
            <v>9</v>
          </cell>
        </row>
        <row r="158">
          <cell r="B158">
            <v>1024</v>
          </cell>
          <cell r="C158">
            <v>8</v>
          </cell>
          <cell r="D158" t="e">
            <v>#N/A</v>
          </cell>
          <cell r="E158" t="e">
            <v>#N/A</v>
          </cell>
          <cell r="F158" t="e">
            <v>#N/A</v>
          </cell>
          <cell r="G158">
            <v>8</v>
          </cell>
        </row>
        <row r="159">
          <cell r="B159">
            <v>2006</v>
          </cell>
          <cell r="C159">
            <v>498.5</v>
          </cell>
          <cell r="D159" t="str">
            <v>110 kV Essent Noord</v>
          </cell>
          <cell r="E159" t="str">
            <v>Investeringsproject</v>
          </cell>
          <cell r="F159" t="str">
            <v>Cap. Uitbreiding</v>
          </cell>
          <cell r="G159">
            <v>498.5</v>
          </cell>
        </row>
        <row r="160">
          <cell r="B160">
            <v>2007</v>
          </cell>
          <cell r="C160">
            <v>9</v>
          </cell>
          <cell r="D160" t="str">
            <v>110 kV Essent Noord</v>
          </cell>
          <cell r="E160" t="str">
            <v>Projecten Derden</v>
          </cell>
          <cell r="F160" t="str">
            <v>Cap. Uitbreiding</v>
          </cell>
          <cell r="G160">
            <v>9</v>
          </cell>
        </row>
        <row r="161">
          <cell r="B161">
            <v>2012</v>
          </cell>
          <cell r="C161">
            <v>135</v>
          </cell>
          <cell r="D161" t="str">
            <v>150 kV</v>
          </cell>
          <cell r="E161" t="str">
            <v>Investeringsproject</v>
          </cell>
          <cell r="F161" t="str">
            <v>Cap. Uitbreiding</v>
          </cell>
          <cell r="G161">
            <v>135</v>
          </cell>
        </row>
        <row r="162">
          <cell r="B162">
            <v>2024</v>
          </cell>
          <cell r="C162">
            <v>72</v>
          </cell>
          <cell r="D162" t="str">
            <v>150 kV Essent Zuid</v>
          </cell>
          <cell r="E162" t="str">
            <v>Projecten Derden</v>
          </cell>
          <cell r="F162" t="str">
            <v>Aansluiting</v>
          </cell>
          <cell r="G162">
            <v>72</v>
          </cell>
        </row>
        <row r="163">
          <cell r="B163">
            <v>2030</v>
          </cell>
          <cell r="C163">
            <v>29</v>
          </cell>
          <cell r="D163" t="str">
            <v>150 kV Essent Zuid</v>
          </cell>
          <cell r="E163" t="str">
            <v>Investeringsproject</v>
          </cell>
          <cell r="F163" t="str">
            <v>Kwal. Verb.</v>
          </cell>
          <cell r="G163">
            <v>29</v>
          </cell>
        </row>
        <row r="164">
          <cell r="B164">
            <v>2036</v>
          </cell>
          <cell r="C164">
            <v>40</v>
          </cell>
          <cell r="D164" t="str">
            <v>150 kV Essent Zuid</v>
          </cell>
          <cell r="E164" t="str">
            <v>Projecten Derden</v>
          </cell>
          <cell r="F164" t="str">
            <v>Aansluiting</v>
          </cell>
          <cell r="G164">
            <v>40</v>
          </cell>
        </row>
        <row r="165">
          <cell r="B165">
            <v>2037</v>
          </cell>
          <cell r="C165">
            <v>3</v>
          </cell>
          <cell r="D165" t="str">
            <v>150 kV Essent Zuid</v>
          </cell>
          <cell r="E165" t="str">
            <v>Projecten Derden</v>
          </cell>
          <cell r="F165" t="str">
            <v>Aansluiting</v>
          </cell>
          <cell r="G165">
            <v>3</v>
          </cell>
        </row>
        <row r="166">
          <cell r="B166">
            <v>2039</v>
          </cell>
          <cell r="C166">
            <v>217</v>
          </cell>
          <cell r="D166" t="str">
            <v>150 kV Essent Zuid</v>
          </cell>
          <cell r="E166" t="str">
            <v>Investeringsproject</v>
          </cell>
          <cell r="F166" t="str">
            <v>Ren. + Verv</v>
          </cell>
          <cell r="G166">
            <v>217</v>
          </cell>
        </row>
        <row r="167">
          <cell r="B167">
            <v>2054</v>
          </cell>
          <cell r="C167">
            <v>315.5</v>
          </cell>
          <cell r="D167" t="str">
            <v>110 kV Essent Noord</v>
          </cell>
          <cell r="E167" t="str">
            <v>Investeringsproject</v>
          </cell>
          <cell r="F167" t="str">
            <v>Cap. Uitbreiding</v>
          </cell>
          <cell r="G167">
            <v>315.5</v>
          </cell>
        </row>
        <row r="168">
          <cell r="B168">
            <v>2057</v>
          </cell>
          <cell r="C168">
            <v>148</v>
          </cell>
          <cell r="D168" t="str">
            <v>110 kV Essent Noord</v>
          </cell>
          <cell r="E168" t="str">
            <v>Investeringsproject</v>
          </cell>
          <cell r="F168" t="str">
            <v>Aansluiting</v>
          </cell>
          <cell r="G168">
            <v>148</v>
          </cell>
        </row>
        <row r="169">
          <cell r="B169">
            <v>2071</v>
          </cell>
          <cell r="C169">
            <v>4</v>
          </cell>
          <cell r="D169" t="str">
            <v>110 kV Essent Noord</v>
          </cell>
          <cell r="E169" t="str">
            <v>Investeringsproject</v>
          </cell>
          <cell r="F169" t="str">
            <v>Ren. + Verv</v>
          </cell>
          <cell r="G169">
            <v>4</v>
          </cell>
        </row>
        <row r="170">
          <cell r="B170">
            <v>2074</v>
          </cell>
          <cell r="C170">
            <v>39</v>
          </cell>
          <cell r="D170" t="str">
            <v>110 kV Essent Noord</v>
          </cell>
          <cell r="E170" t="str">
            <v>Investeringsproject</v>
          </cell>
          <cell r="F170" t="str">
            <v>Reconstructie</v>
          </cell>
          <cell r="G170">
            <v>39</v>
          </cell>
        </row>
        <row r="171">
          <cell r="B171">
            <v>2075</v>
          </cell>
          <cell r="C171">
            <v>78</v>
          </cell>
          <cell r="D171" t="str">
            <v>110 kV Essent Noord</v>
          </cell>
          <cell r="E171" t="str">
            <v>Investeringsproject</v>
          </cell>
          <cell r="F171" t="str">
            <v>Reconstructie</v>
          </cell>
          <cell r="G171">
            <v>78</v>
          </cell>
        </row>
        <row r="172">
          <cell r="B172">
            <v>2138</v>
          </cell>
          <cell r="C172">
            <v>18</v>
          </cell>
          <cell r="D172" t="str">
            <v>150 kV Essent Zuid</v>
          </cell>
          <cell r="E172" t="str">
            <v>Projecten Derden</v>
          </cell>
          <cell r="F172" t="str">
            <v>Aansluiting</v>
          </cell>
          <cell r="G172">
            <v>18</v>
          </cell>
        </row>
        <row r="173">
          <cell r="B173">
            <v>2149</v>
          </cell>
          <cell r="C173">
            <v>442</v>
          </cell>
          <cell r="D173" t="str">
            <v>110 kV Essent Noord</v>
          </cell>
          <cell r="E173" t="str">
            <v>Investeringsproject</v>
          </cell>
          <cell r="F173" t="str">
            <v>Cap. Uitbreiding</v>
          </cell>
          <cell r="G173">
            <v>442</v>
          </cell>
        </row>
        <row r="174">
          <cell r="B174">
            <v>2150</v>
          </cell>
          <cell r="C174">
            <v>151</v>
          </cell>
          <cell r="D174" t="str">
            <v>110 kV Essent Noord</v>
          </cell>
          <cell r="E174" t="str">
            <v>Investeringsproject</v>
          </cell>
          <cell r="F174" t="str">
            <v>Cap. Uitbreiding</v>
          </cell>
          <cell r="G174">
            <v>151</v>
          </cell>
        </row>
        <row r="175">
          <cell r="B175">
            <v>2156</v>
          </cell>
          <cell r="C175">
            <v>49</v>
          </cell>
          <cell r="D175" t="str">
            <v>150 kV Essent Zuid</v>
          </cell>
          <cell r="E175" t="str">
            <v>Projecten Derden</v>
          </cell>
          <cell r="F175" t="str">
            <v>Aansluiting</v>
          </cell>
          <cell r="G175">
            <v>49</v>
          </cell>
        </row>
        <row r="176">
          <cell r="B176">
            <v>2161</v>
          </cell>
          <cell r="C176">
            <v>72</v>
          </cell>
          <cell r="D176" t="str">
            <v>110 kV</v>
          </cell>
          <cell r="E176" t="str">
            <v>Projecten Derden</v>
          </cell>
          <cell r="F176" t="str">
            <v>Aansluiting</v>
          </cell>
          <cell r="G176">
            <v>72</v>
          </cell>
        </row>
        <row r="177">
          <cell r="B177">
            <v>2177</v>
          </cell>
          <cell r="C177">
            <v>24</v>
          </cell>
          <cell r="D177" t="str">
            <v>150 kV</v>
          </cell>
          <cell r="E177" t="str">
            <v>Projecten Derden</v>
          </cell>
          <cell r="F177" t="str">
            <v>Ren. + Verv</v>
          </cell>
          <cell r="G177">
            <v>24</v>
          </cell>
        </row>
        <row r="178">
          <cell r="B178">
            <v>2180</v>
          </cell>
          <cell r="C178">
            <v>2</v>
          </cell>
          <cell r="D178" t="str">
            <v>Overig</v>
          </cell>
          <cell r="E178" t="str">
            <v>Investeringsproject</v>
          </cell>
          <cell r="F178">
            <v>0</v>
          </cell>
          <cell r="G178">
            <v>2</v>
          </cell>
        </row>
        <row r="179">
          <cell r="B179">
            <v>2181</v>
          </cell>
          <cell r="C179">
            <v>30</v>
          </cell>
          <cell r="D179" t="str">
            <v>Overig</v>
          </cell>
          <cell r="E179" t="str">
            <v>Investeringsproject</v>
          </cell>
          <cell r="F179">
            <v>0</v>
          </cell>
          <cell r="G179">
            <v>30</v>
          </cell>
        </row>
        <row r="180">
          <cell r="B180">
            <v>2182</v>
          </cell>
          <cell r="C180">
            <v>50.5</v>
          </cell>
          <cell r="D180" t="str">
            <v>Overig</v>
          </cell>
          <cell r="E180" t="str">
            <v>Projecten Derden</v>
          </cell>
          <cell r="F180">
            <v>0</v>
          </cell>
          <cell r="G180">
            <v>50.5</v>
          </cell>
        </row>
        <row r="181">
          <cell r="B181">
            <v>2183</v>
          </cell>
          <cell r="C181">
            <v>113</v>
          </cell>
          <cell r="D181" t="str">
            <v>Overig</v>
          </cell>
          <cell r="E181" t="str">
            <v>Investeringsproject</v>
          </cell>
          <cell r="F181">
            <v>0</v>
          </cell>
          <cell r="G181">
            <v>113</v>
          </cell>
        </row>
        <row r="182">
          <cell r="B182">
            <v>2184</v>
          </cell>
          <cell r="C182">
            <v>21</v>
          </cell>
          <cell r="D182" t="str">
            <v>Overig</v>
          </cell>
          <cell r="E182" t="str">
            <v>Investeringsproject</v>
          </cell>
          <cell r="F182">
            <v>0</v>
          </cell>
          <cell r="G182">
            <v>21</v>
          </cell>
        </row>
        <row r="183">
          <cell r="B183">
            <v>2186</v>
          </cell>
          <cell r="C183">
            <v>9</v>
          </cell>
          <cell r="D183" t="str">
            <v>Overig</v>
          </cell>
          <cell r="E183" t="str">
            <v>Investeringsproject</v>
          </cell>
          <cell r="F183">
            <v>0</v>
          </cell>
          <cell r="G183">
            <v>9</v>
          </cell>
        </row>
        <row r="184">
          <cell r="B184">
            <v>2188</v>
          </cell>
          <cell r="C184">
            <v>2</v>
          </cell>
          <cell r="D184" t="str">
            <v>Overig</v>
          </cell>
          <cell r="E184" t="str">
            <v>Investeringsproject</v>
          </cell>
          <cell r="F184">
            <v>0</v>
          </cell>
          <cell r="G184">
            <v>2</v>
          </cell>
        </row>
        <row r="185">
          <cell r="B185">
            <v>2189</v>
          </cell>
          <cell r="C185">
            <v>4</v>
          </cell>
          <cell r="D185" t="str">
            <v>Overig</v>
          </cell>
          <cell r="E185" t="str">
            <v>Investeringsproject</v>
          </cell>
          <cell r="F185">
            <v>0</v>
          </cell>
          <cell r="G185">
            <v>4</v>
          </cell>
        </row>
        <row r="186">
          <cell r="B186">
            <v>2195</v>
          </cell>
          <cell r="C186">
            <v>93</v>
          </cell>
          <cell r="D186" t="str">
            <v>Overig</v>
          </cell>
          <cell r="E186" t="str">
            <v>Investeringsproject</v>
          </cell>
          <cell r="F186">
            <v>0</v>
          </cell>
          <cell r="G186">
            <v>93</v>
          </cell>
        </row>
        <row r="187">
          <cell r="B187">
            <v>2196</v>
          </cell>
          <cell r="C187">
            <v>130</v>
          </cell>
          <cell r="D187" t="str">
            <v>Overig</v>
          </cell>
          <cell r="E187" t="str">
            <v>Investeringsproject</v>
          </cell>
          <cell r="F187">
            <v>0</v>
          </cell>
          <cell r="G187">
            <v>130</v>
          </cell>
        </row>
        <row r="188">
          <cell r="B188">
            <v>2197</v>
          </cell>
          <cell r="C188">
            <v>7</v>
          </cell>
          <cell r="D188" t="str">
            <v>Overig</v>
          </cell>
          <cell r="E188" t="str">
            <v>Investeringsproject</v>
          </cell>
          <cell r="F188">
            <v>0</v>
          </cell>
          <cell r="G188">
            <v>7</v>
          </cell>
        </row>
        <row r="189">
          <cell r="B189">
            <v>2198</v>
          </cell>
          <cell r="C189">
            <v>16</v>
          </cell>
          <cell r="D189" t="str">
            <v>Overig</v>
          </cell>
          <cell r="E189" t="str">
            <v>Investeringsproject</v>
          </cell>
          <cell r="F189">
            <v>0</v>
          </cell>
          <cell r="G189">
            <v>16</v>
          </cell>
        </row>
        <row r="190">
          <cell r="B190">
            <v>2199</v>
          </cell>
          <cell r="C190">
            <v>15</v>
          </cell>
          <cell r="D190" t="str">
            <v>Overig</v>
          </cell>
          <cell r="E190" t="str">
            <v>Projecten Derden</v>
          </cell>
          <cell r="F190">
            <v>0</v>
          </cell>
          <cell r="G190">
            <v>15</v>
          </cell>
        </row>
        <row r="191">
          <cell r="B191">
            <v>2200</v>
          </cell>
          <cell r="C191">
            <v>8</v>
          </cell>
          <cell r="D191" t="str">
            <v>Overig</v>
          </cell>
          <cell r="E191" t="str">
            <v>Projecten Derden</v>
          </cell>
          <cell r="F191">
            <v>0</v>
          </cell>
          <cell r="G191">
            <v>8</v>
          </cell>
        </row>
        <row r="192">
          <cell r="B192">
            <v>2201</v>
          </cell>
          <cell r="C192">
            <v>96</v>
          </cell>
          <cell r="D192" t="str">
            <v>Overig</v>
          </cell>
          <cell r="E192" t="str">
            <v>Investeringsproject</v>
          </cell>
          <cell r="F192">
            <v>0</v>
          </cell>
          <cell r="G192">
            <v>96</v>
          </cell>
        </row>
        <row r="193">
          <cell r="B193">
            <v>2203</v>
          </cell>
          <cell r="C193">
            <v>48</v>
          </cell>
          <cell r="D193" t="str">
            <v>Overig</v>
          </cell>
          <cell r="E193" t="str">
            <v>Investeringsproject</v>
          </cell>
          <cell r="F193">
            <v>0</v>
          </cell>
          <cell r="G193">
            <v>48</v>
          </cell>
        </row>
        <row r="194">
          <cell r="B194">
            <v>2205</v>
          </cell>
          <cell r="C194">
            <v>25</v>
          </cell>
          <cell r="D194" t="str">
            <v>Overig</v>
          </cell>
          <cell r="E194" t="str">
            <v>Investeringsproject</v>
          </cell>
          <cell r="F194">
            <v>0</v>
          </cell>
          <cell r="G194">
            <v>25</v>
          </cell>
        </row>
        <row r="195">
          <cell r="B195">
            <v>2206</v>
          </cell>
          <cell r="C195">
            <v>12</v>
          </cell>
          <cell r="D195" t="str">
            <v>Overig</v>
          </cell>
          <cell r="E195" t="str">
            <v>Investeringsproject</v>
          </cell>
          <cell r="F195">
            <v>0</v>
          </cell>
          <cell r="G195">
            <v>12</v>
          </cell>
        </row>
        <row r="196">
          <cell r="B196">
            <v>100014</v>
          </cell>
          <cell r="D196" t="str">
            <v>110 kV</v>
          </cell>
          <cell r="E196" t="str">
            <v>Investeringsproject</v>
          </cell>
          <cell r="F196" t="e">
            <v>#N/A</v>
          </cell>
        </row>
        <row r="197">
          <cell r="B197">
            <v>100025</v>
          </cell>
          <cell r="D197" t="e">
            <v>#N/A</v>
          </cell>
          <cell r="E197" t="str">
            <v>Exploitatieproject</v>
          </cell>
          <cell r="F197" t="str">
            <v>Kwal. Verb.</v>
          </cell>
        </row>
        <row r="198">
          <cell r="B198">
            <v>120101</v>
          </cell>
          <cell r="D198" t="str">
            <v>380 kV</v>
          </cell>
          <cell r="E198" t="str">
            <v>Investeringsproject</v>
          </cell>
          <cell r="F198" t="str">
            <v>Cap. Uitbreiding</v>
          </cell>
        </row>
        <row r="199">
          <cell r="B199">
            <v>120121</v>
          </cell>
          <cell r="D199" t="str">
            <v>Overig</v>
          </cell>
          <cell r="E199" t="str">
            <v>Investeringsproject</v>
          </cell>
          <cell r="F199" t="str">
            <v>Cap. Uitbreiding</v>
          </cell>
        </row>
        <row r="200">
          <cell r="B200">
            <v>120130</v>
          </cell>
          <cell r="D200" t="str">
            <v>380 kV</v>
          </cell>
          <cell r="E200" t="str">
            <v>Investeringsproject</v>
          </cell>
          <cell r="F200" t="e">
            <v>#N/A</v>
          </cell>
        </row>
        <row r="201">
          <cell r="B201">
            <v>120140</v>
          </cell>
          <cell r="C201">
            <v>70</v>
          </cell>
          <cell r="D201" t="str">
            <v>380 kV</v>
          </cell>
          <cell r="E201" t="str">
            <v>Investeringsproject</v>
          </cell>
          <cell r="F201" t="e">
            <v>#N/A</v>
          </cell>
          <cell r="G201">
            <v>70</v>
          </cell>
        </row>
        <row r="202">
          <cell r="B202">
            <v>120150</v>
          </cell>
          <cell r="D202" t="str">
            <v>380 kV</v>
          </cell>
          <cell r="E202" t="str">
            <v>Investeringsproject</v>
          </cell>
          <cell r="F202" t="e">
            <v>#N/A</v>
          </cell>
        </row>
        <row r="203">
          <cell r="B203">
            <v>120151</v>
          </cell>
          <cell r="D203" t="str">
            <v>380 kV</v>
          </cell>
          <cell r="E203" t="str">
            <v>Investeringsproject</v>
          </cell>
          <cell r="F203" t="e">
            <v>#N/A</v>
          </cell>
        </row>
        <row r="204">
          <cell r="B204">
            <v>150000</v>
          </cell>
          <cell r="C204">
            <v>126</v>
          </cell>
          <cell r="D204" t="e">
            <v>#N/A</v>
          </cell>
          <cell r="E204" t="e">
            <v>#N/A</v>
          </cell>
          <cell r="F204" t="e">
            <v>#N/A</v>
          </cell>
          <cell r="G204">
            <v>126</v>
          </cell>
        </row>
        <row r="205">
          <cell r="B205">
            <v>150300</v>
          </cell>
          <cell r="C205">
            <v>1</v>
          </cell>
          <cell r="D205" t="e">
            <v>#N/A</v>
          </cell>
          <cell r="E205" t="str">
            <v>Investeringsproject</v>
          </cell>
          <cell r="F205" t="e">
            <v>#N/A</v>
          </cell>
          <cell r="G205">
            <v>1</v>
          </cell>
        </row>
        <row r="206">
          <cell r="B206">
            <v>210600</v>
          </cell>
          <cell r="D206" t="e">
            <v>#N/A</v>
          </cell>
          <cell r="E206" t="str">
            <v>Exploitatieproject</v>
          </cell>
          <cell r="F206" t="str">
            <v>Kwal. Verb.</v>
          </cell>
        </row>
        <row r="207">
          <cell r="B207">
            <v>214512</v>
          </cell>
          <cell r="D207" t="str">
            <v>380 kV</v>
          </cell>
          <cell r="E207" t="str">
            <v>Investeringsproject</v>
          </cell>
          <cell r="F207" t="str">
            <v>Cap. Uitbreiding</v>
          </cell>
        </row>
        <row r="208">
          <cell r="B208">
            <v>217370</v>
          </cell>
          <cell r="D208" t="str">
            <v>380 kV</v>
          </cell>
          <cell r="E208" t="str">
            <v>Investeringsproject</v>
          </cell>
          <cell r="F208" t="str">
            <v>Kwal. Verb.</v>
          </cell>
        </row>
        <row r="209">
          <cell r="B209">
            <v>217402</v>
          </cell>
          <cell r="D209" t="str">
            <v>380 kV</v>
          </cell>
          <cell r="E209" t="str">
            <v>Investeringsproject</v>
          </cell>
          <cell r="F209" t="str">
            <v>Cap. Uitbreiding</v>
          </cell>
        </row>
        <row r="210">
          <cell r="B210">
            <v>217441</v>
          </cell>
          <cell r="C210">
            <v>25</v>
          </cell>
          <cell r="D210" t="str">
            <v>380 kV</v>
          </cell>
          <cell r="E210" t="str">
            <v>Investeringsproject</v>
          </cell>
          <cell r="F210" t="str">
            <v>Cap. Uitbreiding</v>
          </cell>
          <cell r="G210">
            <v>25</v>
          </cell>
        </row>
        <row r="211">
          <cell r="B211">
            <v>217508</v>
          </cell>
          <cell r="C211">
            <v>81.75</v>
          </cell>
          <cell r="D211" t="str">
            <v>150 kV</v>
          </cell>
          <cell r="E211" t="str">
            <v>Investeringsproject</v>
          </cell>
          <cell r="F211" t="str">
            <v>Ren. + Verv</v>
          </cell>
          <cell r="G211">
            <v>81.75</v>
          </cell>
        </row>
        <row r="212">
          <cell r="B212">
            <v>217600</v>
          </cell>
          <cell r="D212" t="str">
            <v>150 kV</v>
          </cell>
          <cell r="E212" t="str">
            <v>Investeringsproject</v>
          </cell>
          <cell r="F212" t="str">
            <v>Cap. Uitbreiding</v>
          </cell>
        </row>
        <row r="213">
          <cell r="B213">
            <v>217925</v>
          </cell>
          <cell r="D213" t="str">
            <v>150 kV</v>
          </cell>
          <cell r="E213" t="str">
            <v>Investeringsproject</v>
          </cell>
          <cell r="F213" t="str">
            <v>Ren. + Verv</v>
          </cell>
        </row>
        <row r="214">
          <cell r="B214">
            <v>217927</v>
          </cell>
          <cell r="C214">
            <v>9</v>
          </cell>
          <cell r="D214" t="str">
            <v>150 kV</v>
          </cell>
          <cell r="E214" t="str">
            <v>Investeringsproject</v>
          </cell>
          <cell r="F214" t="str">
            <v>Ren. + Verv</v>
          </cell>
          <cell r="G214">
            <v>9</v>
          </cell>
        </row>
        <row r="215">
          <cell r="B215">
            <v>217928</v>
          </cell>
          <cell r="D215" t="str">
            <v>150 kV</v>
          </cell>
          <cell r="E215" t="str">
            <v>Investeringsproject</v>
          </cell>
          <cell r="F215" t="str">
            <v>Ren. + Verv</v>
          </cell>
        </row>
        <row r="216">
          <cell r="B216">
            <v>217940</v>
          </cell>
          <cell r="D216" t="str">
            <v>150 kV</v>
          </cell>
          <cell r="E216" t="str">
            <v>Projecten Derden</v>
          </cell>
          <cell r="F216" t="str">
            <v>Reconstructie</v>
          </cell>
        </row>
        <row r="217">
          <cell r="B217">
            <v>310001</v>
          </cell>
          <cell r="D217" t="str">
            <v>150 kV</v>
          </cell>
          <cell r="E217" t="str">
            <v>TenneXT</v>
          </cell>
          <cell r="F217" t="e">
            <v>#N/A</v>
          </cell>
        </row>
        <row r="218">
          <cell r="B218">
            <v>310002</v>
          </cell>
          <cell r="D218" t="str">
            <v>150 kV</v>
          </cell>
          <cell r="E218" t="str">
            <v>TenneXT</v>
          </cell>
          <cell r="F218" t="e">
            <v>#N/A</v>
          </cell>
        </row>
        <row r="219">
          <cell r="B219">
            <v>310003</v>
          </cell>
          <cell r="D219" t="str">
            <v>150 kV</v>
          </cell>
          <cell r="E219" t="str">
            <v>TenneXT</v>
          </cell>
          <cell r="F219" t="e">
            <v>#N/A</v>
          </cell>
        </row>
        <row r="220">
          <cell r="B220">
            <v>310005</v>
          </cell>
          <cell r="D220" t="str">
            <v>150 kV</v>
          </cell>
          <cell r="E220" t="str">
            <v>TenneXT</v>
          </cell>
          <cell r="F220" t="e">
            <v>#N/A</v>
          </cell>
        </row>
        <row r="221">
          <cell r="B221">
            <v>650000</v>
          </cell>
          <cell r="C221">
            <v>2248</v>
          </cell>
          <cell r="D221" t="str">
            <v>Overig</v>
          </cell>
          <cell r="E221" t="str">
            <v>Exploitatieproject</v>
          </cell>
          <cell r="F221">
            <v>0</v>
          </cell>
          <cell r="G221">
            <v>0</v>
          </cell>
        </row>
      </sheetData>
      <sheetData sheetId="4" refreshError="1"/>
      <sheetData sheetId="5">
        <row r="2">
          <cell r="A2">
            <v>2040</v>
          </cell>
          <cell r="B2" t="str">
            <v>Tot 31-12-2007 ONH Oost</v>
          </cell>
        </row>
        <row r="3">
          <cell r="A3">
            <v>2050</v>
          </cell>
          <cell r="B3" t="str">
            <v>Tot 31-12-2007 ONH Telematica</v>
          </cell>
        </row>
        <row r="4">
          <cell r="A4">
            <v>2150</v>
          </cell>
          <cell r="B4" t="str">
            <v>Tot 31-12-2007 Onderhoud</v>
          </cell>
        </row>
        <row r="5">
          <cell r="A5">
            <v>2170</v>
          </cell>
          <cell r="B5" t="str">
            <v>Tot 31-12-2007 Projecten</v>
          </cell>
        </row>
        <row r="6">
          <cell r="A6">
            <v>2180</v>
          </cell>
          <cell r="B6" t="str">
            <v>Tot 31-12-2007 Infra Ondersteuning</v>
          </cell>
        </row>
        <row r="7">
          <cell r="A7">
            <v>100000</v>
          </cell>
          <cell r="B7" t="str">
            <v>Raad van Bestuur</v>
          </cell>
        </row>
        <row r="8">
          <cell r="A8">
            <v>101000</v>
          </cell>
          <cell r="B8" t="str">
            <v>Secretariaat en Advies</v>
          </cell>
        </row>
        <row r="9">
          <cell r="A9">
            <v>102000</v>
          </cell>
          <cell r="B9" t="str">
            <v>Raad van Comissarissen</v>
          </cell>
        </row>
        <row r="10">
          <cell r="A10">
            <v>110000</v>
          </cell>
          <cell r="B10" t="str">
            <v>Corporate</v>
          </cell>
        </row>
        <row r="11">
          <cell r="A11">
            <v>111000</v>
          </cell>
          <cell r="B11" t="str">
            <v>Tot 1-9-2007 EnerQ (voorlopig)</v>
          </cell>
        </row>
        <row r="12">
          <cell r="A12">
            <v>112000</v>
          </cell>
          <cell r="B12" t="str">
            <v>Tot 1-9-2007 CertiQ (voorlopig)</v>
          </cell>
        </row>
        <row r="13">
          <cell r="A13">
            <v>120000</v>
          </cell>
          <cell r="B13" t="str">
            <v>Tot 31-12-2007 Markt en Regulering</v>
          </cell>
        </row>
        <row r="14">
          <cell r="A14">
            <v>130000</v>
          </cell>
          <cell r="B14" t="str">
            <v>Tot 31-12-2007 Concernzaken</v>
          </cell>
        </row>
        <row r="15">
          <cell r="A15">
            <v>131000</v>
          </cell>
          <cell r="B15" t="str">
            <v>Tot 31-12-2007 Communicatie</v>
          </cell>
        </row>
        <row r="16">
          <cell r="A16">
            <v>132000</v>
          </cell>
          <cell r="B16" t="str">
            <v>Tot 31-12-2007 Juridische Zaken</v>
          </cell>
        </row>
        <row r="17">
          <cell r="A17">
            <v>140000</v>
          </cell>
          <cell r="B17" t="str">
            <v>Tot 31-12-2007 Financien</v>
          </cell>
        </row>
        <row r="18">
          <cell r="A18">
            <v>150000</v>
          </cell>
          <cell r="B18" t="str">
            <v>Personeel en Organisatie</v>
          </cell>
        </row>
        <row r="19">
          <cell r="A19">
            <v>151000</v>
          </cell>
          <cell r="B19" t="str">
            <v>Facilitiaire zaken</v>
          </cell>
        </row>
        <row r="20">
          <cell r="A20">
            <v>151100</v>
          </cell>
          <cell r="B20" t="str">
            <v>Gebouwbeheer</v>
          </cell>
        </row>
        <row r="21">
          <cell r="A21">
            <v>151200</v>
          </cell>
          <cell r="B21" t="str">
            <v>FAZ-services</v>
          </cell>
        </row>
        <row r="22">
          <cell r="A22">
            <v>151300</v>
          </cell>
          <cell r="B22" t="str">
            <v>Documentaire informatievoorziening</v>
          </cell>
        </row>
        <row r="23">
          <cell r="A23">
            <v>151400</v>
          </cell>
          <cell r="B23" t="str">
            <v>Bedrijfsbureau</v>
          </cell>
        </row>
        <row r="24">
          <cell r="A24">
            <v>152000</v>
          </cell>
          <cell r="B24" t="str">
            <v>Ondernemingsraad</v>
          </cell>
        </row>
        <row r="25">
          <cell r="A25">
            <v>153000</v>
          </cell>
          <cell r="B25" t="str">
            <v>Mobiliteitsbureau</v>
          </cell>
        </row>
        <row r="26">
          <cell r="A26">
            <v>153100</v>
          </cell>
          <cell r="B26" t="str">
            <v>Sociaal Plan</v>
          </cell>
        </row>
        <row r="27">
          <cell r="A27">
            <v>153200</v>
          </cell>
          <cell r="B27" t="str">
            <v>Tot 30-11-2008 Stagiairs</v>
          </cell>
        </row>
        <row r="28">
          <cell r="A28">
            <v>153300</v>
          </cell>
          <cell r="B28" t="str">
            <v>Gepensioneerden</v>
          </cell>
        </row>
        <row r="29">
          <cell r="A29">
            <v>153400</v>
          </cell>
          <cell r="B29" t="str">
            <v>Suppletie/wachtgelders</v>
          </cell>
        </row>
        <row r="30">
          <cell r="A30">
            <v>160000</v>
          </cell>
          <cell r="B30" t="str">
            <v>Klant en Marktontwikkeling</v>
          </cell>
        </row>
        <row r="31">
          <cell r="A31">
            <v>200000</v>
          </cell>
          <cell r="B31" t="str">
            <v>Tot 31-12-2007 Transport en Infra</v>
          </cell>
        </row>
        <row r="32">
          <cell r="A32">
            <v>200001</v>
          </cell>
          <cell r="B32" t="str">
            <v>Financiën</v>
          </cell>
        </row>
        <row r="33">
          <cell r="A33">
            <v>210000</v>
          </cell>
          <cell r="B33" t="str">
            <v>Ownership, Business planning en Regulering</v>
          </cell>
        </row>
        <row r="34">
          <cell r="A34">
            <v>220000</v>
          </cell>
          <cell r="B34" t="str">
            <v>Inkoop</v>
          </cell>
        </row>
        <row r="35">
          <cell r="A35">
            <v>230000</v>
          </cell>
          <cell r="B35" t="str">
            <v>Treasury</v>
          </cell>
        </row>
        <row r="36">
          <cell r="A36">
            <v>231000</v>
          </cell>
          <cell r="B36" t="str">
            <v>Tot 31-12-2007 Ondersteuning Regio West</v>
          </cell>
        </row>
        <row r="37">
          <cell r="A37">
            <v>232000</v>
          </cell>
          <cell r="B37" t="str">
            <v>Tot 31-12-2007 Uitvoering Regio West</v>
          </cell>
        </row>
        <row r="38">
          <cell r="A38">
            <v>240000</v>
          </cell>
          <cell r="B38" t="str">
            <v>Control en Reporting</v>
          </cell>
        </row>
        <row r="39">
          <cell r="A39">
            <v>250000</v>
          </cell>
          <cell r="B39" t="str">
            <v>Financieel Service Centrum</v>
          </cell>
        </row>
        <row r="40">
          <cell r="A40">
            <v>260000</v>
          </cell>
          <cell r="B40" t="str">
            <v>Informatiemanagement Corporate</v>
          </cell>
        </row>
        <row r="41">
          <cell r="A41">
            <v>270000</v>
          </cell>
          <cell r="B41" t="str">
            <v>Risico- en Verzekeringsmanagement</v>
          </cell>
        </row>
        <row r="42">
          <cell r="A42">
            <v>280000</v>
          </cell>
          <cell r="B42" t="str">
            <v>Audit</v>
          </cell>
        </row>
        <row r="43">
          <cell r="A43">
            <v>290000</v>
          </cell>
          <cell r="B43" t="str">
            <v>Fiscale Zaken</v>
          </cell>
        </row>
        <row r="44">
          <cell r="A44">
            <v>300000</v>
          </cell>
          <cell r="B44" t="str">
            <v>Beveiliging en automatisering</v>
          </cell>
        </row>
        <row r="45">
          <cell r="A45">
            <v>320000</v>
          </cell>
          <cell r="B45" t="str">
            <v>Informatie en Automatisering</v>
          </cell>
        </row>
        <row r="46">
          <cell r="A46">
            <v>320100</v>
          </cell>
          <cell r="B46" t="str">
            <v>Tot 30-11-2008 Cluster beleid &amp; projecten</v>
          </cell>
        </row>
        <row r="47">
          <cell r="A47">
            <v>321000</v>
          </cell>
          <cell r="B47" t="str">
            <v>IT beheer</v>
          </cell>
        </row>
        <row r="48">
          <cell r="A48">
            <v>322000</v>
          </cell>
          <cell r="B48" t="str">
            <v>Informatievoorziening SB</v>
          </cell>
        </row>
        <row r="49">
          <cell r="A49">
            <v>323000</v>
          </cell>
          <cell r="B49" t="str">
            <v>Informatievoorziening TI, Staven en AM</v>
          </cell>
        </row>
        <row r="50">
          <cell r="A50">
            <v>400000</v>
          </cell>
          <cell r="B50" t="str">
            <v>Systeem en Besturing</v>
          </cell>
        </row>
        <row r="51">
          <cell r="A51">
            <v>410000</v>
          </cell>
          <cell r="B51" t="str">
            <v>Monitoring en Ontwikkeling</v>
          </cell>
        </row>
        <row r="52">
          <cell r="A52">
            <v>420000</v>
          </cell>
          <cell r="B52" t="str">
            <v>Tot 31-12-2008 Operationele Besturing</v>
          </cell>
        </row>
        <row r="53">
          <cell r="A53">
            <v>421000</v>
          </cell>
          <cell r="B53" t="str">
            <v>Tot 31-12-2008 Transportvoorziening</v>
          </cell>
        </row>
        <row r="54">
          <cell r="A54">
            <v>422000</v>
          </cell>
          <cell r="B54" t="str">
            <v>Tot 31-12-2008 Systeemvoorziening</v>
          </cell>
        </row>
        <row r="55">
          <cell r="A55">
            <v>423000</v>
          </cell>
          <cell r="B55" t="str">
            <v>Tot 31-12-2008 Procesondersteuning</v>
          </cell>
        </row>
        <row r="56">
          <cell r="A56">
            <v>430000</v>
          </cell>
          <cell r="B56" t="str">
            <v>Tot 31-12-2007 Informatie en Automatisering</v>
          </cell>
        </row>
        <row r="57">
          <cell r="A57">
            <v>431000</v>
          </cell>
          <cell r="B57" t="str">
            <v>Tot 31-12-2007 IT beheer</v>
          </cell>
        </row>
        <row r="58">
          <cell r="A58">
            <v>432000</v>
          </cell>
          <cell r="B58" t="str">
            <v>Tot 31-12-2007 Informatievoorziening</v>
          </cell>
        </row>
        <row r="59">
          <cell r="A59">
            <v>440000</v>
          </cell>
          <cell r="B59" t="str">
            <v>Tot 31-12-2008 Service Centrum</v>
          </cell>
        </row>
        <row r="60">
          <cell r="A60">
            <v>450000</v>
          </cell>
          <cell r="B60" t="str">
            <v>Procesondersteuning</v>
          </cell>
        </row>
        <row r="61">
          <cell r="A61">
            <v>460000</v>
          </cell>
          <cell r="B61" t="str">
            <v>Systeemvoorziening</v>
          </cell>
        </row>
        <row r="62">
          <cell r="A62">
            <v>470000</v>
          </cell>
          <cell r="B62" t="str">
            <v>Transportvoorziening</v>
          </cell>
        </row>
        <row r="63">
          <cell r="A63">
            <v>500000</v>
          </cell>
          <cell r="B63" t="str">
            <v>Asset Management</v>
          </cell>
        </row>
        <row r="64">
          <cell r="A64">
            <v>510000</v>
          </cell>
          <cell r="B64" t="str">
            <v>Risico- en Portfoliomanagement</v>
          </cell>
        </row>
        <row r="65">
          <cell r="A65">
            <v>520000</v>
          </cell>
          <cell r="B65" t="str">
            <v>Netstrategie</v>
          </cell>
        </row>
        <row r="66">
          <cell r="A66">
            <v>521000</v>
          </cell>
          <cell r="B66" t="str">
            <v>Netontwikkeling</v>
          </cell>
        </row>
        <row r="67">
          <cell r="A67">
            <v>522000</v>
          </cell>
          <cell r="B67" t="str">
            <v>Beheer en onderhoud</v>
          </cell>
        </row>
        <row r="68">
          <cell r="A68">
            <v>523000</v>
          </cell>
          <cell r="B68" t="str">
            <v>Ruimtelijke Ordening en Milieu</v>
          </cell>
        </row>
        <row r="69">
          <cell r="A69">
            <v>530000</v>
          </cell>
          <cell r="B69" t="str">
            <v>Programmamanagement</v>
          </cell>
        </row>
        <row r="70">
          <cell r="A70">
            <v>531000</v>
          </cell>
          <cell r="B70" t="str">
            <v>Vervallen 31-12-2007 SLA Management</v>
          </cell>
        </row>
        <row r="71">
          <cell r="A71">
            <v>532000</v>
          </cell>
          <cell r="B71" t="str">
            <v>Vervallen 31-12-2007 Programma- en projectontwikkeling</v>
          </cell>
        </row>
        <row r="72">
          <cell r="A72">
            <v>540000</v>
          </cell>
          <cell r="B72" t="str">
            <v>Asset Informatie Management</v>
          </cell>
        </row>
        <row r="73">
          <cell r="A73">
            <v>600000</v>
          </cell>
          <cell r="B73" t="str">
            <v>Transport en Infra</v>
          </cell>
        </row>
        <row r="74">
          <cell r="A74">
            <v>601000</v>
          </cell>
          <cell r="B74" t="str">
            <v>TI Control</v>
          </cell>
        </row>
        <row r="75">
          <cell r="A75">
            <v>602000</v>
          </cell>
          <cell r="B75" t="str">
            <v>Informatiemanagement</v>
          </cell>
        </row>
        <row r="76">
          <cell r="A76">
            <v>610000</v>
          </cell>
          <cell r="B76" t="str">
            <v>Operations</v>
          </cell>
        </row>
        <row r="77">
          <cell r="A77">
            <v>611000</v>
          </cell>
          <cell r="B77" t="str">
            <v>Telecom</v>
          </cell>
        </row>
        <row r="78">
          <cell r="A78">
            <v>620000</v>
          </cell>
          <cell r="B78" t="str">
            <v>Planologie en Grondzaken</v>
          </cell>
        </row>
        <row r="79">
          <cell r="A79">
            <v>621000</v>
          </cell>
          <cell r="B79" t="str">
            <v>Planologie</v>
          </cell>
        </row>
        <row r="80">
          <cell r="A80">
            <v>622000</v>
          </cell>
          <cell r="B80" t="str">
            <v>Grondzaken</v>
          </cell>
        </row>
        <row r="81">
          <cell r="A81">
            <v>630000</v>
          </cell>
          <cell r="B81" t="str">
            <v>Technologie</v>
          </cell>
        </row>
        <row r="82">
          <cell r="A82">
            <v>631000</v>
          </cell>
          <cell r="B82" t="str">
            <v>Technologie en Consultancy</v>
          </cell>
        </row>
        <row r="83">
          <cell r="A83">
            <v>632000</v>
          </cell>
          <cell r="B83" t="str">
            <v>Engineering</v>
          </cell>
        </row>
        <row r="84">
          <cell r="A84">
            <v>633000</v>
          </cell>
          <cell r="B84" t="str">
            <v>Technisch Documentatie Service Centrum</v>
          </cell>
        </row>
        <row r="85">
          <cell r="A85">
            <v>640000</v>
          </cell>
          <cell r="B85" t="str">
            <v>Regiomanagement</v>
          </cell>
        </row>
        <row r="86">
          <cell r="A86">
            <v>641000</v>
          </cell>
          <cell r="B86" t="str">
            <v>Regio West</v>
          </cell>
        </row>
        <row r="87">
          <cell r="A87">
            <v>641100</v>
          </cell>
          <cell r="B87" t="str">
            <v>Ondersteuning (West)</v>
          </cell>
        </row>
        <row r="88">
          <cell r="A88">
            <v>641200</v>
          </cell>
          <cell r="B88" t="str">
            <v>Uitvoering (West)</v>
          </cell>
        </row>
        <row r="89">
          <cell r="A89">
            <v>642000</v>
          </cell>
          <cell r="B89" t="str">
            <v>Regio Oost</v>
          </cell>
        </row>
        <row r="90">
          <cell r="A90">
            <v>642100</v>
          </cell>
          <cell r="B90" t="str">
            <v>Ondersteuning (Oost)</v>
          </cell>
        </row>
        <row r="91">
          <cell r="A91">
            <v>642200</v>
          </cell>
          <cell r="B91" t="str">
            <v>Uitvoering (Oost)</v>
          </cell>
        </row>
        <row r="92">
          <cell r="A92">
            <v>643000</v>
          </cell>
          <cell r="B92" t="str">
            <v>Regio Noord</v>
          </cell>
        </row>
        <row r="93">
          <cell r="A93">
            <v>643100</v>
          </cell>
          <cell r="B93" t="str">
            <v>Ondersteuning (Noord)</v>
          </cell>
        </row>
        <row r="94">
          <cell r="A94">
            <v>643200</v>
          </cell>
          <cell r="B94" t="str">
            <v>Verbindingen (Noord)</v>
          </cell>
        </row>
        <row r="95">
          <cell r="A95">
            <v>643300</v>
          </cell>
          <cell r="B95" t="str">
            <v>Ingenieursbureau (Noord)</v>
          </cell>
        </row>
        <row r="96">
          <cell r="A96">
            <v>643400</v>
          </cell>
          <cell r="B96" t="str">
            <v>Stations (Noord)</v>
          </cell>
        </row>
        <row r="97">
          <cell r="A97">
            <v>644000</v>
          </cell>
          <cell r="B97" t="str">
            <v>Regio Zuid</v>
          </cell>
        </row>
        <row r="98">
          <cell r="A98">
            <v>644100</v>
          </cell>
          <cell r="B98" t="str">
            <v>Ondersteuning (Zuid)</v>
          </cell>
        </row>
        <row r="99">
          <cell r="A99">
            <v>644200</v>
          </cell>
          <cell r="B99" t="str">
            <v>Verbindingen (Zuid)</v>
          </cell>
        </row>
        <row r="100">
          <cell r="A100">
            <v>644300</v>
          </cell>
          <cell r="B100" t="str">
            <v>Ingenieursbureau (Zuid)</v>
          </cell>
        </row>
        <row r="101">
          <cell r="A101">
            <v>644400</v>
          </cell>
          <cell r="B101" t="str">
            <v>Stations (Zuid)</v>
          </cell>
        </row>
        <row r="102">
          <cell r="A102">
            <v>650000</v>
          </cell>
          <cell r="B102" t="str">
            <v>Kwaliteit, Arbo &amp; Milieu</v>
          </cell>
        </row>
        <row r="103">
          <cell r="A103">
            <v>700000</v>
          </cell>
          <cell r="B103" t="str">
            <v>Corporate Development</v>
          </cell>
        </row>
        <row r="104">
          <cell r="A104">
            <v>710000</v>
          </cell>
          <cell r="B104" t="str">
            <v>Communicatie</v>
          </cell>
        </row>
        <row r="105">
          <cell r="A105">
            <v>720000</v>
          </cell>
          <cell r="B105" t="str">
            <v>Juridische Zaken</v>
          </cell>
        </row>
        <row r="106">
          <cell r="A106">
            <v>900000</v>
          </cell>
          <cell r="B106" t="str">
            <v>NorNed</v>
          </cell>
        </row>
        <row r="107">
          <cell r="A107">
            <v>900001</v>
          </cell>
          <cell r="B107" t="str">
            <v>BritNed</v>
          </cell>
        </row>
        <row r="108">
          <cell r="A108">
            <v>900002</v>
          </cell>
          <cell r="B108" t="str">
            <v>Randstad 380</v>
          </cell>
        </row>
        <row r="109">
          <cell r="A109">
            <v>900003</v>
          </cell>
          <cell r="B109" t="str">
            <v>Tot 31-12-2008 Exploitatie netten RNB's</v>
          </cell>
        </row>
      </sheetData>
      <sheetData sheetId="6">
        <row r="3">
          <cell r="D3">
            <v>2170</v>
          </cell>
          <cell r="E3" t="str">
            <v>TI</v>
          </cell>
        </row>
        <row r="4">
          <cell r="D4">
            <v>100000</v>
          </cell>
          <cell r="E4" t="str">
            <v>RvB</v>
          </cell>
        </row>
        <row r="5">
          <cell r="D5">
            <v>101000</v>
          </cell>
          <cell r="E5" t="str">
            <v>RvB</v>
          </cell>
        </row>
        <row r="6">
          <cell r="D6">
            <v>111000</v>
          </cell>
          <cell r="E6" t="str">
            <v>EnerQ</v>
          </cell>
        </row>
        <row r="7">
          <cell r="D7">
            <v>112000</v>
          </cell>
          <cell r="E7" t="str">
            <v>CertiQ</v>
          </cell>
        </row>
        <row r="8">
          <cell r="D8">
            <v>150000</v>
          </cell>
          <cell r="E8" t="str">
            <v>PO</v>
          </cell>
        </row>
        <row r="9">
          <cell r="D9">
            <v>151000</v>
          </cell>
          <cell r="E9" t="str">
            <v>PO FAZ</v>
          </cell>
        </row>
        <row r="10">
          <cell r="D10">
            <v>152000</v>
          </cell>
          <cell r="E10" t="str">
            <v>PO</v>
          </cell>
        </row>
        <row r="11">
          <cell r="D11">
            <v>153000</v>
          </cell>
          <cell r="E11" t="str">
            <v>PO</v>
          </cell>
        </row>
        <row r="12">
          <cell r="D12">
            <v>160000</v>
          </cell>
          <cell r="E12" t="str">
            <v>KMO</v>
          </cell>
        </row>
        <row r="13">
          <cell r="D13">
            <v>200000</v>
          </cell>
          <cell r="E13" t="str">
            <v>TI</v>
          </cell>
        </row>
        <row r="14">
          <cell r="D14">
            <v>200001</v>
          </cell>
          <cell r="E14" t="str">
            <v>FIN</v>
          </cell>
        </row>
        <row r="15">
          <cell r="D15">
            <v>210000</v>
          </cell>
          <cell r="E15" t="str">
            <v>OBR</v>
          </cell>
        </row>
        <row r="16">
          <cell r="D16">
            <v>220000</v>
          </cell>
          <cell r="E16" t="str">
            <v>Inkoop</v>
          </cell>
        </row>
        <row r="17">
          <cell r="D17">
            <v>240000</v>
          </cell>
          <cell r="E17" t="str">
            <v>FIN</v>
          </cell>
        </row>
        <row r="18">
          <cell r="D18">
            <v>250000</v>
          </cell>
          <cell r="E18" t="str">
            <v>FIN</v>
          </cell>
        </row>
        <row r="19">
          <cell r="D19">
            <v>260000</v>
          </cell>
          <cell r="E19" t="str">
            <v>IMC</v>
          </cell>
        </row>
        <row r="20">
          <cell r="D20">
            <v>320000</v>
          </cell>
          <cell r="E20" t="str">
            <v>IA</v>
          </cell>
        </row>
        <row r="21">
          <cell r="D21">
            <v>321000</v>
          </cell>
          <cell r="E21" t="str">
            <v>IA</v>
          </cell>
        </row>
        <row r="22">
          <cell r="D22">
            <v>322000</v>
          </cell>
          <cell r="E22" t="str">
            <v>IA</v>
          </cell>
        </row>
        <row r="23">
          <cell r="D23">
            <v>323000</v>
          </cell>
          <cell r="E23" t="str">
            <v>IA</v>
          </cell>
        </row>
        <row r="24">
          <cell r="D24">
            <v>400000</v>
          </cell>
          <cell r="E24" t="str">
            <v>SB</v>
          </cell>
        </row>
        <row r="25">
          <cell r="D25">
            <v>410000</v>
          </cell>
          <cell r="E25" t="str">
            <v>SB</v>
          </cell>
        </row>
        <row r="26">
          <cell r="D26">
            <v>420000</v>
          </cell>
          <cell r="E26" t="str">
            <v>SB</v>
          </cell>
        </row>
        <row r="27">
          <cell r="D27">
            <v>421000</v>
          </cell>
          <cell r="E27" t="str">
            <v>SB</v>
          </cell>
        </row>
        <row r="28">
          <cell r="D28">
            <v>422000</v>
          </cell>
          <cell r="E28" t="str">
            <v>SB</v>
          </cell>
        </row>
        <row r="29">
          <cell r="D29">
            <v>423000</v>
          </cell>
          <cell r="E29" t="str">
            <v>SB</v>
          </cell>
        </row>
        <row r="30">
          <cell r="D30">
            <v>440000</v>
          </cell>
          <cell r="E30" t="str">
            <v>SB</v>
          </cell>
        </row>
        <row r="31">
          <cell r="D31">
            <v>500000</v>
          </cell>
          <cell r="E31" t="str">
            <v>AM</v>
          </cell>
        </row>
        <row r="32">
          <cell r="D32">
            <v>510000</v>
          </cell>
          <cell r="E32" t="str">
            <v>AM</v>
          </cell>
        </row>
        <row r="33">
          <cell r="D33">
            <v>520000</v>
          </cell>
          <cell r="E33" t="str">
            <v>AM</v>
          </cell>
        </row>
        <row r="34">
          <cell r="D34">
            <v>522000</v>
          </cell>
          <cell r="E34" t="str">
            <v>AM</v>
          </cell>
        </row>
        <row r="35">
          <cell r="D35">
            <v>523000</v>
          </cell>
          <cell r="E35" t="str">
            <v>AM</v>
          </cell>
        </row>
        <row r="36">
          <cell r="D36">
            <v>530000</v>
          </cell>
          <cell r="E36" t="str">
            <v>AM</v>
          </cell>
        </row>
        <row r="37">
          <cell r="D37">
            <v>540000</v>
          </cell>
          <cell r="E37" t="str">
            <v>AM</v>
          </cell>
        </row>
        <row r="38">
          <cell r="D38">
            <v>600000</v>
          </cell>
          <cell r="E38" t="str">
            <v>TI</v>
          </cell>
        </row>
        <row r="39">
          <cell r="D39">
            <v>601000</v>
          </cell>
          <cell r="E39" t="str">
            <v>TI</v>
          </cell>
        </row>
        <row r="40">
          <cell r="D40">
            <v>602000</v>
          </cell>
          <cell r="E40" t="str">
            <v>TI</v>
          </cell>
        </row>
        <row r="41">
          <cell r="D41">
            <v>610000</v>
          </cell>
          <cell r="E41" t="str">
            <v>TI</v>
          </cell>
        </row>
        <row r="42">
          <cell r="D42">
            <v>611000</v>
          </cell>
          <cell r="E42" t="str">
            <v>TI</v>
          </cell>
        </row>
        <row r="43">
          <cell r="D43">
            <v>620000</v>
          </cell>
          <cell r="E43" t="str">
            <v>TI</v>
          </cell>
        </row>
        <row r="44">
          <cell r="D44">
            <v>621000</v>
          </cell>
          <cell r="E44" t="str">
            <v>TI</v>
          </cell>
        </row>
        <row r="45">
          <cell r="D45">
            <v>622000</v>
          </cell>
          <cell r="E45" t="str">
            <v>TI</v>
          </cell>
        </row>
        <row r="46">
          <cell r="D46">
            <v>630000</v>
          </cell>
          <cell r="E46" t="str">
            <v>TI</v>
          </cell>
        </row>
        <row r="47">
          <cell r="D47">
            <v>632000</v>
          </cell>
          <cell r="E47" t="str">
            <v>TI</v>
          </cell>
        </row>
        <row r="48">
          <cell r="D48">
            <v>633000</v>
          </cell>
          <cell r="E48" t="str">
            <v>TI</v>
          </cell>
        </row>
        <row r="49">
          <cell r="D49">
            <v>640000</v>
          </cell>
          <cell r="E49" t="str">
            <v>TI</v>
          </cell>
        </row>
        <row r="50">
          <cell r="D50">
            <v>641000</v>
          </cell>
          <cell r="E50" t="str">
            <v>TI</v>
          </cell>
        </row>
        <row r="51">
          <cell r="D51">
            <v>641100</v>
          </cell>
          <cell r="E51" t="str">
            <v>TI</v>
          </cell>
        </row>
        <row r="52">
          <cell r="D52">
            <v>641200</v>
          </cell>
          <cell r="E52" t="str">
            <v>TI</v>
          </cell>
        </row>
        <row r="53">
          <cell r="D53">
            <v>642000</v>
          </cell>
          <cell r="E53" t="str">
            <v>TI</v>
          </cell>
        </row>
        <row r="54">
          <cell r="D54">
            <v>642100</v>
          </cell>
          <cell r="E54" t="str">
            <v>TI</v>
          </cell>
        </row>
        <row r="55">
          <cell r="D55">
            <v>642200</v>
          </cell>
          <cell r="E55" t="str">
            <v>TI</v>
          </cell>
        </row>
        <row r="56">
          <cell r="D56">
            <v>643000</v>
          </cell>
          <cell r="E56" t="str">
            <v>TI</v>
          </cell>
        </row>
        <row r="57">
          <cell r="D57">
            <v>643100</v>
          </cell>
          <cell r="E57" t="str">
            <v>TI</v>
          </cell>
        </row>
        <row r="58">
          <cell r="D58">
            <v>643200</v>
          </cell>
          <cell r="E58" t="str">
            <v>TI</v>
          </cell>
        </row>
        <row r="59">
          <cell r="D59">
            <v>643300</v>
          </cell>
          <cell r="E59" t="str">
            <v>TI</v>
          </cell>
        </row>
        <row r="60">
          <cell r="D60">
            <v>643400</v>
          </cell>
          <cell r="E60" t="str">
            <v>TI</v>
          </cell>
        </row>
        <row r="61">
          <cell r="D61">
            <v>644000</v>
          </cell>
          <cell r="E61" t="str">
            <v>TI</v>
          </cell>
        </row>
        <row r="62">
          <cell r="D62">
            <v>644100</v>
          </cell>
          <cell r="E62" t="str">
            <v>TI</v>
          </cell>
        </row>
        <row r="63">
          <cell r="D63">
            <v>644200</v>
          </cell>
          <cell r="E63" t="str">
            <v>TI</v>
          </cell>
        </row>
        <row r="64">
          <cell r="D64">
            <v>644300</v>
          </cell>
          <cell r="E64" t="str">
            <v>TI</v>
          </cell>
        </row>
        <row r="65">
          <cell r="D65">
            <v>644400</v>
          </cell>
          <cell r="E65" t="str">
            <v>TI</v>
          </cell>
        </row>
        <row r="66">
          <cell r="D66">
            <v>650000</v>
          </cell>
          <cell r="E66" t="str">
            <v>TI</v>
          </cell>
        </row>
        <row r="67">
          <cell r="D67">
            <v>700000</v>
          </cell>
          <cell r="E67" t="str">
            <v>CDV</v>
          </cell>
        </row>
        <row r="68">
          <cell r="D68">
            <v>710000</v>
          </cell>
          <cell r="E68" t="str">
            <v>CDV</v>
          </cell>
        </row>
        <row r="69">
          <cell r="D69">
            <v>720000</v>
          </cell>
          <cell r="E69" t="str">
            <v>CDV</v>
          </cell>
        </row>
        <row r="70">
          <cell r="D70">
            <v>900002</v>
          </cell>
          <cell r="E70" t="str">
            <v>Randstad 380</v>
          </cell>
        </row>
      </sheetData>
      <sheetData sheetId="7" refreshError="1"/>
      <sheetData sheetId="8">
        <row r="2">
          <cell r="A2">
            <v>132207</v>
          </cell>
        </row>
        <row r="3">
          <cell r="A3">
            <v>132467</v>
          </cell>
        </row>
        <row r="4">
          <cell r="A4">
            <v>132114</v>
          </cell>
        </row>
        <row r="5">
          <cell r="A5">
            <v>132137</v>
          </cell>
        </row>
        <row r="6">
          <cell r="A6">
            <v>132061</v>
          </cell>
        </row>
        <row r="7">
          <cell r="A7">
            <v>132062</v>
          </cell>
        </row>
        <row r="8">
          <cell r="A8">
            <v>132288</v>
          </cell>
        </row>
        <row r="9">
          <cell r="A9">
            <v>132253</v>
          </cell>
        </row>
        <row r="10">
          <cell r="A10">
            <v>132788</v>
          </cell>
        </row>
        <row r="11">
          <cell r="A11">
            <v>132452</v>
          </cell>
        </row>
        <row r="12">
          <cell r="A12">
            <v>132397</v>
          </cell>
        </row>
        <row r="13">
          <cell r="A13">
            <v>132499</v>
          </cell>
        </row>
        <row r="14">
          <cell r="A14">
            <v>132085</v>
          </cell>
        </row>
        <row r="15">
          <cell r="A15">
            <v>134944</v>
          </cell>
        </row>
        <row r="16">
          <cell r="A16">
            <v>132286</v>
          </cell>
        </row>
        <row r="17">
          <cell r="A17">
            <v>132029</v>
          </cell>
        </row>
        <row r="18">
          <cell r="A18">
            <v>132339</v>
          </cell>
        </row>
        <row r="19">
          <cell r="A19">
            <v>132867</v>
          </cell>
        </row>
        <row r="20">
          <cell r="A20">
            <v>132280</v>
          </cell>
        </row>
        <row r="21">
          <cell r="A21">
            <v>132351</v>
          </cell>
        </row>
        <row r="22">
          <cell r="A22">
            <v>132270</v>
          </cell>
        </row>
        <row r="23">
          <cell r="A23">
            <v>132857</v>
          </cell>
        </row>
        <row r="24">
          <cell r="A24">
            <v>132549</v>
          </cell>
        </row>
        <row r="25">
          <cell r="A25">
            <v>132381</v>
          </cell>
        </row>
        <row r="26">
          <cell r="A26">
            <v>132059</v>
          </cell>
        </row>
        <row r="27">
          <cell r="A27">
            <v>132225</v>
          </cell>
        </row>
        <row r="28">
          <cell r="A28">
            <v>132068</v>
          </cell>
        </row>
        <row r="29">
          <cell r="A29">
            <v>132067</v>
          </cell>
        </row>
        <row r="30">
          <cell r="A30">
            <v>132044</v>
          </cell>
        </row>
        <row r="31">
          <cell r="A31">
            <v>132222</v>
          </cell>
        </row>
        <row r="32">
          <cell r="A32">
            <v>132629</v>
          </cell>
        </row>
        <row r="33">
          <cell r="A33">
            <v>132465</v>
          </cell>
        </row>
        <row r="34">
          <cell r="A34">
            <v>132811</v>
          </cell>
        </row>
        <row r="35">
          <cell r="A35">
            <v>132679</v>
          </cell>
        </row>
        <row r="36">
          <cell r="A36">
            <v>132466</v>
          </cell>
        </row>
        <row r="37">
          <cell r="A37">
            <v>132962</v>
          </cell>
        </row>
        <row r="38">
          <cell r="A38">
            <v>132937</v>
          </cell>
        </row>
        <row r="39">
          <cell r="A39">
            <v>132819</v>
          </cell>
        </row>
        <row r="40">
          <cell r="A40">
            <v>133141</v>
          </cell>
        </row>
        <row r="41">
          <cell r="A41">
            <v>132354</v>
          </cell>
        </row>
        <row r="42">
          <cell r="A42">
            <v>132890</v>
          </cell>
        </row>
        <row r="43">
          <cell r="A43">
            <v>132891</v>
          </cell>
        </row>
        <row r="44">
          <cell r="A44">
            <v>132893</v>
          </cell>
        </row>
        <row r="45">
          <cell r="A45">
            <v>132896</v>
          </cell>
        </row>
        <row r="46">
          <cell r="A46">
            <v>132790</v>
          </cell>
        </row>
        <row r="47">
          <cell r="A47">
            <v>132810</v>
          </cell>
        </row>
        <row r="48">
          <cell r="A48">
            <v>132804</v>
          </cell>
        </row>
        <row r="49">
          <cell r="A49">
            <v>132840</v>
          </cell>
        </row>
        <row r="50">
          <cell r="A50">
            <v>132976</v>
          </cell>
        </row>
        <row r="51">
          <cell r="A51">
            <v>133176</v>
          </cell>
        </row>
        <row r="52">
          <cell r="A52">
            <v>133177</v>
          </cell>
        </row>
        <row r="53">
          <cell r="A53">
            <v>133117</v>
          </cell>
        </row>
        <row r="54">
          <cell r="A54">
            <v>132650</v>
          </cell>
        </row>
        <row r="55">
          <cell r="A55">
            <v>132974</v>
          </cell>
        </row>
        <row r="56">
          <cell r="A56">
            <v>132966</v>
          </cell>
        </row>
        <row r="57">
          <cell r="A57">
            <v>132686</v>
          </cell>
        </row>
        <row r="58">
          <cell r="A58">
            <v>132118</v>
          </cell>
        </row>
        <row r="59">
          <cell r="A59">
            <v>132971</v>
          </cell>
        </row>
        <row r="60">
          <cell r="A60">
            <v>132865</v>
          </cell>
        </row>
        <row r="61">
          <cell r="A61">
            <v>133072</v>
          </cell>
        </row>
        <row r="62">
          <cell r="A62">
            <v>132873</v>
          </cell>
        </row>
        <row r="63">
          <cell r="A63">
            <v>132972</v>
          </cell>
        </row>
        <row r="64">
          <cell r="A64">
            <v>132929</v>
          </cell>
        </row>
        <row r="65">
          <cell r="A65">
            <v>132789</v>
          </cell>
        </row>
        <row r="66">
          <cell r="A66">
            <v>132758</v>
          </cell>
        </row>
        <row r="67">
          <cell r="A67">
            <v>132833</v>
          </cell>
        </row>
        <row r="68">
          <cell r="A68">
            <v>133197</v>
          </cell>
        </row>
        <row r="69">
          <cell r="A69">
            <v>133279</v>
          </cell>
        </row>
        <row r="70">
          <cell r="A70">
            <v>132605</v>
          </cell>
        </row>
        <row r="71">
          <cell r="A71">
            <v>132698</v>
          </cell>
        </row>
        <row r="72">
          <cell r="A72">
            <v>133218</v>
          </cell>
        </row>
        <row r="73">
          <cell r="A73">
            <v>132965</v>
          </cell>
        </row>
        <row r="74">
          <cell r="A74">
            <v>133107</v>
          </cell>
        </row>
        <row r="75">
          <cell r="A75">
            <v>133091</v>
          </cell>
        </row>
        <row r="76">
          <cell r="A76">
            <v>133149</v>
          </cell>
        </row>
        <row r="77">
          <cell r="A77">
            <v>133258</v>
          </cell>
        </row>
        <row r="78">
          <cell r="A78">
            <v>133259</v>
          </cell>
        </row>
        <row r="79">
          <cell r="A79">
            <v>133260</v>
          </cell>
        </row>
        <row r="80">
          <cell r="A80">
            <v>132991</v>
          </cell>
        </row>
        <row r="81">
          <cell r="A81">
            <v>133030</v>
          </cell>
        </row>
        <row r="82">
          <cell r="A82">
            <v>132760</v>
          </cell>
        </row>
        <row r="83">
          <cell r="A83">
            <v>132060</v>
          </cell>
        </row>
        <row r="84">
          <cell r="A84">
            <v>133029</v>
          </cell>
        </row>
        <row r="85">
          <cell r="A85">
            <v>133270</v>
          </cell>
        </row>
        <row r="86">
          <cell r="A86">
            <v>133363</v>
          </cell>
        </row>
        <row r="87">
          <cell r="A87">
            <v>134841</v>
          </cell>
        </row>
        <row r="88">
          <cell r="A88">
            <v>133470</v>
          </cell>
        </row>
        <row r="89">
          <cell r="A89">
            <v>132147</v>
          </cell>
        </row>
        <row r="90">
          <cell r="A90">
            <v>133122</v>
          </cell>
        </row>
        <row r="91">
          <cell r="A91">
            <v>133369</v>
          </cell>
        </row>
        <row r="92">
          <cell r="A92">
            <v>133462</v>
          </cell>
        </row>
        <row r="93">
          <cell r="A93">
            <v>133305</v>
          </cell>
        </row>
        <row r="94">
          <cell r="A94">
            <v>133398</v>
          </cell>
        </row>
        <row r="95">
          <cell r="A95">
            <v>133510</v>
          </cell>
        </row>
        <row r="96">
          <cell r="A96">
            <v>133511</v>
          </cell>
        </row>
        <row r="97">
          <cell r="A97">
            <v>133512</v>
          </cell>
        </row>
        <row r="98">
          <cell r="A98">
            <v>133187</v>
          </cell>
        </row>
        <row r="99">
          <cell r="A99">
            <v>132967</v>
          </cell>
        </row>
        <row r="100">
          <cell r="A100">
            <v>132973</v>
          </cell>
        </row>
        <row r="101">
          <cell r="A101">
            <v>133498</v>
          </cell>
        </row>
        <row r="102">
          <cell r="A102">
            <v>133513</v>
          </cell>
        </row>
        <row r="103">
          <cell r="A103">
            <v>133540</v>
          </cell>
        </row>
        <row r="104">
          <cell r="A104">
            <v>133424</v>
          </cell>
        </row>
        <row r="105">
          <cell r="A105">
            <v>133463</v>
          </cell>
        </row>
        <row r="106">
          <cell r="A106">
            <v>133105</v>
          </cell>
        </row>
        <row r="107">
          <cell r="A107">
            <v>133577</v>
          </cell>
        </row>
        <row r="108">
          <cell r="A108">
            <v>133326</v>
          </cell>
        </row>
        <row r="109">
          <cell r="A109">
            <v>133366</v>
          </cell>
        </row>
        <row r="110">
          <cell r="A110">
            <v>133368</v>
          </cell>
        </row>
        <row r="111">
          <cell r="A111">
            <v>133619</v>
          </cell>
        </row>
        <row r="112">
          <cell r="A112">
            <v>133618</v>
          </cell>
        </row>
        <row r="113">
          <cell r="A113">
            <v>133620</v>
          </cell>
        </row>
        <row r="114">
          <cell r="A114">
            <v>133544</v>
          </cell>
        </row>
        <row r="115">
          <cell r="A115">
            <v>133545</v>
          </cell>
        </row>
        <row r="116">
          <cell r="A116">
            <v>133361</v>
          </cell>
        </row>
        <row r="117">
          <cell r="A117">
            <v>133354</v>
          </cell>
        </row>
        <row r="118">
          <cell r="A118">
            <v>133262</v>
          </cell>
        </row>
        <row r="119">
          <cell r="A119">
            <v>133257</v>
          </cell>
        </row>
        <row r="120">
          <cell r="A120">
            <v>133299</v>
          </cell>
        </row>
        <row r="121">
          <cell r="A121">
            <v>133357</v>
          </cell>
        </row>
        <row r="122">
          <cell r="A122">
            <v>133630</v>
          </cell>
        </row>
        <row r="123">
          <cell r="A123">
            <v>133367</v>
          </cell>
        </row>
        <row r="124">
          <cell r="A124">
            <v>133493</v>
          </cell>
        </row>
        <row r="125">
          <cell r="A125">
            <v>133480</v>
          </cell>
        </row>
        <row r="126">
          <cell r="A126">
            <v>133441</v>
          </cell>
        </row>
        <row r="127">
          <cell r="A127">
            <v>133449</v>
          </cell>
        </row>
        <row r="128">
          <cell r="A128">
            <v>133220</v>
          </cell>
        </row>
        <row r="129">
          <cell r="A129">
            <v>133219</v>
          </cell>
        </row>
        <row r="130">
          <cell r="A130">
            <v>133479</v>
          </cell>
        </row>
        <row r="131">
          <cell r="A131">
            <v>133465</v>
          </cell>
        </row>
        <row r="132">
          <cell r="A132">
            <v>133727</v>
          </cell>
        </row>
        <row r="133">
          <cell r="A133">
            <v>133576</v>
          </cell>
        </row>
        <row r="134">
          <cell r="A134">
            <v>133537</v>
          </cell>
        </row>
        <row r="135">
          <cell r="A135">
            <v>132742</v>
          </cell>
        </row>
        <row r="136">
          <cell r="A136">
            <v>133475</v>
          </cell>
        </row>
        <row r="137">
          <cell r="A137">
            <v>133572</v>
          </cell>
        </row>
        <row r="138">
          <cell r="A138">
            <v>133682</v>
          </cell>
        </row>
        <row r="139">
          <cell r="A139">
            <v>133792</v>
          </cell>
        </row>
        <row r="140">
          <cell r="A140">
            <v>133321</v>
          </cell>
        </row>
        <row r="141">
          <cell r="A141">
            <v>133708</v>
          </cell>
        </row>
        <row r="142">
          <cell r="A142">
            <v>133869</v>
          </cell>
        </row>
        <row r="143">
          <cell r="A143">
            <v>133695</v>
          </cell>
        </row>
        <row r="144">
          <cell r="A144">
            <v>133748</v>
          </cell>
        </row>
        <row r="145">
          <cell r="A145">
            <v>133580</v>
          </cell>
        </row>
        <row r="146">
          <cell r="A146">
            <v>133677</v>
          </cell>
        </row>
        <row r="147">
          <cell r="A147">
            <v>133963</v>
          </cell>
        </row>
        <row r="148">
          <cell r="A148">
            <v>133778</v>
          </cell>
        </row>
        <row r="149">
          <cell r="A149">
            <v>134160</v>
          </cell>
        </row>
        <row r="150">
          <cell r="A150">
            <v>133935</v>
          </cell>
        </row>
        <row r="151">
          <cell r="A151">
            <v>133937</v>
          </cell>
        </row>
        <row r="152">
          <cell r="A152">
            <v>133743</v>
          </cell>
        </row>
        <row r="153">
          <cell r="A153">
            <v>133781</v>
          </cell>
        </row>
        <row r="154">
          <cell r="A154">
            <v>133787</v>
          </cell>
        </row>
        <row r="155">
          <cell r="A155">
            <v>133788</v>
          </cell>
        </row>
        <row r="156">
          <cell r="A156">
            <v>133789</v>
          </cell>
        </row>
        <row r="157">
          <cell r="A157">
            <v>133868</v>
          </cell>
        </row>
        <row r="158">
          <cell r="A158">
            <v>133964</v>
          </cell>
        </row>
        <row r="159">
          <cell r="A159">
            <v>133805</v>
          </cell>
        </row>
        <row r="160">
          <cell r="A160">
            <v>133852</v>
          </cell>
        </row>
        <row r="161">
          <cell r="A161">
            <v>133621</v>
          </cell>
        </row>
        <row r="162">
          <cell r="A162">
            <v>133791</v>
          </cell>
        </row>
        <row r="163">
          <cell r="A163">
            <v>133442</v>
          </cell>
        </row>
        <row r="164">
          <cell r="A164">
            <v>133637</v>
          </cell>
        </row>
        <row r="165">
          <cell r="A165">
            <v>133514</v>
          </cell>
        </row>
        <row r="166">
          <cell r="A166">
            <v>133870</v>
          </cell>
        </row>
        <row r="167">
          <cell r="A167">
            <v>134174</v>
          </cell>
        </row>
        <row r="168">
          <cell r="A168">
            <v>133159</v>
          </cell>
        </row>
        <row r="169">
          <cell r="A169">
            <v>134247</v>
          </cell>
        </row>
        <row r="170">
          <cell r="A170">
            <v>134221</v>
          </cell>
        </row>
        <row r="171">
          <cell r="A171">
            <v>134148</v>
          </cell>
        </row>
        <row r="172">
          <cell r="A172">
            <v>134078</v>
          </cell>
        </row>
        <row r="173">
          <cell r="A173">
            <v>133996</v>
          </cell>
        </row>
        <row r="174">
          <cell r="A174">
            <v>133938</v>
          </cell>
        </row>
        <row r="175">
          <cell r="A175">
            <v>134375</v>
          </cell>
        </row>
        <row r="176">
          <cell r="A176">
            <v>134376</v>
          </cell>
        </row>
        <row r="177">
          <cell r="A177">
            <v>134402</v>
          </cell>
        </row>
        <row r="178">
          <cell r="A178">
            <v>134403</v>
          </cell>
        </row>
        <row r="179">
          <cell r="A179">
            <v>134425</v>
          </cell>
        </row>
        <row r="180">
          <cell r="A180">
            <v>134413</v>
          </cell>
        </row>
        <row r="181">
          <cell r="A181">
            <v>134395</v>
          </cell>
        </row>
        <row r="182">
          <cell r="A182">
            <v>133689</v>
          </cell>
        </row>
        <row r="183">
          <cell r="A183">
            <v>134012</v>
          </cell>
        </row>
        <row r="184">
          <cell r="A184">
            <v>133932</v>
          </cell>
        </row>
        <row r="185">
          <cell r="A185">
            <v>134184</v>
          </cell>
        </row>
        <row r="186">
          <cell r="A186">
            <v>134224</v>
          </cell>
        </row>
        <row r="187">
          <cell r="A187">
            <v>133782</v>
          </cell>
        </row>
        <row r="188">
          <cell r="A188">
            <v>133546</v>
          </cell>
        </row>
        <row r="189">
          <cell r="A189">
            <v>133864</v>
          </cell>
        </row>
        <row r="190">
          <cell r="A190">
            <v>134207</v>
          </cell>
        </row>
        <row r="191">
          <cell r="A191">
            <v>133351</v>
          </cell>
        </row>
        <row r="192">
          <cell r="A192">
            <v>134246</v>
          </cell>
        </row>
        <row r="193">
          <cell r="A193">
            <v>134366</v>
          </cell>
        </row>
        <row r="194">
          <cell r="A194">
            <v>134377</v>
          </cell>
        </row>
        <row r="195">
          <cell r="A195">
            <v>134359</v>
          </cell>
        </row>
        <row r="196">
          <cell r="A196">
            <v>134361</v>
          </cell>
        </row>
        <row r="197">
          <cell r="A197">
            <v>134298</v>
          </cell>
        </row>
        <row r="198">
          <cell r="A198">
            <v>134393</v>
          </cell>
        </row>
        <row r="199">
          <cell r="A199">
            <v>134497</v>
          </cell>
        </row>
        <row r="200">
          <cell r="A200">
            <v>139084</v>
          </cell>
        </row>
        <row r="201">
          <cell r="A201">
            <v>134596</v>
          </cell>
        </row>
        <row r="202">
          <cell r="A202">
            <v>134200</v>
          </cell>
        </row>
        <row r="203">
          <cell r="A203">
            <v>134208</v>
          </cell>
        </row>
        <row r="204">
          <cell r="A204">
            <v>139306</v>
          </cell>
        </row>
        <row r="205">
          <cell r="A205">
            <v>134613</v>
          </cell>
        </row>
        <row r="206">
          <cell r="A206">
            <v>134288</v>
          </cell>
        </row>
        <row r="207">
          <cell r="A207">
            <v>134614</v>
          </cell>
        </row>
        <row r="208">
          <cell r="A208">
            <v>134615</v>
          </cell>
        </row>
        <row r="209">
          <cell r="A209">
            <v>134498</v>
          </cell>
        </row>
        <row r="210">
          <cell r="A210">
            <v>134499</v>
          </cell>
        </row>
        <row r="211">
          <cell r="A211">
            <v>134500</v>
          </cell>
        </row>
        <row r="212">
          <cell r="A212">
            <v>134501</v>
          </cell>
        </row>
        <row r="213">
          <cell r="A213">
            <v>134502</v>
          </cell>
        </row>
        <row r="214">
          <cell r="A214">
            <v>134426</v>
          </cell>
        </row>
        <row r="215">
          <cell r="A215">
            <v>134428</v>
          </cell>
        </row>
        <row r="216">
          <cell r="A216">
            <v>134540</v>
          </cell>
        </row>
        <row r="217">
          <cell r="A217">
            <v>134521</v>
          </cell>
        </row>
        <row r="218">
          <cell r="A218">
            <v>134609</v>
          </cell>
        </row>
        <row r="219">
          <cell r="A219">
            <v>134970</v>
          </cell>
        </row>
        <row r="220">
          <cell r="A220">
            <v>139072</v>
          </cell>
        </row>
        <row r="221">
          <cell r="A221">
            <v>139218</v>
          </cell>
        </row>
        <row r="222">
          <cell r="A222">
            <v>139323</v>
          </cell>
        </row>
        <row r="223">
          <cell r="A223">
            <v>134940</v>
          </cell>
        </row>
        <row r="224">
          <cell r="A224">
            <v>134942</v>
          </cell>
        </row>
        <row r="225">
          <cell r="A225">
            <v>134943</v>
          </cell>
        </row>
        <row r="226">
          <cell r="A226">
            <v>134952</v>
          </cell>
        </row>
        <row r="227">
          <cell r="A227">
            <v>134598</v>
          </cell>
        </row>
        <row r="228">
          <cell r="A228">
            <v>134964</v>
          </cell>
        </row>
        <row r="229">
          <cell r="A229">
            <v>134623</v>
          </cell>
        </row>
        <row r="230">
          <cell r="A230">
            <v>134853</v>
          </cell>
        </row>
        <row r="231">
          <cell r="A231">
            <v>135017</v>
          </cell>
        </row>
        <row r="232">
          <cell r="A232">
            <v>139234</v>
          </cell>
        </row>
        <row r="233">
          <cell r="A233">
            <v>139271</v>
          </cell>
        </row>
        <row r="234">
          <cell r="A234">
            <v>134965</v>
          </cell>
        </row>
        <row r="235">
          <cell r="A235">
            <v>135013</v>
          </cell>
        </row>
        <row r="236">
          <cell r="A236">
            <v>135018</v>
          </cell>
        </row>
        <row r="237">
          <cell r="A237">
            <v>134435</v>
          </cell>
        </row>
        <row r="238">
          <cell r="A238">
            <v>134479</v>
          </cell>
        </row>
        <row r="239">
          <cell r="A239">
            <v>134849</v>
          </cell>
        </row>
        <row r="240">
          <cell r="A240">
            <v>134843</v>
          </cell>
        </row>
        <row r="241">
          <cell r="A241">
            <v>133325</v>
          </cell>
        </row>
        <row r="242">
          <cell r="A242">
            <v>134218</v>
          </cell>
        </row>
        <row r="243">
          <cell r="A243">
            <v>133495</v>
          </cell>
        </row>
        <row r="244">
          <cell r="A244">
            <v>133569</v>
          </cell>
        </row>
        <row r="245">
          <cell r="A245">
            <v>133556</v>
          </cell>
        </row>
        <row r="246">
          <cell r="A246">
            <v>133712</v>
          </cell>
        </row>
        <row r="247">
          <cell r="A247">
            <v>133426</v>
          </cell>
        </row>
        <row r="248">
          <cell r="A248">
            <v>133425</v>
          </cell>
        </row>
        <row r="249">
          <cell r="A249">
            <v>132824</v>
          </cell>
        </row>
        <row r="250">
          <cell r="A250">
            <v>133066</v>
          </cell>
        </row>
        <row r="251">
          <cell r="A251">
            <v>132990</v>
          </cell>
        </row>
        <row r="252">
          <cell r="A252">
            <v>133070</v>
          </cell>
        </row>
        <row r="253">
          <cell r="A253">
            <v>132858</v>
          </cell>
        </row>
        <row r="254">
          <cell r="A254">
            <v>143359</v>
          </cell>
        </row>
        <row r="255">
          <cell r="A255">
            <v>132856</v>
          </cell>
        </row>
        <row r="256">
          <cell r="A256">
            <v>133032</v>
          </cell>
        </row>
        <row r="257">
          <cell r="A257">
            <v>139303</v>
          </cell>
        </row>
        <row r="258">
          <cell r="A258">
            <v>139658</v>
          </cell>
        </row>
        <row r="259">
          <cell r="A259">
            <v>139494</v>
          </cell>
        </row>
        <row r="260">
          <cell r="A260">
            <v>132680</v>
          </cell>
        </row>
        <row r="261">
          <cell r="A261">
            <v>133657</v>
          </cell>
        </row>
        <row r="262">
          <cell r="A262">
            <v>133822</v>
          </cell>
        </row>
        <row r="263">
          <cell r="A263">
            <v>134463</v>
          </cell>
        </row>
        <row r="264">
          <cell r="A264">
            <v>139269</v>
          </cell>
        </row>
        <row r="265">
          <cell r="A265">
            <v>139617</v>
          </cell>
        </row>
        <row r="266">
          <cell r="A266">
            <v>139633</v>
          </cell>
        </row>
        <row r="267">
          <cell r="A267">
            <v>139635</v>
          </cell>
        </row>
        <row r="268">
          <cell r="A268">
            <v>139634</v>
          </cell>
        </row>
        <row r="269">
          <cell r="A269">
            <v>139636</v>
          </cell>
        </row>
        <row r="270">
          <cell r="A270">
            <v>139244</v>
          </cell>
        </row>
        <row r="271">
          <cell r="A271">
            <v>132087</v>
          </cell>
        </row>
        <row r="272">
          <cell r="A272">
            <v>133978</v>
          </cell>
        </row>
        <row r="273">
          <cell r="A273">
            <v>139270</v>
          </cell>
        </row>
        <row r="274">
          <cell r="A274">
            <v>145765</v>
          </cell>
        </row>
      </sheetData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ontactgegevens"/>
      <sheetName val="Tarievenvoorstel"/>
      <sheetName val="Toelichting"/>
      <sheetName val="Richtlijnen Controle Tarieve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raaitabel"/>
      <sheetName val="Data"/>
      <sheetName val="Opex"/>
      <sheetName val="KP"/>
      <sheetName val="BO"/>
      <sheetName val="EXP"/>
      <sheetName val="Config"/>
      <sheetName val="PJB"/>
      <sheetName val="Oud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2008</v>
          </cell>
          <cell r="B2" t="str">
            <v>/Q1</v>
          </cell>
          <cell r="C2">
            <v>50</v>
          </cell>
          <cell r="D2" t="str">
            <v>Ca</v>
          </cell>
          <cell r="E2" t="str">
            <v>Stud.</v>
          </cell>
          <cell r="F2" t="str">
            <v>Noord</v>
          </cell>
          <cell r="G2" t="str">
            <v>DeltaN</v>
          </cell>
          <cell r="H2" t="str">
            <v>AdR</v>
          </cell>
          <cell r="J2" t="str">
            <v>DFo</v>
          </cell>
          <cell r="L2" t="str">
            <v>RaZ</v>
          </cell>
          <cell r="P2" t="str">
            <v>tarief</v>
          </cell>
        </row>
        <row r="3">
          <cell r="A3">
            <v>2009</v>
          </cell>
          <cell r="B3" t="str">
            <v>/Q2</v>
          </cell>
          <cell r="C3">
            <v>110</v>
          </cell>
          <cell r="D3" t="str">
            <v>Kw</v>
          </cell>
          <cell r="E3" t="str">
            <v>Stud+</v>
          </cell>
          <cell r="F3" t="str">
            <v>Zuid</v>
          </cell>
          <cell r="G3" t="str">
            <v>Eneco</v>
          </cell>
          <cell r="H3" t="str">
            <v>BvH</v>
          </cell>
          <cell r="J3" t="str">
            <v>HSt</v>
          </cell>
          <cell r="L3" t="str">
            <v>RaN</v>
          </cell>
          <cell r="P3" t="str">
            <v>extern</v>
          </cell>
        </row>
        <row r="4">
          <cell r="A4">
            <v>2010</v>
          </cell>
          <cell r="B4" t="str">
            <v>/Q3</v>
          </cell>
          <cell r="C4">
            <v>150</v>
          </cell>
          <cell r="D4" t="str">
            <v>RVE</v>
          </cell>
          <cell r="E4" t="str">
            <v>BO</v>
          </cell>
          <cell r="F4" t="str">
            <v>West</v>
          </cell>
          <cell r="G4" t="str">
            <v>ENN</v>
          </cell>
          <cell r="H4" t="str">
            <v>CJa</v>
          </cell>
          <cell r="J4" t="str">
            <v>JVi</v>
          </cell>
          <cell r="L4" t="str">
            <v>NW380</v>
          </cell>
          <cell r="P4" t="str">
            <v>art. 41b</v>
          </cell>
        </row>
        <row r="5">
          <cell r="A5">
            <v>2011</v>
          </cell>
          <cell r="B5" t="str">
            <v>/Q4</v>
          </cell>
          <cell r="C5">
            <v>220</v>
          </cell>
          <cell r="D5" t="str">
            <v>Aa</v>
          </cell>
          <cell r="E5" t="str">
            <v>BO+</v>
          </cell>
          <cell r="F5" t="str">
            <v>Midden</v>
          </cell>
          <cell r="G5" t="str">
            <v>ENZ</v>
          </cell>
          <cell r="H5" t="str">
            <v>FvD</v>
          </cell>
          <cell r="J5" t="str">
            <v>JSl</v>
          </cell>
          <cell r="L5" t="str">
            <v>NW220</v>
          </cell>
          <cell r="P5" t="str">
            <v>art. 31.6</v>
          </cell>
        </row>
        <row r="6">
          <cell r="A6">
            <v>2012</v>
          </cell>
          <cell r="C6">
            <v>380</v>
          </cell>
          <cell r="D6" t="str">
            <v>Re</v>
          </cell>
          <cell r="E6" t="str">
            <v>Real.</v>
          </cell>
          <cell r="F6" t="str">
            <v>NL</v>
          </cell>
          <cell r="G6" t="str">
            <v>CN</v>
          </cell>
          <cell r="H6" t="str">
            <v>ESc</v>
          </cell>
          <cell r="J6" t="str">
            <v>PvD</v>
          </cell>
          <cell r="L6" t="str">
            <v>ZW</v>
          </cell>
          <cell r="P6" t="str">
            <v>tar/ext.</v>
          </cell>
        </row>
        <row r="7">
          <cell r="A7">
            <v>2013</v>
          </cell>
          <cell r="D7" t="str">
            <v>Tc</v>
          </cell>
          <cell r="E7" t="str">
            <v>Real.+</v>
          </cell>
          <cell r="F7" t="str">
            <v>AoE</v>
          </cell>
          <cell r="G7" t="str">
            <v>TenneT</v>
          </cell>
          <cell r="H7" t="str">
            <v>EWi</v>
          </cell>
          <cell r="J7" t="str">
            <v>LRö</v>
          </cell>
          <cell r="L7" t="str">
            <v>NOPw</v>
          </cell>
          <cell r="P7" t="str">
            <v>tar/41b</v>
          </cell>
        </row>
        <row r="8">
          <cell r="A8">
            <v>2014</v>
          </cell>
          <cell r="D8" t="str">
            <v>BvS</v>
          </cell>
          <cell r="E8" t="str">
            <v>OB</v>
          </cell>
          <cell r="G8" t="str">
            <v>TZH</v>
          </cell>
          <cell r="H8" t="str">
            <v>FWe</v>
          </cell>
          <cell r="J8" t="str">
            <v>OZw</v>
          </cell>
          <cell r="L8" t="str">
            <v>NOPt</v>
          </cell>
          <cell r="P8" t="str">
            <v>speciaal</v>
          </cell>
        </row>
        <row r="9">
          <cell r="A9">
            <v>2015</v>
          </cell>
          <cell r="D9" t="str">
            <v>CaR</v>
          </cell>
          <cell r="E9" t="str">
            <v>OB+</v>
          </cell>
          <cell r="H9" t="str">
            <v>GAa</v>
          </cell>
          <cell r="J9" t="str">
            <v>RJa</v>
          </cell>
          <cell r="L9" t="str">
            <v>EEM</v>
          </cell>
          <cell r="P9" t="str">
            <v>voorz. Am</v>
          </cell>
        </row>
        <row r="10">
          <cell r="A10">
            <v>2016</v>
          </cell>
          <cell r="D10" t="str">
            <v>CaZ</v>
          </cell>
          <cell r="E10" t="str">
            <v>PL</v>
          </cell>
          <cell r="H10" t="str">
            <v>HWe</v>
          </cell>
          <cell r="J10" t="str">
            <v>HKr</v>
          </cell>
          <cell r="L10" t="str">
            <v>MVL</v>
          </cell>
        </row>
        <row r="11">
          <cell r="A11">
            <v>2017</v>
          </cell>
          <cell r="D11" t="str">
            <v>CaN</v>
          </cell>
          <cell r="E11" t="str">
            <v>PL+</v>
          </cell>
          <cell r="H11" t="str">
            <v>JJo</v>
          </cell>
          <cell r="J11" t="str">
            <v>MAb</v>
          </cell>
          <cell r="L11" t="str">
            <v>BSL</v>
          </cell>
        </row>
        <row r="12">
          <cell r="A12">
            <v>2018</v>
          </cell>
          <cell r="E12" t="str">
            <v>IF</v>
          </cell>
          <cell r="H12" t="str">
            <v>JZw</v>
          </cell>
          <cell r="J12" t="str">
            <v>BEr</v>
          </cell>
          <cell r="L12" t="str">
            <v>MD</v>
          </cell>
        </row>
        <row r="13">
          <cell r="A13">
            <v>2019</v>
          </cell>
          <cell r="E13" t="str">
            <v>HOLD</v>
          </cell>
          <cell r="H13" t="str">
            <v>KKo</v>
          </cell>
          <cell r="J13" t="str">
            <v>EMo</v>
          </cell>
          <cell r="L13" t="str">
            <v>TZH *</v>
          </cell>
        </row>
        <row r="14">
          <cell r="A14">
            <v>2020</v>
          </cell>
          <cell r="H14" t="str">
            <v>WvA</v>
          </cell>
          <cell r="J14" t="str">
            <v>ABo</v>
          </cell>
          <cell r="L14" t="str">
            <v>CN *</v>
          </cell>
        </row>
        <row r="15">
          <cell r="A15">
            <v>2021</v>
          </cell>
          <cell r="H15" t="str">
            <v>MRu</v>
          </cell>
          <cell r="J15" t="str">
            <v>TMa</v>
          </cell>
          <cell r="L15" t="str">
            <v>ENN *</v>
          </cell>
        </row>
        <row r="16">
          <cell r="A16">
            <v>2022</v>
          </cell>
          <cell r="H16" t="str">
            <v>PJa</v>
          </cell>
          <cell r="L16" t="str">
            <v>ENZ *</v>
          </cell>
        </row>
        <row r="17">
          <cell r="A17">
            <v>2023</v>
          </cell>
          <cell r="H17" t="str">
            <v>RVe</v>
          </cell>
          <cell r="L17" t="str">
            <v>RMa</v>
          </cell>
        </row>
        <row r="18">
          <cell r="A18">
            <v>2024</v>
          </cell>
          <cell r="H18" t="str">
            <v>RvO</v>
          </cell>
          <cell r="L18" t="str">
            <v>Dor</v>
          </cell>
        </row>
        <row r="19">
          <cell r="A19">
            <v>2025</v>
          </cell>
          <cell r="H19" t="str">
            <v>SMe</v>
          </cell>
          <cell r="L19" t="str">
            <v>WVb</v>
          </cell>
        </row>
        <row r="20">
          <cell r="H20" t="str">
            <v>SWo</v>
          </cell>
          <cell r="L20" t="str">
            <v>Vis</v>
          </cell>
        </row>
        <row r="21">
          <cell r="H21" t="str">
            <v>JGu</v>
          </cell>
          <cell r="L21" t="str">
            <v>CBL</v>
          </cell>
        </row>
        <row r="22">
          <cell r="H22" t="str">
            <v>PvdR</v>
          </cell>
          <cell r="L22" t="str">
            <v>MdGtb</v>
          </cell>
        </row>
        <row r="23">
          <cell r="H23" t="str">
            <v>JHS</v>
          </cell>
          <cell r="L23" t="str">
            <v>DSL</v>
          </cell>
        </row>
        <row r="24">
          <cell r="H24" t="str">
            <v>ACr</v>
          </cell>
        </row>
        <row r="25">
          <cell r="H25" t="str">
            <v>FvE</v>
          </cell>
        </row>
        <row r="26">
          <cell r="L26" t="str">
            <v>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gegevens"/>
      <sheetName val="TAR_Tab 2_Tvoorstel besch afn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zoekpunten"/>
      <sheetName val="Berekening"/>
      <sheetName val="Correctie ONS"/>
      <sheetName val="Resultaten"/>
      <sheetName val="Database"/>
      <sheetName val="vierkant"/>
      <sheetName val="gegevens"/>
      <sheetName val="deal"/>
      <sheetName val="inkoop"/>
    </sheetNames>
    <sheetDataSet>
      <sheetData sheetId="0" refreshError="1"/>
      <sheetData sheetId="1"/>
      <sheetData sheetId="2" refreshError="1"/>
      <sheetData sheetId="3" refreshError="1"/>
      <sheetData sheetId="4">
        <row r="13">
          <cell r="D1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Voorblad"/>
      <sheetName val="Niet-Beïnvloedbare Kosten"/>
      <sheetName val="Transportvolumes"/>
      <sheetName val="Aantal anwezige aansluitingen"/>
      <sheetName val="Aantal nieuwe aansluiting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mandje"/>
      <sheetName val="gegevens"/>
      <sheetName val="individueel"/>
      <sheetName val="fiscus"/>
      <sheetName val="Strategie"/>
      <sheetName val="MAATSTAF"/>
      <sheetName val="Blad1"/>
      <sheetName val="Cok"/>
      <sheetName val="Cok2"/>
      <sheetName val="Blad2"/>
    </sheetNames>
    <sheetDataSet>
      <sheetData sheetId="0"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sheet"/>
      <sheetName val="uren specificatie 2008"/>
      <sheetName val="Lijsten"/>
    </sheetNames>
    <sheetDataSet>
      <sheetData sheetId="0" refreshError="1"/>
      <sheetData sheetId="1"/>
      <sheetData sheetId="2">
        <row r="3">
          <cell r="B3" t="str">
            <v>SB</v>
          </cell>
        </row>
        <row r="4">
          <cell r="B4" t="str">
            <v>AM</v>
          </cell>
        </row>
        <row r="5">
          <cell r="B5" t="str">
            <v>TI</v>
          </cell>
        </row>
        <row r="6">
          <cell r="B6" t="str">
            <v>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0"/>
      <sheetData sheetId="1"/>
      <sheetData sheetId="2"/>
      <sheetData sheetId="3">
        <row r="1">
          <cell r="M1" t="str">
            <v>DELT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 refreshError="1">
        <row r="3">
          <cell r="E3">
            <v>0.05</v>
          </cell>
        </row>
        <row r="4">
          <cell r="E4">
            <v>6.6000000000000003E-2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1:R51"/>
  <sheetViews>
    <sheetView showGridLines="0" tabSelected="1" view="pageBreakPreview" zoomScale="55" zoomScaleNormal="90" zoomScaleSheetLayoutView="55" workbookViewId="0"/>
  </sheetViews>
  <sheetFormatPr defaultColWidth="9.140625" defaultRowHeight="12.75"/>
  <cols>
    <col min="1" max="1" width="3.5703125" style="49" customWidth="1"/>
    <col min="2" max="2" width="5.42578125" style="49" customWidth="1"/>
    <col min="3" max="6" width="8" style="49" customWidth="1"/>
    <col min="7" max="7" width="12.5703125" style="49" customWidth="1"/>
    <col min="8" max="14" width="10.85546875" style="49" customWidth="1"/>
    <col min="15" max="15" width="15" style="49" customWidth="1"/>
    <col min="16" max="16" width="2.5703125" style="49" customWidth="1"/>
    <col min="17" max="18" width="9.140625" style="49" hidden="1" customWidth="1"/>
    <col min="19" max="16384" width="9.140625" style="49"/>
  </cols>
  <sheetData>
    <row r="11" spans="1:18" ht="60">
      <c r="A11" s="256" t="s">
        <v>27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</row>
    <row r="12" spans="1:18" ht="45.75" customHeight="1"/>
    <row r="13" spans="1:18" ht="60">
      <c r="A13" s="256" t="s">
        <v>77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</row>
    <row r="15" spans="1:18" ht="60">
      <c r="A15" s="258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</row>
    <row r="16" spans="1:18" ht="32.25" customHeight="1">
      <c r="C16" s="50"/>
      <c r="D16" s="50"/>
      <c r="E16" s="50"/>
      <c r="F16" s="50"/>
      <c r="G16" s="50"/>
      <c r="H16" s="50"/>
      <c r="I16" s="51"/>
    </row>
    <row r="17" spans="1:18" ht="32.25" customHeight="1">
      <c r="C17" s="50"/>
      <c r="D17" s="50"/>
      <c r="E17" s="50"/>
      <c r="F17" s="50"/>
      <c r="G17" s="50"/>
      <c r="H17" s="50"/>
      <c r="I17" s="51"/>
    </row>
    <row r="18" spans="1:18" ht="32.25" customHeight="1">
      <c r="C18" s="50"/>
      <c r="D18" s="50"/>
      <c r="E18" s="50"/>
      <c r="F18" s="50"/>
      <c r="G18" s="50"/>
      <c r="H18" s="50"/>
      <c r="I18" s="51"/>
    </row>
    <row r="19" spans="1:18" ht="32.25" customHeight="1">
      <c r="C19" s="50"/>
      <c r="D19" s="50"/>
      <c r="E19" s="50"/>
      <c r="F19" s="50"/>
      <c r="G19" s="172"/>
      <c r="H19" s="50"/>
    </row>
    <row r="20" spans="1:18" ht="15.75" customHeight="1">
      <c r="C20" s="50"/>
      <c r="D20" s="50"/>
      <c r="E20" s="50"/>
      <c r="F20" s="50"/>
      <c r="G20" s="50"/>
      <c r="H20" s="50"/>
      <c r="I20" s="51"/>
    </row>
    <row r="21" spans="1:18" ht="15.75" customHeight="1">
      <c r="C21" s="50"/>
      <c r="D21" s="50"/>
      <c r="E21" s="50"/>
      <c r="F21" s="50"/>
      <c r="G21" s="50"/>
      <c r="H21" s="50"/>
      <c r="I21" s="51"/>
    </row>
    <row r="22" spans="1:18" ht="15.75" customHeight="1">
      <c r="C22" s="50"/>
      <c r="D22" s="50"/>
      <c r="E22" s="50"/>
      <c r="F22" s="50"/>
      <c r="G22" s="50"/>
      <c r="H22" s="50"/>
      <c r="I22" s="51"/>
    </row>
    <row r="23" spans="1:18" ht="15.75" customHeight="1">
      <c r="C23" s="50"/>
      <c r="D23" s="50"/>
      <c r="E23" s="50"/>
      <c r="F23" s="50"/>
      <c r="G23" s="50"/>
      <c r="H23" s="50"/>
      <c r="I23" s="51"/>
    </row>
    <row r="24" spans="1:18" ht="15.75" customHeight="1">
      <c r="C24" s="50"/>
      <c r="D24" s="50"/>
      <c r="E24" s="50"/>
      <c r="F24" s="50"/>
      <c r="G24" s="50"/>
      <c r="H24" s="50"/>
      <c r="I24" s="51"/>
    </row>
    <row r="25" spans="1:18" ht="15.75" customHeight="1">
      <c r="C25" s="50"/>
      <c r="D25" s="50"/>
      <c r="E25" s="50"/>
      <c r="F25" s="50"/>
      <c r="G25" s="50"/>
      <c r="H25" s="50"/>
      <c r="I25" s="51"/>
    </row>
    <row r="26" spans="1:18" ht="15.75" customHeight="1">
      <c r="C26" s="50"/>
      <c r="D26" s="50"/>
      <c r="E26" s="50"/>
      <c r="F26" s="50"/>
      <c r="G26" s="50"/>
      <c r="H26" s="50"/>
      <c r="I26" s="51"/>
    </row>
    <row r="27" spans="1:18" ht="15.75" customHeight="1">
      <c r="C27" s="50"/>
      <c r="D27" s="50"/>
      <c r="E27" s="50"/>
      <c r="F27" s="50"/>
      <c r="G27" s="50"/>
      <c r="H27" s="50"/>
      <c r="I27" s="51"/>
    </row>
    <row r="28" spans="1:18" ht="15.75" customHeight="1">
      <c r="C28" s="50"/>
      <c r="D28" s="50"/>
      <c r="E28" s="50"/>
      <c r="F28" s="50"/>
      <c r="G28" s="50"/>
      <c r="H28" s="50"/>
      <c r="I28" s="51"/>
    </row>
    <row r="29" spans="1:18" ht="15.75" customHeight="1">
      <c r="C29" s="50"/>
      <c r="D29" s="50"/>
      <c r="E29" s="50"/>
      <c r="F29" s="50"/>
      <c r="G29" s="50"/>
      <c r="H29" s="50"/>
      <c r="I29" s="51"/>
    </row>
    <row r="30" spans="1:18" ht="15.75" customHeight="1">
      <c r="C30" s="50"/>
      <c r="D30" s="50"/>
      <c r="E30" s="50"/>
      <c r="F30" s="50"/>
      <c r="G30" s="50"/>
      <c r="H30" s="50"/>
      <c r="I30" s="51"/>
    </row>
    <row r="32" spans="1:18" s="52" customForma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s="52" customForma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s="52" customForma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52" customForma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s="52" customForma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s="52" customForma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9"/>
      <c r="R37" s="49"/>
    </row>
    <row r="38" spans="1:18" s="52" customFormat="1">
      <c r="A38" s="53"/>
      <c r="B38" s="54" t="s">
        <v>24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9"/>
      <c r="R38" s="49"/>
    </row>
    <row r="39" spans="1:18" s="52" customFormat="1">
      <c r="A39" s="53"/>
      <c r="B39" s="53"/>
      <c r="C39" s="53"/>
      <c r="D39" s="55"/>
      <c r="E39" s="55"/>
      <c r="F39" s="5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s="52" customFormat="1" ht="15.75">
      <c r="A40" s="53"/>
      <c r="B40" s="58">
        <v>0</v>
      </c>
      <c r="C40" s="59"/>
      <c r="D40" s="268" t="s">
        <v>28</v>
      </c>
      <c r="E40" s="260"/>
      <c r="F40" s="260"/>
      <c r="G40" s="260"/>
      <c r="H40" s="260"/>
      <c r="I40" s="260"/>
      <c r="J40" s="260"/>
      <c r="K40" s="260"/>
      <c r="L40" s="260"/>
      <c r="M40" s="260"/>
      <c r="N40" s="261"/>
      <c r="O40" s="261"/>
      <c r="P40" s="53"/>
      <c r="Q40" s="53"/>
      <c r="R40" s="53"/>
    </row>
    <row r="41" spans="1:18" ht="15">
      <c r="A41" s="53"/>
      <c r="B41" s="62"/>
      <c r="C41" s="62"/>
      <c r="D41" s="63"/>
      <c r="E41" s="63"/>
      <c r="F41" s="63"/>
      <c r="G41" s="62"/>
      <c r="H41" s="62"/>
      <c r="I41" s="62"/>
      <c r="J41" s="62"/>
      <c r="K41" s="62"/>
      <c r="L41" s="62"/>
      <c r="M41" s="62"/>
      <c r="N41" s="53"/>
      <c r="O41" s="53"/>
      <c r="P41" s="53"/>
      <c r="Q41" s="53"/>
      <c r="R41" s="53"/>
    </row>
    <row r="42" spans="1:18" ht="15.75">
      <c r="A42" s="53"/>
      <c r="B42" s="64">
        <v>0</v>
      </c>
      <c r="C42" s="65"/>
      <c r="D42" s="264" t="s">
        <v>66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1"/>
      <c r="O42" s="261"/>
      <c r="P42" s="53"/>
      <c r="Q42" s="53"/>
      <c r="R42" s="53"/>
    </row>
    <row r="43" spans="1:18" ht="15">
      <c r="A43" s="53"/>
      <c r="B43" s="62"/>
      <c r="C43" s="62"/>
      <c r="D43" s="63"/>
      <c r="E43" s="63"/>
      <c r="F43" s="63"/>
      <c r="G43" s="62"/>
      <c r="H43" s="62"/>
      <c r="I43" s="62"/>
      <c r="J43" s="62"/>
      <c r="K43" s="62"/>
      <c r="L43" s="62"/>
      <c r="M43" s="62"/>
      <c r="N43" s="53"/>
      <c r="O43" s="53"/>
      <c r="P43" s="53"/>
      <c r="Q43" s="53"/>
      <c r="R43" s="53"/>
    </row>
    <row r="44" spans="1:18" ht="15.75">
      <c r="A44" s="53"/>
      <c r="B44" s="96">
        <v>0</v>
      </c>
      <c r="C44" s="95"/>
      <c r="D44" s="265" t="s">
        <v>67</v>
      </c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7"/>
      <c r="P44" s="53"/>
      <c r="Q44" s="53"/>
      <c r="R44" s="53"/>
    </row>
    <row r="45" spans="1:18" ht="15">
      <c r="A45" s="53"/>
      <c r="B45" s="62"/>
      <c r="C45" s="62"/>
      <c r="D45" s="63"/>
      <c r="E45" s="63"/>
      <c r="F45" s="63"/>
      <c r="G45" s="62"/>
      <c r="H45" s="62"/>
      <c r="I45" s="62"/>
      <c r="J45" s="62"/>
      <c r="K45" s="62"/>
      <c r="L45" s="62"/>
      <c r="M45" s="62"/>
      <c r="N45" s="53"/>
      <c r="O45" s="53"/>
      <c r="P45" s="53"/>
      <c r="Q45" s="53"/>
      <c r="R45" s="53"/>
    </row>
    <row r="46" spans="1:18" ht="15.75">
      <c r="A46" s="53"/>
      <c r="B46" s="66">
        <v>0</v>
      </c>
      <c r="C46" s="67"/>
      <c r="D46" s="263" t="s">
        <v>25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1"/>
      <c r="O46" s="261"/>
      <c r="P46" s="53"/>
      <c r="Q46" s="53"/>
      <c r="R46" s="53"/>
    </row>
    <row r="47" spans="1:18" ht="15">
      <c r="A47" s="53"/>
      <c r="B47" s="62"/>
      <c r="C47" s="62"/>
      <c r="D47" s="63"/>
      <c r="E47" s="63"/>
      <c r="F47" s="63"/>
      <c r="G47" s="62"/>
      <c r="H47" s="62"/>
      <c r="I47" s="62"/>
      <c r="J47" s="62"/>
      <c r="K47" s="62"/>
      <c r="L47" s="62"/>
      <c r="M47" s="62"/>
      <c r="N47" s="53"/>
      <c r="O47" s="53"/>
      <c r="P47" s="53"/>
      <c r="Q47" s="53"/>
      <c r="R47" s="53"/>
    </row>
    <row r="48" spans="1:18" ht="15.75">
      <c r="A48" s="53"/>
      <c r="B48" s="68">
        <v>0</v>
      </c>
      <c r="C48" s="69"/>
      <c r="D48" s="262" t="s">
        <v>26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1"/>
      <c r="O48" s="261"/>
      <c r="P48" s="53"/>
      <c r="Q48" s="53"/>
      <c r="R48" s="53"/>
    </row>
    <row r="49" spans="1:18" ht="15">
      <c r="A49" s="53"/>
      <c r="B49" s="62"/>
      <c r="C49" s="62"/>
      <c r="D49" s="62"/>
      <c r="E49" s="62"/>
      <c r="F49" s="62"/>
      <c r="G49" s="70"/>
      <c r="H49" s="70"/>
      <c r="I49" s="62"/>
      <c r="J49" s="62"/>
      <c r="K49" s="62"/>
      <c r="L49" s="62"/>
      <c r="M49" s="62"/>
      <c r="N49" s="53"/>
      <c r="O49" s="53"/>
      <c r="P49" s="53"/>
      <c r="Q49" s="53"/>
      <c r="R49" s="53"/>
    </row>
    <row r="50" spans="1:18" ht="15.75">
      <c r="A50" s="53"/>
      <c r="B50" s="71">
        <v>0</v>
      </c>
      <c r="C50" s="65"/>
      <c r="D50" s="259" t="s">
        <v>32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1"/>
      <c r="O50" s="261"/>
      <c r="P50" s="53"/>
      <c r="Q50" s="53"/>
      <c r="R50" s="53"/>
    </row>
    <row r="51" spans="1:18">
      <c r="A51" s="53"/>
      <c r="B51" s="53"/>
      <c r="C51" s="53"/>
      <c r="D51" s="53"/>
      <c r="E51" s="53"/>
      <c r="F51" s="53"/>
      <c r="G51" s="56"/>
      <c r="H51" s="56"/>
      <c r="I51" s="53"/>
      <c r="J51" s="53"/>
      <c r="K51" s="53"/>
      <c r="L51" s="53"/>
      <c r="M51" s="53"/>
      <c r="N51" s="53"/>
      <c r="O51" s="53"/>
      <c r="P51" s="53"/>
      <c r="Q51" s="53"/>
      <c r="R51" s="53"/>
    </row>
  </sheetData>
  <mergeCells count="9">
    <mergeCell ref="A11:R11"/>
    <mergeCell ref="A13:R13"/>
    <mergeCell ref="A15:R15"/>
    <mergeCell ref="D50:O50"/>
    <mergeCell ref="D48:O48"/>
    <mergeCell ref="D46:O46"/>
    <mergeCell ref="D42:O42"/>
    <mergeCell ref="D44:O44"/>
    <mergeCell ref="D40:O40"/>
  </mergeCells>
  <phoneticPr fontId="21" type="noConversion"/>
  <pageMargins left="0.78740157480314965" right="0.78740157480314965" top="0.98425196850393704" bottom="0.51181102362204722" header="0.51181102362204722" footer="0.51181102362204722"/>
  <pageSetup paperSize="8" scale="85" orientation="portrait" r:id="rId1"/>
  <headerFooter alignWithMargins="0"/>
  <colBreaks count="1" manualBreakCount="1">
    <brk id="1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I55"/>
  <sheetViews>
    <sheetView showGridLines="0" view="pageBreakPreview" zoomScale="85" zoomScaleNormal="85" zoomScaleSheetLayoutView="85" workbookViewId="0"/>
  </sheetViews>
  <sheetFormatPr defaultColWidth="9.140625" defaultRowHeight="12.75"/>
  <cols>
    <col min="1" max="1" width="53.5703125" style="81" customWidth="1"/>
    <col min="2" max="2" width="4.85546875" style="80" bestFit="1" customWidth="1"/>
    <col min="3" max="3" width="24.42578125" style="81" customWidth="1"/>
    <col min="4" max="4" width="25.28515625" style="81" customWidth="1"/>
    <col min="5" max="5" width="19.140625" style="81" customWidth="1"/>
    <col min="6" max="6" width="15.85546875" style="81" customWidth="1"/>
    <col min="7" max="7" width="13.5703125" style="81" bestFit="1" customWidth="1"/>
    <col min="8" max="8" width="13.140625" style="81" bestFit="1" customWidth="1"/>
    <col min="9" max="9" width="10.5703125" style="81" bestFit="1" customWidth="1"/>
    <col min="10" max="16384" width="9.140625" style="81"/>
  </cols>
  <sheetData>
    <row r="1" spans="1:7" s="1" customFormat="1" ht="23.25" customHeight="1">
      <c r="A1" s="46" t="s">
        <v>46</v>
      </c>
      <c r="B1" s="46"/>
      <c r="C1" s="46"/>
      <c r="D1" s="46"/>
      <c r="E1" s="269" t="s">
        <v>11</v>
      </c>
      <c r="F1" s="270"/>
    </row>
    <row r="2" spans="1:7">
      <c r="A2" s="79"/>
      <c r="B2" s="118"/>
      <c r="F2" s="217"/>
    </row>
    <row r="3" spans="1:7">
      <c r="A3" s="210" t="s">
        <v>48</v>
      </c>
      <c r="B3" s="182"/>
      <c r="F3" s="217"/>
    </row>
    <row r="4" spans="1:7">
      <c r="A4" s="79"/>
      <c r="D4" s="114"/>
      <c r="E4" s="227"/>
    </row>
    <row r="5" spans="1:7">
      <c r="A5" s="79" t="s">
        <v>83</v>
      </c>
      <c r="B5" s="83" t="s">
        <v>45</v>
      </c>
      <c r="C5" s="97">
        <v>54916297.849999994</v>
      </c>
      <c r="D5" s="85"/>
      <c r="E5" s="227"/>
    </row>
    <row r="6" spans="1:7">
      <c r="A6" s="79" t="s">
        <v>43</v>
      </c>
      <c r="B6" s="83" t="s">
        <v>45</v>
      </c>
      <c r="C6" s="97">
        <v>72948641.770146817</v>
      </c>
      <c r="D6" s="105"/>
      <c r="E6" s="227"/>
    </row>
    <row r="7" spans="1:7">
      <c r="A7" s="79" t="s">
        <v>44</v>
      </c>
      <c r="B7" s="83" t="s">
        <v>45</v>
      </c>
      <c r="C7" s="97">
        <v>-18032343.920146815</v>
      </c>
      <c r="D7" s="105"/>
      <c r="E7" s="227"/>
    </row>
    <row r="8" spans="1:7" s="85" customFormat="1">
      <c r="A8" s="112"/>
      <c r="B8" s="87"/>
      <c r="C8" s="116"/>
      <c r="D8" s="105"/>
      <c r="E8" s="226"/>
    </row>
    <row r="9" spans="1:7" s="85" customFormat="1">
      <c r="A9" s="82" t="s">
        <v>61</v>
      </c>
      <c r="B9" s="83" t="s">
        <v>45</v>
      </c>
      <c r="C9" s="254"/>
      <c r="D9" s="107"/>
      <c r="E9" s="226"/>
    </row>
    <row r="10" spans="1:7" s="85" customFormat="1">
      <c r="A10" s="82" t="s">
        <v>62</v>
      </c>
      <c r="B10" s="83" t="s">
        <v>45</v>
      </c>
      <c r="C10" s="254"/>
      <c r="D10" s="107"/>
      <c r="E10" s="226"/>
    </row>
    <row r="11" spans="1:7" s="85" customFormat="1">
      <c r="A11" s="82" t="s">
        <v>58</v>
      </c>
      <c r="B11" s="83" t="s">
        <v>45</v>
      </c>
      <c r="C11" s="254"/>
      <c r="D11" s="111"/>
      <c r="E11" s="226"/>
    </row>
    <row r="12" spans="1:7" s="85" customFormat="1">
      <c r="A12" s="82" t="s">
        <v>63</v>
      </c>
      <c r="B12" s="83" t="s">
        <v>45</v>
      </c>
      <c r="C12" s="110">
        <v>-15405096.2474487</v>
      </c>
      <c r="D12" s="111"/>
      <c r="E12" s="226"/>
    </row>
    <row r="13" spans="1:7" s="85" customFormat="1">
      <c r="A13" s="206"/>
      <c r="B13" s="87"/>
      <c r="C13" s="117"/>
      <c r="D13" s="111"/>
      <c r="E13" s="117"/>
      <c r="F13" s="11"/>
      <c r="G13" s="226"/>
    </row>
    <row r="14" spans="1:7" s="85" customFormat="1">
      <c r="A14" s="210" t="s">
        <v>50</v>
      </c>
      <c r="B14" s="252"/>
      <c r="C14" s="115"/>
      <c r="F14" s="218"/>
      <c r="G14" s="226"/>
    </row>
    <row r="15" spans="1:7" s="85" customFormat="1">
      <c r="A15" s="106"/>
      <c r="B15" s="107"/>
      <c r="C15" s="109"/>
      <c r="D15" s="111"/>
      <c r="F15" s="220"/>
      <c r="G15" s="226"/>
    </row>
    <row r="16" spans="1:7" s="85" customFormat="1">
      <c r="A16" s="206" t="s">
        <v>85</v>
      </c>
      <c r="B16" s="87" t="s">
        <v>45</v>
      </c>
      <c r="C16" s="142">
        <v>40793657.799999997</v>
      </c>
      <c r="F16" s="220"/>
      <c r="G16" s="227"/>
    </row>
    <row r="17" spans="1:7" s="85" customFormat="1">
      <c r="A17" s="82" t="s">
        <v>56</v>
      </c>
      <c r="B17" s="83" t="s">
        <v>45</v>
      </c>
      <c r="C17" s="98">
        <v>52826597.217041276</v>
      </c>
      <c r="E17" s="114"/>
      <c r="F17" s="220"/>
      <c r="G17" s="227"/>
    </row>
    <row r="18" spans="1:7" s="85" customFormat="1">
      <c r="A18" s="82" t="s">
        <v>57</v>
      </c>
      <c r="B18" s="83" t="s">
        <v>45</v>
      </c>
      <c r="C18" s="97">
        <f>C16-C17</f>
        <v>-12032939.417041279</v>
      </c>
      <c r="E18" s="114"/>
      <c r="F18" s="220"/>
      <c r="G18" s="227"/>
    </row>
    <row r="19" spans="1:7" s="85" customFormat="1">
      <c r="A19" s="82"/>
      <c r="B19" s="87"/>
      <c r="C19" s="113"/>
      <c r="E19" s="207"/>
      <c r="F19" s="220"/>
      <c r="G19" s="226"/>
    </row>
    <row r="20" spans="1:7" s="85" customFormat="1">
      <c r="A20" s="82" t="s">
        <v>61</v>
      </c>
      <c r="B20" s="83" t="s">
        <v>45</v>
      </c>
      <c r="C20" s="97">
        <f>25%*C18</f>
        <v>-3008234.8542603198</v>
      </c>
      <c r="E20" s="207"/>
      <c r="F20" s="220"/>
      <c r="G20" s="227"/>
    </row>
    <row r="21" spans="1:7" s="85" customFormat="1">
      <c r="A21" s="82" t="s">
        <v>62</v>
      </c>
      <c r="B21" s="83" t="s">
        <v>45</v>
      </c>
      <c r="C21" s="97">
        <f>IF(C18&lt;0,-5%*C17,5%*C17)</f>
        <v>-2641329.8608520641</v>
      </c>
      <c r="D21" s="108"/>
      <c r="E21" s="207"/>
      <c r="F21" s="220"/>
      <c r="G21" s="227"/>
    </row>
    <row r="22" spans="1:7" s="85" customFormat="1">
      <c r="A22" s="82" t="s">
        <v>58</v>
      </c>
      <c r="B22" s="83" t="s">
        <v>45</v>
      </c>
      <c r="C22" s="97">
        <f>IF(C18&lt;0,MAX(C20,C21),MIN(C20,C21))</f>
        <v>-2641329.8608520641</v>
      </c>
      <c r="D22" s="111"/>
      <c r="E22" s="207"/>
      <c r="F22" s="220"/>
      <c r="G22" s="227"/>
    </row>
    <row r="23" spans="1:7" s="85" customFormat="1">
      <c r="A23" s="82" t="s">
        <v>63</v>
      </c>
      <c r="B23" s="83" t="s">
        <v>45</v>
      </c>
      <c r="C23" s="110">
        <f>C18-C22</f>
        <v>-9391609.5561892148</v>
      </c>
      <c r="D23" s="105"/>
      <c r="E23" s="207"/>
      <c r="F23" s="220"/>
      <c r="G23" s="227"/>
    </row>
    <row r="24" spans="1:7" s="85" customFormat="1">
      <c r="A24" s="106"/>
      <c r="B24" s="107"/>
      <c r="D24" s="105"/>
      <c r="E24" s="107"/>
      <c r="F24" s="219"/>
      <c r="G24" s="226"/>
    </row>
    <row r="25" spans="1:7" s="85" customFormat="1">
      <c r="A25" s="210" t="s">
        <v>51</v>
      </c>
      <c r="B25" s="252"/>
      <c r="C25" s="115"/>
      <c r="F25" s="218"/>
      <c r="G25" s="226"/>
    </row>
    <row r="26" spans="1:7" s="85" customFormat="1">
      <c r="A26" s="106"/>
      <c r="B26" s="107"/>
      <c r="C26" s="109"/>
      <c r="D26" s="105"/>
      <c r="F26" s="220"/>
      <c r="G26" s="226"/>
    </row>
    <row r="27" spans="1:7" s="85" customFormat="1">
      <c r="A27" s="206" t="s">
        <v>84</v>
      </c>
      <c r="B27" s="83" t="s">
        <v>45</v>
      </c>
      <c r="C27" s="142">
        <v>27836968.07</v>
      </c>
      <c r="D27" s="81"/>
      <c r="F27" s="220"/>
      <c r="G27" s="227"/>
    </row>
    <row r="28" spans="1:7" s="85" customFormat="1">
      <c r="A28" s="82" t="s">
        <v>59</v>
      </c>
      <c r="B28" s="83" t="s">
        <v>45</v>
      </c>
      <c r="C28" s="98">
        <v>44273548.31397903</v>
      </c>
      <c r="E28" s="114"/>
      <c r="F28" s="220"/>
      <c r="G28" s="227"/>
    </row>
    <row r="29" spans="1:7" s="85" customFormat="1">
      <c r="A29" s="82" t="s">
        <v>60</v>
      </c>
      <c r="B29" s="83" t="s">
        <v>45</v>
      </c>
      <c r="C29" s="97">
        <f>C27-C28</f>
        <v>-16436580.243979029</v>
      </c>
      <c r="D29" s="143"/>
      <c r="E29" s="114"/>
      <c r="F29" s="220"/>
      <c r="G29" s="227"/>
    </row>
    <row r="30" spans="1:7" s="85" customFormat="1">
      <c r="A30" s="82"/>
      <c r="B30" s="87"/>
      <c r="C30" s="113"/>
      <c r="D30" s="143"/>
      <c r="E30" s="207"/>
      <c r="F30" s="220"/>
      <c r="G30" s="226"/>
    </row>
    <row r="31" spans="1:7" s="85" customFormat="1">
      <c r="A31" s="82" t="s">
        <v>61</v>
      </c>
      <c r="B31" s="83" t="s">
        <v>45</v>
      </c>
      <c r="C31" s="97">
        <f>25%*C29</f>
        <v>-4109145.0609947573</v>
      </c>
      <c r="E31" s="207"/>
      <c r="F31" s="220"/>
      <c r="G31" s="227"/>
    </row>
    <row r="32" spans="1:7" s="85" customFormat="1">
      <c r="A32" s="82" t="s">
        <v>62</v>
      </c>
      <c r="B32" s="83" t="s">
        <v>45</v>
      </c>
      <c r="C32" s="97">
        <f>IF(C29&lt;0,-5%*C28,5%*C28)</f>
        <v>-2213677.4156989516</v>
      </c>
      <c r="D32" s="81"/>
      <c r="E32" s="207"/>
      <c r="F32" s="220"/>
      <c r="G32" s="227"/>
    </row>
    <row r="33" spans="1:9" s="85" customFormat="1">
      <c r="A33" s="82" t="s">
        <v>58</v>
      </c>
      <c r="B33" s="83" t="s">
        <v>45</v>
      </c>
      <c r="C33" s="97">
        <f>IF(C29&lt;0,MAX(C31,C32),MIN(C31,C32))</f>
        <v>-2213677.4156989516</v>
      </c>
      <c r="D33" s="81"/>
      <c r="E33" s="207"/>
      <c r="F33" s="220"/>
      <c r="G33" s="227"/>
    </row>
    <row r="34" spans="1:9" s="85" customFormat="1">
      <c r="A34" s="82" t="s">
        <v>63</v>
      </c>
      <c r="B34" s="83" t="s">
        <v>45</v>
      </c>
      <c r="C34" s="110">
        <f>C29-C33</f>
        <v>-14222902.828280078</v>
      </c>
      <c r="D34" s="81"/>
      <c r="E34" s="207"/>
      <c r="F34" s="220"/>
      <c r="G34" s="227"/>
    </row>
    <row r="35" spans="1:9" s="85" customFormat="1">
      <c r="A35" s="206"/>
      <c r="B35" s="87"/>
      <c r="C35" s="117"/>
      <c r="E35" s="207"/>
      <c r="F35" s="220"/>
      <c r="G35" s="227"/>
    </row>
    <row r="36" spans="1:9" s="85" customFormat="1">
      <c r="A36" s="210" t="s">
        <v>130</v>
      </c>
      <c r="B36" s="182"/>
      <c r="C36" s="109"/>
      <c r="E36" s="81"/>
      <c r="F36" s="217"/>
      <c r="G36" s="227"/>
    </row>
    <row r="37" spans="1:9" s="85" customFormat="1">
      <c r="A37" s="206" t="s">
        <v>86</v>
      </c>
      <c r="B37" s="83" t="s">
        <v>45</v>
      </c>
      <c r="C37" s="142">
        <v>1383422.6300000008</v>
      </c>
      <c r="F37" s="218"/>
      <c r="G37" s="227"/>
    </row>
    <row r="38" spans="1:9" s="85" customFormat="1">
      <c r="A38" s="86" t="s">
        <v>74</v>
      </c>
      <c r="B38" s="83" t="s">
        <v>45</v>
      </c>
      <c r="C38" s="142">
        <v>19108000</v>
      </c>
      <c r="D38" s="81"/>
      <c r="E38" s="109"/>
      <c r="F38" s="218"/>
      <c r="G38" s="227"/>
    </row>
    <row r="39" spans="1:9" s="85" customFormat="1" ht="15.75">
      <c r="A39" s="86" t="s">
        <v>123</v>
      </c>
      <c r="B39" s="107"/>
      <c r="C39" s="157">
        <v>1.0685379959099999</v>
      </c>
      <c r="D39" s="81"/>
      <c r="E39" s="109"/>
      <c r="F39" s="218"/>
      <c r="G39" s="227"/>
    </row>
    <row r="40" spans="1:9" s="85" customFormat="1">
      <c r="A40" s="206" t="s">
        <v>87</v>
      </c>
      <c r="B40" s="83" t="s">
        <v>45</v>
      </c>
      <c r="C40" s="97">
        <f>C38*C39</f>
        <v>20417624.025848277</v>
      </c>
      <c r="D40" s="81"/>
      <c r="F40" s="218"/>
      <c r="G40" s="227"/>
    </row>
    <row r="41" spans="1:9" s="85" customFormat="1">
      <c r="A41" s="208" t="s">
        <v>49</v>
      </c>
      <c r="B41" s="83" t="s">
        <v>45</v>
      </c>
      <c r="C41" s="110">
        <f>C37-C40</f>
        <v>-19034201.395848274</v>
      </c>
      <c r="D41" s="81"/>
      <c r="E41" s="81"/>
      <c r="F41" s="217"/>
      <c r="G41" s="227"/>
    </row>
    <row r="42" spans="1:9" s="85" customFormat="1">
      <c r="A42" s="208"/>
      <c r="B42" s="83"/>
      <c r="C42" s="117"/>
      <c r="D42" s="81"/>
      <c r="E42" s="81"/>
      <c r="F42" s="217"/>
      <c r="G42" s="227"/>
    </row>
    <row r="43" spans="1:9">
      <c r="A43" s="181" t="s">
        <v>102</v>
      </c>
      <c r="B43" s="182"/>
      <c r="F43" s="217"/>
      <c r="G43" s="227"/>
    </row>
    <row r="44" spans="1:9">
      <c r="A44" s="84"/>
      <c r="B44" s="118"/>
      <c r="C44" s="81">
        <v>2013</v>
      </c>
      <c r="D44" s="81">
        <v>2014</v>
      </c>
      <c r="E44" s="85">
        <v>2015</v>
      </c>
      <c r="F44" s="217"/>
      <c r="G44" s="227"/>
    </row>
    <row r="45" spans="1:9">
      <c r="A45" s="206" t="s">
        <v>131</v>
      </c>
      <c r="B45" s="83" t="s">
        <v>45</v>
      </c>
      <c r="C45" s="174">
        <v>-432702</v>
      </c>
      <c r="D45" s="174">
        <v>-406186</v>
      </c>
      <c r="E45" s="174">
        <v>13993781</v>
      </c>
      <c r="F45" s="217"/>
      <c r="G45" s="227"/>
    </row>
    <row r="46" spans="1:9">
      <c r="A46" s="206" t="s">
        <v>98</v>
      </c>
      <c r="B46" s="83" t="s">
        <v>45</v>
      </c>
      <c r="C46" s="83"/>
      <c r="D46" s="174">
        <v>3195631</v>
      </c>
      <c r="E46" s="174">
        <v>3969450</v>
      </c>
      <c r="F46" s="217"/>
      <c r="G46" s="247"/>
      <c r="H46" s="144"/>
      <c r="I46" s="144"/>
    </row>
    <row r="47" spans="1:9">
      <c r="A47" s="79"/>
      <c r="E47" s="85"/>
      <c r="F47" s="217"/>
      <c r="G47" s="247"/>
      <c r="H47" s="144"/>
      <c r="I47" s="144"/>
    </row>
    <row r="48" spans="1:9">
      <c r="A48" s="79"/>
      <c r="F48" s="217"/>
      <c r="G48" s="227"/>
    </row>
    <row r="49" spans="1:7">
      <c r="A49" s="181" t="s">
        <v>103</v>
      </c>
      <c r="B49" s="182"/>
      <c r="F49" s="217"/>
      <c r="G49" s="227"/>
    </row>
    <row r="50" spans="1:7">
      <c r="A50" s="79"/>
      <c r="E50" s="81">
        <v>2015</v>
      </c>
      <c r="F50" s="217"/>
      <c r="G50" s="227"/>
    </row>
    <row r="51" spans="1:7">
      <c r="A51" s="221" t="s">
        <v>95</v>
      </c>
      <c r="B51" s="222" t="s">
        <v>45</v>
      </c>
      <c r="C51" s="223"/>
      <c r="E51" s="224">
        <v>16303996</v>
      </c>
      <c r="F51" s="225"/>
      <c r="G51" s="227"/>
    </row>
    <row r="53" spans="1:7">
      <c r="G53" s="248"/>
    </row>
    <row r="54" spans="1:7">
      <c r="G54" s="248"/>
    </row>
    <row r="55" spans="1:7">
      <c r="G55" s="248"/>
    </row>
  </sheetData>
  <mergeCells count="1">
    <mergeCell ref="E1:F1"/>
  </mergeCells>
  <phoneticPr fontId="46" type="noConversion"/>
  <pageMargins left="0.78740157480314965" right="0.78740157480314965" top="0.98425196850393704" bottom="0.51181102362204722" header="0.51181102362204722" footer="0.51181102362204722"/>
  <pageSetup paperSize="8" scale="5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M99"/>
  <sheetViews>
    <sheetView showGridLines="0" zoomScale="85" zoomScaleNormal="85" zoomScaleSheetLayoutView="70" workbookViewId="0"/>
  </sheetViews>
  <sheetFormatPr defaultColWidth="9.140625" defaultRowHeight="14.25" customHeight="1"/>
  <cols>
    <col min="1" max="1" width="35.7109375" style="9" customWidth="1"/>
    <col min="2" max="2" width="73" style="9" customWidth="1"/>
    <col min="3" max="7" width="15.85546875" style="9" customWidth="1"/>
    <col min="8" max="8" width="25.28515625" style="184" customWidth="1"/>
    <col min="9" max="9" width="15.85546875" style="123" customWidth="1"/>
    <col min="10" max="10" width="15.85546875" style="209" customWidth="1"/>
    <col min="11" max="11" width="19" style="31" customWidth="1"/>
    <col min="12" max="16384" width="9.140625" style="31"/>
  </cols>
  <sheetData>
    <row r="1" spans="1:11" s="1" customFormat="1" ht="23.25" customHeight="1">
      <c r="A1" s="46" t="s">
        <v>78</v>
      </c>
      <c r="B1" s="46"/>
      <c r="C1" s="5"/>
      <c r="D1" s="48"/>
      <c r="E1" s="48"/>
      <c r="F1" s="48"/>
      <c r="G1" s="48"/>
      <c r="H1" s="119"/>
      <c r="I1" s="119"/>
      <c r="J1" s="119"/>
    </row>
    <row r="2" spans="1:11" s="4" customFormat="1" ht="14.25" customHeight="1">
      <c r="A2" s="60"/>
      <c r="B2" s="2"/>
      <c r="C2" s="2"/>
      <c r="D2" s="2"/>
      <c r="E2" s="2"/>
      <c r="F2" s="2"/>
      <c r="G2" s="2"/>
      <c r="H2" s="2"/>
      <c r="I2" s="2"/>
      <c r="J2" s="2"/>
    </row>
    <row r="3" spans="1:11" s="4" customFormat="1" ht="24" customHeight="1">
      <c r="A3" s="286" t="s">
        <v>47</v>
      </c>
      <c r="B3" s="274"/>
      <c r="C3" s="5"/>
      <c r="D3" s="5"/>
      <c r="E3" s="5"/>
      <c r="F3" s="5"/>
      <c r="G3" s="5"/>
      <c r="H3" s="76">
        <v>2014</v>
      </c>
      <c r="I3" s="6">
        <v>2015</v>
      </c>
      <c r="J3" s="6">
        <v>2016</v>
      </c>
    </row>
    <row r="4" spans="1:11" s="4" customFormat="1" ht="14.25" customHeight="1">
      <c r="A4" s="7"/>
      <c r="B4" s="8"/>
      <c r="C4" s="8"/>
      <c r="D4" s="8"/>
      <c r="H4" s="8"/>
      <c r="I4" s="8"/>
      <c r="J4" s="8"/>
    </row>
    <row r="5" spans="1:11" s="13" customFormat="1" ht="14.25" customHeight="1">
      <c r="A5" s="271" t="s">
        <v>33</v>
      </c>
      <c r="B5" s="275"/>
      <c r="C5" s="163"/>
      <c r="D5" s="158"/>
      <c r="H5" s="170">
        <v>435864102.57657951</v>
      </c>
      <c r="I5" s="153">
        <f>H8</f>
        <v>417034773.34527129</v>
      </c>
      <c r="J5" s="153">
        <f>I8</f>
        <v>391512245.21654069</v>
      </c>
      <c r="K5" s="1"/>
    </row>
    <row r="6" spans="1:11" s="13" customFormat="1" ht="14.25" customHeight="1">
      <c r="A6" s="271" t="s">
        <v>10</v>
      </c>
      <c r="B6" s="275"/>
      <c r="C6" s="163"/>
      <c r="D6" s="40"/>
      <c r="H6" s="203">
        <v>2.8</v>
      </c>
      <c r="I6" s="230">
        <v>1</v>
      </c>
      <c r="J6" s="204">
        <v>2</v>
      </c>
      <c r="K6" s="31"/>
    </row>
    <row r="7" spans="1:11" s="13" customFormat="1" ht="14.25" customHeight="1" thickBot="1">
      <c r="A7" s="276" t="s">
        <v>73</v>
      </c>
      <c r="B7" s="277"/>
      <c r="C7" s="163"/>
      <c r="D7" s="40"/>
      <c r="H7" s="169">
        <v>7.12</v>
      </c>
      <c r="I7" s="169">
        <v>7.12</v>
      </c>
      <c r="J7" s="169">
        <v>7.12</v>
      </c>
      <c r="K7" s="1"/>
    </row>
    <row r="8" spans="1:11" s="13" customFormat="1" ht="14.25" customHeight="1" thickTop="1">
      <c r="A8" s="278" t="s">
        <v>42</v>
      </c>
      <c r="B8" s="275"/>
      <c r="C8" s="163"/>
      <c r="D8" s="40"/>
      <c r="H8" s="154">
        <f>H5*(1+H6/100-H7/100)</f>
        <v>417034773.34527129</v>
      </c>
      <c r="I8" s="155">
        <f>I5*(1+I6/100-I7/100)</f>
        <v>391512245.21654069</v>
      </c>
      <c r="J8" s="155">
        <f>J5*(1+J6/100-J7/100)</f>
        <v>371466818.26145381</v>
      </c>
    </row>
    <row r="9" spans="1:11" s="13" customFormat="1" ht="14.25" customHeight="1">
      <c r="A9" s="168"/>
      <c r="B9" s="166"/>
      <c r="C9" s="163"/>
      <c r="D9" s="40"/>
      <c r="H9" s="94"/>
      <c r="I9" s="94"/>
      <c r="J9" s="94"/>
    </row>
    <row r="10" spans="1:11" s="13" customFormat="1" ht="14.25" customHeight="1">
      <c r="A10" s="164" t="s">
        <v>4</v>
      </c>
      <c r="B10" s="93"/>
      <c r="C10" s="163"/>
      <c r="D10" s="40"/>
      <c r="H10" s="132">
        <v>1.0999999999999999E-2</v>
      </c>
      <c r="I10" s="94"/>
      <c r="J10" s="94"/>
      <c r="K10" s="1"/>
    </row>
    <row r="11" spans="1:11" s="13" customFormat="1" ht="14.25" customHeight="1">
      <c r="A11" s="164" t="s">
        <v>65</v>
      </c>
      <c r="B11" s="93"/>
      <c r="C11" s="163"/>
      <c r="D11" s="40"/>
      <c r="H11" s="133">
        <v>0.96250000000000002</v>
      </c>
      <c r="I11" s="94"/>
      <c r="J11" s="94"/>
      <c r="K11" s="1"/>
    </row>
    <row r="12" spans="1:11" ht="14.25" customHeight="1">
      <c r="A12" s="30"/>
      <c r="B12" s="93"/>
      <c r="C12" s="163"/>
      <c r="D12" s="163"/>
      <c r="H12" s="163"/>
      <c r="I12" s="163"/>
      <c r="J12" s="163"/>
    </row>
    <row r="13" spans="1:11" ht="14.25" customHeight="1">
      <c r="A13" s="160" t="s">
        <v>0</v>
      </c>
      <c r="B13" s="156"/>
      <c r="C13" s="163"/>
      <c r="D13" s="163"/>
      <c r="H13" s="161">
        <f>(H8-H14-H15-H17)*0.3</f>
        <v>100549489.99027292</v>
      </c>
      <c r="I13" s="161">
        <f>(I8-I14-I15-I17)*0.3</f>
        <v>92647122.131523207</v>
      </c>
      <c r="J13" s="152"/>
      <c r="K13" s="1"/>
    </row>
    <row r="14" spans="1:11" ht="14.25" customHeight="1">
      <c r="A14" s="160" t="s">
        <v>1</v>
      </c>
      <c r="B14" s="163"/>
      <c r="C14" s="163"/>
      <c r="D14" s="163"/>
      <c r="H14" s="159">
        <v>49782979.232008442</v>
      </c>
      <c r="I14" s="147">
        <v>50280809.024319999</v>
      </c>
      <c r="J14" s="146"/>
      <c r="K14" s="1"/>
    </row>
    <row r="15" spans="1:11" ht="14.25" customHeight="1">
      <c r="A15" s="160" t="s">
        <v>75</v>
      </c>
      <c r="B15" s="163"/>
      <c r="C15" s="163"/>
      <c r="D15" s="163"/>
      <c r="H15" s="159">
        <v>5154126.8256112793</v>
      </c>
      <c r="I15" s="147">
        <v>5205668.09387</v>
      </c>
      <c r="J15" s="146"/>
      <c r="K15" s="1"/>
    </row>
    <row r="16" spans="1:11" ht="14.25" customHeight="1">
      <c r="A16" s="160" t="s">
        <v>2</v>
      </c>
      <c r="B16" s="171"/>
      <c r="C16" s="163"/>
      <c r="D16" s="163"/>
      <c r="H16" s="150">
        <f>H8-H13-H14-H15-H17</f>
        <v>234615476.64397016</v>
      </c>
      <c r="I16" s="12">
        <f>I8-I13-I14-I15-I17</f>
        <v>216176618.30688748</v>
      </c>
      <c r="J16" s="255">
        <f>J8-J13-J14-J15-J17</f>
        <v>371466818.26145381</v>
      </c>
      <c r="K16" s="1"/>
    </row>
    <row r="17" spans="1:13" ht="14.25" customHeight="1" thickBot="1">
      <c r="A17" s="160" t="s">
        <v>3</v>
      </c>
      <c r="B17" s="163"/>
      <c r="C17" s="163"/>
      <c r="D17" s="163"/>
      <c r="H17" s="159">
        <v>26932700.653408442</v>
      </c>
      <c r="I17" s="147">
        <v>27202027.659940001</v>
      </c>
      <c r="J17" s="146"/>
      <c r="K17" s="1"/>
    </row>
    <row r="18" spans="1:13" ht="14.25" customHeight="1" thickTop="1">
      <c r="A18" s="92" t="s">
        <v>5</v>
      </c>
      <c r="B18" s="163"/>
      <c r="C18" s="163"/>
      <c r="D18" s="163"/>
      <c r="H18" s="151">
        <f>SUM(H13:H17)</f>
        <v>417034773.34527129</v>
      </c>
      <c r="I18" s="148">
        <f>SUM(I13:I17)</f>
        <v>391512245.21654069</v>
      </c>
      <c r="J18" s="149">
        <f>SUM(J13:J17)</f>
        <v>371466818.26145381</v>
      </c>
    </row>
    <row r="19" spans="1:13" s="13" customFormat="1" ht="14.2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3" s="13" customFormat="1" ht="14.25" customHeight="1">
      <c r="A20" s="162"/>
      <c r="B20" s="163"/>
      <c r="C20" s="163"/>
      <c r="D20" s="163"/>
      <c r="E20" s="163"/>
      <c r="F20" s="163"/>
      <c r="G20" s="163"/>
      <c r="H20" s="184"/>
      <c r="I20" s="163"/>
      <c r="J20" s="209"/>
    </row>
    <row r="21" spans="1:13" s="20" customFormat="1" ht="24" customHeight="1">
      <c r="A21" s="279" t="s">
        <v>79</v>
      </c>
      <c r="B21" s="287"/>
      <c r="C21" s="18">
        <v>2009</v>
      </c>
      <c r="D21" s="18">
        <v>2010</v>
      </c>
      <c r="E21" s="18">
        <v>2011</v>
      </c>
      <c r="F21" s="19">
        <v>2012</v>
      </c>
      <c r="G21" s="6">
        <v>2013</v>
      </c>
      <c r="H21" s="5">
        <v>2014</v>
      </c>
      <c r="I21" s="5">
        <v>2015</v>
      </c>
      <c r="J21" s="5"/>
    </row>
    <row r="22" spans="1:13" s="20" customFormat="1" ht="14.25" customHeight="1">
      <c r="A22" s="162"/>
      <c r="B22" s="163"/>
      <c r="C22" s="102"/>
      <c r="D22" s="102"/>
      <c r="E22" s="103"/>
      <c r="F22" s="101"/>
      <c r="G22" s="10"/>
      <c r="H22" s="10"/>
      <c r="I22" s="10"/>
      <c r="J22" s="21"/>
    </row>
    <row r="23" spans="1:13" s="20" customFormat="1" ht="14.25" customHeight="1">
      <c r="A23" s="284" t="s">
        <v>16</v>
      </c>
      <c r="B23" s="285"/>
      <c r="C23" s="73"/>
      <c r="D23" s="21"/>
      <c r="E23" s="22"/>
      <c r="F23" s="10"/>
      <c r="G23" s="10"/>
      <c r="H23" s="10"/>
      <c r="I23" s="10"/>
      <c r="J23" s="21"/>
    </row>
    <row r="24" spans="1:13" s="20" customFormat="1" ht="14.25" customHeight="1">
      <c r="A24" s="273" t="s">
        <v>19</v>
      </c>
      <c r="B24" s="274"/>
      <c r="C24" s="164"/>
      <c r="D24" s="23"/>
      <c r="E24" s="22"/>
      <c r="F24" s="3"/>
      <c r="G24" s="26"/>
      <c r="H24" s="11"/>
      <c r="I24" s="89">
        <f>I8</f>
        <v>391512245.21654069</v>
      </c>
      <c r="J24" s="26"/>
    </row>
    <row r="25" spans="1:13" s="20" customFormat="1" ht="14.25" customHeight="1">
      <c r="A25" s="162"/>
      <c r="B25" s="166"/>
      <c r="C25" s="164"/>
      <c r="D25" s="23"/>
      <c r="E25" s="22"/>
      <c r="F25" s="47"/>
      <c r="G25" s="47"/>
      <c r="H25" s="47"/>
      <c r="I25" s="47"/>
      <c r="J25" s="212"/>
    </row>
    <row r="26" spans="1:13" s="20" customFormat="1" ht="14.25" customHeight="1">
      <c r="A26" s="284" t="s">
        <v>17</v>
      </c>
      <c r="B26" s="285"/>
      <c r="C26" s="73"/>
      <c r="D26" s="21"/>
      <c r="E26" s="22"/>
      <c r="F26" s="10"/>
      <c r="G26" s="10"/>
      <c r="H26" s="10"/>
      <c r="I26" s="10"/>
      <c r="J26" s="21"/>
    </row>
    <row r="27" spans="1:13" s="20" customFormat="1" ht="14.25" customHeight="1">
      <c r="A27" s="271" t="s">
        <v>88</v>
      </c>
      <c r="B27" s="275"/>
      <c r="C27" s="164"/>
      <c r="D27" s="131"/>
      <c r="E27" s="26"/>
      <c r="F27" s="36"/>
      <c r="G27" s="89">
        <v>-19784680.767227411</v>
      </c>
      <c r="H27" s="11"/>
      <c r="I27" s="25"/>
      <c r="J27" s="36"/>
      <c r="K27" s="27"/>
      <c r="L27" s="27"/>
      <c r="M27" s="27"/>
    </row>
    <row r="28" spans="1:13" s="20" customFormat="1" ht="14.25" customHeight="1">
      <c r="A28" s="271" t="s">
        <v>89</v>
      </c>
      <c r="B28" s="275"/>
      <c r="C28" s="164"/>
      <c r="D28" s="36"/>
      <c r="E28" s="36"/>
      <c r="F28" s="36"/>
      <c r="G28" s="192">
        <f>'Nacalculaties + UI'!C23</f>
        <v>-9391609.5561892148</v>
      </c>
      <c r="H28" s="11"/>
      <c r="I28" s="25"/>
      <c r="J28" s="36"/>
    </row>
    <row r="29" spans="1:13" s="20" customFormat="1" ht="14.25" customHeight="1">
      <c r="A29" s="271" t="s">
        <v>90</v>
      </c>
      <c r="B29" s="275"/>
      <c r="C29" s="164"/>
      <c r="D29" s="36"/>
      <c r="E29" s="36"/>
      <c r="F29" s="36"/>
      <c r="G29" s="89">
        <f>'Nacalculaties + UI'!C34</f>
        <v>-14222902.828280078</v>
      </c>
      <c r="H29" s="11"/>
      <c r="I29" s="25"/>
      <c r="J29" s="36"/>
    </row>
    <row r="30" spans="1:13" s="20" customFormat="1" ht="14.25" customHeight="1">
      <c r="A30" s="271" t="s">
        <v>91</v>
      </c>
      <c r="B30" s="275"/>
      <c r="C30" s="164"/>
      <c r="D30" s="36"/>
      <c r="E30" s="36"/>
      <c r="F30" s="36"/>
      <c r="G30" s="90">
        <f>'Nacalculaties + UI'!C41</f>
        <v>-19034201.395848274</v>
      </c>
      <c r="H30" s="179"/>
      <c r="I30" s="25"/>
      <c r="J30" s="36"/>
    </row>
    <row r="31" spans="1:13" s="20" customFormat="1" ht="14.25" customHeight="1">
      <c r="A31" s="271" t="s">
        <v>92</v>
      </c>
      <c r="B31" s="275"/>
      <c r="C31" s="164"/>
      <c r="D31" s="36"/>
      <c r="E31" s="36"/>
      <c r="F31" s="36"/>
      <c r="G31" s="193">
        <v>-691897</v>
      </c>
      <c r="H31" s="179"/>
      <c r="I31" s="135"/>
      <c r="J31" s="213"/>
    </row>
    <row r="32" spans="1:13" s="20" customFormat="1" ht="14.25" customHeight="1">
      <c r="A32" s="271" t="s">
        <v>93</v>
      </c>
      <c r="B32" s="275"/>
      <c r="C32" s="164"/>
      <c r="D32" s="36"/>
      <c r="E32" s="36"/>
      <c r="F32" s="36"/>
      <c r="G32" s="193">
        <v>-21297723</v>
      </c>
      <c r="H32" s="179"/>
      <c r="I32" s="136"/>
      <c r="J32" s="140"/>
    </row>
    <row r="33" spans="1:10" s="20" customFormat="1" ht="14.25" customHeight="1">
      <c r="A33" s="164" t="s">
        <v>94</v>
      </c>
      <c r="B33" s="166"/>
      <c r="C33" s="164"/>
      <c r="D33" s="36"/>
      <c r="E33" s="36"/>
      <c r="F33" s="36"/>
      <c r="G33" s="193">
        <v>12414582.98</v>
      </c>
      <c r="H33" s="179"/>
      <c r="I33" s="136"/>
      <c r="J33" s="140"/>
    </row>
    <row r="34" spans="1:10" s="20" customFormat="1" ht="14.25" customHeight="1">
      <c r="A34" s="162"/>
      <c r="B34" s="163"/>
      <c r="C34" s="164"/>
      <c r="D34" s="26"/>
      <c r="E34" s="22"/>
      <c r="F34" s="11"/>
      <c r="G34" s="11"/>
      <c r="H34" s="11"/>
      <c r="I34" s="137"/>
      <c r="J34" s="214"/>
    </row>
    <row r="35" spans="1:10" s="20" customFormat="1" ht="14.25" customHeight="1">
      <c r="A35" s="284" t="s">
        <v>64</v>
      </c>
      <c r="B35" s="285"/>
      <c r="C35" s="73"/>
      <c r="D35" s="26"/>
      <c r="E35" s="22"/>
      <c r="F35" s="26"/>
      <c r="G35" s="26"/>
      <c r="H35" s="11"/>
      <c r="I35" s="137"/>
      <c r="J35" s="214"/>
    </row>
    <row r="36" spans="1:10" s="20" customFormat="1" ht="14.25" customHeight="1">
      <c r="A36" s="281" t="s">
        <v>105</v>
      </c>
      <c r="B36" s="283"/>
      <c r="C36" s="74"/>
      <c r="D36" s="11"/>
      <c r="E36" s="22"/>
      <c r="F36" s="26"/>
      <c r="G36" s="89">
        <f>'Nacalculaties + UI'!C45</f>
        <v>-432702</v>
      </c>
      <c r="H36" s="89">
        <f>'Nacalculaties + UI'!D45</f>
        <v>-406186</v>
      </c>
      <c r="I36" s="89">
        <f>'Nacalculaties + UI'!E45</f>
        <v>13993781</v>
      </c>
      <c r="J36" s="26"/>
    </row>
    <row r="37" spans="1:10" s="20" customFormat="1" ht="14.25" customHeight="1">
      <c r="A37" s="281" t="s">
        <v>104</v>
      </c>
      <c r="B37" s="283"/>
      <c r="C37" s="26"/>
      <c r="D37" s="11"/>
      <c r="E37" s="36"/>
      <c r="F37" s="180"/>
      <c r="G37" s="179"/>
      <c r="H37" s="89">
        <f>'Nacalculaties + UI'!D46</f>
        <v>3195631</v>
      </c>
      <c r="I37" s="89">
        <f>'Nacalculaties + UI'!E46</f>
        <v>3969450</v>
      </c>
      <c r="J37" s="26"/>
    </row>
    <row r="38" spans="1:10" s="20" customFormat="1" ht="14.25" customHeight="1">
      <c r="A38" s="185" t="s">
        <v>95</v>
      </c>
      <c r="B38" s="186"/>
      <c r="C38" s="26"/>
      <c r="D38" s="11"/>
      <c r="E38" s="36"/>
      <c r="F38" s="194"/>
      <c r="G38" s="194"/>
      <c r="H38" s="195"/>
      <c r="I38" s="89">
        <f>'Nacalculaties + UI'!E51</f>
        <v>16303996</v>
      </c>
      <c r="J38" s="26"/>
    </row>
    <row r="39" spans="1:10" s="20" customFormat="1" ht="14.25" customHeight="1">
      <c r="A39" s="291" t="s">
        <v>135</v>
      </c>
      <c r="B39" s="292"/>
      <c r="C39" s="35"/>
      <c r="D39" s="35">
        <v>30231.439999999999</v>
      </c>
      <c r="E39" s="35"/>
      <c r="F39" s="35">
        <v>-3755897.4</v>
      </c>
      <c r="G39" s="35"/>
      <c r="H39" s="35"/>
      <c r="I39" s="35"/>
      <c r="J39" s="180"/>
    </row>
    <row r="40" spans="1:10" s="20" customFormat="1" ht="14.25" customHeight="1">
      <c r="A40" s="231" t="s">
        <v>136</v>
      </c>
      <c r="B40" s="232"/>
      <c r="C40" s="35">
        <v>491138</v>
      </c>
      <c r="D40" s="35"/>
      <c r="E40" s="35">
        <v>25249.919999999998</v>
      </c>
      <c r="F40" s="35">
        <v>25298.61</v>
      </c>
      <c r="G40" s="35"/>
      <c r="H40" s="35"/>
      <c r="I40" s="35"/>
      <c r="J40" s="180"/>
    </row>
    <row r="41" spans="1:10" customFormat="1" ht="14.25" customHeight="1">
      <c r="B41" s="238"/>
      <c r="C41" s="237"/>
      <c r="D41" s="237"/>
      <c r="E41" s="237"/>
      <c r="F41" s="237"/>
      <c r="G41" s="237"/>
      <c r="H41" s="239"/>
      <c r="I41" s="239"/>
      <c r="J41" s="240"/>
    </row>
    <row r="42" spans="1:10" s="20" customFormat="1" ht="14.25" customHeight="1">
      <c r="A42" s="284" t="s">
        <v>18</v>
      </c>
      <c r="B42" s="285"/>
      <c r="C42" s="73"/>
      <c r="D42" s="26"/>
      <c r="E42" s="73"/>
      <c r="F42" s="26"/>
      <c r="G42" s="11"/>
      <c r="H42" s="11"/>
      <c r="I42" s="11"/>
      <c r="J42" s="26"/>
    </row>
    <row r="43" spans="1:10" s="27" customFormat="1" ht="14.25" customHeight="1">
      <c r="A43" s="271" t="s">
        <v>12</v>
      </c>
      <c r="B43" s="275"/>
      <c r="C43" s="164"/>
      <c r="D43" s="164"/>
      <c r="E43" s="164"/>
      <c r="F43" s="26"/>
      <c r="G43" s="88">
        <f>G27</f>
        <v>-19784680.767227411</v>
      </c>
      <c r="H43" s="11"/>
      <c r="I43" s="11"/>
      <c r="J43" s="26"/>
    </row>
    <row r="44" spans="1:10" s="20" customFormat="1" ht="14.25" customHeight="1" thickBot="1">
      <c r="A44" s="271" t="s">
        <v>70</v>
      </c>
      <c r="B44" s="275"/>
      <c r="C44" s="164"/>
      <c r="D44" s="164"/>
      <c r="E44" s="164"/>
      <c r="F44" s="37"/>
      <c r="G44" s="91">
        <f>I97</f>
        <v>5.8037304220343477E-2</v>
      </c>
      <c r="H44" s="11"/>
      <c r="I44" s="11"/>
      <c r="J44" s="26"/>
    </row>
    <row r="45" spans="1:10" s="20" customFormat="1" ht="14.25" customHeight="1" thickTop="1">
      <c r="A45" s="271" t="s">
        <v>71</v>
      </c>
      <c r="B45" s="275"/>
      <c r="C45" s="164"/>
      <c r="D45" s="164"/>
      <c r="E45" s="164"/>
      <c r="F45" s="26"/>
      <c r="G45" s="201">
        <f>G43*(1+G44)</f>
        <v>-20932930.303817365</v>
      </c>
      <c r="H45" s="25"/>
      <c r="I45" s="25"/>
      <c r="J45" s="22"/>
    </row>
    <row r="46" spans="1:10" s="20" customFormat="1" ht="14.25" customHeight="1">
      <c r="A46" s="271" t="s">
        <v>108</v>
      </c>
      <c r="B46" s="275"/>
      <c r="C46" s="164"/>
      <c r="D46" s="21"/>
      <c r="E46" s="164"/>
      <c r="F46" s="21"/>
      <c r="G46" s="1"/>
      <c r="H46" s="22"/>
      <c r="I46" s="88">
        <f>G45</f>
        <v>-20932930.303817365</v>
      </c>
      <c r="J46" s="26"/>
    </row>
    <row r="47" spans="1:10" s="27" customFormat="1" ht="14.25" customHeight="1">
      <c r="A47" s="271"/>
      <c r="B47" s="275"/>
      <c r="C47" s="164"/>
      <c r="D47" s="26"/>
      <c r="E47" s="164"/>
      <c r="F47" s="134"/>
      <c r="G47" s="28"/>
      <c r="H47" s="28"/>
      <c r="I47" s="28"/>
      <c r="J47" s="22"/>
    </row>
    <row r="48" spans="1:10" s="20" customFormat="1" ht="14.25" customHeight="1">
      <c r="A48" s="271" t="s">
        <v>13</v>
      </c>
      <c r="B48" s="275"/>
      <c r="C48" s="12">
        <f>C39+C40</f>
        <v>491138</v>
      </c>
      <c r="D48" s="12">
        <f>D39+D40</f>
        <v>30231.439999999999</v>
      </c>
      <c r="E48" s="12">
        <f>E39+E40</f>
        <v>25249.919999999998</v>
      </c>
      <c r="F48" s="12">
        <f>F39+F40</f>
        <v>-3730598.79</v>
      </c>
      <c r="G48" s="12">
        <f>SUM(G28:G40)</f>
        <v>-52656452.800317571</v>
      </c>
      <c r="H48" s="12">
        <f>SUM(H28:H40)</f>
        <v>2789445</v>
      </c>
      <c r="I48" s="11"/>
      <c r="J48" s="26"/>
    </row>
    <row r="49" spans="1:10" s="20" customFormat="1" ht="14.25" customHeight="1" thickBot="1">
      <c r="A49" s="271" t="s">
        <v>72</v>
      </c>
      <c r="B49" s="275"/>
      <c r="C49" s="91">
        <f>I90</f>
        <v>0.19075378002252541</v>
      </c>
      <c r="D49" s="91">
        <f>I91</f>
        <v>0.16100372237744853</v>
      </c>
      <c r="E49" s="91">
        <f>I92</f>
        <v>0.13268655841702293</v>
      </c>
      <c r="F49" s="91">
        <f>I93</f>
        <v>0.10264319239086528</v>
      </c>
      <c r="G49" s="91">
        <f>I94</f>
        <v>7.3790587235475158E-2</v>
      </c>
      <c r="H49" s="91">
        <f>I95</f>
        <v>3.9999999999999591E-2</v>
      </c>
      <c r="I49" s="11"/>
      <c r="J49" s="26"/>
    </row>
    <row r="50" spans="1:10" s="20" customFormat="1" ht="14.25" customHeight="1" thickTop="1">
      <c r="A50" s="271" t="s">
        <v>71</v>
      </c>
      <c r="B50" s="275"/>
      <c r="C50" s="14">
        <f t="shared" ref="C50:H50" si="0">C48*(1+C49)</f>
        <v>584824.43001270306</v>
      </c>
      <c r="D50" s="14">
        <f t="shared" si="0"/>
        <v>35098.814372830493</v>
      </c>
      <c r="E50" s="14">
        <f t="shared" si="0"/>
        <v>28600.244985105153</v>
      </c>
      <c r="F50" s="14">
        <f t="shared" si="0"/>
        <v>-4113519.3593350993</v>
      </c>
      <c r="G50" s="14">
        <f t="shared" si="0"/>
        <v>-56542003.374190085</v>
      </c>
      <c r="H50" s="14">
        <f t="shared" si="0"/>
        <v>2901022.7999999989</v>
      </c>
      <c r="I50" s="25"/>
      <c r="J50" s="22"/>
    </row>
    <row r="51" spans="1:10" s="20" customFormat="1" ht="14.25" customHeight="1">
      <c r="A51" s="271" t="s">
        <v>108</v>
      </c>
      <c r="B51" s="275"/>
      <c r="C51" s="164"/>
      <c r="D51" s="26"/>
      <c r="E51" s="26"/>
      <c r="F51" s="10"/>
      <c r="G51" s="31"/>
      <c r="H51" s="196"/>
      <c r="I51" s="12">
        <f>SUM(C50:H50)</f>
        <v>-57105976.444154546</v>
      </c>
      <c r="J51" s="26"/>
    </row>
    <row r="52" spans="1:10" s="20" customFormat="1" ht="14.25" customHeight="1">
      <c r="A52" s="162"/>
      <c r="B52" s="163"/>
      <c r="C52" s="164"/>
      <c r="D52" s="21"/>
      <c r="E52" s="22"/>
      <c r="F52" s="10"/>
      <c r="G52" s="21"/>
      <c r="H52" s="10"/>
      <c r="I52" s="10"/>
      <c r="J52" s="26"/>
    </row>
    <row r="53" spans="1:10" s="20" customFormat="1" ht="14.25" customHeight="1">
      <c r="A53" s="296" t="s">
        <v>76</v>
      </c>
      <c r="B53" s="297"/>
      <c r="C53" s="73"/>
      <c r="D53" s="21"/>
      <c r="E53" s="22"/>
      <c r="F53" s="10"/>
      <c r="G53" s="21"/>
      <c r="H53" s="10"/>
      <c r="I53" s="10"/>
      <c r="J53" s="26"/>
    </row>
    <row r="54" spans="1:10" s="20" customFormat="1" ht="14.25" customHeight="1">
      <c r="A54" s="271" t="s">
        <v>34</v>
      </c>
      <c r="B54" s="275"/>
      <c r="C54" s="164"/>
      <c r="D54" s="26"/>
      <c r="E54" s="22"/>
      <c r="F54" s="22"/>
      <c r="G54" s="30"/>
      <c r="H54" s="30"/>
      <c r="I54" s="35">
        <f>-1043081</f>
        <v>-1043081</v>
      </c>
      <c r="J54" s="180"/>
    </row>
    <row r="55" spans="1:10" s="20" customFormat="1" ht="14.25" customHeight="1">
      <c r="A55" s="271" t="s">
        <v>35</v>
      </c>
      <c r="B55" s="275"/>
      <c r="C55" s="164"/>
      <c r="D55" s="26"/>
      <c r="E55" s="22"/>
      <c r="F55" s="22"/>
      <c r="G55" s="30"/>
      <c r="H55" s="30"/>
      <c r="I55" s="35">
        <v>-32598754.27</v>
      </c>
      <c r="J55" s="180"/>
    </row>
    <row r="56" spans="1:10" ht="14.25" customHeight="1">
      <c r="A56" s="173" t="s">
        <v>113</v>
      </c>
      <c r="B56" s="163"/>
      <c r="C56" s="164"/>
      <c r="D56" s="26"/>
      <c r="E56" s="22"/>
      <c r="F56" s="10"/>
      <c r="G56" s="21"/>
      <c r="H56" s="21"/>
      <c r="I56" s="35">
        <v>13330662.348377736</v>
      </c>
      <c r="J56" s="180"/>
    </row>
    <row r="57" spans="1:10" s="20" customFormat="1" ht="13.5" customHeight="1">
      <c r="A57" s="164"/>
      <c r="B57" s="176"/>
      <c r="C57" s="177"/>
      <c r="D57" s="26"/>
      <c r="E57" s="22"/>
      <c r="F57" s="10"/>
      <c r="G57" s="21"/>
      <c r="H57" s="10"/>
      <c r="I57" s="180"/>
      <c r="J57" s="180"/>
    </row>
    <row r="58" spans="1:10" s="20" customFormat="1" ht="13.5" customHeight="1">
      <c r="A58" s="284" t="s">
        <v>132</v>
      </c>
      <c r="B58" s="285"/>
      <c r="C58" s="177"/>
      <c r="D58" s="26"/>
      <c r="E58" s="22"/>
      <c r="F58" s="10"/>
      <c r="G58" s="21"/>
      <c r="H58" s="21"/>
      <c r="I58" s="180"/>
      <c r="J58" s="180"/>
    </row>
    <row r="59" spans="1:10" s="20" customFormat="1" ht="13.5" customHeight="1">
      <c r="A59" s="175" t="s">
        <v>133</v>
      </c>
      <c r="B59" s="176"/>
      <c r="C59" s="177"/>
      <c r="D59" s="26"/>
      <c r="E59" s="22"/>
      <c r="F59" s="10"/>
      <c r="G59" s="21"/>
      <c r="H59" s="180"/>
      <c r="I59" s="35">
        <f>-'Inkomsten SO 2015'!I39</f>
        <v>-45026216.830670208</v>
      </c>
      <c r="J59" s="180"/>
    </row>
    <row r="60" spans="1:10" s="20" customFormat="1" ht="13.5" customHeight="1">
      <c r="A60" s="175"/>
      <c r="B60" s="176"/>
      <c r="C60" s="177"/>
      <c r="D60" s="26"/>
      <c r="E60" s="22"/>
      <c r="F60" s="10"/>
      <c r="G60" s="21"/>
      <c r="H60" s="10"/>
      <c r="I60" s="179"/>
      <c r="J60" s="180"/>
    </row>
    <row r="61" spans="1:10" s="20" customFormat="1" ht="13.5" customHeight="1">
      <c r="A61" s="284" t="s">
        <v>115</v>
      </c>
      <c r="B61" s="285"/>
      <c r="C61" s="190"/>
      <c r="D61" s="26"/>
      <c r="E61" s="22"/>
      <c r="F61" s="10"/>
      <c r="G61" s="21"/>
      <c r="H61" s="10"/>
      <c r="I61" s="194"/>
      <c r="J61" s="180"/>
    </row>
    <row r="62" spans="1:10" s="20" customFormat="1" ht="13.5" customHeight="1">
      <c r="A62" s="188" t="s">
        <v>116</v>
      </c>
      <c r="B62" s="189"/>
      <c r="C62" s="190"/>
      <c r="D62" s="26"/>
      <c r="E62" s="22"/>
      <c r="F62" s="10"/>
      <c r="G62" s="21"/>
      <c r="H62" s="10"/>
      <c r="I62" s="89">
        <f>'Inkomsten SO 2015'!I45</f>
        <v>172337663.30579016</v>
      </c>
      <c r="J62" s="26"/>
    </row>
    <row r="63" spans="1:10" s="20" customFormat="1" ht="13.5" customHeight="1">
      <c r="A63" s="188"/>
      <c r="B63" s="189"/>
      <c r="C63" s="190"/>
      <c r="D63" s="26"/>
      <c r="E63" s="22"/>
      <c r="F63" s="10"/>
      <c r="G63" s="21"/>
      <c r="H63" s="10"/>
      <c r="I63" s="179"/>
      <c r="J63" s="180"/>
    </row>
    <row r="64" spans="1:10" s="20" customFormat="1" ht="13.5" customHeight="1">
      <c r="A64" s="284" t="s">
        <v>117</v>
      </c>
      <c r="B64" s="293"/>
      <c r="C64" s="73"/>
      <c r="D64" s="26"/>
      <c r="E64" s="22"/>
      <c r="F64" s="10"/>
      <c r="G64" s="21"/>
      <c r="H64" s="10"/>
      <c r="I64" s="137"/>
      <c r="J64" s="26"/>
    </row>
    <row r="65" spans="1:13" s="20" customFormat="1" ht="14.25" customHeight="1">
      <c r="A65" s="294" t="s">
        <v>114</v>
      </c>
      <c r="B65" s="295"/>
      <c r="C65" s="190"/>
      <c r="D65" s="26"/>
      <c r="E65" s="22"/>
      <c r="F65" s="22"/>
      <c r="G65" s="30"/>
      <c r="H65" s="30"/>
      <c r="I65" s="138">
        <f>SUM(I24:I62)</f>
        <v>454740839.02206647</v>
      </c>
      <c r="J65" s="215"/>
    </row>
    <row r="66" spans="1:13" ht="14.25" customHeight="1">
      <c r="A66" s="29"/>
      <c r="B66" s="16"/>
      <c r="C66" s="100"/>
      <c r="D66" s="15"/>
      <c r="E66" s="77"/>
      <c r="F66" s="17"/>
      <c r="G66" s="17"/>
      <c r="H66" s="235"/>
      <c r="I66" s="234"/>
      <c r="J66" s="235"/>
      <c r="K66" s="1"/>
      <c r="L66" s="1"/>
    </row>
    <row r="67" spans="1:13" ht="14.25" customHeight="1">
      <c r="A67" s="57"/>
      <c r="B67" s="242"/>
      <c r="C67" s="242"/>
      <c r="D67" s="242"/>
      <c r="E67" s="31"/>
      <c r="F67" s="242"/>
      <c r="G67" s="242"/>
      <c r="H67" s="251"/>
      <c r="I67" s="251"/>
      <c r="J67" s="236"/>
      <c r="K67" s="1"/>
      <c r="L67" s="1"/>
    </row>
    <row r="68" spans="1:13" ht="14.25" customHeight="1">
      <c r="A68" s="241"/>
      <c r="B68" s="242"/>
      <c r="C68" s="242"/>
      <c r="D68" s="242"/>
      <c r="E68" s="242"/>
      <c r="F68" s="242"/>
      <c r="G68" s="242"/>
      <c r="H68" s="251"/>
      <c r="I68" s="251"/>
      <c r="J68" s="236"/>
      <c r="K68" s="236"/>
      <c r="L68" s="243"/>
      <c r="M68" s="244"/>
    </row>
    <row r="69" spans="1:13" ht="14.25" customHeight="1">
      <c r="A69" s="279" t="s">
        <v>23</v>
      </c>
      <c r="B69" s="280"/>
      <c r="C69" s="18">
        <v>2009</v>
      </c>
      <c r="D69" s="18">
        <v>2010</v>
      </c>
      <c r="E69" s="19">
        <v>2011</v>
      </c>
      <c r="F69" s="19">
        <v>2012</v>
      </c>
      <c r="G69" s="19">
        <v>2013</v>
      </c>
      <c r="H69" s="249">
        <v>2014</v>
      </c>
      <c r="I69" s="250">
        <v>2015</v>
      </c>
      <c r="J69" s="5"/>
    </row>
    <row r="70" spans="1:13" ht="15">
      <c r="A70" s="30"/>
      <c r="B70" s="1"/>
      <c r="C70" s="104"/>
      <c r="D70" s="104"/>
      <c r="E70" s="103"/>
      <c r="F70" s="75"/>
      <c r="G70" s="75"/>
      <c r="H70" s="72"/>
      <c r="I70" s="72"/>
      <c r="J70" s="72"/>
    </row>
    <row r="71" spans="1:13" ht="14.25" customHeight="1">
      <c r="A71" s="271" t="s">
        <v>6</v>
      </c>
      <c r="B71" s="272"/>
      <c r="C71" s="37">
        <v>4.9000000000000002E-2</v>
      </c>
      <c r="D71" s="37">
        <v>2.5000000000000001E-2</v>
      </c>
      <c r="E71" s="37">
        <v>2.5000000000000001E-2</v>
      </c>
      <c r="F71" s="37">
        <v>2.8500000000000001E-2</v>
      </c>
      <c r="G71" s="120">
        <v>0.03</v>
      </c>
      <c r="H71" s="120">
        <v>0.03</v>
      </c>
      <c r="I71" s="124">
        <v>0.04</v>
      </c>
      <c r="J71" s="124"/>
    </row>
    <row r="72" spans="1:13" ht="14.25" customHeight="1">
      <c r="A72" s="271" t="s">
        <v>7</v>
      </c>
      <c r="B72" s="272"/>
      <c r="C72" s="37">
        <v>3.5000000000000003E-2</v>
      </c>
      <c r="D72" s="37">
        <v>2.5000000000000001E-2</v>
      </c>
      <c r="E72" s="37">
        <v>2.5000000000000001E-2</v>
      </c>
      <c r="F72" s="37">
        <v>2.3E-2</v>
      </c>
      <c r="G72" s="120">
        <v>0.03</v>
      </c>
      <c r="H72" s="120">
        <v>0.04</v>
      </c>
      <c r="I72" s="124">
        <v>0.04</v>
      </c>
      <c r="J72" s="124"/>
    </row>
    <row r="73" spans="1:13" ht="14.25" customHeight="1">
      <c r="A73" s="271" t="s">
        <v>8</v>
      </c>
      <c r="B73" s="272"/>
      <c r="C73" s="37">
        <v>2.75E-2</v>
      </c>
      <c r="D73" s="37">
        <v>2.5000000000000001E-2</v>
      </c>
      <c r="E73" s="37">
        <v>2.75E-2</v>
      </c>
      <c r="F73" s="37">
        <v>2.5000000000000001E-2</v>
      </c>
      <c r="G73" s="37">
        <v>0.03</v>
      </c>
      <c r="H73" s="37">
        <v>0.04</v>
      </c>
      <c r="I73" s="124"/>
      <c r="J73" s="124"/>
    </row>
    <row r="74" spans="1:13" ht="14.25" customHeight="1">
      <c r="A74" s="271" t="s">
        <v>9</v>
      </c>
      <c r="B74" s="272"/>
      <c r="C74" s="37">
        <v>2.5000000000000001E-2</v>
      </c>
      <c r="D74" s="37">
        <v>2.5000000000000001E-2</v>
      </c>
      <c r="E74" s="37">
        <v>0.03</v>
      </c>
      <c r="F74" s="120">
        <v>2.2499999999999999E-2</v>
      </c>
      <c r="G74" s="37">
        <v>0.03</v>
      </c>
      <c r="H74" s="124">
        <v>0.04</v>
      </c>
      <c r="I74" s="124"/>
      <c r="J74" s="124"/>
    </row>
    <row r="75" spans="1:13" ht="14.25" customHeight="1">
      <c r="A75" s="271"/>
      <c r="B75" s="272"/>
      <c r="C75" s="36"/>
      <c r="D75" s="36"/>
      <c r="E75" s="25"/>
      <c r="F75" s="72"/>
      <c r="G75" s="72"/>
      <c r="H75" s="72"/>
      <c r="I75" s="72"/>
      <c r="J75" s="72"/>
    </row>
    <row r="76" spans="1:13" ht="14.25" customHeight="1">
      <c r="A76" s="162" t="s">
        <v>36</v>
      </c>
      <c r="B76" s="163"/>
      <c r="C76" s="36"/>
      <c r="D76" s="44">
        <f>(1+C73)^(1/4)*(1+C74)^(1/4)*(1+D71)^(1/4)*(1+D72)^(1/4)-1</f>
        <v>2.5624429165615581E-2</v>
      </c>
      <c r="E76" s="25"/>
      <c r="F76" s="25"/>
      <c r="G76" s="72"/>
      <c r="H76" s="72"/>
      <c r="I76" s="72"/>
      <c r="J76" s="72"/>
    </row>
    <row r="77" spans="1:13" ht="14.25" customHeight="1">
      <c r="A77" s="162" t="s">
        <v>37</v>
      </c>
      <c r="B77" s="163"/>
      <c r="C77" s="36"/>
      <c r="D77" s="36"/>
      <c r="E77" s="44">
        <f>(1+D73)^(1/4)*(1+D74)^(1/4)*(1+E71)^(1/4)*(1+E72)^(1/4)-1</f>
        <v>2.5000000000000133E-2</v>
      </c>
      <c r="F77" s="25"/>
      <c r="G77" s="72"/>
      <c r="H77" s="72"/>
      <c r="I77" s="72"/>
      <c r="J77" s="72"/>
    </row>
    <row r="78" spans="1:13" ht="14.25" customHeight="1">
      <c r="A78" s="271" t="s">
        <v>31</v>
      </c>
      <c r="B78" s="272"/>
      <c r="C78" s="36"/>
      <c r="D78" s="36"/>
      <c r="E78" s="36"/>
      <c r="F78" s="44">
        <f>(1+E73)^(1/4)*(1+E74)^(1/4)*(1+F71)^(1/4)*(1+F72)^(1/4)-1</f>
        <v>2.7246679826693931E-2</v>
      </c>
      <c r="G78" s="72"/>
      <c r="H78" s="72"/>
      <c r="I78" s="72"/>
      <c r="J78" s="72"/>
    </row>
    <row r="79" spans="1:13" ht="14.25" customHeight="1">
      <c r="A79" s="271" t="s">
        <v>40</v>
      </c>
      <c r="B79" s="272"/>
      <c r="C79" s="36"/>
      <c r="D79" s="36"/>
      <c r="E79" s="36"/>
      <c r="F79" s="36"/>
      <c r="G79" s="38">
        <f>(1+F73)^(1/4)*(1+F74)^(1/4)*(1+G71)^(1/4)*(1+G72)^(1/4)-1</f>
        <v>2.6869862241643006E-2</v>
      </c>
      <c r="H79" s="37"/>
      <c r="I79" s="37"/>
      <c r="J79" s="37"/>
    </row>
    <row r="80" spans="1:13" ht="14.25" customHeight="1">
      <c r="A80" s="271" t="s">
        <v>68</v>
      </c>
      <c r="B80" s="272"/>
      <c r="C80" s="127"/>
      <c r="D80" s="127"/>
      <c r="E80" s="126"/>
      <c r="F80" s="127"/>
      <c r="G80" s="128"/>
      <c r="H80" s="38">
        <f>(1+G73)^(1/4)*(1+G74)^(1/4)*(1+H71)^(1/4)*(1+H72)^(1/4)-1</f>
        <v>3.2490949264880387E-2</v>
      </c>
      <c r="I80" s="127"/>
      <c r="J80" s="127"/>
    </row>
    <row r="81" spans="1:10" s="126" customFormat="1" ht="14.25" customHeight="1">
      <c r="A81" s="183" t="s">
        <v>96</v>
      </c>
      <c r="B81" s="184"/>
      <c r="C81" s="127"/>
      <c r="D81" s="127"/>
      <c r="F81" s="127"/>
      <c r="G81" s="128"/>
      <c r="I81" s="38">
        <f>(1+H73)^(1/4)*(1+H74)^(1/4)*(1+I71)^(1/4)*(1+I72)^(1/4)-1</f>
        <v>3.9999999999999591E-2</v>
      </c>
      <c r="J81" s="37"/>
    </row>
    <row r="82" spans="1:10" s="126" customFormat="1" ht="14.25" customHeight="1">
      <c r="A82" s="162"/>
      <c r="B82" s="43"/>
      <c r="C82" s="36"/>
      <c r="D82" s="36"/>
      <c r="E82" s="163"/>
      <c r="F82" s="36"/>
      <c r="G82" s="36"/>
      <c r="H82" s="36"/>
      <c r="I82" s="37"/>
      <c r="J82" s="37"/>
    </row>
    <row r="83" spans="1:10" ht="14.25" customHeight="1">
      <c r="A83" s="164" t="s">
        <v>38</v>
      </c>
      <c r="B83" s="43"/>
      <c r="C83" s="36"/>
      <c r="D83" s="44">
        <f>(1+D71)^(1/4)*(1+D72)^(1/4)-1</f>
        <v>1.2422836565829432E-2</v>
      </c>
      <c r="E83" s="163"/>
      <c r="F83" s="36"/>
      <c r="G83" s="36"/>
      <c r="H83" s="36"/>
      <c r="I83" s="36"/>
      <c r="J83" s="36"/>
    </row>
    <row r="84" spans="1:10" ht="14.25" customHeight="1">
      <c r="A84" s="164" t="s">
        <v>39</v>
      </c>
      <c r="B84" s="167"/>
      <c r="C84" s="36"/>
      <c r="D84" s="36"/>
      <c r="E84" s="44">
        <f>(1+E71)^(1/4)*(1+E72)^(1/4)-1</f>
        <v>1.2422836565829432E-2</v>
      </c>
      <c r="F84" s="36"/>
      <c r="G84" s="36"/>
      <c r="H84" s="36"/>
      <c r="I84" s="36"/>
      <c r="J84" s="36"/>
    </row>
    <row r="85" spans="1:10" ht="14.25" customHeight="1">
      <c r="A85" s="281" t="s">
        <v>30</v>
      </c>
      <c r="B85" s="282"/>
      <c r="C85" s="36"/>
      <c r="D85" s="163"/>
      <c r="E85" s="36"/>
      <c r="F85" s="38">
        <f>(1+F71)^(1/4)*(1+F72)^(1/4)-1</f>
        <v>1.279134754711353E-2</v>
      </c>
      <c r="G85" s="36"/>
      <c r="H85" s="36"/>
      <c r="I85" s="36"/>
      <c r="J85" s="36"/>
    </row>
    <row r="86" spans="1:10" ht="14.25" customHeight="1">
      <c r="A86" s="281" t="s">
        <v>41</v>
      </c>
      <c r="B86" s="282"/>
      <c r="C86" s="36"/>
      <c r="D86" s="36"/>
      <c r="E86" s="36"/>
      <c r="F86" s="163"/>
      <c r="G86" s="38">
        <f>(1+G71)^(1/4)*(1+G72)^(1/4)-1</f>
        <v>1.4889156509221735E-2</v>
      </c>
      <c r="H86" s="37"/>
      <c r="I86" s="37"/>
      <c r="J86" s="37"/>
    </row>
    <row r="87" spans="1:10" ht="14.25" customHeight="1">
      <c r="A87" s="281" t="s">
        <v>69</v>
      </c>
      <c r="B87" s="282"/>
      <c r="C87" s="127"/>
      <c r="D87" s="127"/>
      <c r="E87" s="127"/>
      <c r="F87" s="125"/>
      <c r="G87" s="128"/>
      <c r="H87" s="38">
        <f>(1+H71)^(1/4)*(1+H72)^(1/4)-1</f>
        <v>1.7343561750330583E-2</v>
      </c>
      <c r="I87" s="126"/>
      <c r="J87" s="127"/>
    </row>
    <row r="88" spans="1:10" s="126" customFormat="1" ht="14.25" customHeight="1">
      <c r="A88" s="281" t="s">
        <v>99</v>
      </c>
      <c r="B88" s="282"/>
      <c r="C88" s="127"/>
      <c r="D88" s="127"/>
      <c r="E88" s="127"/>
      <c r="F88" s="125"/>
      <c r="G88" s="128"/>
      <c r="I88" s="38">
        <f>(1+I71)^(1/4)*(1+I72)^(1/4)-1</f>
        <v>1.980390271855681E-2</v>
      </c>
      <c r="J88" s="37"/>
    </row>
    <row r="89" spans="1:10" s="126" customFormat="1" ht="14.25" customHeight="1">
      <c r="A89" s="162"/>
      <c r="B89" s="141"/>
      <c r="C89" s="36"/>
      <c r="D89" s="36"/>
      <c r="E89" s="36"/>
      <c r="F89" s="36"/>
      <c r="G89" s="36"/>
      <c r="H89" s="36"/>
      <c r="I89" s="36"/>
      <c r="J89" s="36"/>
    </row>
    <row r="90" spans="1:10" ht="14.25" customHeight="1">
      <c r="A90" s="162" t="s">
        <v>124</v>
      </c>
      <c r="B90" s="163"/>
      <c r="C90" s="36"/>
      <c r="D90" s="36"/>
      <c r="E90" s="36"/>
      <c r="F90" s="36"/>
      <c r="G90" s="139"/>
      <c r="H90" s="139"/>
      <c r="I90" s="45">
        <f>(1+D76)*(1+E77)*(1+F78)*(1+G79)*(1+H80)*(1+I81)-1</f>
        <v>0.19075378002252541</v>
      </c>
      <c r="J90" s="37"/>
    </row>
    <row r="91" spans="1:10" ht="14.25" customHeight="1">
      <c r="A91" s="162" t="s">
        <v>125</v>
      </c>
      <c r="B91" s="163"/>
      <c r="C91" s="36"/>
      <c r="D91" s="36"/>
      <c r="E91" s="36"/>
      <c r="F91" s="36"/>
      <c r="G91" s="139"/>
      <c r="H91" s="139"/>
      <c r="I91" s="45">
        <f>(1+E77)*(1+F78)*(1+G79)*(1+H80)*(1+I81)-1</f>
        <v>0.16100372237744853</v>
      </c>
      <c r="J91" s="37"/>
    </row>
    <row r="92" spans="1:10" ht="14.25" customHeight="1">
      <c r="A92" s="271" t="s">
        <v>126</v>
      </c>
      <c r="B92" s="272"/>
      <c r="C92" s="36"/>
      <c r="D92" s="36"/>
      <c r="E92" s="36"/>
      <c r="F92" s="36"/>
      <c r="G92" s="139"/>
      <c r="H92" s="139"/>
      <c r="I92" s="45">
        <f>(1+F78)*(1+G79)*(1+H80)*(1+I81)-1</f>
        <v>0.13268655841702293</v>
      </c>
      <c r="J92" s="37"/>
    </row>
    <row r="93" spans="1:10" ht="14.25" customHeight="1">
      <c r="A93" s="271" t="s">
        <v>127</v>
      </c>
      <c r="B93" s="272"/>
      <c r="C93" s="36"/>
      <c r="D93" s="36"/>
      <c r="E93" s="36"/>
      <c r="F93" s="36"/>
      <c r="G93" s="139"/>
      <c r="H93" s="139"/>
      <c r="I93" s="45">
        <f>(1+G79)*(1+H80)*(1+I81)-1</f>
        <v>0.10264319239086528</v>
      </c>
      <c r="J93" s="37"/>
    </row>
    <row r="94" spans="1:10" ht="14.25" customHeight="1">
      <c r="A94" s="271" t="s">
        <v>100</v>
      </c>
      <c r="B94" s="288"/>
      <c r="C94" s="25"/>
      <c r="D94" s="36"/>
      <c r="E94" s="36"/>
      <c r="F94" s="36"/>
      <c r="G94" s="139"/>
      <c r="H94" s="139"/>
      <c r="I94" s="45">
        <f>(1+H80)*(1+I81)-1</f>
        <v>7.3790587235475158E-2</v>
      </c>
      <c r="J94" s="37"/>
    </row>
    <row r="95" spans="1:10" ht="14.25" customHeight="1">
      <c r="A95" s="183" t="s">
        <v>96</v>
      </c>
      <c r="B95" s="10"/>
      <c r="C95" s="25"/>
      <c r="D95" s="36"/>
      <c r="E95" s="36"/>
      <c r="F95" s="36"/>
      <c r="G95" s="139"/>
      <c r="H95" s="139"/>
      <c r="I95" s="45">
        <f>I81</f>
        <v>3.9999999999999591E-2</v>
      </c>
      <c r="J95" s="37"/>
    </row>
    <row r="96" spans="1:10" ht="14.25" customHeight="1">
      <c r="A96" s="162"/>
      <c r="B96" s="10"/>
      <c r="C96" s="25"/>
      <c r="D96" s="36"/>
      <c r="E96" s="36"/>
      <c r="F96" s="36"/>
      <c r="G96" s="140"/>
      <c r="H96" s="140"/>
      <c r="I96" s="36"/>
      <c r="J96" s="22"/>
    </row>
    <row r="97" spans="1:10" ht="14.25" customHeight="1">
      <c r="A97" s="289" t="s">
        <v>97</v>
      </c>
      <c r="B97" s="290"/>
      <c r="C97" s="99"/>
      <c r="D97" s="99"/>
      <c r="E97" s="77"/>
      <c r="F97" s="129"/>
      <c r="G97" s="130"/>
      <c r="H97" s="130"/>
      <c r="I97" s="78">
        <f>(1+H87)*(1+I81)-1</f>
        <v>5.8037304220343477E-2</v>
      </c>
      <c r="J97" s="253"/>
    </row>
    <row r="98" spans="1:10" ht="14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4.25" customHeight="1">
      <c r="A99" s="209"/>
      <c r="B99" s="216"/>
      <c r="C99" s="209"/>
      <c r="D99" s="31"/>
      <c r="E99" s="31"/>
      <c r="F99" s="31"/>
      <c r="G99" s="31"/>
      <c r="H99" s="31"/>
      <c r="I99" s="31"/>
      <c r="J99" s="31"/>
    </row>
  </sheetData>
  <mergeCells count="53">
    <mergeCell ref="A88:B88"/>
    <mergeCell ref="A94:B94"/>
    <mergeCell ref="A97:B97"/>
    <mergeCell ref="A37:B37"/>
    <mergeCell ref="A39:B39"/>
    <mergeCell ref="A93:B93"/>
    <mergeCell ref="A50:B50"/>
    <mergeCell ref="A64:B64"/>
    <mergeCell ref="A73:B73"/>
    <mergeCell ref="A54:B54"/>
    <mergeCell ref="A65:B65"/>
    <mergeCell ref="A55:B55"/>
    <mergeCell ref="A53:B53"/>
    <mergeCell ref="A79:B79"/>
    <mergeCell ref="A86:B86"/>
    <mergeCell ref="A72:B72"/>
    <mergeCell ref="A78:B78"/>
    <mergeCell ref="A87:B87"/>
    <mergeCell ref="A31:B31"/>
    <mergeCell ref="A32:B32"/>
    <mergeCell ref="A49:B49"/>
    <mergeCell ref="A48:B48"/>
    <mergeCell ref="A75:B75"/>
    <mergeCell ref="A42:B42"/>
    <mergeCell ref="A43:B43"/>
    <mergeCell ref="A44:B44"/>
    <mergeCell ref="A51:B51"/>
    <mergeCell ref="A46:B46"/>
    <mergeCell ref="A45:B45"/>
    <mergeCell ref="A47:B47"/>
    <mergeCell ref="A58:B58"/>
    <mergeCell ref="A61:B61"/>
    <mergeCell ref="A3:B3"/>
    <mergeCell ref="A21:B21"/>
    <mergeCell ref="A23:B23"/>
    <mergeCell ref="A5:B5"/>
    <mergeCell ref="A26:B26"/>
    <mergeCell ref="A92:B92"/>
    <mergeCell ref="A24:B24"/>
    <mergeCell ref="A6:B6"/>
    <mergeCell ref="A7:B7"/>
    <mergeCell ref="A8:B8"/>
    <mergeCell ref="A69:B69"/>
    <mergeCell ref="A74:B74"/>
    <mergeCell ref="A71:B71"/>
    <mergeCell ref="A85:B85"/>
    <mergeCell ref="A36:B36"/>
    <mergeCell ref="A29:B29"/>
    <mergeCell ref="A35:B35"/>
    <mergeCell ref="A27:B27"/>
    <mergeCell ref="A28:B28"/>
    <mergeCell ref="A30:B30"/>
    <mergeCell ref="A80:B80"/>
  </mergeCells>
  <phoneticPr fontId="0" type="noConversion"/>
  <pageMargins left="0.78740157480314965" right="0.78740157480314965" top="0.98425196850393704" bottom="0.51181102362204722" header="0.51181102362204722" footer="0.51181102362204722"/>
  <pageSetup paperSize="8" scale="40" orientation="portrait" r:id="rId1"/>
  <headerFooter alignWithMargins="0"/>
  <ignoredErrors>
    <ignoredError sqref="G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K79"/>
  <sheetViews>
    <sheetView showGridLines="0" zoomScale="90" zoomScaleNormal="90" zoomScaleSheetLayoutView="66" workbookViewId="0"/>
  </sheetViews>
  <sheetFormatPr defaultColWidth="9.140625" defaultRowHeight="14.25" customHeight="1"/>
  <cols>
    <col min="1" max="1" width="35.7109375" style="9" customWidth="1"/>
    <col min="2" max="2" width="55.7109375" style="9" customWidth="1"/>
    <col min="3" max="4" width="15.28515625" style="9" customWidth="1"/>
    <col min="5" max="7" width="15.42578125" style="9" customWidth="1"/>
    <col min="8" max="8" width="15.42578125" style="184" customWidth="1"/>
    <col min="9" max="9" width="15.42578125" style="31" customWidth="1"/>
    <col min="10" max="10" width="9.140625" style="31"/>
    <col min="11" max="11" width="24.7109375" style="31" bestFit="1" customWidth="1"/>
    <col min="12" max="16384" width="9.140625" style="31"/>
  </cols>
  <sheetData>
    <row r="1" spans="1:11" s="1" customFormat="1" ht="23.25" customHeight="1">
      <c r="A1" s="46" t="s">
        <v>80</v>
      </c>
      <c r="B1" s="46"/>
      <c r="C1" s="46"/>
      <c r="D1" s="46"/>
      <c r="E1" s="46"/>
      <c r="F1" s="46"/>
      <c r="G1" s="299" t="s">
        <v>11</v>
      </c>
      <c r="H1" s="299"/>
      <c r="I1" s="187"/>
      <c r="J1" s="205"/>
    </row>
    <row r="2" spans="1:11" s="20" customFormat="1" ht="14.25" customHeight="1">
      <c r="A2" s="57"/>
      <c r="B2" s="163"/>
      <c r="C2" s="163"/>
      <c r="D2" s="163"/>
      <c r="E2" s="202"/>
      <c r="F2" s="163"/>
      <c r="G2" s="31"/>
      <c r="H2" s="163"/>
      <c r="I2" s="184"/>
      <c r="J2" s="30"/>
      <c r="K2" s="31"/>
    </row>
    <row r="3" spans="1:11" s="20" customFormat="1" ht="24" customHeight="1">
      <c r="A3" s="286" t="s">
        <v>52</v>
      </c>
      <c r="B3" s="274"/>
      <c r="C3" s="5"/>
      <c r="D3" s="5"/>
      <c r="E3" s="5"/>
      <c r="F3" s="5"/>
      <c r="G3" s="5"/>
      <c r="H3" s="5"/>
      <c r="I3" s="6">
        <v>2015</v>
      </c>
      <c r="J3" s="31"/>
      <c r="K3" s="31"/>
    </row>
    <row r="4" spans="1:11" s="20" customFormat="1" ht="14.25" customHeight="1">
      <c r="A4" s="7"/>
      <c r="B4" s="8"/>
      <c r="C4" s="8"/>
      <c r="D4" s="2"/>
      <c r="E4" s="2"/>
      <c r="F4" s="8"/>
      <c r="G4" s="8"/>
      <c r="I4" s="198"/>
      <c r="J4" s="31"/>
      <c r="K4" s="31"/>
    </row>
    <row r="5" spans="1:11" s="20" customFormat="1" ht="14.25" customHeight="1">
      <c r="A5" s="271" t="s">
        <v>20</v>
      </c>
      <c r="B5" s="275"/>
      <c r="C5" s="163"/>
      <c r="D5" s="39"/>
      <c r="E5" s="39"/>
      <c r="F5" s="40"/>
      <c r="G5" s="40"/>
      <c r="I5" s="88">
        <v>55379254.605477884</v>
      </c>
      <c r="J5" s="31"/>
      <c r="K5" s="31"/>
    </row>
    <row r="6" spans="1:11" s="20" customFormat="1" ht="14.25" customHeight="1">
      <c r="A6" s="271" t="s">
        <v>14</v>
      </c>
      <c r="B6" s="275"/>
      <c r="C6" s="163"/>
      <c r="D6" s="39"/>
      <c r="E6" s="39"/>
      <c r="F6" s="40"/>
      <c r="G6" s="40"/>
      <c r="I6" s="88">
        <v>36514762.961246513</v>
      </c>
      <c r="J6" s="31"/>
      <c r="K6" s="31"/>
    </row>
    <row r="7" spans="1:11" s="20" customFormat="1" ht="14.25" customHeight="1" thickBot="1">
      <c r="A7" s="271" t="s">
        <v>15</v>
      </c>
      <c r="B7" s="275"/>
      <c r="C7" s="163"/>
      <c r="D7" s="39"/>
      <c r="E7" s="39"/>
      <c r="F7" s="41"/>
      <c r="G7" s="41"/>
      <c r="I7" s="88">
        <v>50942967.015298009</v>
      </c>
      <c r="J7" s="31"/>
      <c r="K7" s="31"/>
    </row>
    <row r="8" spans="1:11" s="20" customFormat="1" ht="14.25" customHeight="1" thickTop="1">
      <c r="A8" s="278" t="s">
        <v>128</v>
      </c>
      <c r="B8" s="275"/>
      <c r="C8" s="167"/>
      <c r="D8" s="39"/>
      <c r="E8" s="39"/>
      <c r="F8" s="39"/>
      <c r="G8" s="39"/>
      <c r="I8" s="61">
        <f>SUM(I5:I7)</f>
        <v>142836984.5820224</v>
      </c>
      <c r="J8" s="31"/>
      <c r="K8" s="31"/>
    </row>
    <row r="9" spans="1:11" s="20" customFormat="1" ht="15">
      <c r="A9" s="15"/>
      <c r="B9" s="16"/>
      <c r="C9" s="16"/>
      <c r="D9" s="16"/>
      <c r="E9" s="16"/>
      <c r="F9" s="16"/>
      <c r="G9" s="16"/>
      <c r="H9" s="17"/>
      <c r="I9" s="197"/>
      <c r="J9" s="31"/>
      <c r="K9" s="31"/>
    </row>
    <row r="10" spans="1:11" s="20" customFormat="1" ht="15">
      <c r="A10" s="162"/>
      <c r="B10" s="163"/>
      <c r="C10" s="163"/>
      <c r="D10" s="163"/>
      <c r="E10" s="163"/>
      <c r="F10" s="163"/>
      <c r="G10" s="163"/>
      <c r="H10" s="184"/>
      <c r="I10" s="25"/>
      <c r="J10" s="31"/>
    </row>
    <row r="11" spans="1:11" s="20" customFormat="1" ht="18">
      <c r="A11" s="279" t="s">
        <v>81</v>
      </c>
      <c r="B11" s="287"/>
      <c r="C11" s="18">
        <v>2009</v>
      </c>
      <c r="D11" s="18">
        <v>2010</v>
      </c>
      <c r="E11" s="19">
        <v>2011</v>
      </c>
      <c r="F11" s="19">
        <v>2012</v>
      </c>
      <c r="G11" s="19">
        <v>2013</v>
      </c>
      <c r="H11" s="19">
        <v>2014</v>
      </c>
      <c r="I11" s="19">
        <v>2015</v>
      </c>
      <c r="J11" s="31"/>
    </row>
    <row r="12" spans="1:11" s="20" customFormat="1" ht="15">
      <c r="A12" s="30"/>
      <c r="B12" s="31"/>
      <c r="C12" s="104"/>
      <c r="D12" s="104"/>
      <c r="E12" s="103"/>
      <c r="F12" s="104"/>
      <c r="G12" s="103"/>
      <c r="H12" s="103"/>
      <c r="I12" s="103"/>
      <c r="J12" s="31"/>
    </row>
    <row r="13" spans="1:11" s="20" customFormat="1" ht="15">
      <c r="A13" s="284" t="s">
        <v>53</v>
      </c>
      <c r="B13" s="285"/>
      <c r="C13" s="74"/>
      <c r="D13" s="36"/>
      <c r="E13" s="36"/>
      <c r="F13" s="36"/>
      <c r="G13" s="25"/>
      <c r="H13" s="25"/>
      <c r="I13" s="36"/>
      <c r="J13" s="31"/>
    </row>
    <row r="14" spans="1:11" s="20" customFormat="1" ht="15">
      <c r="A14" s="271" t="s">
        <v>29</v>
      </c>
      <c r="B14" s="275"/>
      <c r="C14" s="26"/>
      <c r="D14" s="23"/>
      <c r="E14" s="23"/>
      <c r="F14" s="22"/>
      <c r="G14" s="36"/>
      <c r="H14" s="36"/>
      <c r="I14" s="12">
        <f>I8</f>
        <v>142836984.5820224</v>
      </c>
      <c r="J14" s="31"/>
    </row>
    <row r="15" spans="1:11" s="20" customFormat="1" ht="14.25" customHeight="1">
      <c r="A15" s="30"/>
      <c r="B15" s="31"/>
      <c r="C15" s="36"/>
      <c r="D15" s="36"/>
      <c r="E15" s="36"/>
      <c r="F15" s="36"/>
      <c r="G15" s="25"/>
      <c r="H15" s="25"/>
      <c r="I15" s="36"/>
      <c r="J15" s="31"/>
    </row>
    <row r="16" spans="1:11" s="20" customFormat="1" ht="14.25" customHeight="1">
      <c r="A16" s="284" t="s">
        <v>54</v>
      </c>
      <c r="B16" s="285"/>
      <c r="C16" s="74"/>
      <c r="D16" s="21"/>
      <c r="E16" s="74"/>
      <c r="F16" s="22"/>
      <c r="G16" s="10"/>
      <c r="H16" s="10"/>
      <c r="I16" s="36"/>
      <c r="J16" s="31"/>
    </row>
    <row r="17" spans="1:10" ht="14.25" customHeight="1">
      <c r="A17" s="164" t="s">
        <v>88</v>
      </c>
      <c r="B17" s="165"/>
      <c r="C17" s="26"/>
      <c r="D17" s="21"/>
      <c r="E17" s="21"/>
      <c r="G17" s="88">
        <v>-3794470.3765562028</v>
      </c>
      <c r="H17" s="28"/>
      <c r="I17" s="36"/>
    </row>
    <row r="18" spans="1:10" ht="14.25" customHeight="1">
      <c r="A18" s="281" t="s">
        <v>101</v>
      </c>
      <c r="B18" s="300"/>
      <c r="C18" s="26"/>
      <c r="D18" s="21"/>
      <c r="E18" s="21"/>
      <c r="G18" s="88">
        <f>'Nacalculaties + UI'!C12</f>
        <v>-15405096.2474487</v>
      </c>
      <c r="H18" s="28"/>
      <c r="I18" s="36"/>
    </row>
    <row r="19" spans="1:10" s="20" customFormat="1" ht="14.25" customHeight="1">
      <c r="A19" s="281" t="s">
        <v>118</v>
      </c>
      <c r="B19" s="301"/>
      <c r="C19" s="35"/>
      <c r="D19" s="35"/>
      <c r="E19" s="35">
        <v>716466.49</v>
      </c>
      <c r="F19" s="35">
        <v>3826685.29</v>
      </c>
      <c r="G19" s="35"/>
      <c r="H19" s="28"/>
      <c r="I19" s="36"/>
      <c r="J19" s="31"/>
    </row>
    <row r="20" spans="1:10" s="27" customFormat="1" ht="14.25" customHeight="1">
      <c r="A20" s="164"/>
      <c r="B20" s="167"/>
      <c r="C20" s="26"/>
      <c r="D20" s="26"/>
      <c r="E20" s="11"/>
      <c r="F20" s="28"/>
      <c r="G20" s="10"/>
      <c r="H20" s="21"/>
      <c r="I20" s="22"/>
      <c r="J20" s="1"/>
    </row>
    <row r="21" spans="1:10" s="20" customFormat="1" ht="14.25" customHeight="1">
      <c r="A21" s="284" t="s">
        <v>119</v>
      </c>
      <c r="B21" s="285"/>
      <c r="C21" s="74"/>
      <c r="D21" s="26"/>
      <c r="E21" s="11"/>
      <c r="F21" s="28"/>
      <c r="G21" s="10"/>
      <c r="H21" s="36"/>
      <c r="I21" s="36"/>
    </row>
    <row r="22" spans="1:10" s="20" customFormat="1" ht="14.25" customHeight="1">
      <c r="A22" s="229" t="s">
        <v>129</v>
      </c>
      <c r="B22" s="228"/>
      <c r="C22" s="74"/>
      <c r="D22" s="26"/>
      <c r="E22" s="11"/>
      <c r="F22" s="28"/>
      <c r="G22" s="35">
        <v>7958744.7000000002</v>
      </c>
      <c r="H22" s="35">
        <v>35077107.390000001</v>
      </c>
      <c r="I22" s="36"/>
    </row>
    <row r="23" spans="1:10" s="27" customFormat="1" ht="14.25" customHeight="1">
      <c r="A23" s="199"/>
      <c r="B23" s="200"/>
      <c r="C23" s="26"/>
      <c r="D23" s="26"/>
      <c r="E23" s="11"/>
      <c r="F23" s="28"/>
      <c r="G23" s="10"/>
      <c r="H23" s="22"/>
      <c r="I23" s="22"/>
    </row>
    <row r="24" spans="1:10" s="27" customFormat="1" ht="14.25" customHeight="1">
      <c r="A24" s="284" t="s">
        <v>120</v>
      </c>
      <c r="B24" s="285"/>
      <c r="C24" s="74"/>
      <c r="D24" s="26"/>
      <c r="E24" s="11"/>
      <c r="F24" s="28"/>
      <c r="G24" s="11"/>
      <c r="H24" s="11"/>
      <c r="I24" s="22"/>
      <c r="J24" s="1"/>
    </row>
    <row r="25" spans="1:10" ht="14.25" customHeight="1">
      <c r="A25" s="271" t="s">
        <v>12</v>
      </c>
      <c r="B25" s="275"/>
      <c r="C25" s="26"/>
      <c r="D25" s="26"/>
      <c r="E25" s="36"/>
      <c r="F25" s="21"/>
      <c r="G25" s="145">
        <f>G17</f>
        <v>-3794470.3765562028</v>
      </c>
      <c r="H25" s="25"/>
      <c r="I25" s="36"/>
    </row>
    <row r="26" spans="1:10" s="20" customFormat="1" ht="14.25" customHeight="1" thickBot="1">
      <c r="A26" s="271" t="s">
        <v>106</v>
      </c>
      <c r="B26" s="275"/>
      <c r="C26" s="26"/>
      <c r="D26" s="26"/>
      <c r="E26" s="36"/>
      <c r="G26" s="91">
        <f>I79</f>
        <v>5.8037304220343477E-2</v>
      </c>
      <c r="H26" s="25"/>
      <c r="I26" s="36"/>
      <c r="J26" s="31"/>
    </row>
    <row r="27" spans="1:10" s="20" customFormat="1" ht="14.25" customHeight="1" thickTop="1">
      <c r="A27" s="271" t="s">
        <v>107</v>
      </c>
      <c r="B27" s="275"/>
      <c r="C27" s="26"/>
      <c r="D27" s="26"/>
      <c r="E27" s="36"/>
      <c r="G27" s="14">
        <f>G25*(1+G26)</f>
        <v>-4014691.2081554765</v>
      </c>
      <c r="H27" s="25"/>
      <c r="I27" s="36"/>
      <c r="J27" s="31"/>
    </row>
    <row r="28" spans="1:10" s="20" customFormat="1" ht="14.25" customHeight="1">
      <c r="A28" s="271" t="s">
        <v>108</v>
      </c>
      <c r="B28" s="275"/>
      <c r="C28" s="26"/>
      <c r="D28" s="26"/>
      <c r="E28" s="11"/>
      <c r="F28" s="28"/>
      <c r="G28" s="36"/>
      <c r="H28" s="25"/>
      <c r="I28" s="89">
        <f>G27</f>
        <v>-4014691.2081554765</v>
      </c>
      <c r="J28" s="31"/>
    </row>
    <row r="29" spans="1:10" s="27" customFormat="1" ht="14.25" customHeight="1">
      <c r="A29" s="164"/>
      <c r="B29" s="167"/>
      <c r="C29" s="26"/>
      <c r="D29" s="26"/>
      <c r="E29" s="11"/>
      <c r="F29" s="28"/>
      <c r="G29" s="25"/>
      <c r="H29" s="25"/>
      <c r="I29" s="22"/>
      <c r="J29" s="1"/>
    </row>
    <row r="30" spans="1:10" s="27" customFormat="1" ht="14.25" customHeight="1">
      <c r="A30" s="271" t="s">
        <v>21</v>
      </c>
      <c r="B30" s="275"/>
      <c r="C30" s="26"/>
      <c r="D30" s="11"/>
      <c r="E30" s="11"/>
      <c r="F30" s="28"/>
      <c r="G30" s="25"/>
      <c r="H30" s="25"/>
      <c r="I30" s="22"/>
      <c r="J30" s="1"/>
    </row>
    <row r="31" spans="1:10" s="27" customFormat="1" ht="14.25" customHeight="1">
      <c r="A31" s="281" t="s">
        <v>109</v>
      </c>
      <c r="B31" s="302"/>
      <c r="C31" s="12">
        <f>C19</f>
        <v>0</v>
      </c>
      <c r="D31" s="24">
        <f>D19</f>
        <v>0</v>
      </c>
      <c r="E31" s="24">
        <f>E19</f>
        <v>716466.49</v>
      </c>
      <c r="F31" s="24">
        <f>F19</f>
        <v>3826685.29</v>
      </c>
      <c r="G31" s="24">
        <f>G18</f>
        <v>-15405096.2474487</v>
      </c>
      <c r="H31" s="25"/>
      <c r="I31" s="22"/>
      <c r="J31" s="1"/>
    </row>
    <row r="32" spans="1:10" s="20" customFormat="1" ht="14.25" customHeight="1" thickBot="1">
      <c r="A32" s="281" t="s">
        <v>110</v>
      </c>
      <c r="B32" s="300"/>
      <c r="C32" s="91">
        <f>I72</f>
        <v>0.19075378002252541</v>
      </c>
      <c r="D32" s="122">
        <f>I73</f>
        <v>0.16100372237744853</v>
      </c>
      <c r="E32" s="122">
        <f>I74</f>
        <v>0.13268655841702293</v>
      </c>
      <c r="F32" s="122">
        <f>I75</f>
        <v>0.10264319239086528</v>
      </c>
      <c r="G32" s="122">
        <f>I76</f>
        <v>7.3790587235475158E-2</v>
      </c>
      <c r="H32" s="25"/>
      <c r="I32" s="36"/>
      <c r="J32" s="31"/>
    </row>
    <row r="33" spans="1:11" s="20" customFormat="1" ht="14.25" customHeight="1" thickTop="1">
      <c r="A33" s="281" t="s">
        <v>111</v>
      </c>
      <c r="B33" s="300"/>
      <c r="C33" s="14">
        <f>C31*(1+C32)</f>
        <v>0</v>
      </c>
      <c r="D33" s="33">
        <f>D31*(1+D32)</f>
        <v>0</v>
      </c>
      <c r="E33" s="33">
        <f>E31*(1+E32)</f>
        <v>811531.96277922438</v>
      </c>
      <c r="F33" s="33">
        <f>F31*(1+F32)</f>
        <v>4219468.4844407644</v>
      </c>
      <c r="G33" s="33">
        <f>G31*(1+G32)</f>
        <v>-16541847.345966954</v>
      </c>
      <c r="H33" s="25"/>
      <c r="I33" s="36"/>
      <c r="J33" s="31"/>
    </row>
    <row r="34" spans="1:11" s="20" customFormat="1" ht="14.25" customHeight="1">
      <c r="A34" s="271" t="s">
        <v>108</v>
      </c>
      <c r="B34" s="275"/>
      <c r="C34" s="26"/>
      <c r="D34" s="26"/>
      <c r="E34" s="11"/>
      <c r="F34" s="28"/>
      <c r="G34" s="36"/>
      <c r="H34" s="25"/>
      <c r="I34" s="24">
        <f>SUM(C33:G33)</f>
        <v>-11510846.898746965</v>
      </c>
      <c r="J34" s="31"/>
    </row>
    <row r="35" spans="1:11" s="27" customFormat="1" ht="14.25" customHeight="1">
      <c r="A35" s="164"/>
      <c r="B35" s="167"/>
      <c r="C35" s="26"/>
      <c r="D35" s="26"/>
      <c r="E35" s="11"/>
      <c r="F35" s="28"/>
      <c r="G35" s="22"/>
      <c r="H35" s="134"/>
      <c r="I35" s="28"/>
      <c r="J35" s="1"/>
    </row>
    <row r="36" spans="1:11" ht="14.25" customHeight="1">
      <c r="A36" s="271" t="s">
        <v>22</v>
      </c>
      <c r="B36" s="275"/>
      <c r="C36" s="12">
        <f t="shared" ref="C36:F36" si="0">C22</f>
        <v>0</v>
      </c>
      <c r="D36" s="12">
        <f t="shared" si="0"/>
        <v>0</v>
      </c>
      <c r="E36" s="12">
        <f t="shared" si="0"/>
        <v>0</v>
      </c>
      <c r="F36" s="12">
        <f t="shared" si="0"/>
        <v>0</v>
      </c>
      <c r="G36" s="12">
        <f>G22</f>
        <v>7958744.7000000002</v>
      </c>
      <c r="H36" s="12">
        <f>H22</f>
        <v>35077107.390000001</v>
      </c>
      <c r="I36" s="25"/>
    </row>
    <row r="37" spans="1:11" s="20" customFormat="1" ht="14.25" customHeight="1" thickBot="1">
      <c r="A37" s="271" t="s">
        <v>109</v>
      </c>
      <c r="B37" s="275"/>
      <c r="C37" s="91">
        <f>I72</f>
        <v>0.19075378002252541</v>
      </c>
      <c r="D37" s="122">
        <f>I73</f>
        <v>0.16100372237744853</v>
      </c>
      <c r="E37" s="122">
        <f>I74</f>
        <v>0.13268655841702293</v>
      </c>
      <c r="F37" s="122">
        <f>I75</f>
        <v>0.10264319239086528</v>
      </c>
      <c r="G37" s="91">
        <f>I76</f>
        <v>7.3790587235475158E-2</v>
      </c>
      <c r="H37" s="91">
        <f>I77</f>
        <v>3.9999999999999591E-2</v>
      </c>
      <c r="I37" s="25"/>
      <c r="J37" s="31"/>
    </row>
    <row r="38" spans="1:11" s="20" customFormat="1" ht="14.25" customHeight="1" thickTop="1">
      <c r="A38" s="271" t="s">
        <v>112</v>
      </c>
      <c r="B38" s="275"/>
      <c r="C38" s="14">
        <f t="shared" ref="C38:H38" si="1">C36*(1+C37)</f>
        <v>0</v>
      </c>
      <c r="D38" s="33">
        <f t="shared" si="1"/>
        <v>0</v>
      </c>
      <c r="E38" s="33">
        <f t="shared" si="1"/>
        <v>0</v>
      </c>
      <c r="F38" s="33">
        <f t="shared" si="1"/>
        <v>0</v>
      </c>
      <c r="G38" s="33">
        <f t="shared" si="1"/>
        <v>8546025.145070225</v>
      </c>
      <c r="H38" s="33">
        <f t="shared" si="1"/>
        <v>36480191.685599983</v>
      </c>
      <c r="I38" s="25"/>
      <c r="J38" s="31"/>
    </row>
    <row r="39" spans="1:11" s="20" customFormat="1" ht="14.25" customHeight="1">
      <c r="A39" s="271" t="s">
        <v>108</v>
      </c>
      <c r="B39" s="275"/>
      <c r="C39" s="26"/>
      <c r="D39" s="11"/>
      <c r="E39" s="11"/>
      <c r="F39" s="28"/>
      <c r="G39" s="36"/>
      <c r="H39" s="25"/>
      <c r="I39" s="24">
        <f>SUM(C38:H38)</f>
        <v>45026216.830670208</v>
      </c>
      <c r="J39" s="31"/>
    </row>
    <row r="40" spans="1:11" s="20" customFormat="1" ht="14.25" customHeight="1">
      <c r="A40" s="175"/>
      <c r="B40" s="178"/>
      <c r="C40" s="26"/>
      <c r="D40" s="11"/>
      <c r="E40" s="11"/>
      <c r="F40" s="28"/>
      <c r="G40" s="36"/>
      <c r="H40" s="25"/>
      <c r="I40" s="11"/>
      <c r="J40" s="31"/>
      <c r="K40" s="233"/>
    </row>
    <row r="41" spans="1:11" s="20" customFormat="1" ht="14.25" customHeight="1">
      <c r="A41" s="284" t="s">
        <v>134</v>
      </c>
      <c r="B41" s="285"/>
      <c r="C41" s="26"/>
      <c r="D41" s="11"/>
      <c r="E41" s="11"/>
      <c r="F41" s="28"/>
      <c r="G41" s="36"/>
      <c r="H41" s="25"/>
      <c r="I41" s="11"/>
      <c r="J41" s="31"/>
      <c r="K41" s="245"/>
    </row>
    <row r="42" spans="1:11" s="20" customFormat="1" ht="14.25" customHeight="1">
      <c r="A42" s="178" t="s">
        <v>133</v>
      </c>
      <c r="B42" s="178"/>
      <c r="C42" s="26"/>
      <c r="D42" s="11"/>
      <c r="E42" s="11"/>
      <c r="F42" s="28"/>
      <c r="G42" s="36"/>
      <c r="H42" s="180"/>
      <c r="I42" s="35"/>
      <c r="J42" s="31"/>
      <c r="K42" s="246"/>
    </row>
    <row r="43" spans="1:11" s="20" customFormat="1" ht="14.25" customHeight="1">
      <c r="A43" s="162"/>
      <c r="B43" s="163"/>
      <c r="C43" s="26"/>
      <c r="D43" s="11"/>
      <c r="E43" s="11"/>
      <c r="F43" s="28"/>
      <c r="G43" s="36"/>
      <c r="H43" s="36"/>
      <c r="I43" s="25"/>
      <c r="J43" s="31"/>
    </row>
    <row r="44" spans="1:11" s="20" customFormat="1" ht="14.25" customHeight="1">
      <c r="A44" s="284" t="s">
        <v>121</v>
      </c>
      <c r="B44" s="285"/>
      <c r="C44" s="26"/>
      <c r="D44" s="11"/>
      <c r="E44" s="11"/>
      <c r="F44" s="28"/>
      <c r="G44" s="36"/>
      <c r="H44" s="25"/>
      <c r="I44" s="11"/>
      <c r="J44" s="31"/>
    </row>
    <row r="45" spans="1:11" s="20" customFormat="1" ht="14.25" customHeight="1">
      <c r="A45" s="191" t="s">
        <v>116</v>
      </c>
      <c r="B45" s="191"/>
      <c r="C45" s="26"/>
      <c r="D45" s="11"/>
      <c r="E45" s="11"/>
      <c r="F45" s="28"/>
      <c r="G45" s="36"/>
      <c r="H45" s="36"/>
      <c r="I45" s="89">
        <f>I42+I39+I34+I28+I14</f>
        <v>172337663.30579016</v>
      </c>
      <c r="J45" s="31"/>
      <c r="K45" s="233"/>
    </row>
    <row r="46" spans="1:11" s="20" customFormat="1" ht="14.25" customHeight="1">
      <c r="A46" s="188"/>
      <c r="B46" s="189"/>
      <c r="C46" s="26"/>
      <c r="D46" s="11"/>
      <c r="E46" s="11"/>
      <c r="F46" s="28"/>
      <c r="G46" s="36"/>
      <c r="H46" s="25"/>
      <c r="I46" s="25"/>
      <c r="J46" s="31"/>
    </row>
    <row r="47" spans="1:11" s="27" customFormat="1" ht="14.25" customHeight="1">
      <c r="A47" s="284" t="s">
        <v>122</v>
      </c>
      <c r="B47" s="285"/>
      <c r="C47" s="32"/>
      <c r="D47" s="11"/>
      <c r="E47" s="11"/>
      <c r="F47" s="28"/>
      <c r="G47" s="21"/>
      <c r="H47" s="10"/>
      <c r="I47" s="28"/>
      <c r="J47" s="1"/>
    </row>
    <row r="48" spans="1:11" s="27" customFormat="1" ht="14.25" customHeight="1">
      <c r="A48" s="273" t="s">
        <v>82</v>
      </c>
      <c r="B48" s="298"/>
      <c r="C48" s="11"/>
      <c r="D48" s="10"/>
      <c r="E48" s="11"/>
      <c r="F48" s="28"/>
      <c r="G48" s="26"/>
      <c r="H48" s="11"/>
      <c r="I48" s="42">
        <f>-I45+I42+I39+I34+I28+I14</f>
        <v>0</v>
      </c>
      <c r="J48" s="1"/>
    </row>
    <row r="49" spans="1:10" ht="14.25" customHeight="1">
      <c r="A49" s="15"/>
      <c r="B49" s="16"/>
      <c r="C49" s="100"/>
      <c r="D49" s="100"/>
      <c r="E49" s="100"/>
      <c r="F49" s="100"/>
      <c r="G49" s="100"/>
      <c r="H49" s="100"/>
      <c r="I49" s="77"/>
    </row>
    <row r="50" spans="1:10" ht="14.25" customHeight="1">
      <c r="A50" s="162"/>
      <c r="B50" s="163"/>
      <c r="C50" s="163"/>
      <c r="D50" s="34"/>
      <c r="E50" s="34"/>
      <c r="F50" s="34"/>
      <c r="G50" s="34"/>
      <c r="I50" s="25"/>
    </row>
    <row r="51" spans="1:10" s="20" customFormat="1" ht="20.25" customHeight="1">
      <c r="A51" s="279" t="s">
        <v>55</v>
      </c>
      <c r="B51" s="280"/>
      <c r="C51" s="18">
        <v>2009</v>
      </c>
      <c r="D51" s="18">
        <v>2010</v>
      </c>
      <c r="E51" s="19">
        <v>2011</v>
      </c>
      <c r="F51" s="19">
        <v>2012</v>
      </c>
      <c r="G51" s="19">
        <v>2013</v>
      </c>
      <c r="H51" s="19">
        <v>2014</v>
      </c>
      <c r="I51" s="19">
        <v>2015</v>
      </c>
      <c r="J51" s="31"/>
    </row>
    <row r="52" spans="1:10" s="20" customFormat="1" ht="14.25" customHeight="1">
      <c r="A52" s="30"/>
      <c r="B52" s="1"/>
      <c r="C52" s="104"/>
      <c r="D52" s="104"/>
      <c r="E52" s="103"/>
      <c r="F52" s="75"/>
      <c r="G52" s="75"/>
      <c r="H52" s="75"/>
      <c r="I52" s="103"/>
      <c r="J52" s="31"/>
    </row>
    <row r="53" spans="1:10" ht="14.25" customHeight="1">
      <c r="A53" s="271" t="s">
        <v>6</v>
      </c>
      <c r="B53" s="272"/>
      <c r="C53" s="37">
        <v>4.9000000000000002E-2</v>
      </c>
      <c r="D53" s="37">
        <v>2.5000000000000001E-2</v>
      </c>
      <c r="E53" s="37">
        <v>2.5000000000000001E-2</v>
      </c>
      <c r="F53" s="37">
        <v>2.8500000000000001E-2</v>
      </c>
      <c r="G53" s="37">
        <v>0.03</v>
      </c>
      <c r="H53" s="37">
        <v>0.03</v>
      </c>
      <c r="I53" s="124">
        <v>0.04</v>
      </c>
    </row>
    <row r="54" spans="1:10" ht="14.25" customHeight="1">
      <c r="A54" s="271" t="s">
        <v>7</v>
      </c>
      <c r="B54" s="272"/>
      <c r="C54" s="37">
        <v>3.5000000000000003E-2</v>
      </c>
      <c r="D54" s="37">
        <v>2.5000000000000001E-2</v>
      </c>
      <c r="E54" s="37">
        <v>2.5000000000000001E-2</v>
      </c>
      <c r="F54" s="37">
        <v>2.3E-2</v>
      </c>
      <c r="G54" s="37">
        <v>0.03</v>
      </c>
      <c r="H54" s="37">
        <v>0.04</v>
      </c>
      <c r="I54" s="124">
        <v>0.04</v>
      </c>
    </row>
    <row r="55" spans="1:10" ht="14.25" customHeight="1">
      <c r="A55" s="271" t="s">
        <v>8</v>
      </c>
      <c r="B55" s="288"/>
      <c r="C55" s="121">
        <v>2.75E-2</v>
      </c>
      <c r="D55" s="37">
        <v>2.5000000000000001E-2</v>
      </c>
      <c r="E55" s="37">
        <v>2.75E-2</v>
      </c>
      <c r="F55" s="37">
        <v>2.5000000000000001E-2</v>
      </c>
      <c r="G55" s="37">
        <v>0.03</v>
      </c>
      <c r="H55" s="37">
        <v>0.04</v>
      </c>
      <c r="I55" s="124"/>
    </row>
    <row r="56" spans="1:10" ht="14.25" customHeight="1">
      <c r="A56" s="271" t="s">
        <v>9</v>
      </c>
      <c r="B56" s="272"/>
      <c r="C56" s="37">
        <v>2.5000000000000001E-2</v>
      </c>
      <c r="D56" s="37">
        <v>2.5000000000000001E-2</v>
      </c>
      <c r="E56" s="37">
        <v>0.03</v>
      </c>
      <c r="F56" s="120">
        <v>2.2499999999999999E-2</v>
      </c>
      <c r="G56" s="37">
        <v>0.03</v>
      </c>
      <c r="H56" s="124">
        <v>0.04</v>
      </c>
      <c r="I56" s="124"/>
    </row>
    <row r="57" spans="1:10" ht="14.25" customHeight="1">
      <c r="A57" s="271"/>
      <c r="B57" s="272"/>
      <c r="C57" s="36"/>
      <c r="D57" s="36"/>
      <c r="E57" s="25"/>
      <c r="F57" s="72"/>
      <c r="G57" s="72"/>
      <c r="H57" s="72"/>
      <c r="I57" s="72"/>
    </row>
    <row r="58" spans="1:10" ht="14.25" customHeight="1">
      <c r="A58" s="162" t="s">
        <v>36</v>
      </c>
      <c r="B58" s="10"/>
      <c r="C58" s="25"/>
      <c r="D58" s="44">
        <f>(1+C55)^(1/4)*(1+C56)^(1/4)*(1+D53)^(1/4)*(1+D54)^(1/4)-1</f>
        <v>2.5624429165615581E-2</v>
      </c>
      <c r="E58" s="25"/>
      <c r="F58" s="25"/>
      <c r="G58" s="72"/>
      <c r="H58" s="72"/>
      <c r="I58" s="72"/>
    </row>
    <row r="59" spans="1:10" ht="14.25" customHeight="1">
      <c r="A59" s="162" t="s">
        <v>37</v>
      </c>
      <c r="B59" s="10"/>
      <c r="C59" s="25"/>
      <c r="D59" s="36"/>
      <c r="E59" s="44">
        <f>(1+D55)^(1/4)*(1+D56)^(1/4)*(1+E53)^(1/4)*(1+E54)^(1/4)-1</f>
        <v>2.5000000000000133E-2</v>
      </c>
      <c r="F59" s="25"/>
      <c r="G59" s="72"/>
      <c r="H59" s="72"/>
      <c r="I59" s="72"/>
    </row>
    <row r="60" spans="1:10" ht="14.25" customHeight="1">
      <c r="A60" s="271" t="s">
        <v>31</v>
      </c>
      <c r="B60" s="288"/>
      <c r="C60" s="25"/>
      <c r="D60" s="36"/>
      <c r="E60" s="36"/>
      <c r="F60" s="44">
        <f>(1+E55)^(1/4)*(1+E56)^(1/4)*(1+F53)^(1/4)*(1+F54)^(1/4)-1</f>
        <v>2.7246679826693931E-2</v>
      </c>
      <c r="G60" s="72"/>
      <c r="H60" s="72"/>
      <c r="I60" s="72"/>
    </row>
    <row r="61" spans="1:10" ht="14.25" customHeight="1">
      <c r="A61" s="271" t="s">
        <v>40</v>
      </c>
      <c r="B61" s="272"/>
      <c r="C61" s="36"/>
      <c r="D61" s="36"/>
      <c r="E61" s="36"/>
      <c r="F61" s="36"/>
      <c r="G61" s="38">
        <f>(1+F55)^(1/4)*(1+F56)^(1/4)*(1+G53)^(1/4)*(1+G54)^(1/4)-1</f>
        <v>2.6869862241643006E-2</v>
      </c>
      <c r="I61" s="37"/>
    </row>
    <row r="62" spans="1:10" ht="14.25" customHeight="1">
      <c r="A62" s="271" t="s">
        <v>68</v>
      </c>
      <c r="B62" s="272"/>
      <c r="C62" s="36"/>
      <c r="D62" s="36"/>
      <c r="E62" s="31"/>
      <c r="F62" s="36"/>
      <c r="G62" s="37"/>
      <c r="H62" s="38">
        <f>(1+G55)^(1/4)*(1+G56)^(1/4)*(1+H53)^(1/4)*(1+H54)^(1/4)-1</f>
        <v>3.2490949264880387E-2</v>
      </c>
      <c r="I62" s="36"/>
      <c r="J62" s="30"/>
    </row>
    <row r="63" spans="1:10" ht="14.25" customHeight="1">
      <c r="A63" s="183" t="s">
        <v>96</v>
      </c>
      <c r="B63" s="10"/>
      <c r="C63" s="25"/>
      <c r="D63" s="36"/>
      <c r="E63" s="31"/>
      <c r="F63" s="36"/>
      <c r="G63" s="37"/>
      <c r="H63" s="37"/>
      <c r="I63" s="38">
        <f>(1+H55)^(1/4)*(1+H56)^(1/4)*(1+I53)^(1/4)*(1+I54)^(1/4)-1</f>
        <v>3.9999999999999591E-2</v>
      </c>
    </row>
    <row r="64" spans="1:10" ht="14.25" customHeight="1">
      <c r="A64" s="162"/>
      <c r="B64" s="211"/>
      <c r="C64" s="25"/>
      <c r="D64" s="36"/>
      <c r="E64" s="163"/>
      <c r="F64" s="36"/>
      <c r="G64" s="36"/>
      <c r="H64" s="36"/>
      <c r="I64" s="37"/>
    </row>
    <row r="65" spans="1:9" ht="14.25" customHeight="1">
      <c r="A65" s="164" t="s">
        <v>38</v>
      </c>
      <c r="B65" s="211"/>
      <c r="C65" s="25"/>
      <c r="D65" s="44">
        <f>(1+D53)^(1/4)*(1+D54)^(1/4)-1</f>
        <v>1.2422836565829432E-2</v>
      </c>
      <c r="E65" s="163"/>
      <c r="F65" s="36"/>
      <c r="G65" s="36"/>
      <c r="H65" s="36"/>
      <c r="I65" s="36"/>
    </row>
    <row r="66" spans="1:9" ht="14.25" customHeight="1">
      <c r="A66" s="164" t="s">
        <v>39</v>
      </c>
      <c r="B66" s="11"/>
      <c r="C66" s="25"/>
      <c r="D66" s="36"/>
      <c r="E66" s="44">
        <f>(1+E53)^(1/4)*(1+E54)^(1/4)-1</f>
        <v>1.2422836565829432E-2</v>
      </c>
      <c r="F66" s="36"/>
      <c r="G66" s="36"/>
      <c r="H66" s="36"/>
      <c r="I66" s="36"/>
    </row>
    <row r="67" spans="1:9" ht="14.25" customHeight="1">
      <c r="A67" s="281" t="s">
        <v>30</v>
      </c>
      <c r="B67" s="282"/>
      <c r="C67" s="36"/>
      <c r="D67" s="163"/>
      <c r="E67" s="36"/>
      <c r="F67" s="38">
        <f>(1+F53)^(1/4)*(1+F54)^(1/4)-1</f>
        <v>1.279134754711353E-2</v>
      </c>
      <c r="G67" s="36"/>
      <c r="H67" s="36"/>
      <c r="I67" s="36"/>
    </row>
    <row r="68" spans="1:9" ht="14.25" customHeight="1">
      <c r="A68" s="281" t="s">
        <v>41</v>
      </c>
      <c r="B68" s="282"/>
      <c r="C68" s="36"/>
      <c r="D68" s="36"/>
      <c r="E68" s="36"/>
      <c r="F68" s="163"/>
      <c r="G68" s="38">
        <f>(1+G53)^(1/4)*(1+G54)^(1/4)-1</f>
        <v>1.4889156509221735E-2</v>
      </c>
      <c r="H68" s="37"/>
      <c r="I68" s="37"/>
    </row>
    <row r="69" spans="1:9" ht="14.25" customHeight="1">
      <c r="A69" s="281" t="s">
        <v>69</v>
      </c>
      <c r="B69" s="282"/>
      <c r="C69" s="36"/>
      <c r="D69" s="36"/>
      <c r="E69" s="36"/>
      <c r="F69" s="163"/>
      <c r="G69" s="37"/>
      <c r="H69" s="38">
        <f>(1+H53)^(1/4)*(1+H54)^(1/4)-1</f>
        <v>1.7343561750330583E-2</v>
      </c>
      <c r="I69" s="37"/>
    </row>
    <row r="70" spans="1:9" ht="14.25" customHeight="1">
      <c r="A70" s="185" t="s">
        <v>99</v>
      </c>
      <c r="B70" s="11"/>
      <c r="C70" s="25"/>
      <c r="D70" s="36"/>
      <c r="E70" s="36"/>
      <c r="F70" s="184"/>
      <c r="G70" s="37"/>
      <c r="H70" s="37"/>
      <c r="I70" s="38">
        <f>(1+I53)^(1/4)*(1+I54)^(1/4)-1</f>
        <v>1.980390271855681E-2</v>
      </c>
    </row>
    <row r="71" spans="1:9" ht="14.25" customHeight="1">
      <c r="A71" s="162"/>
      <c r="B71" s="211"/>
      <c r="C71" s="25"/>
      <c r="D71" s="36"/>
      <c r="E71" s="36"/>
      <c r="F71" s="36"/>
      <c r="G71" s="36"/>
      <c r="H71" s="36"/>
      <c r="I71" s="36"/>
    </row>
    <row r="72" spans="1:9" ht="14.25" customHeight="1">
      <c r="A72" s="162" t="s">
        <v>124</v>
      </c>
      <c r="B72" s="10"/>
      <c r="C72" s="25"/>
      <c r="D72" s="36"/>
      <c r="E72" s="36"/>
      <c r="F72" s="36"/>
      <c r="G72" s="37"/>
      <c r="H72" s="37"/>
      <c r="I72" s="45">
        <f>(1+D58)*(1+E59)*(1+F60)*(1+G61)*(1+H62)*(1+I63)-1</f>
        <v>0.19075378002252541</v>
      </c>
    </row>
    <row r="73" spans="1:9" ht="14.25" customHeight="1">
      <c r="A73" s="162" t="s">
        <v>125</v>
      </c>
      <c r="B73" s="10"/>
      <c r="C73" s="25"/>
      <c r="D73" s="36"/>
      <c r="E73" s="36"/>
      <c r="F73" s="36"/>
      <c r="G73" s="37"/>
      <c r="H73" s="37"/>
      <c r="I73" s="45">
        <f>(1+E59)*(1+F60)*(1+G61)*(1+H62)*(1+I63)-1</f>
        <v>0.16100372237744853</v>
      </c>
    </row>
    <row r="74" spans="1:9" ht="14.25" customHeight="1">
      <c r="A74" s="271" t="s">
        <v>126</v>
      </c>
      <c r="B74" s="272"/>
      <c r="C74" s="36"/>
      <c r="D74" s="36"/>
      <c r="E74" s="36"/>
      <c r="F74" s="36"/>
      <c r="G74" s="37"/>
      <c r="H74" s="37"/>
      <c r="I74" s="45">
        <f>(1+F60)*(1+G61)*(1+H62)*(1+I63)-1</f>
        <v>0.13268655841702293</v>
      </c>
    </row>
    <row r="75" spans="1:9" ht="14.25" customHeight="1">
      <c r="A75" s="271" t="s">
        <v>127</v>
      </c>
      <c r="B75" s="272"/>
      <c r="C75" s="36"/>
      <c r="D75" s="36"/>
      <c r="E75" s="36"/>
      <c r="F75" s="36"/>
      <c r="G75" s="37"/>
      <c r="H75" s="37"/>
      <c r="I75" s="45">
        <f>(1+G61)*(1+H62)*(1+I63)-1</f>
        <v>0.10264319239086528</v>
      </c>
    </row>
    <row r="76" spans="1:9" ht="14.25" customHeight="1">
      <c r="A76" s="271" t="s">
        <v>100</v>
      </c>
      <c r="B76" s="288"/>
      <c r="C76" s="25"/>
      <c r="D76" s="36"/>
      <c r="E76" s="36"/>
      <c r="F76" s="36"/>
      <c r="G76" s="37"/>
      <c r="H76" s="37"/>
      <c r="I76" s="45">
        <f>(1+H62)*(1+I63)-1</f>
        <v>7.3790587235475158E-2</v>
      </c>
    </row>
    <row r="77" spans="1:9" ht="14.25" customHeight="1">
      <c r="A77" s="183" t="s">
        <v>96</v>
      </c>
      <c r="B77" s="10"/>
      <c r="C77" s="25"/>
      <c r="D77" s="36"/>
      <c r="E77" s="36"/>
      <c r="F77" s="36"/>
      <c r="G77" s="37"/>
      <c r="H77" s="37"/>
      <c r="I77" s="45">
        <f>I63</f>
        <v>3.9999999999999591E-2</v>
      </c>
    </row>
    <row r="78" spans="1:9" ht="14.25" customHeight="1">
      <c r="A78" s="162"/>
      <c r="B78" s="10"/>
      <c r="C78" s="25"/>
      <c r="D78" s="36"/>
      <c r="E78" s="36"/>
      <c r="F78" s="36"/>
      <c r="G78" s="22"/>
      <c r="H78" s="22"/>
      <c r="I78" s="36"/>
    </row>
    <row r="79" spans="1:9" ht="14.25" customHeight="1">
      <c r="A79" s="289" t="s">
        <v>97</v>
      </c>
      <c r="B79" s="290"/>
      <c r="C79" s="77"/>
      <c r="D79" s="16"/>
      <c r="E79" s="77"/>
      <c r="F79" s="77"/>
      <c r="G79" s="129"/>
      <c r="H79" s="129"/>
      <c r="I79" s="78">
        <f>(1+H69)*(1+I63)-1</f>
        <v>5.8037304220343477E-2</v>
      </c>
    </row>
  </sheetData>
  <mergeCells count="47">
    <mergeCell ref="A76:B76"/>
    <mergeCell ref="A79:B79"/>
    <mergeCell ref="A16:B16"/>
    <mergeCell ref="A11:B11"/>
    <mergeCell ref="A5:B5"/>
    <mergeCell ref="A6:B6"/>
    <mergeCell ref="A7:B7"/>
    <mergeCell ref="A13:B13"/>
    <mergeCell ref="A14:B14"/>
    <mergeCell ref="A28:B28"/>
    <mergeCell ref="A32:B32"/>
    <mergeCell ref="A31:B31"/>
    <mergeCell ref="A33:B33"/>
    <mergeCell ref="A36:B36"/>
    <mergeCell ref="A57:B57"/>
    <mergeCell ref="A25:B25"/>
    <mergeCell ref="G1:H1"/>
    <mergeCell ref="A18:B18"/>
    <mergeCell ref="A24:B24"/>
    <mergeCell ref="A19:B19"/>
    <mergeCell ref="A3:B3"/>
    <mergeCell ref="A8:B8"/>
    <mergeCell ref="A21:B21"/>
    <mergeCell ref="A26:B26"/>
    <mergeCell ref="A27:B27"/>
    <mergeCell ref="A61:B61"/>
    <mergeCell ref="A37:B37"/>
    <mergeCell ref="A30:B30"/>
    <mergeCell ref="A34:B34"/>
    <mergeCell ref="A47:B47"/>
    <mergeCell ref="A60:B60"/>
    <mergeCell ref="A53:B53"/>
    <mergeCell ref="A41:B41"/>
    <mergeCell ref="A44:B44"/>
    <mergeCell ref="A68:B68"/>
    <mergeCell ref="A75:B75"/>
    <mergeCell ref="A38:B38"/>
    <mergeCell ref="A54:B54"/>
    <mergeCell ref="A39:B39"/>
    <mergeCell ref="A48:B48"/>
    <mergeCell ref="A55:B55"/>
    <mergeCell ref="A67:B67"/>
    <mergeCell ref="A74:B74"/>
    <mergeCell ref="A51:B51"/>
    <mergeCell ref="A56:B56"/>
    <mergeCell ref="A62:B62"/>
    <mergeCell ref="A69:B69"/>
  </mergeCells>
  <phoneticPr fontId="0" type="noConversion"/>
  <pageMargins left="0.78740157480314965" right="0.78740157480314965" top="0.98425196850393704" bottom="0.51181102362204722" header="0.51181102362204722" footer="0.51181102362204722"/>
  <pageSetup paperSize="8" scale="5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922769DF1474D888B9F294AA58A9B" ma:contentTypeVersion="0" ma:contentTypeDescription="Een nieuw document maken." ma:contentTypeScope="" ma:versionID="19e4617fc75f3e855a85d97278b56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C7C64C-DD89-4A61-8BDA-4EE739E6B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A89BF2-D1F8-4DDE-8B6A-FB81567DC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A70A20-FF28-4465-AD10-B283F8F9AC0B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Voorblad</vt:lpstr>
      <vt:lpstr>Nacalculaties + UI</vt:lpstr>
      <vt:lpstr>Inkomsten TO 2015</vt:lpstr>
      <vt:lpstr>Inkomsten SO 2015</vt:lpstr>
      <vt:lpstr>'Inkomsten SO 2015'!Afdrukbereik</vt:lpstr>
      <vt:lpstr>'Inkomsten TO 2015'!Afdrukbereik</vt:lpstr>
      <vt:lpstr>'Nacalculaties + UI'!Afdrukbereik</vt:lpstr>
      <vt:lpstr>Voorblad!Afdrukbereik</vt:lpstr>
    </vt:vector>
  </TitlesOfParts>
  <Company>NMa - Energiekamer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Inkomstenberekening tarieven TenneT elektriciteit 2015</dc:title>
  <dc:creator>Autoriteit Consument &amp; Markt (ACM)</dc:creator>
  <cp:keywords>elektriciteit</cp:keywords>
  <cp:lastModifiedBy>Muires, Mike</cp:lastModifiedBy>
  <cp:lastPrinted>2014-09-29T08:53:43Z</cp:lastPrinted>
  <dcterms:created xsi:type="dcterms:W3CDTF">2002-10-28T12:59:17Z</dcterms:created>
  <dcterms:modified xsi:type="dcterms:W3CDTF">2014-12-05T10:23:16Z</dcterms:modified>
  <cp:category>tarieven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0x01010025F922769DF1474D888B9F294AA58A9B</vt:lpwstr>
  </property>
</Properties>
</file>