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9980" windowHeight="7560"/>
  </bookViews>
  <sheets>
    <sheet name="Tab 1_Titelblad" sheetId="9" r:id="rId1"/>
    <sheet name="Tab 2_Toelichting" sheetId="10" r:id="rId2"/>
    <sheet name="Tab 3_Bronnen en toepassingen" sheetId="11" r:id="rId3"/>
    <sheet name="Resultaat --&gt;" sheetId="46" r:id="rId4"/>
    <sheet name="Tab 4_Totale inkomsten 2019" sheetId="25" r:id="rId5"/>
    <sheet name="Input (Dataverzoek TenneT) --&gt;" sheetId="13" r:id="rId6"/>
    <sheet name="Tab 5_Toevoeging kosten RCR" sheetId="33" r:id="rId7"/>
    <sheet name="Input (Data door ACM) --&gt;" sheetId="45" r:id="rId8"/>
    <sheet name="Tab 6_Parameters" sheetId="18" r:id="rId9"/>
    <sheet name="Tab 7_Brondata" sheetId="40" r:id="rId10"/>
    <sheet name="Berekeningen --&gt;" sheetId="15" r:id="rId11"/>
    <sheet name="Tab 8_Wettelijke formule" sheetId="41" r:id="rId12"/>
  </sheets>
  <calcPr calcId="145621"/>
</workbook>
</file>

<file path=xl/calcChain.xml><?xml version="1.0" encoding="utf-8"?>
<calcChain xmlns="http://schemas.openxmlformats.org/spreadsheetml/2006/main">
  <c r="H20" i="41" l="1"/>
  <c r="L22" i="41" l="1"/>
  <c r="N18" i="41"/>
  <c r="O18" i="41"/>
  <c r="P18" i="41"/>
  <c r="Q18" i="41"/>
  <c r="M18" i="41"/>
  <c r="M26" i="41" l="1"/>
  <c r="N26" i="41" s="1"/>
  <c r="O26" i="41" s="1"/>
  <c r="P26" i="41" s="1"/>
  <c r="Q26" i="41" s="1"/>
  <c r="H31" i="25"/>
  <c r="H33" i="25" s="1"/>
  <c r="H25" i="25"/>
  <c r="H24" i="25"/>
  <c r="H23" i="25" l="1"/>
  <c r="H27" i="25" l="1"/>
  <c r="B32" i="10"/>
  <c r="H37" i="25" l="1"/>
  <c r="B39" i="10"/>
  <c r="B33" i="10"/>
  <c r="B34" i="10" l="1"/>
  <c r="B38" i="10" s="1"/>
  <c r="B44" i="10" l="1"/>
</calcChain>
</file>

<file path=xl/sharedStrings.xml><?xml version="1.0" encoding="utf-8"?>
<sst xmlns="http://schemas.openxmlformats.org/spreadsheetml/2006/main" count="190" uniqueCount="141">
  <si>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</si>
  <si>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</si>
  <si>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</si>
  <si>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</si>
  <si>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</si>
  <si>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</si>
  <si>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</si>
  <si>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</si>
  <si>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</si>
  <si>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</si>
  <si>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</si>
  <si>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</si>
  <si>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</si>
  <si>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</si>
  <si>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</si>
  <si>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</si>
  <si>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</si>
  <si>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</si>
  <si>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</si>
  <si>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</si>
  <si>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</si>
  <si>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</si>
  <si>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</si>
  <si>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</si>
  <si>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</si>
  <si>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</si>
  <si>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</si>
  <si>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t>
  </si>
  <si>
    <t>Exacte bestandsnaam</t>
  </si>
  <si>
    <t>Eenheid</t>
  </si>
  <si>
    <t>Constante</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</si>
  <si>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</si>
  <si>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</si>
  <si>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</si>
  <si>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</si>
  <si>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</si>
  <si>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</si>
  <si>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</si>
  <si>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</si>
  <si>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</si>
  <si>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</si>
  <si>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</si>
  <si>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</si>
  <si>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</si>
  <si>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</si>
  <si>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</si>
  <si>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</si>
  <si>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</si>
  <si>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</si>
  <si>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</si>
  <si>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</si>
  <si>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</si>
  <si>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</si>
  <si>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</si>
  <si>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Berekende waarde die wordt opgehaald op een ander tabblad, incl. eindresultaat van berekening</t>
  </si>
  <si>
    <t>Data en input (vermeld de bron); bij een dataverzoek: in te vullen velden</t>
  </si>
  <si>
    <t>Nr.</t>
  </si>
  <si>
    <t xml:space="preserve">Verkorte naam </t>
  </si>
  <si>
    <t>Zoals gebruikt in dit bestand, evt. incl. nummering</t>
  </si>
  <si>
    <t>Naam bestand extern</t>
  </si>
  <si>
    <t>Grijze cijfers geven de uitkomt van een check berekening; dit is geen resultaat waarmee verder wordt gerekend</t>
  </si>
  <si>
    <t>Schematische weergave en/of inhoudsopgave van de werking van dit model</t>
  </si>
  <si>
    <t>%</t>
  </si>
  <si>
    <t>Efficiënte begininkomsten 2016</t>
  </si>
  <si>
    <t>Berekening inkomsten op basis van wettelijke formule</t>
  </si>
  <si>
    <t>Data CPI</t>
  </si>
  <si>
    <t>Toelichting vaststelling jaarlijks CPI-percentage</t>
  </si>
  <si>
    <t>in de zestiende maand voorafgaande aan het jaar t, zoals deze maandelijks wordt vastgesteld door het CBS.</t>
  </si>
  <si>
    <t>EUR, pp 2019</t>
  </si>
  <si>
    <t>EUR, pp 2016</t>
  </si>
  <si>
    <t xml:space="preserve">Berekening totale inkomsten </t>
  </si>
  <si>
    <t xml:space="preserve">Stap 3: Totale inkomsten </t>
  </si>
  <si>
    <t>Data ten behoeve van correctie RCR-investeringen</t>
  </si>
  <si>
    <t>Toevoegingen RCR-investeringen</t>
  </si>
  <si>
    <t>Toevoeging vermogenskosten RCR-investeringen 2019</t>
  </si>
  <si>
    <t>Toevoeging totale kosten RCR-investeringen 2019</t>
  </si>
  <si>
    <t>Totale inkomsten op basis van wettelijke formule 2019</t>
  </si>
  <si>
    <t>Data ten behoeve van wettelijke formule</t>
  </si>
  <si>
    <t>Consumenten Prijs Index</t>
  </si>
  <si>
    <t>CPI als jaarlijks percentage</t>
  </si>
  <si>
    <t>X-factor methodebesluit netbeheerder van het net op zee 2017-2021</t>
  </si>
  <si>
    <t>X-factor netbeheerder van het net op zee</t>
  </si>
  <si>
    <t>Gegevens uit methode- en x-factorbesluiten netbeheerder van het net op zee</t>
  </si>
  <si>
    <t>X-factorbesluit TenneT 2017-2021 Net op zee</t>
  </si>
  <si>
    <t>ACM/18/033143</t>
  </si>
  <si>
    <t>N.v.t.</t>
  </si>
  <si>
    <t>Efficiënte begininkomsten</t>
  </si>
  <si>
    <t>Totale inkomsten op basis van wettelijke formule</t>
  </si>
  <si>
    <t>Ja</t>
  </si>
  <si>
    <t>Rekenmodule RCR-investeringen Net op zee</t>
  </si>
  <si>
    <t>CBS Statline</t>
  </si>
  <si>
    <t>Hyperlink</t>
  </si>
  <si>
    <t>https://opendata.cbs.nl/statline/#/CBS/nl/dataset/70936ned/table?ts=1532343719053</t>
  </si>
  <si>
    <t>https://www.acm.nl/nl/publicaties/publicatie/16409/X-factorbesluit-TenneT-2017-2021-Net-op-zee</t>
  </si>
  <si>
    <t>EUR, pp boekjaar</t>
  </si>
  <si>
    <t>Totale inkomsten 2019</t>
  </si>
  <si>
    <t>Postbus 16326</t>
  </si>
  <si>
    <t>2500 BH DEN HAAG</t>
  </si>
  <si>
    <t>Tabblad 1 - Titelblad</t>
  </si>
  <si>
    <t>Tabblad 2 - Toelichting bij dit bestand</t>
  </si>
  <si>
    <t>Tabblad 3 - Bronnenoverzicht en specifieke toepassingen</t>
  </si>
  <si>
    <t>Tabblad 4 - Totale inkomsten netbeheerder van het net op zee 2019</t>
  </si>
  <si>
    <t>Tabblad 5 - Toevoeging geschatte kosten RCR-investeringen</t>
  </si>
  <si>
    <t xml:space="preserve">Tabblad 6 - Parameters </t>
  </si>
  <si>
    <t>Tabblad 7 - Brondata</t>
  </si>
  <si>
    <t>Tabblad 8 - Inkomsten op basis van wettelijke formule</t>
  </si>
  <si>
    <t>De inkomsten voor 2020 en 2021 betreffen een schatting bedoeld ter indicatie.</t>
  </si>
  <si>
    <t>Inputs</t>
  </si>
  <si>
    <t>Hulpberekeningen</t>
  </si>
  <si>
    <t>Berekeningen</t>
  </si>
  <si>
    <t>Resultaten</t>
  </si>
  <si>
    <t>Tab 4_Totale inkomsten</t>
  </si>
  <si>
    <t>Tab 6_Parameters</t>
  </si>
  <si>
    <t>Tab 7_Brondata</t>
  </si>
  <si>
    <t>Tab 8_Wettelijke formule</t>
  </si>
  <si>
    <t>Tab 5_Toevoeging kosten RCR</t>
  </si>
  <si>
    <t>Bedrag is inclusief belastingrente</t>
  </si>
  <si>
    <t>Stap 1: Totale inkomsten exclusief correcties</t>
  </si>
  <si>
    <t>Stap 2: Correcties</t>
  </si>
  <si>
    <r>
      <t xml:space="preserve">Beschrijving resultaat
</t>
    </r>
    <r>
      <rPr>
        <sz val="10"/>
        <rFont val="Arial"/>
        <family val="2"/>
      </rPr>
      <t>Dit tabblad is een overzicht van de totale inkomsten 2019 van de netbeheerder van het net op zee, TenneT TSO B.V. De ACM bepaalt de totale inkomsten inclusief correcties in drie stappen:
1: de ACM berekent de totale inkomsten exclusief correcties;
2: de ACM bepaalt de correcties;
3: de berekening van de totale inkomsten inclusief correcties.</t>
    </r>
    <r>
      <rPr>
        <b/>
        <sz val="10"/>
        <rFont val="Arial"/>
        <family val="2"/>
      </rPr>
      <t xml:space="preserve">
</t>
    </r>
    <r>
      <rPr>
        <i/>
        <sz val="10"/>
        <rFont val="Arial"/>
        <family val="2"/>
      </rPr>
      <t>Toelichting tij bijzonderheden</t>
    </r>
    <r>
      <rPr>
        <sz val="10"/>
        <rFont val="Arial"/>
        <family val="2"/>
      </rPr>
      <t xml:space="preserve">
Bedragen zijn inclusief het rentepercentage voor correcties.</t>
    </r>
  </si>
  <si>
    <t>Totale inkomsten exclusief correcties 2019</t>
  </si>
  <si>
    <t>Toevoeging als bedoeld in artikel 42d, eerste lid, van de E-wet</t>
  </si>
  <si>
    <r>
      <rPr>
        <b/>
        <sz val="10"/>
        <rFont val="Arial"/>
        <family val="2"/>
      </rPr>
      <t>Beschrijving gegevens</t>
    </r>
    <r>
      <rPr>
        <sz val="10"/>
        <rFont val="Arial"/>
        <family val="2"/>
      </rPr>
      <t xml:space="preserve">
Op dit tabblad vult TenneT voor de RCR-investeringen de geschatte vermogenskosten (voor investeringen in aanbouw) en de geschatte totale kosten (voor investeringen in gebruik) in 2019 in. De omvang van deze kosten wordt berekend in een aparte rekenmodule. </t>
    </r>
  </si>
  <si>
    <r>
      <rPr>
        <b/>
        <sz val="10"/>
        <rFont val="Arial"/>
        <family val="2"/>
      </rPr>
      <t>Beschrijving gegevens</t>
    </r>
    <r>
      <rPr>
        <sz val="10"/>
        <rFont val="Arial"/>
        <family val="2"/>
      </rPr>
      <t xml:space="preserve">
Op dit tabblad verzamelt de ACM de parameters die nodig zijn voor de berekening van de totale inkomsten verderop in deze module. Voor de parameter CPI heeft de ACM een extra toelichting opgenomen in kolom U.</t>
    </r>
  </si>
  <si>
    <r>
      <t xml:space="preserve">Beschrijving berekening
</t>
    </r>
    <r>
      <rPr>
        <sz val="10"/>
        <rFont val="Arial"/>
        <family val="2"/>
      </rPr>
      <t xml:space="preserve">Op dit tabblad berekent de ACM de toegestane inkomsten van de netbeheerder van het net op zee op basis van de wettelijke formule. Dit is de formule in artikel 42d, eerste lid, onderdeel a, van de E-wet waarmee ACM de x-factor toepast op de totale inkomsten.
</t>
    </r>
    <r>
      <rPr>
        <i/>
        <sz val="10"/>
        <rFont val="Arial"/>
        <family val="2"/>
      </rPr>
      <t>Toelichting bij bijzonderheden</t>
    </r>
    <r>
      <rPr>
        <sz val="10"/>
        <rFont val="Arial"/>
        <family val="2"/>
      </rPr>
      <t xml:space="preserve">
De inkomsten voor 2020 en 2021 betreffen een schatting bedoeld ter indicatie.</t>
    </r>
  </si>
  <si>
    <t>XB TenneT 2017-2021 Net op zee</t>
  </si>
  <si>
    <t>Totaal correcties 2019</t>
  </si>
  <si>
    <r>
      <rPr>
        <b/>
        <sz val="10"/>
        <rFont val="Arial"/>
        <family val="2"/>
      </rPr>
      <t>Beschrijving gegevens</t>
    </r>
    <r>
      <rPr>
        <sz val="10"/>
        <rFont val="Arial"/>
        <family val="2"/>
      </rPr>
      <t xml:space="preserve">
Dit blad bevat parameters die nodig zijn voor de berekening op volgende bladen.</t>
    </r>
  </si>
  <si>
    <t>Overige opmerkingen</t>
  </si>
  <si>
    <t>Rekenmodule inkomstenbesluit TenneT 2019</t>
  </si>
  <si>
    <t>ACM/UIT/499734</t>
  </si>
  <si>
    <t>Deze rekenmodule wordt gebruikt bij het vaststellen van het Inkomstenbesluit TenneT 2019.</t>
  </si>
  <si>
    <t>Deze rekenmodule bevat alle gegevens die nodig zijn om de inkomsten voor het net op zee te berekenen voor het jaar 2019.</t>
  </si>
  <si>
    <t>Correctie vermogenskosten RCR-investeringen 2017 in 2019</t>
  </si>
  <si>
    <t>De relatieve wijziging van de consumentenprijsindex wordt berekend uit het quotiënt van deze index, gepubliceerd in de vierde maand voorafgaande aan het jaar t, en van deze index, gepubliceerd</t>
  </si>
  <si>
    <t>De gegevens zijn afkomstig uit StatLine, zie voor recente CPI-cijfers: https://opendata.cbs.nl/statline/#/CBS/nl/dataset/70936ned/table?ts=1532343719053.</t>
  </si>
  <si>
    <t>Voor de toepassing van dit CPI-percentage in de wettelijke formule moet dit getal nog vermenigvuldigd worden met 100.</t>
  </si>
  <si>
    <t>De zachtroze cellen betreffen voorlopige CPI-cijfers voor 2020 en 2021 zoals gehanteerd in het X-factorbesluit 2017-2021 Net op zee.</t>
  </si>
  <si>
    <t>Rekenmodule netbeheerder van het net op zee 2019</t>
  </si>
  <si>
    <t>e-mail : DE-tarievenbesluiten@acm.nl</t>
  </si>
  <si>
    <t>Inkomstenbesluit TenneT TSO B.V. 2019 net op zee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</si>
</sst>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
    <numFmt numFmtId="165" formatCode="_ * #,##0_ ;_ * \-#,##0_ ;_ * &quot;-&quot;??_ ;_ @_ "/>
    <numFmt numFmtId="166" formatCode="#,##0_ ;\-#,##0\ "/>
  </numFmts>
  <fonts count="23">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sz val="10"/>
      <name val="DTLArgoT"/>
    </font>
    <font>
      <sz val="10"/>
      <color indexed="8"/>
      <name val="Arial"/>
      <family val="2"/>
    </font>
    <font>
      <b/>
      <sz val="10"/>
      <color indexed="8"/>
      <name val="Arial"/>
      <family val="2"/>
    </font>
    <font>
      <sz val="11"/>
      <color indexed="8"/>
      <name val="Arial"/>
      <family val="2"/>
    </font>
  </fonts>
  <fills count="2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3" tint="0.79998168889431442"/>
        <bgColor indexed="64"/>
      </patternFill>
    </fill>
    <fill>
      <patternFill patternType="solid">
        <fgColor theme="0"/>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bottom/>
      <diagonal/>
    </border>
    <border>
      <left style="dotted">
        <color indexed="64"/>
      </left>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31">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0" borderId="0">
      <alignment vertical="top"/>
    </xf>
    <xf numFmtId="49" fontId="8" fillId="5" borderId="1">
      <alignment vertical="top"/>
    </xf>
    <xf numFmtId="49" fontId="5" fillId="22" borderId="1">
      <alignment vertical="top"/>
    </xf>
    <xf numFmtId="49" fontId="5" fillId="0" borderId="0">
      <alignment vertical="top"/>
    </xf>
    <xf numFmtId="43" fontId="4" fillId="15" borderId="0">
      <alignment vertical="top"/>
    </xf>
    <xf numFmtId="43" fontId="4" fillId="14" borderId="0">
      <alignment vertical="top"/>
    </xf>
    <xf numFmtId="43" fontId="4" fillId="12" borderId="0">
      <alignment vertical="top"/>
    </xf>
    <xf numFmtId="43" fontId="4" fillId="6" borderId="0">
      <alignment vertical="top"/>
    </xf>
    <xf numFmtId="43" fontId="4" fillId="8" borderId="0">
      <alignment vertical="top"/>
    </xf>
    <xf numFmtId="43" fontId="4" fillId="16" borderId="0">
      <alignment vertical="top"/>
    </xf>
    <xf numFmtId="49" fontId="10" fillId="0" borderId="0">
      <alignment vertical="top"/>
    </xf>
    <xf numFmtId="49" fontId="9" fillId="0" borderId="0">
      <alignment vertical="top"/>
    </xf>
    <xf numFmtId="0" fontId="15" fillId="18" borderId="3" applyNumberFormat="0" applyAlignment="0" applyProtection="0"/>
    <xf numFmtId="0" fontId="16" fillId="19" borderId="4" applyNumberFormat="0" applyAlignment="0" applyProtection="0"/>
    <xf numFmtId="0" fontId="17" fillId="19" borderId="3" applyNumberFormat="0" applyAlignment="0" applyProtection="0"/>
    <xf numFmtId="0" fontId="18" fillId="0" borderId="5" applyNumberFormat="0" applyFill="0" applyAlignment="0" applyProtection="0"/>
    <xf numFmtId="0" fontId="12" fillId="20" borderId="6" applyNumberFormat="0" applyAlignment="0" applyProtection="0"/>
    <xf numFmtId="0" fontId="14" fillId="21" borderId="7" applyNumberFormat="0" applyFont="0" applyAlignment="0" applyProtection="0"/>
    <xf numFmtId="9" fontId="14" fillId="0" borderId="0" applyFont="0" applyFill="0" applyBorder="0" applyAlignment="0" applyProtection="0"/>
    <xf numFmtId="0" fontId="19" fillId="0" borderId="0"/>
    <xf numFmtId="0" fontId="4" fillId="0" borderId="0"/>
    <xf numFmtId="0" fontId="19" fillId="0" borderId="0"/>
    <xf numFmtId="9" fontId="19" fillId="0" borderId="0" applyFont="0" applyFill="0" applyBorder="0" applyAlignment="0" applyProtection="0"/>
    <xf numFmtId="0" fontId="4" fillId="0" borderId="0"/>
    <xf numFmtId="9" fontId="14" fillId="0" borderId="0" applyFont="0" applyFill="0" applyBorder="0" applyAlignment="0" applyProtection="0"/>
    <xf numFmtId="0" fontId="4" fillId="0" borderId="0"/>
    <xf numFmtId="0" fontId="4" fillId="0" borderId="0"/>
  </cellStyleXfs>
  <cellXfs count="101">
    <xf numFmtId="0" fontId="0" fillId="0" borderId="0" xfId="0"/>
    <xf numFmtId="0" fontId="5" fillId="0" borderId="0" xfId="4" applyFont="1">
      <alignment vertical="top"/>
    </xf>
    <xf numFmtId="0" fontId="4" fillId="0" borderId="0" xfId="4">
      <alignment vertical="top"/>
    </xf>
    <xf numFmtId="0" fontId="6" fillId="0" borderId="0" xfId="4" applyFont="1">
      <alignment vertical="top"/>
    </xf>
    <xf numFmtId="0" fontId="9" fillId="0" borderId="0" xfId="4" applyFont="1">
      <alignment vertical="top"/>
    </xf>
    <xf numFmtId="0" fontId="10" fillId="0" borderId="0" xfId="4" applyFont="1">
      <alignment vertical="top"/>
    </xf>
    <xf numFmtId="0" fontId="4" fillId="0" borderId="2" xfId="4" applyBorder="1">
      <alignment vertical="top"/>
    </xf>
    <xf numFmtId="49" fontId="5" fillId="22" borderId="1" xfId="6">
      <alignment vertical="top"/>
    </xf>
    <xf numFmtId="0" fontId="4" fillId="0" borderId="0" xfId="4" applyFill="1">
      <alignment vertical="top"/>
    </xf>
    <xf numFmtId="0" fontId="6" fillId="0" borderId="2" xfId="4" applyFont="1" applyBorder="1" applyAlignment="1">
      <alignment horizontal="left" vertical="top" wrapText="1"/>
    </xf>
    <xf numFmtId="0" fontId="4" fillId="0" borderId="2" xfId="4" applyBorder="1" applyAlignment="1">
      <alignment horizontal="left" vertical="top" wrapText="1"/>
    </xf>
    <xf numFmtId="0" fontId="8" fillId="5" borderId="1" xfId="4" applyFont="1" applyFill="1" applyBorder="1">
      <alignment vertical="top"/>
    </xf>
    <xf numFmtId="0" fontId="7" fillId="5" borderId="1" xfId="4" applyFont="1" applyFill="1" applyBorder="1">
      <alignment vertical="top"/>
    </xf>
    <xf numFmtId="0" fontId="10" fillId="0" borderId="0" xfId="4" applyFont="1" applyFill="1">
      <alignment vertical="top"/>
    </xf>
    <xf numFmtId="0" fontId="4" fillId="9" borderId="0" xfId="4" applyFill="1">
      <alignment vertical="top"/>
    </xf>
    <xf numFmtId="0" fontId="4" fillId="10" borderId="0" xfId="4" applyFill="1">
      <alignment vertical="top"/>
    </xf>
    <xf numFmtId="0" fontId="4" fillId="11" borderId="0" xfId="4" applyFill="1">
      <alignment vertical="top"/>
    </xf>
    <xf numFmtId="0" fontId="4" fillId="7" borderId="0" xfId="4" applyFill="1">
      <alignment vertical="top"/>
    </xf>
    <xf numFmtId="0" fontId="9" fillId="0" borderId="0" xfId="4" applyFont="1" applyFill="1">
      <alignment vertical="top"/>
    </xf>
    <xf numFmtId="1" fontId="4" fillId="12" borderId="0" xfId="4" applyNumberFormat="1" applyFill="1">
      <alignment vertical="top"/>
    </xf>
    <xf numFmtId="2" fontId="4" fillId="13" borderId="0" xfId="4" applyNumberFormat="1" applyFill="1">
      <alignment vertical="top"/>
    </xf>
    <xf numFmtId="1" fontId="4" fillId="0" borderId="0" xfId="4" applyNumberFormat="1" applyFill="1">
      <alignment vertical="top"/>
    </xf>
    <xf numFmtId="1" fontId="9" fillId="0" borderId="0" xfId="4" applyNumberFormat="1" applyFont="1" applyFill="1">
      <alignment vertical="top"/>
    </xf>
    <xf numFmtId="1" fontId="6" fillId="0" borderId="0" xfId="4" applyNumberFormat="1" applyFont="1" applyFill="1" applyBorder="1">
      <alignment vertical="top"/>
    </xf>
    <xf numFmtId="0" fontId="6" fillId="9" borderId="2" xfId="4" applyFont="1" applyFill="1" applyBorder="1">
      <alignment vertical="top"/>
    </xf>
    <xf numFmtId="0" fontId="11" fillId="0" borderId="0" xfId="4" applyFont="1">
      <alignment vertical="top"/>
    </xf>
    <xf numFmtId="0" fontId="11" fillId="0" borderId="0" xfId="4" applyFont="1" applyFill="1">
      <alignment vertical="top"/>
    </xf>
    <xf numFmtId="49" fontId="6" fillId="22" borderId="2" xfId="6" applyFont="1" applyBorder="1">
      <alignment vertical="top"/>
    </xf>
    <xf numFmtId="0" fontId="8" fillId="5" borderId="1" xfId="5" applyNumberFormat="1">
      <alignment vertical="top"/>
    </xf>
    <xf numFmtId="0" fontId="13" fillId="0" borderId="0" xfId="4" applyFont="1">
      <alignment vertical="top"/>
    </xf>
    <xf numFmtId="0" fontId="6" fillId="9" borderId="0" xfId="4" applyFont="1" applyFill="1">
      <alignment vertical="top"/>
    </xf>
    <xf numFmtId="0" fontId="6" fillId="11" borderId="0" xfId="4" applyFont="1" applyFill="1">
      <alignment vertical="top"/>
    </xf>
    <xf numFmtId="0" fontId="4" fillId="17" borderId="0" xfId="4" applyFill="1">
      <alignment vertical="top"/>
    </xf>
    <xf numFmtId="49" fontId="6" fillId="22" borderId="0" xfId="6" applyFont="1" applyBorder="1">
      <alignment vertical="top"/>
    </xf>
    <xf numFmtId="0" fontId="4" fillId="0" borderId="0" xfId="4" applyFont="1">
      <alignment vertical="top"/>
    </xf>
    <xf numFmtId="49" fontId="4" fillId="22" borderId="2" xfId="6" applyFont="1" applyBorder="1">
      <alignment vertical="top"/>
    </xf>
    <xf numFmtId="0" fontId="4" fillId="0" borderId="2" xfId="4" applyFont="1" applyBorder="1">
      <alignment vertical="top"/>
    </xf>
    <xf numFmtId="0" fontId="6" fillId="0" borderId="0" xfId="4" applyFont="1" applyFill="1" applyBorder="1" applyAlignment="1">
      <alignment horizontal="left" vertical="top" wrapText="1"/>
    </xf>
    <xf numFmtId="3" fontId="4" fillId="0" borderId="0" xfId="4" applyNumberFormat="1" applyFill="1">
      <alignment vertical="top"/>
    </xf>
    <xf numFmtId="3" fontId="20" fillId="0" borderId="0" xfId="23" applyNumberFormat="1" applyFont="1" applyFill="1" applyBorder="1" applyAlignment="1" applyProtection="1">
      <protection locked="0"/>
    </xf>
    <xf numFmtId="3" fontId="4" fillId="0" borderId="0" xfId="4" applyNumberFormat="1">
      <alignment vertical="top"/>
    </xf>
    <xf numFmtId="0" fontId="4" fillId="0" borderId="0" xfId="24"/>
    <xf numFmtId="0" fontId="4" fillId="0" borderId="0" xfId="24" applyFont="1"/>
    <xf numFmtId="0" fontId="5" fillId="22" borderId="1" xfId="6" applyNumberFormat="1" applyAlignment="1">
      <alignment horizontal="left" vertical="top"/>
    </xf>
    <xf numFmtId="49" fontId="10" fillId="22" borderId="1" xfId="6" applyFont="1">
      <alignment vertical="top"/>
    </xf>
    <xf numFmtId="166" fontId="4" fillId="6" borderId="0" xfId="11" applyNumberFormat="1">
      <alignment vertical="top"/>
    </xf>
    <xf numFmtId="164" fontId="4" fillId="0" borderId="0" xfId="28" applyNumberFormat="1" applyFont="1" applyFill="1" applyAlignment="1">
      <alignment vertical="top"/>
    </xf>
    <xf numFmtId="0" fontId="13" fillId="0" borderId="0" xfId="4" applyFont="1" applyAlignment="1">
      <alignment horizontal="left" vertical="top"/>
    </xf>
    <xf numFmtId="166" fontId="4" fillId="0" borderId="0" xfId="11" applyNumberFormat="1" applyFill="1">
      <alignment vertical="top"/>
    </xf>
    <xf numFmtId="49" fontId="10" fillId="0" borderId="0" xfId="14">
      <alignment vertical="top"/>
    </xf>
    <xf numFmtId="165" fontId="4" fillId="15" borderId="0" xfId="8" applyNumberFormat="1">
      <alignment vertical="top"/>
    </xf>
    <xf numFmtId="164" fontId="4" fillId="6" borderId="0" xfId="11" applyNumberFormat="1">
      <alignment vertical="top"/>
    </xf>
    <xf numFmtId="165" fontId="4" fillId="6" borderId="0" xfId="11" applyNumberFormat="1">
      <alignment vertical="top"/>
    </xf>
    <xf numFmtId="164" fontId="4" fillId="16" borderId="0" xfId="13" applyNumberFormat="1">
      <alignment vertical="top"/>
    </xf>
    <xf numFmtId="166" fontId="4" fillId="16" borderId="0" xfId="13" applyNumberFormat="1">
      <alignment vertical="top"/>
    </xf>
    <xf numFmtId="165" fontId="4" fillId="16" borderId="0" xfId="13" applyNumberFormat="1">
      <alignment vertical="top"/>
    </xf>
    <xf numFmtId="165" fontId="4" fillId="14" borderId="0" xfId="9" applyNumberFormat="1">
      <alignment vertical="top"/>
    </xf>
    <xf numFmtId="0" fontId="12" fillId="5" borderId="1" xfId="4" applyFont="1" applyFill="1" applyBorder="1">
      <alignment vertical="top"/>
    </xf>
    <xf numFmtId="164" fontId="4" fillId="12" borderId="0" xfId="10" applyNumberFormat="1">
      <alignment vertical="top"/>
    </xf>
    <xf numFmtId="0" fontId="21" fillId="23" borderId="8" xfId="0" applyFont="1" applyFill="1" applyBorder="1" applyAlignment="1">
      <alignment vertical="top"/>
    </xf>
    <xf numFmtId="0" fontId="21" fillId="23" borderId="9" xfId="0" applyFont="1" applyFill="1" applyBorder="1" applyAlignment="1">
      <alignment vertical="top"/>
    </xf>
    <xf numFmtId="0" fontId="21" fillId="23" borderId="10" xfId="0" applyFont="1" applyFill="1" applyBorder="1" applyAlignment="1">
      <alignment vertical="top"/>
    </xf>
    <xf numFmtId="0" fontId="22" fillId="24" borderId="11" xfId="0" applyFont="1" applyFill="1" applyBorder="1" applyAlignment="1">
      <alignment vertical="top"/>
    </xf>
    <xf numFmtId="0" fontId="22" fillId="24" borderId="12" xfId="0" applyFont="1" applyFill="1" applyBorder="1" applyAlignment="1">
      <alignment vertical="top"/>
    </xf>
    <xf numFmtId="0" fontId="22" fillId="24" borderId="0" xfId="0" applyFont="1" applyFill="1" applyBorder="1" applyAlignment="1">
      <alignment vertical="top"/>
    </xf>
    <xf numFmtId="0" fontId="4" fillId="0" borderId="0" xfId="29" applyFont="1" applyFill="1" applyBorder="1"/>
    <xf numFmtId="0" fontId="4" fillId="0" borderId="13" xfId="29" applyFont="1" applyFill="1" applyBorder="1"/>
    <xf numFmtId="0" fontId="22" fillId="24" borderId="14" xfId="0" applyFont="1" applyFill="1" applyBorder="1" applyAlignment="1">
      <alignment vertical="top"/>
    </xf>
    <xf numFmtId="0" fontId="20" fillId="24" borderId="15" xfId="0" applyFont="1" applyFill="1" applyBorder="1" applyAlignment="1">
      <alignment vertical="top"/>
    </xf>
    <xf numFmtId="0" fontId="20" fillId="24" borderId="16" xfId="0" applyFont="1" applyFill="1" applyBorder="1" applyAlignment="1">
      <alignment vertical="top"/>
    </xf>
    <xf numFmtId="0" fontId="20" fillId="24" borderId="17" xfId="0" applyFont="1" applyFill="1" applyBorder="1" applyAlignment="1">
      <alignment vertical="top"/>
    </xf>
    <xf numFmtId="0" fontId="20" fillId="24" borderId="0" xfId="0" applyFont="1" applyFill="1" applyBorder="1" applyAlignment="1">
      <alignment vertical="top"/>
    </xf>
    <xf numFmtId="0" fontId="4" fillId="0" borderId="0" xfId="29" applyFont="1" applyFill="1"/>
    <xf numFmtId="0" fontId="20" fillId="24" borderId="18" xfId="0" applyFont="1" applyFill="1" applyBorder="1" applyAlignment="1">
      <alignment vertical="top"/>
    </xf>
    <xf numFmtId="0" fontId="20" fillId="6" borderId="0" xfId="0" applyFont="1" applyFill="1" applyBorder="1" applyAlignment="1">
      <alignment horizontal="center" vertical="top"/>
    </xf>
    <xf numFmtId="0" fontId="20" fillId="24" borderId="19" xfId="0" applyFont="1" applyFill="1" applyBorder="1" applyAlignment="1">
      <alignment vertical="top"/>
    </xf>
    <xf numFmtId="0" fontId="20" fillId="14" borderId="0" xfId="0" applyFont="1" applyFill="1" applyBorder="1" applyAlignment="1">
      <alignment horizontal="center" vertical="top"/>
    </xf>
    <xf numFmtId="0" fontId="20" fillId="24" borderId="20" xfId="0" applyFont="1" applyFill="1" applyBorder="1" applyAlignment="1">
      <alignment vertical="top"/>
    </xf>
    <xf numFmtId="0" fontId="20" fillId="24" borderId="21" xfId="0" applyFont="1" applyFill="1" applyBorder="1" applyAlignment="1">
      <alignment vertical="top"/>
    </xf>
    <xf numFmtId="0" fontId="20" fillId="24" borderId="22" xfId="0" applyFont="1" applyFill="1" applyBorder="1" applyAlignment="1">
      <alignment vertical="top"/>
    </xf>
    <xf numFmtId="0" fontId="20" fillId="15" borderId="0" xfId="0" applyFont="1" applyFill="1" applyBorder="1" applyAlignment="1">
      <alignment horizontal="center" vertical="top"/>
    </xf>
    <xf numFmtId="0" fontId="4" fillId="14" borderId="0" xfId="4" applyFill="1">
      <alignment vertical="top"/>
    </xf>
    <xf numFmtId="0" fontId="6" fillId="14" borderId="0" xfId="4" applyFont="1" applyFill="1">
      <alignment vertical="top"/>
    </xf>
    <xf numFmtId="0" fontId="20" fillId="0" borderId="0" xfId="0" applyFont="1" applyFill="1" applyBorder="1" applyAlignment="1">
      <alignment horizontal="center" vertical="top"/>
    </xf>
    <xf numFmtId="0" fontId="20" fillId="0" borderId="0" xfId="0" applyFont="1" applyFill="1" applyBorder="1" applyAlignment="1">
      <alignment vertical="top"/>
    </xf>
    <xf numFmtId="0" fontId="22" fillId="24" borderId="23" xfId="0" applyFont="1" applyFill="1" applyBorder="1" applyAlignment="1">
      <alignment vertical="top"/>
    </xf>
    <xf numFmtId="0" fontId="4" fillId="0" borderId="24" xfId="29" applyFont="1" applyFill="1" applyBorder="1"/>
    <xf numFmtId="0" fontId="4" fillId="0" borderId="25" xfId="29" applyFont="1" applyFill="1" applyBorder="1"/>
    <xf numFmtId="0" fontId="4" fillId="0" borderId="2" xfId="4" applyFont="1" applyBorder="1" applyAlignment="1">
      <alignment horizontal="left" vertical="top" wrapText="1"/>
    </xf>
    <xf numFmtId="0" fontId="4" fillId="0" borderId="0" xfId="4">
      <alignment vertical="top"/>
    </xf>
    <xf numFmtId="49" fontId="5" fillId="22" borderId="1" xfId="6">
      <alignment vertical="top"/>
    </xf>
    <xf numFmtId="3" fontId="4" fillId="6" borderId="0" xfId="4" applyNumberFormat="1" applyFill="1">
      <alignment vertical="top"/>
    </xf>
    <xf numFmtId="49" fontId="10" fillId="0" borderId="0" xfId="14">
      <alignment vertical="top"/>
    </xf>
    <xf numFmtId="164" fontId="4" fillId="6" borderId="0" xfId="11" applyNumberFormat="1">
      <alignment vertical="top"/>
    </xf>
    <xf numFmtId="49" fontId="4" fillId="0" borderId="0" xfId="14" applyFont="1">
      <alignment vertical="top"/>
    </xf>
    <xf numFmtId="0" fontId="4" fillId="0" borderId="0" xfId="4">
      <alignment vertical="top"/>
    </xf>
    <xf numFmtId="0" fontId="4" fillId="0" borderId="0" xfId="4">
      <alignment vertical="top"/>
    </xf>
    <xf numFmtId="0" fontId="4" fillId="0" borderId="0" xfId="4" applyFont="1">
      <alignment vertical="top"/>
    </xf>
    <xf numFmtId="0" fontId="5" fillId="0" borderId="0" xfId="4" applyFont="1" applyAlignment="1">
      <alignment vertical="top" wrapText="1"/>
    </xf>
    <xf numFmtId="0" fontId="4" fillId="0" borderId="0" xfId="4" applyAlignment="1">
      <alignment vertical="top" wrapText="1"/>
    </xf>
    <xf numFmtId="0" fontId="4" fillId="0" borderId="0" xfId="4">
      <alignment vertical="top"/>
    </xf>
  </cellXfs>
  <cellStyles count="31">
    <cellStyle name="_x000d__x000a_JournalTemplate=C:\COMFO\CTALK\JOURSTD.TPL_x000d__x000a_LbStateAddress=3 3 0 251 1 89 2 311_x000d__x000a_LbStateJou" xfId="23"/>
    <cellStyle name="_x000d__x000a_JournalTemplate=C:\COMFO\CTALK\JOURSTD.TPL_x000d__x000a_LbStateAddress=3 3 0 251 1 89 2 311_x000d__x000a_LbStateJou 10 2" xfId="30"/>
    <cellStyle name="_x000d__x000a_JournalTemplate=C:\COMFO\CTALK\JOURSTD.TPL_x000d__x000a_LbStateAddress=3 3 0 251 1 89 2 311_x000d__x000a_LbStateJou 16" xfId="25"/>
    <cellStyle name="_x000d__x000a_JournalTemplate=C:\COMFO\CTALK\JOURSTD.TPL_x000d__x000a_LbStateAddress=3 3 0 251 1 89 2 311_x000d__x000a_LbStateJou_111028 KB Berekening nacalculaties_v2" xfId="27"/>
    <cellStyle name="_kop1 Bladtitel" xfId="5"/>
    <cellStyle name="_kop2 Bloktitel" xfId="6"/>
    <cellStyle name="_kop3 Subkop" xfId="7"/>
    <cellStyle name="Berekening" xfId="18" builtinId="22" hidden="1"/>
    <cellStyle name="Cel (tussen)resultaat" xfId="8"/>
    <cellStyle name="Cel Berekening" xfId="9"/>
    <cellStyle name="Cel Bijzonderheid" xfId="10"/>
    <cellStyle name="Cel Input" xfId="11"/>
    <cellStyle name="Cel PM extern" xfId="12"/>
    <cellStyle name="Cel Verwijzing" xfId="13"/>
    <cellStyle name="Controlecel" xfId="20" builtinId="23" hidden="1"/>
    <cellStyle name="Gekoppelde cel" xfId="19" builtinId="24" hidden="1"/>
    <cellStyle name="Goed" xfId="1" builtinId="26" hidden="1"/>
    <cellStyle name="Invoer" xfId="16" builtinId="20" hidden="1"/>
    <cellStyle name="Neutraal" xfId="3" builtinId="28" hidden="1"/>
    <cellStyle name="Notitie" xfId="21" builtinId="10" hidden="1"/>
    <cellStyle name="Ongeldig" xfId="2" builtinId="27" hidden="1"/>
    <cellStyle name="Opm. INTERN" xfId="14"/>
    <cellStyle name="Procent" xfId="28" builtinId="5"/>
    <cellStyle name="Procent 2 2 2 2" xfId="26"/>
    <cellStyle name="Procent 6" xfId="22"/>
    <cellStyle name="Standaard" xfId="0" builtinId="0"/>
    <cellStyle name="Standaard 2 2 2" xfId="24"/>
    <cellStyle name="Standaard ACM-DE" xfId="4"/>
    <cellStyle name="Standaard_NG-TAR(i)-10-08 Concept" xfId="29"/>
    <cellStyle name="Toelichting" xfId="15"/>
    <cellStyle name="Uitvoer" xfId="17" builtinId="21" hidden="1"/>
  </cellStyles>
  <dxfs count="0"/>
  <tableStyles count="0" defaultTableStyle="TableStyleMedium2" defaultPivotStyle="PivotStyleLight16"/>
  <colors>
    <mruColors>
      <color rgb="FFFFFFCC"/>
      <color rgb="FF5F1F7A"/>
      <color rgb="FFFFCC99"/>
      <color rgb="FFCCFFCC"/>
      <color rgb="FFFF99FF"/>
      <color rgb="FFCCFFFF"/>
      <color rgb="FFCCC8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5054</xdr:colOff>
      <xdr:row>18</xdr:row>
      <xdr:rowOff>156883</xdr:rowOff>
    </xdr:from>
    <xdr:to>
      <xdr:col>14</xdr:col>
      <xdr:colOff>582706</xdr:colOff>
      <xdr:row>22</xdr:row>
      <xdr:rowOff>125147</xdr:rowOff>
    </xdr:to>
    <xdr:cxnSp macro="">
      <xdr:nvCxnSpPr>
        <xdr:cNvPr id="95" name="Rechte verbindingslijn met pijl 94"/>
        <xdr:cNvCxnSpPr/>
      </xdr:nvCxnSpPr>
      <xdr:spPr>
        <a:xfrm flipV="1">
          <a:off x="4106407" y="3182471"/>
          <a:ext cx="7794240" cy="685441"/>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7292</xdr:colOff>
      <xdr:row>14</xdr:row>
      <xdr:rowOff>93753</xdr:rowOff>
    </xdr:from>
    <xdr:to>
      <xdr:col>11</xdr:col>
      <xdr:colOff>11206</xdr:colOff>
      <xdr:row>14</xdr:row>
      <xdr:rowOff>100853</xdr:rowOff>
    </xdr:to>
    <xdr:cxnSp macro="">
      <xdr:nvCxnSpPr>
        <xdr:cNvPr id="97" name="Rechte verbindingslijn met pijl 96"/>
        <xdr:cNvCxnSpPr/>
      </xdr:nvCxnSpPr>
      <xdr:spPr>
        <a:xfrm>
          <a:off x="4108645" y="2402165"/>
          <a:ext cx="4363002" cy="71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18</xdr:row>
      <xdr:rowOff>89647</xdr:rowOff>
    </xdr:from>
    <xdr:to>
      <xdr:col>14</xdr:col>
      <xdr:colOff>593912</xdr:colOff>
      <xdr:row>18</xdr:row>
      <xdr:rowOff>89647</xdr:rowOff>
    </xdr:to>
    <xdr:cxnSp macro="">
      <xdr:nvCxnSpPr>
        <xdr:cNvPr id="101" name="Rechte verbindingslijn met pijl 100"/>
        <xdr:cNvCxnSpPr/>
      </xdr:nvCxnSpPr>
      <xdr:spPr>
        <a:xfrm>
          <a:off x="4123765" y="3115235"/>
          <a:ext cx="7788088" cy="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13446</xdr:colOff>
      <xdr:row>14</xdr:row>
      <xdr:rowOff>125507</xdr:rowOff>
    </xdr:from>
    <xdr:to>
      <xdr:col>14</xdr:col>
      <xdr:colOff>582706</xdr:colOff>
      <xdr:row>18</xdr:row>
      <xdr:rowOff>56030</xdr:rowOff>
    </xdr:to>
    <xdr:cxnSp macro="">
      <xdr:nvCxnSpPr>
        <xdr:cNvPr id="111" name="Rechte verbindingslijn met pijl 110"/>
        <xdr:cNvCxnSpPr/>
      </xdr:nvCxnSpPr>
      <xdr:spPr>
        <a:xfrm>
          <a:off x="11331387" y="2433919"/>
          <a:ext cx="569260" cy="647699"/>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14</xdr:row>
      <xdr:rowOff>145676</xdr:rowOff>
    </xdr:from>
    <xdr:to>
      <xdr:col>10</xdr:col>
      <xdr:colOff>593911</xdr:colOff>
      <xdr:row>18</xdr:row>
      <xdr:rowOff>78442</xdr:rowOff>
    </xdr:to>
    <xdr:cxnSp macro="">
      <xdr:nvCxnSpPr>
        <xdr:cNvPr id="135" name="Rechte verbindingslijn met pijl 134"/>
        <xdr:cNvCxnSpPr/>
      </xdr:nvCxnSpPr>
      <xdr:spPr>
        <a:xfrm flipV="1">
          <a:off x="4123765" y="2454088"/>
          <a:ext cx="4325470" cy="649942"/>
        </a:xfrm>
        <a:prstGeom prst="straightConnector1">
          <a:avLst/>
        </a:prstGeom>
        <a:noFill/>
        <a:ln w="9525" cap="flat" cmpd="sng" algn="ctr">
          <a:solidFill>
            <a:sysClr val="windowText" lastClr="000000"/>
          </a:solidFill>
          <a:prstDash val="solid"/>
          <a:tailEnd type="triangle"/>
        </a:ln>
        <a:effectLst/>
      </xdr:spPr>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autoPageBreaks="0"/>
  </sheetPr>
  <dimension ref="B2:E40"/>
  <sheetViews>
    <sheetView showGridLines="0" tabSelected="1" zoomScale="85" zoomScaleNormal="85" workbookViewId="0">
      <pane ySplit="3" topLeftCell="A4" activePane="bottomLeft" state="frozen"/>
      <selection pane="bottomLeft"/>
    </sheetView>
  </sheetViews>
  <sheetFormatPr defaultRowHeight="12.75"/>
  <cols>
    <col min="1" max="1" width="2.85546875" style="2" customWidth="1"/>
    <col min="2" max="2" width="39.85546875" style="2" customWidth="1"/>
    <col min="3" max="3" width="91.85546875" style="2" customWidth="1"/>
    <col min="4" max="16384" width="9.140625" style="2"/>
  </cols>
  <sheetData>
    <row r="2" spans="2:3" s="12" customFormat="1" ht="18">
      <c r="B2" s="11" t="s">
        <v>98</v>
      </c>
    </row>
    <row r="6" spans="2:3">
      <c r="B6" s="3"/>
    </row>
    <row r="13" spans="2:3" s="7" customFormat="1">
      <c r="B13" s="7" t="s">
        <v>0</v>
      </c>
    </row>
    <row r="14" spans="2:3" s="8" customFormat="1"/>
    <row r="15" spans="2:3">
      <c r="B15" s="9" t="s">
        <v>1</v>
      </c>
      <c r="C15" s="10" t="s">
        <v>84</v>
      </c>
    </row>
    <row r="16" spans="2:3">
      <c r="B16" s="9" t="s">
        <v>2</v>
      </c>
      <c r="C16" s="10" t="s">
        <v>129</v>
      </c>
    </row>
    <row r="17" spans="2:5">
      <c r="B17" s="9" t="s">
        <v>3</v>
      </c>
      <c r="C17" s="10" t="s">
        <v>138</v>
      </c>
    </row>
    <row r="18" spans="2:5">
      <c r="B18" s="9" t="s">
        <v>4</v>
      </c>
      <c r="C18" s="10" t="s">
        <v>140</v>
      </c>
    </row>
    <row r="19" spans="2:5">
      <c r="B19" s="9" t="s">
        <v>5</v>
      </c>
      <c r="C19" s="10" t="s">
        <v>85</v>
      </c>
    </row>
    <row r="20" spans="2:5">
      <c r="B20" s="9" t="s">
        <v>6</v>
      </c>
      <c r="C20" s="10" t="s">
        <v>130</v>
      </c>
    </row>
    <row r="21" spans="2:5">
      <c r="B21" s="9" t="s">
        <v>7</v>
      </c>
      <c r="C21" s="10" t="s">
        <v>89</v>
      </c>
    </row>
    <row r="22" spans="2:5">
      <c r="B22" s="9" t="s">
        <v>8</v>
      </c>
      <c r="C22" s="10" t="s">
        <v>85</v>
      </c>
    </row>
    <row r="25" spans="2:5" s="7" customFormat="1">
      <c r="B25" s="7" t="s">
        <v>9</v>
      </c>
    </row>
    <row r="27" spans="2:5">
      <c r="B27" s="9" t="s">
        <v>10</v>
      </c>
      <c r="C27" s="10" t="s">
        <v>88</v>
      </c>
    </row>
    <row r="28" spans="2:5">
      <c r="B28" s="9" t="s">
        <v>11</v>
      </c>
      <c r="C28" s="10" t="s">
        <v>88</v>
      </c>
    </row>
    <row r="29" spans="2:5" ht="25.5">
      <c r="B29" s="9" t="s">
        <v>12</v>
      </c>
      <c r="C29" s="10" t="s">
        <v>88</v>
      </c>
      <c r="E29" s="49"/>
    </row>
    <row r="30" spans="2:5">
      <c r="B30" s="9" t="s">
        <v>13</v>
      </c>
      <c r="C30" s="10" t="s">
        <v>85</v>
      </c>
    </row>
    <row r="31" spans="2:5">
      <c r="B31" s="88" t="s">
        <v>128</v>
      </c>
      <c r="C31" s="10" t="s">
        <v>85</v>
      </c>
    </row>
    <row r="33" spans="2:4">
      <c r="B33" s="37"/>
      <c r="C33" s="37"/>
      <c r="D33" s="5"/>
    </row>
    <row r="35" spans="2:4" s="7" customFormat="1">
      <c r="B35" s="7" t="s">
        <v>14</v>
      </c>
    </row>
    <row r="37" spans="2:4">
      <c r="B37" s="97" t="s">
        <v>96</v>
      </c>
    </row>
    <row r="38" spans="2:4">
      <c r="B38" s="97" t="s">
        <v>97</v>
      </c>
    </row>
    <row r="39" spans="2:4">
      <c r="B39" s="97" t="s">
        <v>139</v>
      </c>
    </row>
    <row r="40" spans="2:4">
      <c r="B40" s="34"/>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M20"/>
  <sheetViews>
    <sheetView showGridLines="0" zoomScale="85" zoomScaleNormal="85" workbookViewId="0">
      <pane xSplit="6" ySplit="11" topLeftCell="G12" activePane="bottomRight" state="frozen"/>
      <selection pane="topRight"/>
      <selection pane="bottomLeft"/>
      <selection pane="bottomRight"/>
    </sheetView>
  </sheetViews>
  <sheetFormatPr defaultRowHeight="12.7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10" width="2.7109375" style="2" customWidth="1"/>
    <col min="11" max="11" width="18.85546875" style="2" customWidth="1"/>
    <col min="12" max="12" width="23.7109375" style="2" customWidth="1"/>
    <col min="13" max="13" width="13.5703125" style="2" customWidth="1"/>
    <col min="14" max="28" width="13.7109375" style="2" customWidth="1"/>
    <col min="29" max="16384" width="9.140625" style="2"/>
  </cols>
  <sheetData>
    <row r="2" spans="2:13" s="28" customFormat="1" ht="18">
      <c r="B2" s="28" t="s">
        <v>104</v>
      </c>
    </row>
    <row r="4" spans="2:13">
      <c r="B4" s="99" t="s">
        <v>127</v>
      </c>
      <c r="C4" s="100"/>
      <c r="D4" s="100"/>
      <c r="E4" s="100"/>
    </row>
    <row r="5" spans="2:13">
      <c r="B5" s="100"/>
      <c r="C5" s="100"/>
      <c r="D5" s="100"/>
      <c r="E5" s="100"/>
    </row>
    <row r="6" spans="2:13">
      <c r="B6" s="100"/>
      <c r="C6" s="100"/>
      <c r="D6" s="100"/>
      <c r="E6" s="100"/>
    </row>
    <row r="7" spans="2:13">
      <c r="B7" s="100"/>
      <c r="C7" s="100"/>
      <c r="D7" s="100"/>
      <c r="E7" s="100"/>
    </row>
    <row r="8" spans="2:13">
      <c r="B8" s="100"/>
      <c r="C8" s="100"/>
      <c r="D8" s="100"/>
      <c r="E8" s="100"/>
    </row>
    <row r="9" spans="2:13">
      <c r="B9" s="34"/>
      <c r="C9" s="3"/>
      <c r="D9" s="3"/>
      <c r="H9" s="29"/>
    </row>
    <row r="10" spans="2:13" s="7" customFormat="1">
      <c r="B10" s="7" t="s">
        <v>46</v>
      </c>
      <c r="F10" s="7" t="s">
        <v>29</v>
      </c>
      <c r="H10" s="7" t="s">
        <v>30</v>
      </c>
      <c r="K10" s="7" t="s">
        <v>47</v>
      </c>
      <c r="M10" s="7" t="s">
        <v>48</v>
      </c>
    </row>
    <row r="13" spans="2:13" s="7" customFormat="1">
      <c r="B13" s="7" t="s">
        <v>77</v>
      </c>
    </row>
    <row r="15" spans="2:13">
      <c r="B15" s="2" t="s">
        <v>63</v>
      </c>
      <c r="F15" s="2" t="s">
        <v>69</v>
      </c>
      <c r="H15" s="52">
        <v>15269962</v>
      </c>
      <c r="K15" s="2" t="s">
        <v>125</v>
      </c>
      <c r="M15" s="49"/>
    </row>
    <row r="17" spans="2:13" s="7" customFormat="1">
      <c r="B17" s="7" t="s">
        <v>72</v>
      </c>
    </row>
    <row r="19" spans="2:13">
      <c r="B19" s="2" t="s">
        <v>133</v>
      </c>
      <c r="F19" s="2" t="s">
        <v>68</v>
      </c>
      <c r="H19" s="52">
        <v>-1319448.8553143046</v>
      </c>
      <c r="K19" s="2" t="s">
        <v>89</v>
      </c>
      <c r="M19" s="2" t="s">
        <v>116</v>
      </c>
    </row>
    <row r="20" spans="2:13">
      <c r="M20" s="49"/>
    </row>
  </sheetData>
  <mergeCells count="1">
    <mergeCell ref="B4:E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90" zoomScaleNormal="90" workbookViewId="0"/>
  </sheetViews>
  <sheetFormatPr defaultRowHeight="12.75"/>
  <cols>
    <col min="1" max="16384" width="9.140625" style="32"/>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B2:T28"/>
  <sheetViews>
    <sheetView showGridLines="0" zoomScale="85" zoomScaleNormal="85" workbookViewId="0">
      <pane xSplit="6" ySplit="14" topLeftCell="G15" activePane="bottomRight" state="frozen"/>
      <selection pane="topRight"/>
      <selection pane="bottomLeft"/>
      <selection pane="bottomRight"/>
    </sheetView>
  </sheetViews>
  <sheetFormatPr defaultRowHeight="12.75"/>
  <cols>
    <col min="1" max="1" width="4" style="2" customWidth="1"/>
    <col min="2" max="2" width="54.7109375" style="2" customWidth="1"/>
    <col min="3" max="5" width="4.5703125" style="2" customWidth="1"/>
    <col min="6" max="6" width="16.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3.7109375" style="2" customWidth="1"/>
    <col min="18" max="18" width="2.7109375" style="2" customWidth="1"/>
    <col min="19" max="30" width="13.7109375" style="2" customWidth="1"/>
    <col min="31" max="16384" width="9.140625" style="2"/>
  </cols>
  <sheetData>
    <row r="2" spans="2:20" s="28" customFormat="1" ht="18">
      <c r="B2" s="28" t="s">
        <v>105</v>
      </c>
    </row>
    <row r="4" spans="2:20">
      <c r="B4" s="98" t="s">
        <v>124</v>
      </c>
      <c r="C4" s="100"/>
      <c r="D4" s="100"/>
      <c r="E4" s="100"/>
    </row>
    <row r="5" spans="2:20">
      <c r="B5" s="100"/>
      <c r="C5" s="100"/>
      <c r="D5" s="100"/>
      <c r="E5" s="100"/>
    </row>
    <row r="6" spans="2:20">
      <c r="B6" s="100"/>
      <c r="C6" s="100"/>
      <c r="D6" s="100"/>
      <c r="E6" s="100"/>
    </row>
    <row r="7" spans="2:20">
      <c r="B7" s="100"/>
      <c r="C7" s="100"/>
      <c r="D7" s="100"/>
      <c r="E7" s="100"/>
    </row>
    <row r="8" spans="2:20">
      <c r="B8" s="100"/>
      <c r="C8" s="100"/>
      <c r="D8" s="100"/>
      <c r="E8" s="100"/>
    </row>
    <row r="9" spans="2:20">
      <c r="B9" s="100"/>
      <c r="C9" s="100"/>
      <c r="D9" s="100"/>
      <c r="E9" s="100"/>
    </row>
    <row r="10" spans="2:20">
      <c r="B10" s="100"/>
      <c r="C10" s="100"/>
      <c r="D10" s="100"/>
      <c r="E10" s="100"/>
    </row>
    <row r="11" spans="2:20">
      <c r="B11" s="100"/>
      <c r="C11" s="100"/>
      <c r="D11" s="100"/>
      <c r="E11" s="100"/>
    </row>
    <row r="12" spans="2:20">
      <c r="B12" s="1"/>
      <c r="C12" s="1"/>
      <c r="D12" s="1"/>
    </row>
    <row r="13" spans="2:20" s="7" customFormat="1">
      <c r="B13" s="7" t="s">
        <v>46</v>
      </c>
      <c r="F13" s="7" t="s">
        <v>29</v>
      </c>
      <c r="H13" s="7" t="s">
        <v>30</v>
      </c>
      <c r="J13" s="7" t="s">
        <v>50</v>
      </c>
      <c r="L13" s="43">
        <v>2016</v>
      </c>
      <c r="M13" s="43">
        <v>2017</v>
      </c>
      <c r="N13" s="43">
        <v>2018</v>
      </c>
      <c r="O13" s="43">
        <v>2019</v>
      </c>
      <c r="P13" s="43">
        <v>2020</v>
      </c>
      <c r="Q13" s="43">
        <v>2021</v>
      </c>
      <c r="S13" s="7" t="s">
        <v>48</v>
      </c>
      <c r="T13" s="44"/>
    </row>
    <row r="16" spans="2:20" s="7" customFormat="1">
      <c r="B16" s="7" t="s">
        <v>49</v>
      </c>
    </row>
    <row r="18" spans="2:19">
      <c r="B18" s="2" t="s">
        <v>79</v>
      </c>
      <c r="F18" s="2" t="s">
        <v>62</v>
      </c>
      <c r="J18" s="8"/>
      <c r="M18" s="53">
        <f>'Tab 6_Parameters'!M16</f>
        <v>2E-3</v>
      </c>
      <c r="N18" s="53">
        <f>'Tab 6_Parameters'!N16</f>
        <v>1.4E-2</v>
      </c>
      <c r="O18" s="53">
        <f>'Tab 6_Parameters'!O16</f>
        <v>2.1000000000000001E-2</v>
      </c>
      <c r="P18" s="53">
        <f>'Tab 6_Parameters'!P16</f>
        <v>1.2E-2</v>
      </c>
      <c r="Q18" s="53">
        <f>'Tab 6_Parameters'!Q16</f>
        <v>1.2E-2</v>
      </c>
    </row>
    <row r="19" spans="2:19">
      <c r="J19" s="8"/>
      <c r="M19" s="46"/>
      <c r="N19" s="46"/>
      <c r="O19" s="46"/>
      <c r="P19" s="46"/>
      <c r="Q19" s="46"/>
    </row>
    <row r="20" spans="2:19">
      <c r="B20" s="34" t="s">
        <v>80</v>
      </c>
      <c r="H20" s="54">
        <f>'Tab 6_Parameters'!H25</f>
        <v>0</v>
      </c>
      <c r="N20" s="48"/>
      <c r="O20" s="48"/>
      <c r="P20" s="48"/>
      <c r="Q20" s="48"/>
    </row>
    <row r="22" spans="2:19">
      <c r="B22" s="2" t="s">
        <v>86</v>
      </c>
      <c r="F22" s="2" t="s">
        <v>94</v>
      </c>
      <c r="L22" s="55">
        <f>'Tab 7_Brondata'!H15</f>
        <v>15269962</v>
      </c>
      <c r="S22" s="29"/>
    </row>
    <row r="23" spans="2:19">
      <c r="J23" s="39"/>
    </row>
    <row r="24" spans="2:19" s="7" customFormat="1">
      <c r="B24" s="7" t="s">
        <v>64</v>
      </c>
    </row>
    <row r="26" spans="2:19">
      <c r="B26" s="8" t="s">
        <v>87</v>
      </c>
      <c r="F26" s="2" t="s">
        <v>94</v>
      </c>
      <c r="M26" s="56">
        <f>(1+((M$18*100)-$H$20)/100)*L22</f>
        <v>15300501.924000001</v>
      </c>
      <c r="N26" s="56">
        <f>(1+((N$18*100)-$H$20)/100)*M26</f>
        <v>15514708.950936001</v>
      </c>
      <c r="O26" s="50">
        <f t="shared" ref="O26:Q26" si="0">(1+((O$18*100)-$H$20)/100)*N26</f>
        <v>15840517.838905655</v>
      </c>
      <c r="P26" s="56">
        <f t="shared" si="0"/>
        <v>16030604.052972523</v>
      </c>
      <c r="Q26" s="56">
        <f t="shared" si="0"/>
        <v>16222971.301608194</v>
      </c>
      <c r="S26" s="2" t="s">
        <v>106</v>
      </c>
    </row>
    <row r="27" spans="2:19">
      <c r="B27" s="8"/>
    </row>
    <row r="28" spans="2:19">
      <c r="B28" s="8"/>
    </row>
  </sheetData>
  <mergeCells count="1">
    <mergeCell ref="B4:E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autoPageBreaks="0"/>
  </sheetPr>
  <dimension ref="B2:S57"/>
  <sheetViews>
    <sheetView showGridLines="0" zoomScale="85" zoomScaleNormal="85" workbookViewId="0">
      <pane ySplit="3" topLeftCell="A4" activePane="bottomLeft" state="frozen"/>
      <selection pane="bottomLeft"/>
    </sheetView>
  </sheetViews>
  <sheetFormatPr defaultRowHeight="12.75"/>
  <cols>
    <col min="1" max="1" width="2.85546875" style="2" customWidth="1"/>
    <col min="2" max="2" width="20.7109375" style="2" customWidth="1"/>
    <col min="3" max="3" width="2.7109375" style="2" customWidth="1"/>
    <col min="4" max="4" width="24.7109375" style="2" customWidth="1"/>
    <col min="5" max="7" width="2.7109375" style="2" customWidth="1"/>
    <col min="8" max="8" width="24.7109375" style="2" customWidth="1"/>
    <col min="9" max="12" width="2.7109375" style="2" customWidth="1"/>
    <col min="13" max="13" width="24.7109375" style="2" customWidth="1"/>
    <col min="14" max="16" width="2.7109375" style="2" customWidth="1"/>
    <col min="17" max="17" width="24.7109375" style="2" customWidth="1"/>
    <col min="18" max="19" width="2.7109375" style="2" customWidth="1"/>
    <col min="20" max="16384" width="9.140625" style="2"/>
  </cols>
  <sheetData>
    <row r="2" spans="2:19" s="12" customFormat="1" ht="18">
      <c r="B2" s="11" t="s">
        <v>99</v>
      </c>
    </row>
    <row r="4" spans="2:19" s="7" customFormat="1">
      <c r="B4" s="7" t="s">
        <v>15</v>
      </c>
    </row>
    <row r="6" spans="2:19">
      <c r="B6" s="34" t="s">
        <v>131</v>
      </c>
    </row>
    <row r="7" spans="2:19">
      <c r="B7" s="2" t="s">
        <v>132</v>
      </c>
    </row>
    <row r="8" spans="2:19" s="96" customFormat="1"/>
    <row r="10" spans="2:19" s="7" customFormat="1">
      <c r="B10" s="7" t="s">
        <v>61</v>
      </c>
    </row>
    <row r="12" spans="2:19">
      <c r="B12" s="59"/>
      <c r="C12" s="60"/>
      <c r="D12" s="60" t="s">
        <v>107</v>
      </c>
      <c r="E12" s="60"/>
      <c r="F12" s="60"/>
      <c r="G12" s="60"/>
      <c r="H12" s="60" t="s">
        <v>108</v>
      </c>
      <c r="I12" s="60"/>
      <c r="J12" s="60"/>
      <c r="K12" s="60"/>
      <c r="L12" s="60"/>
      <c r="M12" s="60" t="s">
        <v>109</v>
      </c>
      <c r="N12" s="60"/>
      <c r="O12" s="60"/>
      <c r="P12" s="60"/>
      <c r="Q12" s="60" t="s">
        <v>110</v>
      </c>
      <c r="R12" s="60"/>
      <c r="S12" s="61"/>
    </row>
    <row r="13" spans="2:19" ht="14.25">
      <c r="B13" s="62"/>
      <c r="C13" s="63"/>
      <c r="D13" s="63"/>
      <c r="E13" s="63"/>
      <c r="F13" s="63"/>
      <c r="G13" s="63"/>
      <c r="H13" s="63"/>
      <c r="I13" s="63"/>
      <c r="J13" s="63"/>
      <c r="K13" s="63"/>
      <c r="L13" s="63"/>
      <c r="M13" s="63"/>
      <c r="N13" s="63"/>
      <c r="O13" s="63"/>
      <c r="P13" s="64"/>
      <c r="Q13" s="63"/>
      <c r="R13" s="65"/>
      <c r="S13" s="66"/>
    </row>
    <row r="14" spans="2:19" ht="14.25">
      <c r="B14" s="67"/>
      <c r="C14" s="68"/>
      <c r="D14" s="69"/>
      <c r="E14" s="70"/>
      <c r="F14" s="71"/>
      <c r="G14" s="72"/>
      <c r="H14" s="72"/>
      <c r="I14" s="72"/>
      <c r="J14" s="72"/>
      <c r="K14" s="72"/>
      <c r="L14" s="68"/>
      <c r="M14" s="69"/>
      <c r="N14" s="70"/>
      <c r="O14" s="71"/>
      <c r="P14" s="64"/>
      <c r="Q14" s="72"/>
      <c r="R14" s="65"/>
      <c r="S14" s="66"/>
    </row>
    <row r="15" spans="2:19" ht="14.25">
      <c r="B15" s="67"/>
      <c r="C15" s="73"/>
      <c r="D15" s="74" t="s">
        <v>112</v>
      </c>
      <c r="E15" s="75"/>
      <c r="F15" s="71"/>
      <c r="G15" s="72"/>
      <c r="H15" s="72"/>
      <c r="I15" s="72"/>
      <c r="J15" s="72"/>
      <c r="K15" s="72"/>
      <c r="L15" s="73"/>
      <c r="M15" s="76" t="s">
        <v>114</v>
      </c>
      <c r="N15" s="75"/>
      <c r="O15" s="71"/>
      <c r="P15" s="64"/>
      <c r="Q15" s="72"/>
      <c r="R15" s="65"/>
      <c r="S15" s="66"/>
    </row>
    <row r="16" spans="2:19" ht="14.25">
      <c r="B16" s="67"/>
      <c r="C16" s="77"/>
      <c r="D16" s="78"/>
      <c r="E16" s="79"/>
      <c r="F16" s="71"/>
      <c r="G16" s="72"/>
      <c r="H16" s="72"/>
      <c r="I16" s="72"/>
      <c r="J16" s="72"/>
      <c r="K16" s="72"/>
      <c r="L16" s="77"/>
      <c r="M16" s="78"/>
      <c r="N16" s="79"/>
      <c r="O16" s="71"/>
      <c r="P16" s="64"/>
      <c r="Q16" s="72"/>
      <c r="R16" s="65"/>
      <c r="S16" s="66"/>
    </row>
    <row r="17" spans="2:19" ht="14.25">
      <c r="B17" s="67"/>
      <c r="C17" s="72"/>
      <c r="D17" s="72"/>
      <c r="E17" s="72"/>
      <c r="F17" s="71"/>
      <c r="G17" s="72"/>
      <c r="H17" s="72"/>
      <c r="I17" s="72"/>
      <c r="J17" s="72"/>
      <c r="K17" s="72"/>
      <c r="L17" s="72"/>
      <c r="M17" s="72"/>
      <c r="N17" s="72"/>
      <c r="O17" s="72"/>
      <c r="P17" s="64"/>
      <c r="Q17" s="72"/>
      <c r="R17" s="65"/>
      <c r="S17" s="66"/>
    </row>
    <row r="18" spans="2:19" ht="14.25">
      <c r="B18" s="67"/>
      <c r="C18" s="68"/>
      <c r="D18" s="69"/>
      <c r="E18" s="70"/>
      <c r="F18" s="71"/>
      <c r="G18" s="71"/>
      <c r="H18" s="71"/>
      <c r="I18" s="71"/>
      <c r="J18" s="72"/>
      <c r="K18" s="72"/>
      <c r="L18" s="71"/>
      <c r="M18" s="71"/>
      <c r="N18" s="71"/>
      <c r="O18" s="72"/>
      <c r="P18" s="68"/>
      <c r="Q18" s="69"/>
      <c r="R18" s="70"/>
      <c r="S18" s="66"/>
    </row>
    <row r="19" spans="2:19" ht="14.25">
      <c r="B19" s="67"/>
      <c r="C19" s="73"/>
      <c r="D19" s="74" t="s">
        <v>113</v>
      </c>
      <c r="E19" s="75"/>
      <c r="F19" s="71"/>
      <c r="G19" s="71"/>
      <c r="H19" s="83"/>
      <c r="I19" s="84"/>
      <c r="J19" s="72"/>
      <c r="K19" s="72"/>
      <c r="L19" s="71"/>
      <c r="M19" s="83"/>
      <c r="N19" s="71"/>
      <c r="O19" s="72"/>
      <c r="P19" s="73"/>
      <c r="Q19" s="80" t="s">
        <v>111</v>
      </c>
      <c r="R19" s="75"/>
      <c r="S19" s="66"/>
    </row>
    <row r="20" spans="2:19" ht="14.25">
      <c r="B20" s="67"/>
      <c r="C20" s="77"/>
      <c r="D20" s="78"/>
      <c r="E20" s="79"/>
      <c r="F20" s="71"/>
      <c r="G20" s="71"/>
      <c r="H20" s="71"/>
      <c r="I20" s="71"/>
      <c r="J20" s="72"/>
      <c r="K20" s="72"/>
      <c r="L20" s="71"/>
      <c r="M20" s="71"/>
      <c r="N20" s="71"/>
      <c r="O20" s="72"/>
      <c r="P20" s="77"/>
      <c r="Q20" s="78"/>
      <c r="R20" s="79"/>
      <c r="S20" s="66"/>
    </row>
    <row r="21" spans="2:19" ht="14.25">
      <c r="B21" s="67"/>
      <c r="C21" s="72"/>
      <c r="D21" s="72"/>
      <c r="E21" s="72"/>
      <c r="F21" s="71"/>
      <c r="G21" s="72"/>
      <c r="H21" s="72"/>
      <c r="I21" s="72"/>
      <c r="J21" s="72"/>
      <c r="K21" s="72"/>
      <c r="L21" s="72"/>
      <c r="M21" s="72"/>
      <c r="N21" s="72"/>
      <c r="O21" s="72"/>
      <c r="P21" s="64"/>
      <c r="Q21" s="72"/>
      <c r="R21" s="65"/>
      <c r="S21" s="66"/>
    </row>
    <row r="22" spans="2:19" ht="14.25">
      <c r="B22" s="67"/>
      <c r="C22" s="68"/>
      <c r="D22" s="69"/>
      <c r="E22" s="70"/>
      <c r="F22" s="71"/>
      <c r="G22" s="72"/>
      <c r="H22" s="72"/>
      <c r="I22" s="72"/>
      <c r="J22" s="72"/>
      <c r="K22" s="72"/>
      <c r="L22" s="84"/>
      <c r="M22" s="84"/>
      <c r="N22" s="84"/>
      <c r="O22" s="72"/>
      <c r="P22" s="64"/>
      <c r="Q22" s="72"/>
      <c r="R22" s="65"/>
      <c r="S22" s="66"/>
    </row>
    <row r="23" spans="2:19" ht="14.25">
      <c r="B23" s="67"/>
      <c r="C23" s="73"/>
      <c r="D23" s="74" t="s">
        <v>115</v>
      </c>
      <c r="E23" s="75"/>
      <c r="F23" s="72"/>
      <c r="G23" s="72"/>
      <c r="H23" s="72"/>
      <c r="I23" s="72"/>
      <c r="J23" s="72"/>
      <c r="K23" s="72"/>
      <c r="L23" s="84"/>
      <c r="M23" s="83"/>
      <c r="N23" s="84"/>
      <c r="O23" s="72"/>
      <c r="P23" s="64"/>
      <c r="Q23" s="72"/>
      <c r="R23" s="65"/>
      <c r="S23" s="66"/>
    </row>
    <row r="24" spans="2:19" ht="14.25">
      <c r="B24" s="67"/>
      <c r="C24" s="77"/>
      <c r="D24" s="78"/>
      <c r="E24" s="79"/>
      <c r="F24" s="72"/>
      <c r="G24" s="72"/>
      <c r="H24" s="72"/>
      <c r="I24" s="72"/>
      <c r="J24" s="72"/>
      <c r="K24" s="72"/>
      <c r="L24" s="84"/>
      <c r="M24" s="84"/>
      <c r="N24" s="84"/>
      <c r="O24" s="72"/>
      <c r="P24" s="64"/>
      <c r="Q24" s="72"/>
      <c r="R24" s="65"/>
      <c r="S24" s="66"/>
    </row>
    <row r="25" spans="2:19" ht="14.25">
      <c r="B25" s="85"/>
      <c r="C25" s="86"/>
      <c r="D25" s="86"/>
      <c r="E25" s="86"/>
      <c r="F25" s="86"/>
      <c r="G25" s="86"/>
      <c r="H25" s="86"/>
      <c r="I25" s="86"/>
      <c r="J25" s="86"/>
      <c r="K25" s="86"/>
      <c r="L25" s="86"/>
      <c r="M25" s="86"/>
      <c r="N25" s="86"/>
      <c r="O25" s="86"/>
      <c r="P25" s="86"/>
      <c r="Q25" s="86"/>
      <c r="R25" s="86"/>
      <c r="S25" s="87"/>
    </row>
    <row r="27" spans="2:19" s="7" customFormat="1">
      <c r="B27" s="7" t="s">
        <v>16</v>
      </c>
    </row>
    <row r="28" spans="2:19">
      <c r="C28" s="8"/>
    </row>
    <row r="29" spans="2:19">
      <c r="B29" s="1" t="s">
        <v>39</v>
      </c>
      <c r="C29" s="8"/>
      <c r="D29" s="1" t="s">
        <v>17</v>
      </c>
      <c r="F29" s="13"/>
    </row>
    <row r="30" spans="2:19">
      <c r="C30" s="8"/>
    </row>
    <row r="31" spans="2:19">
      <c r="B31" s="14">
        <v>123</v>
      </c>
      <c r="C31" s="8"/>
      <c r="D31" s="34" t="s">
        <v>55</v>
      </c>
    </row>
    <row r="32" spans="2:19">
      <c r="B32" s="15">
        <f>B31</f>
        <v>123</v>
      </c>
      <c r="C32" s="8"/>
      <c r="D32" s="2" t="s">
        <v>18</v>
      </c>
    </row>
    <row r="33" spans="2:7">
      <c r="B33" s="81">
        <f>B32+B31</f>
        <v>246</v>
      </c>
      <c r="C33" s="8"/>
      <c r="D33" s="2" t="s">
        <v>19</v>
      </c>
    </row>
    <row r="34" spans="2:7">
      <c r="B34" s="16">
        <f>B32+B33</f>
        <v>369</v>
      </c>
      <c r="C34" s="8"/>
      <c r="D34" s="34" t="s">
        <v>54</v>
      </c>
      <c r="E34" s="13"/>
      <c r="F34" s="5"/>
    </row>
    <row r="35" spans="2:7">
      <c r="B35" s="17"/>
      <c r="C35" s="8"/>
      <c r="D35" s="3" t="s">
        <v>20</v>
      </c>
      <c r="E35" s="13"/>
    </row>
    <row r="36" spans="2:7">
      <c r="B36" s="8"/>
      <c r="C36" s="8"/>
    </row>
    <row r="37" spans="2:7">
      <c r="B37" s="18" t="s">
        <v>21</v>
      </c>
      <c r="C37" s="8"/>
    </row>
    <row r="38" spans="2:7">
      <c r="B38" s="19">
        <f>B34+16</f>
        <v>385</v>
      </c>
      <c r="C38" s="8"/>
      <c r="D38" s="2" t="s">
        <v>22</v>
      </c>
    </row>
    <row r="39" spans="2:7">
      <c r="B39" s="20">
        <f>B32*PI()</f>
        <v>386.41589639154455</v>
      </c>
      <c r="C39" s="21"/>
      <c r="D39" s="2" t="s">
        <v>23</v>
      </c>
    </row>
    <row r="40" spans="2:7">
      <c r="B40" s="21"/>
      <c r="C40" s="21"/>
    </row>
    <row r="41" spans="2:7">
      <c r="B41" s="22" t="s">
        <v>24</v>
      </c>
      <c r="C41" s="22"/>
    </row>
    <row r="42" spans="2:7">
      <c r="B42" s="23">
        <v>123</v>
      </c>
      <c r="C42" s="22"/>
      <c r="D42" s="3" t="s">
        <v>25</v>
      </c>
      <c r="G42" s="13"/>
    </row>
    <row r="43" spans="2:7">
      <c r="B43" s="24">
        <v>124</v>
      </c>
      <c r="C43" s="22"/>
      <c r="D43" s="3" t="s">
        <v>26</v>
      </c>
    </row>
    <row r="44" spans="2:7">
      <c r="B44" s="25">
        <f>B33-B34</f>
        <v>-123</v>
      </c>
      <c r="C44" s="26"/>
      <c r="D44" s="2" t="s">
        <v>60</v>
      </c>
    </row>
    <row r="47" spans="2:7">
      <c r="B47" s="1" t="s">
        <v>34</v>
      </c>
    </row>
    <row r="48" spans="2:7">
      <c r="B48" s="1"/>
    </row>
    <row r="49" spans="2:4">
      <c r="B49" s="4" t="s">
        <v>40</v>
      </c>
    </row>
    <row r="50" spans="2:4">
      <c r="B50" s="31" t="s">
        <v>33</v>
      </c>
      <c r="C50" s="8"/>
      <c r="D50" s="3" t="s">
        <v>43</v>
      </c>
    </row>
    <row r="51" spans="2:4">
      <c r="B51" s="30" t="s">
        <v>31</v>
      </c>
      <c r="C51" s="8"/>
      <c r="D51" s="3" t="s">
        <v>35</v>
      </c>
    </row>
    <row r="52" spans="2:4">
      <c r="B52" s="82" t="s">
        <v>32</v>
      </c>
      <c r="C52" s="8"/>
      <c r="D52" s="3" t="s">
        <v>36</v>
      </c>
    </row>
    <row r="53" spans="2:4">
      <c r="B53" s="20" t="s">
        <v>32</v>
      </c>
      <c r="C53" s="8"/>
      <c r="D53" s="3" t="s">
        <v>38</v>
      </c>
    </row>
    <row r="54" spans="2:4">
      <c r="C54" s="8"/>
      <c r="D54" s="3"/>
    </row>
    <row r="55" spans="2:4">
      <c r="B55" s="4" t="s">
        <v>42</v>
      </c>
      <c r="C55" s="8"/>
      <c r="D55" s="3"/>
    </row>
    <row r="56" spans="2:4">
      <c r="B56" s="32" t="s">
        <v>37</v>
      </c>
      <c r="C56" s="8"/>
      <c r="D56" s="3" t="s">
        <v>44</v>
      </c>
    </row>
    <row r="57" spans="2:4">
      <c r="B57" s="33" t="s">
        <v>41</v>
      </c>
      <c r="D57" s="3" t="s">
        <v>45</v>
      </c>
    </row>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autoPageBreaks="0"/>
  </sheetPr>
  <dimension ref="B2:E16"/>
  <sheetViews>
    <sheetView showGridLines="0" zoomScale="85" zoomScaleNormal="85" workbookViewId="0">
      <pane ySplit="3" topLeftCell="A4" activePane="bottomLeft" state="frozen"/>
      <selection pane="bottomLeft"/>
    </sheetView>
  </sheetViews>
  <sheetFormatPr defaultRowHeight="12.75"/>
  <cols>
    <col min="1" max="1" width="2.85546875" style="2" customWidth="1"/>
    <col min="2" max="2" width="7.5703125" style="2" customWidth="1"/>
    <col min="3" max="4" width="47.140625" style="2" customWidth="1"/>
    <col min="5" max="5" width="45.85546875" style="2" customWidth="1"/>
    <col min="6" max="6" width="4.5703125" style="2" customWidth="1"/>
    <col min="7" max="7" width="22" style="2" customWidth="1"/>
    <col min="8" max="16384" width="9.140625" style="2"/>
  </cols>
  <sheetData>
    <row r="2" spans="2:5" s="12" customFormat="1" ht="18">
      <c r="B2" s="11" t="s">
        <v>100</v>
      </c>
    </row>
    <row r="4" spans="2:5" s="7" customFormat="1">
      <c r="B4" s="7" t="s">
        <v>27</v>
      </c>
    </row>
    <row r="5" spans="2:5">
      <c r="C5" s="49"/>
    </row>
    <row r="6" spans="2:5">
      <c r="B6" s="57" t="s">
        <v>56</v>
      </c>
      <c r="C6" s="57" t="s">
        <v>57</v>
      </c>
      <c r="D6" s="57" t="s">
        <v>91</v>
      </c>
      <c r="E6" s="57" t="s">
        <v>59</v>
      </c>
    </row>
    <row r="7" spans="2:5">
      <c r="B7" s="27"/>
      <c r="C7" s="35" t="s">
        <v>58</v>
      </c>
      <c r="D7" s="35"/>
      <c r="E7" s="35" t="s">
        <v>28</v>
      </c>
    </row>
    <row r="8" spans="2:5">
      <c r="B8" s="36">
        <v>1</v>
      </c>
      <c r="C8" s="6" t="s">
        <v>90</v>
      </c>
      <c r="D8" s="6" t="s">
        <v>92</v>
      </c>
      <c r="E8" s="6"/>
    </row>
    <row r="9" spans="2:5">
      <c r="B9" s="6">
        <v>2</v>
      </c>
      <c r="C9" s="6" t="s">
        <v>83</v>
      </c>
      <c r="D9" s="6" t="s">
        <v>93</v>
      </c>
      <c r="E9" s="6" t="s">
        <v>83</v>
      </c>
    </row>
    <row r="10" spans="2:5">
      <c r="B10" s="6">
        <v>3</v>
      </c>
      <c r="C10" s="6" t="s">
        <v>89</v>
      </c>
      <c r="D10" s="6"/>
      <c r="E10" s="6"/>
    </row>
    <row r="13" spans="2:5" s="7" customFormat="1">
      <c r="B13" s="7" t="s">
        <v>53</v>
      </c>
    </row>
    <row r="15" spans="2:5">
      <c r="B15" s="4" t="s">
        <v>51</v>
      </c>
    </row>
    <row r="16" spans="2:5">
      <c r="B16" s="4" t="s">
        <v>52</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90" zoomScaleNormal="90" workbookViewId="0"/>
  </sheetViews>
  <sheetFormatPr defaultRowHeight="12.75"/>
  <cols>
    <col min="1" max="16384" width="9.140625" style="32"/>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autoPageBreaks="0"/>
  </sheetPr>
  <dimension ref="B2:L37"/>
  <sheetViews>
    <sheetView showGridLines="0" zoomScale="85" zoomScaleNormal="85" workbookViewId="0">
      <pane xSplit="6" ySplit="17" topLeftCell="G18" activePane="bottomRight" state="frozen"/>
      <selection pane="topRight"/>
      <selection pane="bottomLeft"/>
      <selection pane="bottomRight"/>
    </sheetView>
  </sheetViews>
  <sheetFormatPr defaultRowHeight="12.75"/>
  <cols>
    <col min="1" max="1" width="4" style="2" customWidth="1"/>
    <col min="2" max="2" width="59.5703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2.7109375" style="95" customWidth="1"/>
    <col min="11" max="11" width="2.7109375" style="2" customWidth="1"/>
    <col min="12" max="26" width="13.7109375" style="2" customWidth="1"/>
    <col min="27" max="16384" width="9.140625" style="2"/>
  </cols>
  <sheetData>
    <row r="2" spans="2:12" s="28" customFormat="1" ht="18">
      <c r="B2" s="28" t="s">
        <v>101</v>
      </c>
    </row>
    <row r="4" spans="2:12">
      <c r="B4" s="98" t="s">
        <v>119</v>
      </c>
      <c r="C4" s="98"/>
      <c r="D4" s="98"/>
      <c r="E4" s="98"/>
    </row>
    <row r="5" spans="2:12">
      <c r="B5" s="98"/>
      <c r="C5" s="98"/>
      <c r="D5" s="98"/>
      <c r="E5" s="98"/>
    </row>
    <row r="6" spans="2:12">
      <c r="B6" s="98"/>
      <c r="C6" s="98"/>
      <c r="D6" s="98"/>
      <c r="E6" s="98"/>
    </row>
    <row r="7" spans="2:12">
      <c r="B7" s="98"/>
      <c r="C7" s="98"/>
      <c r="D7" s="98"/>
      <c r="E7" s="98"/>
    </row>
    <row r="8" spans="2:12">
      <c r="B8" s="98"/>
      <c r="C8" s="98"/>
      <c r="D8" s="98"/>
      <c r="E8" s="98"/>
    </row>
    <row r="9" spans="2:12">
      <c r="B9" s="98"/>
      <c r="C9" s="98"/>
      <c r="D9" s="98"/>
      <c r="E9" s="98"/>
    </row>
    <row r="10" spans="2:12">
      <c r="B10" s="98"/>
      <c r="C10" s="98"/>
      <c r="D10" s="98"/>
      <c r="E10" s="98"/>
    </row>
    <row r="11" spans="2:12">
      <c r="B11" s="98"/>
      <c r="C11" s="98"/>
      <c r="D11" s="98"/>
      <c r="E11" s="98"/>
    </row>
    <row r="12" spans="2:12">
      <c r="B12" s="98"/>
      <c r="C12" s="98"/>
      <c r="D12" s="98"/>
      <c r="E12" s="98"/>
      <c r="H12" s="29"/>
    </row>
    <row r="13" spans="2:12">
      <c r="B13" s="98"/>
      <c r="C13" s="98"/>
      <c r="D13" s="98"/>
      <c r="E13" s="98"/>
      <c r="H13" s="29"/>
    </row>
    <row r="14" spans="2:12">
      <c r="B14" s="98"/>
      <c r="C14" s="98"/>
      <c r="D14" s="98"/>
      <c r="E14" s="98"/>
    </row>
    <row r="16" spans="2:12" s="7" customFormat="1">
      <c r="B16" s="7" t="s">
        <v>46</v>
      </c>
      <c r="F16" s="7" t="s">
        <v>29</v>
      </c>
      <c r="H16" s="7" t="s">
        <v>30</v>
      </c>
      <c r="J16" s="90"/>
      <c r="L16" s="7" t="s">
        <v>48</v>
      </c>
    </row>
    <row r="19" spans="2:12" s="7" customFormat="1">
      <c r="B19" s="7" t="s">
        <v>70</v>
      </c>
      <c r="J19" s="90"/>
    </row>
    <row r="21" spans="2:12" s="7" customFormat="1">
      <c r="B21" s="7" t="s">
        <v>117</v>
      </c>
      <c r="J21" s="90"/>
    </row>
    <row r="22" spans="2:12">
      <c r="B22" s="1"/>
    </row>
    <row r="23" spans="2:12">
      <c r="B23" s="2" t="s">
        <v>76</v>
      </c>
      <c r="F23" s="2" t="s">
        <v>68</v>
      </c>
      <c r="H23" s="50">
        <f>'Tab 8_Wettelijke formule'!O26</f>
        <v>15840517.838905655</v>
      </c>
      <c r="L23" s="92"/>
    </row>
    <row r="24" spans="2:12">
      <c r="B24" s="2" t="s">
        <v>74</v>
      </c>
      <c r="F24" s="2" t="s">
        <v>68</v>
      </c>
      <c r="H24" s="50">
        <f>'Tab 5_Toevoeging kosten RCR'!H16</f>
        <v>24201222.433898386</v>
      </c>
      <c r="L24" s="94" t="s">
        <v>121</v>
      </c>
    </row>
    <row r="25" spans="2:12">
      <c r="B25" s="2" t="s">
        <v>75</v>
      </c>
      <c r="F25" s="2" t="s">
        <v>68</v>
      </c>
      <c r="H25" s="50">
        <f>'Tab 5_Toevoeging kosten RCR'!H17</f>
        <v>21596477.115795538</v>
      </c>
      <c r="L25" s="94" t="s">
        <v>121</v>
      </c>
    </row>
    <row r="26" spans="2:12">
      <c r="H26" s="40"/>
      <c r="L26" s="89"/>
    </row>
    <row r="27" spans="2:12">
      <c r="B27" s="2" t="s">
        <v>120</v>
      </c>
      <c r="F27" s="2" t="s">
        <v>68</v>
      </c>
      <c r="H27" s="50">
        <f>SUM(H23:H25)</f>
        <v>61638217.388599575</v>
      </c>
      <c r="L27" s="92"/>
    </row>
    <row r="29" spans="2:12" s="7" customFormat="1">
      <c r="B29" s="7" t="s">
        <v>118</v>
      </c>
      <c r="J29" s="90"/>
      <c r="L29" s="90"/>
    </row>
    <row r="31" spans="2:12">
      <c r="B31" s="2" t="s">
        <v>133</v>
      </c>
      <c r="F31" s="2" t="s">
        <v>68</v>
      </c>
      <c r="H31" s="50">
        <f>'Tab 7_Brondata'!H19</f>
        <v>-1319448.8553143046</v>
      </c>
      <c r="L31" s="89"/>
    </row>
    <row r="33" spans="2:10">
      <c r="B33" s="2" t="s">
        <v>126</v>
      </c>
      <c r="F33" s="2" t="s">
        <v>68</v>
      </c>
      <c r="H33" s="50">
        <f>H31</f>
        <v>-1319448.8553143046</v>
      </c>
    </row>
    <row r="35" spans="2:10" s="7" customFormat="1">
      <c r="B35" s="7" t="s">
        <v>71</v>
      </c>
      <c r="J35" s="90"/>
    </row>
    <row r="37" spans="2:10">
      <c r="B37" s="2" t="s">
        <v>95</v>
      </c>
      <c r="F37" s="2" t="s">
        <v>68</v>
      </c>
      <c r="H37" s="50">
        <f>H27+H33</f>
        <v>60318768.533285268</v>
      </c>
    </row>
  </sheetData>
  <mergeCells count="1">
    <mergeCell ref="B4:E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90" zoomScaleNormal="90" workbookViewId="0"/>
  </sheetViews>
  <sheetFormatPr defaultRowHeight="12.75"/>
  <cols>
    <col min="1" max="16384" width="9.140625" style="32"/>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M20"/>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10" width="2.7109375" style="2" customWidth="1"/>
    <col min="11" max="11" width="18.85546875" style="2" customWidth="1"/>
    <col min="12" max="12" width="2.7109375" style="2" customWidth="1"/>
    <col min="13" max="27" width="13.7109375" style="2" customWidth="1"/>
    <col min="28" max="16384" width="9.140625" style="2"/>
  </cols>
  <sheetData>
    <row r="2" spans="2:13" s="28" customFormat="1" ht="18">
      <c r="B2" s="28" t="s">
        <v>102</v>
      </c>
    </row>
    <row r="4" spans="2:13">
      <c r="B4" s="99" t="s">
        <v>122</v>
      </c>
      <c r="C4" s="100"/>
      <c r="D4" s="100"/>
      <c r="E4" s="100"/>
    </row>
    <row r="5" spans="2:13">
      <c r="B5" s="100"/>
      <c r="C5" s="100"/>
      <c r="D5" s="100"/>
      <c r="E5" s="100"/>
    </row>
    <row r="6" spans="2:13">
      <c r="B6" s="100"/>
      <c r="C6" s="100"/>
      <c r="D6" s="100"/>
      <c r="E6" s="100"/>
    </row>
    <row r="7" spans="2:13">
      <c r="B7" s="100"/>
      <c r="C7" s="100"/>
      <c r="D7" s="100"/>
      <c r="E7" s="100"/>
    </row>
    <row r="8" spans="2:13">
      <c r="B8" s="100"/>
      <c r="C8" s="100"/>
      <c r="D8" s="100"/>
      <c r="E8" s="100"/>
    </row>
    <row r="9" spans="2:13">
      <c r="B9" s="100"/>
      <c r="C9" s="100"/>
      <c r="D9" s="100"/>
      <c r="E9" s="100"/>
    </row>
    <row r="10" spans="2:13">
      <c r="B10" s="34"/>
      <c r="C10" s="34"/>
      <c r="D10" s="34"/>
      <c r="H10" s="29"/>
    </row>
    <row r="11" spans="2:13" s="7" customFormat="1">
      <c r="B11" s="7" t="s">
        <v>46</v>
      </c>
      <c r="F11" s="7" t="s">
        <v>29</v>
      </c>
      <c r="H11" s="7" t="s">
        <v>30</v>
      </c>
      <c r="K11" s="7" t="s">
        <v>47</v>
      </c>
      <c r="M11" s="7" t="s">
        <v>48</v>
      </c>
    </row>
    <row r="14" spans="2:13" s="7" customFormat="1">
      <c r="B14" s="7" t="s">
        <v>73</v>
      </c>
    </row>
    <row r="16" spans="2:13">
      <c r="B16" s="2" t="s">
        <v>74</v>
      </c>
      <c r="F16" s="2" t="s">
        <v>68</v>
      </c>
      <c r="H16" s="91">
        <v>24201222.433898386</v>
      </c>
      <c r="K16" s="2" t="s">
        <v>89</v>
      </c>
      <c r="M16" s="49"/>
    </row>
    <row r="17" spans="2:11">
      <c r="B17" s="2" t="s">
        <v>75</v>
      </c>
      <c r="F17" s="2" t="s">
        <v>68</v>
      </c>
      <c r="H17" s="91">
        <v>21596477.115795538</v>
      </c>
      <c r="K17" s="2" t="s">
        <v>89</v>
      </c>
    </row>
    <row r="20" spans="2:11">
      <c r="H20" s="38"/>
    </row>
  </sheetData>
  <mergeCells count="1">
    <mergeCell ref="B4:E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90" zoomScaleNormal="90" workbookViewId="0"/>
  </sheetViews>
  <sheetFormatPr defaultRowHeight="12.75"/>
  <cols>
    <col min="1" max="16384" width="9.140625" style="32"/>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V25"/>
  <sheetViews>
    <sheetView showGridLines="0" zoomScale="85" zoomScaleNormal="85" workbookViewId="0">
      <pane xSplit="6" ySplit="12" topLeftCell="H13" activePane="bottomRight" state="frozen"/>
      <selection pane="topRight"/>
      <selection pane="bottomLeft"/>
      <selection pane="bottomRight"/>
    </sheetView>
  </sheetViews>
  <sheetFormatPr defaultRowHeight="12.75"/>
  <cols>
    <col min="1" max="1" width="4" style="2" customWidth="1"/>
    <col min="2" max="2" width="46.140625" style="2" customWidth="1"/>
    <col min="3" max="5" width="4.5703125" style="2" customWidth="1"/>
    <col min="6" max="6" width="11.7109375" style="2" customWidth="1"/>
    <col min="7" max="7" width="2.7109375" style="2" customWidth="1"/>
    <col min="8" max="8" width="12.5703125" style="2" customWidth="1"/>
    <col min="9" max="9" width="2.7109375" style="2" customWidth="1"/>
    <col min="10" max="10" width="10.5703125" style="2" customWidth="1"/>
    <col min="11" max="11" width="2.7109375" style="2" customWidth="1"/>
    <col min="12" max="17" width="12.5703125" style="2" customWidth="1"/>
    <col min="18" max="18" width="2.7109375" style="2" customWidth="1"/>
    <col min="19" max="19" width="18.8554687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2:22" s="28" customFormat="1" ht="18">
      <c r="B2" s="28" t="s">
        <v>103</v>
      </c>
    </row>
    <row r="4" spans="2:22">
      <c r="B4" s="99" t="s">
        <v>123</v>
      </c>
      <c r="C4" s="100"/>
      <c r="D4" s="100"/>
      <c r="E4" s="100"/>
    </row>
    <row r="5" spans="2:22">
      <c r="B5" s="100"/>
      <c r="C5" s="100"/>
      <c r="D5" s="100"/>
      <c r="E5" s="100"/>
    </row>
    <row r="6" spans="2:22">
      <c r="B6" s="100"/>
      <c r="C6" s="100"/>
      <c r="D6" s="100"/>
      <c r="E6" s="100"/>
    </row>
    <row r="7" spans="2:22">
      <c r="B7" s="100"/>
      <c r="C7" s="100"/>
      <c r="D7" s="100"/>
      <c r="E7" s="100"/>
    </row>
    <row r="8" spans="2:22">
      <c r="B8" s="100"/>
      <c r="C8" s="100"/>
      <c r="D8" s="100"/>
      <c r="E8" s="100"/>
    </row>
    <row r="9" spans="2:22">
      <c r="B9" s="47"/>
      <c r="C9" s="34"/>
      <c r="D9" s="34"/>
      <c r="H9" s="29"/>
      <c r="U9" s="5"/>
    </row>
    <row r="10" spans="2:22" s="7" customFormat="1">
      <c r="B10" s="7" t="s">
        <v>46</v>
      </c>
      <c r="F10" s="7" t="s">
        <v>29</v>
      </c>
      <c r="H10" s="7" t="s">
        <v>30</v>
      </c>
      <c r="J10" s="7" t="s">
        <v>50</v>
      </c>
      <c r="L10" s="43">
        <v>2016</v>
      </c>
      <c r="M10" s="43">
        <v>2017</v>
      </c>
      <c r="N10" s="43">
        <v>2018</v>
      </c>
      <c r="O10" s="43">
        <v>2019</v>
      </c>
      <c r="P10" s="43">
        <v>2020</v>
      </c>
      <c r="Q10" s="43">
        <v>2021</v>
      </c>
      <c r="S10" s="7" t="s">
        <v>47</v>
      </c>
      <c r="U10" s="7" t="s">
        <v>48</v>
      </c>
      <c r="V10" s="44"/>
    </row>
    <row r="13" spans="2:22" s="7" customFormat="1">
      <c r="B13" s="7" t="s">
        <v>65</v>
      </c>
    </row>
    <row r="15" spans="2:22">
      <c r="B15" s="1" t="s">
        <v>78</v>
      </c>
      <c r="U15" s="1" t="s">
        <v>66</v>
      </c>
    </row>
    <row r="16" spans="2:22">
      <c r="B16" s="2" t="s">
        <v>79</v>
      </c>
      <c r="F16" s="2" t="s">
        <v>62</v>
      </c>
      <c r="M16" s="51">
        <v>2E-3</v>
      </c>
      <c r="N16" s="51">
        <v>1.4E-2</v>
      </c>
      <c r="O16" s="93">
        <v>2.1000000000000001E-2</v>
      </c>
      <c r="P16" s="58">
        <v>1.2E-2</v>
      </c>
      <c r="Q16" s="58">
        <v>1.2E-2</v>
      </c>
      <c r="S16" s="2" t="s">
        <v>90</v>
      </c>
      <c r="U16" s="41" t="s">
        <v>134</v>
      </c>
    </row>
    <row r="17" spans="2:21">
      <c r="U17" s="41" t="s">
        <v>67</v>
      </c>
    </row>
    <row r="18" spans="2:21">
      <c r="U18" s="41" t="s">
        <v>135</v>
      </c>
    </row>
    <row r="19" spans="2:21">
      <c r="U19" s="41" t="s">
        <v>136</v>
      </c>
    </row>
    <row r="20" spans="2:21">
      <c r="U20" s="41" t="s">
        <v>137</v>
      </c>
    </row>
    <row r="21" spans="2:21">
      <c r="U21" s="41"/>
    </row>
    <row r="22" spans="2:21" s="7" customFormat="1">
      <c r="B22" s="7" t="s">
        <v>82</v>
      </c>
    </row>
    <row r="24" spans="2:21">
      <c r="B24" s="1" t="s">
        <v>81</v>
      </c>
    </row>
    <row r="25" spans="2:21">
      <c r="B25" s="42" t="s">
        <v>80</v>
      </c>
      <c r="H25" s="45">
        <v>0</v>
      </c>
      <c r="S25" s="2" t="s">
        <v>125</v>
      </c>
      <c r="U25" s="5"/>
    </row>
  </sheetData>
  <mergeCells count="1">
    <mergeCell ref="B4:E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Tab 1_Titelblad</vt:lpstr>
      <vt:lpstr>Tab 2_Toelichting</vt:lpstr>
      <vt:lpstr>Tab 3_Bronnen en toepassingen</vt:lpstr>
      <vt:lpstr>Resultaat --&gt;</vt:lpstr>
      <vt:lpstr>Tab 4_Totale inkomsten 2019</vt:lpstr>
      <vt:lpstr>Input (Dataverzoek TenneT) --&gt;</vt:lpstr>
      <vt:lpstr>Tab 5_Toevoeging kosten RCR</vt:lpstr>
      <vt:lpstr>Input (Data door ACM) --&gt;</vt:lpstr>
      <vt:lpstr>Tab 6_Parameters</vt:lpstr>
      <vt:lpstr>Tab 7_Brondata</vt:lpstr>
      <vt:lpstr>Berekeningen --&gt;</vt:lpstr>
      <vt:lpstr>Tab 8_Wettelijke formule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Autoriteit Consument &amp; Markt</dc:creator>
  <cp:lastModifiedBy>Tol, Ilona</cp:lastModifiedBy>
  <cp:lastPrinted>2018-07-11T14:40:53Z</cp:lastPrinted>
  <dcterms:created xsi:type="dcterms:W3CDTF">2017-12-20T09:39:51Z</dcterms:created>
  <dcterms:modified xsi:type="dcterms:W3CDTF">2018-11-27T16:12:07Z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0x01010049E878650FBD2D4392CD8EF4C647E9D5</vt:lpwstr>
  </property>
</Properties>
</file>