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13_ncr:1_{BD19F66C-17FB-40F5-9519-8BC9368C7D20}" xr6:coauthVersionLast="46" xr6:coauthVersionMax="46" xr10:uidLastSave="{00000000-0000-0000-0000-000000000000}"/>
  <bookViews>
    <workbookView xWindow="-120" yWindow="-120" windowWidth="29040" windowHeight="17640"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Investeringen'!$B$14:$Q$208</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 i="28" l="1"/>
  <c r="AE24" i="28"/>
  <c r="AF24" i="28"/>
  <c r="AG24" i="28"/>
  <c r="AH24" i="28"/>
  <c r="AI24" i="28"/>
  <c r="AJ24" i="28"/>
  <c r="AK24" i="28"/>
  <c r="AL24" i="28"/>
  <c r="AM24" i="28"/>
  <c r="AN24" i="28"/>
  <c r="AO24" i="28"/>
  <c r="AP24" i="28"/>
  <c r="AQ24" i="28"/>
  <c r="AR24" i="28"/>
  <c r="AC24" i="28"/>
  <c r="AD18" i="28"/>
  <c r="AE18" i="28"/>
  <c r="AF18" i="28"/>
  <c r="AG18" i="28"/>
  <c r="AH18" i="28"/>
  <c r="AI18" i="28"/>
  <c r="AJ18" i="28"/>
  <c r="AK18" i="28"/>
  <c r="AL18" i="28"/>
  <c r="AM18" i="28"/>
  <c r="AN18" i="28"/>
  <c r="AO18" i="28"/>
  <c r="AP18" i="28"/>
  <c r="AQ18" i="28"/>
  <c r="AR18" i="28"/>
  <c r="AD19" i="28"/>
  <c r="AE19" i="28"/>
  <c r="AF19" i="28"/>
  <c r="AG19" i="28"/>
  <c r="AH19" i="28"/>
  <c r="AI19" i="28"/>
  <c r="AJ19" i="28"/>
  <c r="AK19" i="28"/>
  <c r="AL19" i="28"/>
  <c r="AM19" i="28"/>
  <c r="AN19" i="28"/>
  <c r="AO19" i="28"/>
  <c r="AP19" i="28"/>
  <c r="AQ19" i="28"/>
  <c r="AR19" i="28"/>
  <c r="AC18" i="28"/>
  <c r="AC19" i="28"/>
  <c r="AP23" i="27"/>
  <c r="AQ23" i="27"/>
  <c r="AR23" i="27"/>
  <c r="AS23" i="27"/>
  <c r="AT23" i="27"/>
  <c r="AU23" i="27"/>
  <c r="AV23" i="27"/>
  <c r="AW23" i="27"/>
  <c r="AX23" i="27"/>
  <c r="AY23" i="27"/>
  <c r="AZ23" i="27"/>
  <c r="BA23" i="27"/>
  <c r="BB23" i="27"/>
  <c r="BC23" i="27"/>
  <c r="BD23" i="27"/>
  <c r="AO23" i="27"/>
  <c r="AP17" i="27"/>
  <c r="AQ17" i="27"/>
  <c r="AR17" i="27"/>
  <c r="AS17" i="27"/>
  <c r="AT17" i="27"/>
  <c r="AU17" i="27"/>
  <c r="AV17" i="27"/>
  <c r="AW17" i="27"/>
  <c r="AX17" i="27"/>
  <c r="AY17" i="27"/>
  <c r="AZ17" i="27"/>
  <c r="BA17" i="27"/>
  <c r="BB17" i="27"/>
  <c r="BC17" i="27"/>
  <c r="BD17" i="27"/>
  <c r="AP18" i="27"/>
  <c r="AQ18" i="27"/>
  <c r="AR18" i="27"/>
  <c r="AS18" i="27"/>
  <c r="AT18" i="27"/>
  <c r="AU18" i="27"/>
  <c r="AV18" i="27"/>
  <c r="AW18" i="27"/>
  <c r="AX18" i="27"/>
  <c r="AY18" i="27"/>
  <c r="AZ18" i="27"/>
  <c r="BA18" i="27"/>
  <c r="BB18" i="27"/>
  <c r="BC18" i="27"/>
  <c r="BD18" i="27"/>
  <c r="AO17" i="27"/>
  <c r="AO18" i="27"/>
  <c r="B228" i="28"/>
  <c r="C228" i="28"/>
  <c r="D228" i="28"/>
  <c r="E228" i="28"/>
  <c r="F228" i="28"/>
  <c r="G228" i="28"/>
  <c r="B229" i="28"/>
  <c r="C229" i="28"/>
  <c r="D229" i="28"/>
  <c r="E229" i="28"/>
  <c r="F229" i="28"/>
  <c r="G229" i="28"/>
  <c r="B230" i="28"/>
  <c r="C230" i="28"/>
  <c r="D230" i="28"/>
  <c r="E230" i="28"/>
  <c r="F230" i="28"/>
  <c r="G230" i="28"/>
  <c r="B231" i="28"/>
  <c r="C231" i="28"/>
  <c r="D231" i="28"/>
  <c r="E231" i="28"/>
  <c r="F231" i="28"/>
  <c r="G231" i="28"/>
  <c r="B232" i="28"/>
  <c r="C232" i="28"/>
  <c r="D232" i="28"/>
  <c r="E232" i="28"/>
  <c r="F232" i="28"/>
  <c r="G232" i="28"/>
  <c r="B233" i="28"/>
  <c r="C233" i="28"/>
  <c r="D233" i="28"/>
  <c r="E233" i="28"/>
  <c r="F233" i="28"/>
  <c r="G233" i="28"/>
  <c r="B228" i="27"/>
  <c r="C228" i="27"/>
  <c r="D228" i="27"/>
  <c r="E228" i="27"/>
  <c r="X228" i="27" s="1"/>
  <c r="AA228" i="27"/>
  <c r="AE228" i="27"/>
  <c r="AI228" i="27"/>
  <c r="AM228" i="27"/>
  <c r="B223" i="27"/>
  <c r="C223" i="27"/>
  <c r="D223" i="27"/>
  <c r="E223" i="27"/>
  <c r="X223" i="27" s="1"/>
  <c r="AA223" i="27"/>
  <c r="AE223" i="27"/>
  <c r="AI223" i="27"/>
  <c r="AM223" i="27"/>
  <c r="B224" i="27"/>
  <c r="C224" i="27"/>
  <c r="D224" i="27"/>
  <c r="E224" i="27"/>
  <c r="X224" i="27" s="1"/>
  <c r="AA224" i="27"/>
  <c r="AE224" i="27"/>
  <c r="AI224" i="27"/>
  <c r="AM224" i="27"/>
  <c r="B225" i="27"/>
  <c r="C225" i="27"/>
  <c r="D225" i="27"/>
  <c r="E225" i="27"/>
  <c r="X225" i="27" s="1"/>
  <c r="AA225" i="27"/>
  <c r="AE225" i="27"/>
  <c r="AI225" i="27"/>
  <c r="AM225" i="27"/>
  <c r="B226" i="27"/>
  <c r="C226" i="27"/>
  <c r="D226" i="27"/>
  <c r="E226" i="27"/>
  <c r="X226" i="27" s="1"/>
  <c r="AA226" i="27"/>
  <c r="AE226" i="27"/>
  <c r="AI226" i="27"/>
  <c r="AM226" i="27"/>
  <c r="B227" i="27"/>
  <c r="C227" i="27"/>
  <c r="D227" i="27"/>
  <c r="E227" i="27"/>
  <c r="X227" i="27" s="1"/>
  <c r="AA227" i="27"/>
  <c r="AE227" i="27"/>
  <c r="AI227" i="27"/>
  <c r="AM227" i="27"/>
  <c r="B212" i="57"/>
  <c r="C212" i="57"/>
  <c r="P212" i="57" s="1"/>
  <c r="D212" i="57"/>
  <c r="E212" i="57"/>
  <c r="F212" i="57"/>
  <c r="G212" i="57"/>
  <c r="H212" i="57"/>
  <c r="O212" i="57"/>
  <c r="B213" i="57"/>
  <c r="C213" i="57"/>
  <c r="D213" i="57"/>
  <c r="P213" i="57" s="1"/>
  <c r="L213" i="57" s="1"/>
  <c r="N213" i="57" s="1"/>
  <c r="E213" i="57"/>
  <c r="F213" i="57"/>
  <c r="G213" i="57"/>
  <c r="H213" i="57"/>
  <c r="O213" i="57" s="1"/>
  <c r="B214" i="57"/>
  <c r="C214" i="57"/>
  <c r="P214" i="57" s="1"/>
  <c r="D214" i="57"/>
  <c r="E214" i="57"/>
  <c r="F214" i="57"/>
  <c r="G214" i="57"/>
  <c r="L214" i="57" s="1"/>
  <c r="H214" i="57"/>
  <c r="O214" i="57"/>
  <c r="B215" i="57"/>
  <c r="C215" i="57"/>
  <c r="D215" i="57"/>
  <c r="E215" i="57"/>
  <c r="F215" i="57"/>
  <c r="G215" i="57"/>
  <c r="H215" i="57"/>
  <c r="P215" i="57"/>
  <c r="L215" i="57" s="1"/>
  <c r="N215" i="57" s="1"/>
  <c r="B216" i="57"/>
  <c r="C216" i="57"/>
  <c r="P216" i="57" s="1"/>
  <c r="D216" i="57"/>
  <c r="E216" i="57"/>
  <c r="N216" i="57" s="1"/>
  <c r="F216" i="57"/>
  <c r="G216" i="57"/>
  <c r="L216" i="57" s="1"/>
  <c r="H216" i="57"/>
  <c r="O216" i="57"/>
  <c r="B217" i="57"/>
  <c r="C217" i="57"/>
  <c r="D217" i="57"/>
  <c r="P217" i="57" s="1"/>
  <c r="L217" i="57" s="1"/>
  <c r="N217" i="57" s="1"/>
  <c r="E217" i="57"/>
  <c r="F217" i="57"/>
  <c r="G217" i="57"/>
  <c r="H217" i="57"/>
  <c r="O217" i="57" s="1"/>
  <c r="B209" i="29"/>
  <c r="C209" i="29"/>
  <c r="D209" i="29"/>
  <c r="E209" i="29"/>
  <c r="F209" i="29"/>
  <c r="G209" i="29"/>
  <c r="I209" i="29"/>
  <c r="L209" i="29" s="1"/>
  <c r="B210" i="29"/>
  <c r="C210" i="29"/>
  <c r="D210" i="29"/>
  <c r="E210" i="29"/>
  <c r="F210" i="29"/>
  <c r="G210" i="29"/>
  <c r="B211" i="29"/>
  <c r="C211" i="29"/>
  <c r="D211" i="29"/>
  <c r="E211" i="29"/>
  <c r="F211" i="29"/>
  <c r="G211" i="29"/>
  <c r="B212" i="29"/>
  <c r="C212" i="29"/>
  <c r="D212" i="29"/>
  <c r="E212" i="29"/>
  <c r="F212" i="29"/>
  <c r="G212" i="29"/>
  <c r="B213" i="29"/>
  <c r="C213" i="29"/>
  <c r="D213" i="29"/>
  <c r="E213" i="29"/>
  <c r="F213" i="29"/>
  <c r="G213" i="29"/>
  <c r="B214" i="29"/>
  <c r="C214" i="29"/>
  <c r="D214" i="29"/>
  <c r="E214" i="29"/>
  <c r="F214" i="29"/>
  <c r="G214" i="29"/>
  <c r="B257" i="34"/>
  <c r="C257" i="34"/>
  <c r="D257" i="34"/>
  <c r="E257" i="34"/>
  <c r="M257" i="34" s="1"/>
  <c r="P257" i="34" s="1"/>
  <c r="F257" i="34"/>
  <c r="G257" i="34"/>
  <c r="H257" i="34"/>
  <c r="J257" i="34"/>
  <c r="K257" i="34"/>
  <c r="L257" i="34"/>
  <c r="N257" i="34"/>
  <c r="B258" i="34"/>
  <c r="C258" i="34"/>
  <c r="D258" i="34"/>
  <c r="K258" i="34" s="1"/>
  <c r="E258" i="34"/>
  <c r="M258" i="34" s="1"/>
  <c r="F258" i="34"/>
  <c r="L258" i="34" s="1"/>
  <c r="G258" i="34"/>
  <c r="H258" i="34"/>
  <c r="J258" i="34"/>
  <c r="N258" i="34"/>
  <c r="B259" i="34"/>
  <c r="C259" i="34"/>
  <c r="J259" i="34" s="1"/>
  <c r="D259" i="34"/>
  <c r="K259" i="34" s="1"/>
  <c r="E259" i="34"/>
  <c r="F259" i="34"/>
  <c r="G259" i="34"/>
  <c r="H259" i="34"/>
  <c r="N259" i="34" s="1"/>
  <c r="L259" i="34"/>
  <c r="M259" i="34"/>
  <c r="B260" i="34"/>
  <c r="C260" i="34"/>
  <c r="J260" i="34" s="1"/>
  <c r="D260" i="34"/>
  <c r="E260" i="34"/>
  <c r="F260" i="34"/>
  <c r="G260" i="34"/>
  <c r="H260" i="34"/>
  <c r="N260" i="34" s="1"/>
  <c r="K260" i="34"/>
  <c r="L260" i="34"/>
  <c r="M260" i="34"/>
  <c r="B261" i="34"/>
  <c r="C261" i="34"/>
  <c r="D261" i="34"/>
  <c r="E261" i="34"/>
  <c r="M261" i="34" s="1"/>
  <c r="F261" i="34"/>
  <c r="L261" i="34" s="1"/>
  <c r="G261" i="34"/>
  <c r="H261" i="34"/>
  <c r="J261" i="34"/>
  <c r="K261" i="34"/>
  <c r="N261" i="34"/>
  <c r="B262" i="34"/>
  <c r="C262" i="34"/>
  <c r="D262" i="34"/>
  <c r="K262" i="34" s="1"/>
  <c r="E262" i="34"/>
  <c r="M262" i="34" s="1"/>
  <c r="F262" i="34"/>
  <c r="L262" i="34" s="1"/>
  <c r="G262" i="34"/>
  <c r="H262" i="34"/>
  <c r="J262" i="34"/>
  <c r="N262" i="34"/>
  <c r="L209" i="18"/>
  <c r="M209" i="18"/>
  <c r="N209" i="18"/>
  <c r="L210" i="18"/>
  <c r="M210" i="18" s="1"/>
  <c r="N210" i="18"/>
  <c r="L211" i="18"/>
  <c r="M211" i="18"/>
  <c r="N211" i="18"/>
  <c r="L212" i="18"/>
  <c r="M212" i="18"/>
  <c r="N212" i="18"/>
  <c r="L213" i="18"/>
  <c r="M213" i="18"/>
  <c r="N213" i="18"/>
  <c r="L214" i="18"/>
  <c r="M214" i="18" s="1"/>
  <c r="N214" i="18"/>
  <c r="G209" i="18"/>
  <c r="H209" i="18"/>
  <c r="I209" i="18"/>
  <c r="G210" i="18"/>
  <c r="H210" i="18"/>
  <c r="I210" i="18"/>
  <c r="G211" i="18"/>
  <c r="H211" i="18"/>
  <c r="I211" i="18"/>
  <c r="G212" i="18"/>
  <c r="H212" i="18"/>
  <c r="I212" i="18"/>
  <c r="G213" i="18"/>
  <c r="H213" i="18"/>
  <c r="I213" i="18"/>
  <c r="G214" i="18"/>
  <c r="H214" i="18"/>
  <c r="I214" i="18"/>
  <c r="X209" i="29" l="1"/>
  <c r="T209" i="29"/>
  <c r="P261" i="34"/>
  <c r="I213" i="29" s="1"/>
  <c r="L213" i="29" s="1"/>
  <c r="O209" i="29"/>
  <c r="I232" i="28"/>
  <c r="J216" i="57"/>
  <c r="U216" i="57" s="1"/>
  <c r="J227" i="27" s="1"/>
  <c r="AR227" i="27" s="1"/>
  <c r="N232" i="28" s="1"/>
  <c r="V213" i="29"/>
  <c r="K213" i="29"/>
  <c r="Y209" i="29"/>
  <c r="U209" i="29"/>
  <c r="Q209" i="29"/>
  <c r="K209" i="29"/>
  <c r="J212" i="57"/>
  <c r="U212" i="57" s="1"/>
  <c r="J223" i="27" s="1"/>
  <c r="AR223" i="27" s="1"/>
  <c r="N228" i="28" s="1"/>
  <c r="W209" i="29"/>
  <c r="S209" i="29"/>
  <c r="N209" i="29"/>
  <c r="I228" i="28"/>
  <c r="Z209" i="29"/>
  <c r="V209" i="29"/>
  <c r="R209" i="29"/>
  <c r="M209" i="29"/>
  <c r="AL228" i="27"/>
  <c r="AH228" i="27"/>
  <c r="AD228" i="27"/>
  <c r="Z228" i="27"/>
  <c r="AK228" i="27"/>
  <c r="AG228" i="27"/>
  <c r="AC228" i="27"/>
  <c r="Y228" i="27"/>
  <c r="AJ228" i="27"/>
  <c r="AF228" i="27"/>
  <c r="AB228" i="27"/>
  <c r="AL227" i="27"/>
  <c r="AH227" i="27"/>
  <c r="AD227" i="27"/>
  <c r="Z227" i="27"/>
  <c r="AL226" i="27"/>
  <c r="AH226" i="27"/>
  <c r="AD226" i="27"/>
  <c r="Z226" i="27"/>
  <c r="AL225" i="27"/>
  <c r="AH225" i="27"/>
  <c r="AD225" i="27"/>
  <c r="Z225" i="27"/>
  <c r="AL224" i="27"/>
  <c r="AH224" i="27"/>
  <c r="AD224" i="27"/>
  <c r="Z224" i="27"/>
  <c r="AL223" i="27"/>
  <c r="AH223" i="27"/>
  <c r="AD223" i="27"/>
  <c r="Z223" i="27"/>
  <c r="AK227" i="27"/>
  <c r="AG227" i="27"/>
  <c r="AC227" i="27"/>
  <c r="Y227" i="27"/>
  <c r="AK226" i="27"/>
  <c r="AG226" i="27"/>
  <c r="AC226" i="27"/>
  <c r="Y226" i="27"/>
  <c r="AK225" i="27"/>
  <c r="AG225" i="27"/>
  <c r="AC225" i="27"/>
  <c r="Y225" i="27"/>
  <c r="AK224" i="27"/>
  <c r="AG224" i="27"/>
  <c r="AC224" i="27"/>
  <c r="Y224" i="27"/>
  <c r="AK223" i="27"/>
  <c r="AG223" i="27"/>
  <c r="AC223" i="27"/>
  <c r="Y223" i="27"/>
  <c r="AJ227" i="27"/>
  <c r="AF227" i="27"/>
  <c r="AB227" i="27"/>
  <c r="AJ226" i="27"/>
  <c r="AF226" i="27"/>
  <c r="AB226" i="27"/>
  <c r="AJ225" i="27"/>
  <c r="AF225" i="27"/>
  <c r="AB225" i="27"/>
  <c r="AJ224" i="27"/>
  <c r="AF224" i="27"/>
  <c r="AB224" i="27"/>
  <c r="AJ223" i="27"/>
  <c r="AF223" i="27"/>
  <c r="AB223" i="27"/>
  <c r="N212" i="57"/>
  <c r="L212" i="57"/>
  <c r="AB216" i="57"/>
  <c r="Q227" i="27" s="1"/>
  <c r="N214" i="57"/>
  <c r="AA216" i="57"/>
  <c r="P227" i="27" s="1"/>
  <c r="W216" i="57"/>
  <c r="L227" i="27" s="1"/>
  <c r="S216" i="57"/>
  <c r="H227" i="27" s="1"/>
  <c r="O215" i="57"/>
  <c r="W212" i="57"/>
  <c r="L223" i="27" s="1"/>
  <c r="X216" i="57"/>
  <c r="M227" i="27" s="1"/>
  <c r="T216" i="57"/>
  <c r="I227" i="27" s="1"/>
  <c r="Z216" i="57"/>
  <c r="O227" i="27" s="1"/>
  <c r="R216" i="57"/>
  <c r="Y216" i="57"/>
  <c r="N227" i="27" s="1"/>
  <c r="AV227" i="27" s="1"/>
  <c r="R232" i="28" s="1"/>
  <c r="N213" i="29"/>
  <c r="Y213" i="29"/>
  <c r="U213" i="29"/>
  <c r="Q213" i="29"/>
  <c r="M213" i="29"/>
  <c r="R213" i="29"/>
  <c r="X213" i="29"/>
  <c r="T213" i="29"/>
  <c r="P213" i="29"/>
  <c r="W213" i="29"/>
  <c r="S213" i="29"/>
  <c r="O213" i="29"/>
  <c r="P209" i="29"/>
  <c r="P258" i="34"/>
  <c r="I210" i="29" s="1"/>
  <c r="R210" i="29" s="1"/>
  <c r="P260" i="34"/>
  <c r="I212" i="29" s="1"/>
  <c r="P259" i="34"/>
  <c r="I211" i="29" s="1"/>
  <c r="N211" i="29" s="1"/>
  <c r="P262" i="34"/>
  <c r="I214" i="29" s="1"/>
  <c r="O214" i="29" s="1"/>
  <c r="O211" i="29" l="1"/>
  <c r="Z211" i="29"/>
  <c r="K214" i="29"/>
  <c r="V216" i="57"/>
  <c r="K227" i="27" s="1"/>
  <c r="AS227" i="27" s="1"/>
  <c r="O232" i="28" s="1"/>
  <c r="Z213" i="29"/>
  <c r="Q214" i="29"/>
  <c r="R214" i="29"/>
  <c r="L210" i="29"/>
  <c r="M214" i="29"/>
  <c r="Q210" i="29"/>
  <c r="N210" i="29"/>
  <c r="K210" i="29"/>
  <c r="T210" i="29"/>
  <c r="U210" i="29"/>
  <c r="L211" i="29"/>
  <c r="J215" i="57"/>
  <c r="Z215" i="57" s="1"/>
  <c r="O226" i="27" s="1"/>
  <c r="AW226" i="27" s="1"/>
  <c r="S231" i="28" s="1"/>
  <c r="V212" i="29"/>
  <c r="I231" i="28"/>
  <c r="M212" i="29"/>
  <c r="P210" i="29"/>
  <c r="J213" i="57"/>
  <c r="X210" i="29"/>
  <c r="I229" i="28"/>
  <c r="Y210" i="29"/>
  <c r="O212" i="29"/>
  <c r="U214" i="29"/>
  <c r="V210" i="29"/>
  <c r="S211" i="29"/>
  <c r="T212" i="29"/>
  <c r="V214" i="29"/>
  <c r="O210" i="29"/>
  <c r="P211" i="29"/>
  <c r="Q212" i="29"/>
  <c r="M210" i="29"/>
  <c r="R212" i="29"/>
  <c r="R212" i="57"/>
  <c r="G223" i="27" s="1"/>
  <c r="AO223" i="27" s="1"/>
  <c r="K228" i="28" s="1"/>
  <c r="AA212" i="57"/>
  <c r="P223" i="27" s="1"/>
  <c r="AX223" i="27" s="1"/>
  <c r="T228" i="28" s="1"/>
  <c r="AL228" i="28" s="1"/>
  <c r="AT223" i="27"/>
  <c r="P228" i="28" s="1"/>
  <c r="Z212" i="29"/>
  <c r="P214" i="29"/>
  <c r="T214" i="29"/>
  <c r="I233" i="28"/>
  <c r="X214" i="29"/>
  <c r="J217" i="57"/>
  <c r="L214" i="29"/>
  <c r="R211" i="29"/>
  <c r="S212" i="29"/>
  <c r="Y214" i="29"/>
  <c r="Z210" i="29"/>
  <c r="W211" i="29"/>
  <c r="X212" i="29"/>
  <c r="Z214" i="29"/>
  <c r="S210" i="29"/>
  <c r="T211" i="29"/>
  <c r="U212" i="29"/>
  <c r="S214" i="29"/>
  <c r="V212" i="57"/>
  <c r="K223" i="27" s="1"/>
  <c r="AS223" i="27" s="1"/>
  <c r="O228" i="28" s="1"/>
  <c r="P212" i="29"/>
  <c r="Q211" i="29"/>
  <c r="I230" i="28"/>
  <c r="J214" i="57"/>
  <c r="M211" i="29"/>
  <c r="U211" i="29"/>
  <c r="Y211" i="29"/>
  <c r="V211" i="29"/>
  <c r="W212" i="29"/>
  <c r="K211" i="29"/>
  <c r="L212" i="29"/>
  <c r="N214" i="29"/>
  <c r="N212" i="29"/>
  <c r="W210" i="29"/>
  <c r="X211" i="29"/>
  <c r="Y212" i="29"/>
  <c r="W214" i="29"/>
  <c r="K212" i="29"/>
  <c r="Y212" i="57"/>
  <c r="N223" i="27" s="1"/>
  <c r="AV223" i="27" s="1"/>
  <c r="R228" i="28" s="1"/>
  <c r="Z212" i="57"/>
  <c r="O223" i="27" s="1"/>
  <c r="AW223" i="27" s="1"/>
  <c r="S228" i="28" s="1"/>
  <c r="S212" i="57"/>
  <c r="H223" i="27" s="1"/>
  <c r="AP223" i="27" s="1"/>
  <c r="L228" i="28" s="1"/>
  <c r="AT227" i="27"/>
  <c r="P232" i="28" s="1"/>
  <c r="M216" i="57"/>
  <c r="G227" i="27"/>
  <c r="AO227" i="27" s="1"/>
  <c r="K232" i="28" s="1"/>
  <c r="AW227" i="27"/>
  <c r="S232" i="28" s="1"/>
  <c r="AX227" i="27"/>
  <c r="T232" i="28" s="1"/>
  <c r="AL232" i="28" s="1"/>
  <c r="AY227" i="27"/>
  <c r="U232" i="28" s="1"/>
  <c r="AU227" i="27"/>
  <c r="Q232" i="28" s="1"/>
  <c r="AP227" i="27"/>
  <c r="L232" i="28" s="1"/>
  <c r="AQ227" i="27"/>
  <c r="M232" i="28" s="1"/>
  <c r="T212" i="57"/>
  <c r="I223" i="27" s="1"/>
  <c r="AQ223" i="27" s="1"/>
  <c r="M228" i="28" s="1"/>
  <c r="X212" i="57"/>
  <c r="AB212" i="57"/>
  <c r="Q223" i="27" s="1"/>
  <c r="AY223" i="27" s="1"/>
  <c r="U228" i="28" s="1"/>
  <c r="V215" i="57"/>
  <c r="K226" i="27" s="1"/>
  <c r="AS226" i="27" s="1"/>
  <c r="O231" i="28" s="1"/>
  <c r="W215" i="57"/>
  <c r="L226" i="27" s="1"/>
  <c r="AT226" i="27" s="1"/>
  <c r="P231" i="28" s="1"/>
  <c r="AC215" i="57"/>
  <c r="R226" i="27" s="1"/>
  <c r="AZ226" i="27" s="1"/>
  <c r="V231" i="28" s="1"/>
  <c r="AF215" i="57"/>
  <c r="U226" i="27" s="1"/>
  <c r="BC226" i="27" s="1"/>
  <c r="Y231" i="28" s="1"/>
  <c r="AB215" i="57" l="1"/>
  <c r="Q226" i="27" s="1"/>
  <c r="AY226" i="27" s="1"/>
  <c r="U231" i="28" s="1"/>
  <c r="Y215" i="57"/>
  <c r="N226" i="27" s="1"/>
  <c r="AV226" i="27" s="1"/>
  <c r="R231" i="28" s="1"/>
  <c r="S215" i="57"/>
  <c r="H226" i="27" s="1"/>
  <c r="AP226" i="27" s="1"/>
  <c r="L231" i="28" s="1"/>
  <c r="R215" i="57"/>
  <c r="G226" i="27" s="1"/>
  <c r="AO226" i="27" s="1"/>
  <c r="K231" i="28" s="1"/>
  <c r="AG215" i="57"/>
  <c r="V226" i="27" s="1"/>
  <c r="BD226" i="27" s="1"/>
  <c r="Z231" i="28" s="1"/>
  <c r="X215" i="57"/>
  <c r="M226" i="27" s="1"/>
  <c r="AU226" i="27" s="1"/>
  <c r="Q231" i="28" s="1"/>
  <c r="AE215" i="57"/>
  <c r="T226" i="27" s="1"/>
  <c r="BB226" i="27" s="1"/>
  <c r="X231" i="28" s="1"/>
  <c r="AD215" i="57"/>
  <c r="S226" i="27" s="1"/>
  <c r="BA226" i="27" s="1"/>
  <c r="W231" i="28" s="1"/>
  <c r="U215" i="57"/>
  <c r="J226" i="27" s="1"/>
  <c r="AR226" i="27" s="1"/>
  <c r="N231" i="28" s="1"/>
  <c r="T215" i="57"/>
  <c r="I226" i="27" s="1"/>
  <c r="AQ226" i="27" s="1"/>
  <c r="M231" i="28" s="1"/>
  <c r="AA215" i="57"/>
  <c r="P226" i="27" s="1"/>
  <c r="AX226" i="27" s="1"/>
  <c r="T231" i="28" s="1"/>
  <c r="AL231" i="28" s="1"/>
  <c r="Z214" i="57"/>
  <c r="O225" i="27" s="1"/>
  <c r="AW225" i="27" s="1"/>
  <c r="S230" i="28" s="1"/>
  <c r="V214" i="57"/>
  <c r="K225" i="27" s="1"/>
  <c r="AS225" i="27" s="1"/>
  <c r="O230" i="28" s="1"/>
  <c r="S214" i="57"/>
  <c r="H225" i="27" s="1"/>
  <c r="AP225" i="27" s="1"/>
  <c r="L230" i="28" s="1"/>
  <c r="Y214" i="57"/>
  <c r="N225" i="27" s="1"/>
  <c r="AV225" i="27" s="1"/>
  <c r="R230" i="28" s="1"/>
  <c r="AB214" i="57"/>
  <c r="Q225" i="27" s="1"/>
  <c r="AY225" i="27" s="1"/>
  <c r="U230" i="28" s="1"/>
  <c r="W214" i="57"/>
  <c r="L225" i="27" s="1"/>
  <c r="AT225" i="27" s="1"/>
  <c r="P230" i="28" s="1"/>
  <c r="T214" i="57"/>
  <c r="I225" i="27" s="1"/>
  <c r="AQ225" i="27" s="1"/>
  <c r="M230" i="28" s="1"/>
  <c r="U214" i="57"/>
  <c r="J225" i="27" s="1"/>
  <c r="AR225" i="27" s="1"/>
  <c r="N230" i="28" s="1"/>
  <c r="R214" i="57"/>
  <c r="X214" i="57"/>
  <c r="M225" i="27" s="1"/>
  <c r="AU225" i="27" s="1"/>
  <c r="Q230" i="28" s="1"/>
  <c r="AA214" i="57"/>
  <c r="P225" i="27" s="1"/>
  <c r="AX225" i="27" s="1"/>
  <c r="T230" i="28" s="1"/>
  <c r="AL230" i="28" s="1"/>
  <c r="R217" i="57"/>
  <c r="AB217" i="57"/>
  <c r="Q228" i="27" s="1"/>
  <c r="AY228" i="27" s="1"/>
  <c r="U233" i="28" s="1"/>
  <c r="AA217" i="57"/>
  <c r="P228" i="27" s="1"/>
  <c r="AX228" i="27" s="1"/>
  <c r="T233" i="28" s="1"/>
  <c r="AL233" i="28" s="1"/>
  <c r="S217" i="57"/>
  <c r="H228" i="27" s="1"/>
  <c r="AP228" i="27" s="1"/>
  <c r="L233" i="28" s="1"/>
  <c r="U217" i="57"/>
  <c r="J228" i="27" s="1"/>
  <c r="AR228" i="27" s="1"/>
  <c r="N233" i="28" s="1"/>
  <c r="W217" i="57"/>
  <c r="L228" i="27" s="1"/>
  <c r="AT228" i="27" s="1"/>
  <c r="P233" i="28" s="1"/>
  <c r="T217" i="57"/>
  <c r="I228" i="27" s="1"/>
  <c r="AQ228" i="27" s="1"/>
  <c r="M233" i="28" s="1"/>
  <c r="Y217" i="57"/>
  <c r="N228" i="27" s="1"/>
  <c r="AV228" i="27" s="1"/>
  <c r="R233" i="28" s="1"/>
  <c r="Z217" i="57"/>
  <c r="O228" i="27" s="1"/>
  <c r="AW228" i="27" s="1"/>
  <c r="S233" i="28" s="1"/>
  <c r="X217" i="57"/>
  <c r="M228" i="27" s="1"/>
  <c r="AU228" i="27" s="1"/>
  <c r="Q233" i="28" s="1"/>
  <c r="V217" i="57"/>
  <c r="K228" i="27" s="1"/>
  <c r="AS228" i="27" s="1"/>
  <c r="O233" i="28" s="1"/>
  <c r="S213" i="57"/>
  <c r="H224" i="27" s="1"/>
  <c r="AP224" i="27" s="1"/>
  <c r="L229" i="28" s="1"/>
  <c r="R213" i="57"/>
  <c r="AA213" i="57"/>
  <c r="P224" i="27" s="1"/>
  <c r="AX224" i="27" s="1"/>
  <c r="T229" i="28" s="1"/>
  <c r="AL229" i="28" s="1"/>
  <c r="T213" i="57"/>
  <c r="I224" i="27" s="1"/>
  <c r="AQ224" i="27" s="1"/>
  <c r="M229" i="28" s="1"/>
  <c r="U213" i="57"/>
  <c r="J224" i="27" s="1"/>
  <c r="AR224" i="27" s="1"/>
  <c r="N229" i="28" s="1"/>
  <c r="V213" i="57"/>
  <c r="K224" i="27" s="1"/>
  <c r="AS224" i="27" s="1"/>
  <c r="O229" i="28" s="1"/>
  <c r="W213" i="57"/>
  <c r="L224" i="27" s="1"/>
  <c r="AT224" i="27" s="1"/>
  <c r="P229" i="28" s="1"/>
  <c r="X213" i="57"/>
  <c r="M224" i="27" s="1"/>
  <c r="AU224" i="27" s="1"/>
  <c r="Q229" i="28" s="1"/>
  <c r="Y213" i="57"/>
  <c r="N224" i="27" s="1"/>
  <c r="AV224" i="27" s="1"/>
  <c r="R229" i="28" s="1"/>
  <c r="Z213" i="57"/>
  <c r="O224" i="27" s="1"/>
  <c r="AW224" i="27" s="1"/>
  <c r="S229" i="28" s="1"/>
  <c r="AB213" i="57"/>
  <c r="Q224" i="27" s="1"/>
  <c r="AY224" i="27" s="1"/>
  <c r="U229" i="28" s="1"/>
  <c r="M212" i="57"/>
  <c r="M223" i="27"/>
  <c r="AU223" i="27" s="1"/>
  <c r="Q228" i="28" s="1"/>
  <c r="M215" i="57" l="1"/>
  <c r="G224" i="27"/>
  <c r="AO224" i="27" s="1"/>
  <c r="K229" i="28" s="1"/>
  <c r="M213" i="57"/>
  <c r="G228" i="27"/>
  <c r="AO228" i="27" s="1"/>
  <c r="K233" i="28" s="1"/>
  <c r="M217" i="57"/>
  <c r="G225" i="27"/>
  <c r="AO225" i="27" s="1"/>
  <c r="K230" i="28" s="1"/>
  <c r="M214" i="57"/>
  <c r="D12" i="45" l="1"/>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06" i="18"/>
  <c r="C125" i="28" s="1"/>
  <c r="G107" i="18"/>
  <c r="C126" i="28" s="1"/>
  <c r="G108" i="18"/>
  <c r="C127" i="28" s="1"/>
  <c r="G109" i="18"/>
  <c r="C128" i="28" s="1"/>
  <c r="G110" i="18"/>
  <c r="C129" i="28" s="1"/>
  <c r="G111" i="18"/>
  <c r="C130" i="28" s="1"/>
  <c r="G112" i="18"/>
  <c r="C131" i="28" s="1"/>
  <c r="G113" i="18"/>
  <c r="C132" i="28" s="1"/>
  <c r="G114" i="18"/>
  <c r="C133" i="28" s="1"/>
  <c r="G115" i="18"/>
  <c r="C134" i="28" s="1"/>
  <c r="G116" i="18"/>
  <c r="C135" i="28" s="1"/>
  <c r="G117" i="18"/>
  <c r="C136" i="28" s="1"/>
  <c r="G118" i="18"/>
  <c r="C137" i="28" s="1"/>
  <c r="G119" i="18"/>
  <c r="C138" i="28" s="1"/>
  <c r="G120" i="18"/>
  <c r="C139" i="28" s="1"/>
  <c r="G121" i="18"/>
  <c r="C140" i="28" s="1"/>
  <c r="G122" i="18"/>
  <c r="C141" i="28" s="1"/>
  <c r="G123" i="18"/>
  <c r="C142" i="28" s="1"/>
  <c r="G124" i="18"/>
  <c r="C143" i="28" s="1"/>
  <c r="G125" i="18"/>
  <c r="C144" i="28" s="1"/>
  <c r="G126" i="18"/>
  <c r="C145" i="28" s="1"/>
  <c r="G127" i="18"/>
  <c r="C146" i="28" s="1"/>
  <c r="G128" i="18"/>
  <c r="C147" i="28" s="1"/>
  <c r="G129" i="18"/>
  <c r="C148" i="28" s="1"/>
  <c r="G130" i="18"/>
  <c r="C149" i="28" s="1"/>
  <c r="G131" i="18"/>
  <c r="C150" i="28" s="1"/>
  <c r="G132" i="18"/>
  <c r="C151" i="28" s="1"/>
  <c r="G133" i="18"/>
  <c r="C152" i="28" s="1"/>
  <c r="G134" i="18"/>
  <c r="C153" i="28" s="1"/>
  <c r="G135" i="18"/>
  <c r="C154" i="28" s="1"/>
  <c r="G136" i="18"/>
  <c r="C155" i="28" s="1"/>
  <c r="G137" i="18"/>
  <c r="C156" i="28" s="1"/>
  <c r="G138" i="18"/>
  <c r="C157" i="28" s="1"/>
  <c r="G139" i="18"/>
  <c r="C158" i="28" s="1"/>
  <c r="G140" i="18"/>
  <c r="C159" i="28" s="1"/>
  <c r="G141" i="18"/>
  <c r="C160" i="28" s="1"/>
  <c r="G142" i="18"/>
  <c r="C161" i="28" s="1"/>
  <c r="G143" i="18"/>
  <c r="C162" i="28" s="1"/>
  <c r="G144" i="18"/>
  <c r="C163" i="28" s="1"/>
  <c r="G145" i="18"/>
  <c r="C164" i="28" s="1"/>
  <c r="G146" i="18"/>
  <c r="C165" i="28" s="1"/>
  <c r="G147" i="18"/>
  <c r="C166" i="28" s="1"/>
  <c r="G148" i="18"/>
  <c r="C167" i="28" s="1"/>
  <c r="G149" i="18"/>
  <c r="C168" i="28" s="1"/>
  <c r="G150" i="18"/>
  <c r="C169" i="28" s="1"/>
  <c r="G151" i="18"/>
  <c r="C170" i="28" s="1"/>
  <c r="G152" i="18"/>
  <c r="C171" i="28" s="1"/>
  <c r="G153" i="18"/>
  <c r="C172" i="28" s="1"/>
  <c r="G154" i="18"/>
  <c r="C173" i="28" s="1"/>
  <c r="G155" i="18"/>
  <c r="C174" i="28" s="1"/>
  <c r="G156" i="18"/>
  <c r="C175" i="28" s="1"/>
  <c r="G157" i="18"/>
  <c r="C176" i="28" s="1"/>
  <c r="G158" i="18"/>
  <c r="C177" i="28" s="1"/>
  <c r="G159" i="18"/>
  <c r="C178" i="28" s="1"/>
  <c r="G160" i="18"/>
  <c r="C179" i="28" s="1"/>
  <c r="G161" i="18"/>
  <c r="C180" i="28" s="1"/>
  <c r="G162" i="18"/>
  <c r="C181" i="28" s="1"/>
  <c r="G163" i="18"/>
  <c r="C182" i="28" s="1"/>
  <c r="G164" i="18"/>
  <c r="C183" i="28" s="1"/>
  <c r="G165" i="18"/>
  <c r="C184" i="28" s="1"/>
  <c r="G166" i="18"/>
  <c r="C185" i="28" s="1"/>
  <c r="G167" i="18"/>
  <c r="C186" i="28" s="1"/>
  <c r="G168" i="18"/>
  <c r="C187" i="28" s="1"/>
  <c r="G169" i="18"/>
  <c r="C188" i="28" s="1"/>
  <c r="G170" i="18"/>
  <c r="C189" i="28" s="1"/>
  <c r="G171" i="18"/>
  <c r="C190" i="28" s="1"/>
  <c r="G172" i="18"/>
  <c r="C191" i="28" s="1"/>
  <c r="G173" i="18"/>
  <c r="C192" i="28" s="1"/>
  <c r="G174" i="18"/>
  <c r="C193" i="28" s="1"/>
  <c r="G175" i="18"/>
  <c r="C194" i="28" s="1"/>
  <c r="G176" i="18"/>
  <c r="C195" i="28" s="1"/>
  <c r="G177" i="18"/>
  <c r="C196" i="28" s="1"/>
  <c r="G178" i="18"/>
  <c r="C197" i="28" s="1"/>
  <c r="G179" i="18"/>
  <c r="C198" i="28" s="1"/>
  <c r="G180" i="18"/>
  <c r="C199" i="28" s="1"/>
  <c r="G181" i="18"/>
  <c r="C200" i="28" s="1"/>
  <c r="G182" i="18"/>
  <c r="C201" i="28" s="1"/>
  <c r="G183" i="18"/>
  <c r="C202" i="28" s="1"/>
  <c r="G184" i="18"/>
  <c r="C203" i="28" s="1"/>
  <c r="G185" i="18"/>
  <c r="C204" i="28" s="1"/>
  <c r="G186" i="18"/>
  <c r="C205" i="28" s="1"/>
  <c r="G187" i="18"/>
  <c r="C206" i="28" s="1"/>
  <c r="G188" i="18"/>
  <c r="C207" i="28" s="1"/>
  <c r="G189" i="18"/>
  <c r="C208" i="28" s="1"/>
  <c r="G190" i="18"/>
  <c r="C209" i="28" s="1"/>
  <c r="G191" i="18"/>
  <c r="C210" i="28" s="1"/>
  <c r="G192" i="18"/>
  <c r="C211" i="28" s="1"/>
  <c r="G193" i="18"/>
  <c r="C212" i="28" s="1"/>
  <c r="G194" i="18"/>
  <c r="C213" i="28" s="1"/>
  <c r="G195" i="18"/>
  <c r="C214" i="28" s="1"/>
  <c r="G196" i="18"/>
  <c r="C215" i="28" s="1"/>
  <c r="G197" i="18"/>
  <c r="C216" i="28" s="1"/>
  <c r="G198" i="18"/>
  <c r="C217" i="28" s="1"/>
  <c r="G199" i="18"/>
  <c r="C218" i="28" s="1"/>
  <c r="G200" i="18"/>
  <c r="C219" i="28" s="1"/>
  <c r="G201" i="18"/>
  <c r="C220" i="28" s="1"/>
  <c r="G202" i="18"/>
  <c r="C221" i="28" s="1"/>
  <c r="G203" i="18"/>
  <c r="C222" i="28" s="1"/>
  <c r="G204" i="18"/>
  <c r="C223" i="28" s="1"/>
  <c r="G205" i="18"/>
  <c r="C224" i="28" s="1"/>
  <c r="G206" i="18"/>
  <c r="C225" i="28" s="1"/>
  <c r="G207" i="18"/>
  <c r="C226" i="28" s="1"/>
  <c r="G208" i="18"/>
  <c r="C227"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156" i="28"/>
  <c r="D157" i="28"/>
  <c r="D158" i="28"/>
  <c r="D159" i="28"/>
  <c r="D160" i="28"/>
  <c r="D161" i="28"/>
  <c r="D162" i="28"/>
  <c r="D163" i="28"/>
  <c r="D164" i="28"/>
  <c r="D165" i="28"/>
  <c r="D166" i="28"/>
  <c r="D167" i="28"/>
  <c r="D168" i="28"/>
  <c r="D169" i="28"/>
  <c r="D170" i="28"/>
  <c r="D171" i="28"/>
  <c r="D172" i="28"/>
  <c r="D173" i="28"/>
  <c r="D174" i="28"/>
  <c r="D175" i="28"/>
  <c r="D176" i="28"/>
  <c r="D177" i="28"/>
  <c r="D178" i="28"/>
  <c r="D179" i="28"/>
  <c r="D180" i="28"/>
  <c r="D181" i="28"/>
  <c r="D182" i="28"/>
  <c r="D183" i="28"/>
  <c r="D184" i="28"/>
  <c r="D185" i="28"/>
  <c r="D186" i="28"/>
  <c r="D187" i="28"/>
  <c r="D188" i="28"/>
  <c r="D189" i="28"/>
  <c r="D190" i="28"/>
  <c r="D191" i="28"/>
  <c r="D192" i="28"/>
  <c r="D193" i="28"/>
  <c r="D194" i="28"/>
  <c r="D195" i="28"/>
  <c r="D196" i="28"/>
  <c r="D197" i="28"/>
  <c r="D198" i="28"/>
  <c r="D199" i="28"/>
  <c r="D200" i="28"/>
  <c r="D201" i="28"/>
  <c r="D202" i="28"/>
  <c r="D203" i="28"/>
  <c r="D204" i="28"/>
  <c r="D205" i="28"/>
  <c r="D206" i="28"/>
  <c r="D207" i="28"/>
  <c r="D208" i="28"/>
  <c r="D209" i="28"/>
  <c r="D210" i="28"/>
  <c r="D211" i="28"/>
  <c r="D212" i="28"/>
  <c r="D213" i="28"/>
  <c r="D214" i="28"/>
  <c r="D215" i="28"/>
  <c r="D216" i="28"/>
  <c r="D217" i="28"/>
  <c r="D218" i="28"/>
  <c r="D219" i="28"/>
  <c r="D220" i="28"/>
  <c r="D221" i="28"/>
  <c r="D222" i="28"/>
  <c r="D223" i="28"/>
  <c r="D224" i="28"/>
  <c r="D225" i="28"/>
  <c r="D226" i="28"/>
  <c r="D227"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09" i="57"/>
  <c r="E110" i="57"/>
  <c r="E111" i="57"/>
  <c r="E112" i="57"/>
  <c r="E113" i="57"/>
  <c r="E114" i="57"/>
  <c r="E115" i="57"/>
  <c r="E116" i="57"/>
  <c r="E117" i="57"/>
  <c r="E118" i="57"/>
  <c r="E119" i="57"/>
  <c r="E120" i="57"/>
  <c r="E121" i="57"/>
  <c r="E122" i="57"/>
  <c r="E123" i="57"/>
  <c r="E124" i="57"/>
  <c r="E125" i="57"/>
  <c r="E126" i="57"/>
  <c r="E127" i="57"/>
  <c r="E128" i="57"/>
  <c r="E129" i="57"/>
  <c r="E130" i="57"/>
  <c r="E131" i="57"/>
  <c r="E132" i="57"/>
  <c r="E133" i="57"/>
  <c r="E134" i="57"/>
  <c r="E135" i="57"/>
  <c r="E136" i="57"/>
  <c r="E137" i="57"/>
  <c r="E138" i="57"/>
  <c r="E139" i="57"/>
  <c r="E140" i="57"/>
  <c r="E141" i="57"/>
  <c r="E142" i="57"/>
  <c r="E143" i="57"/>
  <c r="E144" i="57"/>
  <c r="E145" i="57"/>
  <c r="E146" i="57"/>
  <c r="E147" i="57"/>
  <c r="E148" i="57"/>
  <c r="E149" i="57"/>
  <c r="E150" i="57"/>
  <c r="E151" i="57"/>
  <c r="E152" i="57"/>
  <c r="E153" i="57"/>
  <c r="E154" i="57"/>
  <c r="E155" i="57"/>
  <c r="E156" i="57"/>
  <c r="E157" i="57"/>
  <c r="E158" i="57"/>
  <c r="E159" i="57"/>
  <c r="E160" i="57"/>
  <c r="E161" i="57"/>
  <c r="E162" i="57"/>
  <c r="E163" i="57"/>
  <c r="E164" i="57"/>
  <c r="E165" i="57"/>
  <c r="E166" i="57"/>
  <c r="E167" i="57"/>
  <c r="E168" i="57"/>
  <c r="E169" i="57"/>
  <c r="E170" i="57"/>
  <c r="E171" i="57"/>
  <c r="E172" i="57"/>
  <c r="E173" i="57"/>
  <c r="E174" i="57"/>
  <c r="E175" i="57"/>
  <c r="E176" i="57"/>
  <c r="E177" i="57"/>
  <c r="E178" i="57"/>
  <c r="E179" i="57"/>
  <c r="E180" i="57"/>
  <c r="E181" i="57"/>
  <c r="E182" i="57"/>
  <c r="E183" i="57"/>
  <c r="E184" i="57"/>
  <c r="E185" i="57"/>
  <c r="E186" i="57"/>
  <c r="E187" i="57"/>
  <c r="E188" i="57"/>
  <c r="E189" i="57"/>
  <c r="E190" i="57"/>
  <c r="E191" i="57"/>
  <c r="E192" i="57"/>
  <c r="E193" i="57"/>
  <c r="E194" i="57"/>
  <c r="E195" i="57"/>
  <c r="E196" i="57"/>
  <c r="E197" i="57"/>
  <c r="E198" i="57"/>
  <c r="E199" i="57"/>
  <c r="E200" i="57"/>
  <c r="E201" i="57"/>
  <c r="E202" i="57"/>
  <c r="E203" i="57"/>
  <c r="E204" i="57"/>
  <c r="E205" i="57"/>
  <c r="E206" i="57"/>
  <c r="E207" i="57"/>
  <c r="E208" i="57"/>
  <c r="E209" i="57"/>
  <c r="E210" i="57"/>
  <c r="E211" i="57"/>
  <c r="E18" i="57"/>
  <c r="N16" i="18"/>
  <c r="N17" i="18"/>
  <c r="N18" i="18"/>
  <c r="N19" i="18"/>
  <c r="N20" i="18"/>
  <c r="N21" i="18"/>
  <c r="N22" i="18"/>
  <c r="H70" i="34" s="1"/>
  <c r="N23" i="18"/>
  <c r="N24" i="18"/>
  <c r="N25" i="18"/>
  <c r="N26" i="18"/>
  <c r="H74" i="34" s="1"/>
  <c r="N27" i="18"/>
  <c r="N28" i="18"/>
  <c r="N29" i="18"/>
  <c r="N30" i="18"/>
  <c r="N31" i="18"/>
  <c r="N32" i="18"/>
  <c r="N33" i="18"/>
  <c r="N34" i="18"/>
  <c r="N35" i="18"/>
  <c r="F35" i="29" s="1"/>
  <c r="N36" i="18"/>
  <c r="N37" i="18"/>
  <c r="N38" i="18"/>
  <c r="H86" i="34" s="1"/>
  <c r="N39" i="18"/>
  <c r="N40" i="18"/>
  <c r="N41" i="18"/>
  <c r="N42" i="18"/>
  <c r="H90" i="34" s="1"/>
  <c r="N43" i="18"/>
  <c r="N44" i="18"/>
  <c r="N45" i="18"/>
  <c r="N46" i="18"/>
  <c r="N47" i="18"/>
  <c r="N48" i="18"/>
  <c r="N49" i="18"/>
  <c r="N50" i="18"/>
  <c r="N51" i="18"/>
  <c r="F51" i="29" s="1"/>
  <c r="N52" i="18"/>
  <c r="N53" i="18"/>
  <c r="N54" i="18"/>
  <c r="H102" i="34" s="1"/>
  <c r="N55" i="18"/>
  <c r="N56" i="18"/>
  <c r="N57" i="18"/>
  <c r="N58" i="18"/>
  <c r="H106" i="34" s="1"/>
  <c r="N59" i="18"/>
  <c r="N60" i="18"/>
  <c r="N61" i="18"/>
  <c r="N62" i="18"/>
  <c r="N63" i="18"/>
  <c r="N64" i="18"/>
  <c r="N65" i="18"/>
  <c r="N66" i="18"/>
  <c r="N67" i="18"/>
  <c r="N68" i="18"/>
  <c r="N69" i="18"/>
  <c r="N70" i="18"/>
  <c r="H118" i="34" s="1"/>
  <c r="N71" i="18"/>
  <c r="N72" i="18"/>
  <c r="N73" i="18"/>
  <c r="F73" i="29" s="1"/>
  <c r="N74" i="18"/>
  <c r="H122" i="34" s="1"/>
  <c r="N75" i="18"/>
  <c r="N76" i="18"/>
  <c r="N77" i="18"/>
  <c r="N78" i="18"/>
  <c r="N79" i="18"/>
  <c r="N80" i="18"/>
  <c r="N81" i="18"/>
  <c r="N82" i="18"/>
  <c r="N83" i="18"/>
  <c r="F83" i="29" s="1"/>
  <c r="N84" i="18"/>
  <c r="N85" i="18"/>
  <c r="N86" i="18"/>
  <c r="H134" i="34" s="1"/>
  <c r="N87" i="18"/>
  <c r="N88" i="18"/>
  <c r="N89" i="18"/>
  <c r="F89" i="29" s="1"/>
  <c r="N90" i="18"/>
  <c r="H138" i="34" s="1"/>
  <c r="N91" i="18"/>
  <c r="N92" i="18"/>
  <c r="N93" i="18"/>
  <c r="N94" i="18"/>
  <c r="F94" i="29" s="1"/>
  <c r="N95" i="18"/>
  <c r="N96" i="18"/>
  <c r="N97" i="18"/>
  <c r="N98" i="18"/>
  <c r="N99" i="18"/>
  <c r="N100" i="18"/>
  <c r="N101" i="18"/>
  <c r="N102" i="18"/>
  <c r="H150" i="34" s="1"/>
  <c r="N103" i="18"/>
  <c r="N104" i="18"/>
  <c r="N105" i="18"/>
  <c r="F105" i="29" s="1"/>
  <c r="N106" i="18"/>
  <c r="H154" i="34" s="1"/>
  <c r="N107" i="18"/>
  <c r="N108" i="18"/>
  <c r="N109" i="18"/>
  <c r="N110" i="18"/>
  <c r="F110" i="29" s="1"/>
  <c r="N111" i="18"/>
  <c r="N112" i="18"/>
  <c r="N113" i="18"/>
  <c r="N114" i="18"/>
  <c r="N115" i="18"/>
  <c r="N116" i="18"/>
  <c r="N117" i="18"/>
  <c r="N118" i="18"/>
  <c r="H166" i="34" s="1"/>
  <c r="N119" i="18"/>
  <c r="N120" i="18"/>
  <c r="N121" i="18"/>
  <c r="N122" i="18"/>
  <c r="H170" i="34" s="1"/>
  <c r="N123" i="18"/>
  <c r="N124" i="18"/>
  <c r="N125" i="18"/>
  <c r="N126" i="18"/>
  <c r="N127" i="18"/>
  <c r="N128" i="18"/>
  <c r="N129" i="18"/>
  <c r="H177" i="34" s="1"/>
  <c r="N130" i="18"/>
  <c r="H178" i="34" s="1"/>
  <c r="N131" i="18"/>
  <c r="F131" i="29" s="1"/>
  <c r="N132" i="18"/>
  <c r="N133" i="18"/>
  <c r="H181" i="34" s="1"/>
  <c r="N134" i="18"/>
  <c r="N135" i="18"/>
  <c r="N136" i="18"/>
  <c r="N137" i="18"/>
  <c r="H185" i="34" s="1"/>
  <c r="N138" i="18"/>
  <c r="H186" i="34" s="1"/>
  <c r="N139" i="18"/>
  <c r="N140" i="18"/>
  <c r="N141" i="18"/>
  <c r="H189" i="34" s="1"/>
  <c r="N142" i="18"/>
  <c r="N143" i="18"/>
  <c r="N144" i="18"/>
  <c r="N145" i="18"/>
  <c r="H193" i="34" s="1"/>
  <c r="N146" i="18"/>
  <c r="H194" i="34" s="1"/>
  <c r="N147" i="18"/>
  <c r="N148" i="18"/>
  <c r="N149" i="18"/>
  <c r="H197" i="34" s="1"/>
  <c r="N150" i="18"/>
  <c r="F150" i="29" s="1"/>
  <c r="N151" i="18"/>
  <c r="N152" i="18"/>
  <c r="N153" i="18"/>
  <c r="H201" i="34" s="1"/>
  <c r="N154" i="18"/>
  <c r="F154" i="29" s="1"/>
  <c r="N155" i="18"/>
  <c r="N156" i="18"/>
  <c r="N157" i="18"/>
  <c r="H205" i="34" s="1"/>
  <c r="N158" i="18"/>
  <c r="N159" i="18"/>
  <c r="N160" i="18"/>
  <c r="N161" i="18"/>
  <c r="H209" i="34" s="1"/>
  <c r="N162" i="18"/>
  <c r="H210" i="34" s="1"/>
  <c r="N163" i="18"/>
  <c r="N164" i="18"/>
  <c r="N165" i="18"/>
  <c r="H213" i="34" s="1"/>
  <c r="N166" i="18"/>
  <c r="F166" i="29" s="1"/>
  <c r="N167" i="18"/>
  <c r="N168" i="18"/>
  <c r="N169" i="18"/>
  <c r="H217" i="34" s="1"/>
  <c r="N170" i="18"/>
  <c r="F170" i="29" s="1"/>
  <c r="N171" i="18"/>
  <c r="N172" i="18"/>
  <c r="N173" i="18"/>
  <c r="H221" i="34" s="1"/>
  <c r="N174" i="18"/>
  <c r="N175" i="18"/>
  <c r="N176" i="18"/>
  <c r="N177" i="18"/>
  <c r="H225" i="34" s="1"/>
  <c r="N178" i="18"/>
  <c r="H226" i="34" s="1"/>
  <c r="N179" i="18"/>
  <c r="N180" i="18"/>
  <c r="N181" i="18"/>
  <c r="H229" i="34" s="1"/>
  <c r="N182" i="18"/>
  <c r="F182" i="29" s="1"/>
  <c r="N183" i="18"/>
  <c r="N184" i="18"/>
  <c r="N185" i="18"/>
  <c r="N186" i="18"/>
  <c r="F186" i="29" s="1"/>
  <c r="N187" i="18"/>
  <c r="N188" i="18"/>
  <c r="N189" i="18"/>
  <c r="H237" i="34" s="1"/>
  <c r="N190" i="18"/>
  <c r="N191" i="18"/>
  <c r="N192" i="18"/>
  <c r="N193" i="18"/>
  <c r="H241" i="34" s="1"/>
  <c r="N194" i="18"/>
  <c r="H242" i="34" s="1"/>
  <c r="N195" i="18"/>
  <c r="N196" i="18"/>
  <c r="N197" i="18"/>
  <c r="H245" i="34" s="1"/>
  <c r="N198" i="18"/>
  <c r="F198" i="29" s="1"/>
  <c r="N199" i="18"/>
  <c r="N200" i="18"/>
  <c r="N201" i="18"/>
  <c r="H249" i="34" s="1"/>
  <c r="N202" i="18"/>
  <c r="F202" i="29" s="1"/>
  <c r="N203" i="18"/>
  <c r="N204" i="18"/>
  <c r="N205" i="18"/>
  <c r="H253" i="34" s="1"/>
  <c r="N206" i="18"/>
  <c r="N207" i="18"/>
  <c r="N208"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F109" i="57" s="1"/>
  <c r="L107" i="18"/>
  <c r="M107" i="18" s="1"/>
  <c r="L108" i="18"/>
  <c r="M108" i="18" s="1"/>
  <c r="L109" i="18"/>
  <c r="M109" i="18" s="1"/>
  <c r="L110" i="18"/>
  <c r="M110" i="18" s="1"/>
  <c r="L111" i="18"/>
  <c r="M111" i="18" s="1"/>
  <c r="L112" i="18"/>
  <c r="M112" i="18" s="1"/>
  <c r="L113" i="18"/>
  <c r="M113" i="18" s="1"/>
  <c r="L114" i="18"/>
  <c r="M114" i="18" s="1"/>
  <c r="F117" i="57" s="1"/>
  <c r="L115" i="18"/>
  <c r="M115" i="18" s="1"/>
  <c r="L116" i="18"/>
  <c r="M116" i="18" s="1"/>
  <c r="L117" i="18"/>
  <c r="M117" i="18" s="1"/>
  <c r="L118" i="18"/>
  <c r="M118" i="18" s="1"/>
  <c r="L119" i="18"/>
  <c r="M119" i="18" s="1"/>
  <c r="L120" i="18"/>
  <c r="M120" i="18" s="1"/>
  <c r="L121" i="18"/>
  <c r="M121" i="18" s="1"/>
  <c r="L122" i="18"/>
  <c r="M122" i="18" s="1"/>
  <c r="L123" i="18"/>
  <c r="M123" i="18" s="1"/>
  <c r="L124" i="18"/>
  <c r="M124" i="18" s="1"/>
  <c r="L125" i="18"/>
  <c r="M125" i="18" s="1"/>
  <c r="L126" i="18"/>
  <c r="M126" i="18" s="1"/>
  <c r="L127" i="18"/>
  <c r="M127" i="18" s="1"/>
  <c r="L128" i="18"/>
  <c r="M128" i="18" s="1"/>
  <c r="L129" i="18"/>
  <c r="M129" i="18" s="1"/>
  <c r="L130" i="18"/>
  <c r="M130" i="18" s="1"/>
  <c r="L131" i="18"/>
  <c r="M131" i="18" s="1"/>
  <c r="L132" i="18"/>
  <c r="M132" i="18" s="1"/>
  <c r="L133" i="18"/>
  <c r="M133" i="18" s="1"/>
  <c r="L134" i="18"/>
  <c r="M134" i="18" s="1"/>
  <c r="L135" i="18"/>
  <c r="M135" i="18" s="1"/>
  <c r="L136" i="18"/>
  <c r="M136" i="18" s="1"/>
  <c r="L137" i="18"/>
  <c r="M137" i="18" s="1"/>
  <c r="L138" i="18"/>
  <c r="M138" i="18" s="1"/>
  <c r="L139" i="18"/>
  <c r="M139" i="18" s="1"/>
  <c r="L140" i="18"/>
  <c r="M140" i="18" s="1"/>
  <c r="L141" i="18"/>
  <c r="M141" i="18" s="1"/>
  <c r="F144" i="57" s="1"/>
  <c r="L142" i="18"/>
  <c r="M142" i="18" s="1"/>
  <c r="L143" i="18"/>
  <c r="M143" i="18" s="1"/>
  <c r="L144" i="18"/>
  <c r="M144" i="18" s="1"/>
  <c r="L145" i="18"/>
  <c r="M145" i="18" s="1"/>
  <c r="L146" i="18"/>
  <c r="M146" i="18" s="1"/>
  <c r="L147" i="18"/>
  <c r="M147" i="18" s="1"/>
  <c r="L148" i="18"/>
  <c r="M148" i="18" s="1"/>
  <c r="L149" i="18"/>
  <c r="M149" i="18" s="1"/>
  <c r="L150" i="18"/>
  <c r="M150" i="18" s="1"/>
  <c r="L151" i="18"/>
  <c r="M151" i="18" s="1"/>
  <c r="L152" i="18"/>
  <c r="M152" i="18" s="1"/>
  <c r="L153" i="18"/>
  <c r="M153" i="18" s="1"/>
  <c r="L154" i="18"/>
  <c r="M154" i="18" s="1"/>
  <c r="L155" i="18"/>
  <c r="M155" i="18" s="1"/>
  <c r="L156" i="18"/>
  <c r="M156" i="18" s="1"/>
  <c r="L157" i="18"/>
  <c r="M157" i="18" s="1"/>
  <c r="L158" i="18"/>
  <c r="M158" i="18" s="1"/>
  <c r="L159" i="18"/>
  <c r="M159" i="18" s="1"/>
  <c r="L160" i="18"/>
  <c r="M160" i="18" s="1"/>
  <c r="L161" i="18"/>
  <c r="M161" i="18" s="1"/>
  <c r="L162" i="18"/>
  <c r="M162" i="18" s="1"/>
  <c r="L163" i="18"/>
  <c r="M163" i="18" s="1"/>
  <c r="L164" i="18"/>
  <c r="M164" i="18" s="1"/>
  <c r="L165" i="18"/>
  <c r="M165" i="18" s="1"/>
  <c r="L166" i="18"/>
  <c r="M166" i="18" s="1"/>
  <c r="L167" i="18"/>
  <c r="M167" i="18" s="1"/>
  <c r="L168" i="18"/>
  <c r="M168" i="18" s="1"/>
  <c r="L169" i="18"/>
  <c r="M169" i="18" s="1"/>
  <c r="L170" i="18"/>
  <c r="M170" i="18" s="1"/>
  <c r="L171" i="18"/>
  <c r="M171" i="18" s="1"/>
  <c r="L172" i="18"/>
  <c r="M172" i="18" s="1"/>
  <c r="L173" i="18"/>
  <c r="M173" i="18" s="1"/>
  <c r="E173" i="29" s="1"/>
  <c r="L174" i="18"/>
  <c r="M174" i="18" s="1"/>
  <c r="L175" i="18"/>
  <c r="M175" i="18" s="1"/>
  <c r="L176" i="18"/>
  <c r="M176" i="18" s="1"/>
  <c r="L177" i="18"/>
  <c r="M177" i="18" s="1"/>
  <c r="L178" i="18"/>
  <c r="M178" i="18" s="1"/>
  <c r="L179" i="18"/>
  <c r="M179" i="18" s="1"/>
  <c r="L180" i="18"/>
  <c r="M180" i="18" s="1"/>
  <c r="L181" i="18"/>
  <c r="M181" i="18" s="1"/>
  <c r="L182" i="18"/>
  <c r="M182" i="18" s="1"/>
  <c r="L183" i="18"/>
  <c r="M183" i="18" s="1"/>
  <c r="L184" i="18"/>
  <c r="M184" i="18" s="1"/>
  <c r="L185" i="18"/>
  <c r="M185" i="18" s="1"/>
  <c r="L186" i="18"/>
  <c r="M186" i="18" s="1"/>
  <c r="L187" i="18"/>
  <c r="M187" i="18" s="1"/>
  <c r="L188" i="18"/>
  <c r="M188" i="18" s="1"/>
  <c r="L189" i="18"/>
  <c r="M189" i="18" s="1"/>
  <c r="L190" i="18"/>
  <c r="M190" i="18" s="1"/>
  <c r="L191" i="18"/>
  <c r="M191" i="18" s="1"/>
  <c r="L192" i="18"/>
  <c r="M192" i="18" s="1"/>
  <c r="L193" i="18"/>
  <c r="M193" i="18" s="1"/>
  <c r="L194" i="18"/>
  <c r="M194" i="18" s="1"/>
  <c r="L195" i="18"/>
  <c r="M195" i="18" s="1"/>
  <c r="L196" i="18"/>
  <c r="M196" i="18" s="1"/>
  <c r="L197" i="18"/>
  <c r="M197" i="18" s="1"/>
  <c r="L198" i="18"/>
  <c r="M198" i="18" s="1"/>
  <c r="L199" i="18"/>
  <c r="M199" i="18" s="1"/>
  <c r="L200" i="18"/>
  <c r="M200" i="18" s="1"/>
  <c r="L201" i="18"/>
  <c r="M201" i="18" s="1"/>
  <c r="L202" i="18"/>
  <c r="M202" i="18" s="1"/>
  <c r="L203" i="18"/>
  <c r="M203" i="18" s="1"/>
  <c r="L204" i="18"/>
  <c r="M204" i="18" s="1"/>
  <c r="L205" i="18"/>
  <c r="M205" i="18" s="1"/>
  <c r="L206" i="18"/>
  <c r="M206" i="18" s="1"/>
  <c r="L207" i="18"/>
  <c r="M207" i="18" s="1"/>
  <c r="L208" i="18"/>
  <c r="M208" i="18" s="1"/>
  <c r="L15" i="18"/>
  <c r="M15" i="18" s="1"/>
  <c r="D219" i="27" l="1"/>
  <c r="D215" i="27"/>
  <c r="D211" i="27"/>
  <c r="D207" i="27"/>
  <c r="D203" i="27"/>
  <c r="D199" i="27"/>
  <c r="D195" i="27"/>
  <c r="D191" i="27"/>
  <c r="D187" i="27"/>
  <c r="D183" i="27"/>
  <c r="D179" i="27"/>
  <c r="D175" i="27"/>
  <c r="D171" i="27"/>
  <c r="D167" i="27"/>
  <c r="D163" i="27"/>
  <c r="D159" i="27"/>
  <c r="D155" i="27"/>
  <c r="D151" i="27"/>
  <c r="D147" i="27"/>
  <c r="D143" i="27"/>
  <c r="D139" i="27"/>
  <c r="D135" i="27"/>
  <c r="D131" i="27"/>
  <c r="D127" i="27"/>
  <c r="D123" i="27"/>
  <c r="D119" i="27"/>
  <c r="D115" i="27"/>
  <c r="D111" i="27"/>
  <c r="D107" i="27"/>
  <c r="D103" i="27"/>
  <c r="D99" i="27"/>
  <c r="D95" i="27"/>
  <c r="D91" i="27"/>
  <c r="D87" i="27"/>
  <c r="D83" i="27"/>
  <c r="D79" i="27"/>
  <c r="D75" i="27"/>
  <c r="D71" i="27"/>
  <c r="D67" i="27"/>
  <c r="D63" i="27"/>
  <c r="D59" i="27"/>
  <c r="D55" i="27"/>
  <c r="D51" i="27"/>
  <c r="D47" i="27"/>
  <c r="D43" i="27"/>
  <c r="D39" i="27"/>
  <c r="D35" i="27"/>
  <c r="D31" i="27"/>
  <c r="C35" i="28"/>
  <c r="D30" i="27"/>
  <c r="D222" i="27"/>
  <c r="D218" i="27"/>
  <c r="D214" i="27"/>
  <c r="D210" i="27"/>
  <c r="D206" i="27"/>
  <c r="D202" i="27"/>
  <c r="D198" i="27"/>
  <c r="D194" i="27"/>
  <c r="D190" i="27"/>
  <c r="D186" i="27"/>
  <c r="D182" i="27"/>
  <c r="D178" i="27"/>
  <c r="D174" i="27"/>
  <c r="D170" i="27"/>
  <c r="D166" i="27"/>
  <c r="D162" i="27"/>
  <c r="D158" i="27"/>
  <c r="D154" i="27"/>
  <c r="D150" i="27"/>
  <c r="D146" i="27"/>
  <c r="D142" i="27"/>
  <c r="D138" i="27"/>
  <c r="D134" i="27"/>
  <c r="D130" i="27"/>
  <c r="D126" i="27"/>
  <c r="D122" i="27"/>
  <c r="D118" i="27"/>
  <c r="D114" i="27"/>
  <c r="D110" i="27"/>
  <c r="D106" i="27"/>
  <c r="D102" i="27"/>
  <c r="D98" i="27"/>
  <c r="D94" i="27"/>
  <c r="D90" i="27"/>
  <c r="D86" i="27"/>
  <c r="D82" i="27"/>
  <c r="D78" i="27"/>
  <c r="D74" i="27"/>
  <c r="D70" i="27"/>
  <c r="D66" i="27"/>
  <c r="D62" i="27"/>
  <c r="D58" i="27"/>
  <c r="D54" i="27"/>
  <c r="D50" i="27"/>
  <c r="D46" i="27"/>
  <c r="D42" i="27"/>
  <c r="D38" i="27"/>
  <c r="D34" i="27"/>
  <c r="D29" i="27"/>
  <c r="D221" i="27"/>
  <c r="D217" i="27"/>
  <c r="D213" i="27"/>
  <c r="D209" i="27"/>
  <c r="D205" i="27"/>
  <c r="D201" i="27"/>
  <c r="D197" i="27"/>
  <c r="D193" i="27"/>
  <c r="D189" i="27"/>
  <c r="D185" i="27"/>
  <c r="D181" i="27"/>
  <c r="D177" i="27"/>
  <c r="D173" i="27"/>
  <c r="D169" i="27"/>
  <c r="D165" i="27"/>
  <c r="D161" i="27"/>
  <c r="D157" i="27"/>
  <c r="D153" i="27"/>
  <c r="D149" i="27"/>
  <c r="D145" i="27"/>
  <c r="D141" i="27"/>
  <c r="D137" i="27"/>
  <c r="D133" i="27"/>
  <c r="D129" i="27"/>
  <c r="D125" i="27"/>
  <c r="D121" i="27"/>
  <c r="D117" i="27"/>
  <c r="D113" i="27"/>
  <c r="D109" i="27"/>
  <c r="D105" i="27"/>
  <c r="D101" i="27"/>
  <c r="D97" i="27"/>
  <c r="D93" i="27"/>
  <c r="D89" i="27"/>
  <c r="D85" i="27"/>
  <c r="D81" i="27"/>
  <c r="D77" i="27"/>
  <c r="D73" i="27"/>
  <c r="D69" i="27"/>
  <c r="D65" i="27"/>
  <c r="D61" i="27"/>
  <c r="D57" i="27"/>
  <c r="D53" i="27"/>
  <c r="D49" i="27"/>
  <c r="D45" i="27"/>
  <c r="D41" i="27"/>
  <c r="D37" i="27"/>
  <c r="D33" i="27"/>
  <c r="D220" i="27"/>
  <c r="D216" i="27"/>
  <c r="D212" i="27"/>
  <c r="D208" i="27"/>
  <c r="D204" i="27"/>
  <c r="D200" i="27"/>
  <c r="D196" i="27"/>
  <c r="D192" i="27"/>
  <c r="D188" i="27"/>
  <c r="D184" i="27"/>
  <c r="D180" i="27"/>
  <c r="D176" i="27"/>
  <c r="D172" i="27"/>
  <c r="D168" i="27"/>
  <c r="D164" i="27"/>
  <c r="D160" i="27"/>
  <c r="D156" i="27"/>
  <c r="D152" i="27"/>
  <c r="D148" i="27"/>
  <c r="D144" i="27"/>
  <c r="D140" i="27"/>
  <c r="D136" i="27"/>
  <c r="D132" i="27"/>
  <c r="D128" i="27"/>
  <c r="D124" i="27"/>
  <c r="D120"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H234" i="34"/>
  <c r="H202" i="34"/>
  <c r="H250" i="34"/>
  <c r="H218" i="34"/>
  <c r="G206" i="57"/>
  <c r="E222" i="28"/>
  <c r="F203" i="29"/>
  <c r="H251" i="34"/>
  <c r="G194" i="57"/>
  <c r="E210" i="28"/>
  <c r="F191" i="29"/>
  <c r="H239" i="34"/>
  <c r="G186" i="57"/>
  <c r="E202" i="28"/>
  <c r="F183" i="29"/>
  <c r="H231" i="34"/>
  <c r="G174" i="57"/>
  <c r="F171" i="29"/>
  <c r="H219" i="34"/>
  <c r="G162" i="57"/>
  <c r="E178" i="28"/>
  <c r="F159" i="29"/>
  <c r="H207" i="34"/>
  <c r="G150" i="57"/>
  <c r="E166" i="28"/>
  <c r="F147" i="29"/>
  <c r="H195" i="34"/>
  <c r="G138" i="57"/>
  <c r="E154" i="28"/>
  <c r="F135" i="29"/>
  <c r="H183" i="34"/>
  <c r="E142" i="28"/>
  <c r="G126" i="57"/>
  <c r="F123" i="29"/>
  <c r="H171" i="34"/>
  <c r="G118" i="57"/>
  <c r="E134" i="28"/>
  <c r="H163" i="34"/>
  <c r="G106" i="57"/>
  <c r="E122" i="28"/>
  <c r="F103" i="29"/>
  <c r="H151" i="34"/>
  <c r="G94" i="57"/>
  <c r="E110" i="28"/>
  <c r="F91" i="29"/>
  <c r="H139" i="34"/>
  <c r="G82" i="57"/>
  <c r="E98" i="28"/>
  <c r="F79" i="29"/>
  <c r="H127" i="34"/>
  <c r="G70" i="57"/>
  <c r="E86" i="28"/>
  <c r="H115" i="34"/>
  <c r="G58" i="57"/>
  <c r="E74" i="28"/>
  <c r="F55" i="29"/>
  <c r="H103" i="34"/>
  <c r="G46" i="57"/>
  <c r="E62" i="28"/>
  <c r="H91" i="34"/>
  <c r="G34" i="57"/>
  <c r="E50" i="28"/>
  <c r="F31" i="29"/>
  <c r="H79" i="34"/>
  <c r="G22" i="57"/>
  <c r="E38" i="28"/>
  <c r="H67" i="34"/>
  <c r="F67" i="29"/>
  <c r="F30" i="57"/>
  <c r="E27" i="29"/>
  <c r="G211" i="57"/>
  <c r="E227" i="28"/>
  <c r="F208" i="29"/>
  <c r="H256" i="34"/>
  <c r="G207" i="57"/>
  <c r="E223" i="28"/>
  <c r="F204" i="29"/>
  <c r="H252" i="34"/>
  <c r="G203" i="57"/>
  <c r="E219" i="28"/>
  <c r="F200" i="29"/>
  <c r="H248" i="34"/>
  <c r="G199" i="57"/>
  <c r="E215" i="28"/>
  <c r="F196" i="29"/>
  <c r="H244" i="34"/>
  <c r="G195" i="57"/>
  <c r="F192" i="29"/>
  <c r="H240" i="34"/>
  <c r="E211" i="28"/>
  <c r="G191" i="57"/>
  <c r="E207" i="28"/>
  <c r="F188" i="29"/>
  <c r="H236" i="34"/>
  <c r="G187" i="57"/>
  <c r="E203" i="28"/>
  <c r="F184" i="29"/>
  <c r="H232" i="34"/>
  <c r="G183" i="57"/>
  <c r="E199" i="28"/>
  <c r="F180" i="29"/>
  <c r="H228" i="34"/>
  <c r="G179" i="57"/>
  <c r="E195" i="28"/>
  <c r="F176" i="29"/>
  <c r="H224" i="34"/>
  <c r="G175" i="57"/>
  <c r="E191" i="28"/>
  <c r="F172" i="29"/>
  <c r="H220" i="34"/>
  <c r="G171" i="57"/>
  <c r="E187" i="28"/>
  <c r="F168" i="29"/>
  <c r="H216" i="34"/>
  <c r="G167" i="57"/>
  <c r="E183" i="28"/>
  <c r="F164" i="29"/>
  <c r="H212" i="34"/>
  <c r="G163" i="57"/>
  <c r="E179" i="28"/>
  <c r="F160" i="29"/>
  <c r="H208" i="34"/>
  <c r="G159" i="57"/>
  <c r="E175" i="28"/>
  <c r="F156" i="29"/>
  <c r="H204" i="34"/>
  <c r="G155" i="57"/>
  <c r="E171" i="28"/>
  <c r="F152" i="29"/>
  <c r="H200" i="34"/>
  <c r="G151" i="57"/>
  <c r="E167" i="28"/>
  <c r="F148" i="29"/>
  <c r="H196" i="34"/>
  <c r="G147" i="57"/>
  <c r="E163" i="28"/>
  <c r="F144" i="29"/>
  <c r="H192" i="34"/>
  <c r="G143" i="57"/>
  <c r="E159" i="28"/>
  <c r="F140" i="29"/>
  <c r="H188" i="34"/>
  <c r="G139" i="57"/>
  <c r="E155" i="28"/>
  <c r="F136" i="29"/>
  <c r="H184" i="34"/>
  <c r="G135" i="57"/>
  <c r="E151" i="28"/>
  <c r="F132" i="29"/>
  <c r="H180" i="34"/>
  <c r="G131" i="57"/>
  <c r="E147" i="28"/>
  <c r="F128" i="29"/>
  <c r="H176" i="34"/>
  <c r="G127" i="57"/>
  <c r="F124" i="29"/>
  <c r="E143" i="28"/>
  <c r="H172" i="34"/>
  <c r="G123" i="57"/>
  <c r="E139" i="28"/>
  <c r="F120" i="29"/>
  <c r="H168" i="34"/>
  <c r="G119" i="57"/>
  <c r="E135" i="28"/>
  <c r="F116" i="29"/>
  <c r="H164" i="34"/>
  <c r="G115" i="57"/>
  <c r="E131" i="28"/>
  <c r="F112" i="29"/>
  <c r="H160" i="34"/>
  <c r="G111" i="57"/>
  <c r="E127" i="28"/>
  <c r="F108" i="29"/>
  <c r="H156" i="34"/>
  <c r="G107" i="57"/>
  <c r="E123" i="28"/>
  <c r="F104" i="29"/>
  <c r="H152" i="34"/>
  <c r="G103" i="57"/>
  <c r="E119" i="28"/>
  <c r="F100" i="29"/>
  <c r="H148" i="34"/>
  <c r="G99" i="57"/>
  <c r="E115" i="28"/>
  <c r="F96" i="29"/>
  <c r="H144" i="34"/>
  <c r="G95" i="57"/>
  <c r="F92" i="29"/>
  <c r="H140" i="34"/>
  <c r="E111" i="28"/>
  <c r="G91" i="57"/>
  <c r="E107" i="28"/>
  <c r="F88" i="29"/>
  <c r="H136" i="34"/>
  <c r="G87" i="57"/>
  <c r="E103" i="28"/>
  <c r="F84" i="29"/>
  <c r="H132" i="34"/>
  <c r="G83" i="57"/>
  <c r="E99" i="28"/>
  <c r="F80" i="29"/>
  <c r="H128" i="34"/>
  <c r="G79" i="57"/>
  <c r="E95" i="28"/>
  <c r="F76" i="29"/>
  <c r="H124" i="34"/>
  <c r="G75" i="57"/>
  <c r="E91" i="28"/>
  <c r="F72" i="29"/>
  <c r="H120" i="34"/>
  <c r="G71" i="57"/>
  <c r="E87" i="28"/>
  <c r="F68" i="29"/>
  <c r="H116" i="34"/>
  <c r="G67" i="57"/>
  <c r="E83" i="28"/>
  <c r="F64" i="29"/>
  <c r="H112" i="34"/>
  <c r="G63" i="57"/>
  <c r="F60" i="29"/>
  <c r="H108" i="34"/>
  <c r="G59" i="57"/>
  <c r="E75" i="28"/>
  <c r="F56" i="29"/>
  <c r="H104" i="34"/>
  <c r="G55" i="57"/>
  <c r="E71" i="28"/>
  <c r="F52" i="29"/>
  <c r="H100" i="34"/>
  <c r="G51" i="57"/>
  <c r="E67" i="28"/>
  <c r="F48" i="29"/>
  <c r="H96" i="34"/>
  <c r="G47" i="57"/>
  <c r="E63" i="28"/>
  <c r="F44" i="29"/>
  <c r="H92" i="34"/>
  <c r="G43" i="57"/>
  <c r="E59" i="28"/>
  <c r="F40" i="29"/>
  <c r="H88" i="34"/>
  <c r="G39" i="57"/>
  <c r="E55" i="28"/>
  <c r="F36" i="29"/>
  <c r="H84" i="34"/>
  <c r="G35" i="57"/>
  <c r="E51" i="28"/>
  <c r="F32" i="29"/>
  <c r="H80" i="34"/>
  <c r="G31" i="57"/>
  <c r="F28" i="29"/>
  <c r="H76" i="34"/>
  <c r="E47" i="28"/>
  <c r="G27" i="57"/>
  <c r="E43" i="28"/>
  <c r="F24" i="29"/>
  <c r="H72" i="34"/>
  <c r="G23" i="57"/>
  <c r="E39" i="28"/>
  <c r="F20" i="29"/>
  <c r="H68" i="34"/>
  <c r="G19" i="57"/>
  <c r="E35" i="28"/>
  <c r="F16" i="29"/>
  <c r="H64" i="34"/>
  <c r="F137" i="29"/>
  <c r="F115" i="29"/>
  <c r="F19" i="29"/>
  <c r="G210" i="57"/>
  <c r="E226" i="28"/>
  <c r="F207" i="29"/>
  <c r="H255" i="34"/>
  <c r="G198" i="57"/>
  <c r="E214" i="28"/>
  <c r="F195" i="29"/>
  <c r="H243" i="34"/>
  <c r="G178" i="57"/>
  <c r="E194" i="28"/>
  <c r="F175" i="29"/>
  <c r="H223" i="34"/>
  <c r="G166" i="57"/>
  <c r="E182" i="28"/>
  <c r="F163" i="29"/>
  <c r="H211" i="34"/>
  <c r="G154" i="57"/>
  <c r="E170" i="28"/>
  <c r="F151" i="29"/>
  <c r="H199" i="34"/>
  <c r="G142" i="57"/>
  <c r="E158" i="28"/>
  <c r="F139" i="29"/>
  <c r="H187" i="34"/>
  <c r="G130" i="57"/>
  <c r="E146" i="28"/>
  <c r="F127" i="29"/>
  <c r="H175" i="34"/>
  <c r="G114" i="57"/>
  <c r="E130" i="28"/>
  <c r="F111" i="29"/>
  <c r="H159" i="34"/>
  <c r="G102" i="57"/>
  <c r="E118" i="28"/>
  <c r="H147" i="34"/>
  <c r="G90" i="57"/>
  <c r="E106" i="28"/>
  <c r="F87" i="29"/>
  <c r="H135" i="34"/>
  <c r="E94" i="28"/>
  <c r="G78" i="57"/>
  <c r="F75" i="29"/>
  <c r="H123" i="34"/>
  <c r="G66" i="57"/>
  <c r="E82" i="28"/>
  <c r="F63" i="29"/>
  <c r="H111" i="34"/>
  <c r="G54" i="57"/>
  <c r="E70" i="28"/>
  <c r="H99" i="34"/>
  <c r="G42" i="57"/>
  <c r="E58" i="28"/>
  <c r="F39" i="29"/>
  <c r="H87" i="34"/>
  <c r="G26" i="57"/>
  <c r="E42" i="28"/>
  <c r="F23" i="29"/>
  <c r="H71" i="34"/>
  <c r="F43" i="29"/>
  <c r="E109" i="29"/>
  <c r="F112" i="57"/>
  <c r="G209" i="57"/>
  <c r="E225" i="28"/>
  <c r="G205" i="57"/>
  <c r="E221" i="28"/>
  <c r="G201" i="57"/>
  <c r="E217" i="28"/>
  <c r="G197" i="57"/>
  <c r="E213" i="28"/>
  <c r="G193" i="57"/>
  <c r="E209" i="28"/>
  <c r="G189" i="57"/>
  <c r="E205" i="28"/>
  <c r="G185" i="57"/>
  <c r="E201" i="28"/>
  <c r="G181" i="57"/>
  <c r="E197" i="28"/>
  <c r="G177" i="57"/>
  <c r="E193" i="28"/>
  <c r="G173" i="57"/>
  <c r="E189" i="28"/>
  <c r="G169" i="57"/>
  <c r="E185" i="28"/>
  <c r="G165" i="57"/>
  <c r="E181" i="28"/>
  <c r="G161" i="57"/>
  <c r="E177" i="28"/>
  <c r="G157" i="57"/>
  <c r="E173" i="28"/>
  <c r="G153" i="57"/>
  <c r="E169" i="28"/>
  <c r="G149" i="57"/>
  <c r="E165" i="28"/>
  <c r="G145" i="57"/>
  <c r="E161" i="28"/>
  <c r="G141" i="57"/>
  <c r="E157" i="28"/>
  <c r="F138" i="29"/>
  <c r="G137" i="57"/>
  <c r="E153" i="28"/>
  <c r="F134" i="29"/>
  <c r="G133" i="57"/>
  <c r="E149" i="28"/>
  <c r="F130" i="29"/>
  <c r="G129" i="57"/>
  <c r="E145" i="28"/>
  <c r="G125" i="57"/>
  <c r="E141" i="28"/>
  <c r="F122" i="29"/>
  <c r="G121" i="57"/>
  <c r="E137" i="28"/>
  <c r="F118" i="29"/>
  <c r="G117" i="57"/>
  <c r="E133" i="28"/>
  <c r="F114" i="29"/>
  <c r="G113" i="57"/>
  <c r="E129" i="28"/>
  <c r="G109" i="57"/>
  <c r="E125" i="28"/>
  <c r="F106"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H233" i="34"/>
  <c r="H162" i="34"/>
  <c r="H146" i="34"/>
  <c r="H130" i="34"/>
  <c r="H114" i="34"/>
  <c r="H98" i="34"/>
  <c r="H82" i="34"/>
  <c r="H66" i="34"/>
  <c r="F194" i="29"/>
  <c r="F178" i="29"/>
  <c r="F162" i="29"/>
  <c r="F146" i="29"/>
  <c r="F126" i="29"/>
  <c r="F62" i="29"/>
  <c r="E190" i="28"/>
  <c r="G18" i="57"/>
  <c r="E34" i="28"/>
  <c r="F15" i="29"/>
  <c r="G202" i="57"/>
  <c r="E218" i="28"/>
  <c r="F199" i="29"/>
  <c r="H247" i="34"/>
  <c r="E206" i="28"/>
  <c r="G190" i="57"/>
  <c r="F187" i="29"/>
  <c r="H235" i="34"/>
  <c r="G182" i="57"/>
  <c r="E198" i="28"/>
  <c r="F179" i="29"/>
  <c r="H227" i="34"/>
  <c r="G170" i="57"/>
  <c r="E186" i="28"/>
  <c r="F167" i="29"/>
  <c r="H215" i="34"/>
  <c r="G158" i="57"/>
  <c r="E174" i="28"/>
  <c r="F155" i="29"/>
  <c r="H203" i="34"/>
  <c r="G146" i="57"/>
  <c r="E162" i="28"/>
  <c r="F143" i="29"/>
  <c r="H191" i="34"/>
  <c r="G134" i="57"/>
  <c r="E150" i="28"/>
  <c r="H179" i="34"/>
  <c r="G122" i="57"/>
  <c r="E138" i="28"/>
  <c r="F119" i="29"/>
  <c r="H167" i="34"/>
  <c r="G110" i="57"/>
  <c r="E126" i="28"/>
  <c r="F107" i="29"/>
  <c r="H155" i="34"/>
  <c r="G98" i="57"/>
  <c r="E114" i="28"/>
  <c r="F95" i="29"/>
  <c r="H143" i="34"/>
  <c r="G86" i="57"/>
  <c r="E102" i="28"/>
  <c r="H131" i="34"/>
  <c r="G74" i="57"/>
  <c r="E90" i="28"/>
  <c r="F71" i="29"/>
  <c r="H119" i="34"/>
  <c r="E78" i="28"/>
  <c r="G62" i="57"/>
  <c r="F59" i="29"/>
  <c r="H107" i="34"/>
  <c r="G50" i="57"/>
  <c r="E66" i="28"/>
  <c r="F47" i="29"/>
  <c r="H95" i="34"/>
  <c r="G38" i="57"/>
  <c r="E54" i="28"/>
  <c r="H83" i="34"/>
  <c r="G30" i="57"/>
  <c r="E46" i="28"/>
  <c r="H75" i="34"/>
  <c r="G208" i="57"/>
  <c r="E224" i="28"/>
  <c r="F205" i="29"/>
  <c r="G204" i="57"/>
  <c r="E220" i="28"/>
  <c r="F201" i="29"/>
  <c r="G200" i="57"/>
  <c r="E216" i="28"/>
  <c r="F197" i="29"/>
  <c r="G196" i="57"/>
  <c r="E212" i="28"/>
  <c r="F193" i="29"/>
  <c r="G192" i="57"/>
  <c r="E208" i="28"/>
  <c r="F189" i="29"/>
  <c r="G188" i="57"/>
  <c r="E204" i="28"/>
  <c r="F185" i="29"/>
  <c r="G184" i="57"/>
  <c r="E200" i="28"/>
  <c r="F181" i="29"/>
  <c r="G180" i="57"/>
  <c r="E196" i="28"/>
  <c r="F177" i="29"/>
  <c r="G176" i="57"/>
  <c r="E192" i="28"/>
  <c r="F173" i="29"/>
  <c r="G172" i="57"/>
  <c r="E188" i="28"/>
  <c r="F169" i="29"/>
  <c r="G168" i="57"/>
  <c r="E184" i="28"/>
  <c r="F165" i="29"/>
  <c r="G164" i="57"/>
  <c r="E180" i="28"/>
  <c r="F161" i="29"/>
  <c r="G160" i="57"/>
  <c r="E176" i="28"/>
  <c r="F157" i="29"/>
  <c r="G156" i="57"/>
  <c r="E172" i="28"/>
  <c r="F153" i="29"/>
  <c r="G152" i="57"/>
  <c r="E168" i="28"/>
  <c r="F149" i="29"/>
  <c r="G148" i="57"/>
  <c r="E164" i="28"/>
  <c r="F145" i="29"/>
  <c r="G144" i="57"/>
  <c r="E160" i="28"/>
  <c r="F141" i="29"/>
  <c r="G140" i="57"/>
  <c r="E156" i="28"/>
  <c r="G136" i="57"/>
  <c r="E152" i="28"/>
  <c r="F133" i="29"/>
  <c r="G132" i="57"/>
  <c r="E148" i="28"/>
  <c r="F129" i="29"/>
  <c r="G128" i="57"/>
  <c r="E144" i="28"/>
  <c r="F125" i="29"/>
  <c r="H173" i="34"/>
  <c r="G124" i="57"/>
  <c r="E140" i="28"/>
  <c r="H169" i="34"/>
  <c r="G120" i="57"/>
  <c r="E136" i="28"/>
  <c r="H165" i="34"/>
  <c r="F117" i="29"/>
  <c r="G116" i="57"/>
  <c r="E132" i="28"/>
  <c r="F113" i="29"/>
  <c r="H161" i="34"/>
  <c r="G112" i="57"/>
  <c r="E128" i="28"/>
  <c r="F109" i="29"/>
  <c r="H157" i="34"/>
  <c r="G108" i="57"/>
  <c r="E124" i="28"/>
  <c r="H153" i="34"/>
  <c r="G104" i="57"/>
  <c r="E120" i="28"/>
  <c r="H149" i="34"/>
  <c r="F101" i="29"/>
  <c r="G100" i="57"/>
  <c r="E116" i="28"/>
  <c r="F97" i="29"/>
  <c r="H145" i="34"/>
  <c r="G96" i="57"/>
  <c r="E112" i="28"/>
  <c r="F93" i="29"/>
  <c r="H141" i="34"/>
  <c r="G92" i="57"/>
  <c r="E108" i="28"/>
  <c r="H137" i="34"/>
  <c r="G88" i="57"/>
  <c r="E104" i="28"/>
  <c r="H133" i="34"/>
  <c r="F85" i="29"/>
  <c r="G84" i="57"/>
  <c r="E100" i="28"/>
  <c r="F81" i="29"/>
  <c r="H129" i="34"/>
  <c r="G80" i="57"/>
  <c r="E96" i="28"/>
  <c r="F77" i="29"/>
  <c r="H125" i="34"/>
  <c r="G76" i="57"/>
  <c r="E92" i="28"/>
  <c r="H121" i="34"/>
  <c r="G72" i="57"/>
  <c r="E88" i="28"/>
  <c r="H117" i="34"/>
  <c r="F69" i="29"/>
  <c r="G68" i="57"/>
  <c r="E84" i="28"/>
  <c r="F65" i="29"/>
  <c r="H113" i="34"/>
  <c r="G64" i="57"/>
  <c r="E80" i="28"/>
  <c r="F61" i="29"/>
  <c r="H109" i="34"/>
  <c r="G60" i="57"/>
  <c r="E76" i="28"/>
  <c r="H105" i="34"/>
  <c r="G56" i="57"/>
  <c r="E72" i="28"/>
  <c r="H101" i="34"/>
  <c r="F53" i="29"/>
  <c r="G52" i="57"/>
  <c r="E68" i="28"/>
  <c r="F49" i="29"/>
  <c r="H97" i="34"/>
  <c r="G48" i="57"/>
  <c r="E64" i="28"/>
  <c r="F45" i="29"/>
  <c r="H93" i="34"/>
  <c r="G44" i="57"/>
  <c r="E60" i="28"/>
  <c r="F41" i="29"/>
  <c r="H89" i="34"/>
  <c r="G40" i="57"/>
  <c r="E56" i="28"/>
  <c r="F37" i="29"/>
  <c r="H85" i="34"/>
  <c r="G36" i="57"/>
  <c r="E52" i="28"/>
  <c r="F33" i="29"/>
  <c r="H81" i="34"/>
  <c r="G32" i="57"/>
  <c r="E48" i="28"/>
  <c r="F29" i="29"/>
  <c r="H77" i="34"/>
  <c r="G28" i="57"/>
  <c r="E44" i="28"/>
  <c r="F25" i="29"/>
  <c r="H73" i="34"/>
  <c r="G24" i="57"/>
  <c r="E40" i="28"/>
  <c r="F21" i="29"/>
  <c r="H69" i="34"/>
  <c r="G20" i="57"/>
  <c r="E36" i="28"/>
  <c r="F17" i="29"/>
  <c r="H65" i="34"/>
  <c r="H254" i="34"/>
  <c r="H246" i="34"/>
  <c r="H238" i="34"/>
  <c r="H230" i="34"/>
  <c r="H222" i="34"/>
  <c r="H214" i="34"/>
  <c r="H206" i="34"/>
  <c r="H198" i="34"/>
  <c r="H190" i="34"/>
  <c r="H182" i="34"/>
  <c r="H174" i="34"/>
  <c r="H158" i="34"/>
  <c r="H142" i="34"/>
  <c r="H126" i="34"/>
  <c r="H110" i="34"/>
  <c r="H94" i="34"/>
  <c r="H78" i="34"/>
  <c r="F206" i="29"/>
  <c r="F190" i="29"/>
  <c r="F174" i="29"/>
  <c r="F158" i="29"/>
  <c r="F142" i="29"/>
  <c r="F121" i="29"/>
  <c r="F99" i="29"/>
  <c r="F78" i="29"/>
  <c r="F57" i="29"/>
  <c r="F27" i="29"/>
  <c r="E79" i="28"/>
  <c r="F211" i="57"/>
  <c r="E208" i="29"/>
  <c r="F203" i="57"/>
  <c r="E200" i="29"/>
  <c r="F191" i="57"/>
  <c r="E188" i="29"/>
  <c r="F179" i="57"/>
  <c r="E176" i="29"/>
  <c r="F167" i="57"/>
  <c r="E164" i="29"/>
  <c r="E152" i="29"/>
  <c r="F155" i="57"/>
  <c r="F143" i="57"/>
  <c r="E140" i="29"/>
  <c r="F131" i="57"/>
  <c r="E128" i="29"/>
  <c r="E120" i="29"/>
  <c r="F123" i="57"/>
  <c r="F111" i="57"/>
  <c r="E108" i="29"/>
  <c r="F99" i="57"/>
  <c r="E96" i="29"/>
  <c r="F87" i="57"/>
  <c r="E84" i="29"/>
  <c r="F75" i="57"/>
  <c r="E72" i="29"/>
  <c r="F67" i="57"/>
  <c r="E64" i="29"/>
  <c r="F55" i="57"/>
  <c r="E52" i="29"/>
  <c r="F43" i="57"/>
  <c r="E40" i="29"/>
  <c r="F31" i="57"/>
  <c r="E28" i="29"/>
  <c r="F23" i="57"/>
  <c r="E20" i="29"/>
  <c r="F210" i="57"/>
  <c r="E207" i="29"/>
  <c r="F202" i="57"/>
  <c r="E199" i="29"/>
  <c r="F198" i="57"/>
  <c r="E195" i="29"/>
  <c r="F194" i="57"/>
  <c r="E191" i="29"/>
  <c r="F186" i="57"/>
  <c r="E183" i="29"/>
  <c r="F182" i="57"/>
  <c r="E179" i="29"/>
  <c r="F178" i="57"/>
  <c r="E175" i="29"/>
  <c r="F170" i="57"/>
  <c r="E167" i="29"/>
  <c r="F166" i="57"/>
  <c r="E163" i="29"/>
  <c r="F162" i="57"/>
  <c r="E159" i="29"/>
  <c r="F154" i="57"/>
  <c r="E151" i="29"/>
  <c r="F150" i="57"/>
  <c r="E147" i="29"/>
  <c r="F146" i="57"/>
  <c r="E143" i="29"/>
  <c r="F138" i="57"/>
  <c r="E135" i="29"/>
  <c r="F134" i="57"/>
  <c r="E131" i="29"/>
  <c r="F130" i="57"/>
  <c r="E127" i="29"/>
  <c r="F122" i="57"/>
  <c r="E119" i="29"/>
  <c r="F118" i="57"/>
  <c r="E115" i="29"/>
  <c r="F114" i="57"/>
  <c r="E111" i="29"/>
  <c r="F110" i="57"/>
  <c r="E107"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F199" i="57"/>
  <c r="E196" i="29"/>
  <c r="F183" i="57"/>
  <c r="E180" i="29"/>
  <c r="F171" i="57"/>
  <c r="E168" i="29"/>
  <c r="F159" i="57"/>
  <c r="E156" i="29"/>
  <c r="F147" i="57"/>
  <c r="E144" i="29"/>
  <c r="E136" i="29"/>
  <c r="F139" i="57"/>
  <c r="F127" i="57"/>
  <c r="E124" i="29"/>
  <c r="F115" i="57"/>
  <c r="E112" i="29"/>
  <c r="F103" i="57"/>
  <c r="E100" i="29"/>
  <c r="F91" i="57"/>
  <c r="E88" i="29"/>
  <c r="F79" i="57"/>
  <c r="E76" i="29"/>
  <c r="F63" i="57"/>
  <c r="E60" i="29"/>
  <c r="F51" i="57"/>
  <c r="E48" i="29"/>
  <c r="F39" i="57"/>
  <c r="E36" i="29"/>
  <c r="F19" i="57"/>
  <c r="E16" i="29"/>
  <c r="F18" i="57"/>
  <c r="E15" i="29"/>
  <c r="F205" i="57"/>
  <c r="E202" i="29"/>
  <c r="F193" i="57"/>
  <c r="E190" i="29"/>
  <c r="E178" i="29"/>
  <c r="F181" i="57"/>
  <c r="F173" i="57"/>
  <c r="E170" i="29"/>
  <c r="F161" i="57"/>
  <c r="E158" i="29"/>
  <c r="F149" i="57"/>
  <c r="E146" i="29"/>
  <c r="F145" i="57"/>
  <c r="E142" i="29"/>
  <c r="F141" i="57"/>
  <c r="E138" i="29"/>
  <c r="E130" i="29"/>
  <c r="F133" i="57"/>
  <c r="F125" i="57"/>
  <c r="E122" i="29"/>
  <c r="F207" i="57"/>
  <c r="E204" i="29"/>
  <c r="F195" i="57"/>
  <c r="E192" i="29"/>
  <c r="F187" i="57"/>
  <c r="E184" i="29"/>
  <c r="F175" i="57"/>
  <c r="E172" i="29"/>
  <c r="F163" i="57"/>
  <c r="E160" i="29"/>
  <c r="F151" i="57"/>
  <c r="E148" i="29"/>
  <c r="F135" i="57"/>
  <c r="E132" i="29"/>
  <c r="F119" i="57"/>
  <c r="E116" i="29"/>
  <c r="E104" i="29"/>
  <c r="F107" i="57"/>
  <c r="F95" i="57"/>
  <c r="E92" i="29"/>
  <c r="F83" i="57"/>
  <c r="E80" i="29"/>
  <c r="F71" i="57"/>
  <c r="E68" i="29"/>
  <c r="F59" i="57"/>
  <c r="E56" i="29"/>
  <c r="F47" i="57"/>
  <c r="E44" i="29"/>
  <c r="F35" i="57"/>
  <c r="E32" i="29"/>
  <c r="F27" i="57"/>
  <c r="E24" i="29"/>
  <c r="F209" i="57"/>
  <c r="E206" i="29"/>
  <c r="E194" i="29"/>
  <c r="F197" i="57"/>
  <c r="F189" i="57"/>
  <c r="E186" i="29"/>
  <c r="F177" i="57"/>
  <c r="E174" i="29"/>
  <c r="F165" i="57"/>
  <c r="E162" i="29"/>
  <c r="F157" i="57"/>
  <c r="E154" i="29"/>
  <c r="F129" i="57"/>
  <c r="E126" i="29"/>
  <c r="F168" i="57"/>
  <c r="E165" i="29"/>
  <c r="F164" i="57"/>
  <c r="E161" i="29"/>
  <c r="F160" i="57"/>
  <c r="E157" i="29"/>
  <c r="F156" i="57"/>
  <c r="E153" i="29"/>
  <c r="F152" i="57"/>
  <c r="E149" i="29"/>
  <c r="F148" i="57"/>
  <c r="E145" i="29"/>
  <c r="F140" i="57"/>
  <c r="E137" i="29"/>
  <c r="F136" i="57"/>
  <c r="E133" i="29"/>
  <c r="E129" i="29"/>
  <c r="F132" i="57"/>
  <c r="E125" i="29"/>
  <c r="F128" i="57"/>
  <c r="E121" i="29"/>
  <c r="F124" i="57"/>
  <c r="F120" i="57"/>
  <c r="E117" i="29"/>
  <c r="E113" i="29"/>
  <c r="F116" i="57"/>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106" i="29"/>
  <c r="E43" i="29"/>
  <c r="F208" i="57"/>
  <c r="E205" i="29"/>
  <c r="F200" i="57"/>
  <c r="E197" i="29"/>
  <c r="F184" i="57"/>
  <c r="E181" i="29"/>
  <c r="F180" i="57"/>
  <c r="E177" i="29"/>
  <c r="F201" i="57"/>
  <c r="E198" i="29"/>
  <c r="F190" i="57"/>
  <c r="E187" i="29"/>
  <c r="F174" i="57"/>
  <c r="E171" i="29"/>
  <c r="F158" i="57"/>
  <c r="E155" i="29"/>
  <c r="F142" i="57"/>
  <c r="E139" i="29"/>
  <c r="F137" i="57"/>
  <c r="E134" i="29"/>
  <c r="F126" i="57"/>
  <c r="E123" i="29"/>
  <c r="F196" i="57"/>
  <c r="E193" i="29"/>
  <c r="F188" i="57"/>
  <c r="E185" i="29"/>
  <c r="F172" i="57"/>
  <c r="E169" i="29"/>
  <c r="F206" i="57"/>
  <c r="E203" i="29"/>
  <c r="F185" i="57"/>
  <c r="E182" i="29"/>
  <c r="F169" i="57"/>
  <c r="E166" i="29"/>
  <c r="F153" i="57"/>
  <c r="E150" i="29"/>
  <c r="F50" i="57"/>
  <c r="E47" i="29"/>
  <c r="F42" i="57"/>
  <c r="E39" i="29"/>
  <c r="F38" i="57"/>
  <c r="E35" i="29"/>
  <c r="F34" i="57"/>
  <c r="E31" i="29"/>
  <c r="F26" i="57"/>
  <c r="E23" i="29"/>
  <c r="F22" i="57"/>
  <c r="E19" i="29"/>
  <c r="F176" i="57"/>
  <c r="F88" i="57"/>
  <c r="F204" i="57"/>
  <c r="E201" i="29"/>
  <c r="F192" i="57"/>
  <c r="E189" i="29"/>
  <c r="F121" i="57"/>
  <c r="E118" i="29"/>
  <c r="F113" i="57"/>
  <c r="E110" i="29"/>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E141" i="29"/>
  <c r="E114" i="29"/>
  <c r="F56" i="57"/>
  <c r="N30" i="57" l="1"/>
  <c r="N46" i="57"/>
  <c r="N20" i="57"/>
  <c r="N24" i="57"/>
  <c r="N28" i="57"/>
  <c r="N36" i="57"/>
  <c r="N40" i="57"/>
  <c r="N44" i="57"/>
  <c r="N120" i="57"/>
  <c r="N196" i="57"/>
  <c r="N190" i="57"/>
  <c r="N25" i="57"/>
  <c r="N41" i="57"/>
  <c r="N121" i="57"/>
  <c r="N193" i="57"/>
  <c r="N201" i="57"/>
  <c r="N209" i="57"/>
  <c r="N192" i="57"/>
  <c r="N208" i="57"/>
  <c r="N202" i="57"/>
  <c r="N18" i="57"/>
  <c r="N21" i="57"/>
  <c r="N37" i="57"/>
  <c r="N142" i="57"/>
  <c r="N198" i="57"/>
  <c r="N210" i="57"/>
  <c r="N22" i="57"/>
  <c r="N34" i="57"/>
  <c r="N174" i="57"/>
  <c r="N194" i="57"/>
  <c r="N206" i="57"/>
  <c r="N172" i="57"/>
  <c r="N188" i="57"/>
  <c r="N204" i="57"/>
  <c r="N122" i="57"/>
  <c r="N33" i="57"/>
  <c r="N141" i="57"/>
  <c r="N173" i="57"/>
  <c r="N189" i="57"/>
  <c r="N197" i="57"/>
  <c r="N205" i="57"/>
  <c r="N119" i="57"/>
  <c r="N171" i="57"/>
  <c r="N187" i="57"/>
  <c r="N191" i="57"/>
  <c r="N195" i="57"/>
  <c r="N199" i="57"/>
  <c r="N203" i="57"/>
  <c r="N207" i="57"/>
  <c r="N211" i="57"/>
  <c r="N32" i="57"/>
  <c r="N200" i="57"/>
  <c r="N38" i="57"/>
  <c r="N29" i="57"/>
  <c r="N45" i="57"/>
  <c r="N26" i="57"/>
  <c r="N42" i="57"/>
  <c r="N19" i="57"/>
  <c r="N23" i="57"/>
  <c r="N27" i="57"/>
  <c r="N31" i="57"/>
  <c r="N35" i="57"/>
  <c r="N39" i="57"/>
  <c r="N43" i="57"/>
  <c r="C35" i="34" l="1"/>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H137" i="18"/>
  <c r="I137" i="18"/>
  <c r="H138" i="18"/>
  <c r="I138" i="18"/>
  <c r="H139" i="18"/>
  <c r="I139" i="18"/>
  <c r="H140" i="18"/>
  <c r="I140" i="18"/>
  <c r="H141" i="18"/>
  <c r="I141" i="18"/>
  <c r="H142" i="18"/>
  <c r="I142" i="18"/>
  <c r="H143" i="18"/>
  <c r="I143" i="18"/>
  <c r="H144" i="18"/>
  <c r="I144" i="18"/>
  <c r="H145" i="18"/>
  <c r="I145" i="18"/>
  <c r="H146" i="18"/>
  <c r="I146" i="18"/>
  <c r="H147" i="18"/>
  <c r="I147" i="18"/>
  <c r="H148" i="18"/>
  <c r="I148" i="18"/>
  <c r="H149" i="18"/>
  <c r="I149" i="18"/>
  <c r="H150" i="18"/>
  <c r="I150" i="18"/>
  <c r="H151" i="18"/>
  <c r="I151" i="18"/>
  <c r="H152" i="18"/>
  <c r="I152" i="18"/>
  <c r="H153" i="18"/>
  <c r="I153" i="18"/>
  <c r="H154" i="18"/>
  <c r="I154" i="18"/>
  <c r="H155" i="18"/>
  <c r="I155" i="18"/>
  <c r="H156" i="18"/>
  <c r="I156" i="18"/>
  <c r="H157" i="18"/>
  <c r="I157" i="18"/>
  <c r="H158" i="18"/>
  <c r="I158" i="18"/>
  <c r="H159" i="18"/>
  <c r="I159" i="18"/>
  <c r="H160" i="18"/>
  <c r="I160" i="18"/>
  <c r="H161" i="18"/>
  <c r="I161" i="18"/>
  <c r="H162" i="18"/>
  <c r="I162" i="18"/>
  <c r="H163" i="18"/>
  <c r="I163" i="18"/>
  <c r="H164" i="18"/>
  <c r="I164" i="18"/>
  <c r="H165" i="18"/>
  <c r="I165" i="18"/>
  <c r="H166" i="18"/>
  <c r="I166" i="18"/>
  <c r="H167" i="18"/>
  <c r="I167" i="18"/>
  <c r="H168" i="18"/>
  <c r="I168" i="18"/>
  <c r="H169" i="18"/>
  <c r="I169" i="18"/>
  <c r="H170" i="18"/>
  <c r="I170" i="18"/>
  <c r="H171" i="18"/>
  <c r="I171" i="18"/>
  <c r="H172" i="18"/>
  <c r="I172" i="18"/>
  <c r="H173" i="18"/>
  <c r="I173" i="18"/>
  <c r="H174" i="18"/>
  <c r="I174" i="18"/>
  <c r="H175" i="18"/>
  <c r="I175" i="18"/>
  <c r="H176" i="18"/>
  <c r="I176" i="18"/>
  <c r="H177" i="18"/>
  <c r="I177" i="18"/>
  <c r="H178" i="18"/>
  <c r="I178" i="18"/>
  <c r="H179" i="18"/>
  <c r="I179" i="18"/>
  <c r="H180" i="18"/>
  <c r="I180" i="18"/>
  <c r="H181" i="18"/>
  <c r="I181" i="18"/>
  <c r="H182" i="18"/>
  <c r="I182" i="18"/>
  <c r="H183" i="18"/>
  <c r="I183" i="18"/>
  <c r="H184" i="18"/>
  <c r="I184" i="18"/>
  <c r="H185" i="18"/>
  <c r="I185" i="18"/>
  <c r="H186" i="18"/>
  <c r="I186" i="18"/>
  <c r="H187" i="18"/>
  <c r="I187" i="18"/>
  <c r="H188" i="18"/>
  <c r="I188" i="18"/>
  <c r="H189" i="18"/>
  <c r="I189" i="18"/>
  <c r="H190" i="18"/>
  <c r="I190" i="18"/>
  <c r="H191" i="18"/>
  <c r="I191" i="18"/>
  <c r="H192" i="18"/>
  <c r="I192" i="18"/>
  <c r="H193" i="18"/>
  <c r="I193" i="18"/>
  <c r="H194" i="18"/>
  <c r="I194" i="18"/>
  <c r="H195" i="18"/>
  <c r="I195" i="18"/>
  <c r="H196" i="18"/>
  <c r="I196" i="18"/>
  <c r="H197" i="18"/>
  <c r="I197" i="18"/>
  <c r="H198" i="18"/>
  <c r="I198" i="18"/>
  <c r="H199" i="18"/>
  <c r="I199" i="18"/>
  <c r="H200" i="18"/>
  <c r="I200" i="18"/>
  <c r="H201" i="18"/>
  <c r="I201" i="18"/>
  <c r="H202" i="18"/>
  <c r="I202" i="18"/>
  <c r="H203" i="18"/>
  <c r="I203" i="18"/>
  <c r="H204" i="18"/>
  <c r="I204" i="18"/>
  <c r="H205" i="18"/>
  <c r="I205" i="18"/>
  <c r="H206" i="18"/>
  <c r="I206" i="18"/>
  <c r="H207" i="18"/>
  <c r="I207" i="18"/>
  <c r="H208" i="18"/>
  <c r="I208" i="18"/>
  <c r="C40" i="34" l="1"/>
  <c r="C41" i="34"/>
  <c r="C42" i="34"/>
  <c r="C43" i="34"/>
  <c r="C44" i="34"/>
  <c r="C45" i="34"/>
  <c r="C46" i="34"/>
  <c r="C47" i="34"/>
  <c r="C48" i="34"/>
  <c r="C49" i="34"/>
  <c r="C50" i="34"/>
  <c r="C51" i="34"/>
  <c r="C52" i="34"/>
  <c r="C53" i="34"/>
  <c r="C54" i="34"/>
  <c r="C55" i="34"/>
  <c r="C56" i="34"/>
  <c r="C32" i="34" l="1"/>
  <c r="B77" i="53" l="1"/>
  <c r="B65" i="53"/>
  <c r="B72" i="53" s="1"/>
  <c r="B66" i="53" l="1"/>
  <c r="B67" i="53" s="1"/>
  <c r="B71" i="53" s="1"/>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0" i="28"/>
  <c r="B201" i="28"/>
  <c r="B202" i="28"/>
  <c r="B203" i="28"/>
  <c r="B204" i="28"/>
  <c r="B205" i="28"/>
  <c r="B206" i="28"/>
  <c r="B207" i="28"/>
  <c r="B208" i="28"/>
  <c r="B209" i="28"/>
  <c r="B210" i="28"/>
  <c r="B211" i="28"/>
  <c r="B212" i="28"/>
  <c r="B213" i="28"/>
  <c r="B214" i="28"/>
  <c r="B215" i="28"/>
  <c r="B216" i="28"/>
  <c r="B217" i="28"/>
  <c r="B218" i="28"/>
  <c r="B219" i="28"/>
  <c r="B220" i="28"/>
  <c r="B221" i="28"/>
  <c r="B222" i="28"/>
  <c r="B223" i="28"/>
  <c r="B224" i="28"/>
  <c r="B225" i="28"/>
  <c r="B226" i="28"/>
  <c r="B227" i="28"/>
  <c r="B191" i="27"/>
  <c r="C191" i="27"/>
  <c r="B192" i="27"/>
  <c r="C192" i="27"/>
  <c r="B193" i="27"/>
  <c r="C193" i="27"/>
  <c r="B194" i="27"/>
  <c r="C194" i="27"/>
  <c r="B195" i="27"/>
  <c r="C195" i="27"/>
  <c r="B196" i="27"/>
  <c r="C196" i="27"/>
  <c r="B197" i="27"/>
  <c r="C197" i="27"/>
  <c r="B198" i="27"/>
  <c r="C198" i="27"/>
  <c r="B199" i="27"/>
  <c r="C199" i="27"/>
  <c r="B200" i="27"/>
  <c r="C200" i="27"/>
  <c r="B201" i="27"/>
  <c r="C201" i="27"/>
  <c r="B202" i="27"/>
  <c r="C202" i="27"/>
  <c r="B203" i="27"/>
  <c r="C203" i="27"/>
  <c r="B204" i="27"/>
  <c r="C204" i="27"/>
  <c r="B205" i="27"/>
  <c r="C205" i="27"/>
  <c r="B206" i="27"/>
  <c r="C206" i="27"/>
  <c r="B207" i="27"/>
  <c r="C207" i="27"/>
  <c r="B208" i="27"/>
  <c r="C208" i="27"/>
  <c r="B209" i="27"/>
  <c r="C209" i="27"/>
  <c r="B210" i="27"/>
  <c r="C210" i="27"/>
  <c r="B211" i="27"/>
  <c r="C211" i="27"/>
  <c r="B212" i="27"/>
  <c r="C212" i="27"/>
  <c r="B213" i="27"/>
  <c r="C213" i="27"/>
  <c r="B214" i="27"/>
  <c r="C214" i="27"/>
  <c r="B215" i="27"/>
  <c r="C215" i="27"/>
  <c r="B216" i="27"/>
  <c r="C216" i="27"/>
  <c r="B217" i="27"/>
  <c r="C217" i="27"/>
  <c r="B218" i="27"/>
  <c r="C218" i="27"/>
  <c r="B219" i="27"/>
  <c r="C219" i="27"/>
  <c r="B220" i="27"/>
  <c r="C220" i="27"/>
  <c r="B221" i="27"/>
  <c r="C221" i="27"/>
  <c r="B222" i="27"/>
  <c r="C222" i="27"/>
  <c r="B124" i="27"/>
  <c r="C124" i="27"/>
  <c r="B125" i="27"/>
  <c r="C125" i="27"/>
  <c r="B126" i="27"/>
  <c r="C126" i="27"/>
  <c r="B127" i="27"/>
  <c r="C127" i="27"/>
  <c r="B128" i="27"/>
  <c r="C128" i="27"/>
  <c r="B129" i="27"/>
  <c r="C129" i="27"/>
  <c r="B130" i="27"/>
  <c r="C130" i="27"/>
  <c r="B131" i="27"/>
  <c r="C131" i="27"/>
  <c r="B132" i="27"/>
  <c r="C132" i="27"/>
  <c r="B133" i="27"/>
  <c r="C133" i="27"/>
  <c r="B134" i="27"/>
  <c r="C134" i="27"/>
  <c r="B135" i="27"/>
  <c r="C135" i="27"/>
  <c r="B136" i="27"/>
  <c r="C136" i="27"/>
  <c r="B137" i="27"/>
  <c r="C137" i="27"/>
  <c r="B138" i="27"/>
  <c r="C138" i="27"/>
  <c r="B139" i="27"/>
  <c r="C139" i="27"/>
  <c r="B140" i="27"/>
  <c r="C140" i="27"/>
  <c r="B141" i="27"/>
  <c r="C141" i="27"/>
  <c r="B142" i="27"/>
  <c r="C142" i="27"/>
  <c r="B143" i="27"/>
  <c r="C143" i="27"/>
  <c r="B144" i="27"/>
  <c r="C144" i="27"/>
  <c r="B145" i="27"/>
  <c r="C145" i="27"/>
  <c r="B146" i="27"/>
  <c r="C146" i="27"/>
  <c r="B147" i="27"/>
  <c r="C147" i="27"/>
  <c r="B148" i="27"/>
  <c r="C148" i="27"/>
  <c r="B149" i="27"/>
  <c r="C149" i="27"/>
  <c r="B150" i="27"/>
  <c r="C150" i="27"/>
  <c r="B151" i="27"/>
  <c r="C151" i="27"/>
  <c r="B152" i="27"/>
  <c r="C152" i="27"/>
  <c r="B153" i="27"/>
  <c r="C153" i="27"/>
  <c r="B154" i="27"/>
  <c r="C154" i="27"/>
  <c r="B155" i="27"/>
  <c r="C155" i="27"/>
  <c r="B156" i="27"/>
  <c r="C156" i="27"/>
  <c r="B157" i="27"/>
  <c r="C157" i="27"/>
  <c r="B158" i="27"/>
  <c r="C158" i="27"/>
  <c r="B159" i="27"/>
  <c r="C159" i="27"/>
  <c r="B160" i="27"/>
  <c r="C160" i="27"/>
  <c r="B161" i="27"/>
  <c r="C161" i="27"/>
  <c r="B162" i="27"/>
  <c r="C162" i="27"/>
  <c r="B163" i="27"/>
  <c r="C163" i="27"/>
  <c r="B164" i="27"/>
  <c r="C164" i="27"/>
  <c r="B165" i="27"/>
  <c r="C165" i="27"/>
  <c r="B166" i="27"/>
  <c r="C166" i="27"/>
  <c r="B167" i="27"/>
  <c r="C167" i="27"/>
  <c r="B168" i="27"/>
  <c r="C168" i="27"/>
  <c r="B169" i="27"/>
  <c r="C169" i="27"/>
  <c r="B170" i="27"/>
  <c r="C170" i="27"/>
  <c r="B171" i="27"/>
  <c r="C171" i="27"/>
  <c r="B172" i="27"/>
  <c r="C172" i="27"/>
  <c r="B173" i="27"/>
  <c r="C173" i="27"/>
  <c r="B174" i="27"/>
  <c r="C174" i="27"/>
  <c r="B175" i="27"/>
  <c r="C175" i="27"/>
  <c r="B176" i="27"/>
  <c r="C176" i="27"/>
  <c r="B177" i="27"/>
  <c r="C177" i="27"/>
  <c r="B178" i="27"/>
  <c r="C178" i="27"/>
  <c r="B179" i="27"/>
  <c r="C179" i="27"/>
  <c r="B180" i="27"/>
  <c r="C180" i="27"/>
  <c r="B181" i="27"/>
  <c r="C181" i="27"/>
  <c r="B182" i="27"/>
  <c r="C182" i="27"/>
  <c r="B183" i="27"/>
  <c r="C183" i="27"/>
  <c r="B184" i="27"/>
  <c r="C184" i="27"/>
  <c r="B185" i="27"/>
  <c r="C185" i="27"/>
  <c r="B186" i="27"/>
  <c r="C186" i="27"/>
  <c r="B187" i="27"/>
  <c r="C187" i="27"/>
  <c r="B188" i="27"/>
  <c r="C188" i="27"/>
  <c r="B189" i="27"/>
  <c r="C189" i="27"/>
  <c r="B190" i="27"/>
  <c r="C190" i="27"/>
  <c r="B84" i="57"/>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09" i="57"/>
  <c r="H109" i="57"/>
  <c r="O109" i="57" s="1"/>
  <c r="C109" i="57"/>
  <c r="D109" i="57"/>
  <c r="B110" i="57"/>
  <c r="H110" i="57"/>
  <c r="O110" i="57" s="1"/>
  <c r="C110" i="57"/>
  <c r="D110" i="57"/>
  <c r="B111" i="57"/>
  <c r="H111" i="57"/>
  <c r="O111" i="57" s="1"/>
  <c r="C111" i="57"/>
  <c r="D111" i="57"/>
  <c r="B112" i="57"/>
  <c r="H112" i="57"/>
  <c r="O112" i="57" s="1"/>
  <c r="C112" i="57"/>
  <c r="D112" i="57"/>
  <c r="B113" i="57"/>
  <c r="H113" i="57"/>
  <c r="C113" i="57"/>
  <c r="D113" i="57"/>
  <c r="B114" i="57"/>
  <c r="H114" i="57"/>
  <c r="O114" i="57" s="1"/>
  <c r="C114" i="57"/>
  <c r="D114" i="57"/>
  <c r="B115" i="57"/>
  <c r="H115" i="57"/>
  <c r="O115" i="57" s="1"/>
  <c r="C115" i="57"/>
  <c r="D115" i="57"/>
  <c r="B116" i="57"/>
  <c r="H116" i="57"/>
  <c r="O116" i="57" s="1"/>
  <c r="C116" i="57"/>
  <c r="D116" i="57"/>
  <c r="B117" i="57"/>
  <c r="H117" i="57"/>
  <c r="O117" i="57" s="1"/>
  <c r="C117" i="57"/>
  <c r="D117" i="57"/>
  <c r="B118" i="57"/>
  <c r="H118" i="57"/>
  <c r="O118" i="57" s="1"/>
  <c r="C118" i="57"/>
  <c r="D118" i="57"/>
  <c r="B119" i="57"/>
  <c r="H119" i="57"/>
  <c r="O119" i="57" s="1"/>
  <c r="C119" i="57"/>
  <c r="D119" i="57"/>
  <c r="B120" i="57"/>
  <c r="H120" i="57"/>
  <c r="C120" i="57"/>
  <c r="D120" i="57"/>
  <c r="B121" i="57"/>
  <c r="H121" i="57"/>
  <c r="O121" i="57" s="1"/>
  <c r="C121" i="57"/>
  <c r="D121" i="57"/>
  <c r="B122" i="57"/>
  <c r="H122" i="57"/>
  <c r="O122" i="57" s="1"/>
  <c r="C122" i="57"/>
  <c r="D122" i="57"/>
  <c r="B123" i="57"/>
  <c r="H123" i="57"/>
  <c r="O123" i="57" s="1"/>
  <c r="C123" i="57"/>
  <c r="D123" i="57"/>
  <c r="B124" i="57"/>
  <c r="H124" i="57"/>
  <c r="C124" i="57"/>
  <c r="D124" i="57"/>
  <c r="B125" i="57"/>
  <c r="H125" i="57"/>
  <c r="C125" i="57"/>
  <c r="D125" i="57"/>
  <c r="B126" i="57"/>
  <c r="H126" i="57"/>
  <c r="C126" i="57"/>
  <c r="D126" i="57"/>
  <c r="B127" i="57"/>
  <c r="H127" i="57"/>
  <c r="C127" i="57"/>
  <c r="D127" i="57"/>
  <c r="B128" i="57"/>
  <c r="H128" i="57"/>
  <c r="C128" i="57"/>
  <c r="D128" i="57"/>
  <c r="B129" i="57"/>
  <c r="H129" i="57"/>
  <c r="C129" i="57"/>
  <c r="D129" i="57"/>
  <c r="B130" i="57"/>
  <c r="H130" i="57"/>
  <c r="C130" i="57"/>
  <c r="D130" i="57"/>
  <c r="B131" i="57"/>
  <c r="H131" i="57"/>
  <c r="C131" i="57"/>
  <c r="D131" i="57"/>
  <c r="B132" i="57"/>
  <c r="H132" i="57"/>
  <c r="O132" i="57" s="1"/>
  <c r="C132" i="57"/>
  <c r="D132" i="57"/>
  <c r="B133" i="57"/>
  <c r="H133" i="57"/>
  <c r="O133" i="57" s="1"/>
  <c r="C133" i="57"/>
  <c r="D133" i="57"/>
  <c r="B134" i="57"/>
  <c r="H134" i="57"/>
  <c r="O134" i="57" s="1"/>
  <c r="C134" i="57"/>
  <c r="D134" i="57"/>
  <c r="B135" i="57"/>
  <c r="H135" i="57"/>
  <c r="O135" i="57" s="1"/>
  <c r="C135" i="57"/>
  <c r="D135" i="57"/>
  <c r="B136" i="57"/>
  <c r="H136" i="57"/>
  <c r="O136" i="57" s="1"/>
  <c r="C136" i="57"/>
  <c r="D136" i="57"/>
  <c r="B137" i="57"/>
  <c r="H137" i="57"/>
  <c r="O137" i="57" s="1"/>
  <c r="C137" i="57"/>
  <c r="D137" i="57"/>
  <c r="B138" i="57"/>
  <c r="H138" i="57"/>
  <c r="O138" i="57" s="1"/>
  <c r="C138" i="57"/>
  <c r="D138" i="57"/>
  <c r="B139" i="57"/>
  <c r="H139" i="57"/>
  <c r="O139" i="57" s="1"/>
  <c r="C139" i="57"/>
  <c r="D139" i="57"/>
  <c r="B140" i="57"/>
  <c r="H140" i="57"/>
  <c r="O140" i="57" s="1"/>
  <c r="C140" i="57"/>
  <c r="D140" i="57"/>
  <c r="B141" i="57"/>
  <c r="H141" i="57"/>
  <c r="O141" i="57" s="1"/>
  <c r="C141" i="57"/>
  <c r="D141" i="57"/>
  <c r="B142" i="57"/>
  <c r="H142" i="57"/>
  <c r="O142" i="57" s="1"/>
  <c r="C142" i="57"/>
  <c r="D142" i="57"/>
  <c r="B143" i="57"/>
  <c r="H143" i="57"/>
  <c r="O143" i="57" s="1"/>
  <c r="C143" i="57"/>
  <c r="D143" i="57"/>
  <c r="B144" i="57"/>
  <c r="H144" i="57"/>
  <c r="O144" i="57" s="1"/>
  <c r="C144" i="57"/>
  <c r="D144" i="57"/>
  <c r="B145" i="57"/>
  <c r="H145" i="57"/>
  <c r="O145" i="57" s="1"/>
  <c r="C145" i="57"/>
  <c r="D145" i="57"/>
  <c r="B146" i="57"/>
  <c r="H146" i="57"/>
  <c r="O146" i="57" s="1"/>
  <c r="C146" i="57"/>
  <c r="D146" i="57"/>
  <c r="B147" i="57"/>
  <c r="H147" i="57"/>
  <c r="O147" i="57" s="1"/>
  <c r="C147" i="57"/>
  <c r="D147" i="57"/>
  <c r="B148" i="57"/>
  <c r="H148" i="57"/>
  <c r="O148" i="57" s="1"/>
  <c r="C148" i="57"/>
  <c r="D148" i="57"/>
  <c r="B149" i="57"/>
  <c r="H149" i="57"/>
  <c r="O149" i="57" s="1"/>
  <c r="C149" i="57"/>
  <c r="D149" i="57"/>
  <c r="B150" i="57"/>
  <c r="H150" i="57"/>
  <c r="O150" i="57" s="1"/>
  <c r="C150" i="57"/>
  <c r="D150" i="57"/>
  <c r="B151" i="57"/>
  <c r="H151" i="57"/>
  <c r="O151" i="57" s="1"/>
  <c r="C151" i="57"/>
  <c r="D151" i="57"/>
  <c r="B152" i="57"/>
  <c r="H152" i="57"/>
  <c r="O152" i="57" s="1"/>
  <c r="C152" i="57"/>
  <c r="D152" i="57"/>
  <c r="B153" i="57"/>
  <c r="H153" i="57"/>
  <c r="O153" i="57" s="1"/>
  <c r="C153" i="57"/>
  <c r="D153" i="57"/>
  <c r="B154" i="57"/>
  <c r="H154" i="57"/>
  <c r="O154" i="57" s="1"/>
  <c r="C154" i="57"/>
  <c r="D154" i="57"/>
  <c r="B155" i="57"/>
  <c r="H155" i="57"/>
  <c r="O155" i="57" s="1"/>
  <c r="C155" i="57"/>
  <c r="D155" i="57"/>
  <c r="B156" i="57"/>
  <c r="H156" i="57"/>
  <c r="O156" i="57" s="1"/>
  <c r="C156" i="57"/>
  <c r="D156" i="57"/>
  <c r="B157" i="57"/>
  <c r="H157" i="57"/>
  <c r="O157" i="57" s="1"/>
  <c r="C157" i="57"/>
  <c r="D157" i="57"/>
  <c r="B158" i="57"/>
  <c r="H158" i="57"/>
  <c r="O158" i="57" s="1"/>
  <c r="C158" i="57"/>
  <c r="D158" i="57"/>
  <c r="B159" i="57"/>
  <c r="H159" i="57"/>
  <c r="O159" i="57" s="1"/>
  <c r="C159" i="57"/>
  <c r="D159" i="57"/>
  <c r="B160" i="57"/>
  <c r="H160" i="57"/>
  <c r="O160" i="57" s="1"/>
  <c r="C160" i="57"/>
  <c r="D160" i="57"/>
  <c r="B161" i="57"/>
  <c r="H161" i="57"/>
  <c r="O161" i="57" s="1"/>
  <c r="C161" i="57"/>
  <c r="D161" i="57"/>
  <c r="B162" i="57"/>
  <c r="H162" i="57"/>
  <c r="O162" i="57" s="1"/>
  <c r="C162" i="57"/>
  <c r="D162" i="57"/>
  <c r="B163" i="57"/>
  <c r="H163" i="57"/>
  <c r="O163" i="57" s="1"/>
  <c r="C163" i="57"/>
  <c r="D163" i="57"/>
  <c r="B164" i="57"/>
  <c r="H164" i="57"/>
  <c r="O164" i="57" s="1"/>
  <c r="C164" i="57"/>
  <c r="D164" i="57"/>
  <c r="B165" i="57"/>
  <c r="H165" i="57"/>
  <c r="O165" i="57" s="1"/>
  <c r="C165" i="57"/>
  <c r="D165" i="57"/>
  <c r="B166" i="57"/>
  <c r="H166" i="57"/>
  <c r="O166" i="57" s="1"/>
  <c r="C166" i="57"/>
  <c r="D166" i="57"/>
  <c r="B167" i="57"/>
  <c r="H167" i="57"/>
  <c r="O167" i="57" s="1"/>
  <c r="C167" i="57"/>
  <c r="D167" i="57"/>
  <c r="B168" i="57"/>
  <c r="H168" i="57"/>
  <c r="O168" i="57" s="1"/>
  <c r="C168" i="57"/>
  <c r="D168" i="57"/>
  <c r="B169" i="57"/>
  <c r="H169" i="57"/>
  <c r="O169" i="57" s="1"/>
  <c r="C169" i="57"/>
  <c r="D169" i="57"/>
  <c r="B170" i="57"/>
  <c r="H170" i="57"/>
  <c r="O170" i="57" s="1"/>
  <c r="C170" i="57"/>
  <c r="D170" i="57"/>
  <c r="B171" i="57"/>
  <c r="H171" i="57"/>
  <c r="O171" i="57" s="1"/>
  <c r="C171" i="57"/>
  <c r="D171" i="57"/>
  <c r="B172" i="57"/>
  <c r="H172" i="57"/>
  <c r="O172" i="57" s="1"/>
  <c r="C172" i="57"/>
  <c r="D172" i="57"/>
  <c r="B173" i="57"/>
  <c r="H173" i="57"/>
  <c r="O173" i="57" s="1"/>
  <c r="C173" i="57"/>
  <c r="D173" i="57"/>
  <c r="B174" i="57"/>
  <c r="H174" i="57"/>
  <c r="O174" i="57" s="1"/>
  <c r="C174" i="57"/>
  <c r="D174" i="57"/>
  <c r="B175" i="57"/>
  <c r="H175" i="57"/>
  <c r="O175" i="57" s="1"/>
  <c r="C175" i="57"/>
  <c r="D175" i="57"/>
  <c r="B176" i="57"/>
  <c r="H176" i="57"/>
  <c r="O176" i="57" s="1"/>
  <c r="C176" i="57"/>
  <c r="D176" i="57"/>
  <c r="B177" i="57"/>
  <c r="H177" i="57"/>
  <c r="O177" i="57" s="1"/>
  <c r="C177" i="57"/>
  <c r="D177" i="57"/>
  <c r="B178" i="57"/>
  <c r="H178" i="57"/>
  <c r="O178" i="57" s="1"/>
  <c r="C178" i="57"/>
  <c r="D178" i="57"/>
  <c r="B179" i="57"/>
  <c r="H179" i="57"/>
  <c r="O179" i="57" s="1"/>
  <c r="C179" i="57"/>
  <c r="D179" i="57"/>
  <c r="B180" i="57"/>
  <c r="H180" i="57"/>
  <c r="O180" i="57" s="1"/>
  <c r="C180" i="57"/>
  <c r="D180" i="57"/>
  <c r="B181" i="57"/>
  <c r="H181" i="57"/>
  <c r="O181" i="57" s="1"/>
  <c r="C181" i="57"/>
  <c r="D181" i="57"/>
  <c r="B182" i="57"/>
  <c r="H182" i="57"/>
  <c r="O182" i="57" s="1"/>
  <c r="C182" i="57"/>
  <c r="D182" i="57"/>
  <c r="B183" i="57"/>
  <c r="H183" i="57"/>
  <c r="O183" i="57" s="1"/>
  <c r="C183" i="57"/>
  <c r="D183" i="57"/>
  <c r="B184" i="57"/>
  <c r="H184" i="57"/>
  <c r="O184" i="57" s="1"/>
  <c r="C184" i="57"/>
  <c r="D184" i="57"/>
  <c r="B185" i="57"/>
  <c r="H185" i="57"/>
  <c r="O185" i="57" s="1"/>
  <c r="C185" i="57"/>
  <c r="D185" i="57"/>
  <c r="B186" i="57"/>
  <c r="H186" i="57"/>
  <c r="C186" i="57"/>
  <c r="D186" i="57"/>
  <c r="B187" i="57"/>
  <c r="H187" i="57"/>
  <c r="O187" i="57" s="1"/>
  <c r="C187" i="57"/>
  <c r="D187" i="57"/>
  <c r="B188" i="57"/>
  <c r="H188" i="57"/>
  <c r="O188" i="57" s="1"/>
  <c r="C188" i="57"/>
  <c r="D188" i="57"/>
  <c r="B189" i="57"/>
  <c r="H189" i="57"/>
  <c r="O189" i="57" s="1"/>
  <c r="C189" i="57"/>
  <c r="D189" i="57"/>
  <c r="B190" i="57"/>
  <c r="H190" i="57"/>
  <c r="O190" i="57" s="1"/>
  <c r="C190" i="57"/>
  <c r="D190" i="57"/>
  <c r="B191" i="57"/>
  <c r="H191" i="57"/>
  <c r="O191" i="57" s="1"/>
  <c r="C191" i="57"/>
  <c r="D191" i="57"/>
  <c r="B192" i="57"/>
  <c r="H192" i="57"/>
  <c r="O192" i="57" s="1"/>
  <c r="C192" i="57"/>
  <c r="D192" i="57"/>
  <c r="B193" i="57"/>
  <c r="H193" i="57"/>
  <c r="O193" i="57" s="1"/>
  <c r="C193" i="57"/>
  <c r="D193" i="57"/>
  <c r="B194" i="57"/>
  <c r="H194" i="57"/>
  <c r="O194" i="57" s="1"/>
  <c r="C194" i="57"/>
  <c r="D194" i="57"/>
  <c r="B195" i="57"/>
  <c r="H195" i="57"/>
  <c r="O195" i="57" s="1"/>
  <c r="C195" i="57"/>
  <c r="D195" i="57"/>
  <c r="B196" i="57"/>
  <c r="H196" i="57"/>
  <c r="O196" i="57" s="1"/>
  <c r="C196" i="57"/>
  <c r="D196" i="57"/>
  <c r="B197" i="57"/>
  <c r="H197" i="57"/>
  <c r="O197" i="57" s="1"/>
  <c r="C197" i="57"/>
  <c r="D197" i="57"/>
  <c r="B198" i="57"/>
  <c r="H198" i="57"/>
  <c r="O198" i="57" s="1"/>
  <c r="C198" i="57"/>
  <c r="D198" i="57"/>
  <c r="B199" i="57"/>
  <c r="H199" i="57"/>
  <c r="O199" i="57" s="1"/>
  <c r="C199" i="57"/>
  <c r="D199" i="57"/>
  <c r="B200" i="57"/>
  <c r="H200" i="57"/>
  <c r="O200" i="57" s="1"/>
  <c r="C200" i="57"/>
  <c r="D200" i="57"/>
  <c r="B201" i="57"/>
  <c r="H201" i="57"/>
  <c r="O201" i="57" s="1"/>
  <c r="C201" i="57"/>
  <c r="D201" i="57"/>
  <c r="B202" i="57"/>
  <c r="H202" i="57"/>
  <c r="O202" i="57" s="1"/>
  <c r="C202" i="57"/>
  <c r="D202" i="57"/>
  <c r="B203" i="57"/>
  <c r="H203" i="57"/>
  <c r="O203" i="57" s="1"/>
  <c r="C203" i="57"/>
  <c r="D203" i="57"/>
  <c r="B204" i="57"/>
  <c r="H204" i="57"/>
  <c r="O204" i="57" s="1"/>
  <c r="C204" i="57"/>
  <c r="D204" i="57"/>
  <c r="B205" i="57"/>
  <c r="H205" i="57"/>
  <c r="O205" i="57" s="1"/>
  <c r="C205" i="57"/>
  <c r="D205" i="57"/>
  <c r="B206" i="57"/>
  <c r="H206" i="57"/>
  <c r="O206" i="57" s="1"/>
  <c r="C206" i="57"/>
  <c r="D206" i="57"/>
  <c r="B207" i="57"/>
  <c r="H207" i="57"/>
  <c r="O207" i="57" s="1"/>
  <c r="C207" i="57"/>
  <c r="D207" i="57"/>
  <c r="B208" i="57"/>
  <c r="H208" i="57"/>
  <c r="O208" i="57" s="1"/>
  <c r="C208" i="57"/>
  <c r="D208" i="57"/>
  <c r="B209" i="57"/>
  <c r="H209" i="57"/>
  <c r="O209" i="57" s="1"/>
  <c r="C209" i="57"/>
  <c r="D209" i="57"/>
  <c r="B210" i="57"/>
  <c r="H210" i="57"/>
  <c r="O210" i="57" s="1"/>
  <c r="C210" i="57"/>
  <c r="D210" i="57"/>
  <c r="B211" i="57"/>
  <c r="H211" i="57"/>
  <c r="O211" i="57" s="1"/>
  <c r="C211" i="57"/>
  <c r="D211" i="57"/>
  <c r="B192" i="29"/>
  <c r="G192" i="29"/>
  <c r="C192" i="29"/>
  <c r="D192" i="29"/>
  <c r="B193" i="29"/>
  <c r="G193" i="29"/>
  <c r="C193" i="29"/>
  <c r="D193" i="29"/>
  <c r="B194" i="29"/>
  <c r="G194" i="29"/>
  <c r="C194" i="29"/>
  <c r="D194" i="29"/>
  <c r="B195" i="29"/>
  <c r="G195" i="29"/>
  <c r="C195" i="29"/>
  <c r="D195" i="29"/>
  <c r="B196" i="29"/>
  <c r="G196" i="29"/>
  <c r="C196" i="29"/>
  <c r="D196" i="29"/>
  <c r="B197" i="29"/>
  <c r="G197" i="29"/>
  <c r="C197" i="29"/>
  <c r="D197" i="29"/>
  <c r="B198" i="29"/>
  <c r="G198" i="29"/>
  <c r="C198" i="29"/>
  <c r="D198" i="29"/>
  <c r="B199" i="29"/>
  <c r="G199" i="29"/>
  <c r="C199" i="29"/>
  <c r="D199" i="29"/>
  <c r="B200" i="29"/>
  <c r="G200" i="29"/>
  <c r="C200" i="29"/>
  <c r="D200" i="29"/>
  <c r="B201" i="29"/>
  <c r="G201" i="29"/>
  <c r="C201" i="29"/>
  <c r="D201" i="29"/>
  <c r="B202" i="29"/>
  <c r="G202" i="29"/>
  <c r="C202" i="29"/>
  <c r="D202" i="29"/>
  <c r="B203" i="29"/>
  <c r="G203" i="29"/>
  <c r="C203" i="29"/>
  <c r="D203" i="29"/>
  <c r="B204" i="29"/>
  <c r="G204" i="29"/>
  <c r="C204" i="29"/>
  <c r="D204" i="29"/>
  <c r="B205" i="29"/>
  <c r="G205" i="29"/>
  <c r="C205" i="29"/>
  <c r="D205" i="29"/>
  <c r="B206" i="29"/>
  <c r="G206" i="29"/>
  <c r="C206" i="29"/>
  <c r="D206" i="29"/>
  <c r="B207" i="29"/>
  <c r="G207" i="29"/>
  <c r="C207" i="29"/>
  <c r="D207" i="29"/>
  <c r="B208" i="29"/>
  <c r="G208" i="29"/>
  <c r="C208" i="29"/>
  <c r="D208" i="29"/>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106" i="29"/>
  <c r="G106" i="29"/>
  <c r="C106" i="29"/>
  <c r="D106" i="29"/>
  <c r="B107" i="29"/>
  <c r="G107" i="29"/>
  <c r="C107" i="29"/>
  <c r="D107" i="29"/>
  <c r="B108" i="29"/>
  <c r="G108" i="29"/>
  <c r="C108" i="29"/>
  <c r="D108" i="29"/>
  <c r="B109" i="29"/>
  <c r="G109" i="29"/>
  <c r="C109" i="29"/>
  <c r="D109" i="29"/>
  <c r="B110" i="29"/>
  <c r="G110" i="29"/>
  <c r="C110" i="29"/>
  <c r="D110" i="29"/>
  <c r="B111" i="29"/>
  <c r="G111" i="29"/>
  <c r="C111" i="29"/>
  <c r="D111" i="29"/>
  <c r="B112" i="29"/>
  <c r="G112" i="29"/>
  <c r="C112" i="29"/>
  <c r="D112" i="29"/>
  <c r="B113" i="29"/>
  <c r="G113" i="29"/>
  <c r="C113" i="29"/>
  <c r="D113" i="29"/>
  <c r="B114" i="29"/>
  <c r="G114" i="29"/>
  <c r="C114" i="29"/>
  <c r="D114" i="29"/>
  <c r="B115" i="29"/>
  <c r="G115" i="29"/>
  <c r="C115" i="29"/>
  <c r="D115" i="29"/>
  <c r="B116" i="29"/>
  <c r="G116" i="29"/>
  <c r="C116" i="29"/>
  <c r="D116" i="29"/>
  <c r="B117" i="29"/>
  <c r="G117" i="29"/>
  <c r="C117" i="29"/>
  <c r="D117" i="29"/>
  <c r="B118" i="29"/>
  <c r="G118" i="29"/>
  <c r="C118" i="29"/>
  <c r="D118" i="29"/>
  <c r="B119" i="29"/>
  <c r="G119" i="29"/>
  <c r="C119" i="29"/>
  <c r="D119" i="29"/>
  <c r="B120" i="29"/>
  <c r="G120" i="29"/>
  <c r="C120" i="29"/>
  <c r="D120" i="29"/>
  <c r="B121" i="29"/>
  <c r="G121" i="29"/>
  <c r="C121" i="29"/>
  <c r="D121" i="29"/>
  <c r="B122" i="29"/>
  <c r="G122" i="29"/>
  <c r="C122" i="29"/>
  <c r="D122" i="29"/>
  <c r="B123" i="29"/>
  <c r="G123" i="29"/>
  <c r="C123" i="29"/>
  <c r="D123" i="29"/>
  <c r="B124" i="29"/>
  <c r="G124" i="29"/>
  <c r="C124" i="29"/>
  <c r="D124" i="29"/>
  <c r="B125" i="29"/>
  <c r="G125" i="29"/>
  <c r="C125" i="29"/>
  <c r="D125" i="29"/>
  <c r="B126" i="29"/>
  <c r="G126" i="29"/>
  <c r="C126" i="29"/>
  <c r="D126" i="29"/>
  <c r="B127" i="29"/>
  <c r="G127" i="29"/>
  <c r="C127" i="29"/>
  <c r="D127" i="29"/>
  <c r="B128" i="29"/>
  <c r="G128" i="29"/>
  <c r="C128" i="29"/>
  <c r="D128" i="29"/>
  <c r="B129" i="29"/>
  <c r="G129" i="29"/>
  <c r="C129" i="29"/>
  <c r="D129" i="29"/>
  <c r="B130" i="29"/>
  <c r="G130" i="29"/>
  <c r="C130" i="29"/>
  <c r="D130" i="29"/>
  <c r="B131" i="29"/>
  <c r="G131" i="29"/>
  <c r="C131" i="29"/>
  <c r="D131" i="29"/>
  <c r="B132" i="29"/>
  <c r="G132" i="29"/>
  <c r="C132" i="29"/>
  <c r="D132" i="29"/>
  <c r="B133" i="29"/>
  <c r="G133" i="29"/>
  <c r="C133" i="29"/>
  <c r="D133" i="29"/>
  <c r="B134" i="29"/>
  <c r="G134" i="29"/>
  <c r="C134" i="29"/>
  <c r="D134" i="29"/>
  <c r="B135" i="29"/>
  <c r="G135" i="29"/>
  <c r="C135" i="29"/>
  <c r="D135" i="29"/>
  <c r="B136" i="29"/>
  <c r="G136" i="29"/>
  <c r="C136" i="29"/>
  <c r="D136" i="29"/>
  <c r="B137" i="29"/>
  <c r="G137" i="29"/>
  <c r="C137" i="29"/>
  <c r="D137" i="29"/>
  <c r="B138" i="29"/>
  <c r="G138" i="29"/>
  <c r="C138" i="29"/>
  <c r="D138" i="29"/>
  <c r="B139" i="29"/>
  <c r="G139" i="29"/>
  <c r="C139" i="29"/>
  <c r="D139" i="29"/>
  <c r="B140" i="29"/>
  <c r="G140" i="29"/>
  <c r="C140" i="29"/>
  <c r="D140" i="29"/>
  <c r="B141" i="29"/>
  <c r="G141" i="29"/>
  <c r="C141" i="29"/>
  <c r="D141" i="29"/>
  <c r="B142" i="29"/>
  <c r="G142" i="29"/>
  <c r="C142" i="29"/>
  <c r="D142" i="29"/>
  <c r="B143" i="29"/>
  <c r="G143" i="29"/>
  <c r="C143" i="29"/>
  <c r="D143" i="29"/>
  <c r="B144" i="29"/>
  <c r="G144" i="29"/>
  <c r="C144" i="29"/>
  <c r="D144" i="29"/>
  <c r="B145" i="29"/>
  <c r="G145" i="29"/>
  <c r="C145" i="29"/>
  <c r="D145" i="29"/>
  <c r="B146" i="29"/>
  <c r="G146" i="29"/>
  <c r="C146" i="29"/>
  <c r="D146" i="29"/>
  <c r="B147" i="29"/>
  <c r="G147" i="29"/>
  <c r="C147" i="29"/>
  <c r="D147" i="29"/>
  <c r="B148" i="29"/>
  <c r="G148" i="29"/>
  <c r="C148" i="29"/>
  <c r="D148" i="29"/>
  <c r="B149" i="29"/>
  <c r="G149" i="29"/>
  <c r="C149" i="29"/>
  <c r="D149" i="29"/>
  <c r="B150" i="29"/>
  <c r="G150" i="29"/>
  <c r="C150" i="29"/>
  <c r="D150" i="29"/>
  <c r="B151" i="29"/>
  <c r="G151" i="29"/>
  <c r="C151" i="29"/>
  <c r="D151" i="29"/>
  <c r="B152" i="29"/>
  <c r="G152" i="29"/>
  <c r="C152" i="29"/>
  <c r="D152" i="29"/>
  <c r="B153" i="29"/>
  <c r="G153" i="29"/>
  <c r="C153" i="29"/>
  <c r="D153" i="29"/>
  <c r="B154" i="29"/>
  <c r="G154" i="29"/>
  <c r="C154" i="29"/>
  <c r="D154" i="29"/>
  <c r="B155" i="29"/>
  <c r="G155" i="29"/>
  <c r="C155" i="29"/>
  <c r="D155" i="29"/>
  <c r="B156" i="29"/>
  <c r="G156" i="29"/>
  <c r="C156" i="29"/>
  <c r="D156" i="29"/>
  <c r="B157" i="29"/>
  <c r="G157" i="29"/>
  <c r="C157" i="29"/>
  <c r="D157" i="29"/>
  <c r="B158" i="29"/>
  <c r="G158" i="29"/>
  <c r="C158" i="29"/>
  <c r="D158" i="29"/>
  <c r="B159" i="29"/>
  <c r="G159" i="29"/>
  <c r="C159" i="29"/>
  <c r="D159" i="29"/>
  <c r="B160" i="29"/>
  <c r="G160" i="29"/>
  <c r="C160" i="29"/>
  <c r="D160" i="29"/>
  <c r="B161" i="29"/>
  <c r="G161" i="29"/>
  <c r="C161" i="29"/>
  <c r="D161" i="29"/>
  <c r="B162" i="29"/>
  <c r="G162" i="29"/>
  <c r="C162" i="29"/>
  <c r="D162" i="29"/>
  <c r="B163" i="29"/>
  <c r="G163" i="29"/>
  <c r="C163" i="29"/>
  <c r="D163" i="29"/>
  <c r="B164" i="29"/>
  <c r="G164" i="29"/>
  <c r="C164" i="29"/>
  <c r="D164" i="29"/>
  <c r="B165" i="29"/>
  <c r="G165" i="29"/>
  <c r="C165" i="29"/>
  <c r="D165" i="29"/>
  <c r="B166" i="29"/>
  <c r="G166" i="29"/>
  <c r="C166" i="29"/>
  <c r="D166" i="29"/>
  <c r="B167" i="29"/>
  <c r="G167" i="29"/>
  <c r="C167" i="29"/>
  <c r="D167" i="29"/>
  <c r="B168" i="29"/>
  <c r="G168" i="29"/>
  <c r="C168" i="29"/>
  <c r="D168" i="29"/>
  <c r="B169" i="29"/>
  <c r="G169" i="29"/>
  <c r="C169" i="29"/>
  <c r="D169" i="29"/>
  <c r="B170" i="29"/>
  <c r="G170" i="29"/>
  <c r="C170" i="29"/>
  <c r="D170" i="29"/>
  <c r="B171" i="29"/>
  <c r="G171" i="29"/>
  <c r="C171" i="29"/>
  <c r="D171" i="29"/>
  <c r="B172" i="29"/>
  <c r="G172" i="29"/>
  <c r="C172" i="29"/>
  <c r="D172" i="29"/>
  <c r="B173" i="29"/>
  <c r="G173" i="29"/>
  <c r="C173" i="29"/>
  <c r="D173" i="29"/>
  <c r="B174" i="29"/>
  <c r="G174" i="29"/>
  <c r="C174" i="29"/>
  <c r="D174" i="29"/>
  <c r="B175" i="29"/>
  <c r="G175" i="29"/>
  <c r="C175" i="29"/>
  <c r="D175" i="29"/>
  <c r="B176" i="29"/>
  <c r="G176" i="29"/>
  <c r="C176" i="29"/>
  <c r="D176" i="29"/>
  <c r="B177" i="29"/>
  <c r="G177" i="29"/>
  <c r="C177" i="29"/>
  <c r="D177" i="29"/>
  <c r="B178" i="29"/>
  <c r="G178" i="29"/>
  <c r="C178" i="29"/>
  <c r="D178" i="29"/>
  <c r="B179" i="29"/>
  <c r="G179" i="29"/>
  <c r="C179" i="29"/>
  <c r="D179" i="29"/>
  <c r="B180" i="29"/>
  <c r="G180" i="29"/>
  <c r="C180" i="29"/>
  <c r="D180" i="29"/>
  <c r="B181" i="29"/>
  <c r="G181" i="29"/>
  <c r="C181" i="29"/>
  <c r="D181" i="29"/>
  <c r="B182" i="29"/>
  <c r="G182" i="29"/>
  <c r="C182" i="29"/>
  <c r="D182" i="29"/>
  <c r="B183" i="29"/>
  <c r="G183" i="29"/>
  <c r="C183" i="29"/>
  <c r="D183" i="29"/>
  <c r="B184" i="29"/>
  <c r="G184" i="29"/>
  <c r="C184" i="29"/>
  <c r="D184" i="29"/>
  <c r="B185" i="29"/>
  <c r="G185" i="29"/>
  <c r="C185" i="29"/>
  <c r="D185" i="29"/>
  <c r="B186" i="29"/>
  <c r="G186" i="29"/>
  <c r="C186" i="29"/>
  <c r="D186" i="29"/>
  <c r="B187" i="29"/>
  <c r="G187" i="29"/>
  <c r="C187" i="29"/>
  <c r="D187" i="29"/>
  <c r="B188" i="29"/>
  <c r="G188" i="29"/>
  <c r="C188" i="29"/>
  <c r="D188" i="29"/>
  <c r="B189" i="29"/>
  <c r="G189" i="29"/>
  <c r="C189" i="29"/>
  <c r="D189" i="29"/>
  <c r="B190" i="29"/>
  <c r="G190" i="29"/>
  <c r="C190" i="29"/>
  <c r="D190" i="29"/>
  <c r="B191" i="29"/>
  <c r="G191" i="29"/>
  <c r="C191" i="29"/>
  <c r="D191" i="29"/>
  <c r="B237" i="34"/>
  <c r="C237" i="34"/>
  <c r="D237" i="34"/>
  <c r="E237" i="34"/>
  <c r="B238" i="34"/>
  <c r="C238" i="34"/>
  <c r="D238" i="34"/>
  <c r="E238" i="34"/>
  <c r="B239" i="34"/>
  <c r="C239" i="34"/>
  <c r="D239" i="34"/>
  <c r="E239" i="34"/>
  <c r="B240" i="34"/>
  <c r="C240" i="34"/>
  <c r="D240" i="34"/>
  <c r="E240" i="34"/>
  <c r="B241" i="34"/>
  <c r="C241" i="34"/>
  <c r="D241" i="34"/>
  <c r="E241" i="34"/>
  <c r="B242" i="34"/>
  <c r="C242" i="34"/>
  <c r="D242" i="34"/>
  <c r="E242" i="34"/>
  <c r="B243" i="34"/>
  <c r="C243" i="34"/>
  <c r="D243" i="34"/>
  <c r="E243" i="34"/>
  <c r="B244" i="34"/>
  <c r="C244" i="34"/>
  <c r="D244" i="34"/>
  <c r="E244" i="34"/>
  <c r="B245" i="34"/>
  <c r="C245" i="34"/>
  <c r="D245" i="34"/>
  <c r="E245" i="34"/>
  <c r="B246" i="34"/>
  <c r="C246" i="34"/>
  <c r="D246" i="34"/>
  <c r="E246" i="34"/>
  <c r="B247" i="34"/>
  <c r="C247" i="34"/>
  <c r="D247" i="34"/>
  <c r="E247" i="34"/>
  <c r="B248" i="34"/>
  <c r="C248" i="34"/>
  <c r="D248" i="34"/>
  <c r="E248" i="34"/>
  <c r="B249" i="34"/>
  <c r="C249" i="34"/>
  <c r="D249" i="34"/>
  <c r="E249" i="34"/>
  <c r="B250" i="34"/>
  <c r="C250" i="34"/>
  <c r="D250" i="34"/>
  <c r="E250" i="34"/>
  <c r="B251" i="34"/>
  <c r="C251" i="34"/>
  <c r="D251" i="34"/>
  <c r="E251" i="34"/>
  <c r="B252" i="34"/>
  <c r="C252" i="34"/>
  <c r="D252" i="34"/>
  <c r="E252" i="34"/>
  <c r="B253" i="34"/>
  <c r="C253" i="34"/>
  <c r="D253" i="34"/>
  <c r="E253" i="34"/>
  <c r="B254" i="34"/>
  <c r="C254" i="34"/>
  <c r="D254" i="34"/>
  <c r="E254" i="34"/>
  <c r="B255" i="34"/>
  <c r="C255" i="34"/>
  <c r="D255" i="34"/>
  <c r="E255" i="34"/>
  <c r="B256" i="34"/>
  <c r="C256" i="34"/>
  <c r="D256" i="34"/>
  <c r="E256" i="34"/>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B78" i="34"/>
  <c r="C78" i="34"/>
  <c r="D78" i="34"/>
  <c r="E78" i="34"/>
  <c r="M78" i="34" s="1"/>
  <c r="B79" i="34"/>
  <c r="C79" i="34"/>
  <c r="D79" i="34"/>
  <c r="E79" i="34"/>
  <c r="M79" i="34" s="1"/>
  <c r="B80" i="34"/>
  <c r="C80" i="34"/>
  <c r="D80" i="34"/>
  <c r="E80" i="34"/>
  <c r="M80" i="34" s="1"/>
  <c r="B81" i="34"/>
  <c r="C81" i="34"/>
  <c r="D81" i="34"/>
  <c r="E81" i="34"/>
  <c r="M81" i="34" s="1"/>
  <c r="B82" i="34"/>
  <c r="C82" i="34"/>
  <c r="D82" i="34"/>
  <c r="E82" i="34"/>
  <c r="M82" i="34" s="1"/>
  <c r="B83" i="34"/>
  <c r="C83" i="34"/>
  <c r="D83" i="34"/>
  <c r="E83" i="34"/>
  <c r="M83" i="34" s="1"/>
  <c r="B84" i="34"/>
  <c r="C84" i="34"/>
  <c r="D84" i="34"/>
  <c r="E84" i="34"/>
  <c r="M84" i="34" s="1"/>
  <c r="B85" i="34"/>
  <c r="C85" i="34"/>
  <c r="D85" i="34"/>
  <c r="E85" i="34"/>
  <c r="M85" i="34" s="1"/>
  <c r="B86" i="34"/>
  <c r="C86" i="34"/>
  <c r="D86" i="34"/>
  <c r="E86" i="34"/>
  <c r="M86" i="34" s="1"/>
  <c r="B87" i="34"/>
  <c r="C87" i="34"/>
  <c r="D87" i="34"/>
  <c r="E87" i="34"/>
  <c r="M87" i="34" s="1"/>
  <c r="B88" i="34"/>
  <c r="C88" i="34"/>
  <c r="D88" i="34"/>
  <c r="E88" i="34"/>
  <c r="M88" i="34" s="1"/>
  <c r="B89" i="34"/>
  <c r="C89" i="34"/>
  <c r="D89" i="34"/>
  <c r="E89" i="34"/>
  <c r="M89" i="34" s="1"/>
  <c r="B90" i="34"/>
  <c r="C90" i="34"/>
  <c r="D90" i="34"/>
  <c r="E90" i="34"/>
  <c r="M90" i="34" s="1"/>
  <c r="B91" i="34"/>
  <c r="C91" i="34"/>
  <c r="D91" i="34"/>
  <c r="E91" i="34"/>
  <c r="M91" i="34" s="1"/>
  <c r="B92" i="34"/>
  <c r="C92" i="34"/>
  <c r="D92" i="34"/>
  <c r="E92" i="34"/>
  <c r="M92" i="34" s="1"/>
  <c r="B93" i="34"/>
  <c r="C93" i="34"/>
  <c r="D93" i="34"/>
  <c r="E93" i="34"/>
  <c r="M93" i="34" s="1"/>
  <c r="B94" i="34"/>
  <c r="C94" i="34"/>
  <c r="D94" i="34"/>
  <c r="E94" i="34"/>
  <c r="M94" i="34" s="1"/>
  <c r="B95" i="34"/>
  <c r="C95" i="34"/>
  <c r="D95" i="34"/>
  <c r="E95" i="34"/>
  <c r="M95" i="34" s="1"/>
  <c r="B96" i="34"/>
  <c r="C96" i="34"/>
  <c r="D96" i="34"/>
  <c r="E96" i="34"/>
  <c r="M96" i="34" s="1"/>
  <c r="B97" i="34"/>
  <c r="C97" i="34"/>
  <c r="D97" i="34"/>
  <c r="E97" i="34"/>
  <c r="M97" i="34" s="1"/>
  <c r="B98" i="34"/>
  <c r="C98" i="34"/>
  <c r="D98" i="34"/>
  <c r="E98" i="34"/>
  <c r="M98" i="34" s="1"/>
  <c r="B99" i="34"/>
  <c r="C99" i="34"/>
  <c r="D99" i="34"/>
  <c r="E99" i="34"/>
  <c r="M99" i="34" s="1"/>
  <c r="B100" i="34"/>
  <c r="C100" i="34"/>
  <c r="D100" i="34"/>
  <c r="E100" i="34"/>
  <c r="M100" i="34" s="1"/>
  <c r="B101" i="34"/>
  <c r="C101" i="34"/>
  <c r="D101" i="34"/>
  <c r="E101" i="34"/>
  <c r="M101" i="34" s="1"/>
  <c r="B102" i="34"/>
  <c r="C102" i="34"/>
  <c r="D102" i="34"/>
  <c r="E102" i="34"/>
  <c r="M102" i="34" s="1"/>
  <c r="B103" i="34"/>
  <c r="C103" i="34"/>
  <c r="D103" i="34"/>
  <c r="E103" i="34"/>
  <c r="M103" i="34" s="1"/>
  <c r="B104" i="34"/>
  <c r="C104" i="34"/>
  <c r="D104" i="34"/>
  <c r="E104" i="34"/>
  <c r="M104" i="34" s="1"/>
  <c r="B105" i="34"/>
  <c r="C105" i="34"/>
  <c r="D105" i="34"/>
  <c r="E105" i="34"/>
  <c r="M105" i="34" s="1"/>
  <c r="B106" i="34"/>
  <c r="C106" i="34"/>
  <c r="D106" i="34"/>
  <c r="E106" i="34"/>
  <c r="M106" i="34" s="1"/>
  <c r="B107" i="34"/>
  <c r="C107" i="34"/>
  <c r="D107" i="34"/>
  <c r="E107" i="34"/>
  <c r="M107" i="34" s="1"/>
  <c r="B108" i="34"/>
  <c r="C108" i="34"/>
  <c r="D108" i="34"/>
  <c r="E108" i="34"/>
  <c r="M108" i="34" s="1"/>
  <c r="B109" i="34"/>
  <c r="C109" i="34"/>
  <c r="D109" i="34"/>
  <c r="E109" i="34"/>
  <c r="M109" i="34" s="1"/>
  <c r="B110" i="34"/>
  <c r="C110" i="34"/>
  <c r="D110" i="34"/>
  <c r="E110" i="34"/>
  <c r="M110" i="34" s="1"/>
  <c r="B111" i="34"/>
  <c r="C111" i="34"/>
  <c r="D111" i="34"/>
  <c r="E111" i="34"/>
  <c r="M111" i="34" s="1"/>
  <c r="B112" i="34"/>
  <c r="C112" i="34"/>
  <c r="D112" i="34"/>
  <c r="E112" i="34"/>
  <c r="M112" i="34" s="1"/>
  <c r="B113" i="34"/>
  <c r="C113" i="34"/>
  <c r="D113" i="34"/>
  <c r="E113" i="34"/>
  <c r="M113" i="34" s="1"/>
  <c r="B114" i="34"/>
  <c r="C114" i="34"/>
  <c r="D114" i="34"/>
  <c r="E114" i="34"/>
  <c r="M114" i="34" s="1"/>
  <c r="B115" i="34"/>
  <c r="C115" i="34"/>
  <c r="D115" i="34"/>
  <c r="E115" i="34"/>
  <c r="M115" i="34" s="1"/>
  <c r="B116" i="34"/>
  <c r="C116" i="34"/>
  <c r="D116" i="34"/>
  <c r="E116" i="34"/>
  <c r="M116" i="34" s="1"/>
  <c r="B117" i="34"/>
  <c r="C117" i="34"/>
  <c r="D117" i="34"/>
  <c r="E117" i="34"/>
  <c r="M117" i="34" s="1"/>
  <c r="B118" i="34"/>
  <c r="C118" i="34"/>
  <c r="D118" i="34"/>
  <c r="E118" i="34"/>
  <c r="M118" i="34" s="1"/>
  <c r="B119" i="34"/>
  <c r="C119" i="34"/>
  <c r="D119" i="34"/>
  <c r="E119" i="34"/>
  <c r="M119" i="34" s="1"/>
  <c r="B120" i="34"/>
  <c r="C120" i="34"/>
  <c r="D120" i="34"/>
  <c r="E120" i="34"/>
  <c r="M120" i="34" s="1"/>
  <c r="B121" i="34"/>
  <c r="C121" i="34"/>
  <c r="D121" i="34"/>
  <c r="E121" i="34"/>
  <c r="M121" i="34" s="1"/>
  <c r="B122" i="34"/>
  <c r="C122" i="34"/>
  <c r="D122" i="34"/>
  <c r="E122" i="34"/>
  <c r="M122" i="34" s="1"/>
  <c r="B123" i="34"/>
  <c r="C123" i="34"/>
  <c r="D123" i="34"/>
  <c r="E123" i="34"/>
  <c r="M123" i="34" s="1"/>
  <c r="B124" i="34"/>
  <c r="C124" i="34"/>
  <c r="D124" i="34"/>
  <c r="E124" i="34"/>
  <c r="M124" i="34" s="1"/>
  <c r="B125" i="34"/>
  <c r="C125" i="34"/>
  <c r="D125" i="34"/>
  <c r="E125" i="34"/>
  <c r="M125" i="34" s="1"/>
  <c r="B126" i="34"/>
  <c r="C126" i="34"/>
  <c r="D126" i="34"/>
  <c r="E126" i="34"/>
  <c r="M126" i="34" s="1"/>
  <c r="B127" i="34"/>
  <c r="C127" i="34"/>
  <c r="D127" i="34"/>
  <c r="E127" i="34"/>
  <c r="M127" i="34" s="1"/>
  <c r="B128" i="34"/>
  <c r="C128" i="34"/>
  <c r="D128" i="34"/>
  <c r="E128" i="34"/>
  <c r="M128" i="34" s="1"/>
  <c r="B129" i="34"/>
  <c r="C129" i="34"/>
  <c r="D129" i="34"/>
  <c r="E129" i="34"/>
  <c r="M129" i="34" s="1"/>
  <c r="B130" i="34"/>
  <c r="C130" i="34"/>
  <c r="D130" i="34"/>
  <c r="E130" i="34"/>
  <c r="M130" i="34" s="1"/>
  <c r="B131" i="34"/>
  <c r="C131" i="34"/>
  <c r="D131" i="34"/>
  <c r="E131" i="34"/>
  <c r="M131" i="34" s="1"/>
  <c r="B132" i="34"/>
  <c r="C132" i="34"/>
  <c r="D132" i="34"/>
  <c r="E132" i="34"/>
  <c r="M132" i="34" s="1"/>
  <c r="B133" i="34"/>
  <c r="C133" i="34"/>
  <c r="D133" i="34"/>
  <c r="E133" i="34"/>
  <c r="M133" i="34" s="1"/>
  <c r="B134" i="34"/>
  <c r="C134" i="34"/>
  <c r="D134" i="34"/>
  <c r="E134" i="34"/>
  <c r="M134" i="34" s="1"/>
  <c r="B135" i="34"/>
  <c r="C135" i="34"/>
  <c r="D135" i="34"/>
  <c r="E135" i="34"/>
  <c r="M135" i="34" s="1"/>
  <c r="B136" i="34"/>
  <c r="C136" i="34"/>
  <c r="D136" i="34"/>
  <c r="E136" i="34"/>
  <c r="M136" i="34" s="1"/>
  <c r="B137" i="34"/>
  <c r="C137" i="34"/>
  <c r="D137" i="34"/>
  <c r="E137" i="34"/>
  <c r="M137" i="34" s="1"/>
  <c r="B138" i="34"/>
  <c r="C138" i="34"/>
  <c r="D138" i="34"/>
  <c r="E138" i="34"/>
  <c r="M138" i="34" s="1"/>
  <c r="B139" i="34"/>
  <c r="C139" i="34"/>
  <c r="D139" i="34"/>
  <c r="E139" i="34"/>
  <c r="M139" i="34" s="1"/>
  <c r="B140" i="34"/>
  <c r="C140" i="34"/>
  <c r="D140" i="34"/>
  <c r="E140" i="34"/>
  <c r="M140" i="34" s="1"/>
  <c r="B141" i="34"/>
  <c r="C141" i="34"/>
  <c r="D141" i="34"/>
  <c r="E141" i="34"/>
  <c r="M141" i="34" s="1"/>
  <c r="B142" i="34"/>
  <c r="C142" i="34"/>
  <c r="D142" i="34"/>
  <c r="E142" i="34"/>
  <c r="M142" i="34" s="1"/>
  <c r="B143" i="34"/>
  <c r="C143" i="34"/>
  <c r="D143" i="34"/>
  <c r="E143" i="34"/>
  <c r="M143" i="34" s="1"/>
  <c r="B144" i="34"/>
  <c r="C144" i="34"/>
  <c r="D144" i="34"/>
  <c r="E144" i="34"/>
  <c r="M144" i="34" s="1"/>
  <c r="B145" i="34"/>
  <c r="C145" i="34"/>
  <c r="D145" i="34"/>
  <c r="E145" i="34"/>
  <c r="M145" i="34" s="1"/>
  <c r="B146" i="34"/>
  <c r="C146" i="34"/>
  <c r="D146" i="34"/>
  <c r="E146" i="34"/>
  <c r="M146" i="34" s="1"/>
  <c r="B147" i="34"/>
  <c r="C147" i="34"/>
  <c r="D147" i="34"/>
  <c r="E147" i="34"/>
  <c r="M147" i="34" s="1"/>
  <c r="B148" i="34"/>
  <c r="C148" i="34"/>
  <c r="D148" i="34"/>
  <c r="E148" i="34"/>
  <c r="M148" i="34" s="1"/>
  <c r="B149" i="34"/>
  <c r="C149" i="34"/>
  <c r="D149" i="34"/>
  <c r="E149" i="34"/>
  <c r="M149" i="34" s="1"/>
  <c r="B150" i="34"/>
  <c r="C150" i="34"/>
  <c r="D150" i="34"/>
  <c r="E150" i="34"/>
  <c r="B151" i="34"/>
  <c r="C151" i="34"/>
  <c r="D151" i="34"/>
  <c r="E151" i="34"/>
  <c r="B152" i="34"/>
  <c r="C152" i="34"/>
  <c r="D152" i="34"/>
  <c r="E152" i="34"/>
  <c r="B153" i="34"/>
  <c r="C153" i="34"/>
  <c r="D153" i="34"/>
  <c r="E153" i="34"/>
  <c r="B154" i="34"/>
  <c r="C154" i="34"/>
  <c r="D154" i="34"/>
  <c r="E154" i="34"/>
  <c r="B155" i="34"/>
  <c r="C155" i="34"/>
  <c r="D155" i="34"/>
  <c r="E155" i="34"/>
  <c r="B156" i="34"/>
  <c r="C156" i="34"/>
  <c r="D156" i="34"/>
  <c r="E156" i="34"/>
  <c r="B157" i="34"/>
  <c r="C157" i="34"/>
  <c r="D157" i="34"/>
  <c r="E157" i="34"/>
  <c r="B158" i="34"/>
  <c r="C158" i="34"/>
  <c r="D158" i="34"/>
  <c r="E158" i="34"/>
  <c r="B159" i="34"/>
  <c r="C159" i="34"/>
  <c r="D159" i="34"/>
  <c r="E159" i="34"/>
  <c r="B160" i="34"/>
  <c r="C160" i="34"/>
  <c r="D160" i="34"/>
  <c r="E160" i="34"/>
  <c r="B161" i="34"/>
  <c r="C161" i="34"/>
  <c r="D161" i="34"/>
  <c r="E161" i="34"/>
  <c r="B162" i="34"/>
  <c r="C162" i="34"/>
  <c r="D162" i="34"/>
  <c r="E162" i="34"/>
  <c r="B163" i="34"/>
  <c r="C163" i="34"/>
  <c r="D163" i="34"/>
  <c r="E163" i="34"/>
  <c r="B164" i="34"/>
  <c r="C164" i="34"/>
  <c r="D164" i="34"/>
  <c r="E164" i="34"/>
  <c r="B165" i="34"/>
  <c r="C165" i="34"/>
  <c r="D165" i="34"/>
  <c r="E165" i="34"/>
  <c r="B166" i="34"/>
  <c r="C166" i="34"/>
  <c r="D166" i="34"/>
  <c r="E166" i="34"/>
  <c r="B167" i="34"/>
  <c r="C167" i="34"/>
  <c r="D167" i="34"/>
  <c r="E167" i="34"/>
  <c r="B168" i="34"/>
  <c r="C168" i="34"/>
  <c r="D168" i="34"/>
  <c r="E168" i="34"/>
  <c r="B169" i="34"/>
  <c r="C169" i="34"/>
  <c r="D169" i="34"/>
  <c r="E169" i="34"/>
  <c r="B170" i="34"/>
  <c r="C170" i="34"/>
  <c r="D170" i="34"/>
  <c r="E170" i="34"/>
  <c r="B171" i="34"/>
  <c r="C171" i="34"/>
  <c r="D171" i="34"/>
  <c r="E171" i="34"/>
  <c r="B172" i="34"/>
  <c r="C172" i="34"/>
  <c r="D172" i="34"/>
  <c r="E172" i="34"/>
  <c r="B173" i="34"/>
  <c r="C173" i="34"/>
  <c r="D173" i="34"/>
  <c r="E173" i="34"/>
  <c r="B174" i="34"/>
  <c r="C174" i="34"/>
  <c r="D174" i="34"/>
  <c r="E174" i="34"/>
  <c r="B175" i="34"/>
  <c r="C175" i="34"/>
  <c r="D175" i="34"/>
  <c r="E175" i="34"/>
  <c r="B176" i="34"/>
  <c r="C176" i="34"/>
  <c r="D176" i="34"/>
  <c r="E176" i="34"/>
  <c r="B177" i="34"/>
  <c r="C177" i="34"/>
  <c r="D177" i="34"/>
  <c r="E177" i="34"/>
  <c r="B178" i="34"/>
  <c r="C178" i="34"/>
  <c r="D178" i="34"/>
  <c r="E178" i="34"/>
  <c r="B179" i="34"/>
  <c r="C179" i="34"/>
  <c r="D179" i="34"/>
  <c r="E179" i="34"/>
  <c r="B180" i="34"/>
  <c r="C180" i="34"/>
  <c r="D180" i="34"/>
  <c r="E180" i="34"/>
  <c r="B181" i="34"/>
  <c r="C181" i="34"/>
  <c r="D181" i="34"/>
  <c r="E181" i="34"/>
  <c r="B182" i="34"/>
  <c r="C182" i="34"/>
  <c r="D182" i="34"/>
  <c r="E182" i="34"/>
  <c r="B183" i="34"/>
  <c r="C183" i="34"/>
  <c r="D183" i="34"/>
  <c r="E183" i="34"/>
  <c r="B184" i="34"/>
  <c r="C184" i="34"/>
  <c r="D184" i="34"/>
  <c r="E184" i="34"/>
  <c r="B185" i="34"/>
  <c r="C185" i="34"/>
  <c r="D185" i="34"/>
  <c r="E185" i="34"/>
  <c r="B186" i="34"/>
  <c r="C186" i="34"/>
  <c r="D186" i="34"/>
  <c r="E186" i="34"/>
  <c r="B187" i="34"/>
  <c r="C187" i="34"/>
  <c r="D187" i="34"/>
  <c r="E187" i="34"/>
  <c r="B188" i="34"/>
  <c r="C188" i="34"/>
  <c r="D188" i="34"/>
  <c r="E188" i="34"/>
  <c r="B189" i="34"/>
  <c r="C189" i="34"/>
  <c r="D189" i="34"/>
  <c r="E189" i="34"/>
  <c r="B190" i="34"/>
  <c r="C190" i="34"/>
  <c r="D190" i="34"/>
  <c r="E190" i="34"/>
  <c r="B191" i="34"/>
  <c r="C191" i="34"/>
  <c r="D191" i="34"/>
  <c r="E191" i="34"/>
  <c r="B192" i="34"/>
  <c r="C192" i="34"/>
  <c r="D192" i="34"/>
  <c r="E192" i="34"/>
  <c r="B193" i="34"/>
  <c r="C193" i="34"/>
  <c r="D193" i="34"/>
  <c r="E193" i="34"/>
  <c r="B194" i="34"/>
  <c r="C194" i="34"/>
  <c r="D194" i="34"/>
  <c r="E194" i="34"/>
  <c r="B195" i="34"/>
  <c r="C195" i="34"/>
  <c r="D195" i="34"/>
  <c r="E195" i="34"/>
  <c r="B196" i="34"/>
  <c r="C196" i="34"/>
  <c r="D196" i="34"/>
  <c r="E196" i="34"/>
  <c r="B197" i="34"/>
  <c r="C197" i="34"/>
  <c r="D197" i="34"/>
  <c r="E197" i="34"/>
  <c r="B198" i="34"/>
  <c r="C198" i="34"/>
  <c r="D198" i="34"/>
  <c r="E198" i="34"/>
  <c r="B199" i="34"/>
  <c r="C199" i="34"/>
  <c r="D199" i="34"/>
  <c r="E199" i="34"/>
  <c r="B200" i="34"/>
  <c r="C200" i="34"/>
  <c r="D200" i="34"/>
  <c r="E200" i="34"/>
  <c r="B201" i="34"/>
  <c r="C201" i="34"/>
  <c r="D201" i="34"/>
  <c r="E201" i="34"/>
  <c r="B202" i="34"/>
  <c r="C202" i="34"/>
  <c r="D202" i="34"/>
  <c r="E202" i="34"/>
  <c r="B203" i="34"/>
  <c r="C203" i="34"/>
  <c r="D203" i="34"/>
  <c r="E203" i="34"/>
  <c r="B204" i="34"/>
  <c r="C204" i="34"/>
  <c r="D204" i="34"/>
  <c r="E204" i="34"/>
  <c r="B205" i="34"/>
  <c r="C205" i="34"/>
  <c r="D205" i="34"/>
  <c r="E205" i="34"/>
  <c r="B206" i="34"/>
  <c r="C206" i="34"/>
  <c r="D206" i="34"/>
  <c r="E206" i="34"/>
  <c r="B207" i="34"/>
  <c r="C207" i="34"/>
  <c r="D207" i="34"/>
  <c r="E207" i="34"/>
  <c r="B208" i="34"/>
  <c r="C208" i="34"/>
  <c r="D208" i="34"/>
  <c r="E208" i="34"/>
  <c r="B209" i="34"/>
  <c r="C209" i="34"/>
  <c r="D209" i="34"/>
  <c r="E209" i="34"/>
  <c r="B210" i="34"/>
  <c r="C210" i="34"/>
  <c r="D210" i="34"/>
  <c r="E210" i="34"/>
  <c r="B211" i="34"/>
  <c r="C211" i="34"/>
  <c r="D211" i="34"/>
  <c r="E211" i="34"/>
  <c r="B212" i="34"/>
  <c r="C212" i="34"/>
  <c r="D212" i="34"/>
  <c r="E212" i="34"/>
  <c r="B213" i="34"/>
  <c r="C213" i="34"/>
  <c r="D213" i="34"/>
  <c r="E213" i="34"/>
  <c r="B214" i="34"/>
  <c r="C214" i="34"/>
  <c r="D214" i="34"/>
  <c r="E214" i="34"/>
  <c r="B215" i="34"/>
  <c r="C215" i="34"/>
  <c r="D215" i="34"/>
  <c r="E215" i="34"/>
  <c r="B216" i="34"/>
  <c r="C216" i="34"/>
  <c r="D216" i="34"/>
  <c r="E216" i="34"/>
  <c r="B217" i="34"/>
  <c r="C217" i="34"/>
  <c r="D217" i="34"/>
  <c r="E217" i="34"/>
  <c r="B218" i="34"/>
  <c r="C218" i="34"/>
  <c r="D218" i="34"/>
  <c r="E218" i="34"/>
  <c r="B219" i="34"/>
  <c r="C219" i="34"/>
  <c r="D219" i="34"/>
  <c r="E219" i="34"/>
  <c r="B220" i="34"/>
  <c r="C220" i="34"/>
  <c r="D220" i="34"/>
  <c r="E220" i="34"/>
  <c r="B221" i="34"/>
  <c r="C221" i="34"/>
  <c r="D221" i="34"/>
  <c r="E221" i="34"/>
  <c r="B222" i="34"/>
  <c r="C222" i="34"/>
  <c r="D222" i="34"/>
  <c r="E222" i="34"/>
  <c r="B223" i="34"/>
  <c r="C223" i="34"/>
  <c r="D223" i="34"/>
  <c r="E223" i="34"/>
  <c r="B224" i="34"/>
  <c r="C224" i="34"/>
  <c r="D224" i="34"/>
  <c r="E224" i="34"/>
  <c r="B225" i="34"/>
  <c r="C225" i="34"/>
  <c r="D225" i="34"/>
  <c r="E225" i="34"/>
  <c r="B226" i="34"/>
  <c r="C226" i="34"/>
  <c r="D226" i="34"/>
  <c r="E226" i="34"/>
  <c r="B227" i="34"/>
  <c r="C227" i="34"/>
  <c r="D227" i="34"/>
  <c r="E227" i="34"/>
  <c r="B228" i="34"/>
  <c r="C228" i="34"/>
  <c r="D228" i="34"/>
  <c r="E228" i="34"/>
  <c r="B229" i="34"/>
  <c r="C229" i="34"/>
  <c r="D229" i="34"/>
  <c r="E229" i="34"/>
  <c r="F229" i="34"/>
  <c r="B230" i="34"/>
  <c r="C230" i="34"/>
  <c r="D230" i="34"/>
  <c r="E230" i="34"/>
  <c r="B231" i="34"/>
  <c r="C231" i="34"/>
  <c r="D231" i="34"/>
  <c r="E231" i="34"/>
  <c r="B232" i="34"/>
  <c r="C232" i="34"/>
  <c r="D232" i="34"/>
  <c r="E232" i="34"/>
  <c r="B233" i="34"/>
  <c r="C233" i="34"/>
  <c r="D233" i="34"/>
  <c r="E233" i="34"/>
  <c r="B234" i="34"/>
  <c r="C234" i="34"/>
  <c r="D234" i="34"/>
  <c r="E234" i="34"/>
  <c r="B235" i="34"/>
  <c r="C235" i="34"/>
  <c r="D235" i="34"/>
  <c r="E235" i="34"/>
  <c r="B236" i="34"/>
  <c r="C236" i="34"/>
  <c r="D236" i="34"/>
  <c r="E236" i="34"/>
  <c r="F186" i="34"/>
  <c r="G186" i="34"/>
  <c r="F187" i="34"/>
  <c r="G187" i="34"/>
  <c r="F188" i="34"/>
  <c r="G188" i="34"/>
  <c r="F189" i="34"/>
  <c r="G189" i="34"/>
  <c r="F190" i="34"/>
  <c r="G190" i="34"/>
  <c r="F191" i="34"/>
  <c r="G191" i="34"/>
  <c r="F192" i="34"/>
  <c r="G192" i="34"/>
  <c r="F193" i="34"/>
  <c r="G193" i="34"/>
  <c r="F194" i="34"/>
  <c r="G194" i="34"/>
  <c r="F195" i="34"/>
  <c r="G195" i="34"/>
  <c r="F196" i="34"/>
  <c r="G196" i="34"/>
  <c r="F197" i="34"/>
  <c r="G197" i="34"/>
  <c r="F198" i="34"/>
  <c r="G198" i="34"/>
  <c r="F199" i="34"/>
  <c r="G199" i="34"/>
  <c r="F200" i="34"/>
  <c r="G200" i="34"/>
  <c r="F201" i="34"/>
  <c r="G201" i="34"/>
  <c r="F202" i="34"/>
  <c r="G202" i="34"/>
  <c r="F203" i="34"/>
  <c r="G203" i="34"/>
  <c r="F204" i="34"/>
  <c r="G204" i="34"/>
  <c r="F205" i="34"/>
  <c r="G205" i="34"/>
  <c r="F206" i="34"/>
  <c r="G206" i="34"/>
  <c r="F207" i="34"/>
  <c r="G207" i="34"/>
  <c r="F208" i="34"/>
  <c r="G208" i="34"/>
  <c r="F209" i="34"/>
  <c r="G209" i="34"/>
  <c r="F210" i="34"/>
  <c r="G210" i="34"/>
  <c r="F211" i="34"/>
  <c r="G211" i="34"/>
  <c r="F212" i="34"/>
  <c r="G212" i="34"/>
  <c r="F213" i="34"/>
  <c r="G213" i="34"/>
  <c r="F214" i="34"/>
  <c r="G214" i="34"/>
  <c r="F215" i="34"/>
  <c r="G215" i="34"/>
  <c r="F216" i="34"/>
  <c r="G216" i="34"/>
  <c r="F217" i="34"/>
  <c r="G217" i="34"/>
  <c r="F218" i="34"/>
  <c r="G218" i="34"/>
  <c r="F219" i="34"/>
  <c r="G219" i="34"/>
  <c r="F220" i="34"/>
  <c r="G220" i="34"/>
  <c r="F221" i="34"/>
  <c r="G221" i="34"/>
  <c r="F222" i="34"/>
  <c r="G222" i="34"/>
  <c r="F223" i="34"/>
  <c r="G223" i="34"/>
  <c r="F224" i="34"/>
  <c r="G224" i="34"/>
  <c r="F225" i="34"/>
  <c r="G225" i="34"/>
  <c r="F226" i="34"/>
  <c r="G226" i="34"/>
  <c r="F227" i="34"/>
  <c r="G227" i="34"/>
  <c r="F228" i="34"/>
  <c r="G228" i="34"/>
  <c r="G229" i="34"/>
  <c r="F230" i="34"/>
  <c r="G230" i="34"/>
  <c r="F231" i="34"/>
  <c r="G231" i="34"/>
  <c r="F232" i="34"/>
  <c r="G232" i="34"/>
  <c r="F233" i="34"/>
  <c r="G233" i="34"/>
  <c r="F234" i="34"/>
  <c r="G234" i="34"/>
  <c r="F235" i="34"/>
  <c r="G235" i="34"/>
  <c r="F236" i="34"/>
  <c r="G236" i="34"/>
  <c r="F237" i="34"/>
  <c r="G237" i="34"/>
  <c r="F238" i="34"/>
  <c r="G238" i="34"/>
  <c r="F239" i="34"/>
  <c r="G239" i="34"/>
  <c r="F240" i="34"/>
  <c r="G240" i="34"/>
  <c r="F241" i="34"/>
  <c r="G241" i="34"/>
  <c r="F242" i="34"/>
  <c r="G242" i="34"/>
  <c r="F243" i="34"/>
  <c r="G243" i="34"/>
  <c r="F244" i="34"/>
  <c r="G244" i="34"/>
  <c r="F245" i="34"/>
  <c r="G245" i="34"/>
  <c r="F246" i="34"/>
  <c r="G246" i="34"/>
  <c r="F247" i="34"/>
  <c r="G247" i="34"/>
  <c r="F248" i="34"/>
  <c r="G248" i="34"/>
  <c r="F249" i="34"/>
  <c r="G249" i="34"/>
  <c r="F250" i="34"/>
  <c r="G250" i="34"/>
  <c r="F251" i="34"/>
  <c r="G251" i="34"/>
  <c r="F252" i="34"/>
  <c r="G252" i="34"/>
  <c r="F253" i="34"/>
  <c r="G253" i="34"/>
  <c r="F254" i="34"/>
  <c r="G254" i="34"/>
  <c r="F255" i="34"/>
  <c r="G255" i="34"/>
  <c r="F256" i="34"/>
  <c r="G256" i="34"/>
  <c r="P108" i="57" l="1"/>
  <c r="L108" i="57" s="1"/>
  <c r="P97" i="57"/>
  <c r="L97" i="57" s="1"/>
  <c r="P115" i="57"/>
  <c r="L115" i="57" s="1"/>
  <c r="P91" i="57"/>
  <c r="L91" i="57" s="1"/>
  <c r="P133" i="57"/>
  <c r="L133" i="57" s="1"/>
  <c r="P112" i="57"/>
  <c r="L112" i="57" s="1"/>
  <c r="P109" i="57"/>
  <c r="L109" i="57" s="1"/>
  <c r="P85" i="57"/>
  <c r="L85" i="57" s="1"/>
  <c r="P99" i="57"/>
  <c r="L99" i="57" s="1"/>
  <c r="P87" i="57"/>
  <c r="L87" i="57" s="1"/>
  <c r="P84" i="57"/>
  <c r="L84" i="57" s="1"/>
  <c r="P93" i="57"/>
  <c r="L93" i="57" s="1"/>
  <c r="P143" i="57"/>
  <c r="L143" i="57" s="1"/>
  <c r="N143" i="57" s="1"/>
  <c r="P183" i="57"/>
  <c r="L183" i="57" s="1"/>
  <c r="N183" i="57" s="1"/>
  <c r="P176" i="57"/>
  <c r="L176" i="57" s="1"/>
  <c r="N176" i="57" s="1"/>
  <c r="P119" i="57"/>
  <c r="L119" i="57" s="1"/>
  <c r="P136" i="57"/>
  <c r="L136" i="57" s="1"/>
  <c r="P118" i="57"/>
  <c r="L118" i="57" s="1"/>
  <c r="P182" i="57"/>
  <c r="L182" i="57" s="1"/>
  <c r="N182" i="57" s="1"/>
  <c r="P178" i="57"/>
  <c r="L178" i="57" s="1"/>
  <c r="P149" i="57"/>
  <c r="L149" i="57" s="1"/>
  <c r="N149" i="57" s="1"/>
  <c r="P146" i="57"/>
  <c r="L146" i="57" s="1"/>
  <c r="N146" i="57" s="1"/>
  <c r="P111" i="57"/>
  <c r="L111" i="57" s="1"/>
  <c r="P92" i="57"/>
  <c r="L92" i="57" s="1"/>
  <c r="P210" i="57"/>
  <c r="L210" i="57" s="1"/>
  <c r="P166" i="57"/>
  <c r="L166" i="57" s="1"/>
  <c r="N166" i="57" s="1"/>
  <c r="P89" i="57"/>
  <c r="L89" i="57" s="1"/>
  <c r="P86" i="57"/>
  <c r="L86" i="57" s="1"/>
  <c r="P174" i="57"/>
  <c r="L174" i="57" s="1"/>
  <c r="P160" i="57"/>
  <c r="L160" i="57" s="1"/>
  <c r="N160" i="57" s="1"/>
  <c r="P145" i="57"/>
  <c r="L145" i="57" s="1"/>
  <c r="N145" i="57" s="1"/>
  <c r="P137" i="57"/>
  <c r="L137" i="57" s="1"/>
  <c r="P132" i="57"/>
  <c r="L132" i="57" s="1"/>
  <c r="P110" i="57"/>
  <c r="L110" i="57" s="1"/>
  <c r="P98" i="57"/>
  <c r="L98" i="57" s="1"/>
  <c r="P184" i="57"/>
  <c r="L184" i="57" s="1"/>
  <c r="N184" i="57" s="1"/>
  <c r="P128" i="57"/>
  <c r="L128" i="57" s="1"/>
  <c r="P120" i="57"/>
  <c r="L120" i="57" s="1"/>
  <c r="P200" i="57"/>
  <c r="L200" i="57" s="1"/>
  <c r="P198" i="57"/>
  <c r="L198" i="57" s="1"/>
  <c r="P185" i="57"/>
  <c r="L185" i="57" s="1"/>
  <c r="P162" i="57"/>
  <c r="L162" i="57" s="1"/>
  <c r="N162" i="57" s="1"/>
  <c r="P138" i="57"/>
  <c r="L138" i="57" s="1"/>
  <c r="P134" i="57"/>
  <c r="L134" i="57" s="1"/>
  <c r="P126" i="57"/>
  <c r="L126" i="57" s="1"/>
  <c r="P101" i="57"/>
  <c r="L101" i="57" s="1"/>
  <c r="P100" i="57"/>
  <c r="L100" i="57" s="1"/>
  <c r="P96" i="57"/>
  <c r="L96" i="57" s="1"/>
  <c r="P94" i="57"/>
  <c r="L94" i="57" s="1"/>
  <c r="P90" i="57"/>
  <c r="L90" i="57" s="1"/>
  <c r="P170" i="57"/>
  <c r="L170" i="57" s="1"/>
  <c r="N170" i="57" s="1"/>
  <c r="P168" i="57"/>
  <c r="L168" i="57" s="1"/>
  <c r="N168" i="57" s="1"/>
  <c r="P163" i="57"/>
  <c r="L163" i="57" s="1"/>
  <c r="N163" i="57" s="1"/>
  <c r="P155" i="57"/>
  <c r="L155" i="57" s="1"/>
  <c r="N155" i="57" s="1"/>
  <c r="P154" i="57"/>
  <c r="L154" i="57" s="1"/>
  <c r="N154" i="57" s="1"/>
  <c r="P151" i="57"/>
  <c r="L151" i="57" s="1"/>
  <c r="N151" i="57" s="1"/>
  <c r="P141" i="57"/>
  <c r="L141" i="57" s="1"/>
  <c r="P135" i="57"/>
  <c r="L135" i="57" s="1"/>
  <c r="P130" i="57"/>
  <c r="L130" i="57" s="1"/>
  <c r="P129" i="57"/>
  <c r="L129" i="57" s="1"/>
  <c r="P117" i="57"/>
  <c r="L117" i="57" s="1"/>
  <c r="P116" i="57"/>
  <c r="L116" i="57" s="1"/>
  <c r="P114" i="57"/>
  <c r="L114" i="57" s="1"/>
  <c r="P113" i="57"/>
  <c r="L113" i="57" s="1"/>
  <c r="P107" i="57"/>
  <c r="L107" i="57" s="1"/>
  <c r="O105" i="57"/>
  <c r="P104" i="57"/>
  <c r="L104" i="57" s="1"/>
  <c r="P95" i="57"/>
  <c r="L95" i="57" s="1"/>
  <c r="P181" i="57"/>
  <c r="L181" i="57" s="1"/>
  <c r="N181" i="57" s="1"/>
  <c r="P208" i="57"/>
  <c r="L208" i="57" s="1"/>
  <c r="P206" i="57"/>
  <c r="L206" i="57" s="1"/>
  <c r="P202" i="57"/>
  <c r="L202" i="57" s="1"/>
  <c r="P172" i="57"/>
  <c r="L172" i="57" s="1"/>
  <c r="P164" i="57"/>
  <c r="L164" i="57" s="1"/>
  <c r="N164" i="57" s="1"/>
  <c r="P161" i="57"/>
  <c r="L161" i="57" s="1"/>
  <c r="N161" i="57" s="1"/>
  <c r="P159" i="57"/>
  <c r="L159" i="57" s="1"/>
  <c r="N159" i="57" s="1"/>
  <c r="P157" i="57"/>
  <c r="L157" i="57" s="1"/>
  <c r="N157" i="57" s="1"/>
  <c r="P156" i="57"/>
  <c r="L156" i="57" s="1"/>
  <c r="N156" i="57" s="1"/>
  <c r="P153" i="57"/>
  <c r="L153" i="57" s="1"/>
  <c r="N153" i="57" s="1"/>
  <c r="P152" i="57"/>
  <c r="L152" i="57" s="1"/>
  <c r="N152" i="57" s="1"/>
  <c r="P147" i="57"/>
  <c r="L147" i="57" s="1"/>
  <c r="N147" i="57" s="1"/>
  <c r="P140" i="57"/>
  <c r="L140" i="57" s="1"/>
  <c r="P139" i="57"/>
  <c r="L139" i="57" s="1"/>
  <c r="P131" i="57"/>
  <c r="L131" i="57" s="1"/>
  <c r="P125" i="57"/>
  <c r="L125" i="57" s="1"/>
  <c r="P124" i="57"/>
  <c r="L124" i="57" s="1"/>
  <c r="P123" i="57"/>
  <c r="L123" i="57" s="1"/>
  <c r="P122" i="57"/>
  <c r="L122" i="57" s="1"/>
  <c r="P121" i="57"/>
  <c r="L121" i="57" s="1"/>
  <c r="P186" i="57"/>
  <c r="L186" i="57" s="1"/>
  <c r="P180" i="57"/>
  <c r="L180" i="57" s="1"/>
  <c r="P179" i="57"/>
  <c r="L179" i="57" s="1"/>
  <c r="P127" i="57"/>
  <c r="L127" i="57" s="1"/>
  <c r="P105" i="57"/>
  <c r="L105" i="57" s="1"/>
  <c r="P88" i="57"/>
  <c r="L88" i="57" s="1"/>
  <c r="P204" i="57"/>
  <c r="L204" i="57" s="1"/>
  <c r="P211" i="57"/>
  <c r="L211" i="57" s="1"/>
  <c r="P209" i="57"/>
  <c r="L209" i="57" s="1"/>
  <c r="P207" i="57"/>
  <c r="L207" i="57" s="1"/>
  <c r="P205" i="57"/>
  <c r="L205" i="57" s="1"/>
  <c r="P203" i="57"/>
  <c r="L203" i="57" s="1"/>
  <c r="P201" i="57"/>
  <c r="L201" i="57" s="1"/>
  <c r="P199" i="57"/>
  <c r="L199" i="57" s="1"/>
  <c r="P197" i="57"/>
  <c r="L197" i="57" s="1"/>
  <c r="P195" i="57"/>
  <c r="L195" i="57" s="1"/>
  <c r="P193" i="57"/>
  <c r="L193" i="57" s="1"/>
  <c r="P191" i="57"/>
  <c r="L191" i="57" s="1"/>
  <c r="P189" i="57"/>
  <c r="L189" i="57" s="1"/>
  <c r="P187" i="57"/>
  <c r="L187" i="57" s="1"/>
  <c r="P196" i="57"/>
  <c r="L196" i="57" s="1"/>
  <c r="P194" i="57"/>
  <c r="L194" i="57" s="1"/>
  <c r="P192" i="57"/>
  <c r="L192" i="57" s="1"/>
  <c r="P190" i="57"/>
  <c r="L190" i="57" s="1"/>
  <c r="P188" i="57"/>
  <c r="L188" i="57" s="1"/>
  <c r="O186" i="57"/>
  <c r="P148" i="57"/>
  <c r="L148" i="57" s="1"/>
  <c r="N148" i="57" s="1"/>
  <c r="P144" i="57"/>
  <c r="L144" i="57" s="1"/>
  <c r="N144" i="57" s="1"/>
  <c r="P177" i="57"/>
  <c r="L177" i="57" s="1"/>
  <c r="N177" i="57" s="1"/>
  <c r="P175" i="57"/>
  <c r="L175" i="57" s="1"/>
  <c r="N175" i="57" s="1"/>
  <c r="P173" i="57"/>
  <c r="L173" i="57" s="1"/>
  <c r="P171" i="57"/>
  <c r="L171" i="57" s="1"/>
  <c r="P169" i="57"/>
  <c r="L169" i="57" s="1"/>
  <c r="N169" i="57" s="1"/>
  <c r="P167" i="57"/>
  <c r="L167" i="57" s="1"/>
  <c r="N167" i="57" s="1"/>
  <c r="P165" i="57"/>
  <c r="L165" i="57" s="1"/>
  <c r="N165" i="57" s="1"/>
  <c r="P158" i="57"/>
  <c r="L158" i="57" s="1"/>
  <c r="N158" i="57" s="1"/>
  <c r="P150" i="57"/>
  <c r="L150" i="57" s="1"/>
  <c r="N150" i="57" s="1"/>
  <c r="P142" i="57"/>
  <c r="L142" i="57" s="1"/>
  <c r="O125" i="57"/>
  <c r="O130" i="57"/>
  <c r="O131" i="57"/>
  <c r="O120" i="57"/>
  <c r="O129" i="57"/>
  <c r="O126" i="57"/>
  <c r="O113" i="57"/>
  <c r="O127" i="57"/>
  <c r="O128" i="57"/>
  <c r="O124" i="57"/>
  <c r="P103" i="57"/>
  <c r="L103" i="57" s="1"/>
  <c r="P106" i="57"/>
  <c r="L106" i="57" s="1"/>
  <c r="P102" i="57"/>
  <c r="L102" i="57" s="1"/>
  <c r="O97" i="57"/>
  <c r="O95" i="57"/>
  <c r="O94" i="57"/>
  <c r="O90" i="57"/>
  <c r="O96" i="57"/>
  <c r="O93" i="57"/>
  <c r="E63" i="34"/>
  <c r="M63" i="34" s="1"/>
  <c r="C31" i="34"/>
  <c r="C30" i="34"/>
  <c r="C29" i="34"/>
  <c r="M236" i="34" l="1"/>
  <c r="M221" i="34"/>
  <c r="M154" i="34"/>
  <c r="M170" i="34"/>
  <c r="M158" i="34"/>
  <c r="M174" i="34"/>
  <c r="M162" i="34"/>
  <c r="M178" i="34"/>
  <c r="M150" i="34"/>
  <c r="M166" i="34"/>
  <c r="M185" i="34"/>
  <c r="M182" i="34"/>
  <c r="M153" i="34"/>
  <c r="M157" i="34"/>
  <c r="M161" i="34"/>
  <c r="M165" i="34"/>
  <c r="M169" i="34"/>
  <c r="M173" i="34"/>
  <c r="M177" i="34"/>
  <c r="M184" i="34"/>
  <c r="M151" i="34"/>
  <c r="M155" i="34"/>
  <c r="M159" i="34"/>
  <c r="M163" i="34"/>
  <c r="M167" i="34"/>
  <c r="M171" i="34"/>
  <c r="M175" i="34"/>
  <c r="M179" i="34"/>
  <c r="M180" i="34"/>
  <c r="M152" i="34"/>
  <c r="M156" i="34"/>
  <c r="M160" i="34"/>
  <c r="M164" i="34"/>
  <c r="M168" i="34"/>
  <c r="M172" i="34"/>
  <c r="M176" i="34"/>
  <c r="M183" i="34"/>
  <c r="M181" i="34"/>
  <c r="N90" i="57"/>
  <c r="N136" i="57"/>
  <c r="N133" i="57"/>
  <c r="N127" i="57"/>
  <c r="N185" i="57"/>
  <c r="N103" i="57"/>
  <c r="N131" i="57"/>
  <c r="N134" i="57"/>
  <c r="N132" i="57"/>
  <c r="N108" i="57"/>
  <c r="N123" i="57"/>
  <c r="N130" i="57"/>
  <c r="N138" i="57"/>
  <c r="N137" i="57"/>
  <c r="N97" i="57"/>
  <c r="N102" i="57"/>
  <c r="N105" i="57"/>
  <c r="N186" i="57"/>
  <c r="N124" i="57"/>
  <c r="N140" i="57"/>
  <c r="N104" i="57"/>
  <c r="N114" i="57"/>
  <c r="N100" i="57"/>
  <c r="N92" i="57"/>
  <c r="N178" i="57"/>
  <c r="N84" i="57"/>
  <c r="N85" i="57"/>
  <c r="N106" i="57"/>
  <c r="N125" i="57"/>
  <c r="N116" i="57"/>
  <c r="N135" i="57"/>
  <c r="N101" i="57"/>
  <c r="N98" i="57"/>
  <c r="N111" i="57"/>
  <c r="N118" i="57"/>
  <c r="N87" i="57"/>
  <c r="N109" i="57"/>
  <c r="N179" i="57"/>
  <c r="N107" i="57"/>
  <c r="N117" i="57"/>
  <c r="N94" i="57"/>
  <c r="N126" i="57"/>
  <c r="N128" i="57"/>
  <c r="N110" i="57"/>
  <c r="N86" i="57"/>
  <c r="N93" i="57"/>
  <c r="N99" i="57"/>
  <c r="N112" i="57"/>
  <c r="N91" i="57"/>
  <c r="N88" i="57"/>
  <c r="N180" i="57"/>
  <c r="N139" i="57"/>
  <c r="N95" i="57"/>
  <c r="N113" i="57"/>
  <c r="N129" i="57"/>
  <c r="N96" i="57"/>
  <c r="N89" i="57"/>
  <c r="N115" i="57"/>
  <c r="M241" i="34"/>
  <c r="M198" i="34"/>
  <c r="M214" i="34"/>
  <c r="M233" i="34"/>
  <c r="M250" i="34"/>
  <c r="M191" i="34"/>
  <c r="M207" i="34"/>
  <c r="M223" i="34"/>
  <c r="M239" i="34"/>
  <c r="M255" i="34"/>
  <c r="M200" i="34"/>
  <c r="M216" i="34"/>
  <c r="M231" i="34"/>
  <c r="M248" i="34"/>
  <c r="M193" i="34"/>
  <c r="M209" i="34"/>
  <c r="M225" i="34"/>
  <c r="M245" i="34"/>
  <c r="M186" i="34"/>
  <c r="M202" i="34"/>
  <c r="M218" i="34"/>
  <c r="M238" i="34"/>
  <c r="M254" i="34"/>
  <c r="M195" i="34"/>
  <c r="M211" i="34"/>
  <c r="M227" i="34"/>
  <c r="M243" i="34"/>
  <c r="M188" i="34"/>
  <c r="M204" i="34"/>
  <c r="M220" i="34"/>
  <c r="M235" i="34"/>
  <c r="M252" i="34"/>
  <c r="M197" i="34"/>
  <c r="M213" i="34"/>
  <c r="M229" i="34"/>
  <c r="M249" i="34"/>
  <c r="M190" i="34"/>
  <c r="M206" i="34"/>
  <c r="M222" i="34"/>
  <c r="M242" i="34"/>
  <c r="M199" i="34"/>
  <c r="M215" i="34"/>
  <c r="M230" i="34"/>
  <c r="M247" i="34"/>
  <c r="M192" i="34"/>
  <c r="M208" i="34"/>
  <c r="M224" i="34"/>
  <c r="M240" i="34"/>
  <c r="M256" i="34"/>
  <c r="M201" i="34"/>
  <c r="M217" i="34"/>
  <c r="M232" i="34"/>
  <c r="M237" i="34"/>
  <c r="M253" i="34"/>
  <c r="M194" i="34"/>
  <c r="M210" i="34"/>
  <c r="M226" i="34"/>
  <c r="M246" i="34"/>
  <c r="M187" i="34"/>
  <c r="M203" i="34"/>
  <c r="M219" i="34"/>
  <c r="M234" i="34"/>
  <c r="M251" i="34"/>
  <c r="M196" i="34"/>
  <c r="M212" i="34"/>
  <c r="M228" i="34"/>
  <c r="M244" i="34"/>
  <c r="M189" i="34"/>
  <c r="M205" i="34"/>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20" i="27"/>
  <c r="C120" i="27"/>
  <c r="B121" i="27"/>
  <c r="C121" i="27"/>
  <c r="B122" i="27"/>
  <c r="C122" i="27"/>
  <c r="B123" i="27"/>
  <c r="C123"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143" i="28"/>
  <c r="B144" i="28"/>
  <c r="B145" i="28"/>
  <c r="B146" i="28"/>
  <c r="B147" i="28"/>
  <c r="B148" i="28"/>
  <c r="B149" i="28"/>
  <c r="B150" i="28"/>
  <c r="B151" i="28"/>
  <c r="B152" i="28"/>
  <c r="B153"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X115" i="27" l="1"/>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F78" i="34"/>
  <c r="G78" i="34"/>
  <c r="F79" i="34"/>
  <c r="G79" i="34"/>
  <c r="F80" i="34"/>
  <c r="G80" i="34"/>
  <c r="F81" i="34"/>
  <c r="G81" i="34"/>
  <c r="F82" i="34"/>
  <c r="G82" i="34"/>
  <c r="F83" i="34"/>
  <c r="G83" i="34"/>
  <c r="F84" i="34"/>
  <c r="G84" i="34"/>
  <c r="F85" i="34"/>
  <c r="G85" i="34"/>
  <c r="F86" i="34"/>
  <c r="G86" i="34"/>
  <c r="F87" i="34"/>
  <c r="G87" i="34"/>
  <c r="F88" i="34"/>
  <c r="G88" i="34"/>
  <c r="F89" i="34"/>
  <c r="G89" i="34"/>
  <c r="F90" i="34"/>
  <c r="G90" i="34"/>
  <c r="F91" i="34"/>
  <c r="G91" i="34"/>
  <c r="F92" i="34"/>
  <c r="G92" i="34"/>
  <c r="F93" i="34"/>
  <c r="G93" i="34"/>
  <c r="F94" i="34"/>
  <c r="G94" i="34"/>
  <c r="F95" i="34"/>
  <c r="G95" i="34"/>
  <c r="F96" i="34"/>
  <c r="G96" i="34"/>
  <c r="F97" i="34"/>
  <c r="G97" i="34"/>
  <c r="F98" i="34"/>
  <c r="G98" i="34"/>
  <c r="F99" i="34"/>
  <c r="G99" i="34"/>
  <c r="F100" i="34"/>
  <c r="G100" i="34"/>
  <c r="F101" i="34"/>
  <c r="G101" i="34"/>
  <c r="F102" i="34"/>
  <c r="G102" i="34"/>
  <c r="F103" i="34"/>
  <c r="G103" i="34"/>
  <c r="F104" i="34"/>
  <c r="G104" i="34"/>
  <c r="F105" i="34"/>
  <c r="G105" i="34"/>
  <c r="F106" i="34"/>
  <c r="G106" i="34"/>
  <c r="F107" i="34"/>
  <c r="G107" i="34"/>
  <c r="F108" i="34"/>
  <c r="G108" i="34"/>
  <c r="F109" i="34"/>
  <c r="G109" i="34"/>
  <c r="F110" i="34"/>
  <c r="G110" i="34"/>
  <c r="F111" i="34"/>
  <c r="G111" i="34"/>
  <c r="F112" i="34"/>
  <c r="G112" i="34"/>
  <c r="F113" i="34"/>
  <c r="G113" i="34"/>
  <c r="F114" i="34"/>
  <c r="G114" i="34"/>
  <c r="F115" i="34"/>
  <c r="G115" i="34"/>
  <c r="F116" i="34"/>
  <c r="G116" i="34"/>
  <c r="F117" i="34"/>
  <c r="G117" i="34"/>
  <c r="F118" i="34"/>
  <c r="G118" i="34"/>
  <c r="F119" i="34"/>
  <c r="G119" i="34"/>
  <c r="F120" i="34"/>
  <c r="G120" i="34"/>
  <c r="F121" i="34"/>
  <c r="G121" i="34"/>
  <c r="F122" i="34"/>
  <c r="G122" i="34"/>
  <c r="F123" i="34"/>
  <c r="G123" i="34"/>
  <c r="F124" i="34"/>
  <c r="G124" i="34"/>
  <c r="F125" i="34"/>
  <c r="G125" i="34"/>
  <c r="F126" i="34"/>
  <c r="G126" i="34"/>
  <c r="F127" i="34"/>
  <c r="G127" i="34"/>
  <c r="F128" i="34"/>
  <c r="G128" i="34"/>
  <c r="F129" i="34"/>
  <c r="G129" i="34"/>
  <c r="F130" i="34"/>
  <c r="G130" i="34"/>
  <c r="F131" i="34"/>
  <c r="G131" i="34"/>
  <c r="F132" i="34"/>
  <c r="G132" i="34"/>
  <c r="F133" i="34"/>
  <c r="G133" i="34"/>
  <c r="F134" i="34"/>
  <c r="G134" i="34"/>
  <c r="F135" i="34"/>
  <c r="G135" i="34"/>
  <c r="F136" i="34"/>
  <c r="G136" i="34"/>
  <c r="F137" i="34"/>
  <c r="G137" i="34"/>
  <c r="F138" i="34"/>
  <c r="G138" i="34"/>
  <c r="F139" i="34"/>
  <c r="G139" i="34"/>
  <c r="F140" i="34"/>
  <c r="G140" i="34"/>
  <c r="F141" i="34"/>
  <c r="G141" i="34"/>
  <c r="F142" i="34"/>
  <c r="G142" i="34"/>
  <c r="F143" i="34"/>
  <c r="G143" i="34"/>
  <c r="F144" i="34"/>
  <c r="G144" i="34"/>
  <c r="F145" i="34"/>
  <c r="G145" i="34"/>
  <c r="F146" i="34"/>
  <c r="G146" i="34"/>
  <c r="F147" i="34"/>
  <c r="G147" i="34"/>
  <c r="F148" i="34"/>
  <c r="G148" i="34"/>
  <c r="F149" i="34"/>
  <c r="G149" i="34"/>
  <c r="F150" i="34"/>
  <c r="G150" i="34"/>
  <c r="F151" i="34"/>
  <c r="G151" i="34"/>
  <c r="F152" i="34"/>
  <c r="G152" i="34"/>
  <c r="F153" i="34"/>
  <c r="G153" i="34"/>
  <c r="F154" i="34"/>
  <c r="G154" i="34"/>
  <c r="F155" i="34"/>
  <c r="G155" i="34"/>
  <c r="F156" i="34"/>
  <c r="G156" i="34"/>
  <c r="F157" i="34"/>
  <c r="G157" i="34"/>
  <c r="F158" i="34"/>
  <c r="G158" i="34"/>
  <c r="F159" i="34"/>
  <c r="G159" i="34"/>
  <c r="F160" i="34"/>
  <c r="G160" i="34"/>
  <c r="F161" i="34"/>
  <c r="G161" i="34"/>
  <c r="F162" i="34"/>
  <c r="G162" i="34"/>
  <c r="F163" i="34"/>
  <c r="G163" i="34"/>
  <c r="F164" i="34"/>
  <c r="G164" i="34"/>
  <c r="F165" i="34"/>
  <c r="G165" i="34"/>
  <c r="F166" i="34"/>
  <c r="G166" i="34"/>
  <c r="F167" i="34"/>
  <c r="G167" i="34"/>
  <c r="F168" i="34"/>
  <c r="G168" i="34"/>
  <c r="F169" i="34"/>
  <c r="G169" i="34"/>
  <c r="F170" i="34"/>
  <c r="G170" i="34"/>
  <c r="F171" i="34"/>
  <c r="G171" i="34"/>
  <c r="F172" i="34"/>
  <c r="G172" i="34"/>
  <c r="F173" i="34"/>
  <c r="G173" i="34"/>
  <c r="F174" i="34"/>
  <c r="G174" i="34"/>
  <c r="F175" i="34"/>
  <c r="G175" i="34"/>
  <c r="F176" i="34"/>
  <c r="G176" i="34"/>
  <c r="F177" i="34"/>
  <c r="G177" i="34"/>
  <c r="F178" i="34"/>
  <c r="G178" i="34"/>
  <c r="F179" i="34"/>
  <c r="G179" i="34"/>
  <c r="F180" i="34"/>
  <c r="G180" i="34"/>
  <c r="F181" i="34"/>
  <c r="G181" i="34"/>
  <c r="F182" i="34"/>
  <c r="G182" i="34"/>
  <c r="F183" i="34"/>
  <c r="G183" i="34"/>
  <c r="F184" i="34"/>
  <c r="G184" i="34"/>
  <c r="F185" i="34"/>
  <c r="G185" i="34"/>
  <c r="D18" i="57" l="1"/>
  <c r="C18" i="57"/>
  <c r="H18" i="57"/>
  <c r="B18" i="57"/>
  <c r="G12" i="57"/>
  <c r="AE216" i="57" l="1"/>
  <c r="T227" i="27" s="1"/>
  <c r="BB227" i="27" s="1"/>
  <c r="X232" i="28" s="1"/>
  <c r="AE217" i="57"/>
  <c r="T228" i="27" s="1"/>
  <c r="BB228" i="27" s="1"/>
  <c r="X233" i="28" s="1"/>
  <c r="AF217" i="57"/>
  <c r="U228" i="27" s="1"/>
  <c r="BC228" i="27" s="1"/>
  <c r="Y233" i="28" s="1"/>
  <c r="AD213" i="57"/>
  <c r="S224" i="27" s="1"/>
  <c r="BA224" i="27" s="1"/>
  <c r="W229" i="28" s="1"/>
  <c r="AD216" i="57"/>
  <c r="S227" i="27" s="1"/>
  <c r="BA227" i="27" s="1"/>
  <c r="W232" i="28" s="1"/>
  <c r="AC217" i="57"/>
  <c r="R228" i="27" s="1"/>
  <c r="AZ228" i="27" s="1"/>
  <c r="V233" i="28" s="1"/>
  <c r="AC216" i="57"/>
  <c r="R227" i="27" s="1"/>
  <c r="AZ227" i="27" s="1"/>
  <c r="V232" i="28" s="1"/>
  <c r="AG216" i="57"/>
  <c r="V227" i="27" s="1"/>
  <c r="BD227" i="27" s="1"/>
  <c r="Z232" i="28" s="1"/>
  <c r="AC213" i="57"/>
  <c r="R224" i="27" s="1"/>
  <c r="AZ224" i="27" s="1"/>
  <c r="V229" i="28" s="1"/>
  <c r="AG213" i="57"/>
  <c r="V224" i="27" s="1"/>
  <c r="BD224" i="27" s="1"/>
  <c r="Z229" i="28" s="1"/>
  <c r="AG214" i="57"/>
  <c r="V225" i="27" s="1"/>
  <c r="BD225" i="27" s="1"/>
  <c r="Z230" i="28" s="1"/>
  <c r="AG212" i="57"/>
  <c r="V223" i="27" s="1"/>
  <c r="BD223" i="27" s="1"/>
  <c r="Z228" i="28" s="1"/>
  <c r="AF213" i="57"/>
  <c r="U224" i="27" s="1"/>
  <c r="BC224" i="27" s="1"/>
  <c r="Y229" i="28" s="1"/>
  <c r="AF216" i="57"/>
  <c r="U227" i="27" s="1"/>
  <c r="BC227" i="27" s="1"/>
  <c r="Y232" i="28" s="1"/>
  <c r="AD214" i="57"/>
  <c r="S225" i="27" s="1"/>
  <c r="BA225" i="27" s="1"/>
  <c r="W230" i="28" s="1"/>
  <c r="AE213" i="57"/>
  <c r="T224" i="27" s="1"/>
  <c r="BB224" i="27" s="1"/>
  <c r="X229" i="28" s="1"/>
  <c r="AD217" i="57"/>
  <c r="S228" i="27" s="1"/>
  <c r="BA228" i="27" s="1"/>
  <c r="W233" i="28" s="1"/>
  <c r="AG217" i="57"/>
  <c r="V228" i="27" s="1"/>
  <c r="BD228" i="27" s="1"/>
  <c r="Z233" i="28" s="1"/>
  <c r="AE214" i="57"/>
  <c r="T225" i="27" s="1"/>
  <c r="BB225" i="27" s="1"/>
  <c r="X230" i="28" s="1"/>
  <c r="AC214" i="57"/>
  <c r="R225" i="27" s="1"/>
  <c r="AZ225" i="27" s="1"/>
  <c r="V230" i="28" s="1"/>
  <c r="AF214" i="57"/>
  <c r="U225" i="27" s="1"/>
  <c r="BC225" i="27" s="1"/>
  <c r="Y230" i="28" s="1"/>
  <c r="AC212" i="57"/>
  <c r="R223" i="27" s="1"/>
  <c r="AZ223" i="27" s="1"/>
  <c r="V228" i="28" s="1"/>
  <c r="AD212" i="57"/>
  <c r="S223" i="27" s="1"/>
  <c r="BA223" i="27" s="1"/>
  <c r="W228" i="28" s="1"/>
  <c r="AF212" i="57"/>
  <c r="U223" i="27" s="1"/>
  <c r="BC223" i="27" s="1"/>
  <c r="Y228" i="28" s="1"/>
  <c r="AE212" i="57"/>
  <c r="T223" i="27" s="1"/>
  <c r="BB223" i="27" s="1"/>
  <c r="X228" i="28" s="1"/>
  <c r="O20" i="57"/>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N59" i="57" s="1"/>
  <c r="P20" i="57"/>
  <c r="L20" i="57" s="1"/>
  <c r="P43" i="57"/>
  <c r="L43" i="57" s="1"/>
  <c r="P47" i="57"/>
  <c r="L47" i="57" s="1"/>
  <c r="N47" i="57" s="1"/>
  <c r="P55" i="57"/>
  <c r="L55" i="57" s="1"/>
  <c r="N55" i="57" s="1"/>
  <c r="P18" i="57"/>
  <c r="L18" i="57" s="1"/>
  <c r="P27" i="57"/>
  <c r="L27" i="57" s="1"/>
  <c r="P41" i="57"/>
  <c r="L41" i="57" s="1"/>
  <c r="P53" i="57"/>
  <c r="L53" i="57" s="1"/>
  <c r="N53" i="57" s="1"/>
  <c r="P21" i="57"/>
  <c r="L21" i="57" s="1"/>
  <c r="P30" i="57"/>
  <c r="L30" i="57" s="1"/>
  <c r="P39" i="57"/>
  <c r="L39" i="57" s="1"/>
  <c r="P40" i="57"/>
  <c r="L40" i="57" s="1"/>
  <c r="P42" i="57"/>
  <c r="L42" i="57" s="1"/>
  <c r="P48" i="57"/>
  <c r="L48" i="57" s="1"/>
  <c r="N48" i="57" s="1"/>
  <c r="P57" i="57"/>
  <c r="L57" i="57" s="1"/>
  <c r="N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P58" i="57"/>
  <c r="L58" i="57" s="1"/>
  <c r="N58" i="57" s="1"/>
  <c r="P67" i="57"/>
  <c r="L67" i="57" s="1"/>
  <c r="P34" i="57"/>
  <c r="L34" i="57" s="1"/>
  <c r="P61" i="57"/>
  <c r="L61" i="57" s="1"/>
  <c r="N61" i="57" s="1"/>
  <c r="P64" i="57"/>
  <c r="L64" i="57" s="1"/>
  <c r="P70" i="57"/>
  <c r="L70" i="57" s="1"/>
  <c r="P82" i="57"/>
  <c r="L82" i="57" s="1"/>
  <c r="P19" i="57"/>
  <c r="L19" i="57" s="1"/>
  <c r="P33" i="57"/>
  <c r="L33" i="57" s="1"/>
  <c r="P37" i="57"/>
  <c r="L37" i="57" s="1"/>
  <c r="P45" i="57"/>
  <c r="L45" i="57" s="1"/>
  <c r="P49" i="57"/>
  <c r="L49" i="57" s="1"/>
  <c r="N49" i="57" s="1"/>
  <c r="P52" i="57"/>
  <c r="L52" i="57" s="1"/>
  <c r="N52" i="57" s="1"/>
  <c r="P56" i="57"/>
  <c r="L56" i="57" s="1"/>
  <c r="N56" i="57" s="1"/>
  <c r="P60" i="57"/>
  <c r="L60" i="57" s="1"/>
  <c r="N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N51" i="57" s="1"/>
  <c r="P73" i="57"/>
  <c r="L73" i="57" s="1"/>
  <c r="P76" i="57"/>
  <c r="L76" i="57" s="1"/>
  <c r="P26" i="57"/>
  <c r="L26" i="57" s="1"/>
  <c r="P54" i="57"/>
  <c r="L54" i="57" s="1"/>
  <c r="N54" i="57" s="1"/>
  <c r="P66" i="57"/>
  <c r="L66" i="57" s="1"/>
  <c r="P68" i="57"/>
  <c r="L68" i="57" s="1"/>
  <c r="O29" i="57"/>
  <c r="O32" i="57"/>
  <c r="O27" i="57"/>
  <c r="O35" i="57"/>
  <c r="O37" i="57"/>
  <c r="O31" i="57"/>
  <c r="O39" i="57"/>
  <c r="O33" i="57"/>
  <c r="P50" i="57"/>
  <c r="L50" i="57" s="1"/>
  <c r="N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D34" i="44"/>
  <c r="N251" i="34" l="1"/>
  <c r="N238" i="34"/>
  <c r="N256" i="34"/>
  <c r="N255" i="34"/>
  <c r="N91" i="34"/>
  <c r="N102" i="34"/>
  <c r="N82" i="34"/>
  <c r="N86" i="34"/>
  <c r="N98" i="34"/>
  <c r="N111" i="34"/>
  <c r="N115" i="34"/>
  <c r="N66" i="34"/>
  <c r="N110" i="34"/>
  <c r="N132" i="34"/>
  <c r="N134" i="34"/>
  <c r="N150" i="34"/>
  <c r="N156" i="34"/>
  <c r="N197" i="34"/>
  <c r="N200" i="34"/>
  <c r="N204" i="34"/>
  <c r="N119" i="34"/>
  <c r="N123" i="34"/>
  <c r="N127" i="34"/>
  <c r="N149" i="34"/>
  <c r="N161" i="34"/>
  <c r="N166" i="34"/>
  <c r="N168" i="34"/>
  <c r="N208" i="34"/>
  <c r="N224" i="34"/>
  <c r="N217" i="34"/>
  <c r="N212" i="34"/>
  <c r="N192" i="34"/>
  <c r="N201" i="34"/>
  <c r="N170" i="34"/>
  <c r="N188" i="34"/>
  <c r="N138" i="34"/>
  <c r="N229" i="34"/>
  <c r="N194" i="34"/>
  <c r="N154" i="34"/>
  <c r="N231" i="34"/>
  <c r="N190" i="34"/>
  <c r="N180" i="34"/>
  <c r="N146" i="34"/>
  <c r="N169" i="34"/>
  <c r="N162" i="34"/>
  <c r="N128" i="34"/>
  <c r="N165" i="34"/>
  <c r="N143" i="34"/>
  <c r="N209" i="34"/>
  <c r="N203" i="34"/>
  <c r="N176" i="34"/>
  <c r="N135" i="34"/>
  <c r="N131" i="34"/>
  <c r="N121" i="34"/>
  <c r="N185" i="34"/>
  <c r="N179" i="34"/>
  <c r="N220" i="34"/>
  <c r="N206" i="34"/>
  <c r="N234" i="34"/>
  <c r="N210" i="34"/>
  <c r="N145" i="34"/>
  <c r="N182" i="34"/>
  <c r="N205" i="34"/>
  <c r="N172" i="34"/>
  <c r="N228" i="34"/>
  <c r="N137" i="34"/>
  <c r="N225" i="34"/>
  <c r="N236" i="34"/>
  <c r="N215" i="34"/>
  <c r="N142" i="34"/>
  <c r="N233" i="34"/>
  <c r="N235" i="34"/>
  <c r="N164" i="34"/>
  <c r="N226" i="34"/>
  <c r="N174" i="34"/>
  <c r="N213" i="34"/>
  <c r="N167" i="34"/>
  <c r="N155" i="34"/>
  <c r="N139" i="34"/>
  <c r="N114" i="34"/>
  <c r="N189" i="34"/>
  <c r="N232" i="34"/>
  <c r="N222" i="34"/>
  <c r="N218" i="34"/>
  <c r="N230" i="34"/>
  <c r="N198" i="34"/>
  <c r="N144" i="34"/>
  <c r="N214" i="34"/>
  <c r="N227" i="34"/>
  <c r="N219" i="34"/>
  <c r="N178" i="34"/>
  <c r="N158" i="34"/>
  <c r="N211" i="34"/>
  <c r="N202" i="34"/>
  <c r="N184" i="34"/>
  <c r="N153" i="34"/>
  <c r="N193" i="34"/>
  <c r="N181" i="34"/>
  <c r="N136" i="34"/>
  <c r="N130" i="34"/>
  <c r="N118" i="34"/>
  <c r="N159" i="34"/>
  <c r="N94" i="34"/>
  <c r="N221" i="34"/>
  <c r="N216" i="34"/>
  <c r="N199" i="34"/>
  <c r="N151" i="34"/>
  <c r="N186" i="34"/>
  <c r="N157" i="34"/>
  <c r="N117" i="34"/>
  <c r="N187" i="34"/>
  <c r="N173" i="34"/>
  <c r="N163" i="34"/>
  <c r="N140" i="34"/>
  <c r="N70" i="34"/>
  <c r="N99" i="34"/>
  <c r="N83" i="34"/>
  <c r="N68" i="34"/>
  <c r="N108" i="34"/>
  <c r="N101" i="34"/>
  <c r="N85" i="34"/>
  <c r="N96" i="34"/>
  <c r="N90" i="34"/>
  <c r="N84" i="34"/>
  <c r="N122" i="34"/>
  <c r="N104" i="34"/>
  <c r="N93" i="34"/>
  <c r="N78" i="34"/>
  <c r="N69" i="34"/>
  <c r="N241" i="34"/>
  <c r="N207" i="34"/>
  <c r="N177" i="34"/>
  <c r="N148" i="34"/>
  <c r="N171" i="34"/>
  <c r="N129" i="34"/>
  <c r="N87" i="34"/>
  <c r="N74" i="34"/>
  <c r="N195" i="34"/>
  <c r="N141" i="34"/>
  <c r="N223" i="34"/>
  <c r="N147" i="34"/>
  <c r="N116" i="34"/>
  <c r="N191" i="34"/>
  <c r="N183" i="34"/>
  <c r="N152" i="34"/>
  <c r="N107" i="34"/>
  <c r="N112" i="34"/>
  <c r="N79" i="34"/>
  <c r="N72" i="34"/>
  <c r="N97" i="34"/>
  <c r="N92" i="34"/>
  <c r="N81" i="34"/>
  <c r="N65" i="34"/>
  <c r="N80" i="34"/>
  <c r="N67" i="34"/>
  <c r="N239" i="34"/>
  <c r="N249" i="34"/>
  <c r="N245" i="34"/>
  <c r="N160" i="34"/>
  <c r="N126" i="34"/>
  <c r="N196" i="34"/>
  <c r="N133" i="34"/>
  <c r="N125" i="34"/>
  <c r="N113" i="34"/>
  <c r="N175" i="34"/>
  <c r="N95" i="34"/>
  <c r="N89" i="34"/>
  <c r="N76" i="34"/>
  <c r="N103" i="34"/>
  <c r="N71" i="34"/>
  <c r="N106" i="34"/>
  <c r="N75" i="34"/>
  <c r="N124" i="34"/>
  <c r="N64" i="34"/>
  <c r="N252" i="34"/>
  <c r="N240" i="34"/>
  <c r="N254" i="34"/>
  <c r="N105" i="34"/>
  <c r="N120" i="34"/>
  <c r="N244" i="34"/>
  <c r="N100" i="34"/>
  <c r="N77" i="34"/>
  <c r="N109" i="34"/>
  <c r="N242" i="34"/>
  <c r="N73" i="34"/>
  <c r="N253" i="34"/>
  <c r="N250" i="34"/>
  <c r="N88" i="34"/>
  <c r="N246" i="34"/>
  <c r="N248" i="34"/>
  <c r="N243" i="34"/>
  <c r="N247" i="34"/>
  <c r="N237" i="34"/>
  <c r="K186" i="34"/>
  <c r="C23" i="34"/>
  <c r="C24" i="34"/>
  <c r="C25" i="34"/>
  <c r="C26" i="34"/>
  <c r="J188" i="34" l="1"/>
  <c r="J239" i="34"/>
  <c r="J244" i="34"/>
  <c r="J256" i="34"/>
  <c r="J247" i="34"/>
  <c r="J252" i="34"/>
  <c r="J74" i="34"/>
  <c r="J83" i="34"/>
  <c r="J87" i="34"/>
  <c r="J95" i="34"/>
  <c r="J99" i="34"/>
  <c r="J67" i="34"/>
  <c r="J78" i="34"/>
  <c r="J111" i="34"/>
  <c r="J66" i="34"/>
  <c r="J90" i="34"/>
  <c r="J106" i="34"/>
  <c r="J119" i="34"/>
  <c r="J70" i="34"/>
  <c r="J103" i="34"/>
  <c r="J115" i="34"/>
  <c r="J130" i="34"/>
  <c r="J142" i="34"/>
  <c r="J149" i="34"/>
  <c r="J169" i="34"/>
  <c r="J181" i="34"/>
  <c r="J193" i="34"/>
  <c r="J123" i="34"/>
  <c r="J127" i="34"/>
  <c r="J166" i="34"/>
  <c r="J173" i="34"/>
  <c r="J185" i="34"/>
  <c r="J133" i="34"/>
  <c r="J145" i="34"/>
  <c r="J157" i="34"/>
  <c r="J164" i="34"/>
  <c r="J178" i="34"/>
  <c r="J198" i="34"/>
  <c r="J201" i="34"/>
  <c r="J205" i="34"/>
  <c r="J213" i="34"/>
  <c r="J218" i="34"/>
  <c r="J221" i="34"/>
  <c r="J234" i="34"/>
  <c r="J225" i="34"/>
  <c r="J222" i="34"/>
  <c r="J235" i="34"/>
  <c r="J216" i="34"/>
  <c r="J207" i="34"/>
  <c r="J220" i="34"/>
  <c r="J211" i="34"/>
  <c r="J180" i="34"/>
  <c r="J153" i="34"/>
  <c r="J143" i="34"/>
  <c r="J135" i="34"/>
  <c r="J121" i="34"/>
  <c r="J215" i="34"/>
  <c r="J191" i="34"/>
  <c r="J163" i="34"/>
  <c r="J158" i="34"/>
  <c r="J140" i="34"/>
  <c r="J200" i="34"/>
  <c r="J195" i="34"/>
  <c r="J167" i="34"/>
  <c r="J160" i="34"/>
  <c r="J229" i="34"/>
  <c r="J227" i="34"/>
  <c r="J203" i="34"/>
  <c r="J223" i="34"/>
  <c r="J184" i="34"/>
  <c r="J199" i="34"/>
  <c r="J189" i="34"/>
  <c r="J209" i="34"/>
  <c r="J224" i="34"/>
  <c r="J208" i="34"/>
  <c r="J192" i="34"/>
  <c r="J176" i="34"/>
  <c r="J214" i="34"/>
  <c r="J172" i="34"/>
  <c r="J204" i="34"/>
  <c r="J228" i="34"/>
  <c r="J217" i="34"/>
  <c r="J194" i="34"/>
  <c r="J190" i="34"/>
  <c r="J182" i="34"/>
  <c r="J174" i="34"/>
  <c r="J159" i="34"/>
  <c r="J139" i="34"/>
  <c r="J168" i="34"/>
  <c r="J147" i="34"/>
  <c r="J125" i="34"/>
  <c r="J212" i="34"/>
  <c r="J206" i="34"/>
  <c r="J183" i="34"/>
  <c r="J171" i="34"/>
  <c r="J161" i="34"/>
  <c r="J236" i="34"/>
  <c r="J226" i="34"/>
  <c r="J196" i="34"/>
  <c r="J170" i="34"/>
  <c r="J165" i="34"/>
  <c r="J155" i="34"/>
  <c r="J146" i="34"/>
  <c r="J210" i="34"/>
  <c r="J179" i="34"/>
  <c r="J148" i="34"/>
  <c r="J154" i="34"/>
  <c r="J138" i="34"/>
  <c r="J156" i="34"/>
  <c r="J132" i="34"/>
  <c r="J124" i="34"/>
  <c r="J113" i="34"/>
  <c r="J94" i="34"/>
  <c r="J77" i="34"/>
  <c r="J104" i="34"/>
  <c r="J112" i="34"/>
  <c r="J141" i="34"/>
  <c r="J152" i="34"/>
  <c r="J137" i="34"/>
  <c r="J129" i="34"/>
  <c r="J162" i="34"/>
  <c r="J122" i="34"/>
  <c r="J105" i="34"/>
  <c r="J97" i="34"/>
  <c r="J92" i="34"/>
  <c r="J81" i="34"/>
  <c r="J202" i="34"/>
  <c r="J175" i="34"/>
  <c r="J197" i="34"/>
  <c r="J177" i="34"/>
  <c r="J136" i="34"/>
  <c r="J128" i="34"/>
  <c r="J120" i="34"/>
  <c r="J101" i="34"/>
  <c r="J85" i="34"/>
  <c r="J65" i="34"/>
  <c r="J117" i="34"/>
  <c r="J110" i="34"/>
  <c r="J73" i="34"/>
  <c r="J93" i="34"/>
  <c r="J82" i="34"/>
  <c r="J116" i="34"/>
  <c r="J102" i="34"/>
  <c r="J91" i="34"/>
  <c r="J72" i="34"/>
  <c r="J243" i="34"/>
  <c r="J249" i="34"/>
  <c r="J251" i="34"/>
  <c r="J131" i="34"/>
  <c r="J219" i="34"/>
  <c r="J144" i="34"/>
  <c r="J134" i="34"/>
  <c r="J126" i="34"/>
  <c r="J118" i="34"/>
  <c r="J108" i="34"/>
  <c r="J71" i="34"/>
  <c r="J96" i="34"/>
  <c r="J88" i="34"/>
  <c r="J98" i="34"/>
  <c r="J86" i="34"/>
  <c r="J80" i="34"/>
  <c r="J69" i="34"/>
  <c r="J114" i="34"/>
  <c r="J107" i="34"/>
  <c r="J89" i="34"/>
  <c r="J79" i="34"/>
  <c r="J250" i="34"/>
  <c r="J246" i="34"/>
  <c r="J245" i="34"/>
  <c r="J240" i="34"/>
  <c r="J75" i="34"/>
  <c r="J109" i="34"/>
  <c r="J238" i="34"/>
  <c r="J237" i="34"/>
  <c r="J100" i="34"/>
  <c r="J76" i="34"/>
  <c r="J255" i="34"/>
  <c r="J254" i="34"/>
  <c r="J68" i="34"/>
  <c r="J242" i="34"/>
  <c r="J248" i="34"/>
  <c r="J241" i="34"/>
  <c r="J84" i="34"/>
  <c r="J253" i="34"/>
  <c r="K255" i="34"/>
  <c r="K70" i="34"/>
  <c r="K82" i="34"/>
  <c r="K86" i="34"/>
  <c r="K98" i="34"/>
  <c r="K78" i="34"/>
  <c r="K65" i="34"/>
  <c r="K97" i="34"/>
  <c r="K105" i="34"/>
  <c r="K118" i="34"/>
  <c r="K145" i="34"/>
  <c r="K156" i="34"/>
  <c r="K164" i="34"/>
  <c r="K177" i="34"/>
  <c r="K197" i="34"/>
  <c r="K149" i="34"/>
  <c r="K169" i="34"/>
  <c r="K181" i="34"/>
  <c r="K193" i="34"/>
  <c r="K224" i="34"/>
  <c r="K121" i="34"/>
  <c r="K125" i="34"/>
  <c r="K151" i="34"/>
  <c r="K208" i="34"/>
  <c r="K209" i="34"/>
  <c r="K196" i="34"/>
  <c r="K204" i="34"/>
  <c r="K184" i="34"/>
  <c r="K232" i="34"/>
  <c r="K227" i="34"/>
  <c r="K172" i="34"/>
  <c r="K200" i="34"/>
  <c r="K176" i="34"/>
  <c r="K235" i="34"/>
  <c r="K230" i="34"/>
  <c r="K217" i="34"/>
  <c r="K129" i="34"/>
  <c r="K211" i="34"/>
  <c r="K173" i="34"/>
  <c r="K226" i="34"/>
  <c r="K199" i="34"/>
  <c r="K192" i="34"/>
  <c r="K135" i="34"/>
  <c r="K116" i="34"/>
  <c r="K158" i="34"/>
  <c r="K89" i="34"/>
  <c r="K225" i="34"/>
  <c r="K150" i="34"/>
  <c r="K126" i="34"/>
  <c r="K190" i="34"/>
  <c r="K174" i="34"/>
  <c r="K155" i="34"/>
  <c r="K229" i="34"/>
  <c r="K137" i="34"/>
  <c r="K215" i="34"/>
  <c r="K152" i="34"/>
  <c r="K220" i="34"/>
  <c r="K206" i="34"/>
  <c r="K179" i="34"/>
  <c r="K218" i="34"/>
  <c r="K231" i="34"/>
  <c r="K219" i="34"/>
  <c r="K202" i="34"/>
  <c r="K228" i="34"/>
  <c r="K210" i="34"/>
  <c r="K201" i="34"/>
  <c r="K183" i="34"/>
  <c r="K236" i="34"/>
  <c r="K188" i="34"/>
  <c r="K223" i="34"/>
  <c r="K203" i="34"/>
  <c r="K147" i="34"/>
  <c r="K131" i="34"/>
  <c r="K119" i="34"/>
  <c r="K110" i="34"/>
  <c r="K161" i="34"/>
  <c r="K222" i="34"/>
  <c r="K195" i="34"/>
  <c r="K185" i="34"/>
  <c r="K212" i="34"/>
  <c r="K205" i="34"/>
  <c r="K191" i="34"/>
  <c r="K175" i="34"/>
  <c r="K140" i="34"/>
  <c r="K234" i="34"/>
  <c r="K233" i="34"/>
  <c r="K221" i="34"/>
  <c r="K216" i="34"/>
  <c r="K189" i="34"/>
  <c r="K77" i="34"/>
  <c r="K166" i="34"/>
  <c r="K154" i="34"/>
  <c r="K144" i="34"/>
  <c r="K138" i="34"/>
  <c r="K123" i="34"/>
  <c r="K167" i="34"/>
  <c r="K160" i="34"/>
  <c r="K142" i="34"/>
  <c r="K136" i="34"/>
  <c r="K132" i="34"/>
  <c r="K214" i="34"/>
  <c r="K113" i="34"/>
  <c r="K213" i="34"/>
  <c r="K130" i="34"/>
  <c r="K124" i="34"/>
  <c r="K112" i="34"/>
  <c r="K194" i="34"/>
  <c r="K180" i="34"/>
  <c r="K148" i="34"/>
  <c r="K117" i="34"/>
  <c r="K106" i="34"/>
  <c r="K94" i="34"/>
  <c r="K88" i="34"/>
  <c r="K75" i="34"/>
  <c r="K242" i="34"/>
  <c r="K69" i="34"/>
  <c r="K79" i="34"/>
  <c r="K74" i="34"/>
  <c r="K68" i="34"/>
  <c r="K85" i="34"/>
  <c r="K249" i="34"/>
  <c r="K245" i="34"/>
  <c r="K256" i="34"/>
  <c r="K251" i="34"/>
  <c r="K73" i="34"/>
  <c r="K207" i="34"/>
  <c r="K122" i="34"/>
  <c r="K198" i="34"/>
  <c r="K178" i="34"/>
  <c r="K153" i="34"/>
  <c r="K146" i="34"/>
  <c r="K139" i="34"/>
  <c r="K114" i="34"/>
  <c r="K66" i="34"/>
  <c r="K120" i="34"/>
  <c r="K111" i="34"/>
  <c r="K168" i="34"/>
  <c r="K133" i="34"/>
  <c r="K171" i="34"/>
  <c r="K134" i="34"/>
  <c r="K128" i="34"/>
  <c r="K170" i="34"/>
  <c r="K159" i="34"/>
  <c r="K143" i="34"/>
  <c r="K96" i="34"/>
  <c r="K90" i="34"/>
  <c r="K104" i="34"/>
  <c r="K107" i="34"/>
  <c r="K99" i="34"/>
  <c r="K87" i="34"/>
  <c r="K76" i="34"/>
  <c r="K72" i="34"/>
  <c r="K127" i="34"/>
  <c r="K108" i="34"/>
  <c r="K252" i="34"/>
  <c r="K247" i="34"/>
  <c r="K254" i="34"/>
  <c r="K237" i="34"/>
  <c r="K253" i="34"/>
  <c r="K241" i="34"/>
  <c r="K163" i="34"/>
  <c r="K162" i="34"/>
  <c r="K182" i="34"/>
  <c r="K165" i="34"/>
  <c r="K157" i="34"/>
  <c r="K141" i="34"/>
  <c r="K102" i="34"/>
  <c r="K100" i="34"/>
  <c r="K84" i="34"/>
  <c r="K246" i="34"/>
  <c r="K115" i="34"/>
  <c r="K109" i="34"/>
  <c r="K80" i="34"/>
  <c r="K91" i="34"/>
  <c r="K101" i="34"/>
  <c r="K71" i="34"/>
  <c r="K238" i="34"/>
  <c r="K248" i="34"/>
  <c r="K244" i="34"/>
  <c r="K250" i="34"/>
  <c r="K83" i="34"/>
  <c r="K81" i="34"/>
  <c r="K243" i="34"/>
  <c r="K67" i="34"/>
  <c r="K240" i="34"/>
  <c r="K93" i="34"/>
  <c r="K95" i="34"/>
  <c r="K103" i="34"/>
  <c r="K92" i="34"/>
  <c r="K239"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187" i="34" l="1"/>
  <c r="K64" i="34"/>
  <c r="J12" i="45"/>
  <c r="K12" i="45"/>
  <c r="L12" i="45"/>
  <c r="M12" i="45"/>
  <c r="N12" i="45"/>
  <c r="O12" i="45"/>
  <c r="P12" i="45"/>
  <c r="Q12" i="45"/>
  <c r="R12" i="45"/>
  <c r="S12" i="45"/>
  <c r="T12" i="45"/>
  <c r="U12" i="45"/>
  <c r="C39" i="34" l="1"/>
  <c r="C36" i="34"/>
  <c r="C22" i="34"/>
  <c r="J231" i="34" l="1"/>
  <c r="J151" i="34"/>
  <c r="J230" i="34"/>
  <c r="J150" i="34"/>
  <c r="L225" i="34"/>
  <c r="L215" i="34"/>
  <c r="L207" i="34"/>
  <c r="P207" i="34" s="1"/>
  <c r="I159" i="29" s="1"/>
  <c r="L199" i="34"/>
  <c r="P199" i="34" s="1"/>
  <c r="I151" i="29" s="1"/>
  <c r="L191" i="34"/>
  <c r="P191" i="34" s="1"/>
  <c r="I143" i="29" s="1"/>
  <c r="L249" i="34"/>
  <c r="L241" i="34"/>
  <c r="P241" i="34" s="1"/>
  <c r="I193" i="29" s="1"/>
  <c r="L233" i="34"/>
  <c r="L226" i="34"/>
  <c r="P226" i="34" s="1"/>
  <c r="I178" i="29" s="1"/>
  <c r="L218" i="34"/>
  <c r="P218" i="34" s="1"/>
  <c r="I170" i="29" s="1"/>
  <c r="L210" i="34"/>
  <c r="P210" i="34" s="1"/>
  <c r="I162" i="29" s="1"/>
  <c r="L202" i="34"/>
  <c r="P202" i="34" s="1"/>
  <c r="I154" i="29" s="1"/>
  <c r="L194" i="34"/>
  <c r="P194" i="34" s="1"/>
  <c r="I146" i="29" s="1"/>
  <c r="L186" i="34"/>
  <c r="L252" i="34"/>
  <c r="P252" i="34" s="1"/>
  <c r="I204" i="29" s="1"/>
  <c r="L244" i="34"/>
  <c r="L236" i="34"/>
  <c r="L229" i="34"/>
  <c r="P229" i="34" s="1"/>
  <c r="I181" i="29" s="1"/>
  <c r="L223" i="34"/>
  <c r="P223" i="34" s="1"/>
  <c r="I175" i="29" s="1"/>
  <c r="L213" i="34"/>
  <c r="L205" i="34"/>
  <c r="L197" i="34"/>
  <c r="P197" i="34" s="1"/>
  <c r="I149" i="29" s="1"/>
  <c r="L189" i="34"/>
  <c r="P189" i="34" s="1"/>
  <c r="I141" i="29" s="1"/>
  <c r="L255" i="34"/>
  <c r="P255" i="34" s="1"/>
  <c r="I207" i="29" s="1"/>
  <c r="L247" i="34"/>
  <c r="P247" i="34" s="1"/>
  <c r="I199" i="29" s="1"/>
  <c r="L239" i="34"/>
  <c r="L231" i="34"/>
  <c r="P231" i="34" s="1"/>
  <c r="I183" i="29" s="1"/>
  <c r="L224" i="34"/>
  <c r="P224" i="34" s="1"/>
  <c r="I176" i="29" s="1"/>
  <c r="L216" i="34"/>
  <c r="P216" i="34" s="1"/>
  <c r="I168" i="29" s="1"/>
  <c r="L208" i="34"/>
  <c r="L200" i="34"/>
  <c r="L192" i="34"/>
  <c r="P192" i="34" s="1"/>
  <c r="I144" i="29" s="1"/>
  <c r="L250" i="34"/>
  <c r="P250" i="34" s="1"/>
  <c r="I202" i="29" s="1"/>
  <c r="L242" i="34"/>
  <c r="P242" i="34" s="1"/>
  <c r="I194" i="29" s="1"/>
  <c r="L234" i="34"/>
  <c r="L219" i="34"/>
  <c r="P219" i="34" s="1"/>
  <c r="I171" i="29" s="1"/>
  <c r="L211" i="34"/>
  <c r="P211" i="34" s="1"/>
  <c r="I163" i="29" s="1"/>
  <c r="L203" i="34"/>
  <c r="P203" i="34" s="1"/>
  <c r="I155" i="29" s="1"/>
  <c r="L195" i="34"/>
  <c r="L187" i="34"/>
  <c r="L253" i="34"/>
  <c r="P253" i="34" s="1"/>
  <c r="I205" i="29" s="1"/>
  <c r="L245" i="34"/>
  <c r="L237" i="34"/>
  <c r="P237" i="34" s="1"/>
  <c r="I189" i="29" s="1"/>
  <c r="L227" i="34"/>
  <c r="P227" i="34" s="1"/>
  <c r="I179" i="29" s="1"/>
  <c r="L222" i="34"/>
  <c r="P222" i="34" s="1"/>
  <c r="I174" i="29" s="1"/>
  <c r="L214" i="34"/>
  <c r="L206" i="34"/>
  <c r="P206" i="34" s="1"/>
  <c r="I158" i="29" s="1"/>
  <c r="L198" i="34"/>
  <c r="P198" i="34" s="1"/>
  <c r="I150" i="29" s="1"/>
  <c r="L190" i="34"/>
  <c r="P190" i="34" s="1"/>
  <c r="I142" i="29" s="1"/>
  <c r="L256" i="34"/>
  <c r="P256" i="34" s="1"/>
  <c r="I208" i="29" s="1"/>
  <c r="L248" i="34"/>
  <c r="L240" i="34"/>
  <c r="L232" i="34"/>
  <c r="L217" i="34"/>
  <c r="P217" i="34" s="1"/>
  <c r="I169" i="29" s="1"/>
  <c r="L209" i="34"/>
  <c r="L201" i="34"/>
  <c r="P201" i="34" s="1"/>
  <c r="I153" i="29" s="1"/>
  <c r="L193" i="34"/>
  <c r="P193" i="34" s="1"/>
  <c r="I145" i="29" s="1"/>
  <c r="L221" i="34"/>
  <c r="P221" i="34" s="1"/>
  <c r="I173" i="29" s="1"/>
  <c r="L251" i="34"/>
  <c r="P251" i="34" s="1"/>
  <c r="I203" i="29" s="1"/>
  <c r="L243" i="34"/>
  <c r="P243" i="34" s="1"/>
  <c r="I195" i="29" s="1"/>
  <c r="L235" i="34"/>
  <c r="P235" i="34" s="1"/>
  <c r="I187" i="29" s="1"/>
  <c r="L228" i="34"/>
  <c r="P228" i="34" s="1"/>
  <c r="I180" i="29" s="1"/>
  <c r="L220" i="34"/>
  <c r="P220" i="34" s="1"/>
  <c r="I172" i="29" s="1"/>
  <c r="L212" i="34"/>
  <c r="P212" i="34" s="1"/>
  <c r="I164" i="29" s="1"/>
  <c r="L204" i="34"/>
  <c r="P204" i="34" s="1"/>
  <c r="I156" i="29" s="1"/>
  <c r="L196" i="34"/>
  <c r="P196" i="34" s="1"/>
  <c r="I148" i="29" s="1"/>
  <c r="L188" i="34"/>
  <c r="P188" i="34" s="1"/>
  <c r="I140" i="29" s="1"/>
  <c r="L254" i="34"/>
  <c r="P254" i="34" s="1"/>
  <c r="I206" i="29" s="1"/>
  <c r="L246" i="34"/>
  <c r="P246" i="34" s="1"/>
  <c r="I198" i="29" s="1"/>
  <c r="L238" i="34"/>
  <c r="P238" i="34" s="1"/>
  <c r="I190" i="29" s="1"/>
  <c r="L230" i="34"/>
  <c r="L180" i="34"/>
  <c r="P180" i="34" s="1"/>
  <c r="I132" i="29" s="1"/>
  <c r="L162" i="34"/>
  <c r="P162" i="34" s="1"/>
  <c r="I114" i="29" s="1"/>
  <c r="L146" i="34"/>
  <c r="P146" i="34" s="1"/>
  <c r="I98" i="29" s="1"/>
  <c r="L183" i="34"/>
  <c r="L167" i="34"/>
  <c r="P167" i="34" s="1"/>
  <c r="I119" i="29" s="1"/>
  <c r="L147" i="34"/>
  <c r="P147" i="34" s="1"/>
  <c r="I99" i="29" s="1"/>
  <c r="L137" i="34"/>
  <c r="P137" i="34" s="1"/>
  <c r="I89" i="29" s="1"/>
  <c r="L127" i="34"/>
  <c r="L119" i="34"/>
  <c r="L111" i="34"/>
  <c r="P111" i="34" s="1"/>
  <c r="I63" i="29" s="1"/>
  <c r="L103" i="34"/>
  <c r="P103" i="34" s="1"/>
  <c r="I55" i="29" s="1"/>
  <c r="L95" i="34"/>
  <c r="L87" i="34"/>
  <c r="P87" i="34" s="1"/>
  <c r="I39" i="29" s="1"/>
  <c r="L79" i="34"/>
  <c r="P79" i="34" s="1"/>
  <c r="I31" i="29" s="1"/>
  <c r="L71" i="34"/>
  <c r="P71" i="34" s="1"/>
  <c r="I23" i="29" s="1"/>
  <c r="L182" i="34"/>
  <c r="L173" i="34"/>
  <c r="P173" i="34" s="1"/>
  <c r="I125" i="29" s="1"/>
  <c r="L159" i="34"/>
  <c r="P159" i="34" s="1"/>
  <c r="I111" i="29" s="1"/>
  <c r="L143" i="34"/>
  <c r="P143" i="34" s="1"/>
  <c r="I95" i="29" s="1"/>
  <c r="L172" i="34"/>
  <c r="L156" i="34"/>
  <c r="L140" i="34"/>
  <c r="P140" i="34" s="1"/>
  <c r="I92" i="29" s="1"/>
  <c r="L132" i="34"/>
  <c r="P132" i="34" s="1"/>
  <c r="I84" i="29" s="1"/>
  <c r="L122" i="34"/>
  <c r="L114" i="34"/>
  <c r="P114" i="34" s="1"/>
  <c r="I66" i="29" s="1"/>
  <c r="L106" i="34"/>
  <c r="P106" i="34" s="1"/>
  <c r="I58" i="29" s="1"/>
  <c r="L98" i="34"/>
  <c r="P98" i="34" s="1"/>
  <c r="I50" i="29" s="1"/>
  <c r="L90" i="34"/>
  <c r="L82" i="34"/>
  <c r="P82" i="34" s="1"/>
  <c r="I34" i="29" s="1"/>
  <c r="L74" i="34"/>
  <c r="P74" i="34" s="1"/>
  <c r="I26" i="29" s="1"/>
  <c r="L66" i="34"/>
  <c r="P66" i="34" s="1"/>
  <c r="L176" i="34"/>
  <c r="L158" i="34"/>
  <c r="P158" i="34" s="1"/>
  <c r="I110" i="29" s="1"/>
  <c r="L142" i="34"/>
  <c r="P142" i="34" s="1"/>
  <c r="I94" i="29" s="1"/>
  <c r="L179" i="34"/>
  <c r="P179" i="34" s="1"/>
  <c r="I131" i="29" s="1"/>
  <c r="L161" i="34"/>
  <c r="L145" i="34"/>
  <c r="L135" i="34"/>
  <c r="P135" i="34" s="1"/>
  <c r="I87" i="29" s="1"/>
  <c r="L125" i="34"/>
  <c r="P125" i="34" s="1"/>
  <c r="I77" i="29" s="1"/>
  <c r="L117" i="34"/>
  <c r="L109" i="34"/>
  <c r="P109" i="34" s="1"/>
  <c r="I61" i="29" s="1"/>
  <c r="L101" i="34"/>
  <c r="P101" i="34" s="1"/>
  <c r="I53" i="29" s="1"/>
  <c r="L93" i="34"/>
  <c r="P93" i="34" s="1"/>
  <c r="I45" i="29" s="1"/>
  <c r="L85" i="34"/>
  <c r="L77" i="34"/>
  <c r="L69" i="34"/>
  <c r="P69" i="34" s="1"/>
  <c r="L185" i="34"/>
  <c r="P185" i="34" s="1"/>
  <c r="I137" i="29" s="1"/>
  <c r="L169" i="34"/>
  <c r="L155" i="34"/>
  <c r="P155" i="34" s="1"/>
  <c r="I107" i="29" s="1"/>
  <c r="L131" i="34"/>
  <c r="P131" i="34" s="1"/>
  <c r="I83" i="29" s="1"/>
  <c r="L168" i="34"/>
  <c r="P168" i="34" s="1"/>
  <c r="I120" i="29" s="1"/>
  <c r="L152" i="34"/>
  <c r="P152" i="34" s="1"/>
  <c r="I104" i="29" s="1"/>
  <c r="L138" i="34"/>
  <c r="P138" i="34" s="1"/>
  <c r="I90" i="29" s="1"/>
  <c r="L130" i="34"/>
  <c r="P130" i="34" s="1"/>
  <c r="I82" i="29" s="1"/>
  <c r="L120" i="34"/>
  <c r="P120" i="34" s="1"/>
  <c r="I72" i="29" s="1"/>
  <c r="L112" i="34"/>
  <c r="L104" i="34"/>
  <c r="P104" i="34" s="1"/>
  <c r="I56" i="29" s="1"/>
  <c r="L96" i="34"/>
  <c r="P96" i="34" s="1"/>
  <c r="I48" i="29" s="1"/>
  <c r="L88" i="34"/>
  <c r="P88" i="34" s="1"/>
  <c r="I40" i="29" s="1"/>
  <c r="L80" i="34"/>
  <c r="L72" i="34"/>
  <c r="L64" i="34"/>
  <c r="L170" i="34"/>
  <c r="P170" i="34" s="1"/>
  <c r="I122" i="29" s="1"/>
  <c r="L154" i="34"/>
  <c r="L128" i="34"/>
  <c r="P128" i="34" s="1"/>
  <c r="I80" i="29" s="1"/>
  <c r="L175" i="34"/>
  <c r="P175" i="34" s="1"/>
  <c r="I127" i="29" s="1"/>
  <c r="L157" i="34"/>
  <c r="P157" i="34" s="1"/>
  <c r="I109" i="29" s="1"/>
  <c r="L141" i="34"/>
  <c r="L133" i="34"/>
  <c r="P133" i="34" s="1"/>
  <c r="I85" i="29" s="1"/>
  <c r="L123" i="34"/>
  <c r="P123" i="34" s="1"/>
  <c r="I75" i="29" s="1"/>
  <c r="L115" i="34"/>
  <c r="P115" i="34" s="1"/>
  <c r="I67" i="29" s="1"/>
  <c r="L107" i="34"/>
  <c r="P107" i="34" s="1"/>
  <c r="I59" i="29" s="1"/>
  <c r="L99" i="34"/>
  <c r="P99" i="34" s="1"/>
  <c r="I51" i="29" s="1"/>
  <c r="L91" i="34"/>
  <c r="P91" i="34" s="1"/>
  <c r="I43" i="29" s="1"/>
  <c r="L83" i="34"/>
  <c r="P83" i="34" s="1"/>
  <c r="I35" i="29" s="1"/>
  <c r="L75" i="34"/>
  <c r="L67" i="34"/>
  <c r="P67" i="34" s="1"/>
  <c r="L181" i="34"/>
  <c r="P181" i="34" s="1"/>
  <c r="I133" i="29" s="1"/>
  <c r="L165" i="34"/>
  <c r="P165" i="34" s="1"/>
  <c r="I117" i="29" s="1"/>
  <c r="L153" i="34"/>
  <c r="P153" i="34" s="1"/>
  <c r="I105" i="29" s="1"/>
  <c r="L178" i="34"/>
  <c r="L164" i="34"/>
  <c r="P164" i="34" s="1"/>
  <c r="I116" i="29" s="1"/>
  <c r="L148" i="34"/>
  <c r="P148" i="34" s="1"/>
  <c r="I100" i="29" s="1"/>
  <c r="L136" i="34"/>
  <c r="L126" i="34"/>
  <c r="P126" i="34" s="1"/>
  <c r="I78" i="29" s="1"/>
  <c r="L118" i="34"/>
  <c r="P118" i="34" s="1"/>
  <c r="I70" i="29" s="1"/>
  <c r="L110" i="34"/>
  <c r="P110" i="34" s="1"/>
  <c r="I62" i="29" s="1"/>
  <c r="L102" i="34"/>
  <c r="L94" i="34"/>
  <c r="P94" i="34" s="1"/>
  <c r="I46" i="29" s="1"/>
  <c r="L86" i="34"/>
  <c r="P86" i="34" s="1"/>
  <c r="I38" i="29" s="1"/>
  <c r="L78" i="34"/>
  <c r="P78" i="34" s="1"/>
  <c r="I30" i="29" s="1"/>
  <c r="L70" i="34"/>
  <c r="P70" i="34" s="1"/>
  <c r="I22" i="29" s="1"/>
  <c r="L166" i="34"/>
  <c r="P166" i="34" s="1"/>
  <c r="I118" i="29" s="1"/>
  <c r="L150" i="34"/>
  <c r="P150" i="34" s="1"/>
  <c r="I102" i="29" s="1"/>
  <c r="L184" i="34"/>
  <c r="P184" i="34" s="1"/>
  <c r="I136" i="29" s="1"/>
  <c r="L171" i="34"/>
  <c r="P171" i="34" s="1"/>
  <c r="I123" i="29" s="1"/>
  <c r="L151" i="34"/>
  <c r="P151" i="34" s="1"/>
  <c r="I103" i="29" s="1"/>
  <c r="L139" i="34"/>
  <c r="P139" i="34" s="1"/>
  <c r="I91" i="29" s="1"/>
  <c r="L129" i="34"/>
  <c r="P129" i="34" s="1"/>
  <c r="I81" i="29" s="1"/>
  <c r="L121" i="34"/>
  <c r="P121" i="34" s="1"/>
  <c r="I73" i="29" s="1"/>
  <c r="L113" i="34"/>
  <c r="P113" i="34" s="1"/>
  <c r="I65" i="29" s="1"/>
  <c r="L105" i="34"/>
  <c r="P105" i="34" s="1"/>
  <c r="I57" i="29" s="1"/>
  <c r="L97" i="34"/>
  <c r="P97" i="34" s="1"/>
  <c r="I49" i="29" s="1"/>
  <c r="L89" i="34"/>
  <c r="P89" i="34" s="1"/>
  <c r="I41" i="29" s="1"/>
  <c r="L81" i="34"/>
  <c r="P81" i="34" s="1"/>
  <c r="I33" i="29" s="1"/>
  <c r="L73" i="34"/>
  <c r="P73" i="34" s="1"/>
  <c r="I25" i="29" s="1"/>
  <c r="L65" i="34"/>
  <c r="P65" i="34" s="1"/>
  <c r="L177" i="34"/>
  <c r="P177" i="34" s="1"/>
  <c r="I129" i="29" s="1"/>
  <c r="L163" i="34"/>
  <c r="P163" i="34" s="1"/>
  <c r="I115" i="29" s="1"/>
  <c r="L149" i="34"/>
  <c r="P149" i="34" s="1"/>
  <c r="I101" i="29" s="1"/>
  <c r="L174" i="34"/>
  <c r="P174" i="34" s="1"/>
  <c r="I126" i="29" s="1"/>
  <c r="L160" i="34"/>
  <c r="L144" i="34"/>
  <c r="P144" i="34" s="1"/>
  <c r="I96" i="29" s="1"/>
  <c r="L134" i="34"/>
  <c r="P134" i="34" s="1"/>
  <c r="I86" i="29" s="1"/>
  <c r="L124" i="34"/>
  <c r="P124" i="34" s="1"/>
  <c r="I76" i="29" s="1"/>
  <c r="L116" i="34"/>
  <c r="P116" i="34" s="1"/>
  <c r="I68" i="29" s="1"/>
  <c r="L108" i="34"/>
  <c r="P108" i="34" s="1"/>
  <c r="I60" i="29" s="1"/>
  <c r="L100" i="34"/>
  <c r="P100" i="34" s="1"/>
  <c r="I52" i="29" s="1"/>
  <c r="L92" i="34"/>
  <c r="P92" i="34" s="1"/>
  <c r="I44" i="29" s="1"/>
  <c r="L84" i="34"/>
  <c r="P84" i="34" s="1"/>
  <c r="I36" i="29" s="1"/>
  <c r="L76" i="34"/>
  <c r="P76" i="34" s="1"/>
  <c r="I28" i="29" s="1"/>
  <c r="L68" i="34"/>
  <c r="P68" i="34" s="1"/>
  <c r="J232" i="34"/>
  <c r="J187" i="34"/>
  <c r="J233" i="34"/>
  <c r="J186" i="34"/>
  <c r="J64" i="34"/>
  <c r="P248" i="34"/>
  <c r="I200" i="29" s="1"/>
  <c r="P244" i="34"/>
  <c r="I196" i="29" s="1"/>
  <c r="P195" i="34"/>
  <c r="I147" i="29" s="1"/>
  <c r="P214" i="34"/>
  <c r="I166" i="29" s="1"/>
  <c r="P240" i="34"/>
  <c r="I192" i="29" s="1"/>
  <c r="P236" i="34"/>
  <c r="I188" i="29" s="1"/>
  <c r="P234" i="34"/>
  <c r="I186" i="29" s="1"/>
  <c r="P213" i="34"/>
  <c r="I165" i="29" s="1"/>
  <c r="P209" i="34"/>
  <c r="I161" i="29" s="1"/>
  <c r="P249" i="34"/>
  <c r="I201" i="29" s="1"/>
  <c r="P225" i="34"/>
  <c r="I177" i="29" s="1"/>
  <c r="P215" i="34"/>
  <c r="I167" i="29" s="1"/>
  <c r="P208" i="34"/>
  <c r="I160" i="29" s="1"/>
  <c r="P239" i="34"/>
  <c r="I191" i="29" s="1"/>
  <c r="P205" i="34"/>
  <c r="I157" i="29" s="1"/>
  <c r="P200" i="34"/>
  <c r="I152" i="29" s="1"/>
  <c r="P245" i="34"/>
  <c r="I197" i="29" s="1"/>
  <c r="P182" i="34"/>
  <c r="I134" i="29" s="1"/>
  <c r="P169" i="34"/>
  <c r="I121" i="29" s="1"/>
  <c r="P141" i="34"/>
  <c r="I93" i="29" s="1"/>
  <c r="P95" i="34"/>
  <c r="I47" i="29" s="1"/>
  <c r="P122" i="34"/>
  <c r="I74" i="29" s="1"/>
  <c r="P102" i="34"/>
  <c r="I54" i="29" s="1"/>
  <c r="P85" i="34"/>
  <c r="I37" i="29" s="1"/>
  <c r="P178" i="34"/>
  <c r="I130" i="29" s="1"/>
  <c r="P72" i="34"/>
  <c r="I24" i="29" s="1"/>
  <c r="P127" i="34"/>
  <c r="I79" i="29" s="1"/>
  <c r="P80" i="34"/>
  <c r="I32" i="29" s="1"/>
  <c r="P183" i="34"/>
  <c r="I135" i="29" s="1"/>
  <c r="P119" i="34"/>
  <c r="I71" i="29" s="1"/>
  <c r="P160" i="34"/>
  <c r="I112" i="29" s="1"/>
  <c r="P112" i="34"/>
  <c r="I64" i="29" s="1"/>
  <c r="P90" i="34"/>
  <c r="I42" i="29" s="1"/>
  <c r="P75" i="34"/>
  <c r="I27" i="29" s="1"/>
  <c r="P154" i="34"/>
  <c r="I106" i="29" s="1"/>
  <c r="P156" i="34"/>
  <c r="I108" i="29" s="1"/>
  <c r="P136" i="34"/>
  <c r="I88" i="29" s="1"/>
  <c r="P176" i="34"/>
  <c r="I128" i="29" s="1"/>
  <c r="P117" i="34"/>
  <c r="I69" i="29" s="1"/>
  <c r="P77" i="34"/>
  <c r="I29" i="29" s="1"/>
  <c r="P172" i="34"/>
  <c r="I124" i="29" s="1"/>
  <c r="P161" i="34"/>
  <c r="I113" i="29" s="1"/>
  <c r="P145" i="34"/>
  <c r="I97" i="29" s="1"/>
  <c r="P230" i="34" l="1"/>
  <c r="I182" i="29" s="1"/>
  <c r="P64" i="34"/>
  <c r="I16" i="29" s="1"/>
  <c r="P233" i="34"/>
  <c r="I185" i="29" s="1"/>
  <c r="I204" i="28" s="1"/>
  <c r="I17" i="29"/>
  <c r="K17" i="29" s="1"/>
  <c r="I20" i="29"/>
  <c r="I21" i="29"/>
  <c r="I18" i="29"/>
  <c r="I19" i="29"/>
  <c r="S19" i="29" s="1"/>
  <c r="I169" i="28"/>
  <c r="P141" i="29"/>
  <c r="J155" i="57"/>
  <c r="R32" i="29"/>
  <c r="U24" i="29"/>
  <c r="Q26" i="29"/>
  <c r="J128" i="57"/>
  <c r="Q125" i="29"/>
  <c r="V125" i="29"/>
  <c r="S125" i="29"/>
  <c r="O125" i="29"/>
  <c r="T125" i="29"/>
  <c r="R125" i="29"/>
  <c r="X125" i="29"/>
  <c r="K125" i="29"/>
  <c r="Y125" i="29"/>
  <c r="W125" i="29"/>
  <c r="U125" i="29"/>
  <c r="P125" i="29"/>
  <c r="N125" i="29"/>
  <c r="Z125" i="29"/>
  <c r="L125" i="29"/>
  <c r="M125"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J122" i="57"/>
  <c r="M119" i="29"/>
  <c r="P119" i="29"/>
  <c r="L119" i="29"/>
  <c r="R119" i="29"/>
  <c r="W119" i="29"/>
  <c r="K119" i="29"/>
  <c r="Q119" i="29"/>
  <c r="U119" i="29"/>
  <c r="T119" i="29"/>
  <c r="S119" i="29"/>
  <c r="O119" i="29"/>
  <c r="X119" i="29"/>
  <c r="Z119" i="29"/>
  <c r="Y119" i="29"/>
  <c r="V119" i="29"/>
  <c r="N119"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I156" i="28"/>
  <c r="U137" i="29"/>
  <c r="Z137" i="29"/>
  <c r="V137" i="29"/>
  <c r="W137" i="29"/>
  <c r="T137" i="29"/>
  <c r="Y137" i="29"/>
  <c r="L137" i="29"/>
  <c r="Q137" i="29"/>
  <c r="J140" i="57"/>
  <c r="X137" i="29"/>
  <c r="S137" i="29"/>
  <c r="M137" i="29"/>
  <c r="N137" i="29"/>
  <c r="O137" i="29"/>
  <c r="K137" i="29"/>
  <c r="P137" i="29"/>
  <c r="R137" i="29"/>
  <c r="S65" i="29"/>
  <c r="W65" i="29"/>
  <c r="U65" i="29"/>
  <c r="Y65" i="29"/>
  <c r="T65" i="29"/>
  <c r="M65" i="29"/>
  <c r="O65" i="29"/>
  <c r="X65" i="29"/>
  <c r="K65" i="29"/>
  <c r="N65" i="29"/>
  <c r="L65" i="29"/>
  <c r="Q65" i="29"/>
  <c r="R65" i="29"/>
  <c r="P65" i="29"/>
  <c r="Z65" i="29"/>
  <c r="V65" i="29"/>
  <c r="T18"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I226" i="28"/>
  <c r="J210" i="57"/>
  <c r="M207" i="29"/>
  <c r="V207" i="29"/>
  <c r="P207" i="29"/>
  <c r="W207" i="29"/>
  <c r="Q207" i="29"/>
  <c r="Z207" i="29"/>
  <c r="L207" i="29"/>
  <c r="S207" i="29"/>
  <c r="U207" i="29"/>
  <c r="N207" i="29"/>
  <c r="X207" i="29"/>
  <c r="O207" i="29"/>
  <c r="Y207" i="29"/>
  <c r="R207" i="29"/>
  <c r="T207" i="29"/>
  <c r="K207" i="29"/>
  <c r="I172" i="28"/>
  <c r="J156" i="57"/>
  <c r="P153" i="29"/>
  <c r="L153" i="29"/>
  <c r="S153" i="29"/>
  <c r="K153" i="29"/>
  <c r="X153" i="29"/>
  <c r="W153" i="29"/>
  <c r="O153" i="29"/>
  <c r="T153" i="29"/>
  <c r="R153" i="29"/>
  <c r="U153" i="29"/>
  <c r="N153" i="29"/>
  <c r="Q153" i="29"/>
  <c r="Z153" i="29"/>
  <c r="M153" i="29"/>
  <c r="V153" i="29"/>
  <c r="Y153" i="29"/>
  <c r="J160" i="57"/>
  <c r="W157" i="29"/>
  <c r="L157" i="29"/>
  <c r="X157" i="29"/>
  <c r="S157" i="29"/>
  <c r="P157" i="29"/>
  <c r="O157" i="29"/>
  <c r="T157" i="29"/>
  <c r="R157" i="29"/>
  <c r="M157" i="29"/>
  <c r="N157" i="29"/>
  <c r="Y157" i="29"/>
  <c r="Z157" i="29"/>
  <c r="U157" i="29"/>
  <c r="V157" i="29"/>
  <c r="Q157" i="29"/>
  <c r="K157" i="29"/>
  <c r="I176" i="28"/>
  <c r="J165" i="57"/>
  <c r="Y162" i="29"/>
  <c r="Q162" i="29"/>
  <c r="U162" i="29"/>
  <c r="Z162" i="29"/>
  <c r="K162" i="29"/>
  <c r="T162" i="29"/>
  <c r="V162" i="29"/>
  <c r="M162" i="29"/>
  <c r="R162" i="29"/>
  <c r="O162" i="29"/>
  <c r="X162" i="29"/>
  <c r="N162" i="29"/>
  <c r="S162" i="29"/>
  <c r="L162" i="29"/>
  <c r="W162" i="29"/>
  <c r="P162" i="29"/>
  <c r="I181" i="28"/>
  <c r="I214" i="28"/>
  <c r="Q195" i="29"/>
  <c r="M195" i="29"/>
  <c r="J198" i="57"/>
  <c r="T195" i="29"/>
  <c r="N195" i="29"/>
  <c r="W195" i="29"/>
  <c r="X195" i="29"/>
  <c r="R195" i="29"/>
  <c r="Y195" i="29"/>
  <c r="U195" i="29"/>
  <c r="S195" i="29"/>
  <c r="L195" i="29"/>
  <c r="V195" i="29"/>
  <c r="O195" i="29"/>
  <c r="P195" i="29"/>
  <c r="Z195" i="29"/>
  <c r="K195" i="29"/>
  <c r="I168" i="28"/>
  <c r="N149" i="29"/>
  <c r="Y149" i="29"/>
  <c r="U149" i="29"/>
  <c r="R149" i="29"/>
  <c r="L149" i="29"/>
  <c r="M149" i="29"/>
  <c r="V149" i="29"/>
  <c r="Q149" i="29"/>
  <c r="S149" i="29"/>
  <c r="O149" i="29"/>
  <c r="K149" i="29"/>
  <c r="Z149" i="29"/>
  <c r="W149" i="29"/>
  <c r="X149" i="29"/>
  <c r="T149" i="29"/>
  <c r="P149" i="29"/>
  <c r="J152" i="57"/>
  <c r="I212" i="28"/>
  <c r="J196" i="57"/>
  <c r="X193" i="29"/>
  <c r="Q193" i="29"/>
  <c r="Z193" i="29"/>
  <c r="K193" i="29"/>
  <c r="L193" i="29"/>
  <c r="U193" i="29"/>
  <c r="N193" i="29"/>
  <c r="W193" i="29"/>
  <c r="P193" i="29"/>
  <c r="Y193" i="29"/>
  <c r="R193" i="29"/>
  <c r="S193" i="29"/>
  <c r="T193" i="29"/>
  <c r="M193" i="29"/>
  <c r="V193" i="29"/>
  <c r="O193" i="29"/>
  <c r="J164" i="57"/>
  <c r="S161" i="29"/>
  <c r="I180" i="28"/>
  <c r="K161" i="29"/>
  <c r="V161" i="29"/>
  <c r="U161" i="29"/>
  <c r="Z161" i="29"/>
  <c r="Q161" i="29"/>
  <c r="W161" i="29"/>
  <c r="T161" i="29"/>
  <c r="N161" i="29"/>
  <c r="X161" i="29"/>
  <c r="M161" i="29"/>
  <c r="O161" i="29"/>
  <c r="L161" i="29"/>
  <c r="R161" i="29"/>
  <c r="P161" i="29"/>
  <c r="Y161" i="29"/>
  <c r="J205" i="57"/>
  <c r="Z202" i="29"/>
  <c r="S202" i="29"/>
  <c r="O202" i="29"/>
  <c r="K202" i="29"/>
  <c r="V202" i="29"/>
  <c r="L202" i="29"/>
  <c r="U202" i="29"/>
  <c r="W202" i="29"/>
  <c r="X202" i="29"/>
  <c r="Q202" i="29"/>
  <c r="N202" i="29"/>
  <c r="T202" i="29"/>
  <c r="M202" i="29"/>
  <c r="R202" i="29"/>
  <c r="P202" i="29"/>
  <c r="Y202" i="29"/>
  <c r="I221" i="28"/>
  <c r="J151" i="57"/>
  <c r="I167" i="28"/>
  <c r="R148" i="29"/>
  <c r="V148" i="29"/>
  <c r="Z148" i="29"/>
  <c r="L148" i="29"/>
  <c r="W148" i="29"/>
  <c r="Q148" i="29"/>
  <c r="U148" i="29"/>
  <c r="Y148" i="29"/>
  <c r="P148" i="29"/>
  <c r="K148" i="29"/>
  <c r="O148" i="29"/>
  <c r="S148" i="29"/>
  <c r="T148" i="29"/>
  <c r="M148" i="29"/>
  <c r="N148" i="29"/>
  <c r="X148" i="29"/>
  <c r="I197" i="28"/>
  <c r="O178" i="29"/>
  <c r="S178" i="29"/>
  <c r="J181" i="57"/>
  <c r="K178" i="29"/>
  <c r="W178" i="29"/>
  <c r="Q178" i="29"/>
  <c r="L178" i="29"/>
  <c r="R178" i="29"/>
  <c r="M178" i="29"/>
  <c r="X178" i="29"/>
  <c r="N178" i="29"/>
  <c r="Y178" i="29"/>
  <c r="T178" i="29"/>
  <c r="Z178" i="29"/>
  <c r="U178" i="29"/>
  <c r="P178" i="29"/>
  <c r="V178" i="29"/>
  <c r="K151" i="29"/>
  <c r="S151" i="29"/>
  <c r="I170" i="28"/>
  <c r="P151" i="29"/>
  <c r="T151" i="29"/>
  <c r="L151" i="29"/>
  <c r="J154" i="57"/>
  <c r="W151" i="29"/>
  <c r="X151" i="29"/>
  <c r="O151" i="29"/>
  <c r="N151" i="29"/>
  <c r="Y151" i="29"/>
  <c r="Z151" i="29"/>
  <c r="U151" i="29"/>
  <c r="V151" i="29"/>
  <c r="Q151" i="29"/>
  <c r="R151" i="29"/>
  <c r="M151" i="29"/>
  <c r="I215" i="28"/>
  <c r="J199" i="57"/>
  <c r="S196" i="29"/>
  <c r="K196" i="29"/>
  <c r="O196" i="29"/>
  <c r="W196" i="29"/>
  <c r="R196" i="29"/>
  <c r="X196" i="29"/>
  <c r="U196" i="29"/>
  <c r="V196" i="29"/>
  <c r="L196" i="29"/>
  <c r="Q196" i="29"/>
  <c r="Z196" i="29"/>
  <c r="P196" i="29"/>
  <c r="M196" i="29"/>
  <c r="N196" i="29"/>
  <c r="T196" i="29"/>
  <c r="Y196" i="29"/>
  <c r="J201" i="57"/>
  <c r="S198" i="29"/>
  <c r="K198" i="29"/>
  <c r="O198" i="29"/>
  <c r="R198" i="29"/>
  <c r="P198" i="29"/>
  <c r="Q198" i="29"/>
  <c r="W198" i="29"/>
  <c r="V198" i="29"/>
  <c r="T198" i="29"/>
  <c r="M198" i="29"/>
  <c r="Z198" i="29"/>
  <c r="X198" i="29"/>
  <c r="Y198" i="29"/>
  <c r="N198" i="29"/>
  <c r="L198" i="29"/>
  <c r="U198" i="29"/>
  <c r="I217" i="28"/>
  <c r="I177" i="28"/>
  <c r="J161" i="57"/>
  <c r="R158" i="29"/>
  <c r="V158" i="29"/>
  <c r="Z158" i="29"/>
  <c r="W158" i="29"/>
  <c r="P158" i="29"/>
  <c r="Y158" i="29"/>
  <c r="K158" i="29"/>
  <c r="T158" i="29"/>
  <c r="M158" i="29"/>
  <c r="O158" i="29"/>
  <c r="X158" i="29"/>
  <c r="Q158" i="29"/>
  <c r="N158" i="29"/>
  <c r="S158" i="29"/>
  <c r="L158" i="29"/>
  <c r="U158" i="29"/>
  <c r="P186" i="34"/>
  <c r="I138" i="29" s="1"/>
  <c r="P77" i="29"/>
  <c r="L77" i="29"/>
  <c r="U77" i="29"/>
  <c r="Q77" i="29"/>
  <c r="T77" i="29"/>
  <c r="R77" i="29"/>
  <c r="V77" i="29"/>
  <c r="Z77" i="29"/>
  <c r="X77" i="29"/>
  <c r="K77" i="29"/>
  <c r="Y77" i="29"/>
  <c r="N77" i="29"/>
  <c r="W77" i="29"/>
  <c r="S77" i="29"/>
  <c r="M77" i="29"/>
  <c r="O77" i="29"/>
  <c r="Y115" i="29"/>
  <c r="Q115" i="29"/>
  <c r="P115" i="29"/>
  <c r="K115" i="29"/>
  <c r="W115" i="29"/>
  <c r="R115" i="29"/>
  <c r="U115" i="29"/>
  <c r="Z115" i="29"/>
  <c r="O115" i="29"/>
  <c r="M115" i="29"/>
  <c r="S115" i="29"/>
  <c r="X115" i="29"/>
  <c r="J118" i="57"/>
  <c r="L115" i="29"/>
  <c r="T115" i="29"/>
  <c r="N115" i="29"/>
  <c r="V115" i="29"/>
  <c r="V106" i="29"/>
  <c r="M106" i="29"/>
  <c r="S106" i="29"/>
  <c r="Y106" i="29"/>
  <c r="Q106" i="29"/>
  <c r="O106" i="29"/>
  <c r="R106" i="29"/>
  <c r="T106" i="29"/>
  <c r="W106" i="29"/>
  <c r="J109" i="57"/>
  <c r="Z106" i="29"/>
  <c r="L106" i="29"/>
  <c r="P106" i="29"/>
  <c r="X106" i="29"/>
  <c r="N106" i="29"/>
  <c r="K106" i="29"/>
  <c r="U106"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K131" i="29"/>
  <c r="L131" i="29"/>
  <c r="X131" i="29"/>
  <c r="Z131" i="29"/>
  <c r="S131" i="29"/>
  <c r="R131" i="29"/>
  <c r="V131" i="29"/>
  <c r="J134" i="57"/>
  <c r="N131" i="29"/>
  <c r="Q131" i="29"/>
  <c r="Y131" i="29"/>
  <c r="T131" i="29"/>
  <c r="M131" i="29"/>
  <c r="O131" i="29"/>
  <c r="P131" i="29"/>
  <c r="U131" i="29"/>
  <c r="W131" i="29"/>
  <c r="S53" i="29"/>
  <c r="Y53" i="29"/>
  <c r="Z53" i="29"/>
  <c r="O53" i="29"/>
  <c r="N53" i="29"/>
  <c r="P53" i="29"/>
  <c r="Q53" i="29"/>
  <c r="L53" i="29"/>
  <c r="M53" i="29"/>
  <c r="X53" i="29"/>
  <c r="R53" i="29"/>
  <c r="U53" i="29"/>
  <c r="W53" i="29"/>
  <c r="T53" i="29"/>
  <c r="K53" i="29"/>
  <c r="V53" i="29"/>
  <c r="J131" i="57"/>
  <c r="U128" i="29"/>
  <c r="X128" i="29"/>
  <c r="L128" i="29"/>
  <c r="Z128" i="29"/>
  <c r="O128" i="29"/>
  <c r="M128" i="29"/>
  <c r="N128" i="29"/>
  <c r="T128" i="29"/>
  <c r="V128" i="29"/>
  <c r="P128" i="29"/>
  <c r="S128" i="29"/>
  <c r="W128" i="29"/>
  <c r="R128" i="29"/>
  <c r="K128" i="29"/>
  <c r="Y128" i="29"/>
  <c r="Q128"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S117" i="29"/>
  <c r="N117" i="29"/>
  <c r="Q117" i="29"/>
  <c r="T117" i="29"/>
  <c r="R117" i="29"/>
  <c r="P117" i="29"/>
  <c r="L117" i="29"/>
  <c r="O117" i="29"/>
  <c r="Y117" i="29"/>
  <c r="J120" i="57"/>
  <c r="U117" i="29"/>
  <c r="X117" i="29"/>
  <c r="K117" i="29"/>
  <c r="V117" i="29"/>
  <c r="Z117" i="29"/>
  <c r="W117" i="29"/>
  <c r="M117" i="29"/>
  <c r="P110" i="29"/>
  <c r="W110" i="29"/>
  <c r="U110" i="29"/>
  <c r="Z110" i="29"/>
  <c r="X110" i="29"/>
  <c r="V110" i="29"/>
  <c r="L110" i="29"/>
  <c r="S110" i="29"/>
  <c r="Q110" i="29"/>
  <c r="J113" i="57"/>
  <c r="O110" i="29"/>
  <c r="Y110" i="29"/>
  <c r="N110" i="29"/>
  <c r="T110" i="29"/>
  <c r="K110" i="29"/>
  <c r="R110" i="29"/>
  <c r="M110"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P127" i="29"/>
  <c r="S127" i="29"/>
  <c r="K127" i="29"/>
  <c r="M127" i="29"/>
  <c r="J130" i="57"/>
  <c r="X127" i="29"/>
  <c r="T127" i="29"/>
  <c r="W127" i="29"/>
  <c r="R127" i="29"/>
  <c r="V127" i="29"/>
  <c r="N127" i="29"/>
  <c r="O127" i="29"/>
  <c r="L127" i="29"/>
  <c r="Q127" i="29"/>
  <c r="Z127" i="29"/>
  <c r="Y127" i="29"/>
  <c r="U127" i="29"/>
  <c r="R136" i="29"/>
  <c r="M136" i="29"/>
  <c r="L136" i="29"/>
  <c r="U136" i="29"/>
  <c r="P136" i="29"/>
  <c r="O136" i="29"/>
  <c r="V136" i="29"/>
  <c r="K136" i="29"/>
  <c r="J139" i="57"/>
  <c r="W136" i="29"/>
  <c r="Q136" i="29"/>
  <c r="Z136" i="29"/>
  <c r="N136" i="29"/>
  <c r="S136" i="29"/>
  <c r="X136" i="29"/>
  <c r="I155" i="28"/>
  <c r="Y136" i="29"/>
  <c r="T136" i="29"/>
  <c r="J110" i="57"/>
  <c r="T107" i="29"/>
  <c r="R107" i="29"/>
  <c r="W107" i="29"/>
  <c r="M107" i="29"/>
  <c r="V107" i="29"/>
  <c r="L107" i="29"/>
  <c r="K107" i="29"/>
  <c r="X107" i="29"/>
  <c r="O107" i="29"/>
  <c r="Z107" i="29"/>
  <c r="U107" i="29"/>
  <c r="Y107" i="29"/>
  <c r="Q107" i="29"/>
  <c r="S107" i="29"/>
  <c r="P107" i="29"/>
  <c r="N107"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O118" i="29"/>
  <c r="T118" i="29"/>
  <c r="X118" i="29"/>
  <c r="Q118" i="29"/>
  <c r="R118" i="29"/>
  <c r="J121" i="57"/>
  <c r="N118" i="29"/>
  <c r="Y118" i="29"/>
  <c r="P118" i="29"/>
  <c r="K118" i="29"/>
  <c r="L118" i="29"/>
  <c r="V118" i="29"/>
  <c r="M118" i="29"/>
  <c r="U118" i="29"/>
  <c r="W118" i="29"/>
  <c r="Z118" i="29"/>
  <c r="S118" i="29"/>
  <c r="L133" i="29"/>
  <c r="R133" i="29"/>
  <c r="P133" i="29"/>
  <c r="V133" i="29"/>
  <c r="U133" i="29"/>
  <c r="X133" i="29"/>
  <c r="O133" i="29"/>
  <c r="K133" i="29"/>
  <c r="S133" i="29"/>
  <c r="T133" i="29"/>
  <c r="J136" i="57"/>
  <c r="Y133" i="29"/>
  <c r="Z133" i="29"/>
  <c r="W133" i="29"/>
  <c r="Q133" i="29"/>
  <c r="M133" i="29"/>
  <c r="N133" i="29"/>
  <c r="W132" i="29"/>
  <c r="O132" i="29"/>
  <c r="P132" i="29"/>
  <c r="S132" i="29"/>
  <c r="N132" i="29"/>
  <c r="J135" i="57"/>
  <c r="Y132" i="29"/>
  <c r="R132" i="29"/>
  <c r="T132" i="29"/>
  <c r="M132" i="29"/>
  <c r="V132" i="29"/>
  <c r="Z132" i="29"/>
  <c r="L132" i="29"/>
  <c r="X132" i="29"/>
  <c r="U132" i="29"/>
  <c r="K132" i="29"/>
  <c r="Q132"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Y109" i="29"/>
  <c r="X109" i="29"/>
  <c r="V109" i="29"/>
  <c r="W109" i="29"/>
  <c r="R109" i="29"/>
  <c r="U109" i="29"/>
  <c r="T109" i="29"/>
  <c r="J112" i="57"/>
  <c r="L109" i="29"/>
  <c r="O109" i="29"/>
  <c r="M109" i="29"/>
  <c r="K109" i="29"/>
  <c r="P109" i="29"/>
  <c r="Q109" i="29"/>
  <c r="S109" i="29"/>
  <c r="Z109" i="29"/>
  <c r="N10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V185" i="29"/>
  <c r="Q185" i="29"/>
  <c r="U185" i="29"/>
  <c r="R185" i="29"/>
  <c r="O185" i="29"/>
  <c r="W185" i="29"/>
  <c r="Y185" i="29"/>
  <c r="V154" i="29"/>
  <c r="Q154" i="29"/>
  <c r="X154" i="29"/>
  <c r="S154" i="29"/>
  <c r="Z154" i="29"/>
  <c r="M154" i="29"/>
  <c r="T154" i="29"/>
  <c r="O154" i="29"/>
  <c r="N154" i="29"/>
  <c r="Y154" i="29"/>
  <c r="P154" i="29"/>
  <c r="K154" i="29"/>
  <c r="R154" i="29"/>
  <c r="U154" i="29"/>
  <c r="L154" i="29"/>
  <c r="W154" i="29"/>
  <c r="J157" i="57"/>
  <c r="I173" i="28"/>
  <c r="J194" i="57"/>
  <c r="P191" i="29"/>
  <c r="Y191" i="29"/>
  <c r="T191" i="29"/>
  <c r="M191" i="29"/>
  <c r="V191" i="29"/>
  <c r="X191" i="29"/>
  <c r="Q191" i="29"/>
  <c r="Z191" i="29"/>
  <c r="L191" i="29"/>
  <c r="U191" i="29"/>
  <c r="N191" i="29"/>
  <c r="S191" i="29"/>
  <c r="W191" i="29"/>
  <c r="O191" i="29"/>
  <c r="K191" i="29"/>
  <c r="R191" i="29"/>
  <c r="I210" i="28"/>
  <c r="Q160" i="29"/>
  <c r="J163" i="57"/>
  <c r="V160" i="29"/>
  <c r="Z160" i="29"/>
  <c r="K160" i="29"/>
  <c r="T160" i="29"/>
  <c r="U160" i="29"/>
  <c r="R160" i="29"/>
  <c r="O160" i="29"/>
  <c r="X160" i="29"/>
  <c r="M160" i="29"/>
  <c r="S160" i="29"/>
  <c r="L160" i="29"/>
  <c r="W160" i="29"/>
  <c r="P160" i="29"/>
  <c r="Y160" i="29"/>
  <c r="I179" i="28"/>
  <c r="N160" i="29"/>
  <c r="I188" i="28"/>
  <c r="J172" i="57"/>
  <c r="T169" i="29"/>
  <c r="M169" i="29"/>
  <c r="V169" i="29"/>
  <c r="X169" i="29"/>
  <c r="Q169" i="29"/>
  <c r="Z169" i="29"/>
  <c r="L169" i="29"/>
  <c r="U169" i="29"/>
  <c r="N169" i="29"/>
  <c r="W169" i="29"/>
  <c r="Y169" i="29"/>
  <c r="S169" i="29"/>
  <c r="R169" i="29"/>
  <c r="O169" i="29"/>
  <c r="P169" i="29"/>
  <c r="K169" i="29"/>
  <c r="J208" i="57"/>
  <c r="I224" i="28"/>
  <c r="R205" i="29"/>
  <c r="X205" i="29"/>
  <c r="M205" i="29"/>
  <c r="O205" i="29"/>
  <c r="L205" i="29"/>
  <c r="P205" i="29"/>
  <c r="Y205" i="29"/>
  <c r="S205" i="29"/>
  <c r="T205" i="29"/>
  <c r="W205" i="29"/>
  <c r="V205" i="29"/>
  <c r="Z205" i="29"/>
  <c r="N205" i="29"/>
  <c r="K205" i="29"/>
  <c r="Q205" i="29"/>
  <c r="U205" i="29"/>
  <c r="J180" i="57"/>
  <c r="I196" i="28"/>
  <c r="T177" i="29"/>
  <c r="M177" i="29"/>
  <c r="V177" i="29"/>
  <c r="X177" i="29"/>
  <c r="Q177" i="29"/>
  <c r="Z177" i="29"/>
  <c r="L177" i="29"/>
  <c r="U177" i="29"/>
  <c r="N177" i="29"/>
  <c r="Y177" i="29"/>
  <c r="W177" i="29"/>
  <c r="R177" i="29"/>
  <c r="S177" i="29"/>
  <c r="P177" i="29"/>
  <c r="O177" i="29"/>
  <c r="K177" i="29"/>
  <c r="M201" i="29"/>
  <c r="I220" i="28"/>
  <c r="J204" i="57"/>
  <c r="Q201" i="29"/>
  <c r="P201" i="29"/>
  <c r="Z201" i="29"/>
  <c r="W201" i="29"/>
  <c r="T201" i="29"/>
  <c r="N201" i="29"/>
  <c r="U201" i="29"/>
  <c r="S201" i="29"/>
  <c r="X201" i="29"/>
  <c r="R201" i="29"/>
  <c r="Y201" i="29"/>
  <c r="O201" i="29"/>
  <c r="L201" i="29"/>
  <c r="V201" i="29"/>
  <c r="K201" i="29"/>
  <c r="J167" i="57"/>
  <c r="I183" i="28"/>
  <c r="Y164" i="29"/>
  <c r="Q164" i="29"/>
  <c r="M164" i="29"/>
  <c r="Z164" i="29"/>
  <c r="K164" i="29"/>
  <c r="T164" i="29"/>
  <c r="R164" i="29"/>
  <c r="O164" i="29"/>
  <c r="X164" i="29"/>
  <c r="S164" i="29"/>
  <c r="L164" i="29"/>
  <c r="V164" i="29"/>
  <c r="U164" i="29"/>
  <c r="W164" i="29"/>
  <c r="P164" i="29"/>
  <c r="N164" i="29"/>
  <c r="I189" i="28"/>
  <c r="J173" i="57"/>
  <c r="O170" i="29"/>
  <c r="W170" i="29"/>
  <c r="S170" i="29"/>
  <c r="K170" i="29"/>
  <c r="Q170" i="29"/>
  <c r="L170" i="29"/>
  <c r="R170" i="29"/>
  <c r="M170" i="29"/>
  <c r="X170" i="29"/>
  <c r="N170" i="29"/>
  <c r="Y170" i="29"/>
  <c r="T170" i="29"/>
  <c r="Z170" i="29"/>
  <c r="U170" i="29"/>
  <c r="P170" i="29"/>
  <c r="V170" i="29"/>
  <c r="I190" i="28"/>
  <c r="J174" i="57"/>
  <c r="P171" i="29"/>
  <c r="Y171" i="29"/>
  <c r="R171" i="29"/>
  <c r="L171" i="29"/>
  <c r="M171" i="29"/>
  <c r="O171" i="29"/>
  <c r="T171" i="29"/>
  <c r="Q171" i="29"/>
  <c r="N171" i="29"/>
  <c r="K171" i="29"/>
  <c r="X171" i="29"/>
  <c r="U171" i="29"/>
  <c r="V171" i="29"/>
  <c r="W171" i="29"/>
  <c r="Z171" i="29"/>
  <c r="S171" i="29"/>
  <c r="S192" i="29"/>
  <c r="I211" i="28"/>
  <c r="J195" i="57"/>
  <c r="W192" i="29"/>
  <c r="K192" i="29"/>
  <c r="O192" i="29"/>
  <c r="P192" i="29"/>
  <c r="N192" i="29"/>
  <c r="M192" i="29"/>
  <c r="L192" i="29"/>
  <c r="Z192" i="29"/>
  <c r="Y192" i="29"/>
  <c r="X192" i="29"/>
  <c r="V192" i="29"/>
  <c r="U192" i="29"/>
  <c r="T192" i="29"/>
  <c r="R192" i="29"/>
  <c r="Q192" i="29"/>
  <c r="Q166" i="29"/>
  <c r="I185" i="28"/>
  <c r="Y166" i="29"/>
  <c r="J169" i="57"/>
  <c r="Z166" i="29"/>
  <c r="K166" i="29"/>
  <c r="T166" i="29"/>
  <c r="V166" i="29"/>
  <c r="R166" i="29"/>
  <c r="O166" i="29"/>
  <c r="X166" i="29"/>
  <c r="N166" i="29"/>
  <c r="U166" i="29"/>
  <c r="S166" i="29"/>
  <c r="L166" i="29"/>
  <c r="M166" i="29"/>
  <c r="W166" i="29"/>
  <c r="P166" i="29"/>
  <c r="I194" i="28"/>
  <c r="J178" i="57"/>
  <c r="T175" i="29"/>
  <c r="M175" i="29"/>
  <c r="X175" i="29"/>
  <c r="Q175" i="29"/>
  <c r="Z175" i="29"/>
  <c r="L175" i="29"/>
  <c r="U175" i="29"/>
  <c r="R175" i="29"/>
  <c r="O175" i="29"/>
  <c r="P175" i="29"/>
  <c r="Y175" i="29"/>
  <c r="V175" i="29"/>
  <c r="K175" i="29"/>
  <c r="W175" i="29"/>
  <c r="N175" i="29"/>
  <c r="S175" i="29"/>
  <c r="I163" i="28"/>
  <c r="W144" i="29"/>
  <c r="J147" i="57"/>
  <c r="K144" i="29"/>
  <c r="R144" i="29"/>
  <c r="V144" i="29"/>
  <c r="M144" i="29"/>
  <c r="P144" i="29"/>
  <c r="O144" i="29"/>
  <c r="Q144" i="29"/>
  <c r="T144" i="29"/>
  <c r="N144" i="29"/>
  <c r="X144" i="29"/>
  <c r="Z144" i="29"/>
  <c r="L144" i="29"/>
  <c r="U144" i="29"/>
  <c r="Y144" i="29"/>
  <c r="S144" i="29"/>
  <c r="S155" i="29"/>
  <c r="I174" i="28"/>
  <c r="P155" i="29"/>
  <c r="O155" i="29"/>
  <c r="T155" i="29"/>
  <c r="L155" i="29"/>
  <c r="X155" i="29"/>
  <c r="K155" i="29"/>
  <c r="J158" i="57"/>
  <c r="W155" i="29"/>
  <c r="V155" i="29"/>
  <c r="Q155" i="29"/>
  <c r="R155" i="29"/>
  <c r="M155" i="29"/>
  <c r="N155" i="29"/>
  <c r="Y155" i="29"/>
  <c r="Z155" i="29"/>
  <c r="U155" i="29"/>
  <c r="Z123" i="29"/>
  <c r="T123" i="29"/>
  <c r="J126" i="57"/>
  <c r="U123" i="29"/>
  <c r="X123" i="29"/>
  <c r="P123" i="29"/>
  <c r="L123" i="29"/>
  <c r="O123" i="29"/>
  <c r="V123" i="29"/>
  <c r="K123" i="29"/>
  <c r="W123" i="29"/>
  <c r="N123" i="29"/>
  <c r="R123" i="29"/>
  <c r="Q123" i="29"/>
  <c r="M123" i="29"/>
  <c r="S123" i="29"/>
  <c r="Y123"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O116" i="29"/>
  <c r="P116" i="29"/>
  <c r="M116" i="29"/>
  <c r="Y116" i="29"/>
  <c r="J119" i="57"/>
  <c r="S116" i="29"/>
  <c r="X116" i="29"/>
  <c r="Q116" i="29"/>
  <c r="N116" i="29"/>
  <c r="V116" i="29"/>
  <c r="T116" i="29"/>
  <c r="R116" i="29"/>
  <c r="W116" i="29"/>
  <c r="U116" i="29"/>
  <c r="K116" i="29"/>
  <c r="Z116" i="29"/>
  <c r="L116"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V135" i="29"/>
  <c r="S135" i="29"/>
  <c r="Z135" i="29"/>
  <c r="M135" i="29"/>
  <c r="Y135" i="29"/>
  <c r="T135" i="29"/>
  <c r="I154" i="28"/>
  <c r="J138" i="57"/>
  <c r="L135" i="29"/>
  <c r="X135" i="29"/>
  <c r="R135" i="29"/>
  <c r="O135" i="29"/>
  <c r="P135" i="29"/>
  <c r="K135" i="29"/>
  <c r="W135" i="29"/>
  <c r="U135" i="29"/>
  <c r="N135" i="29"/>
  <c r="Q135" i="29"/>
  <c r="K41" i="29"/>
  <c r="X41" i="29"/>
  <c r="W41" i="29"/>
  <c r="Z41" i="29"/>
  <c r="N41" i="29"/>
  <c r="Q41" i="29"/>
  <c r="S41" i="29"/>
  <c r="O41" i="29"/>
  <c r="V41" i="29"/>
  <c r="M41" i="29"/>
  <c r="P41" i="29"/>
  <c r="R41" i="29"/>
  <c r="L41" i="29"/>
  <c r="T41" i="29"/>
  <c r="U41" i="29"/>
  <c r="Y41" i="29"/>
  <c r="J117" i="57"/>
  <c r="N114" i="29"/>
  <c r="Q114" i="29"/>
  <c r="K114" i="29"/>
  <c r="S114" i="29"/>
  <c r="V114" i="29"/>
  <c r="L114" i="29"/>
  <c r="Z114" i="29"/>
  <c r="U114" i="29"/>
  <c r="X114" i="29"/>
  <c r="M114" i="29"/>
  <c r="W114" i="29"/>
  <c r="T114" i="29"/>
  <c r="R114" i="29"/>
  <c r="P114" i="29"/>
  <c r="O114" i="29"/>
  <c r="Y114"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J125" i="57"/>
  <c r="Q122" i="29"/>
  <c r="U122" i="29"/>
  <c r="S122" i="29"/>
  <c r="P122" i="29"/>
  <c r="T122" i="29"/>
  <c r="L122" i="29"/>
  <c r="Z122" i="29"/>
  <c r="M122" i="29"/>
  <c r="R122" i="29"/>
  <c r="W122" i="29"/>
  <c r="Y122" i="29"/>
  <c r="N122" i="29"/>
  <c r="V122" i="29"/>
  <c r="K122" i="29"/>
  <c r="X122" i="29"/>
  <c r="O122" i="29"/>
  <c r="N130" i="29"/>
  <c r="O130" i="29"/>
  <c r="Y130" i="29"/>
  <c r="J133" i="57"/>
  <c r="R130" i="29"/>
  <c r="T130" i="29"/>
  <c r="S130" i="29"/>
  <c r="L130" i="29"/>
  <c r="U130" i="29"/>
  <c r="K130" i="29"/>
  <c r="V130" i="29"/>
  <c r="W130" i="29"/>
  <c r="Z130" i="29"/>
  <c r="M130" i="29"/>
  <c r="X130" i="29"/>
  <c r="P130" i="29"/>
  <c r="Q130"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J124" i="57"/>
  <c r="M121" i="29"/>
  <c r="W121" i="29"/>
  <c r="R121" i="29"/>
  <c r="S121" i="29"/>
  <c r="Q121" i="29"/>
  <c r="K121" i="29"/>
  <c r="P121" i="29"/>
  <c r="O121" i="29"/>
  <c r="Z121" i="29"/>
  <c r="T121" i="29"/>
  <c r="Y121" i="29"/>
  <c r="U121" i="29"/>
  <c r="X121" i="29"/>
  <c r="N121" i="29"/>
  <c r="V121" i="29"/>
  <c r="L121" i="29"/>
  <c r="Q92" i="29"/>
  <c r="S92" i="29"/>
  <c r="U92" i="29"/>
  <c r="Y92" i="29"/>
  <c r="V92" i="29"/>
  <c r="L92" i="29"/>
  <c r="Z92" i="29"/>
  <c r="M92" i="29"/>
  <c r="R92" i="29"/>
  <c r="J95" i="57"/>
  <c r="X92" i="29"/>
  <c r="N92" i="29"/>
  <c r="O92" i="29"/>
  <c r="T92" i="29"/>
  <c r="W92" i="29"/>
  <c r="K92" i="29"/>
  <c r="P92" i="29"/>
  <c r="X111" i="29"/>
  <c r="L111" i="29"/>
  <c r="V111" i="29"/>
  <c r="R111" i="29"/>
  <c r="U111" i="29"/>
  <c r="N111" i="29"/>
  <c r="J114" i="57"/>
  <c r="Q111" i="29"/>
  <c r="P111" i="29"/>
  <c r="S111" i="29"/>
  <c r="O111" i="29"/>
  <c r="M111" i="29"/>
  <c r="K111" i="29"/>
  <c r="Z111" i="29"/>
  <c r="Y111" i="29"/>
  <c r="T111" i="29"/>
  <c r="W111"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J129" i="57"/>
  <c r="R126" i="29"/>
  <c r="P126" i="29"/>
  <c r="W126" i="29"/>
  <c r="X126" i="29"/>
  <c r="N126" i="29"/>
  <c r="L126" i="29"/>
  <c r="S126" i="29"/>
  <c r="Q126" i="29"/>
  <c r="U126" i="29"/>
  <c r="Z126" i="29"/>
  <c r="M126" i="29"/>
  <c r="Y126" i="29"/>
  <c r="V126" i="29"/>
  <c r="T126" i="29"/>
  <c r="K126" i="29"/>
  <c r="O126" i="29"/>
  <c r="I160" i="28"/>
  <c r="M141" i="29"/>
  <c r="L141" i="29"/>
  <c r="R141" i="29"/>
  <c r="V141" i="29"/>
  <c r="Y141" i="29"/>
  <c r="N152" i="29"/>
  <c r="P152" i="29"/>
  <c r="Q152" i="29"/>
  <c r="Z152" i="29"/>
  <c r="K152" i="29"/>
  <c r="I208" i="28"/>
  <c r="J192" i="57"/>
  <c r="L189" i="29"/>
  <c r="U189" i="29"/>
  <c r="N189" i="29"/>
  <c r="P189" i="29"/>
  <c r="Y189" i="29"/>
  <c r="R189" i="29"/>
  <c r="T189" i="29"/>
  <c r="M189" i="29"/>
  <c r="V189" i="29"/>
  <c r="K189" i="29"/>
  <c r="Z189" i="29"/>
  <c r="S189" i="29"/>
  <c r="X189" i="29"/>
  <c r="O189" i="29"/>
  <c r="Q189" i="29"/>
  <c r="W189" i="29"/>
  <c r="I178" i="28"/>
  <c r="J162" i="57"/>
  <c r="X159" i="29"/>
  <c r="K159" i="29"/>
  <c r="S159" i="29"/>
  <c r="P159" i="29"/>
  <c r="W159" i="29"/>
  <c r="N159" i="29"/>
  <c r="Y159" i="29"/>
  <c r="O159" i="29"/>
  <c r="R159" i="29"/>
  <c r="U159" i="29"/>
  <c r="T159" i="29"/>
  <c r="V159" i="29"/>
  <c r="Q159" i="29"/>
  <c r="L159" i="29"/>
  <c r="Z159" i="29"/>
  <c r="M159" i="29"/>
  <c r="P203" i="29"/>
  <c r="M203" i="29"/>
  <c r="I222" i="28"/>
  <c r="J206" i="57"/>
  <c r="X203" i="29"/>
  <c r="U203" i="29"/>
  <c r="V203" i="29"/>
  <c r="Y203" i="29"/>
  <c r="S203" i="29"/>
  <c r="Z203" i="29"/>
  <c r="Q203" i="29"/>
  <c r="O203" i="29"/>
  <c r="N203" i="29"/>
  <c r="T203" i="29"/>
  <c r="K203" i="29"/>
  <c r="R203" i="29"/>
  <c r="L203" i="29"/>
  <c r="W203" i="29"/>
  <c r="J171" i="57"/>
  <c r="K168" i="29"/>
  <c r="W168" i="29"/>
  <c r="O168" i="29"/>
  <c r="Y168" i="29"/>
  <c r="P168" i="29"/>
  <c r="V168" i="29"/>
  <c r="U168" i="29"/>
  <c r="L168" i="29"/>
  <c r="R168" i="29"/>
  <c r="Q168" i="29"/>
  <c r="X168" i="29"/>
  <c r="N168" i="29"/>
  <c r="M168" i="29"/>
  <c r="T168" i="29"/>
  <c r="Z168" i="29"/>
  <c r="I187" i="28"/>
  <c r="S168" i="29"/>
  <c r="J184" i="57"/>
  <c r="L181" i="29"/>
  <c r="U181" i="29"/>
  <c r="N181" i="29"/>
  <c r="P181" i="29"/>
  <c r="Y181" i="29"/>
  <c r="R181" i="29"/>
  <c r="T181" i="29"/>
  <c r="M181" i="29"/>
  <c r="V181" i="29"/>
  <c r="W181" i="29"/>
  <c r="Z181" i="29"/>
  <c r="S181" i="29"/>
  <c r="X181" i="29"/>
  <c r="O181" i="29"/>
  <c r="Q181" i="29"/>
  <c r="K181" i="29"/>
  <c r="I200" i="28"/>
  <c r="I184" i="28"/>
  <c r="J168" i="57"/>
  <c r="K165" i="29"/>
  <c r="S165" i="29"/>
  <c r="W165" i="29"/>
  <c r="V165" i="29"/>
  <c r="M165" i="29"/>
  <c r="O165" i="29"/>
  <c r="Z165" i="29"/>
  <c r="Y165" i="29"/>
  <c r="T165" i="29"/>
  <c r="N165" i="29"/>
  <c r="X165" i="29"/>
  <c r="U165" i="29"/>
  <c r="L165" i="29"/>
  <c r="R165" i="29"/>
  <c r="P165" i="29"/>
  <c r="Q165" i="29"/>
  <c r="I182" i="28"/>
  <c r="J166" i="57"/>
  <c r="K163" i="29"/>
  <c r="S163" i="29"/>
  <c r="N163" i="29"/>
  <c r="X163" i="29"/>
  <c r="Q163" i="29"/>
  <c r="W163" i="29"/>
  <c r="R163" i="29"/>
  <c r="P163" i="29"/>
  <c r="M163" i="29"/>
  <c r="O163" i="29"/>
  <c r="T163" i="29"/>
  <c r="V163" i="29"/>
  <c r="Y163" i="29"/>
  <c r="L163" i="29"/>
  <c r="Z163" i="29"/>
  <c r="U163" i="29"/>
  <c r="W188" i="29"/>
  <c r="K188" i="29"/>
  <c r="O188" i="29"/>
  <c r="J191" i="57"/>
  <c r="S188" i="29"/>
  <c r="M188" i="29"/>
  <c r="Q188" i="29"/>
  <c r="X188" i="29"/>
  <c r="N188" i="29"/>
  <c r="T188" i="29"/>
  <c r="Z188" i="29"/>
  <c r="Y188" i="29"/>
  <c r="P188" i="29"/>
  <c r="V188" i="29"/>
  <c r="U188" i="29"/>
  <c r="L188" i="29"/>
  <c r="R188" i="29"/>
  <c r="I207" i="28"/>
  <c r="I209" i="28"/>
  <c r="N190" i="29"/>
  <c r="J193" i="57"/>
  <c r="S190" i="29"/>
  <c r="O190" i="29"/>
  <c r="W190" i="29"/>
  <c r="K190" i="29"/>
  <c r="U190" i="29"/>
  <c r="Q190" i="29"/>
  <c r="T190" i="29"/>
  <c r="R190" i="29"/>
  <c r="M190" i="29"/>
  <c r="P190" i="29"/>
  <c r="L190" i="29"/>
  <c r="Z190" i="29"/>
  <c r="Y190" i="29"/>
  <c r="X190" i="29"/>
  <c r="V190" i="29"/>
  <c r="I206" i="28"/>
  <c r="J190" i="57"/>
  <c r="X187" i="29"/>
  <c r="Q187" i="29"/>
  <c r="Z187" i="29"/>
  <c r="L187" i="29"/>
  <c r="U187" i="29"/>
  <c r="N187" i="29"/>
  <c r="P187" i="29"/>
  <c r="Y187" i="29"/>
  <c r="R187" i="29"/>
  <c r="S187" i="29"/>
  <c r="V187" i="29"/>
  <c r="O187" i="29"/>
  <c r="T187" i="29"/>
  <c r="K187" i="29"/>
  <c r="M187" i="29"/>
  <c r="W187" i="29"/>
  <c r="J145" i="57"/>
  <c r="S142" i="29"/>
  <c r="I161" i="28"/>
  <c r="K142" i="29"/>
  <c r="U142" i="29"/>
  <c r="L142" i="29"/>
  <c r="Y142" i="29"/>
  <c r="P142" i="29"/>
  <c r="W142" i="29"/>
  <c r="V142" i="29"/>
  <c r="Z142" i="29"/>
  <c r="M142" i="29"/>
  <c r="T142" i="29"/>
  <c r="O142" i="29"/>
  <c r="N142" i="29"/>
  <c r="R142" i="29"/>
  <c r="Q142" i="29"/>
  <c r="X142" i="29"/>
  <c r="I227" i="28"/>
  <c r="S208" i="29"/>
  <c r="J211" i="57"/>
  <c r="O208" i="29"/>
  <c r="K208" i="29"/>
  <c r="W208" i="29"/>
  <c r="P208" i="29"/>
  <c r="Z208" i="29"/>
  <c r="U208" i="29"/>
  <c r="L208" i="29"/>
  <c r="V208" i="29"/>
  <c r="Q208" i="29"/>
  <c r="X208" i="29"/>
  <c r="R208" i="29"/>
  <c r="M208" i="29"/>
  <c r="T208" i="29"/>
  <c r="N208" i="29"/>
  <c r="Y208" i="29"/>
  <c r="I213" i="28"/>
  <c r="S194" i="29"/>
  <c r="O194" i="29"/>
  <c r="J197" i="57"/>
  <c r="K194" i="29"/>
  <c r="W194" i="29"/>
  <c r="X194" i="29"/>
  <c r="Z194" i="29"/>
  <c r="Y194" i="29"/>
  <c r="T194" i="29"/>
  <c r="V194" i="29"/>
  <c r="U194" i="29"/>
  <c r="P194" i="29"/>
  <c r="R194" i="29"/>
  <c r="Q194" i="29"/>
  <c r="L194" i="29"/>
  <c r="N194" i="29"/>
  <c r="M194" i="29"/>
  <c r="J150" i="57"/>
  <c r="I166" i="28"/>
  <c r="R147" i="29"/>
  <c r="L147" i="29"/>
  <c r="M147" i="29"/>
  <c r="V147" i="29"/>
  <c r="Q147" i="29"/>
  <c r="S147" i="29"/>
  <c r="O147" i="29"/>
  <c r="K147" i="29"/>
  <c r="Z147" i="29"/>
  <c r="W147" i="29"/>
  <c r="X147" i="29"/>
  <c r="T147" i="29"/>
  <c r="P147" i="29"/>
  <c r="N147" i="29"/>
  <c r="Y147" i="29"/>
  <c r="U147" i="29"/>
  <c r="J159" i="57"/>
  <c r="I175" i="28"/>
  <c r="N156" i="29"/>
  <c r="V156" i="29"/>
  <c r="O156" i="29"/>
  <c r="X156" i="29"/>
  <c r="Q156" i="29"/>
  <c r="R156" i="29"/>
  <c r="S156" i="29"/>
  <c r="L156" i="29"/>
  <c r="U156" i="29"/>
  <c r="Z156" i="29"/>
  <c r="W156" i="29"/>
  <c r="P156" i="29"/>
  <c r="Y156" i="29"/>
  <c r="K156" i="29"/>
  <c r="T156" i="29"/>
  <c r="M156" i="29"/>
  <c r="I198" i="28"/>
  <c r="J182" i="57"/>
  <c r="X179" i="29"/>
  <c r="Q179" i="29"/>
  <c r="L179" i="29"/>
  <c r="U179" i="29"/>
  <c r="N179" i="29"/>
  <c r="P179" i="29"/>
  <c r="Y179" i="29"/>
  <c r="R179" i="29"/>
  <c r="O179" i="29"/>
  <c r="K179" i="29"/>
  <c r="T179" i="29"/>
  <c r="V179" i="29"/>
  <c r="W179" i="29"/>
  <c r="M179" i="29"/>
  <c r="Z179" i="29"/>
  <c r="S179" i="29"/>
  <c r="I219" i="28"/>
  <c r="J203" i="57"/>
  <c r="O200" i="29"/>
  <c r="K200" i="29"/>
  <c r="S200" i="29"/>
  <c r="W200" i="29"/>
  <c r="Z200" i="29"/>
  <c r="Y200" i="29"/>
  <c r="N200" i="29"/>
  <c r="P200" i="29"/>
  <c r="U200" i="29"/>
  <c r="R200" i="29"/>
  <c r="T200" i="29"/>
  <c r="Q200" i="29"/>
  <c r="V200" i="29"/>
  <c r="X200" i="29"/>
  <c r="L200" i="29"/>
  <c r="M200" i="29"/>
  <c r="P187" i="34"/>
  <c r="I139" i="29" s="1"/>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J116" i="57"/>
  <c r="Q113" i="29"/>
  <c r="V113" i="29"/>
  <c r="W113" i="29"/>
  <c r="U113" i="29"/>
  <c r="O113" i="29"/>
  <c r="T113" i="29"/>
  <c r="S113" i="29"/>
  <c r="Y113" i="29"/>
  <c r="X113" i="29"/>
  <c r="K113" i="29"/>
  <c r="N113" i="29"/>
  <c r="L113" i="29"/>
  <c r="P113" i="29"/>
  <c r="R113" i="29"/>
  <c r="Z113" i="29"/>
  <c r="M113" i="29"/>
  <c r="X124" i="29"/>
  <c r="Q124" i="29"/>
  <c r="P124" i="29"/>
  <c r="J127" i="57"/>
  <c r="V124" i="29"/>
  <c r="S124" i="29"/>
  <c r="L124" i="29"/>
  <c r="O124" i="29"/>
  <c r="R124" i="29"/>
  <c r="T124" i="29"/>
  <c r="Z124" i="29"/>
  <c r="Y124" i="29"/>
  <c r="U124" i="29"/>
  <c r="M124" i="29"/>
  <c r="W124" i="29"/>
  <c r="N124" i="29"/>
  <c r="K124"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M108" i="29"/>
  <c r="L108" i="29"/>
  <c r="K108" i="29"/>
  <c r="Z108" i="29"/>
  <c r="T108" i="29"/>
  <c r="V108" i="29"/>
  <c r="X108" i="29"/>
  <c r="P108" i="29"/>
  <c r="N108" i="29"/>
  <c r="Y108" i="29"/>
  <c r="U108" i="29"/>
  <c r="W108" i="29"/>
  <c r="O108" i="29"/>
  <c r="R108" i="29"/>
  <c r="Q108" i="29"/>
  <c r="S108" i="29"/>
  <c r="J111" i="57"/>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U112" i="29"/>
  <c r="O112" i="29"/>
  <c r="W112" i="29"/>
  <c r="S112" i="29"/>
  <c r="J115" i="57"/>
  <c r="V112" i="29"/>
  <c r="T112" i="29"/>
  <c r="Y112" i="29"/>
  <c r="Q112" i="29"/>
  <c r="M112" i="29"/>
  <c r="X112" i="29"/>
  <c r="N112" i="29"/>
  <c r="Z112" i="29"/>
  <c r="K112" i="29"/>
  <c r="P112" i="29"/>
  <c r="L112" i="29"/>
  <c r="R11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M16" i="29"/>
  <c r="R16" i="29"/>
  <c r="W16" i="29"/>
  <c r="L16" i="29"/>
  <c r="T16" i="29"/>
  <c r="U16" i="29"/>
  <c r="Q16" i="29"/>
  <c r="V16" i="29"/>
  <c r="P16" i="29"/>
  <c r="S16" i="29"/>
  <c r="Y16" i="29"/>
  <c r="X16" i="29"/>
  <c r="Z16" i="29"/>
  <c r="K16" i="29"/>
  <c r="N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T129" i="29"/>
  <c r="V129" i="29"/>
  <c r="Z129" i="29"/>
  <c r="J132" i="57"/>
  <c r="Y129" i="29"/>
  <c r="P129" i="29"/>
  <c r="X129" i="29"/>
  <c r="L129" i="29"/>
  <c r="O129" i="29"/>
  <c r="N129" i="29"/>
  <c r="K129" i="29"/>
  <c r="M129" i="29"/>
  <c r="Q129" i="29"/>
  <c r="S129" i="29"/>
  <c r="W129" i="29"/>
  <c r="R129" i="29"/>
  <c r="U129" i="29"/>
  <c r="S45" i="29"/>
  <c r="Z45" i="29"/>
  <c r="M45" i="29"/>
  <c r="V45" i="29"/>
  <c r="R45" i="29"/>
  <c r="L45" i="29"/>
  <c r="Q45" i="29"/>
  <c r="U45" i="29"/>
  <c r="O45" i="29"/>
  <c r="T45" i="29"/>
  <c r="X45" i="29"/>
  <c r="N45" i="29"/>
  <c r="Y45" i="29"/>
  <c r="P45" i="29"/>
  <c r="K45" i="29"/>
  <c r="W45" i="29"/>
  <c r="N120" i="29"/>
  <c r="V120" i="29"/>
  <c r="Y120" i="29"/>
  <c r="P120" i="29"/>
  <c r="L120" i="29"/>
  <c r="W120" i="29"/>
  <c r="Z120" i="29"/>
  <c r="K120" i="29"/>
  <c r="X120" i="29"/>
  <c r="J123" i="57"/>
  <c r="T120" i="29"/>
  <c r="R120" i="29"/>
  <c r="O120" i="29"/>
  <c r="M120" i="29"/>
  <c r="Q120" i="29"/>
  <c r="U120" i="29"/>
  <c r="S120"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S134" i="29"/>
  <c r="X134" i="29"/>
  <c r="N134" i="29"/>
  <c r="T134" i="29"/>
  <c r="Z134" i="29"/>
  <c r="W134" i="29"/>
  <c r="V134" i="29"/>
  <c r="L134" i="29"/>
  <c r="Q134" i="29"/>
  <c r="K134" i="29"/>
  <c r="P134" i="29"/>
  <c r="J137" i="57"/>
  <c r="M134" i="29"/>
  <c r="R134" i="29"/>
  <c r="Y134" i="29"/>
  <c r="O134" i="29"/>
  <c r="U134" i="29"/>
  <c r="J200" i="57"/>
  <c r="Q197" i="29"/>
  <c r="T197" i="29"/>
  <c r="N197" i="29"/>
  <c r="S197" i="29"/>
  <c r="X197" i="29"/>
  <c r="R197" i="29"/>
  <c r="O197" i="29"/>
  <c r="L197" i="29"/>
  <c r="V197" i="29"/>
  <c r="Y197" i="29"/>
  <c r="K197" i="29"/>
  <c r="P197" i="29"/>
  <c r="Z197" i="29"/>
  <c r="U197" i="29"/>
  <c r="W197" i="29"/>
  <c r="M197" i="29"/>
  <c r="I216" i="28"/>
  <c r="S182" i="29"/>
  <c r="J185" i="57"/>
  <c r="W182" i="29"/>
  <c r="I201" i="28"/>
  <c r="K182" i="29"/>
  <c r="O182" i="29"/>
  <c r="Q182" i="29"/>
  <c r="T182" i="29"/>
  <c r="Z182" i="29"/>
  <c r="M182" i="29"/>
  <c r="P182" i="29"/>
  <c r="V182" i="29"/>
  <c r="Y182" i="29"/>
  <c r="L182" i="29"/>
  <c r="R182" i="29"/>
  <c r="U182" i="29"/>
  <c r="X182" i="29"/>
  <c r="N182" i="29"/>
  <c r="I191" i="28"/>
  <c r="W172" i="29"/>
  <c r="J175" i="57"/>
  <c r="O172" i="29"/>
  <c r="S172" i="29"/>
  <c r="K172" i="29"/>
  <c r="Y172" i="29"/>
  <c r="X172" i="29"/>
  <c r="N172" i="29"/>
  <c r="U172" i="29"/>
  <c r="T172" i="29"/>
  <c r="Z172" i="29"/>
  <c r="Q172" i="29"/>
  <c r="P172" i="29"/>
  <c r="V172" i="29"/>
  <c r="M172" i="29"/>
  <c r="L172" i="29"/>
  <c r="R172" i="29"/>
  <c r="Q199" i="29"/>
  <c r="P199" i="29"/>
  <c r="K199" i="29"/>
  <c r="Z199" i="29"/>
  <c r="N199" i="29"/>
  <c r="J202" i="57"/>
  <c r="R199" i="29"/>
  <c r="T199" i="29"/>
  <c r="M199" i="29"/>
  <c r="V199" i="29"/>
  <c r="X199" i="29"/>
  <c r="I218" i="28"/>
  <c r="O199" i="29"/>
  <c r="S199" i="29"/>
  <c r="W199" i="29"/>
  <c r="U199" i="29"/>
  <c r="L199" i="29"/>
  <c r="Y199" i="29"/>
  <c r="I193" i="28"/>
  <c r="J177" i="57"/>
  <c r="O174" i="29"/>
  <c r="K174" i="29"/>
  <c r="W174" i="29"/>
  <c r="S174" i="29"/>
  <c r="Q174" i="29"/>
  <c r="T174" i="29"/>
  <c r="Z174" i="29"/>
  <c r="M174" i="29"/>
  <c r="P174" i="29"/>
  <c r="V174" i="29"/>
  <c r="Y174" i="29"/>
  <c r="L174" i="29"/>
  <c r="R174" i="29"/>
  <c r="U174" i="29"/>
  <c r="X174" i="29"/>
  <c r="N174" i="29"/>
  <c r="J170" i="57"/>
  <c r="X167" i="29"/>
  <c r="N167" i="29"/>
  <c r="I186" i="28"/>
  <c r="S167" i="29"/>
  <c r="K167" i="29"/>
  <c r="T167" i="29"/>
  <c r="W167" i="29"/>
  <c r="Y167" i="29"/>
  <c r="O167" i="29"/>
  <c r="R167" i="29"/>
  <c r="U167" i="29"/>
  <c r="V167" i="29"/>
  <c r="L167" i="29"/>
  <c r="Q167" i="29"/>
  <c r="P167" i="29"/>
  <c r="Z167" i="29"/>
  <c r="M167" i="29"/>
  <c r="I192" i="28"/>
  <c r="J176" i="57"/>
  <c r="L173" i="29"/>
  <c r="U173" i="29"/>
  <c r="N173" i="29"/>
  <c r="P173" i="29"/>
  <c r="Y173" i="29"/>
  <c r="R173" i="29"/>
  <c r="T173" i="29"/>
  <c r="M173" i="29"/>
  <c r="V173" i="29"/>
  <c r="Q173" i="29"/>
  <c r="W173" i="29"/>
  <c r="S173" i="29"/>
  <c r="Z173" i="29"/>
  <c r="O173" i="29"/>
  <c r="X173" i="29"/>
  <c r="K173" i="29"/>
  <c r="J146" i="57"/>
  <c r="I162" i="28"/>
  <c r="P143" i="29"/>
  <c r="X143" i="29"/>
  <c r="M143" i="29"/>
  <c r="Q143" i="29"/>
  <c r="O143" i="29"/>
  <c r="S143" i="29"/>
  <c r="N143" i="29"/>
  <c r="T143" i="29"/>
  <c r="W143" i="29"/>
  <c r="R143" i="29"/>
  <c r="U143" i="29"/>
  <c r="L143" i="29"/>
  <c r="Y143" i="29"/>
  <c r="K143" i="29"/>
  <c r="V143" i="29"/>
  <c r="Z143" i="29"/>
  <c r="S186" i="29"/>
  <c r="J189" i="57"/>
  <c r="I205" i="28"/>
  <c r="W186" i="29"/>
  <c r="K186" i="29"/>
  <c r="O186" i="29"/>
  <c r="U186" i="29"/>
  <c r="M186" i="29"/>
  <c r="L186" i="29"/>
  <c r="R186" i="29"/>
  <c r="X186" i="29"/>
  <c r="N186" i="29"/>
  <c r="Y186" i="29"/>
  <c r="T186" i="29"/>
  <c r="Z186" i="29"/>
  <c r="Q186" i="29"/>
  <c r="P186" i="29"/>
  <c r="V186" i="29"/>
  <c r="I164" i="28"/>
  <c r="J148" i="57"/>
  <c r="V145" i="29"/>
  <c r="Q145" i="29"/>
  <c r="S145" i="29"/>
  <c r="O145" i="29"/>
  <c r="K145" i="29"/>
  <c r="Z145" i="29"/>
  <c r="W145" i="29"/>
  <c r="X145" i="29"/>
  <c r="T145" i="29"/>
  <c r="P145" i="29"/>
  <c r="N145" i="29"/>
  <c r="Y145" i="29"/>
  <c r="U145" i="29"/>
  <c r="R145" i="29"/>
  <c r="L145" i="29"/>
  <c r="M145" i="29"/>
  <c r="I202" i="28"/>
  <c r="J186" i="57"/>
  <c r="P183" i="29"/>
  <c r="Y183" i="29"/>
  <c r="R183" i="29"/>
  <c r="T183" i="29"/>
  <c r="M183" i="29"/>
  <c r="V183" i="29"/>
  <c r="X183" i="29"/>
  <c r="Q183" i="29"/>
  <c r="Z183" i="29"/>
  <c r="N183" i="29"/>
  <c r="O183" i="29"/>
  <c r="L183" i="29"/>
  <c r="K183" i="29"/>
  <c r="W183" i="29"/>
  <c r="U183" i="29"/>
  <c r="S183" i="29"/>
  <c r="R140" i="29"/>
  <c r="J143" i="57"/>
  <c r="S140" i="29"/>
  <c r="I159" i="28"/>
  <c r="Z140" i="29"/>
  <c r="K140" i="29"/>
  <c r="W140" i="29"/>
  <c r="M140" i="29"/>
  <c r="T140" i="29"/>
  <c r="Q140" i="29"/>
  <c r="X140" i="29"/>
  <c r="U140" i="29"/>
  <c r="L140" i="29"/>
  <c r="V140" i="29"/>
  <c r="Y140" i="29"/>
  <c r="P140" i="29"/>
  <c r="O140" i="29"/>
  <c r="N140" i="29"/>
  <c r="J207" i="57"/>
  <c r="L204" i="29"/>
  <c r="I223" i="28"/>
  <c r="R204" i="29"/>
  <c r="W204" i="29"/>
  <c r="Y204" i="29"/>
  <c r="K204" i="29"/>
  <c r="T204" i="29"/>
  <c r="X204" i="29"/>
  <c r="M204" i="29"/>
  <c r="O204" i="29"/>
  <c r="S204" i="29"/>
  <c r="Q204" i="29"/>
  <c r="V204" i="29"/>
  <c r="N204" i="29"/>
  <c r="U204" i="29"/>
  <c r="P204" i="29"/>
  <c r="Z204" i="29"/>
  <c r="K206" i="29"/>
  <c r="I225" i="28"/>
  <c r="J209" i="57"/>
  <c r="O206" i="29"/>
  <c r="W206" i="29"/>
  <c r="X206" i="29"/>
  <c r="Z206" i="29"/>
  <c r="Y206" i="29"/>
  <c r="T206" i="29"/>
  <c r="V206" i="29"/>
  <c r="U206" i="29"/>
  <c r="P206" i="29"/>
  <c r="R206" i="29"/>
  <c r="Q206" i="29"/>
  <c r="L206" i="29"/>
  <c r="N206" i="29"/>
  <c r="M206" i="29"/>
  <c r="S206" i="29"/>
  <c r="V150" i="29"/>
  <c r="W150" i="29"/>
  <c r="X150" i="29"/>
  <c r="U150" i="29"/>
  <c r="O150" i="29"/>
  <c r="I199" i="28"/>
  <c r="O180" i="29"/>
  <c r="W180" i="29"/>
  <c r="J183" i="57"/>
  <c r="K180" i="29"/>
  <c r="S180" i="29"/>
  <c r="Y180" i="29"/>
  <c r="X180" i="29"/>
  <c r="N180" i="29"/>
  <c r="U180" i="29"/>
  <c r="T180" i="29"/>
  <c r="Z180" i="29"/>
  <c r="Q180" i="29"/>
  <c r="P180" i="29"/>
  <c r="V180" i="29"/>
  <c r="M180" i="29"/>
  <c r="L180" i="29"/>
  <c r="R180" i="29"/>
  <c r="S176" i="29"/>
  <c r="K176" i="29"/>
  <c r="O176" i="29"/>
  <c r="W176" i="29"/>
  <c r="Y176" i="29"/>
  <c r="P176" i="29"/>
  <c r="V176" i="29"/>
  <c r="U176" i="29"/>
  <c r="L176" i="29"/>
  <c r="R176" i="29"/>
  <c r="Q176" i="29"/>
  <c r="X176" i="29"/>
  <c r="N176" i="29"/>
  <c r="M176" i="29"/>
  <c r="T176" i="29"/>
  <c r="Z176" i="29"/>
  <c r="J179" i="57"/>
  <c r="I195" i="28"/>
  <c r="I165" i="28"/>
  <c r="Y146" i="29"/>
  <c r="L146" i="29"/>
  <c r="O146" i="29"/>
  <c r="P232" i="34"/>
  <c r="I184" i="29" s="1"/>
  <c r="K19" i="29" l="1"/>
  <c r="M19" i="29"/>
  <c r="U19" i="29"/>
  <c r="P19" i="29"/>
  <c r="S17" i="29"/>
  <c r="N19" i="29"/>
  <c r="R179" i="57"/>
  <c r="U179" i="57"/>
  <c r="Y179" i="57"/>
  <c r="S179" i="57"/>
  <c r="X179" i="57"/>
  <c r="T179" i="57"/>
  <c r="Z179" i="57"/>
  <c r="W179" i="57"/>
  <c r="AB179" i="57"/>
  <c r="AA179" i="57"/>
  <c r="V179" i="57"/>
  <c r="R143" i="57"/>
  <c r="U143" i="57"/>
  <c r="Y143" i="57"/>
  <c r="W143" i="57"/>
  <c r="AB143" i="57"/>
  <c r="S143" i="57"/>
  <c r="X143" i="57"/>
  <c r="V143" i="57"/>
  <c r="AA143" i="57"/>
  <c r="Z143" i="57"/>
  <c r="T143" i="57"/>
  <c r="R148" i="57"/>
  <c r="S148" i="57"/>
  <c r="W148" i="57"/>
  <c r="AA148" i="57"/>
  <c r="V148" i="57"/>
  <c r="AB148" i="57"/>
  <c r="X148" i="57"/>
  <c r="U148" i="57"/>
  <c r="Z148" i="57"/>
  <c r="T148" i="57"/>
  <c r="Y148" i="57"/>
  <c r="R176" i="57"/>
  <c r="U176" i="57"/>
  <c r="Y176" i="57"/>
  <c r="V176" i="57"/>
  <c r="AA176" i="57"/>
  <c r="P187" i="27" s="1"/>
  <c r="W176" i="57"/>
  <c r="L187" i="27" s="1"/>
  <c r="AB176" i="57"/>
  <c r="Q187" i="27" s="1"/>
  <c r="T176" i="57"/>
  <c r="Z176" i="57"/>
  <c r="O187" i="27" s="1"/>
  <c r="X176" i="57"/>
  <c r="M187" i="27" s="1"/>
  <c r="S176" i="57"/>
  <c r="R175" i="57"/>
  <c r="T175" i="57"/>
  <c r="X175" i="57"/>
  <c r="AB175" i="57"/>
  <c r="U175" i="57"/>
  <c r="Z175" i="57"/>
  <c r="V175" i="57"/>
  <c r="AA175" i="57"/>
  <c r="S175" i="57"/>
  <c r="Y175" i="57"/>
  <c r="W175" i="57"/>
  <c r="R102" i="57"/>
  <c r="U102" i="57"/>
  <c r="Y102" i="57"/>
  <c r="V102" i="57"/>
  <c r="Z102" i="57"/>
  <c r="T102" i="57"/>
  <c r="X102" i="57"/>
  <c r="AB102" i="57"/>
  <c r="S102" i="57"/>
  <c r="AA102" i="57"/>
  <c r="W102" i="57"/>
  <c r="R159" i="57"/>
  <c r="V159" i="57"/>
  <c r="K170" i="27" s="1"/>
  <c r="Z159" i="57"/>
  <c r="O170" i="27" s="1"/>
  <c r="S159" i="57"/>
  <c r="W159" i="57"/>
  <c r="AA159" i="57"/>
  <c r="P170" i="27" s="1"/>
  <c r="U159" i="57"/>
  <c r="J170" i="27" s="1"/>
  <c r="Y159" i="57"/>
  <c r="N170" i="27" s="1"/>
  <c r="T159" i="57"/>
  <c r="X159" i="57"/>
  <c r="M170" i="27" s="1"/>
  <c r="AB159" i="57"/>
  <c r="Q170" i="27" s="1"/>
  <c r="R166" i="57"/>
  <c r="U166" i="57"/>
  <c r="Y166" i="57"/>
  <c r="V166" i="57"/>
  <c r="Z166" i="57"/>
  <c r="T166" i="57"/>
  <c r="X166" i="57"/>
  <c r="AB166" i="57"/>
  <c r="S166" i="57"/>
  <c r="AA166" i="57"/>
  <c r="W166" i="57"/>
  <c r="R168" i="57"/>
  <c r="U168" i="57"/>
  <c r="Y168" i="57"/>
  <c r="V168" i="57"/>
  <c r="Z168" i="57"/>
  <c r="T168" i="57"/>
  <c r="X168" i="57"/>
  <c r="AB168" i="57"/>
  <c r="AA168" i="57"/>
  <c r="W168" i="57"/>
  <c r="S168" i="57"/>
  <c r="R129" i="57"/>
  <c r="G140" i="27" s="1"/>
  <c r="U129" i="57"/>
  <c r="Y129" i="57"/>
  <c r="S129" i="57"/>
  <c r="X129" i="57"/>
  <c r="T129" i="57"/>
  <c r="I140" i="27" s="1"/>
  <c r="Z129" i="57"/>
  <c r="W129" i="57"/>
  <c r="AB129" i="57"/>
  <c r="V129" i="57"/>
  <c r="AA129" i="57"/>
  <c r="R87" i="57"/>
  <c r="V87" i="57"/>
  <c r="Z87" i="57"/>
  <c r="S87" i="57"/>
  <c r="W87" i="57"/>
  <c r="AA87" i="57"/>
  <c r="U87" i="57"/>
  <c r="Y87" i="57"/>
  <c r="AB87" i="57"/>
  <c r="X87" i="57"/>
  <c r="T87" i="57"/>
  <c r="R84" i="57"/>
  <c r="T84" i="57"/>
  <c r="X84" i="57"/>
  <c r="AB84" i="57"/>
  <c r="U84" i="57"/>
  <c r="Y84" i="57"/>
  <c r="S84" i="57"/>
  <c r="W84" i="57"/>
  <c r="AA84" i="57"/>
  <c r="Z84" i="57"/>
  <c r="V84" i="57"/>
  <c r="R158" i="57"/>
  <c r="T158" i="57"/>
  <c r="X158" i="57"/>
  <c r="AB158" i="57"/>
  <c r="U158" i="57"/>
  <c r="Y158" i="57"/>
  <c r="S158" i="57"/>
  <c r="W158" i="57"/>
  <c r="AA158" i="57"/>
  <c r="Z158" i="57"/>
  <c r="V158" i="57"/>
  <c r="R204" i="57"/>
  <c r="U204" i="57"/>
  <c r="Y204" i="57"/>
  <c r="T204" i="57"/>
  <c r="Z204" i="57"/>
  <c r="V204" i="57"/>
  <c r="AA204" i="57"/>
  <c r="S204" i="57"/>
  <c r="X204" i="57"/>
  <c r="W204" i="57"/>
  <c r="AB204" i="57"/>
  <c r="R180" i="57"/>
  <c r="S180" i="57"/>
  <c r="W180" i="57"/>
  <c r="AA180" i="57"/>
  <c r="T180" i="57"/>
  <c r="Y180" i="57"/>
  <c r="U180" i="57"/>
  <c r="Z180" i="57"/>
  <c r="X180" i="57"/>
  <c r="V180" i="57"/>
  <c r="AB180" i="57"/>
  <c r="R98" i="57"/>
  <c r="U98" i="57"/>
  <c r="Y98" i="57"/>
  <c r="V98" i="57"/>
  <c r="Z98" i="57"/>
  <c r="T98" i="57"/>
  <c r="X98" i="57"/>
  <c r="AB98" i="57"/>
  <c r="W98" i="57"/>
  <c r="AA98" i="57"/>
  <c r="S98" i="57"/>
  <c r="R112" i="57"/>
  <c r="V112" i="57"/>
  <c r="Z112" i="57"/>
  <c r="S112" i="57"/>
  <c r="W112" i="57"/>
  <c r="AA112" i="57"/>
  <c r="U112" i="57"/>
  <c r="Y112" i="57"/>
  <c r="AB112" i="57"/>
  <c r="X112" i="57"/>
  <c r="T112" i="57"/>
  <c r="R135" i="57"/>
  <c r="G146" i="27" s="1"/>
  <c r="U135" i="57"/>
  <c r="Y135" i="57"/>
  <c r="W135" i="57"/>
  <c r="L146" i="27" s="1"/>
  <c r="AB135" i="57"/>
  <c r="S135" i="57"/>
  <c r="X135" i="57"/>
  <c r="V135" i="57"/>
  <c r="K146" i="27" s="1"/>
  <c r="AA135" i="57"/>
  <c r="Z135" i="57"/>
  <c r="T135" i="57"/>
  <c r="I146" i="27" s="1"/>
  <c r="R136" i="57"/>
  <c r="G147" i="27" s="1"/>
  <c r="S136" i="57"/>
  <c r="W136" i="57"/>
  <c r="AA136" i="57"/>
  <c r="X136" i="57"/>
  <c r="T136" i="57"/>
  <c r="Y136" i="57"/>
  <c r="V136" i="57"/>
  <c r="K147" i="27" s="1"/>
  <c r="AB136" i="57"/>
  <c r="U136" i="57"/>
  <c r="Z136" i="57"/>
  <c r="R110" i="57"/>
  <c r="V110" i="57"/>
  <c r="Z110" i="57"/>
  <c r="S110" i="57"/>
  <c r="W110" i="57"/>
  <c r="AA110" i="57"/>
  <c r="U110" i="57"/>
  <c r="Y110" i="57"/>
  <c r="T110" i="57"/>
  <c r="AB110" i="57"/>
  <c r="X110" i="57"/>
  <c r="R86" i="57"/>
  <c r="T86" i="57"/>
  <c r="X86" i="57"/>
  <c r="AB86" i="57"/>
  <c r="U86" i="57"/>
  <c r="Y86" i="57"/>
  <c r="S86" i="57"/>
  <c r="W86" i="57"/>
  <c r="AA86" i="57"/>
  <c r="V86" i="57"/>
  <c r="Z86" i="57"/>
  <c r="R85" i="57"/>
  <c r="V85" i="57"/>
  <c r="Z85" i="57"/>
  <c r="S85" i="57"/>
  <c r="W85" i="57"/>
  <c r="AA85" i="57"/>
  <c r="U85" i="57"/>
  <c r="Y85" i="57"/>
  <c r="T85" i="57"/>
  <c r="AB85" i="57"/>
  <c r="X85" i="57"/>
  <c r="R134" i="57"/>
  <c r="S134" i="57"/>
  <c r="H145" i="27" s="1"/>
  <c r="W134" i="57"/>
  <c r="AA134" i="57"/>
  <c r="V134" i="57"/>
  <c r="K145" i="27" s="1"/>
  <c r="AB134" i="57"/>
  <c r="X134" i="57"/>
  <c r="U134" i="57"/>
  <c r="J145" i="27" s="1"/>
  <c r="Z134" i="57"/>
  <c r="T134" i="57"/>
  <c r="I145" i="27" s="1"/>
  <c r="Y134" i="57"/>
  <c r="R90" i="57"/>
  <c r="U90" i="57"/>
  <c r="Y90" i="57"/>
  <c r="V90" i="57"/>
  <c r="Z90" i="57"/>
  <c r="T90" i="57"/>
  <c r="X90" i="57"/>
  <c r="AB90" i="57"/>
  <c r="W90" i="57"/>
  <c r="AA90" i="57"/>
  <c r="S90" i="57"/>
  <c r="R109" i="57"/>
  <c r="T109" i="57"/>
  <c r="X109" i="57"/>
  <c r="AB109" i="57"/>
  <c r="U109" i="57"/>
  <c r="Y109" i="57"/>
  <c r="S109" i="57"/>
  <c r="W109" i="57"/>
  <c r="AA109" i="57"/>
  <c r="Z109" i="57"/>
  <c r="V109" i="57"/>
  <c r="R152" i="57"/>
  <c r="V152" i="57"/>
  <c r="Z152" i="57"/>
  <c r="T152" i="57"/>
  <c r="Y152" i="57"/>
  <c r="U152" i="57"/>
  <c r="AA152" i="57"/>
  <c r="S152" i="57"/>
  <c r="X152" i="57"/>
  <c r="W152" i="57"/>
  <c r="AB152" i="57"/>
  <c r="R198" i="57"/>
  <c r="S198" i="57"/>
  <c r="W198" i="57"/>
  <c r="AA198" i="57"/>
  <c r="U198" i="57"/>
  <c r="Z198" i="57"/>
  <c r="V198" i="57"/>
  <c r="AB198" i="57"/>
  <c r="T198" i="57"/>
  <c r="Y198" i="57"/>
  <c r="X198" i="57"/>
  <c r="R210" i="57"/>
  <c r="T210" i="57"/>
  <c r="S210" i="57"/>
  <c r="X210" i="57"/>
  <c r="AB210" i="57"/>
  <c r="U210" i="57"/>
  <c r="Y210" i="57"/>
  <c r="W210" i="57"/>
  <c r="AA210" i="57"/>
  <c r="V210" i="57"/>
  <c r="Z210" i="57"/>
  <c r="R140" i="57"/>
  <c r="S140" i="57"/>
  <c r="H151" i="27" s="1"/>
  <c r="W140" i="57"/>
  <c r="L151" i="27" s="1"/>
  <c r="AA140" i="57"/>
  <c r="U140" i="57"/>
  <c r="J151" i="27" s="1"/>
  <c r="Z140" i="57"/>
  <c r="V140" i="57"/>
  <c r="K151" i="27" s="1"/>
  <c r="AB140" i="57"/>
  <c r="T140" i="57"/>
  <c r="Y140" i="57"/>
  <c r="N151" i="27" s="1"/>
  <c r="X140" i="57"/>
  <c r="M151" i="27" s="1"/>
  <c r="R122" i="57"/>
  <c r="S122" i="57"/>
  <c r="W122" i="57"/>
  <c r="AA122" i="57"/>
  <c r="T122" i="57"/>
  <c r="Y122" i="57"/>
  <c r="U122" i="57"/>
  <c r="Z122" i="57"/>
  <c r="X122" i="57"/>
  <c r="AB122" i="57"/>
  <c r="V122" i="57"/>
  <c r="R146" i="57"/>
  <c r="S146" i="57"/>
  <c r="W146" i="57"/>
  <c r="AA146" i="57"/>
  <c r="U146" i="57"/>
  <c r="Z146" i="57"/>
  <c r="V146" i="57"/>
  <c r="AB146" i="57"/>
  <c r="T146" i="57"/>
  <c r="Y146" i="57"/>
  <c r="X146" i="57"/>
  <c r="R170" i="57"/>
  <c r="T170" i="57"/>
  <c r="X170" i="57"/>
  <c r="M181" i="27" s="1"/>
  <c r="AB170" i="57"/>
  <c r="AF170" i="57"/>
  <c r="U181" i="27" s="1"/>
  <c r="U170" i="57"/>
  <c r="Y170" i="57"/>
  <c r="N181" i="27" s="1"/>
  <c r="AC170" i="57"/>
  <c r="AG170" i="57"/>
  <c r="V181" i="27" s="1"/>
  <c r="S170" i="57"/>
  <c r="W170" i="57"/>
  <c r="L181" i="27" s="1"/>
  <c r="AA170" i="57"/>
  <c r="AE170" i="57"/>
  <c r="T181" i="27" s="1"/>
  <c r="V170" i="57"/>
  <c r="K181" i="27" s="1"/>
  <c r="AD170" i="57"/>
  <c r="S181" i="27" s="1"/>
  <c r="Z170" i="57"/>
  <c r="R202" i="57"/>
  <c r="V202" i="57"/>
  <c r="Z202" i="57"/>
  <c r="S202" i="57"/>
  <c r="X202" i="57"/>
  <c r="T202" i="57"/>
  <c r="Y202" i="57"/>
  <c r="W202" i="57"/>
  <c r="AB202" i="57"/>
  <c r="AA202" i="57"/>
  <c r="U202" i="57"/>
  <c r="R132" i="57"/>
  <c r="S132" i="57"/>
  <c r="H143" i="27" s="1"/>
  <c r="W132" i="57"/>
  <c r="AA132" i="57"/>
  <c r="U132" i="57"/>
  <c r="J143" i="27" s="1"/>
  <c r="Z132" i="57"/>
  <c r="V132" i="57"/>
  <c r="AB132" i="57"/>
  <c r="T132" i="57"/>
  <c r="Y132" i="57"/>
  <c r="X132" i="57"/>
  <c r="R88" i="57"/>
  <c r="T88" i="57"/>
  <c r="X88" i="57"/>
  <c r="AB88" i="57"/>
  <c r="U88" i="57"/>
  <c r="Y88" i="57"/>
  <c r="S88" i="57"/>
  <c r="W88" i="57"/>
  <c r="AA88" i="57"/>
  <c r="V88" i="57"/>
  <c r="Z88" i="57"/>
  <c r="R115" i="57"/>
  <c r="G126" i="27" s="1"/>
  <c r="S115" i="57"/>
  <c r="H126" i="27" s="1"/>
  <c r="W115" i="57"/>
  <c r="L126" i="27" s="1"/>
  <c r="AA115" i="57"/>
  <c r="T115" i="57"/>
  <c r="I126" i="27" s="1"/>
  <c r="X115" i="57"/>
  <c r="M126" i="27" s="1"/>
  <c r="AB115" i="57"/>
  <c r="V115" i="57"/>
  <c r="K126" i="27" s="1"/>
  <c r="Z115" i="57"/>
  <c r="Y115" i="57"/>
  <c r="N126" i="27" s="1"/>
  <c r="U115" i="57"/>
  <c r="J126" i="27" s="1"/>
  <c r="R127" i="57"/>
  <c r="G138" i="27" s="1"/>
  <c r="U127" i="57"/>
  <c r="Y127" i="57"/>
  <c r="W127" i="57"/>
  <c r="AB127" i="57"/>
  <c r="S127" i="57"/>
  <c r="X127" i="57"/>
  <c r="V127" i="57"/>
  <c r="AA127" i="57"/>
  <c r="T127" i="57"/>
  <c r="Z127" i="57"/>
  <c r="R116" i="57"/>
  <c r="U116" i="57"/>
  <c r="J127" i="27" s="1"/>
  <c r="Y116" i="57"/>
  <c r="N127" i="27" s="1"/>
  <c r="V116" i="57"/>
  <c r="K127" i="27" s="1"/>
  <c r="Z116" i="57"/>
  <c r="T116" i="57"/>
  <c r="I127" i="27" s="1"/>
  <c r="X116" i="57"/>
  <c r="AB116" i="57"/>
  <c r="S116" i="57"/>
  <c r="H127" i="27" s="1"/>
  <c r="AA116" i="57"/>
  <c r="W116" i="57"/>
  <c r="R182" i="57"/>
  <c r="S182" i="57"/>
  <c r="W182" i="57"/>
  <c r="AA182" i="57"/>
  <c r="U182" i="57"/>
  <c r="Z182" i="57"/>
  <c r="V182" i="57"/>
  <c r="AB182" i="57"/>
  <c r="T182" i="57"/>
  <c r="Y182" i="57"/>
  <c r="X182" i="57"/>
  <c r="R211" i="57"/>
  <c r="V211" i="57"/>
  <c r="Z211" i="57"/>
  <c r="S211" i="57"/>
  <c r="W211" i="57"/>
  <c r="AA211" i="57"/>
  <c r="U211" i="57"/>
  <c r="Y211" i="57"/>
  <c r="AB211" i="57"/>
  <c r="T211" i="57"/>
  <c r="X211" i="57"/>
  <c r="R145" i="57"/>
  <c r="U145" i="57"/>
  <c r="Y145" i="57"/>
  <c r="T145" i="57"/>
  <c r="Z145" i="57"/>
  <c r="V145" i="57"/>
  <c r="AA145" i="57"/>
  <c r="S145" i="57"/>
  <c r="X145" i="57"/>
  <c r="AB145" i="57"/>
  <c r="W145" i="57"/>
  <c r="R193" i="57"/>
  <c r="U193" i="57"/>
  <c r="Y193" i="57"/>
  <c r="W193" i="57"/>
  <c r="AB193" i="57"/>
  <c r="S193" i="57"/>
  <c r="X193" i="57"/>
  <c r="V193" i="57"/>
  <c r="AA193" i="57"/>
  <c r="T193" i="57"/>
  <c r="Z193" i="57"/>
  <c r="R162" i="57"/>
  <c r="S162" i="57"/>
  <c r="W162" i="57"/>
  <c r="AA162" i="57"/>
  <c r="T162" i="57"/>
  <c r="X162" i="57"/>
  <c r="AB162" i="57"/>
  <c r="V162" i="57"/>
  <c r="Z162" i="57"/>
  <c r="U162" i="57"/>
  <c r="Y162" i="57"/>
  <c r="R192" i="57"/>
  <c r="S192" i="57"/>
  <c r="W192" i="57"/>
  <c r="AA192" i="57"/>
  <c r="V192" i="57"/>
  <c r="AB192" i="57"/>
  <c r="X192" i="57"/>
  <c r="U192" i="57"/>
  <c r="Z192" i="57"/>
  <c r="Y192" i="57"/>
  <c r="T192" i="57"/>
  <c r="R95" i="57"/>
  <c r="V95" i="57"/>
  <c r="Z95" i="57"/>
  <c r="S95" i="57"/>
  <c r="W95" i="57"/>
  <c r="AA95" i="57"/>
  <c r="U95" i="57"/>
  <c r="Y95" i="57"/>
  <c r="T95" i="57"/>
  <c r="AB95" i="57"/>
  <c r="X95" i="57"/>
  <c r="R133" i="57"/>
  <c r="U133" i="57"/>
  <c r="J144" i="27" s="1"/>
  <c r="Y133" i="57"/>
  <c r="V133" i="57"/>
  <c r="K144" i="27" s="1"/>
  <c r="AA133" i="57"/>
  <c r="W133" i="57"/>
  <c r="AB133" i="57"/>
  <c r="T133" i="57"/>
  <c r="I144" i="27" s="1"/>
  <c r="Z133" i="57"/>
  <c r="X133" i="57"/>
  <c r="S133" i="57"/>
  <c r="H144" i="27" s="1"/>
  <c r="R125" i="57"/>
  <c r="U125" i="57"/>
  <c r="Y125" i="57"/>
  <c r="V125" i="57"/>
  <c r="AA125" i="57"/>
  <c r="W125" i="57"/>
  <c r="AB125" i="57"/>
  <c r="T125" i="57"/>
  <c r="Z125" i="57"/>
  <c r="S125" i="57"/>
  <c r="X125" i="57"/>
  <c r="R94" i="57"/>
  <c r="T94" i="57"/>
  <c r="X94" i="57"/>
  <c r="AB94" i="57"/>
  <c r="U94" i="57"/>
  <c r="Y94" i="57"/>
  <c r="S94" i="57"/>
  <c r="W94" i="57"/>
  <c r="AA94" i="57"/>
  <c r="Z94" i="57"/>
  <c r="V94" i="57"/>
  <c r="R178" i="57"/>
  <c r="S178" i="57"/>
  <c r="W178" i="57"/>
  <c r="AA178" i="57"/>
  <c r="X178" i="57"/>
  <c r="T178" i="57"/>
  <c r="Y178" i="57"/>
  <c r="V178" i="57"/>
  <c r="AB178" i="57"/>
  <c r="U178" i="57"/>
  <c r="Z178" i="57"/>
  <c r="R173" i="57"/>
  <c r="V173" i="57"/>
  <c r="Z173" i="57"/>
  <c r="T173" i="57"/>
  <c r="X173" i="57"/>
  <c r="AB173" i="57"/>
  <c r="S173" i="57"/>
  <c r="AA173" i="57"/>
  <c r="U173" i="57"/>
  <c r="Y173" i="57"/>
  <c r="W173" i="57"/>
  <c r="R172" i="57"/>
  <c r="T172" i="57"/>
  <c r="X172" i="57"/>
  <c r="AB172" i="57"/>
  <c r="V172" i="57"/>
  <c r="Z172" i="57"/>
  <c r="U172" i="57"/>
  <c r="W172" i="57"/>
  <c r="S172" i="57"/>
  <c r="AA172" i="57"/>
  <c r="Y172" i="57"/>
  <c r="R107" i="57"/>
  <c r="U107" i="57"/>
  <c r="Y107" i="57"/>
  <c r="V107" i="57"/>
  <c r="Z107" i="57"/>
  <c r="T107" i="57"/>
  <c r="X107" i="57"/>
  <c r="AB107" i="57"/>
  <c r="S107" i="57"/>
  <c r="W107" i="57"/>
  <c r="AA107" i="57"/>
  <c r="R113" i="57"/>
  <c r="G124" i="27" s="1"/>
  <c r="T113" i="57"/>
  <c r="I124" i="27" s="1"/>
  <c r="X113" i="57"/>
  <c r="AB113" i="57"/>
  <c r="U113" i="57"/>
  <c r="J124" i="27" s="1"/>
  <c r="Y113" i="57"/>
  <c r="N124" i="27" s="1"/>
  <c r="S113" i="57"/>
  <c r="H124" i="27" s="1"/>
  <c r="W113" i="57"/>
  <c r="AA113" i="57"/>
  <c r="P124" i="27" s="1"/>
  <c r="V113" i="57"/>
  <c r="K124" i="27" s="1"/>
  <c r="Z113" i="57"/>
  <c r="R91" i="57"/>
  <c r="V91" i="57"/>
  <c r="Z91" i="57"/>
  <c r="S91" i="57"/>
  <c r="W91" i="57"/>
  <c r="AA91" i="57"/>
  <c r="U91" i="57"/>
  <c r="Y91" i="57"/>
  <c r="X91" i="57"/>
  <c r="AB91" i="57"/>
  <c r="T91" i="57"/>
  <c r="R201" i="57"/>
  <c r="T201" i="57"/>
  <c r="X201" i="57"/>
  <c r="AB201" i="57"/>
  <c r="W201" i="57"/>
  <c r="S201" i="57"/>
  <c r="Y201" i="57"/>
  <c r="V201" i="57"/>
  <c r="AA201" i="57"/>
  <c r="U201" i="57"/>
  <c r="Z201" i="57"/>
  <c r="R154" i="57"/>
  <c r="V154" i="57"/>
  <c r="Z154" i="57"/>
  <c r="O165" i="27" s="1"/>
  <c r="S154" i="57"/>
  <c r="W154" i="57"/>
  <c r="AA154" i="57"/>
  <c r="P165" i="27" s="1"/>
  <c r="U154" i="57"/>
  <c r="Y154" i="57"/>
  <c r="N165" i="27" s="1"/>
  <c r="T154" i="57"/>
  <c r="AB154" i="57"/>
  <c r="Q165" i="27" s="1"/>
  <c r="X154" i="57"/>
  <c r="M165" i="27" s="1"/>
  <c r="R205" i="57"/>
  <c r="S205" i="57"/>
  <c r="W205" i="57"/>
  <c r="AA205" i="57"/>
  <c r="U205" i="57"/>
  <c r="Z205" i="57"/>
  <c r="V205" i="57"/>
  <c r="AB205" i="57"/>
  <c r="T205" i="57"/>
  <c r="Y205" i="57"/>
  <c r="X205" i="57"/>
  <c r="R105" i="57"/>
  <c r="U105" i="57"/>
  <c r="Y105" i="57"/>
  <c r="V105" i="57"/>
  <c r="Z105" i="57"/>
  <c r="T105" i="57"/>
  <c r="X105" i="57"/>
  <c r="AB105" i="57"/>
  <c r="W105" i="57"/>
  <c r="AA105" i="57"/>
  <c r="S105" i="57"/>
  <c r="R106" i="57"/>
  <c r="S106" i="57"/>
  <c r="W106" i="57"/>
  <c r="AA106" i="57"/>
  <c r="T106" i="57"/>
  <c r="X106" i="57"/>
  <c r="AB106" i="57"/>
  <c r="V106" i="57"/>
  <c r="Z106" i="57"/>
  <c r="Y106" i="57"/>
  <c r="U106" i="57"/>
  <c r="R186" i="57"/>
  <c r="S186" i="57"/>
  <c r="W186" i="57"/>
  <c r="AA186" i="57"/>
  <c r="X186" i="57"/>
  <c r="T186" i="57"/>
  <c r="Y186" i="57"/>
  <c r="V186" i="57"/>
  <c r="AB186" i="57"/>
  <c r="U186" i="57"/>
  <c r="Z186" i="57"/>
  <c r="R189" i="57"/>
  <c r="U189" i="57"/>
  <c r="Y189" i="57"/>
  <c r="T189" i="57"/>
  <c r="Z189" i="57"/>
  <c r="V189" i="57"/>
  <c r="AA189" i="57"/>
  <c r="S189" i="57"/>
  <c r="X189" i="57"/>
  <c r="AB189" i="57"/>
  <c r="W189" i="57"/>
  <c r="R200" i="57"/>
  <c r="V200" i="57"/>
  <c r="Z200" i="57"/>
  <c r="W200" i="57"/>
  <c r="AB200" i="57"/>
  <c r="S200" i="57"/>
  <c r="X200" i="57"/>
  <c r="U200" i="57"/>
  <c r="AA200" i="57"/>
  <c r="Y200" i="57"/>
  <c r="T200" i="57"/>
  <c r="R137" i="57"/>
  <c r="U137" i="57"/>
  <c r="J148" i="27" s="1"/>
  <c r="Y137" i="57"/>
  <c r="S137" i="57"/>
  <c r="H148" i="27" s="1"/>
  <c r="X137" i="57"/>
  <c r="M148" i="27" s="1"/>
  <c r="T137" i="57"/>
  <c r="I148" i="27" s="1"/>
  <c r="Z137" i="57"/>
  <c r="W137" i="57"/>
  <c r="L148" i="27" s="1"/>
  <c r="AB137" i="57"/>
  <c r="AA137" i="57"/>
  <c r="V137" i="57"/>
  <c r="K148" i="27" s="1"/>
  <c r="R89" i="57"/>
  <c r="T89" i="57"/>
  <c r="X89" i="57"/>
  <c r="AB89" i="57"/>
  <c r="U89" i="57"/>
  <c r="Y89" i="57"/>
  <c r="S89" i="57"/>
  <c r="W89" i="57"/>
  <c r="AA89" i="57"/>
  <c r="V89" i="57"/>
  <c r="Z89" i="57"/>
  <c r="R123" i="57"/>
  <c r="U123" i="57"/>
  <c r="Y123" i="57"/>
  <c r="T123" i="57"/>
  <c r="Z123" i="57"/>
  <c r="V123" i="57"/>
  <c r="AA123" i="57"/>
  <c r="S123" i="57"/>
  <c r="X123" i="57"/>
  <c r="W123" i="57"/>
  <c r="AB123" i="57"/>
  <c r="R97" i="57"/>
  <c r="T97" i="57"/>
  <c r="X97" i="57"/>
  <c r="AB97" i="57"/>
  <c r="U97" i="57"/>
  <c r="Y97" i="57"/>
  <c r="S97" i="57"/>
  <c r="W97" i="57"/>
  <c r="AA97" i="57"/>
  <c r="V97" i="57"/>
  <c r="Z97" i="57"/>
  <c r="R108" i="57"/>
  <c r="S108" i="57"/>
  <c r="W108" i="57"/>
  <c r="AA108" i="57"/>
  <c r="T108" i="57"/>
  <c r="X108" i="57"/>
  <c r="AB108" i="57"/>
  <c r="V108" i="57"/>
  <c r="Z108" i="57"/>
  <c r="Y108" i="57"/>
  <c r="U108" i="57"/>
  <c r="R111" i="57"/>
  <c r="T111" i="57"/>
  <c r="X111" i="57"/>
  <c r="AB111" i="57"/>
  <c r="U111" i="57"/>
  <c r="Y111" i="57"/>
  <c r="S111" i="57"/>
  <c r="W111" i="57"/>
  <c r="AA111" i="57"/>
  <c r="V111" i="57"/>
  <c r="Z111" i="57"/>
  <c r="R100" i="57"/>
  <c r="U100" i="57"/>
  <c r="Y100" i="57"/>
  <c r="V100" i="57"/>
  <c r="Z100" i="57"/>
  <c r="T100" i="57"/>
  <c r="X100" i="57"/>
  <c r="AB100" i="57"/>
  <c r="S100" i="57"/>
  <c r="W100" i="57"/>
  <c r="AA100" i="57"/>
  <c r="R197" i="57"/>
  <c r="U197" i="57"/>
  <c r="Y197" i="57"/>
  <c r="T197" i="57"/>
  <c r="Z197" i="57"/>
  <c r="V197" i="57"/>
  <c r="AA197" i="57"/>
  <c r="S197" i="57"/>
  <c r="X197" i="57"/>
  <c r="W197" i="57"/>
  <c r="AB197" i="57"/>
  <c r="R190" i="57"/>
  <c r="S190" i="57"/>
  <c r="W190" i="57"/>
  <c r="AA190" i="57"/>
  <c r="U190" i="57"/>
  <c r="Z190" i="57"/>
  <c r="V190" i="57"/>
  <c r="AB190" i="57"/>
  <c r="T190" i="57"/>
  <c r="Y190" i="57"/>
  <c r="X190" i="57"/>
  <c r="R191" i="57"/>
  <c r="U191" i="57"/>
  <c r="Y191" i="57"/>
  <c r="V191" i="57"/>
  <c r="AA191" i="57"/>
  <c r="W191" i="57"/>
  <c r="AB191" i="57"/>
  <c r="T191" i="57"/>
  <c r="Z191" i="57"/>
  <c r="S191" i="57"/>
  <c r="X191" i="57"/>
  <c r="R138" i="57"/>
  <c r="S138" i="57"/>
  <c r="H149" i="27" s="1"/>
  <c r="W138" i="57"/>
  <c r="L149" i="27" s="1"/>
  <c r="AA138" i="57"/>
  <c r="T138" i="57"/>
  <c r="I149" i="27" s="1"/>
  <c r="Y138" i="57"/>
  <c r="U138" i="57"/>
  <c r="J149" i="27" s="1"/>
  <c r="Z138" i="57"/>
  <c r="X138" i="57"/>
  <c r="M149" i="27" s="1"/>
  <c r="V138" i="57"/>
  <c r="K149" i="27" s="1"/>
  <c r="AB138" i="57"/>
  <c r="R101" i="57"/>
  <c r="S101" i="57"/>
  <c r="W101" i="57"/>
  <c r="AA101" i="57"/>
  <c r="T101" i="57"/>
  <c r="X101" i="57"/>
  <c r="AB101" i="57"/>
  <c r="V101" i="57"/>
  <c r="Z101" i="57"/>
  <c r="Y101" i="57"/>
  <c r="U101" i="57"/>
  <c r="R119" i="57"/>
  <c r="V119" i="57"/>
  <c r="Z119" i="57"/>
  <c r="U119" i="57"/>
  <c r="Y119" i="57"/>
  <c r="S119" i="57"/>
  <c r="AA119" i="57"/>
  <c r="T119" i="57"/>
  <c r="AB119" i="57"/>
  <c r="X119" i="57"/>
  <c r="W119" i="57"/>
  <c r="R126" i="57"/>
  <c r="G137" i="27" s="1"/>
  <c r="S126" i="57"/>
  <c r="W126" i="57"/>
  <c r="AA126" i="57"/>
  <c r="V126" i="57"/>
  <c r="AB126" i="57"/>
  <c r="X126" i="57"/>
  <c r="U126" i="57"/>
  <c r="Z126" i="57"/>
  <c r="Y126" i="57"/>
  <c r="T126" i="57"/>
  <c r="R147" i="57"/>
  <c r="U147" i="57"/>
  <c r="Y147" i="57"/>
  <c r="V147" i="57"/>
  <c r="AA147" i="57"/>
  <c r="W147" i="57"/>
  <c r="AB147" i="57"/>
  <c r="T147" i="57"/>
  <c r="Z147" i="57"/>
  <c r="X147" i="57"/>
  <c r="S147" i="57"/>
  <c r="R195" i="57"/>
  <c r="U195" i="57"/>
  <c r="Y195" i="57"/>
  <c r="S195" i="57"/>
  <c r="X195" i="57"/>
  <c r="T195" i="57"/>
  <c r="Z195" i="57"/>
  <c r="W195" i="57"/>
  <c r="AB195" i="57"/>
  <c r="V195" i="57"/>
  <c r="AA195" i="57"/>
  <c r="R167" i="57"/>
  <c r="S167" i="57"/>
  <c r="W167" i="57"/>
  <c r="AA167" i="57"/>
  <c r="T167" i="57"/>
  <c r="X167" i="57"/>
  <c r="AB167" i="57"/>
  <c r="V167" i="57"/>
  <c r="Z167" i="57"/>
  <c r="U167" i="57"/>
  <c r="Y167" i="57"/>
  <c r="R208" i="57"/>
  <c r="T208" i="57"/>
  <c r="X208" i="57"/>
  <c r="AB208" i="57"/>
  <c r="W208" i="57"/>
  <c r="S208" i="57"/>
  <c r="Y208" i="57"/>
  <c r="V208" i="57"/>
  <c r="AA208" i="57"/>
  <c r="U208" i="57"/>
  <c r="Z208" i="57"/>
  <c r="R194" i="57"/>
  <c r="S194" i="57"/>
  <c r="W194" i="57"/>
  <c r="AA194" i="57"/>
  <c r="X194" i="57"/>
  <c r="T194" i="57"/>
  <c r="Y194" i="57"/>
  <c r="V194" i="57"/>
  <c r="AB194" i="57"/>
  <c r="Z194" i="57"/>
  <c r="U194" i="57"/>
  <c r="R157" i="57"/>
  <c r="V157" i="57"/>
  <c r="Z157" i="57"/>
  <c r="S157" i="57"/>
  <c r="W157" i="57"/>
  <c r="AA157" i="57"/>
  <c r="U157" i="57"/>
  <c r="Y157" i="57"/>
  <c r="X157" i="57"/>
  <c r="AB157" i="57"/>
  <c r="T157" i="57"/>
  <c r="R121" i="57"/>
  <c r="U121" i="57"/>
  <c r="Y121" i="57"/>
  <c r="S121" i="57"/>
  <c r="X121" i="57"/>
  <c r="T121" i="57"/>
  <c r="Z121" i="57"/>
  <c r="W121" i="57"/>
  <c r="AB121" i="57"/>
  <c r="V121" i="57"/>
  <c r="AA121" i="57"/>
  <c r="R139" i="57"/>
  <c r="G150" i="27" s="1"/>
  <c r="U139" i="57"/>
  <c r="J150" i="27" s="1"/>
  <c r="Y139" i="57"/>
  <c r="T139" i="57"/>
  <c r="I150" i="27" s="1"/>
  <c r="Z139" i="57"/>
  <c r="V139" i="57"/>
  <c r="K150" i="27" s="1"/>
  <c r="AA139" i="57"/>
  <c r="S139" i="57"/>
  <c r="H150" i="27" s="1"/>
  <c r="X139" i="57"/>
  <c r="M150" i="27" s="1"/>
  <c r="AB139" i="57"/>
  <c r="W139" i="57"/>
  <c r="L150" i="27" s="1"/>
  <c r="R120" i="57"/>
  <c r="T120" i="57"/>
  <c r="S120" i="57"/>
  <c r="W120" i="57"/>
  <c r="AA120" i="57"/>
  <c r="X120" i="57"/>
  <c r="Y120" i="57"/>
  <c r="V120" i="57"/>
  <c r="AB120" i="57"/>
  <c r="Z120" i="57"/>
  <c r="U120" i="57"/>
  <c r="R131" i="57"/>
  <c r="U131" i="57"/>
  <c r="J142" i="27" s="1"/>
  <c r="Y131" i="57"/>
  <c r="T131" i="57"/>
  <c r="I142" i="27" s="1"/>
  <c r="Z131" i="57"/>
  <c r="V131" i="57"/>
  <c r="AA131" i="57"/>
  <c r="S131" i="57"/>
  <c r="H142" i="27" s="1"/>
  <c r="X131" i="57"/>
  <c r="W131" i="57"/>
  <c r="AB131" i="57"/>
  <c r="R118" i="57"/>
  <c r="U118" i="57"/>
  <c r="J129" i="27" s="1"/>
  <c r="Y118" i="57"/>
  <c r="N129" i="27" s="1"/>
  <c r="V118" i="57"/>
  <c r="T118" i="57"/>
  <c r="I129" i="27" s="1"/>
  <c r="X118" i="57"/>
  <c r="M129" i="27" s="1"/>
  <c r="AB118" i="57"/>
  <c r="Q129" i="27" s="1"/>
  <c r="Z118" i="57"/>
  <c r="O129" i="27" s="1"/>
  <c r="AA118" i="57"/>
  <c r="P129" i="27" s="1"/>
  <c r="W118" i="57"/>
  <c r="L129" i="27" s="1"/>
  <c r="S118" i="57"/>
  <c r="H129" i="27" s="1"/>
  <c r="R161" i="57"/>
  <c r="U161" i="57"/>
  <c r="Y161" i="57"/>
  <c r="V161" i="57"/>
  <c r="Z161" i="57"/>
  <c r="T161" i="57"/>
  <c r="X161" i="57"/>
  <c r="AB161" i="57"/>
  <c r="AA161" i="57"/>
  <c r="W161" i="57"/>
  <c r="S161" i="57"/>
  <c r="R199" i="57"/>
  <c r="U199" i="57"/>
  <c r="J210" i="27" s="1"/>
  <c r="Y199" i="57"/>
  <c r="N210" i="27" s="1"/>
  <c r="V199" i="57"/>
  <c r="K210" i="27" s="1"/>
  <c r="AA199" i="57"/>
  <c r="P210" i="27" s="1"/>
  <c r="W199" i="57"/>
  <c r="L210" i="27" s="1"/>
  <c r="AB199" i="57"/>
  <c r="Q210" i="27" s="1"/>
  <c r="T199" i="57"/>
  <c r="I210" i="27" s="1"/>
  <c r="Z199" i="57"/>
  <c r="O210" i="27" s="1"/>
  <c r="S199" i="57"/>
  <c r="X199" i="57"/>
  <c r="M210" i="27" s="1"/>
  <c r="R181" i="57"/>
  <c r="U181" i="57"/>
  <c r="Y181" i="57"/>
  <c r="T181" i="57"/>
  <c r="Z181" i="57"/>
  <c r="V181" i="57"/>
  <c r="AA181" i="57"/>
  <c r="S181" i="57"/>
  <c r="X181" i="57"/>
  <c r="AB181" i="57"/>
  <c r="W181" i="57"/>
  <c r="R196" i="57"/>
  <c r="S196" i="57"/>
  <c r="W196" i="57"/>
  <c r="AA196" i="57"/>
  <c r="T196" i="57"/>
  <c r="Y196" i="57"/>
  <c r="U196" i="57"/>
  <c r="Z196" i="57"/>
  <c r="X196" i="57"/>
  <c r="AB196" i="57"/>
  <c r="V196" i="57"/>
  <c r="R156" i="57"/>
  <c r="T156" i="57"/>
  <c r="X156" i="57"/>
  <c r="AB156" i="57"/>
  <c r="U156" i="57"/>
  <c r="Y156" i="57"/>
  <c r="S156" i="57"/>
  <c r="W156" i="57"/>
  <c r="AA156" i="57"/>
  <c r="V156" i="57"/>
  <c r="Z156" i="57"/>
  <c r="R99" i="57"/>
  <c r="S99" i="57"/>
  <c r="W99" i="57"/>
  <c r="AA99" i="57"/>
  <c r="T99" i="57"/>
  <c r="X99" i="57"/>
  <c r="AB99" i="57"/>
  <c r="V99" i="57"/>
  <c r="Z99" i="57"/>
  <c r="Y99" i="57"/>
  <c r="U99" i="57"/>
  <c r="R128" i="57"/>
  <c r="S128" i="57"/>
  <c r="H139" i="27" s="1"/>
  <c r="W128" i="57"/>
  <c r="AA128" i="57"/>
  <c r="X128" i="57"/>
  <c r="T128" i="57"/>
  <c r="Y128" i="57"/>
  <c r="V128" i="57"/>
  <c r="AB128" i="57"/>
  <c r="Z128" i="57"/>
  <c r="U128" i="57"/>
  <c r="R155" i="57"/>
  <c r="S155" i="57"/>
  <c r="H166" i="27" s="1"/>
  <c r="W155" i="57"/>
  <c r="L166" i="27" s="1"/>
  <c r="AA155" i="57"/>
  <c r="P166" i="27" s="1"/>
  <c r="T155" i="57"/>
  <c r="I166" i="27" s="1"/>
  <c r="X155" i="57"/>
  <c r="M166" i="27" s="1"/>
  <c r="AB155" i="57"/>
  <c r="Q166" i="27" s="1"/>
  <c r="V155" i="57"/>
  <c r="K166" i="27" s="1"/>
  <c r="Z155" i="57"/>
  <c r="O166" i="27" s="1"/>
  <c r="U155" i="57"/>
  <c r="J166" i="27" s="1"/>
  <c r="Y155" i="57"/>
  <c r="N166" i="27" s="1"/>
  <c r="R183" i="57"/>
  <c r="U183" i="57"/>
  <c r="Y183" i="57"/>
  <c r="V183" i="57"/>
  <c r="AA183" i="57"/>
  <c r="W183" i="57"/>
  <c r="AB183" i="57"/>
  <c r="T183" i="57"/>
  <c r="Z183" i="57"/>
  <c r="X183" i="57"/>
  <c r="S183" i="57"/>
  <c r="R209" i="57"/>
  <c r="V209" i="57"/>
  <c r="Z209" i="57"/>
  <c r="S209" i="57"/>
  <c r="X209" i="57"/>
  <c r="T209" i="57"/>
  <c r="Y209" i="57"/>
  <c r="W209" i="57"/>
  <c r="AB209" i="57"/>
  <c r="AA209" i="57"/>
  <c r="U209" i="57"/>
  <c r="R207" i="57"/>
  <c r="S207" i="57"/>
  <c r="W207" i="57"/>
  <c r="L218" i="27" s="1"/>
  <c r="AA207" i="57"/>
  <c r="P218" i="27" s="1"/>
  <c r="V207" i="57"/>
  <c r="K218" i="27" s="1"/>
  <c r="AB207" i="57"/>
  <c r="Q218" i="27" s="1"/>
  <c r="X207" i="57"/>
  <c r="M218" i="27" s="1"/>
  <c r="U207" i="57"/>
  <c r="Z207" i="57"/>
  <c r="O218" i="27" s="1"/>
  <c r="Y207" i="57"/>
  <c r="N218" i="27" s="1"/>
  <c r="T207" i="57"/>
  <c r="R177" i="57"/>
  <c r="V177" i="57"/>
  <c r="K188" i="27" s="1"/>
  <c r="Z177" i="57"/>
  <c r="O188" i="27" s="1"/>
  <c r="W177" i="57"/>
  <c r="L188" i="27" s="1"/>
  <c r="AB177" i="57"/>
  <c r="Q188" i="27" s="1"/>
  <c r="S177" i="57"/>
  <c r="H188" i="27" s="1"/>
  <c r="X177" i="57"/>
  <c r="M188" i="27" s="1"/>
  <c r="U177" i="57"/>
  <c r="J188" i="27" s="1"/>
  <c r="AA177" i="57"/>
  <c r="P188" i="27" s="1"/>
  <c r="Y177" i="57"/>
  <c r="N188" i="27" s="1"/>
  <c r="T177" i="57"/>
  <c r="I188" i="27" s="1"/>
  <c r="R185" i="57"/>
  <c r="U185" i="57"/>
  <c r="Y185" i="57"/>
  <c r="W185" i="57"/>
  <c r="AB185" i="57"/>
  <c r="S185" i="57"/>
  <c r="X185" i="57"/>
  <c r="V185" i="57"/>
  <c r="AA185" i="57"/>
  <c r="Z185" i="57"/>
  <c r="T185" i="57"/>
  <c r="R92" i="57"/>
  <c r="T92" i="57"/>
  <c r="X92" i="57"/>
  <c r="AB92" i="57"/>
  <c r="U92" i="57"/>
  <c r="Y92" i="57"/>
  <c r="S92" i="57"/>
  <c r="W92" i="57"/>
  <c r="AA92" i="57"/>
  <c r="Z92" i="57"/>
  <c r="V92" i="57"/>
  <c r="R203" i="57"/>
  <c r="T203" i="57"/>
  <c r="X203" i="57"/>
  <c r="M214" i="27" s="1"/>
  <c r="AB203" i="57"/>
  <c r="Q214" i="27" s="1"/>
  <c r="S203" i="57"/>
  <c r="Y203" i="57"/>
  <c r="N214" i="27" s="1"/>
  <c r="U203" i="57"/>
  <c r="J214" i="27" s="1"/>
  <c r="Z203" i="57"/>
  <c r="O214" i="27" s="1"/>
  <c r="W203" i="57"/>
  <c r="L214" i="27" s="1"/>
  <c r="V203" i="57"/>
  <c r="K214" i="27" s="1"/>
  <c r="AA203" i="57"/>
  <c r="P214" i="27" s="1"/>
  <c r="R150" i="57"/>
  <c r="S150" i="57"/>
  <c r="H161" i="27" s="1"/>
  <c r="W150" i="57"/>
  <c r="L161" i="27" s="1"/>
  <c r="AA150" i="57"/>
  <c r="P161" i="27" s="1"/>
  <c r="X150" i="57"/>
  <c r="M161" i="27" s="1"/>
  <c r="T150" i="57"/>
  <c r="I161" i="27" s="1"/>
  <c r="Y150" i="57"/>
  <c r="N161" i="27" s="1"/>
  <c r="V150" i="57"/>
  <c r="K161" i="27" s="1"/>
  <c r="AB150" i="57"/>
  <c r="Q161" i="27" s="1"/>
  <c r="U150" i="57"/>
  <c r="J161" i="27" s="1"/>
  <c r="Z150" i="57"/>
  <c r="O161" i="27" s="1"/>
  <c r="R184" i="57"/>
  <c r="S184" i="57"/>
  <c r="W184" i="57"/>
  <c r="AA184" i="57"/>
  <c r="V184" i="57"/>
  <c r="AB184" i="57"/>
  <c r="X184" i="57"/>
  <c r="U184" i="57"/>
  <c r="Z184" i="57"/>
  <c r="T184" i="57"/>
  <c r="Y184" i="57"/>
  <c r="R171" i="57"/>
  <c r="U171" i="57"/>
  <c r="Y171" i="57"/>
  <c r="V171" i="57"/>
  <c r="Z171" i="57"/>
  <c r="T171" i="57"/>
  <c r="X171" i="57"/>
  <c r="AB171" i="57"/>
  <c r="S171" i="57"/>
  <c r="W171" i="57"/>
  <c r="AA171" i="57"/>
  <c r="R206" i="57"/>
  <c r="U206" i="57"/>
  <c r="Y206" i="57"/>
  <c r="V206" i="57"/>
  <c r="AA206" i="57"/>
  <c r="W206" i="57"/>
  <c r="AB206" i="57"/>
  <c r="T206" i="57"/>
  <c r="Z206" i="57"/>
  <c r="X206" i="57"/>
  <c r="S206" i="57"/>
  <c r="R114" i="57"/>
  <c r="U114" i="57"/>
  <c r="J125" i="27" s="1"/>
  <c r="Y114" i="57"/>
  <c r="N125" i="27" s="1"/>
  <c r="V114" i="57"/>
  <c r="K125" i="27" s="1"/>
  <c r="Z114" i="57"/>
  <c r="T114" i="57"/>
  <c r="I125" i="27" s="1"/>
  <c r="X114" i="57"/>
  <c r="M125" i="27" s="1"/>
  <c r="AB114" i="57"/>
  <c r="S114" i="57"/>
  <c r="H125" i="27" s="1"/>
  <c r="W114" i="57"/>
  <c r="L125" i="27" s="1"/>
  <c r="AA114" i="57"/>
  <c r="R124" i="57"/>
  <c r="S124" i="57"/>
  <c r="W124" i="57"/>
  <c r="AA124" i="57"/>
  <c r="U124" i="57"/>
  <c r="Z124" i="57"/>
  <c r="V124" i="57"/>
  <c r="AB124" i="57"/>
  <c r="T124" i="57"/>
  <c r="Y124" i="57"/>
  <c r="X124" i="57"/>
  <c r="R117" i="57"/>
  <c r="S117" i="57"/>
  <c r="H128" i="27" s="1"/>
  <c r="W117" i="57"/>
  <c r="L128" i="27" s="1"/>
  <c r="AA117" i="57"/>
  <c r="T117" i="57"/>
  <c r="I128" i="27" s="1"/>
  <c r="X117" i="57"/>
  <c r="M128" i="27" s="1"/>
  <c r="AB117" i="57"/>
  <c r="V117" i="57"/>
  <c r="K128" i="27" s="1"/>
  <c r="Z117" i="57"/>
  <c r="U117" i="57"/>
  <c r="J128" i="27" s="1"/>
  <c r="Y117" i="57"/>
  <c r="N128" i="27" s="1"/>
  <c r="R93" i="57"/>
  <c r="V93" i="57"/>
  <c r="Z93" i="57"/>
  <c r="S93" i="57"/>
  <c r="W93" i="57"/>
  <c r="AA93" i="57"/>
  <c r="U93" i="57"/>
  <c r="Y93" i="57"/>
  <c r="T93" i="57"/>
  <c r="X93" i="57"/>
  <c r="AB93" i="57"/>
  <c r="R169" i="57"/>
  <c r="S169" i="57"/>
  <c r="W169" i="57"/>
  <c r="AA169" i="57"/>
  <c r="P180" i="27" s="1"/>
  <c r="T169" i="57"/>
  <c r="X169" i="57"/>
  <c r="AB169" i="57"/>
  <c r="Q180" i="27" s="1"/>
  <c r="V169" i="57"/>
  <c r="Z169" i="57"/>
  <c r="AG169" i="57"/>
  <c r="V180" i="27" s="1"/>
  <c r="U169" i="57"/>
  <c r="Y169" i="57"/>
  <c r="R174" i="57"/>
  <c r="T174" i="57"/>
  <c r="X174" i="57"/>
  <c r="V174" i="57"/>
  <c r="Z174" i="57"/>
  <c r="Y174" i="57"/>
  <c r="S174" i="57"/>
  <c r="AA174" i="57"/>
  <c r="W174" i="57"/>
  <c r="AB174" i="57"/>
  <c r="U174" i="57"/>
  <c r="R163" i="57"/>
  <c r="U163" i="57"/>
  <c r="Y163" i="57"/>
  <c r="AG163" i="57"/>
  <c r="V174" i="27" s="1"/>
  <c r="V163" i="57"/>
  <c r="Z163" i="57"/>
  <c r="O174" i="27" s="1"/>
  <c r="T163" i="57"/>
  <c r="X163" i="57"/>
  <c r="AB163" i="57"/>
  <c r="Q174" i="27" s="1"/>
  <c r="AF163" i="57"/>
  <c r="U174" i="27" s="1"/>
  <c r="W163" i="57"/>
  <c r="AA163" i="57"/>
  <c r="P174" i="27" s="1"/>
  <c r="S163" i="57"/>
  <c r="R103" i="57"/>
  <c r="V103" i="57"/>
  <c r="Z103" i="57"/>
  <c r="S103" i="57"/>
  <c r="W103" i="57"/>
  <c r="AA103" i="57"/>
  <c r="U103" i="57"/>
  <c r="Y103" i="57"/>
  <c r="T103" i="57"/>
  <c r="AB103" i="57"/>
  <c r="X103" i="57"/>
  <c r="R130" i="57"/>
  <c r="S130" i="57"/>
  <c r="H141" i="27" s="1"/>
  <c r="W130" i="57"/>
  <c r="AA130" i="57"/>
  <c r="T130" i="57"/>
  <c r="I141" i="27" s="1"/>
  <c r="Y130" i="57"/>
  <c r="U130" i="57"/>
  <c r="Z130" i="57"/>
  <c r="X130" i="57"/>
  <c r="AB130" i="57"/>
  <c r="V130" i="57"/>
  <c r="R151" i="57"/>
  <c r="T151" i="57"/>
  <c r="X151" i="57"/>
  <c r="AB151" i="57"/>
  <c r="S151" i="57"/>
  <c r="Y151" i="57"/>
  <c r="U151" i="57"/>
  <c r="Z151" i="57"/>
  <c r="W151" i="57"/>
  <c r="AA151" i="57"/>
  <c r="V151" i="57"/>
  <c r="R164" i="57"/>
  <c r="V164" i="57"/>
  <c r="K175" i="27" s="1"/>
  <c r="Z164" i="57"/>
  <c r="O175" i="27" s="1"/>
  <c r="AD164" i="57"/>
  <c r="S175" i="27" s="1"/>
  <c r="S164" i="57"/>
  <c r="W164" i="57"/>
  <c r="L175" i="27" s="1"/>
  <c r="AA164" i="57"/>
  <c r="P175" i="27" s="1"/>
  <c r="AE164" i="57"/>
  <c r="T175" i="27" s="1"/>
  <c r="U164" i="57"/>
  <c r="J175" i="27" s="1"/>
  <c r="Y164" i="57"/>
  <c r="N175" i="27" s="1"/>
  <c r="AC164" i="57"/>
  <c r="R175" i="27" s="1"/>
  <c r="AG164" i="57"/>
  <c r="V175" i="27" s="1"/>
  <c r="X164" i="57"/>
  <c r="M175" i="27" s="1"/>
  <c r="AB164" i="57"/>
  <c r="Q175" i="27" s="1"/>
  <c r="T164" i="57"/>
  <c r="AF164" i="57"/>
  <c r="U175" i="27" s="1"/>
  <c r="R165" i="57"/>
  <c r="S165" i="57"/>
  <c r="W165" i="57"/>
  <c r="AA165" i="57"/>
  <c r="T165" i="57"/>
  <c r="X165" i="57"/>
  <c r="AB165" i="57"/>
  <c r="V165" i="57"/>
  <c r="Z165" i="57"/>
  <c r="Y165" i="57"/>
  <c r="U165" i="57"/>
  <c r="R160" i="57"/>
  <c r="S160" i="57"/>
  <c r="W160" i="57"/>
  <c r="AA160" i="57"/>
  <c r="T160" i="57"/>
  <c r="X160" i="57"/>
  <c r="AB160" i="57"/>
  <c r="V160" i="57"/>
  <c r="Z160" i="57"/>
  <c r="U160" i="57"/>
  <c r="Y160" i="57"/>
  <c r="R96" i="57"/>
  <c r="S96" i="57"/>
  <c r="W96" i="57"/>
  <c r="AA96" i="57"/>
  <c r="T96" i="57"/>
  <c r="X96" i="57"/>
  <c r="AB96" i="57"/>
  <c r="V96" i="57"/>
  <c r="Z96" i="57"/>
  <c r="U96" i="57"/>
  <c r="Y96" i="57"/>
  <c r="R104" i="57"/>
  <c r="S104" i="57"/>
  <c r="W104" i="57"/>
  <c r="AA104" i="57"/>
  <c r="T104" i="57"/>
  <c r="X104" i="57"/>
  <c r="AB104" i="57"/>
  <c r="V104" i="57"/>
  <c r="Z104" i="57"/>
  <c r="U104" i="57"/>
  <c r="Y104" i="57"/>
  <c r="N150" i="27"/>
  <c r="L170" i="27"/>
  <c r="H146" i="27"/>
  <c r="J146" i="27"/>
  <c r="H147" i="27"/>
  <c r="J147" i="27"/>
  <c r="P181" i="27"/>
  <c r="O181" i="27"/>
  <c r="Q181" i="27"/>
  <c r="R181" i="27"/>
  <c r="I143" i="27"/>
  <c r="M127" i="27"/>
  <c r="L127" i="27"/>
  <c r="L124" i="27"/>
  <c r="O124" i="27"/>
  <c r="Q124" i="27"/>
  <c r="X17" i="29"/>
  <c r="W21" i="29"/>
  <c r="S185" i="29"/>
  <c r="P185" i="29"/>
  <c r="N185" i="29"/>
  <c r="Z185" i="29"/>
  <c r="T185" i="29"/>
  <c r="Y17" i="29"/>
  <c r="J188" i="57"/>
  <c r="K185" i="29"/>
  <c r="L185" i="29"/>
  <c r="X185" i="29"/>
  <c r="M185" i="29"/>
  <c r="P17" i="29"/>
  <c r="Q17" i="29"/>
  <c r="R17" i="29"/>
  <c r="M17" i="29"/>
  <c r="U21" i="29"/>
  <c r="I170" i="27"/>
  <c r="H140" i="27"/>
  <c r="I147" i="27"/>
  <c r="V17" i="29"/>
  <c r="O17" i="29"/>
  <c r="W17" i="29"/>
  <c r="U17" i="29"/>
  <c r="Q21" i="29"/>
  <c r="N187" i="27"/>
  <c r="T17" i="29"/>
  <c r="N17" i="29"/>
  <c r="L17" i="29"/>
  <c r="Z17" i="29"/>
  <c r="K129" i="27"/>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I151" i="27"/>
  <c r="Q186" i="27"/>
  <c r="M124" i="27"/>
  <c r="P146" i="29"/>
  <c r="K146" i="29"/>
  <c r="S146" i="29"/>
  <c r="W146" i="29"/>
  <c r="R146" i="29"/>
  <c r="K150" i="29"/>
  <c r="N150" i="29"/>
  <c r="Z150" i="29"/>
  <c r="Q150" i="29"/>
  <c r="J153" i="57"/>
  <c r="L32" i="29"/>
  <c r="V32" i="29"/>
  <c r="W152" i="29"/>
  <c r="M152" i="29"/>
  <c r="L152" i="29"/>
  <c r="S152" i="29"/>
  <c r="R152" i="29"/>
  <c r="Y152" i="29"/>
  <c r="I171" i="28"/>
  <c r="N141" i="29"/>
  <c r="O141" i="29"/>
  <c r="Q141" i="29"/>
  <c r="T141" i="29"/>
  <c r="J144" i="57"/>
  <c r="W26" i="29"/>
  <c r="M26" i="29"/>
  <c r="U26" i="29"/>
  <c r="N26" i="29"/>
  <c r="L26" i="29"/>
  <c r="V24" i="29"/>
  <c r="T24" i="29"/>
  <c r="P24" i="29"/>
  <c r="T146" i="29"/>
  <c r="N146" i="29"/>
  <c r="X146" i="29"/>
  <c r="Z146" i="29"/>
  <c r="J149" i="57"/>
  <c r="R150" i="29"/>
  <c r="L150" i="29"/>
  <c r="M32" i="29"/>
  <c r="W32" i="29"/>
  <c r="Y32" i="29"/>
  <c r="Z32" i="29"/>
  <c r="V152" i="29"/>
  <c r="T152" i="29"/>
  <c r="U141" i="29"/>
  <c r="Z141" i="29"/>
  <c r="W141" i="29"/>
  <c r="X141" i="29"/>
  <c r="R26" i="29"/>
  <c r="K26" i="29"/>
  <c r="P26" i="29"/>
  <c r="Y26" i="29"/>
  <c r="Q24" i="29"/>
  <c r="K24" i="29"/>
  <c r="R24" i="29"/>
  <c r="W24" i="29"/>
  <c r="L24" i="29"/>
  <c r="O24" i="29"/>
  <c r="M146" i="29"/>
  <c r="U146" i="29"/>
  <c r="Q146" i="29"/>
  <c r="V146" i="29"/>
  <c r="T150" i="29"/>
  <c r="S150" i="29"/>
  <c r="Y150" i="29"/>
  <c r="M150" i="29"/>
  <c r="P150" i="29"/>
  <c r="O32" i="29"/>
  <c r="K32" i="29"/>
  <c r="S32" i="29"/>
  <c r="T32" i="29"/>
  <c r="X152" i="29"/>
  <c r="O152" i="29"/>
  <c r="U152" i="29"/>
  <c r="K141" i="29"/>
  <c r="S141" i="29"/>
  <c r="V26" i="29"/>
  <c r="T26" i="29"/>
  <c r="O26" i="29"/>
  <c r="Y24" i="29"/>
  <c r="Z24" i="29"/>
  <c r="S24" i="29"/>
  <c r="J141" i="57"/>
  <c r="O138" i="29"/>
  <c r="I157" i="28"/>
  <c r="R138" i="29"/>
  <c r="W138" i="29"/>
  <c r="Z138" i="29"/>
  <c r="M138" i="29"/>
  <c r="T138" i="29"/>
  <c r="Q138" i="29"/>
  <c r="X138" i="29"/>
  <c r="U138" i="29"/>
  <c r="L138" i="29"/>
  <c r="Y138" i="29"/>
  <c r="P138" i="29"/>
  <c r="V138" i="29"/>
  <c r="S138" i="29"/>
  <c r="N138" i="29"/>
  <c r="K138" i="29"/>
  <c r="H138" i="27"/>
  <c r="I203" i="28"/>
  <c r="J187" i="57"/>
  <c r="O184" i="29"/>
  <c r="S184" i="29"/>
  <c r="W184" i="29"/>
  <c r="K184" i="29"/>
  <c r="M184" i="29"/>
  <c r="P184" i="29"/>
  <c r="V184" i="29"/>
  <c r="Y184" i="29"/>
  <c r="L184" i="29"/>
  <c r="R184" i="29"/>
  <c r="U184" i="29"/>
  <c r="X184" i="29"/>
  <c r="N184" i="29"/>
  <c r="Q184" i="29"/>
  <c r="T184" i="29"/>
  <c r="Z184" i="29"/>
  <c r="I158" i="28"/>
  <c r="P139" i="29"/>
  <c r="M139" i="29"/>
  <c r="U139" i="29"/>
  <c r="T139" i="29"/>
  <c r="J142" i="57"/>
  <c r="L139" i="29"/>
  <c r="X139" i="29"/>
  <c r="R139" i="29"/>
  <c r="Y139" i="29"/>
  <c r="K139" i="29"/>
  <c r="V139" i="29"/>
  <c r="Q139" i="29"/>
  <c r="O139" i="29"/>
  <c r="Z139" i="29"/>
  <c r="S139" i="29"/>
  <c r="N139" i="29"/>
  <c r="W139" i="29"/>
  <c r="L147" i="27"/>
  <c r="R141" i="57" l="1"/>
  <c r="U141" i="57"/>
  <c r="Y141" i="57"/>
  <c r="V141" i="57"/>
  <c r="AA141" i="57"/>
  <c r="W141" i="57"/>
  <c r="AB141" i="57"/>
  <c r="T141" i="57"/>
  <c r="Z141" i="57"/>
  <c r="X141" i="57"/>
  <c r="S141" i="57"/>
  <c r="R149" i="57"/>
  <c r="U149" i="57"/>
  <c r="Y149" i="57"/>
  <c r="W149" i="57"/>
  <c r="AB149" i="57"/>
  <c r="S149" i="57"/>
  <c r="X149" i="57"/>
  <c r="V149" i="57"/>
  <c r="AA149" i="57"/>
  <c r="Z149" i="57"/>
  <c r="T149" i="57"/>
  <c r="R153" i="57"/>
  <c r="T153" i="57"/>
  <c r="X153" i="57"/>
  <c r="AB153" i="57"/>
  <c r="U153" i="57"/>
  <c r="Y153" i="57"/>
  <c r="S153" i="57"/>
  <c r="W153" i="57"/>
  <c r="AA153" i="57"/>
  <c r="Z153" i="57"/>
  <c r="V153" i="57"/>
  <c r="R188" i="57"/>
  <c r="S188" i="57"/>
  <c r="W188" i="57"/>
  <c r="AA188" i="57"/>
  <c r="T188" i="57"/>
  <c r="Y188" i="57"/>
  <c r="U188" i="57"/>
  <c r="Z188" i="57"/>
  <c r="X188" i="57"/>
  <c r="V188" i="57"/>
  <c r="AB188" i="57"/>
  <c r="R187" i="57"/>
  <c r="U187" i="57"/>
  <c r="Y187" i="57"/>
  <c r="S187" i="57"/>
  <c r="X187" i="57"/>
  <c r="T187" i="57"/>
  <c r="Z187" i="57"/>
  <c r="W187" i="57"/>
  <c r="AB187" i="57"/>
  <c r="AA187" i="57"/>
  <c r="V187" i="57"/>
  <c r="R144" i="57"/>
  <c r="S144" i="57"/>
  <c r="W144" i="57"/>
  <c r="AA144" i="57"/>
  <c r="T144" i="57"/>
  <c r="Y144" i="57"/>
  <c r="U144" i="57"/>
  <c r="Z144" i="57"/>
  <c r="X144" i="57"/>
  <c r="V144" i="57"/>
  <c r="AB144" i="57"/>
  <c r="R142" i="57"/>
  <c r="S142" i="57"/>
  <c r="W142" i="57"/>
  <c r="AA142" i="57"/>
  <c r="V142" i="57"/>
  <c r="AB142" i="57"/>
  <c r="X142" i="57"/>
  <c r="U142" i="57"/>
  <c r="Z142" i="57"/>
  <c r="T142" i="57"/>
  <c r="Y142" i="57"/>
  <c r="G142" i="27"/>
  <c r="G125" i="27"/>
  <c r="G141" i="27"/>
  <c r="G127" i="27"/>
  <c r="G151" i="27"/>
  <c r="G145" i="27"/>
  <c r="G128" i="27"/>
  <c r="G148" i="27"/>
  <c r="G136" i="27"/>
  <c r="G143" i="27"/>
  <c r="G139" i="27"/>
  <c r="G188" i="27"/>
  <c r="G144" i="27"/>
  <c r="G129" i="27"/>
  <c r="G149" i="27"/>
  <c r="G161" i="27"/>
  <c r="M106" i="57"/>
  <c r="M164" i="57"/>
  <c r="M151" i="57"/>
  <c r="M91" i="57"/>
  <c r="M107" i="57"/>
  <c r="M163" i="57"/>
  <c r="M174" i="57"/>
  <c r="M125" i="57"/>
  <c r="M184" i="57"/>
  <c r="M202" i="57"/>
  <c r="M93" i="57"/>
  <c r="M205" i="57"/>
  <c r="M134" i="57"/>
  <c r="M117" i="57"/>
  <c r="M166" i="57"/>
  <c r="M145" i="57"/>
  <c r="M116" i="57"/>
  <c r="M175" i="57"/>
  <c r="M90" i="57"/>
  <c r="M121" i="57"/>
  <c r="M140" i="57"/>
  <c r="M165" i="57"/>
  <c r="M157" i="57"/>
  <c r="M195" i="57"/>
  <c r="M159" i="57"/>
  <c r="M182" i="57"/>
  <c r="M146" i="57"/>
  <c r="M193" i="57"/>
  <c r="M118" i="57"/>
  <c r="M131" i="57"/>
  <c r="M110" i="57"/>
  <c r="M167" i="57"/>
  <c r="M138" i="57"/>
  <c r="M171" i="57"/>
  <c r="M150" i="57"/>
  <c r="M203" i="57"/>
  <c r="M123" i="57"/>
  <c r="M170" i="57"/>
  <c r="M176" i="57"/>
  <c r="M207" i="57"/>
  <c r="M126" i="57"/>
  <c r="M111" i="57"/>
  <c r="M96" i="57"/>
  <c r="M152" i="57"/>
  <c r="M161" i="57"/>
  <c r="M103" i="57"/>
  <c r="M112" i="57"/>
  <c r="M173" i="57"/>
  <c r="M84" i="57"/>
  <c r="M114" i="57"/>
  <c r="M190" i="57"/>
  <c r="M185" i="57"/>
  <c r="M189" i="57"/>
  <c r="M210" i="57"/>
  <c r="M109" i="57"/>
  <c r="M179" i="57"/>
  <c r="M156" i="57"/>
  <c r="M196" i="57"/>
  <c r="M135" i="57"/>
  <c r="M129" i="57"/>
  <c r="M108" i="57"/>
  <c r="M88" i="57"/>
  <c r="M148" i="57"/>
  <c r="M105" i="57"/>
  <c r="M199" i="57"/>
  <c r="M86" i="57"/>
  <c r="M204" i="57"/>
  <c r="M94" i="57"/>
  <c r="M211" i="57"/>
  <c r="M92" i="57"/>
  <c r="M97" i="57"/>
  <c r="M132" i="57"/>
  <c r="M143" i="57"/>
  <c r="M208" i="57"/>
  <c r="M95" i="57"/>
  <c r="AG95" i="57" s="1"/>
  <c r="M168" i="57"/>
  <c r="M128" i="57"/>
  <c r="M181" i="57"/>
  <c r="M130" i="57"/>
  <c r="M172" i="57"/>
  <c r="M124" i="57"/>
  <c r="M200" i="57"/>
  <c r="M155" i="57"/>
  <c r="M104" i="57"/>
  <c r="M98" i="57"/>
  <c r="M198" i="57"/>
  <c r="M139" i="57"/>
  <c r="M119" i="57"/>
  <c r="M206" i="57"/>
  <c r="M115" i="57"/>
  <c r="M89" i="57"/>
  <c r="M209" i="57"/>
  <c r="M100" i="57"/>
  <c r="M122" i="57"/>
  <c r="M120" i="57"/>
  <c r="M169" i="57"/>
  <c r="M158" i="57"/>
  <c r="M192" i="57"/>
  <c r="M191" i="57"/>
  <c r="M177" i="57"/>
  <c r="M194" i="57"/>
  <c r="M133" i="57"/>
  <c r="M113" i="57"/>
  <c r="M85" i="57"/>
  <c r="M178" i="57"/>
  <c r="M87" i="57"/>
  <c r="M102" i="57"/>
  <c r="M137" i="57"/>
  <c r="M183" i="57"/>
  <c r="M160" i="57"/>
  <c r="M136" i="57"/>
  <c r="M101" i="57"/>
  <c r="M99" i="57"/>
  <c r="M154" i="57"/>
  <c r="M201" i="57"/>
  <c r="M180" i="57"/>
  <c r="M147" i="57"/>
  <c r="M162" i="57"/>
  <c r="M127" i="57"/>
  <c r="M186" i="57"/>
  <c r="M197" i="57"/>
  <c r="AC177" i="57" l="1"/>
  <c r="R188" i="27" s="1"/>
  <c r="AE177" i="57"/>
  <c r="T188" i="27" s="1"/>
  <c r="AD177" i="57"/>
  <c r="S188" i="27" s="1"/>
  <c r="AF177" i="57"/>
  <c r="U188" i="27" s="1"/>
  <c r="AG177" i="57"/>
  <c r="V188" i="27" s="1"/>
  <c r="AE155" i="57"/>
  <c r="T166" i="27" s="1"/>
  <c r="AF155" i="57"/>
  <c r="U166" i="27" s="1"/>
  <c r="AG155" i="57"/>
  <c r="V166" i="27" s="1"/>
  <c r="AD155" i="57"/>
  <c r="S166" i="27" s="1"/>
  <c r="AC155" i="57"/>
  <c r="R166" i="27" s="1"/>
  <c r="AC102" i="57"/>
  <c r="AD102" i="57"/>
  <c r="AG102" i="57"/>
  <c r="AE102" i="57"/>
  <c r="AF102" i="57"/>
  <c r="AC113" i="57"/>
  <c r="R124" i="27" s="1"/>
  <c r="AF113" i="57"/>
  <c r="U124" i="27" s="1"/>
  <c r="AG113" i="57"/>
  <c r="V124" i="27" s="1"/>
  <c r="AE113" i="57"/>
  <c r="T124" i="27" s="1"/>
  <c r="AD113" i="57"/>
  <c r="S124" i="27" s="1"/>
  <c r="AF89" i="57"/>
  <c r="AG89" i="57"/>
  <c r="AE89" i="57"/>
  <c r="AC89" i="57"/>
  <c r="AD89" i="57"/>
  <c r="AD97" i="57"/>
  <c r="AF97" i="57"/>
  <c r="AG97" i="57"/>
  <c r="AE97" i="57"/>
  <c r="AC97" i="57"/>
  <c r="AG199" i="57"/>
  <c r="V210" i="27" s="1"/>
  <c r="AE199" i="57"/>
  <c r="T210" i="27" s="1"/>
  <c r="AD199" i="57"/>
  <c r="S210" i="27" s="1"/>
  <c r="AC199" i="57"/>
  <c r="R210" i="27" s="1"/>
  <c r="AF199" i="57"/>
  <c r="U210" i="27" s="1"/>
  <c r="AF88" i="57"/>
  <c r="AG88" i="57"/>
  <c r="AC176" i="57"/>
  <c r="R187" i="27" s="1"/>
  <c r="AF176" i="57"/>
  <c r="U187" i="27" s="1"/>
  <c r="AG176" i="57"/>
  <c r="V187" i="27" s="1"/>
  <c r="AE176" i="57"/>
  <c r="T187" i="27" s="1"/>
  <c r="AD176" i="57"/>
  <c r="S187" i="27" s="1"/>
  <c r="AE150" i="57"/>
  <c r="T161" i="27" s="1"/>
  <c r="AG150" i="57"/>
  <c r="V161" i="27" s="1"/>
  <c r="AD150" i="57"/>
  <c r="S161" i="27" s="1"/>
  <c r="AC150" i="57"/>
  <c r="R161" i="27" s="1"/>
  <c r="AF150" i="57"/>
  <c r="U161" i="27" s="1"/>
  <c r="AD175" i="57"/>
  <c r="S186" i="27" s="1"/>
  <c r="AG175" i="57"/>
  <c r="V186" i="27" s="1"/>
  <c r="AC175" i="57"/>
  <c r="R186" i="27" s="1"/>
  <c r="AF175" i="57"/>
  <c r="U186" i="27" s="1"/>
  <c r="AE175" i="57"/>
  <c r="T186" i="27" s="1"/>
  <c r="AG143" i="57"/>
  <c r="V154" i="27" s="1"/>
  <c r="AE143" i="57"/>
  <c r="T154" i="27" s="1"/>
  <c r="AF143" i="57"/>
  <c r="U154" i="27" s="1"/>
  <c r="AC108" i="57"/>
  <c r="AD108" i="57"/>
  <c r="AE108" i="57"/>
  <c r="AF108" i="57"/>
  <c r="AG108" i="57"/>
  <c r="AG154" i="57"/>
  <c r="V165" i="27" s="1"/>
  <c r="AC154" i="57"/>
  <c r="R165" i="27" s="1"/>
  <c r="AE154" i="57"/>
  <c r="T165" i="27" s="1"/>
  <c r="AF154" i="57"/>
  <c r="U165" i="27" s="1"/>
  <c r="AD154" i="57"/>
  <c r="S165" i="27" s="1"/>
  <c r="AF103" i="57"/>
  <c r="AC103" i="57"/>
  <c r="AD103" i="57"/>
  <c r="AE103" i="57"/>
  <c r="AG103" i="57"/>
  <c r="AD96" i="57"/>
  <c r="AC96" i="57"/>
  <c r="AE96" i="57"/>
  <c r="AG96" i="57"/>
  <c r="AF96" i="57"/>
  <c r="AC207" i="57"/>
  <c r="R218" i="27" s="1"/>
  <c r="AD207" i="57"/>
  <c r="S218" i="27" s="1"/>
  <c r="AE207" i="57"/>
  <c r="T218" i="27" s="1"/>
  <c r="AF207" i="57"/>
  <c r="U218" i="27" s="1"/>
  <c r="AG207" i="57"/>
  <c r="V218" i="27" s="1"/>
  <c r="AC90" i="57"/>
  <c r="AD90" i="57"/>
  <c r="AF90" i="57"/>
  <c r="AE90" i="57"/>
  <c r="AG90" i="57"/>
  <c r="AE169" i="57"/>
  <c r="T180" i="27" s="1"/>
  <c r="AF169" i="57"/>
  <c r="U180" i="27" s="1"/>
  <c r="AC169" i="57"/>
  <c r="R180" i="27" s="1"/>
  <c r="AD169" i="57"/>
  <c r="S180" i="27" s="1"/>
  <c r="AG159" i="57"/>
  <c r="V170" i="27" s="1"/>
  <c r="AC159" i="57"/>
  <c r="R170" i="27" s="1"/>
  <c r="AF159" i="57"/>
  <c r="U170" i="27" s="1"/>
  <c r="AD159" i="57"/>
  <c r="S170" i="27" s="1"/>
  <c r="AE159" i="57"/>
  <c r="T170" i="27" s="1"/>
  <c r="AF203" i="57"/>
  <c r="U214" i="27" s="1"/>
  <c r="AC203" i="57"/>
  <c r="R214" i="27" s="1"/>
  <c r="AD203" i="57"/>
  <c r="S214" i="27" s="1"/>
  <c r="AG203" i="57"/>
  <c r="V214" i="27" s="1"/>
  <c r="AE203" i="57"/>
  <c r="T214" i="27" s="1"/>
  <c r="AC118" i="57"/>
  <c r="R129" i="27" s="1"/>
  <c r="AD118" i="57"/>
  <c r="S129" i="27" s="1"/>
  <c r="AF118" i="57"/>
  <c r="U129" i="27" s="1"/>
  <c r="AE118" i="57"/>
  <c r="T129" i="27" s="1"/>
  <c r="AG118" i="57"/>
  <c r="V129" i="27" s="1"/>
  <c r="AC163" i="57"/>
  <c r="R174" i="27" s="1"/>
  <c r="AD163" i="57"/>
  <c r="S174" i="27" s="1"/>
  <c r="AE163" i="57"/>
  <c r="T174" i="27" s="1"/>
  <c r="AC143" i="57"/>
  <c r="AD143" i="57"/>
  <c r="AE197" i="57"/>
  <c r="AC197" i="57"/>
  <c r="AD197" i="57"/>
  <c r="AF197" i="57"/>
  <c r="AG197" i="57"/>
  <c r="AC162" i="57"/>
  <c r="AG162" i="57"/>
  <c r="AD162" i="57"/>
  <c r="AE162" i="57"/>
  <c r="AF162" i="57"/>
  <c r="AE201" i="57"/>
  <c r="AG201" i="57"/>
  <c r="AC201" i="57"/>
  <c r="AD201" i="57"/>
  <c r="AF201" i="57"/>
  <c r="AF101" i="57"/>
  <c r="AC101" i="57"/>
  <c r="AG101" i="57"/>
  <c r="AD101" i="57"/>
  <c r="AE101" i="57"/>
  <c r="AF183" i="57"/>
  <c r="AC183" i="57"/>
  <c r="AG183" i="57"/>
  <c r="AD183" i="57"/>
  <c r="AE183" i="57"/>
  <c r="AE178" i="57"/>
  <c r="AF178" i="57"/>
  <c r="AD178" i="57"/>
  <c r="AG178" i="57"/>
  <c r="AC178" i="57"/>
  <c r="AE100" i="57"/>
  <c r="AF100" i="57"/>
  <c r="AC100" i="57"/>
  <c r="AD100" i="57"/>
  <c r="AG100" i="57"/>
  <c r="AE119" i="57"/>
  <c r="AD119" i="57"/>
  <c r="AF119" i="57"/>
  <c r="AG119" i="57"/>
  <c r="AC119" i="57"/>
  <c r="AE104" i="57"/>
  <c r="AF104" i="57"/>
  <c r="AD104" i="57"/>
  <c r="AG104" i="57"/>
  <c r="AC104" i="57"/>
  <c r="AD200" i="57"/>
  <c r="AE200" i="57"/>
  <c r="AF200" i="57"/>
  <c r="AG200" i="57"/>
  <c r="AC200" i="57"/>
  <c r="AF124" i="57"/>
  <c r="AC124" i="57"/>
  <c r="AD124" i="57"/>
  <c r="AE124" i="57"/>
  <c r="AG124" i="57"/>
  <c r="AD181" i="57"/>
  <c r="AE181" i="57"/>
  <c r="AC181" i="57"/>
  <c r="AF181" i="57"/>
  <c r="AG181" i="57"/>
  <c r="AE208" i="57"/>
  <c r="AF208" i="57"/>
  <c r="AC208" i="57"/>
  <c r="AG208" i="57"/>
  <c r="AD208" i="57"/>
  <c r="AC94" i="57"/>
  <c r="AG94" i="57"/>
  <c r="AD94" i="57"/>
  <c r="AE94" i="57"/>
  <c r="AF94" i="57"/>
  <c r="AE148" i="57"/>
  <c r="AF148" i="57"/>
  <c r="AC148" i="57"/>
  <c r="AG148" i="57"/>
  <c r="AD148" i="57"/>
  <c r="AF129" i="57"/>
  <c r="AC129" i="57"/>
  <c r="AG129" i="57"/>
  <c r="AD129" i="57"/>
  <c r="AE129" i="57"/>
  <c r="AD196" i="57"/>
  <c r="AF196" i="57"/>
  <c r="AG196" i="57"/>
  <c r="AC196" i="57"/>
  <c r="AE196" i="57"/>
  <c r="AC210" i="57"/>
  <c r="AG210" i="57"/>
  <c r="AD210" i="57"/>
  <c r="AE210" i="57"/>
  <c r="AF210" i="57"/>
  <c r="AE84" i="57"/>
  <c r="AF84" i="57"/>
  <c r="AC84" i="57"/>
  <c r="AD84" i="57"/>
  <c r="AG84" i="57"/>
  <c r="AF161" i="57"/>
  <c r="AC161" i="57"/>
  <c r="AG161" i="57"/>
  <c r="AD161" i="57"/>
  <c r="AE161" i="57"/>
  <c r="AE111" i="57"/>
  <c r="AF111" i="57"/>
  <c r="AG111" i="57"/>
  <c r="AC111" i="57"/>
  <c r="AD111" i="57"/>
  <c r="AF167" i="57"/>
  <c r="AC167" i="57"/>
  <c r="AG167" i="57"/>
  <c r="AD167" i="57"/>
  <c r="AE167" i="57"/>
  <c r="AC146" i="57"/>
  <c r="AG146" i="57"/>
  <c r="AD146" i="57"/>
  <c r="AE146" i="57"/>
  <c r="AF146" i="57"/>
  <c r="AC195" i="57"/>
  <c r="AG195" i="57"/>
  <c r="AD195" i="57"/>
  <c r="AE195" i="57"/>
  <c r="AF195" i="57"/>
  <c r="AE166" i="57"/>
  <c r="AF166" i="57"/>
  <c r="AC166" i="57"/>
  <c r="AD166" i="57"/>
  <c r="AG166" i="57"/>
  <c r="AC184" i="57"/>
  <c r="AG184" i="57"/>
  <c r="AD184" i="57"/>
  <c r="AE184" i="57"/>
  <c r="AF184" i="57"/>
  <c r="AD147" i="57"/>
  <c r="AE147" i="57"/>
  <c r="AF147" i="57"/>
  <c r="AC147" i="57"/>
  <c r="AG147" i="57"/>
  <c r="AE136" i="57"/>
  <c r="AF136" i="57"/>
  <c r="AC136" i="57"/>
  <c r="AG136" i="57"/>
  <c r="AD136" i="57"/>
  <c r="AF133" i="57"/>
  <c r="AC133" i="57"/>
  <c r="AG133" i="57"/>
  <c r="AD133" i="57"/>
  <c r="AE133" i="57"/>
  <c r="AC191" i="57"/>
  <c r="AG191" i="57"/>
  <c r="AF191" i="57"/>
  <c r="AD191" i="57"/>
  <c r="AE191" i="57"/>
  <c r="AE115" i="57"/>
  <c r="AD115" i="57"/>
  <c r="AF115" i="57"/>
  <c r="AG115" i="57"/>
  <c r="AC115" i="57"/>
  <c r="AF198" i="57"/>
  <c r="AE198" i="57"/>
  <c r="AG198" i="57"/>
  <c r="AC198" i="57"/>
  <c r="AD198" i="57"/>
  <c r="AC98" i="57"/>
  <c r="AG98" i="57"/>
  <c r="AD98" i="57"/>
  <c r="AF98" i="57"/>
  <c r="AE98" i="57"/>
  <c r="AE128" i="57"/>
  <c r="AF128" i="57"/>
  <c r="AC128" i="57"/>
  <c r="AG128" i="57"/>
  <c r="AD128" i="57"/>
  <c r="AE92" i="57"/>
  <c r="AF92" i="57"/>
  <c r="AD92" i="57"/>
  <c r="AG92" i="57"/>
  <c r="AC92" i="57"/>
  <c r="AD204" i="57"/>
  <c r="AC204" i="57"/>
  <c r="AE204" i="57"/>
  <c r="AF204" i="57"/>
  <c r="AG204" i="57"/>
  <c r="AE88" i="57"/>
  <c r="AC88" i="57"/>
  <c r="AD88" i="57"/>
  <c r="AE156" i="57"/>
  <c r="AF156" i="57"/>
  <c r="AC156" i="57"/>
  <c r="AG156" i="57"/>
  <c r="AD156" i="57"/>
  <c r="AC109" i="57"/>
  <c r="AG109" i="57"/>
  <c r="AE109" i="57"/>
  <c r="AF109" i="57"/>
  <c r="AD109" i="57"/>
  <c r="AF190" i="57"/>
  <c r="AC190" i="57"/>
  <c r="AD190" i="57"/>
  <c r="AE190" i="57"/>
  <c r="AG190" i="57"/>
  <c r="AD173" i="57"/>
  <c r="AE173" i="57"/>
  <c r="AC173" i="57"/>
  <c r="AF173" i="57"/>
  <c r="AG173" i="57"/>
  <c r="AC126" i="57"/>
  <c r="AG126" i="57"/>
  <c r="AD126" i="57"/>
  <c r="AE126" i="57"/>
  <c r="AF126" i="57"/>
  <c r="AE182" i="57"/>
  <c r="AF182" i="57"/>
  <c r="AC182" i="57"/>
  <c r="AD182" i="57"/>
  <c r="AG182" i="57"/>
  <c r="AF93" i="57"/>
  <c r="AC93" i="57"/>
  <c r="AG93" i="57"/>
  <c r="AD93" i="57"/>
  <c r="AE93" i="57"/>
  <c r="AC125" i="57"/>
  <c r="AF125" i="57"/>
  <c r="AG125" i="57"/>
  <c r="AD125" i="57"/>
  <c r="AE125" i="57"/>
  <c r="AE107" i="57"/>
  <c r="AF107" i="57"/>
  <c r="AG107" i="57"/>
  <c r="AC107" i="57"/>
  <c r="AD107" i="57"/>
  <c r="AE186" i="57"/>
  <c r="AF186" i="57"/>
  <c r="AD186" i="57"/>
  <c r="AG186" i="57"/>
  <c r="AC186" i="57"/>
  <c r="AF137" i="57"/>
  <c r="AC137" i="57"/>
  <c r="AG137" i="57"/>
  <c r="AD137" i="57"/>
  <c r="AE137" i="57"/>
  <c r="AF85" i="57"/>
  <c r="AC85" i="57"/>
  <c r="AG85" i="57"/>
  <c r="AD85" i="57"/>
  <c r="AE85" i="57"/>
  <c r="AF194" i="57"/>
  <c r="AD194" i="57"/>
  <c r="AE194" i="57"/>
  <c r="AG194" i="57"/>
  <c r="AC194" i="57"/>
  <c r="AD192" i="57"/>
  <c r="AE192" i="57"/>
  <c r="AF192" i="57"/>
  <c r="AG192" i="57"/>
  <c r="AC192" i="57"/>
  <c r="AD122" i="57"/>
  <c r="AC122" i="57"/>
  <c r="AE122" i="57"/>
  <c r="AF122" i="57"/>
  <c r="AG122" i="57"/>
  <c r="AF209" i="57"/>
  <c r="AC209" i="57"/>
  <c r="AG209" i="57"/>
  <c r="AD209" i="57"/>
  <c r="AE209" i="57"/>
  <c r="AC206" i="57"/>
  <c r="AG206" i="57"/>
  <c r="AD206" i="57"/>
  <c r="AE206" i="57"/>
  <c r="AF206" i="57"/>
  <c r="AC172" i="57"/>
  <c r="AG172" i="57"/>
  <c r="AD172" i="57"/>
  <c r="AE172" i="57"/>
  <c r="AF172" i="57"/>
  <c r="AC168" i="57"/>
  <c r="AG168" i="57"/>
  <c r="AD168" i="57"/>
  <c r="AE168" i="57"/>
  <c r="AF168" i="57"/>
  <c r="AD211" i="57"/>
  <c r="AE211" i="57"/>
  <c r="AF211" i="57"/>
  <c r="AC211" i="57"/>
  <c r="AG211" i="57"/>
  <c r="AC86" i="57"/>
  <c r="AG86" i="57"/>
  <c r="AD86" i="57"/>
  <c r="AE86" i="57"/>
  <c r="AF86" i="57"/>
  <c r="AF105" i="57"/>
  <c r="AC105" i="57"/>
  <c r="AG105" i="57"/>
  <c r="AD105" i="57"/>
  <c r="AE105" i="57"/>
  <c r="AE189" i="57"/>
  <c r="AF189" i="57"/>
  <c r="AG189" i="57"/>
  <c r="AC189" i="57"/>
  <c r="AD189" i="57"/>
  <c r="AF112" i="57"/>
  <c r="AC112" i="57"/>
  <c r="AD112" i="57"/>
  <c r="AE112" i="57"/>
  <c r="AG112" i="57"/>
  <c r="AE152" i="57"/>
  <c r="AF152" i="57"/>
  <c r="AC152" i="57"/>
  <c r="AG152" i="57"/>
  <c r="AD152" i="57"/>
  <c r="AF171" i="57"/>
  <c r="AC171" i="57"/>
  <c r="AG171" i="57"/>
  <c r="AD171" i="57"/>
  <c r="AE171" i="57"/>
  <c r="AD110" i="57"/>
  <c r="AC110" i="57"/>
  <c r="AE110" i="57"/>
  <c r="AF110" i="57"/>
  <c r="AG110" i="57"/>
  <c r="AE193" i="57"/>
  <c r="AG193" i="57"/>
  <c r="AC193" i="57"/>
  <c r="AD193" i="57"/>
  <c r="AF193" i="57"/>
  <c r="AF157" i="57"/>
  <c r="AC157" i="57"/>
  <c r="AG157" i="57"/>
  <c r="AD157" i="57"/>
  <c r="AE157" i="57"/>
  <c r="AF165" i="57"/>
  <c r="AD165" i="57"/>
  <c r="AE165" i="57"/>
  <c r="AC165" i="57"/>
  <c r="AG165" i="57"/>
  <c r="AC121" i="57"/>
  <c r="AG121" i="57"/>
  <c r="AE121" i="57"/>
  <c r="AF121" i="57"/>
  <c r="AD121" i="57"/>
  <c r="AF116" i="57"/>
  <c r="AG116" i="57"/>
  <c r="AC116" i="57"/>
  <c r="AD116" i="57"/>
  <c r="AE116" i="57"/>
  <c r="AC117" i="57"/>
  <c r="AG117" i="57"/>
  <c r="AE117" i="57"/>
  <c r="AF117" i="57"/>
  <c r="AD117" i="57"/>
  <c r="AC134" i="57"/>
  <c r="AG134" i="57"/>
  <c r="AD134" i="57"/>
  <c r="AE134" i="57"/>
  <c r="AF134" i="57"/>
  <c r="AE174" i="57"/>
  <c r="AF174" i="57"/>
  <c r="AC174" i="57"/>
  <c r="AD174" i="57"/>
  <c r="AG174" i="57"/>
  <c r="AD91" i="57"/>
  <c r="AE91" i="57"/>
  <c r="AG91" i="57"/>
  <c r="AC91" i="57"/>
  <c r="AF91" i="57"/>
  <c r="AD127" i="57"/>
  <c r="AE127" i="57"/>
  <c r="AF127" i="57"/>
  <c r="AC127" i="57"/>
  <c r="AG127" i="57"/>
  <c r="AC180" i="57"/>
  <c r="AG180" i="57"/>
  <c r="AD180" i="57"/>
  <c r="AE180" i="57"/>
  <c r="AF180" i="57"/>
  <c r="AD99" i="57"/>
  <c r="AE99" i="57"/>
  <c r="AF99" i="57"/>
  <c r="AG99" i="57"/>
  <c r="AC99" i="57"/>
  <c r="AE160" i="57"/>
  <c r="AF160" i="57"/>
  <c r="AC160" i="57"/>
  <c r="AG160" i="57"/>
  <c r="AD160" i="57"/>
  <c r="AD87" i="57"/>
  <c r="AE87" i="57"/>
  <c r="AC87" i="57"/>
  <c r="AF87" i="57"/>
  <c r="AG87" i="57"/>
  <c r="AC158" i="57"/>
  <c r="AG158" i="57"/>
  <c r="AD158" i="57"/>
  <c r="AE158" i="57"/>
  <c r="AF158" i="57"/>
  <c r="AF120" i="57"/>
  <c r="AG120" i="57"/>
  <c r="AC120" i="57"/>
  <c r="AD120" i="57"/>
  <c r="AE120" i="57"/>
  <c r="AD139" i="57"/>
  <c r="AE139" i="57"/>
  <c r="AF139" i="57"/>
  <c r="AC139" i="57"/>
  <c r="AG139" i="57"/>
  <c r="AC130" i="57"/>
  <c r="AG130" i="57"/>
  <c r="AD130" i="57"/>
  <c r="AE130" i="57"/>
  <c r="AF130" i="57"/>
  <c r="AD95" i="57"/>
  <c r="AE95" i="57"/>
  <c r="AC95" i="57"/>
  <c r="AF95" i="57"/>
  <c r="AE132" i="57"/>
  <c r="AF132" i="57"/>
  <c r="AC132" i="57"/>
  <c r="AG132" i="57"/>
  <c r="AD132" i="57"/>
  <c r="AD135" i="57"/>
  <c r="AE135" i="57"/>
  <c r="AF135" i="57"/>
  <c r="AC135" i="57"/>
  <c r="AG135" i="57"/>
  <c r="AF179" i="57"/>
  <c r="AC179" i="57"/>
  <c r="AG179" i="57"/>
  <c r="AD179" i="57"/>
  <c r="AE179" i="57"/>
  <c r="AD185" i="57"/>
  <c r="AE185" i="57"/>
  <c r="AG185" i="57"/>
  <c r="AC185" i="57"/>
  <c r="AF185" i="57"/>
  <c r="AD114" i="57"/>
  <c r="AG114" i="57"/>
  <c r="AC114" i="57"/>
  <c r="AE114" i="57"/>
  <c r="AF114" i="57"/>
  <c r="AE123" i="57"/>
  <c r="AF123" i="57"/>
  <c r="AG123" i="57"/>
  <c r="AC123" i="57"/>
  <c r="AD123" i="57"/>
  <c r="AC138" i="57"/>
  <c r="AG138" i="57"/>
  <c r="AD138" i="57"/>
  <c r="AE138" i="57"/>
  <c r="AF138" i="57"/>
  <c r="AD131" i="57"/>
  <c r="AE131" i="57"/>
  <c r="AF131" i="57"/>
  <c r="AC131" i="57"/>
  <c r="AG131" i="57"/>
  <c r="AE140" i="57"/>
  <c r="AF140" i="57"/>
  <c r="AC140" i="57"/>
  <c r="AG140" i="57"/>
  <c r="AD140" i="57"/>
  <c r="AF145" i="57"/>
  <c r="AC145" i="57"/>
  <c r="AG145" i="57"/>
  <c r="AD145" i="57"/>
  <c r="AE145" i="57"/>
  <c r="AE205" i="57"/>
  <c r="AF205" i="57"/>
  <c r="AG205" i="57"/>
  <c r="AC205" i="57"/>
  <c r="AD205" i="57"/>
  <c r="AF202" i="57"/>
  <c r="AD202" i="57"/>
  <c r="AE202" i="57"/>
  <c r="AG202" i="57"/>
  <c r="AC202" i="57"/>
  <c r="AD151" i="57"/>
  <c r="AE151" i="57"/>
  <c r="AF151" i="57"/>
  <c r="AC151" i="57"/>
  <c r="AG151" i="57"/>
  <c r="AD106" i="57"/>
  <c r="AC106" i="57"/>
  <c r="AE106" i="57"/>
  <c r="AF106" i="57"/>
  <c r="AG106" i="57"/>
  <c r="M188" i="57"/>
  <c r="M153" i="57"/>
  <c r="M144" i="57"/>
  <c r="M187" i="57"/>
  <c r="M142" i="57"/>
  <c r="M141" i="57"/>
  <c r="M149" i="57"/>
  <c r="AF149" i="57" l="1"/>
  <c r="AC149" i="57"/>
  <c r="AG149" i="57"/>
  <c r="AD149" i="57"/>
  <c r="AE149" i="57"/>
  <c r="AC142" i="57"/>
  <c r="AG142" i="57"/>
  <c r="AD142" i="57"/>
  <c r="AE142" i="57"/>
  <c r="AF142" i="57"/>
  <c r="AF187" i="57"/>
  <c r="AC187" i="57"/>
  <c r="AG187" i="57"/>
  <c r="AD187" i="57"/>
  <c r="AE187" i="57"/>
  <c r="AF141" i="57"/>
  <c r="AC141" i="57"/>
  <c r="AG141" i="57"/>
  <c r="AD141" i="57"/>
  <c r="AE141" i="57"/>
  <c r="AD188" i="57"/>
  <c r="AC188" i="57"/>
  <c r="AE188" i="57"/>
  <c r="AF188" i="57"/>
  <c r="AG188" i="57"/>
  <c r="AE144" i="57"/>
  <c r="AF144" i="57"/>
  <c r="AC144" i="57"/>
  <c r="AG144" i="57"/>
  <c r="AD144" i="57"/>
  <c r="AF153" i="57"/>
  <c r="AC153" i="57"/>
  <c r="AG153" i="57"/>
  <c r="AD153" i="57"/>
  <c r="AE153" i="57"/>
  <c r="B29" i="27"/>
  <c r="P141" i="27" l="1"/>
  <c r="N141" i="27"/>
  <c r="J137" i="27"/>
  <c r="K141" i="27"/>
  <c r="M141" i="27"/>
  <c r="O141" i="27"/>
  <c r="L141" i="27"/>
  <c r="Q141" i="27"/>
  <c r="M132" i="27"/>
  <c r="Q127" i="27"/>
  <c r="Q137" i="27"/>
  <c r="O137" i="27"/>
  <c r="P137" i="27"/>
  <c r="L137" i="27"/>
  <c r="I137" i="27"/>
  <c r="H137" i="27"/>
  <c r="K137" i="27"/>
  <c r="M137" i="27"/>
  <c r="N137" i="27"/>
  <c r="O125" i="27"/>
  <c r="J141" i="27"/>
  <c r="S137" i="27" l="1"/>
  <c r="T137" i="27"/>
  <c r="M221" i="27"/>
  <c r="O221" i="27"/>
  <c r="Q221" i="27"/>
  <c r="L221" i="27"/>
  <c r="G221" i="27"/>
  <c r="J221" i="27"/>
  <c r="I221" i="27"/>
  <c r="Q179" i="27"/>
  <c r="N222" i="27"/>
  <c r="O184" i="27"/>
  <c r="O148" i="27"/>
  <c r="R137" i="27"/>
  <c r="V137" i="27"/>
  <c r="U137" i="27"/>
  <c r="Q185" i="27"/>
  <c r="O185" i="27"/>
  <c r="J185" i="27"/>
  <c r="K185" i="27"/>
  <c r="H193" i="27"/>
  <c r="M193" i="27"/>
  <c r="P193" i="27"/>
  <c r="I193" i="27"/>
  <c r="G132" i="27"/>
  <c r="L132" i="27"/>
  <c r="Q128" i="27"/>
  <c r="Q193" i="27"/>
  <c r="N132" i="27"/>
  <c r="G130" i="27"/>
  <c r="I132" i="27"/>
  <c r="Q130" i="27"/>
  <c r="H195" i="27"/>
  <c r="Q125" i="27"/>
  <c r="N195" i="27"/>
  <c r="I195" i="27"/>
  <c r="M195" i="27"/>
  <c r="Q195" i="27"/>
  <c r="P126" i="27"/>
  <c r="H185" i="27"/>
  <c r="P185" i="27"/>
  <c r="K221" i="27"/>
  <c r="K193" i="27"/>
  <c r="H221" i="27"/>
  <c r="G193" i="27"/>
  <c r="P128" i="27"/>
  <c r="L185" i="27"/>
  <c r="N130" i="27"/>
  <c r="O132" i="27"/>
  <c r="P130" i="27"/>
  <c r="O127" i="27"/>
  <c r="L130" i="27"/>
  <c r="J195" i="27"/>
  <c r="K132" i="27"/>
  <c r="J132" i="27"/>
  <c r="P132" i="27"/>
  <c r="N185" i="27"/>
  <c r="G185" i="27"/>
  <c r="M185" i="27"/>
  <c r="N221" i="27"/>
  <c r="N193" i="27"/>
  <c r="J193" i="27"/>
  <c r="Q132" i="27"/>
  <c r="O130" i="27"/>
  <c r="P127" i="27"/>
  <c r="M130" i="27"/>
  <c r="P125" i="27"/>
  <c r="J130" i="27"/>
  <c r="G195" i="27"/>
  <c r="I185" i="27"/>
  <c r="L193" i="27"/>
  <c r="P221" i="27"/>
  <c r="O193" i="27"/>
  <c r="I130" i="27"/>
  <c r="H132" i="27"/>
  <c r="H130" i="27"/>
  <c r="K130" i="27"/>
  <c r="P195" i="27"/>
  <c r="K195" i="27"/>
  <c r="O195" i="27"/>
  <c r="L195" i="27"/>
  <c r="O126" i="27"/>
  <c r="O128" i="27"/>
  <c r="R132" i="27" l="1"/>
  <c r="V132" i="27"/>
  <c r="U195" i="27"/>
  <c r="S195" i="27"/>
  <c r="S185" i="27"/>
  <c r="T130" i="27"/>
  <c r="R130" i="27"/>
  <c r="V127" i="27"/>
  <c r="S127" i="27"/>
  <c r="R141" i="27"/>
  <c r="V141" i="27"/>
  <c r="S141" i="27"/>
  <c r="T141" i="27"/>
  <c r="U141" i="27"/>
  <c r="V193" i="27"/>
  <c r="S193" i="27"/>
  <c r="T193" i="27"/>
  <c r="S128" i="27"/>
  <c r="U128" i="27"/>
  <c r="R128" i="27"/>
  <c r="V128" i="27"/>
  <c r="T128" i="27"/>
  <c r="T125" i="27"/>
  <c r="R125" i="27"/>
  <c r="V125" i="27"/>
  <c r="S125" i="27"/>
  <c r="U125" i="27"/>
  <c r="U126" i="27"/>
  <c r="S126" i="27"/>
  <c r="T126" i="27"/>
  <c r="R126" i="27"/>
  <c r="V126" i="27"/>
  <c r="Q215" i="27"/>
  <c r="N215" i="27"/>
  <c r="M215" i="27"/>
  <c r="O215" i="27"/>
  <c r="G218" i="27"/>
  <c r="H190" i="27"/>
  <c r="T185" i="27"/>
  <c r="R185" i="27"/>
  <c r="U185" i="27"/>
  <c r="V185" i="27"/>
  <c r="R195" i="27"/>
  <c r="V195" i="27"/>
  <c r="T195" i="27"/>
  <c r="R193" i="27"/>
  <c r="U193" i="27"/>
  <c r="S132" i="27"/>
  <c r="T132" i="27"/>
  <c r="U132" i="27"/>
  <c r="V130" i="27"/>
  <c r="S130" i="27"/>
  <c r="U130" i="27"/>
  <c r="R127" i="27"/>
  <c r="T127" i="27"/>
  <c r="U127" i="27"/>
  <c r="G211" i="27"/>
  <c r="N211" i="27"/>
  <c r="K211" i="27"/>
  <c r="Q211" i="27"/>
  <c r="H211" i="27"/>
  <c r="O211" i="27"/>
  <c r="L211" i="27"/>
  <c r="J212" i="27"/>
  <c r="Q212" i="27"/>
  <c r="M212" i="27"/>
  <c r="L212" i="27"/>
  <c r="I212" i="27"/>
  <c r="K212" i="27"/>
  <c r="G212" i="27"/>
  <c r="Q126" i="27"/>
  <c r="G131" i="27"/>
  <c r="L133" i="27"/>
  <c r="J192" i="27"/>
  <c r="H181" i="27"/>
  <c r="Q144" i="27"/>
  <c r="L215" i="27"/>
  <c r="P192" i="27"/>
  <c r="M133" i="27"/>
  <c r="Q133" i="27"/>
  <c r="K180" i="27"/>
  <c r="P131" i="27"/>
  <c r="J131" i="27"/>
  <c r="O133" i="27"/>
  <c r="P135" i="27"/>
  <c r="N135" i="27"/>
  <c r="L180" i="27"/>
  <c r="L183" i="27"/>
  <c r="I183" i="27"/>
  <c r="K183" i="27"/>
  <c r="J183" i="27"/>
  <c r="P183" i="27"/>
  <c r="J215" i="27"/>
  <c r="O144" i="27"/>
  <c r="G215" i="27"/>
  <c r="Q145" i="27"/>
  <c r="O145" i="27"/>
  <c r="P149" i="27"/>
  <c r="Q149" i="27"/>
  <c r="P144" i="27"/>
  <c r="Q143" i="27"/>
  <c r="N143" i="27"/>
  <c r="M143" i="27"/>
  <c r="M178" i="27"/>
  <c r="Q178" i="27"/>
  <c r="N184" i="27"/>
  <c r="O222" i="27"/>
  <c r="H179" i="27"/>
  <c r="G183" i="27"/>
  <c r="J135" i="27"/>
  <c r="Q131" i="27"/>
  <c r="M176" i="27"/>
  <c r="K176" i="27"/>
  <c r="Q176" i="27"/>
  <c r="Q197" i="27"/>
  <c r="N176" i="27"/>
  <c r="J139" i="27"/>
  <c r="P191" i="27"/>
  <c r="J191" i="27"/>
  <c r="M179" i="27"/>
  <c r="N191" i="27"/>
  <c r="O191" i="27"/>
  <c r="K139" i="27"/>
  <c r="L213" i="27"/>
  <c r="M213" i="27"/>
  <c r="H213" i="27"/>
  <c r="N177" i="27"/>
  <c r="M194" i="27"/>
  <c r="K194" i="27"/>
  <c r="P194" i="27"/>
  <c r="Q148" i="27"/>
  <c r="J219" i="27"/>
  <c r="H219" i="27"/>
  <c r="G219" i="27"/>
  <c r="I219" i="27"/>
  <c r="N219" i="27"/>
  <c r="P179" i="27"/>
  <c r="L177" i="27"/>
  <c r="L143" i="27"/>
  <c r="P143" i="27"/>
  <c r="J178" i="27"/>
  <c r="M222" i="27"/>
  <c r="P215" i="27"/>
  <c r="G133" i="27"/>
  <c r="K133" i="27"/>
  <c r="I180" i="27"/>
  <c r="G180" i="27"/>
  <c r="Q192" i="27"/>
  <c r="M180" i="27"/>
  <c r="J133" i="27"/>
  <c r="L135" i="27"/>
  <c r="K135" i="27"/>
  <c r="H180" i="27"/>
  <c r="L131" i="27"/>
  <c r="M183" i="27"/>
  <c r="N131" i="27"/>
  <c r="O131" i="27"/>
  <c r="N144" i="27"/>
  <c r="M131" i="27"/>
  <c r="M145" i="27"/>
  <c r="K143" i="27"/>
  <c r="K178" i="27"/>
  <c r="L178" i="27"/>
  <c r="P178" i="27"/>
  <c r="L222" i="27"/>
  <c r="Q222" i="27"/>
  <c r="Q184" i="27"/>
  <c r="I197" i="27"/>
  <c r="P184" i="27"/>
  <c r="J197" i="27"/>
  <c r="H191" i="27"/>
  <c r="M139" i="27"/>
  <c r="L194" i="27"/>
  <c r="G191" i="27"/>
  <c r="L184" i="27"/>
  <c r="N213" i="27"/>
  <c r="P213" i="27"/>
  <c r="I213" i="27"/>
  <c r="J177" i="27"/>
  <c r="I177" i="27"/>
  <c r="Q177" i="27"/>
  <c r="K177" i="27"/>
  <c r="P219" i="27"/>
  <c r="Q219" i="27"/>
  <c r="O213" i="27"/>
  <c r="H177" i="27"/>
  <c r="I222" i="27"/>
  <c r="L192" i="27"/>
  <c r="K192" i="27"/>
  <c r="M135" i="27"/>
  <c r="N192" i="27"/>
  <c r="I135" i="27"/>
  <c r="H183" i="27"/>
  <c r="M144" i="27"/>
  <c r="H178" i="27"/>
  <c r="K215" i="27"/>
  <c r="I215" i="27"/>
  <c r="M192" i="27"/>
  <c r="N133" i="27"/>
  <c r="I131" i="27"/>
  <c r="I133" i="27"/>
  <c r="O180" i="27"/>
  <c r="H192" i="27"/>
  <c r="L144" i="27"/>
  <c r="H133" i="27"/>
  <c r="H135" i="27"/>
  <c r="O135" i="27"/>
  <c r="N180" i="27"/>
  <c r="J181" i="27"/>
  <c r="O183" i="27"/>
  <c r="N183" i="27"/>
  <c r="K131" i="27"/>
  <c r="G181" i="27"/>
  <c r="O192" i="27"/>
  <c r="H131" i="27"/>
  <c r="H215" i="27"/>
  <c r="Q183" i="27"/>
  <c r="N145" i="27"/>
  <c r="N149" i="27"/>
  <c r="O149" i="27"/>
  <c r="O143" i="27"/>
  <c r="O178" i="27"/>
  <c r="N178" i="27"/>
  <c r="I178" i="27"/>
  <c r="G178" i="27"/>
  <c r="K222" i="27"/>
  <c r="P197" i="27"/>
  <c r="J180" i="27"/>
  <c r="G184" i="27"/>
  <c r="N197" i="27"/>
  <c r="K184" i="27"/>
  <c r="K197" i="27"/>
  <c r="L197" i="27"/>
  <c r="H184" i="27"/>
  <c r="J176" i="27"/>
  <c r="G176" i="27"/>
  <c r="I176" i="27"/>
  <c r="I191" i="27"/>
  <c r="P139" i="27"/>
  <c r="I139" i="27"/>
  <c r="Q194" i="27"/>
  <c r="K179" i="27"/>
  <c r="N139" i="27"/>
  <c r="L191" i="27"/>
  <c r="M191" i="27"/>
  <c r="J179" i="27"/>
  <c r="Q213" i="27"/>
  <c r="J213" i="27"/>
  <c r="O177" i="27"/>
  <c r="O194" i="27"/>
  <c r="P177" i="27"/>
  <c r="M177" i="27"/>
  <c r="J194" i="27"/>
  <c r="H176" i="27"/>
  <c r="K219" i="27"/>
  <c r="O219" i="27"/>
  <c r="P222" i="27"/>
  <c r="I192" i="27"/>
  <c r="P133" i="27"/>
  <c r="Q135" i="27"/>
  <c r="P145" i="27"/>
  <c r="J222" i="27"/>
  <c r="I181" i="27"/>
  <c r="G192" i="27"/>
  <c r="P176" i="27"/>
  <c r="O197" i="27"/>
  <c r="J184" i="27"/>
  <c r="M197" i="27"/>
  <c r="I184" i="27"/>
  <c r="M184" i="27"/>
  <c r="L176" i="27"/>
  <c r="K191" i="27"/>
  <c r="I179" i="27"/>
  <c r="H194" i="27"/>
  <c r="O179" i="27"/>
  <c r="L139" i="27"/>
  <c r="G197" i="27"/>
  <c r="H197" i="27"/>
  <c r="L179" i="27"/>
  <c r="G213" i="27"/>
  <c r="G179" i="27"/>
  <c r="G222" i="27"/>
  <c r="H222" i="27"/>
  <c r="K213" i="27"/>
  <c r="Q191" i="27"/>
  <c r="I194" i="27"/>
  <c r="O176" i="27"/>
  <c r="G194" i="27"/>
  <c r="P148" i="27"/>
  <c r="N148" i="27"/>
  <c r="L219" i="27"/>
  <c r="Q139" i="27"/>
  <c r="O139" i="27"/>
  <c r="N179" i="27"/>
  <c r="L145" i="27"/>
  <c r="G135" i="27"/>
  <c r="C15" i="29"/>
  <c r="V184" i="27" l="1"/>
  <c r="S184" i="27"/>
  <c r="T179" i="27"/>
  <c r="R179" i="27"/>
  <c r="V179" i="27"/>
  <c r="S179" i="27"/>
  <c r="R215" i="27"/>
  <c r="V215" i="27"/>
  <c r="U148" i="27"/>
  <c r="R148" i="27"/>
  <c r="V148" i="27"/>
  <c r="S148" i="27"/>
  <c r="R149" i="27"/>
  <c r="V149" i="27"/>
  <c r="S149" i="27"/>
  <c r="T149" i="27"/>
  <c r="U149" i="27"/>
  <c r="U176" i="27"/>
  <c r="R176" i="27"/>
  <c r="V176" i="27"/>
  <c r="S176" i="27"/>
  <c r="T176" i="27"/>
  <c r="R221" i="27"/>
  <c r="V221" i="27"/>
  <c r="S221" i="27"/>
  <c r="T221" i="27"/>
  <c r="U221" i="27"/>
  <c r="H210" i="27"/>
  <c r="O152" i="27"/>
  <c r="S215" i="27"/>
  <c r="T215" i="27"/>
  <c r="U215" i="27"/>
  <c r="T184" i="27"/>
  <c r="R184" i="27"/>
  <c r="U184" i="27"/>
  <c r="U179" i="27"/>
  <c r="T148" i="27"/>
  <c r="P212" i="27"/>
  <c r="H212" i="27"/>
  <c r="J211" i="27"/>
  <c r="P211" i="27"/>
  <c r="O212" i="27"/>
  <c r="N212" i="27"/>
  <c r="I211" i="27"/>
  <c r="M211" i="27"/>
  <c r="Q168" i="27"/>
  <c r="O168" i="27"/>
  <c r="L168" i="27"/>
  <c r="I168" i="27"/>
  <c r="M168" i="27"/>
  <c r="K168" i="27"/>
  <c r="P168" i="27"/>
  <c r="J168" i="27"/>
  <c r="G168" i="27"/>
  <c r="G169" i="27"/>
  <c r="L209" i="27"/>
  <c r="M171" i="27"/>
  <c r="J172" i="27"/>
  <c r="H174" i="27"/>
  <c r="N186" i="27"/>
  <c r="K134" i="27"/>
  <c r="G187" i="27"/>
  <c r="I187" i="27"/>
  <c r="J134" i="27"/>
  <c r="P216" i="27"/>
  <c r="N182" i="27"/>
  <c r="N216" i="27"/>
  <c r="J187" i="27"/>
  <c r="Q169" i="27"/>
  <c r="I169" i="27"/>
  <c r="M169" i="27"/>
  <c r="N138" i="27"/>
  <c r="Q216" i="27"/>
  <c r="J138" i="27"/>
  <c r="N189" i="27"/>
  <c r="P189" i="27"/>
  <c r="J216" i="27"/>
  <c r="K209" i="27"/>
  <c r="Q209" i="27"/>
  <c r="I209" i="27"/>
  <c r="I171" i="27"/>
  <c r="K186" i="27"/>
  <c r="O172" i="27"/>
  <c r="L172" i="27"/>
  <c r="G172" i="27"/>
  <c r="K174" i="27"/>
  <c r="N174" i="27"/>
  <c r="I174" i="27"/>
  <c r="P186" i="27"/>
  <c r="G210" i="27"/>
  <c r="O134" i="27"/>
  <c r="Q140" i="27"/>
  <c r="K138" i="27"/>
  <c r="P134" i="27"/>
  <c r="N140" i="27"/>
  <c r="K140" i="27"/>
  <c r="N146" i="27"/>
  <c r="L134" i="27"/>
  <c r="L186" i="27"/>
  <c r="O216" i="27"/>
  <c r="P136" i="27"/>
  <c r="J136" i="27"/>
  <c r="M196" i="27"/>
  <c r="L196" i="27"/>
  <c r="K196" i="27"/>
  <c r="K182" i="27"/>
  <c r="Q182" i="27"/>
  <c r="P182" i="27"/>
  <c r="Q134" i="27"/>
  <c r="J186" i="27"/>
  <c r="L140" i="27"/>
  <c r="M147" i="27"/>
  <c r="P147" i="27"/>
  <c r="M220" i="27"/>
  <c r="L220" i="27"/>
  <c r="N142" i="27"/>
  <c r="H217" i="27"/>
  <c r="Q151" i="27"/>
  <c r="J220" i="27"/>
  <c r="H220" i="27"/>
  <c r="N194" i="27"/>
  <c r="M219" i="27"/>
  <c r="G177" i="27"/>
  <c r="J209" i="27"/>
  <c r="L171" i="27"/>
  <c r="P172" i="27"/>
  <c r="N172" i="27"/>
  <c r="L174" i="27"/>
  <c r="P150" i="27"/>
  <c r="P138" i="27"/>
  <c r="Q138" i="27"/>
  <c r="Q146" i="27"/>
  <c r="O136" i="27"/>
  <c r="I186" i="27"/>
  <c r="N169" i="27"/>
  <c r="K169" i="27"/>
  <c r="O169" i="27"/>
  <c r="J189" i="27"/>
  <c r="Q189" i="27"/>
  <c r="P209" i="27"/>
  <c r="G209" i="27"/>
  <c r="H209" i="27"/>
  <c r="G171" i="27"/>
  <c r="O171" i="27"/>
  <c r="Q171" i="27"/>
  <c r="H171" i="27"/>
  <c r="K172" i="27"/>
  <c r="I172" i="27"/>
  <c r="Q172" i="27"/>
  <c r="G174" i="27"/>
  <c r="M186" i="27"/>
  <c r="H186" i="27"/>
  <c r="M140" i="27"/>
  <c r="N134" i="27"/>
  <c r="L216" i="27"/>
  <c r="K216" i="27"/>
  <c r="I134" i="27"/>
  <c r="M189" i="27"/>
  <c r="I136" i="27"/>
  <c r="I189" i="27"/>
  <c r="O189" i="27"/>
  <c r="O138" i="27"/>
  <c r="Q196" i="27"/>
  <c r="N196" i="27"/>
  <c r="H182" i="27"/>
  <c r="M182" i="27"/>
  <c r="I182" i="27"/>
  <c r="Q147" i="27"/>
  <c r="L190" i="27"/>
  <c r="K190" i="27"/>
  <c r="G190" i="27"/>
  <c r="K142" i="27"/>
  <c r="N217" i="27"/>
  <c r="P217" i="27"/>
  <c r="M142" i="27"/>
  <c r="O217" i="27"/>
  <c r="P151" i="27"/>
  <c r="M190" i="27"/>
  <c r="K220" i="27"/>
  <c r="J217" i="27"/>
  <c r="P169" i="27"/>
  <c r="L169" i="27"/>
  <c r="L189" i="27"/>
  <c r="O186" i="27"/>
  <c r="H187" i="27"/>
  <c r="P146" i="27"/>
  <c r="N136" i="27"/>
  <c r="H169" i="27"/>
  <c r="J169" i="27"/>
  <c r="M138" i="27"/>
  <c r="H189" i="27"/>
  <c r="K189" i="27"/>
  <c r="I216" i="27"/>
  <c r="O209" i="27"/>
  <c r="M209" i="27"/>
  <c r="N209" i="27"/>
  <c r="K171" i="27"/>
  <c r="N171" i="27"/>
  <c r="P171" i="27"/>
  <c r="M172" i="27"/>
  <c r="H172" i="27"/>
  <c r="M174" i="27"/>
  <c r="J174" i="27"/>
  <c r="H134" i="27"/>
  <c r="P140" i="27"/>
  <c r="M134" i="27"/>
  <c r="K187" i="27"/>
  <c r="M216" i="27"/>
  <c r="Q150" i="27"/>
  <c r="G216" i="27"/>
  <c r="L138" i="27"/>
  <c r="O140" i="27"/>
  <c r="Q136" i="27"/>
  <c r="K136" i="27"/>
  <c r="M136" i="27"/>
  <c r="P196" i="27"/>
  <c r="O196" i="27"/>
  <c r="G182" i="27"/>
  <c r="J182" i="27"/>
  <c r="H136" i="27"/>
  <c r="O146" i="27"/>
  <c r="H216" i="27"/>
  <c r="H218" i="27"/>
  <c r="Q190" i="27"/>
  <c r="O147" i="27"/>
  <c r="N190" i="27"/>
  <c r="N147" i="27"/>
  <c r="P190" i="27"/>
  <c r="O190" i="27"/>
  <c r="I220" i="27"/>
  <c r="Q142" i="27"/>
  <c r="Q217" i="27"/>
  <c r="K217" i="27"/>
  <c r="G217" i="27"/>
  <c r="P142" i="27"/>
  <c r="O220" i="27"/>
  <c r="G220" i="27"/>
  <c r="L142" i="27"/>
  <c r="Q220" i="27"/>
  <c r="J171" i="27"/>
  <c r="L136" i="27"/>
  <c r="H196" i="27"/>
  <c r="I196" i="27"/>
  <c r="J196" i="27"/>
  <c r="L182" i="27"/>
  <c r="O182" i="27"/>
  <c r="I190" i="27"/>
  <c r="P220" i="27"/>
  <c r="J190" i="27"/>
  <c r="I218" i="27"/>
  <c r="J218" i="27"/>
  <c r="M217" i="27"/>
  <c r="O142" i="27"/>
  <c r="L217" i="27"/>
  <c r="O151" i="27"/>
  <c r="N220" i="27"/>
  <c r="I217" i="27"/>
  <c r="G196" i="27"/>
  <c r="M146" i="27"/>
  <c r="O150" i="27"/>
  <c r="G134" i="27"/>
  <c r="J140" i="27"/>
  <c r="G189" i="27"/>
  <c r="I138" i="27"/>
  <c r="R189" i="27" l="1"/>
  <c r="S189" i="27"/>
  <c r="T189" i="27"/>
  <c r="U189" i="27"/>
  <c r="T139" i="27"/>
  <c r="V139" i="27"/>
  <c r="R135" i="27"/>
  <c r="V135" i="27"/>
  <c r="T135" i="27"/>
  <c r="U135" i="27"/>
  <c r="S135" i="27"/>
  <c r="V131" i="27"/>
  <c r="T131" i="27"/>
  <c r="U131" i="27"/>
  <c r="S131" i="27"/>
  <c r="T178" i="27"/>
  <c r="U178" i="27"/>
  <c r="V178" i="27"/>
  <c r="U191" i="27"/>
  <c r="S191" i="27"/>
  <c r="R191" i="27"/>
  <c r="V191" i="27"/>
  <c r="U144" i="27"/>
  <c r="R144" i="27"/>
  <c r="V144" i="27"/>
  <c r="R213" i="27"/>
  <c r="V213" i="27"/>
  <c r="S213" i="27"/>
  <c r="U213" i="27"/>
  <c r="U211" i="27"/>
  <c r="S211" i="27"/>
  <c r="R211" i="27"/>
  <c r="V211" i="27"/>
  <c r="R143" i="27"/>
  <c r="V143" i="27"/>
  <c r="S143" i="27"/>
  <c r="S194" i="27"/>
  <c r="T194" i="27"/>
  <c r="V194" i="27"/>
  <c r="S222" i="27"/>
  <c r="T222" i="27"/>
  <c r="U222" i="27"/>
  <c r="V222" i="27"/>
  <c r="U192" i="27"/>
  <c r="V192" i="27"/>
  <c r="T192" i="27"/>
  <c r="T133" i="27"/>
  <c r="R133" i="27"/>
  <c r="S133" i="27"/>
  <c r="U133" i="27"/>
  <c r="T146" i="27"/>
  <c r="U146" i="27"/>
  <c r="R146" i="27"/>
  <c r="V146" i="27"/>
  <c r="T171" i="27"/>
  <c r="R171" i="27"/>
  <c r="V171" i="27"/>
  <c r="S171" i="27"/>
  <c r="U216" i="27"/>
  <c r="R216" i="27"/>
  <c r="V216" i="27"/>
  <c r="T216" i="27"/>
  <c r="U140" i="27"/>
  <c r="R140" i="27"/>
  <c r="V140" i="27"/>
  <c r="S140" i="27"/>
  <c r="T140" i="27"/>
  <c r="S150" i="27"/>
  <c r="T150" i="27"/>
  <c r="U150" i="27"/>
  <c r="R150" i="27"/>
  <c r="V150" i="27"/>
  <c r="S182" i="27"/>
  <c r="T182" i="27"/>
  <c r="U182" i="27"/>
  <c r="R182" i="27"/>
  <c r="V182" i="27"/>
  <c r="T219" i="27"/>
  <c r="U219" i="27"/>
  <c r="R219" i="27"/>
  <c r="V219" i="27"/>
  <c r="S219" i="27"/>
  <c r="R177" i="27"/>
  <c r="V177" i="27"/>
  <c r="S177" i="27"/>
  <c r="T177" i="27"/>
  <c r="U177" i="27"/>
  <c r="R197" i="27"/>
  <c r="V197" i="27"/>
  <c r="S197" i="27"/>
  <c r="U197" i="27"/>
  <c r="T197" i="27"/>
  <c r="T183" i="27"/>
  <c r="U183" i="27"/>
  <c r="V183" i="27"/>
  <c r="S183" i="27"/>
  <c r="R212" i="27"/>
  <c r="V212" i="27"/>
  <c r="S212" i="27"/>
  <c r="T212" i="27"/>
  <c r="R145" i="27"/>
  <c r="V145" i="27"/>
  <c r="S145" i="27"/>
  <c r="T145" i="27"/>
  <c r="U145" i="27"/>
  <c r="G175" i="27"/>
  <c r="I175" i="27"/>
  <c r="I214" i="27"/>
  <c r="G214" i="27"/>
  <c r="U171" i="27"/>
  <c r="S216" i="27"/>
  <c r="R139" i="27"/>
  <c r="S139" i="27"/>
  <c r="U139" i="27"/>
  <c r="U212" i="27"/>
  <c r="T211" i="27"/>
  <c r="R178" i="27"/>
  <c r="S178" i="27"/>
  <c r="V133" i="27"/>
  <c r="T191" i="27"/>
  <c r="R192" i="27"/>
  <c r="S192" i="27"/>
  <c r="R194" i="27"/>
  <c r="U194" i="27"/>
  <c r="T213" i="27"/>
  <c r="T144" i="27"/>
  <c r="S144" i="27"/>
  <c r="T143" i="27"/>
  <c r="U143" i="27"/>
  <c r="V189" i="27"/>
  <c r="S146" i="27"/>
  <c r="R183" i="27"/>
  <c r="R222" i="27"/>
  <c r="R131" i="27"/>
  <c r="H168" i="27"/>
  <c r="N168" i="27"/>
  <c r="G186" i="27"/>
  <c r="Q198" i="27"/>
  <c r="H152" i="27"/>
  <c r="P152" i="27"/>
  <c r="L152" i="27"/>
  <c r="N152" i="27"/>
  <c r="Q208" i="27"/>
  <c r="H175" i="27"/>
  <c r="J208" i="27"/>
  <c r="M208" i="27"/>
  <c r="N208" i="27"/>
  <c r="H170" i="27"/>
  <c r="O198" i="27"/>
  <c r="K198" i="27"/>
  <c r="J167" i="27"/>
  <c r="L167" i="27"/>
  <c r="Q167" i="27"/>
  <c r="G198" i="27"/>
  <c r="H198" i="27"/>
  <c r="O167" i="27"/>
  <c r="P167" i="27"/>
  <c r="I167" i="27"/>
  <c r="M152" i="27"/>
  <c r="Q152" i="27"/>
  <c r="I173" i="27"/>
  <c r="L173" i="27"/>
  <c r="O173" i="27"/>
  <c r="G173" i="27"/>
  <c r="K173" i="27"/>
  <c r="I208" i="27"/>
  <c r="N198" i="27"/>
  <c r="P198" i="27"/>
  <c r="K167" i="27"/>
  <c r="H167" i="27"/>
  <c r="I152" i="27"/>
  <c r="G152" i="27"/>
  <c r="K152" i="27"/>
  <c r="P173" i="27"/>
  <c r="K208" i="27"/>
  <c r="H208" i="27"/>
  <c r="G170" i="27"/>
  <c r="L198" i="27"/>
  <c r="J198" i="27"/>
  <c r="I198" i="27"/>
  <c r="M198" i="27"/>
  <c r="N167" i="27"/>
  <c r="G167" i="27"/>
  <c r="M167" i="27"/>
  <c r="J152" i="27"/>
  <c r="M173" i="27"/>
  <c r="Q173" i="27"/>
  <c r="J173" i="27"/>
  <c r="N173" i="27"/>
  <c r="G208" i="27"/>
  <c r="P208" i="27"/>
  <c r="O208" i="27"/>
  <c r="L208" i="27"/>
  <c r="H173" i="27"/>
  <c r="R167" i="27" l="1"/>
  <c r="V167" i="27"/>
  <c r="S198" i="27"/>
  <c r="T198" i="27"/>
  <c r="U198" i="27"/>
  <c r="T151" i="27"/>
  <c r="U151" i="27"/>
  <c r="S151" i="27"/>
  <c r="S190" i="27"/>
  <c r="R190" i="27"/>
  <c r="T138" i="27"/>
  <c r="U138" i="27"/>
  <c r="V196" i="27"/>
  <c r="T196" i="27"/>
  <c r="T142" i="27"/>
  <c r="U142" i="27"/>
  <c r="R217" i="27"/>
  <c r="U217" i="27"/>
  <c r="U172" i="27"/>
  <c r="S172" i="27"/>
  <c r="T172" i="27"/>
  <c r="R169" i="27"/>
  <c r="S169" i="27"/>
  <c r="T169" i="27"/>
  <c r="U169" i="27"/>
  <c r="V209" i="27"/>
  <c r="S209" i="27"/>
  <c r="U209" i="27"/>
  <c r="T209" i="27"/>
  <c r="U220" i="27"/>
  <c r="R220" i="27"/>
  <c r="V220" i="27"/>
  <c r="S220" i="27"/>
  <c r="T220" i="27"/>
  <c r="U134" i="27"/>
  <c r="S134" i="27"/>
  <c r="T134" i="27"/>
  <c r="R134" i="27"/>
  <c r="V134" i="27"/>
  <c r="U168" i="27"/>
  <c r="R168" i="27"/>
  <c r="V168" i="27"/>
  <c r="S168" i="27"/>
  <c r="T168" i="27"/>
  <c r="U136" i="27"/>
  <c r="R136" i="27"/>
  <c r="V136" i="27"/>
  <c r="S136" i="27"/>
  <c r="T136" i="27"/>
  <c r="T147" i="27"/>
  <c r="U147" i="27"/>
  <c r="R147" i="27"/>
  <c r="V147" i="27"/>
  <c r="S147" i="27"/>
  <c r="V169" i="27"/>
  <c r="R138" i="27"/>
  <c r="V138" i="27"/>
  <c r="S138" i="27"/>
  <c r="R198" i="27"/>
  <c r="V198" i="27"/>
  <c r="R196" i="27"/>
  <c r="S196" i="27"/>
  <c r="U196" i="27"/>
  <c r="R151" i="27"/>
  <c r="V151" i="27"/>
  <c r="R142" i="27"/>
  <c r="V142" i="27"/>
  <c r="S142" i="27"/>
  <c r="V217" i="27"/>
  <c r="S217" i="27"/>
  <c r="T217" i="27"/>
  <c r="T167" i="27"/>
  <c r="U167" i="27"/>
  <c r="S167" i="27"/>
  <c r="T190" i="27"/>
  <c r="U190" i="27"/>
  <c r="V190" i="27"/>
  <c r="R172" i="27"/>
  <c r="V172" i="27"/>
  <c r="R209" i="27"/>
  <c r="L207" i="27"/>
  <c r="G207" i="27"/>
  <c r="I207" i="27"/>
  <c r="M207" i="27"/>
  <c r="H207" i="27"/>
  <c r="P207" i="27"/>
  <c r="H214" i="27"/>
  <c r="O207" i="27"/>
  <c r="J207" i="27"/>
  <c r="N207" i="27"/>
  <c r="Q207" i="27"/>
  <c r="K207" i="27"/>
  <c r="S173" i="27" l="1"/>
  <c r="U208" i="27"/>
  <c r="R208" i="27"/>
  <c r="S208" i="27"/>
  <c r="U152" i="27"/>
  <c r="S152" i="27"/>
  <c r="T152" i="27"/>
  <c r="V208" i="27"/>
  <c r="T208" i="27"/>
  <c r="T173" i="27"/>
  <c r="U173" i="27"/>
  <c r="R173" i="27"/>
  <c r="V173" i="27"/>
  <c r="R152" i="27"/>
  <c r="V152" i="27"/>
  <c r="Z17" i="45"/>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AC232" i="28" l="1"/>
  <c r="AD232" i="28" s="1"/>
  <c r="AE232" i="28" s="1"/>
  <c r="AF232" i="28" s="1"/>
  <c r="AG232" i="28" s="1"/>
  <c r="AH232" i="28" s="1"/>
  <c r="AI232" i="28" s="1"/>
  <c r="AJ232" i="28" s="1"/>
  <c r="AK232" i="28" s="1"/>
  <c r="AC228" i="28"/>
  <c r="AD228" i="28" s="1"/>
  <c r="AE228" i="28" s="1"/>
  <c r="AF228" i="28" s="1"/>
  <c r="AG228" i="28" s="1"/>
  <c r="AH228" i="28" s="1"/>
  <c r="AI228" i="28" s="1"/>
  <c r="AJ228" i="28" s="1"/>
  <c r="AK228" i="28" s="1"/>
  <c r="AC230" i="28"/>
  <c r="AD230" i="28" s="1"/>
  <c r="AE230" i="28" s="1"/>
  <c r="AF230" i="28" s="1"/>
  <c r="AG230" i="28" s="1"/>
  <c r="AH230" i="28" s="1"/>
  <c r="AI230" i="28" s="1"/>
  <c r="AJ230" i="28" s="1"/>
  <c r="AK230" i="28" s="1"/>
  <c r="AC233" i="28"/>
  <c r="AD233" i="28" s="1"/>
  <c r="AE233" i="28" s="1"/>
  <c r="AF233" i="28" s="1"/>
  <c r="AG233" i="28" s="1"/>
  <c r="AH233" i="28" s="1"/>
  <c r="AI233" i="28" s="1"/>
  <c r="AJ233" i="28" s="1"/>
  <c r="AK233" i="28" s="1"/>
  <c r="AC229" i="28"/>
  <c r="AD229" i="28" s="1"/>
  <c r="AE229" i="28" s="1"/>
  <c r="AF229" i="28" s="1"/>
  <c r="AG229" i="28" s="1"/>
  <c r="AH229" i="28" s="1"/>
  <c r="AI229" i="28" s="1"/>
  <c r="AJ229" i="28" s="1"/>
  <c r="AK229" i="28" s="1"/>
  <c r="AC231" i="28"/>
  <c r="AD231" i="28" s="1"/>
  <c r="AE231" i="28" s="1"/>
  <c r="AF231" i="28" s="1"/>
  <c r="AG231" i="28" s="1"/>
  <c r="AH231" i="28" s="1"/>
  <c r="AI231" i="28" s="1"/>
  <c r="AJ231" i="28" s="1"/>
  <c r="AK231" i="28" s="1"/>
  <c r="AM230" i="28"/>
  <c r="AN230" i="28" s="1"/>
  <c r="AO230" i="28" s="1"/>
  <c r="AP230" i="28" s="1"/>
  <c r="AQ230" i="28" s="1"/>
  <c r="AR230" i="28" s="1"/>
  <c r="AM233" i="28"/>
  <c r="AN233" i="28" s="1"/>
  <c r="AO233" i="28" s="1"/>
  <c r="AP233" i="28" s="1"/>
  <c r="AQ233" i="28" s="1"/>
  <c r="AR233" i="28" s="1"/>
  <c r="AM232" i="28"/>
  <c r="AN232" i="28" s="1"/>
  <c r="AO232" i="28" s="1"/>
  <c r="AP232" i="28" s="1"/>
  <c r="AQ232" i="28" s="1"/>
  <c r="AR232" i="28" s="1"/>
  <c r="AM229" i="28"/>
  <c r="AN229" i="28" s="1"/>
  <c r="AO229" i="28" s="1"/>
  <c r="AP229" i="28" s="1"/>
  <c r="AQ229" i="28" s="1"/>
  <c r="AR229" i="28" s="1"/>
  <c r="AM228" i="28"/>
  <c r="AN228" i="28" s="1"/>
  <c r="AO228" i="28" s="1"/>
  <c r="AP228" i="28" s="1"/>
  <c r="AQ228" i="28" s="1"/>
  <c r="AR228" i="28" s="1"/>
  <c r="AM231" i="28"/>
  <c r="AN231" i="28" s="1"/>
  <c r="AO231" i="28" s="1"/>
  <c r="AP231" i="28" s="1"/>
  <c r="AQ231" i="28" s="1"/>
  <c r="AR231" i="28" s="1"/>
  <c r="J20" i="45"/>
  <c r="K20" i="45" s="1"/>
  <c r="J24" i="45"/>
  <c r="K24" i="45" s="1"/>
  <c r="J21" i="45"/>
  <c r="K21" i="45" s="1"/>
  <c r="J25" i="45"/>
  <c r="K25" i="45" s="1"/>
  <c r="J22" i="45"/>
  <c r="K22" i="45" s="1"/>
  <c r="J23" i="45"/>
  <c r="K23" i="45" s="1"/>
  <c r="S207" i="27"/>
  <c r="R207" i="27"/>
  <c r="G166" i="27"/>
  <c r="V207" i="27"/>
  <c r="T207" i="27"/>
  <c r="U207" i="27"/>
  <c r="I162" i="27"/>
  <c r="L163" i="27"/>
  <c r="M154" i="27"/>
  <c r="I165" i="27"/>
  <c r="J162" i="27"/>
  <c r="Q162" i="27"/>
  <c r="H162" i="27"/>
  <c r="I199" i="27"/>
  <c r="O199" i="27"/>
  <c r="N199" i="27"/>
  <c r="L199" i="27"/>
  <c r="O164" i="27"/>
  <c r="K164" i="27"/>
  <c r="I164" i="27"/>
  <c r="J164" i="27"/>
  <c r="K163" i="27"/>
  <c r="H163" i="27"/>
  <c r="N163" i="27"/>
  <c r="L154" i="27"/>
  <c r="G165" i="27"/>
  <c r="K165" i="27"/>
  <c r="H165" i="27"/>
  <c r="G162" i="27"/>
  <c r="J154" i="27"/>
  <c r="L165" i="27"/>
  <c r="N162" i="27"/>
  <c r="L164" i="27"/>
  <c r="G164" i="27"/>
  <c r="O163" i="27"/>
  <c r="G154" i="27"/>
  <c r="J165" i="27"/>
  <c r="K162" i="27"/>
  <c r="M162" i="27"/>
  <c r="L162" i="27"/>
  <c r="K199" i="27"/>
  <c r="J199" i="27"/>
  <c r="H199" i="27"/>
  <c r="M164" i="27"/>
  <c r="Q164" i="27"/>
  <c r="P163" i="27"/>
  <c r="G163" i="27"/>
  <c r="I154" i="27"/>
  <c r="P154" i="27"/>
  <c r="N154" i="27"/>
  <c r="O162" i="27"/>
  <c r="M163" i="27"/>
  <c r="P162" i="27"/>
  <c r="M199" i="27"/>
  <c r="G199" i="27"/>
  <c r="P199" i="27"/>
  <c r="N164" i="27"/>
  <c r="H164" i="27"/>
  <c r="P164" i="27"/>
  <c r="I163" i="27"/>
  <c r="J163" i="27"/>
  <c r="Q163" i="27"/>
  <c r="H154" i="27"/>
  <c r="O154" i="27"/>
  <c r="K154" i="27"/>
  <c r="Q199" i="27"/>
  <c r="Q154" i="27"/>
  <c r="L27" i="45"/>
  <c r="Q32" i="45"/>
  <c r="Y40" i="45"/>
  <c r="N29" i="45"/>
  <c r="V37" i="45"/>
  <c r="W38" i="45"/>
  <c r="K26" i="45"/>
  <c r="P31" i="45"/>
  <c r="O30" i="45"/>
  <c r="T35" i="45"/>
  <c r="S34" i="45"/>
  <c r="X39" i="45"/>
  <c r="M28" i="45"/>
  <c r="U36" i="45"/>
  <c r="R33" i="45"/>
  <c r="Z41" i="45"/>
  <c r="L25" i="45" l="1"/>
  <c r="X145" i="27"/>
  <c r="AO145" i="27" s="1"/>
  <c r="X146" i="27"/>
  <c r="AO146" i="27" s="1"/>
  <c r="X147" i="27"/>
  <c r="AO147" i="27" s="1"/>
  <c r="X144" i="27"/>
  <c r="AO144" i="27" s="1"/>
  <c r="X148" i="27"/>
  <c r="AO148" i="27" s="1"/>
  <c r="X149" i="27"/>
  <c r="AO149" i="27" s="1"/>
  <c r="K154" i="28" s="1"/>
  <c r="AC154" i="28" s="1"/>
  <c r="L22" i="45"/>
  <c r="X129" i="27"/>
  <c r="AO129" i="27" s="1"/>
  <c r="L20" i="45"/>
  <c r="X121" i="27"/>
  <c r="X119" i="27"/>
  <c r="X123" i="27"/>
  <c r="X118" i="27"/>
  <c r="X117" i="27"/>
  <c r="X122" i="27"/>
  <c r="X120" i="27"/>
  <c r="X29" i="27"/>
  <c r="X151" i="27"/>
  <c r="AO151" i="27" s="1"/>
  <c r="K156" i="28" s="1"/>
  <c r="AC156" i="28" s="1"/>
  <c r="X150" i="27"/>
  <c r="AO150" i="27" s="1"/>
  <c r="K155" i="28" s="1"/>
  <c r="AC155" i="28" s="1"/>
  <c r="X116" i="27"/>
  <c r="L21" i="45"/>
  <c r="X128" i="27"/>
  <c r="AO128" i="27" s="1"/>
  <c r="X126" i="27"/>
  <c r="AO126" i="27" s="1"/>
  <c r="X125" i="27"/>
  <c r="AO125" i="27" s="1"/>
  <c r="X124" i="27"/>
  <c r="AO124" i="27" s="1"/>
  <c r="X127" i="27"/>
  <c r="AO127" i="27" s="1"/>
  <c r="L23" i="45"/>
  <c r="X137" i="27"/>
  <c r="AO137" i="27" s="1"/>
  <c r="X138" i="27"/>
  <c r="AO138" i="27" s="1"/>
  <c r="X136" i="27"/>
  <c r="AO136" i="27" s="1"/>
  <c r="L24" i="45"/>
  <c r="X140" i="27"/>
  <c r="AO140" i="27" s="1"/>
  <c r="X141" i="27"/>
  <c r="AO141" i="27" s="1"/>
  <c r="X142" i="27"/>
  <c r="AO142" i="27" s="1"/>
  <c r="X139" i="27"/>
  <c r="AO139" i="27" s="1"/>
  <c r="X143" i="27"/>
  <c r="AO143" i="27" s="1"/>
  <c r="X30" i="27"/>
  <c r="X114" i="27"/>
  <c r="X113" i="27"/>
  <c r="X111" i="27"/>
  <c r="X110" i="27"/>
  <c r="X109" i="27"/>
  <c r="X112" i="27"/>
  <c r="Y119" i="27"/>
  <c r="Y118" i="27"/>
  <c r="Y115" i="27"/>
  <c r="Y117" i="27"/>
  <c r="S162" i="27"/>
  <c r="V162" i="27"/>
  <c r="R163" i="27"/>
  <c r="U199" i="27"/>
  <c r="V199" i="27"/>
  <c r="R164" i="27"/>
  <c r="T162" i="27"/>
  <c r="U162" i="27"/>
  <c r="R162" i="27"/>
  <c r="T163" i="27"/>
  <c r="U163" i="27"/>
  <c r="V163" i="27"/>
  <c r="S163" i="27"/>
  <c r="T164" i="27"/>
  <c r="U164" i="27"/>
  <c r="V164" i="27"/>
  <c r="S164" i="27"/>
  <c r="R199" i="27"/>
  <c r="S199" i="27"/>
  <c r="T199" i="27"/>
  <c r="S154" i="27"/>
  <c r="P153" i="27"/>
  <c r="O153" i="27"/>
  <c r="G153" i="27"/>
  <c r="L153" i="27"/>
  <c r="M153" i="27"/>
  <c r="K153" i="27"/>
  <c r="J153" i="27"/>
  <c r="H153" i="27"/>
  <c r="I153" i="27"/>
  <c r="N153" i="27"/>
  <c r="R154" i="27"/>
  <c r="Q153" i="27"/>
  <c r="Q31" i="45"/>
  <c r="O29" i="45"/>
  <c r="Y39" i="45"/>
  <c r="Z39" i="45" s="1"/>
  <c r="M27" i="45"/>
  <c r="S33" i="45"/>
  <c r="V36" i="45"/>
  <c r="X38" i="45"/>
  <c r="Z40" i="45"/>
  <c r="U35" i="45"/>
  <c r="W37" i="45"/>
  <c r="N28" i="45"/>
  <c r="R32" i="45"/>
  <c r="T34" i="45"/>
  <c r="P30" i="45"/>
  <c r="L26" i="45"/>
  <c r="Y116" i="27" s="1"/>
  <c r="M24" i="45" l="1"/>
  <c r="Y140" i="27"/>
  <c r="AP140" i="27" s="1"/>
  <c r="Y142" i="27"/>
  <c r="AP142" i="27" s="1"/>
  <c r="Y139" i="27"/>
  <c r="AP139" i="27" s="1"/>
  <c r="Y143" i="27"/>
  <c r="AP143" i="27" s="1"/>
  <c r="Y141" i="27"/>
  <c r="AP141" i="27" s="1"/>
  <c r="M23" i="45"/>
  <c r="N23" i="45" s="1"/>
  <c r="O23" i="45" s="1"/>
  <c r="P23" i="45" s="1"/>
  <c r="Q23" i="45" s="1"/>
  <c r="R23" i="45" s="1"/>
  <c r="S23" i="45" s="1"/>
  <c r="T23" i="45" s="1"/>
  <c r="U23" i="45" s="1"/>
  <c r="Y138" i="27"/>
  <c r="AP138" i="27" s="1"/>
  <c r="M22" i="45"/>
  <c r="Y129" i="27"/>
  <c r="AP129" i="27" s="1"/>
  <c r="M21" i="45"/>
  <c r="Y124" i="27"/>
  <c r="AP124" i="27" s="1"/>
  <c r="Y125" i="27"/>
  <c r="AP125" i="27" s="1"/>
  <c r="Y127" i="27"/>
  <c r="AP127" i="27" s="1"/>
  <c r="Y128" i="27"/>
  <c r="AP128" i="27" s="1"/>
  <c r="Y126" i="27"/>
  <c r="AP126" i="27" s="1"/>
  <c r="M20" i="45"/>
  <c r="Y123" i="27"/>
  <c r="Y121" i="27"/>
  <c r="Y122" i="27"/>
  <c r="Y120" i="27"/>
  <c r="Y150" i="27"/>
  <c r="AP150" i="27" s="1"/>
  <c r="L155" i="28" s="1"/>
  <c r="AD155" i="28" s="1"/>
  <c r="Y151" i="27"/>
  <c r="AP151" i="27" s="1"/>
  <c r="L156" i="28" s="1"/>
  <c r="AD156" i="28" s="1"/>
  <c r="M25" i="45"/>
  <c r="Y144" i="27"/>
  <c r="AP144" i="27" s="1"/>
  <c r="Y147" i="27"/>
  <c r="AP147" i="27" s="1"/>
  <c r="Y148" i="27"/>
  <c r="AP148" i="27" s="1"/>
  <c r="Y149" i="27"/>
  <c r="AP149" i="27" s="1"/>
  <c r="L154" i="28" s="1"/>
  <c r="AD154" i="28" s="1"/>
  <c r="Y146" i="27"/>
  <c r="AP146" i="27" s="1"/>
  <c r="Y145" i="27"/>
  <c r="AP145" i="27" s="1"/>
  <c r="Y30" i="27"/>
  <c r="X107" i="27"/>
  <c r="X106" i="27"/>
  <c r="X105" i="27"/>
  <c r="X104" i="27"/>
  <c r="X103" i="27"/>
  <c r="X102" i="27"/>
  <c r="X108" i="27"/>
  <c r="Y114" i="27"/>
  <c r="Y113" i="27"/>
  <c r="Y112" i="27"/>
  <c r="Y111" i="27"/>
  <c r="Y110" i="27"/>
  <c r="Y109" i="27"/>
  <c r="Z116" i="27"/>
  <c r="Z115" i="27"/>
  <c r="R153" i="27"/>
  <c r="V153" i="27"/>
  <c r="S153" i="27"/>
  <c r="U153" i="27"/>
  <c r="T153" i="27"/>
  <c r="P206" i="27"/>
  <c r="J206" i="27"/>
  <c r="N206" i="27"/>
  <c r="I206" i="27"/>
  <c r="K206" i="27"/>
  <c r="Q206" i="27"/>
  <c r="H206" i="27"/>
  <c r="L206" i="27"/>
  <c r="G206" i="27"/>
  <c r="O206" i="27"/>
  <c r="M206" i="27"/>
  <c r="N27" i="45"/>
  <c r="R31" i="45"/>
  <c r="T33" i="45"/>
  <c r="P29" i="45"/>
  <c r="V35" i="45"/>
  <c r="Y38" i="45"/>
  <c r="W36" i="45"/>
  <c r="X37" i="45"/>
  <c r="U34" i="45"/>
  <c r="S32" i="45"/>
  <c r="M26" i="45"/>
  <c r="Q30" i="45"/>
  <c r="O28" i="45"/>
  <c r="N20" i="45" l="1"/>
  <c r="Z123" i="27"/>
  <c r="Z121" i="27"/>
  <c r="Z122" i="27"/>
  <c r="Z120" i="27"/>
  <c r="V23" i="45"/>
  <c r="AH44" i="27"/>
  <c r="AH45" i="27"/>
  <c r="AH43" i="27"/>
  <c r="AH208" i="27"/>
  <c r="AH207" i="27"/>
  <c r="AH206" i="27"/>
  <c r="Z119" i="27"/>
  <c r="Z117" i="27"/>
  <c r="N21" i="45"/>
  <c r="Z127" i="27"/>
  <c r="AQ127" i="27" s="1"/>
  <c r="Z128" i="27"/>
  <c r="AQ128" i="27" s="1"/>
  <c r="Z125" i="27"/>
  <c r="AQ125" i="27" s="1"/>
  <c r="Z126" i="27"/>
  <c r="AQ126" i="27" s="1"/>
  <c r="Z124" i="27"/>
  <c r="AQ124" i="27" s="1"/>
  <c r="N22" i="45"/>
  <c r="Z129" i="27"/>
  <c r="AQ129" i="27" s="1"/>
  <c r="N25" i="45"/>
  <c r="Z149" i="27"/>
  <c r="AQ149" i="27" s="1"/>
  <c r="M154" i="28" s="1"/>
  <c r="AE154" i="28" s="1"/>
  <c r="Z145" i="27"/>
  <c r="AQ145" i="27" s="1"/>
  <c r="Z147" i="27"/>
  <c r="AQ147" i="27" s="1"/>
  <c r="Z148" i="27"/>
  <c r="AQ148" i="27" s="1"/>
  <c r="Z144" i="27"/>
  <c r="AQ144" i="27" s="1"/>
  <c r="Z146" i="27"/>
  <c r="AQ146" i="27" s="1"/>
  <c r="Z150" i="27"/>
  <c r="AQ150" i="27" s="1"/>
  <c r="M155" i="28" s="1"/>
  <c r="AE155" i="28" s="1"/>
  <c r="Z151" i="27"/>
  <c r="AQ151" i="27" s="1"/>
  <c r="M156" i="28" s="1"/>
  <c r="AE156" i="28" s="1"/>
  <c r="Z118" i="27"/>
  <c r="N24" i="45"/>
  <c r="Z141" i="27"/>
  <c r="AQ141" i="27" s="1"/>
  <c r="Z142" i="27"/>
  <c r="AQ142" i="27" s="1"/>
  <c r="Z143" i="27"/>
  <c r="AQ143" i="27" s="1"/>
  <c r="Z140" i="27"/>
  <c r="AQ140" i="27" s="1"/>
  <c r="Z113" i="27"/>
  <c r="Z112" i="27"/>
  <c r="Z111" i="27"/>
  <c r="Z109" i="27"/>
  <c r="Z110" i="27"/>
  <c r="Z114" i="27"/>
  <c r="U33" i="45"/>
  <c r="AA118" i="27"/>
  <c r="AA117" i="27"/>
  <c r="AA115" i="27"/>
  <c r="AA119" i="27"/>
  <c r="X100" i="27"/>
  <c r="X99" i="27"/>
  <c r="X97" i="27"/>
  <c r="X96" i="27"/>
  <c r="X95" i="27"/>
  <c r="X101" i="27"/>
  <c r="X98" i="27"/>
  <c r="Y108" i="27"/>
  <c r="Y107" i="27"/>
  <c r="Y106" i="27"/>
  <c r="Y104" i="27"/>
  <c r="Y103" i="27"/>
  <c r="Y105" i="27"/>
  <c r="Y102" i="27"/>
  <c r="O27" i="45"/>
  <c r="P27" i="45" s="1"/>
  <c r="Q29" i="45"/>
  <c r="R29" i="45" s="1"/>
  <c r="M205" i="27"/>
  <c r="O205" i="27"/>
  <c r="L205" i="27"/>
  <c r="P205" i="27"/>
  <c r="Q205" i="27"/>
  <c r="H205" i="27"/>
  <c r="J205" i="27"/>
  <c r="N205" i="27"/>
  <c r="K205" i="27"/>
  <c r="I205" i="27"/>
  <c r="S31" i="45"/>
  <c r="X36" i="45"/>
  <c r="W35" i="45"/>
  <c r="Y37" i="45"/>
  <c r="Z38" i="45"/>
  <c r="R30" i="45"/>
  <c r="P28" i="45"/>
  <c r="N26" i="45"/>
  <c r="T32" i="45"/>
  <c r="V34" i="45"/>
  <c r="O24" i="45" l="1"/>
  <c r="P24" i="45" s="1"/>
  <c r="Q24" i="45" s="1"/>
  <c r="R24" i="45" s="1"/>
  <c r="S24" i="45" s="1"/>
  <c r="T24" i="45" s="1"/>
  <c r="U24" i="45" s="1"/>
  <c r="AA143" i="27"/>
  <c r="AR143" i="27" s="1"/>
  <c r="AA142" i="27"/>
  <c r="AR142" i="27" s="1"/>
  <c r="O22" i="45"/>
  <c r="AA129" i="27"/>
  <c r="AR129" i="27" s="1"/>
  <c r="O20" i="45"/>
  <c r="AA123" i="27"/>
  <c r="AA120" i="27"/>
  <c r="AA121" i="27"/>
  <c r="AA122" i="27"/>
  <c r="AA150" i="27"/>
  <c r="AR150" i="27" s="1"/>
  <c r="N155" i="28" s="1"/>
  <c r="AF155" i="28" s="1"/>
  <c r="AA151" i="27"/>
  <c r="AR151" i="27" s="1"/>
  <c r="N156" i="28" s="1"/>
  <c r="AF156" i="28" s="1"/>
  <c r="AA116" i="27"/>
  <c r="O25" i="45"/>
  <c r="AA149" i="27"/>
  <c r="AR149" i="27" s="1"/>
  <c r="N154" i="28" s="1"/>
  <c r="AF154" i="28" s="1"/>
  <c r="AA148" i="27"/>
  <c r="AR148" i="27" s="1"/>
  <c r="AA144" i="27"/>
  <c r="AR144" i="27" s="1"/>
  <c r="AA146" i="27"/>
  <c r="AR146" i="27" s="1"/>
  <c r="AA147" i="27"/>
  <c r="AR147" i="27" s="1"/>
  <c r="AA145" i="27"/>
  <c r="AR145" i="27" s="1"/>
  <c r="O21" i="45"/>
  <c r="AA128" i="27"/>
  <c r="AR128" i="27" s="1"/>
  <c r="AA126" i="27"/>
  <c r="AR126" i="27" s="1"/>
  <c r="AA125" i="27"/>
  <c r="AR125" i="27" s="1"/>
  <c r="AA127" i="27"/>
  <c r="AR127" i="27" s="1"/>
  <c r="AA124" i="27"/>
  <c r="AR124" i="27" s="1"/>
  <c r="AI206" i="27"/>
  <c r="AI45" i="27"/>
  <c r="AI207" i="27"/>
  <c r="AI44" i="27"/>
  <c r="AI208" i="27"/>
  <c r="AI43" i="27"/>
  <c r="W23" i="45"/>
  <c r="V33" i="45"/>
  <c r="AH115" i="27"/>
  <c r="AC115" i="27"/>
  <c r="X94" i="27"/>
  <c r="X92" i="27"/>
  <c r="X91" i="27"/>
  <c r="X89" i="27"/>
  <c r="X93" i="27"/>
  <c r="X90" i="27"/>
  <c r="X88" i="27"/>
  <c r="Y93" i="27"/>
  <c r="Y92" i="27"/>
  <c r="Y90" i="27"/>
  <c r="Y89" i="27"/>
  <c r="Y88" i="27"/>
  <c r="Y94" i="27"/>
  <c r="Y91" i="27"/>
  <c r="AA114" i="27"/>
  <c r="AA113" i="27"/>
  <c r="AA112" i="27"/>
  <c r="AA110" i="27"/>
  <c r="AA109" i="27"/>
  <c r="AA111" i="27"/>
  <c r="T31" i="45"/>
  <c r="U31" i="45" s="1"/>
  <c r="Z108" i="27"/>
  <c r="Z107" i="27"/>
  <c r="Z106" i="27"/>
  <c r="Z105" i="27"/>
  <c r="Z104" i="27"/>
  <c r="Z103" i="27"/>
  <c r="Z102" i="27"/>
  <c r="AB119" i="27"/>
  <c r="AB118" i="27"/>
  <c r="AB117" i="27"/>
  <c r="AB115" i="27"/>
  <c r="AB116" i="27"/>
  <c r="Y101" i="27"/>
  <c r="Y100" i="27"/>
  <c r="Y98" i="27"/>
  <c r="Y97" i="27"/>
  <c r="Y96" i="27"/>
  <c r="Y95" i="27"/>
  <c r="Y99" i="27"/>
  <c r="U206" i="27"/>
  <c r="R205" i="27"/>
  <c r="U205" i="27"/>
  <c r="T205" i="27"/>
  <c r="R206" i="27"/>
  <c r="V206" i="27"/>
  <c r="S206" i="27"/>
  <c r="T206" i="27"/>
  <c r="V205" i="27"/>
  <c r="S205" i="27"/>
  <c r="G205" i="27"/>
  <c r="Z37" i="45"/>
  <c r="X35" i="45"/>
  <c r="Y36" i="45"/>
  <c r="S30" i="45"/>
  <c r="O26" i="45"/>
  <c r="Q27" i="45"/>
  <c r="S29" i="45"/>
  <c r="W34" i="45"/>
  <c r="Q28" i="45"/>
  <c r="U32" i="45"/>
  <c r="W33" i="45"/>
  <c r="AH179" i="27" l="1"/>
  <c r="AH180" i="27"/>
  <c r="AH181" i="27"/>
  <c r="AH176" i="27"/>
  <c r="AH177" i="27"/>
  <c r="AH178" i="27"/>
  <c r="AJ45" i="27"/>
  <c r="X23" i="45"/>
  <c r="AJ207" i="27"/>
  <c r="AJ206" i="27"/>
  <c r="AJ44" i="27"/>
  <c r="AJ208" i="27"/>
  <c r="AJ43" i="27"/>
  <c r="P21" i="45"/>
  <c r="AB127" i="27"/>
  <c r="AS127" i="27" s="1"/>
  <c r="AB126" i="27"/>
  <c r="AS126" i="27" s="1"/>
  <c r="AB128" i="27"/>
  <c r="AS128" i="27" s="1"/>
  <c r="AB125" i="27"/>
  <c r="AS125" i="27" s="1"/>
  <c r="AB124" i="27"/>
  <c r="AS124" i="27" s="1"/>
  <c r="AH210" i="27"/>
  <c r="AH47" i="27"/>
  <c r="AH209" i="27"/>
  <c r="AH211" i="27"/>
  <c r="AH49" i="27"/>
  <c r="V24" i="45"/>
  <c r="AH212" i="27"/>
  <c r="AH48" i="27"/>
  <c r="AH46" i="27"/>
  <c r="P22" i="45"/>
  <c r="AB129" i="27"/>
  <c r="AS129" i="27" s="1"/>
  <c r="AB151" i="27"/>
  <c r="AS151" i="27" s="1"/>
  <c r="O156" i="28" s="1"/>
  <c r="AG156" i="28" s="1"/>
  <c r="AB150" i="27"/>
  <c r="AS150" i="27" s="1"/>
  <c r="O155" i="28" s="1"/>
  <c r="AG155" i="28" s="1"/>
  <c r="P25" i="45"/>
  <c r="AB147" i="27"/>
  <c r="AS147" i="27" s="1"/>
  <c r="AB149" i="27"/>
  <c r="AS149" i="27" s="1"/>
  <c r="O154" i="28" s="1"/>
  <c r="AG154" i="28" s="1"/>
  <c r="AB144" i="27"/>
  <c r="AS144" i="27" s="1"/>
  <c r="AB145" i="27"/>
  <c r="AS145" i="27" s="1"/>
  <c r="AB146" i="27"/>
  <c r="AS146" i="27" s="1"/>
  <c r="AB148" i="27"/>
  <c r="AS148" i="27" s="1"/>
  <c r="P20" i="45"/>
  <c r="AB123" i="27"/>
  <c r="AB122" i="27"/>
  <c r="AB121" i="27"/>
  <c r="AB120" i="27"/>
  <c r="AH113" i="27"/>
  <c r="AH109" i="27"/>
  <c r="AH111" i="27"/>
  <c r="AH114" i="27"/>
  <c r="AH112" i="27"/>
  <c r="AH110" i="27"/>
  <c r="AJ115" i="27"/>
  <c r="AH142" i="27"/>
  <c r="AY142" i="27" s="1"/>
  <c r="AH143" i="27"/>
  <c r="AH106" i="27"/>
  <c r="AH107" i="27"/>
  <c r="AH108" i="27"/>
  <c r="AI115" i="27"/>
  <c r="X134" i="27"/>
  <c r="AO134" i="27" s="1"/>
  <c r="X196" i="27"/>
  <c r="AO196" i="27" s="1"/>
  <c r="K201" i="28" s="1"/>
  <c r="AC201" i="28" s="1"/>
  <c r="X190" i="27"/>
  <c r="AO190" i="27" s="1"/>
  <c r="K195" i="28" s="1"/>
  <c r="AC195" i="28" s="1"/>
  <c r="X189" i="27"/>
  <c r="AO189" i="27" s="1"/>
  <c r="K194" i="28" s="1"/>
  <c r="AC194" i="28" s="1"/>
  <c r="X135" i="27"/>
  <c r="AO135" i="27" s="1"/>
  <c r="X191" i="27"/>
  <c r="AO191" i="27" s="1"/>
  <c r="K196" i="28" s="1"/>
  <c r="AC196" i="28" s="1"/>
  <c r="X197" i="27"/>
  <c r="AO197" i="27" s="1"/>
  <c r="K202" i="28" s="1"/>
  <c r="AC202" i="28" s="1"/>
  <c r="X80" i="27"/>
  <c r="X79" i="27"/>
  <c r="X78" i="27"/>
  <c r="X77" i="27"/>
  <c r="X76" i="27"/>
  <c r="X75" i="27"/>
  <c r="Z101" i="27"/>
  <c r="Z99" i="27"/>
  <c r="Z98" i="27"/>
  <c r="Z97" i="27"/>
  <c r="Z96" i="27"/>
  <c r="Z100" i="27"/>
  <c r="Z95" i="27"/>
  <c r="AA108" i="27"/>
  <c r="AA106" i="27"/>
  <c r="AA105" i="27"/>
  <c r="AA104" i="27"/>
  <c r="AA103" i="27"/>
  <c r="AA107" i="27"/>
  <c r="AA102" i="27"/>
  <c r="AD115" i="27"/>
  <c r="X87" i="27"/>
  <c r="X86" i="27"/>
  <c r="X84" i="27"/>
  <c r="X83" i="27"/>
  <c r="X82" i="27"/>
  <c r="X81" i="27"/>
  <c r="X85" i="27"/>
  <c r="AB114" i="27"/>
  <c r="AB113" i="27"/>
  <c r="AB111" i="27"/>
  <c r="AB110" i="27"/>
  <c r="AB109" i="27"/>
  <c r="AB112" i="27"/>
  <c r="AB142" i="27"/>
  <c r="AS142" i="27" s="1"/>
  <c r="AB143" i="27"/>
  <c r="AS143" i="27" s="1"/>
  <c r="AB108" i="27"/>
  <c r="AB107" i="27"/>
  <c r="AB106" i="27"/>
  <c r="AB105" i="27"/>
  <c r="AB104" i="27"/>
  <c r="AB103" i="27"/>
  <c r="AB102" i="27"/>
  <c r="Z139" i="27"/>
  <c r="AQ139" i="27" s="1"/>
  <c r="Z138" i="27"/>
  <c r="AQ138" i="27" s="1"/>
  <c r="Z94" i="27"/>
  <c r="Z93" i="27"/>
  <c r="Z91" i="27"/>
  <c r="Z90" i="27"/>
  <c r="Z89" i="27"/>
  <c r="Z92" i="27"/>
  <c r="Z88" i="27"/>
  <c r="AY143" i="27"/>
  <c r="Y35" i="45"/>
  <c r="Z36" i="45"/>
  <c r="T30" i="45"/>
  <c r="X33" i="45"/>
  <c r="R28" i="45"/>
  <c r="R27" i="45"/>
  <c r="P26" i="45"/>
  <c r="V32" i="45"/>
  <c r="X34" i="45"/>
  <c r="T29" i="45"/>
  <c r="V31" i="45"/>
  <c r="Q25" i="45" l="1"/>
  <c r="AC147" i="27"/>
  <c r="AT147" i="27" s="1"/>
  <c r="AC148" i="27"/>
  <c r="AT148" i="27" s="1"/>
  <c r="AC149" i="27"/>
  <c r="AT149" i="27" s="1"/>
  <c r="P154" i="28" s="1"/>
  <c r="AH154" i="28" s="1"/>
  <c r="AC146" i="27"/>
  <c r="AT146" i="27" s="1"/>
  <c r="Q22" i="45"/>
  <c r="AC129" i="27"/>
  <c r="AT129" i="27" s="1"/>
  <c r="AI46" i="27"/>
  <c r="AI212" i="27"/>
  <c r="AI49" i="27"/>
  <c r="AI48" i="27"/>
  <c r="AI47" i="27"/>
  <c r="AI210" i="27"/>
  <c r="W24" i="45"/>
  <c r="AI209" i="27"/>
  <c r="AI211" i="27"/>
  <c r="Q21" i="45"/>
  <c r="AC126" i="27"/>
  <c r="AT126" i="27" s="1"/>
  <c r="AC127" i="27"/>
  <c r="AT127" i="27" s="1"/>
  <c r="AC125" i="27"/>
  <c r="AT125" i="27" s="1"/>
  <c r="AC128" i="27"/>
  <c r="AT128" i="27" s="1"/>
  <c r="AC124" i="27"/>
  <c r="AT124" i="27" s="1"/>
  <c r="AC150" i="27"/>
  <c r="AT150" i="27" s="1"/>
  <c r="P155" i="28" s="1"/>
  <c r="AH155" i="28" s="1"/>
  <c r="AC151" i="27"/>
  <c r="AT151" i="27" s="1"/>
  <c r="P156" i="28" s="1"/>
  <c r="AH156" i="28" s="1"/>
  <c r="AC116" i="27"/>
  <c r="Q20" i="45"/>
  <c r="AC117" i="27"/>
  <c r="AC121" i="27"/>
  <c r="AC123" i="27"/>
  <c r="AC119" i="27"/>
  <c r="AC120" i="27"/>
  <c r="AC118" i="27"/>
  <c r="AC122" i="27"/>
  <c r="AI178" i="27"/>
  <c r="AI180" i="27"/>
  <c r="AI179" i="27"/>
  <c r="AI176" i="27"/>
  <c r="AI181" i="27"/>
  <c r="AI177" i="27"/>
  <c r="AK206" i="27"/>
  <c r="AK45" i="27"/>
  <c r="Y23" i="45"/>
  <c r="AK44" i="27"/>
  <c r="AK43" i="27"/>
  <c r="AK208" i="27"/>
  <c r="AK207" i="27"/>
  <c r="AI114" i="27"/>
  <c r="AI113" i="27"/>
  <c r="AI112" i="27"/>
  <c r="AI110" i="27"/>
  <c r="AI109" i="27"/>
  <c r="AI111" i="27"/>
  <c r="AI142" i="27"/>
  <c r="AI143" i="27"/>
  <c r="AI108" i="27"/>
  <c r="AI107" i="27"/>
  <c r="AI106" i="27"/>
  <c r="AK115" i="27"/>
  <c r="AA141" i="27"/>
  <c r="AR141" i="27" s="1"/>
  <c r="AA140" i="27"/>
  <c r="AR140" i="27" s="1"/>
  <c r="AA100" i="27"/>
  <c r="AA99" i="27"/>
  <c r="AA98" i="27"/>
  <c r="AA97" i="27"/>
  <c r="AA95" i="27"/>
  <c r="AA96" i="27"/>
  <c r="AA101" i="27"/>
  <c r="AC142" i="27"/>
  <c r="AT142" i="27" s="1"/>
  <c r="AC143" i="27"/>
  <c r="AT143" i="27" s="1"/>
  <c r="AC108" i="27"/>
  <c r="AC107" i="27"/>
  <c r="AC106" i="27"/>
  <c r="AC104" i="27"/>
  <c r="AC103" i="27"/>
  <c r="AC102" i="27"/>
  <c r="AC105" i="27"/>
  <c r="AC144" i="27"/>
  <c r="AT144" i="27" s="1"/>
  <c r="AC145" i="27"/>
  <c r="AT145" i="27" s="1"/>
  <c r="AC114" i="27"/>
  <c r="AC113" i="27"/>
  <c r="AC112" i="27"/>
  <c r="AC111" i="27"/>
  <c r="AC110" i="27"/>
  <c r="AC109" i="27"/>
  <c r="Y137" i="27"/>
  <c r="AP137" i="27" s="1"/>
  <c r="Y136" i="27"/>
  <c r="AP136" i="27" s="1"/>
  <c r="Y87" i="27"/>
  <c r="Y85" i="27"/>
  <c r="Y84" i="27"/>
  <c r="Y83" i="27"/>
  <c r="Y81" i="27"/>
  <c r="Y86" i="27"/>
  <c r="Y82" i="27"/>
  <c r="AE115" i="27"/>
  <c r="AA139" i="27"/>
  <c r="AR139" i="27" s="1"/>
  <c r="AA138" i="27"/>
  <c r="AR138" i="27" s="1"/>
  <c r="AA94" i="27"/>
  <c r="AA92" i="27"/>
  <c r="AA91" i="27"/>
  <c r="AA90" i="27"/>
  <c r="AA89" i="27"/>
  <c r="AA93" i="27"/>
  <c r="AA88" i="27"/>
  <c r="Y134" i="27"/>
  <c r="AP134" i="27" s="1"/>
  <c r="Y196" i="27"/>
  <c r="AP196" i="27" s="1"/>
  <c r="L201" i="28" s="1"/>
  <c r="AD201" i="28" s="1"/>
  <c r="Y190" i="27"/>
  <c r="AP190" i="27" s="1"/>
  <c r="L195" i="28" s="1"/>
  <c r="AD195" i="28" s="1"/>
  <c r="Y189" i="27"/>
  <c r="AP189" i="27" s="1"/>
  <c r="L194" i="28" s="1"/>
  <c r="AD194" i="28" s="1"/>
  <c r="Y135" i="27"/>
  <c r="AP135" i="27" s="1"/>
  <c r="Y197" i="27"/>
  <c r="AP197" i="27" s="1"/>
  <c r="L202" i="28" s="1"/>
  <c r="AD202" i="28" s="1"/>
  <c r="Y191" i="27"/>
  <c r="AP191" i="27" s="1"/>
  <c r="L196" i="28" s="1"/>
  <c r="AD196" i="28" s="1"/>
  <c r="Y77" i="27"/>
  <c r="Y80" i="27"/>
  <c r="Y79" i="27"/>
  <c r="Y76" i="27"/>
  <c r="Y75" i="27"/>
  <c r="Y78" i="27"/>
  <c r="AZ143" i="27"/>
  <c r="AZ142" i="27"/>
  <c r="Z35" i="45"/>
  <c r="Y34" i="45"/>
  <c r="Q26" i="45"/>
  <c r="S27" i="45"/>
  <c r="U30" i="45"/>
  <c r="Y33" i="45"/>
  <c r="W31" i="45"/>
  <c r="W32" i="45"/>
  <c r="U29" i="45"/>
  <c r="S28" i="45"/>
  <c r="R21" i="45" l="1"/>
  <c r="AD125" i="27"/>
  <c r="AU125" i="27" s="1"/>
  <c r="AD126" i="27"/>
  <c r="AU126" i="27" s="1"/>
  <c r="AD127" i="27"/>
  <c r="AU127" i="27" s="1"/>
  <c r="AD128" i="27"/>
  <c r="AU128" i="27" s="1"/>
  <c r="AD124" i="27"/>
  <c r="AU124" i="27" s="1"/>
  <c r="R25" i="45"/>
  <c r="AD149" i="27"/>
  <c r="AU149" i="27" s="1"/>
  <c r="Q154" i="28" s="1"/>
  <c r="AI154" i="28" s="1"/>
  <c r="AD148" i="27"/>
  <c r="AU148" i="27" s="1"/>
  <c r="AD147" i="27"/>
  <c r="AU147" i="27" s="1"/>
  <c r="AD146" i="27"/>
  <c r="AU146" i="27" s="1"/>
  <c r="AJ177" i="27"/>
  <c r="AJ181" i="27"/>
  <c r="AJ180" i="27"/>
  <c r="AJ179" i="27"/>
  <c r="AJ178" i="27"/>
  <c r="AJ176" i="27"/>
  <c r="AD151" i="27"/>
  <c r="AU151" i="27" s="1"/>
  <c r="Q156" i="28" s="1"/>
  <c r="AI156" i="28" s="1"/>
  <c r="AD150" i="27"/>
  <c r="AU150" i="27" s="1"/>
  <c r="Q155" i="28" s="1"/>
  <c r="AI155" i="28" s="1"/>
  <c r="AD116" i="27"/>
  <c r="AH66" i="27"/>
  <c r="AH165" i="27"/>
  <c r="AH67" i="27"/>
  <c r="AH168" i="27"/>
  <c r="AH166" i="27"/>
  <c r="AH68" i="27"/>
  <c r="AH169" i="27"/>
  <c r="AH167" i="27"/>
  <c r="AH164" i="27"/>
  <c r="AH102" i="27"/>
  <c r="AH103" i="27"/>
  <c r="AH170" i="27"/>
  <c r="AH174" i="27"/>
  <c r="AH175" i="27"/>
  <c r="AH171" i="27"/>
  <c r="AH173" i="27"/>
  <c r="AH172" i="27"/>
  <c r="AH105" i="27"/>
  <c r="AH104" i="27"/>
  <c r="AL207" i="27"/>
  <c r="AL44" i="27"/>
  <c r="AL45" i="27"/>
  <c r="AL43" i="27"/>
  <c r="AL208" i="27"/>
  <c r="AL206" i="27"/>
  <c r="Z23" i="45"/>
  <c r="R20" i="45"/>
  <c r="AD119" i="27"/>
  <c r="AD118" i="27"/>
  <c r="AD122" i="27"/>
  <c r="AD117" i="27"/>
  <c r="AD120" i="27"/>
  <c r="AD121" i="27"/>
  <c r="AD123" i="27"/>
  <c r="X24" i="45"/>
  <c r="AJ210" i="27"/>
  <c r="AJ211" i="27"/>
  <c r="AJ48" i="27"/>
  <c r="AJ47" i="27"/>
  <c r="AJ209" i="27"/>
  <c r="AJ49" i="27"/>
  <c r="AJ212" i="27"/>
  <c r="AJ46" i="27"/>
  <c r="R22" i="45"/>
  <c r="AD129" i="27"/>
  <c r="AU129" i="27" s="1"/>
  <c r="AH139" i="27"/>
  <c r="AY139" i="27" s="1"/>
  <c r="AH138" i="27"/>
  <c r="AH92" i="27"/>
  <c r="AH93" i="27"/>
  <c r="AH90" i="27"/>
  <c r="AH89" i="27"/>
  <c r="AH88" i="27"/>
  <c r="AH91" i="27"/>
  <c r="AH141" i="27"/>
  <c r="AH140" i="27"/>
  <c r="AY140" i="27" s="1"/>
  <c r="AJ112" i="27"/>
  <c r="AJ111" i="27"/>
  <c r="AJ114" i="27"/>
  <c r="AJ113" i="27"/>
  <c r="AJ110" i="27"/>
  <c r="AJ109" i="27"/>
  <c r="AJ142" i="27"/>
  <c r="BA142" i="27" s="1"/>
  <c r="AJ143" i="27"/>
  <c r="AJ108" i="27"/>
  <c r="AJ107" i="27"/>
  <c r="AJ106" i="27"/>
  <c r="AL115" i="27"/>
  <c r="Z134" i="27"/>
  <c r="AQ134" i="27" s="1"/>
  <c r="Z196" i="27"/>
  <c r="AQ196" i="27" s="1"/>
  <c r="M201" i="28" s="1"/>
  <c r="AE201" i="28" s="1"/>
  <c r="Z190" i="27"/>
  <c r="AQ190" i="27" s="1"/>
  <c r="M195" i="28" s="1"/>
  <c r="AE195" i="28" s="1"/>
  <c r="Z189" i="27"/>
  <c r="AQ189" i="27" s="1"/>
  <c r="M194" i="28" s="1"/>
  <c r="AE194" i="28" s="1"/>
  <c r="Z135" i="27"/>
  <c r="AQ135" i="27" s="1"/>
  <c r="Z197" i="27"/>
  <c r="AQ197" i="27" s="1"/>
  <c r="M202" i="28" s="1"/>
  <c r="AE202" i="28" s="1"/>
  <c r="Z191" i="27"/>
  <c r="AQ191" i="27" s="1"/>
  <c r="M196" i="28" s="1"/>
  <c r="AE196" i="28" s="1"/>
  <c r="Z79" i="27"/>
  <c r="Z80" i="27"/>
  <c r="Z75" i="27"/>
  <c r="Z77" i="27"/>
  <c r="Z78" i="27"/>
  <c r="Z76" i="27"/>
  <c r="Z137" i="27"/>
  <c r="AQ137" i="27" s="1"/>
  <c r="Z136" i="27"/>
  <c r="AQ136" i="27" s="1"/>
  <c r="Z86" i="27"/>
  <c r="Z85" i="27"/>
  <c r="Z84" i="27"/>
  <c r="Z82" i="27"/>
  <c r="Z81" i="27"/>
  <c r="Z83" i="27"/>
  <c r="Z87" i="27"/>
  <c r="AB139" i="27"/>
  <c r="AS139" i="27" s="1"/>
  <c r="AB138" i="27"/>
  <c r="AS138" i="27" s="1"/>
  <c r="AB93" i="27"/>
  <c r="AB90" i="27"/>
  <c r="AB92" i="27"/>
  <c r="AB91" i="27"/>
  <c r="AB89" i="27"/>
  <c r="AB94" i="27"/>
  <c r="AB88" i="27"/>
  <c r="X180" i="27"/>
  <c r="AO180" i="27" s="1"/>
  <c r="K185" i="28" s="1"/>
  <c r="AC185" i="28" s="1"/>
  <c r="X177" i="27"/>
  <c r="AO177" i="27" s="1"/>
  <c r="K182" i="28" s="1"/>
  <c r="AC182" i="28" s="1"/>
  <c r="X178" i="27"/>
  <c r="AO178" i="27" s="1"/>
  <c r="K183" i="28" s="1"/>
  <c r="AC183" i="28" s="1"/>
  <c r="X216" i="27"/>
  <c r="AO216" i="27" s="1"/>
  <c r="K221" i="28" s="1"/>
  <c r="AC221" i="28" s="1"/>
  <c r="X218" i="27"/>
  <c r="AO218" i="27" s="1"/>
  <c r="K223" i="28" s="1"/>
  <c r="AC223" i="28" s="1"/>
  <c r="X181" i="27"/>
  <c r="AO181" i="27" s="1"/>
  <c r="K186" i="28" s="1"/>
  <c r="AC186" i="28" s="1"/>
  <c r="X215" i="27"/>
  <c r="AO215" i="27" s="1"/>
  <c r="K220" i="28" s="1"/>
  <c r="AC220" i="28" s="1"/>
  <c r="X179" i="27"/>
  <c r="AO179" i="27" s="1"/>
  <c r="K184" i="28" s="1"/>
  <c r="AC184" i="28" s="1"/>
  <c r="X176" i="27"/>
  <c r="AO176" i="27" s="1"/>
  <c r="K181" i="28" s="1"/>
  <c r="AC181" i="28" s="1"/>
  <c r="X217" i="27"/>
  <c r="AO217" i="27" s="1"/>
  <c r="K222" i="28" s="1"/>
  <c r="AC222" i="28" s="1"/>
  <c r="X68" i="27"/>
  <c r="X66" i="27"/>
  <c r="X63" i="27"/>
  <c r="X62" i="27"/>
  <c r="X65" i="27"/>
  <c r="X64" i="27"/>
  <c r="X67" i="27"/>
  <c r="AB141" i="27"/>
  <c r="AS141" i="27" s="1"/>
  <c r="AB140" i="27"/>
  <c r="AS140" i="27" s="1"/>
  <c r="AB101" i="27"/>
  <c r="AB98" i="27"/>
  <c r="AB100" i="27"/>
  <c r="AB99" i="27"/>
  <c r="AB96" i="27"/>
  <c r="AB95" i="27"/>
  <c r="AB97" i="27"/>
  <c r="AF115" i="27"/>
  <c r="X188" i="27"/>
  <c r="AO188" i="27" s="1"/>
  <c r="K193" i="28" s="1"/>
  <c r="AC193" i="28" s="1"/>
  <c r="X132" i="27"/>
  <c r="AO132" i="27" s="1"/>
  <c r="X186" i="27"/>
  <c r="AO186" i="27" s="1"/>
  <c r="K191" i="28" s="1"/>
  <c r="AC191" i="28" s="1"/>
  <c r="X183" i="27"/>
  <c r="AO183" i="27" s="1"/>
  <c r="K188" i="28" s="1"/>
  <c r="AC188" i="28" s="1"/>
  <c r="X152" i="27"/>
  <c r="AO152" i="27" s="1"/>
  <c r="K157" i="28" s="1"/>
  <c r="AC157" i="28" s="1"/>
  <c r="X220" i="27"/>
  <c r="AO220" i="27" s="1"/>
  <c r="K225" i="28" s="1"/>
  <c r="AC225" i="28" s="1"/>
  <c r="X198" i="27"/>
  <c r="AO198" i="27" s="1"/>
  <c r="K203" i="28" s="1"/>
  <c r="AC203" i="28" s="1"/>
  <c r="X193" i="27"/>
  <c r="AO193" i="27" s="1"/>
  <c r="K198" i="28" s="1"/>
  <c r="AC198" i="28" s="1"/>
  <c r="X187" i="27"/>
  <c r="AO187" i="27" s="1"/>
  <c r="K192" i="28" s="1"/>
  <c r="AC192" i="28" s="1"/>
  <c r="X184" i="27"/>
  <c r="AO184" i="27" s="1"/>
  <c r="K189" i="28" s="1"/>
  <c r="AC189" i="28" s="1"/>
  <c r="X131" i="27"/>
  <c r="AO131" i="27" s="1"/>
  <c r="X133" i="27"/>
  <c r="AO133" i="27" s="1"/>
  <c r="X222" i="27"/>
  <c r="AO222" i="27" s="1"/>
  <c r="K227" i="28" s="1"/>
  <c r="AC227" i="28" s="1"/>
  <c r="X219" i="27"/>
  <c r="AO219" i="27" s="1"/>
  <c r="K224" i="28" s="1"/>
  <c r="AC224" i="28" s="1"/>
  <c r="X195" i="27"/>
  <c r="AO195" i="27" s="1"/>
  <c r="K200" i="28" s="1"/>
  <c r="AC200" i="28" s="1"/>
  <c r="X192" i="27"/>
  <c r="AO192" i="27" s="1"/>
  <c r="K197" i="28" s="1"/>
  <c r="AC197" i="28" s="1"/>
  <c r="X185" i="27"/>
  <c r="AO185" i="27" s="1"/>
  <c r="K190" i="28" s="1"/>
  <c r="AC190" i="28" s="1"/>
  <c r="X182" i="27"/>
  <c r="AO182" i="27" s="1"/>
  <c r="K187" i="28" s="1"/>
  <c r="AC187" i="28" s="1"/>
  <c r="X221" i="27"/>
  <c r="AO221" i="27" s="1"/>
  <c r="K226" i="28" s="1"/>
  <c r="AC226" i="28" s="1"/>
  <c r="X194" i="27"/>
  <c r="AO194" i="27" s="1"/>
  <c r="K199" i="28" s="1"/>
  <c r="AC199" i="28" s="1"/>
  <c r="X130" i="27"/>
  <c r="AO130" i="27" s="1"/>
  <c r="X71" i="27"/>
  <c r="X74" i="27"/>
  <c r="X73" i="27"/>
  <c r="X72" i="27"/>
  <c r="X70" i="27"/>
  <c r="X69" i="27"/>
  <c r="AD144" i="27"/>
  <c r="AU144" i="27" s="1"/>
  <c r="AD145" i="27"/>
  <c r="AU145" i="27" s="1"/>
  <c r="AD110" i="27"/>
  <c r="AD113" i="27"/>
  <c r="AD112" i="27"/>
  <c r="AD111" i="27"/>
  <c r="AD109" i="27"/>
  <c r="AD114" i="27"/>
  <c r="AD142" i="27"/>
  <c r="AU142" i="27" s="1"/>
  <c r="AD143" i="27"/>
  <c r="AU143" i="27" s="1"/>
  <c r="AD108" i="27"/>
  <c r="AD107" i="27"/>
  <c r="AD106" i="27"/>
  <c r="AD105" i="27"/>
  <c r="AD104" i="27"/>
  <c r="AD103" i="27"/>
  <c r="AD102" i="27"/>
  <c r="BA143" i="27"/>
  <c r="AY138" i="27"/>
  <c r="AY141" i="27"/>
  <c r="T28" i="45"/>
  <c r="V29" i="45"/>
  <c r="X31" i="45"/>
  <c r="Z34" i="45"/>
  <c r="V30" i="45"/>
  <c r="X32" i="45"/>
  <c r="Z33" i="45"/>
  <c r="T27" i="45"/>
  <c r="R26" i="45"/>
  <c r="C63" i="34"/>
  <c r="J63" i="34" s="1"/>
  <c r="D63" i="34"/>
  <c r="K63" i="34" s="1"/>
  <c r="N63" i="34"/>
  <c r="B63" i="34"/>
  <c r="S21" i="45" l="1"/>
  <c r="AE127" i="27"/>
  <c r="AV127" i="27" s="1"/>
  <c r="AE128" i="27"/>
  <c r="AV128" i="27" s="1"/>
  <c r="AE125" i="27"/>
  <c r="AV125" i="27" s="1"/>
  <c r="AE126" i="27"/>
  <c r="AV126" i="27" s="1"/>
  <c r="AE124" i="27"/>
  <c r="AV124" i="27" s="1"/>
  <c r="S22" i="45"/>
  <c r="AE129" i="27"/>
  <c r="AV129" i="27" s="1"/>
  <c r="AK179" i="27"/>
  <c r="AK177" i="27"/>
  <c r="AK181" i="27"/>
  <c r="AK176" i="27"/>
  <c r="AK180" i="27"/>
  <c r="AK178" i="27"/>
  <c r="AI164" i="27"/>
  <c r="AI168" i="27"/>
  <c r="AI68" i="27"/>
  <c r="AI169" i="27"/>
  <c r="AI166" i="27"/>
  <c r="AI167" i="27"/>
  <c r="AI67" i="27"/>
  <c r="AI165" i="27"/>
  <c r="AI66" i="27"/>
  <c r="AI103" i="27"/>
  <c r="AI102" i="27"/>
  <c r="Y24" i="45"/>
  <c r="AK212" i="27"/>
  <c r="AK49" i="27"/>
  <c r="AK209" i="27"/>
  <c r="AK210" i="27"/>
  <c r="AK48" i="27"/>
  <c r="AK47" i="27"/>
  <c r="AK211" i="27"/>
  <c r="AK46" i="27"/>
  <c r="S20" i="45"/>
  <c r="AE119" i="27"/>
  <c r="AE121" i="27"/>
  <c r="AE118" i="27"/>
  <c r="AE122" i="27"/>
  <c r="AE120" i="27"/>
  <c r="AE123" i="27"/>
  <c r="AE117" i="27"/>
  <c r="S25" i="45"/>
  <c r="AE148" i="27"/>
  <c r="AV148" i="27" s="1"/>
  <c r="AE149" i="27"/>
  <c r="AV149" i="27" s="1"/>
  <c r="R154" i="28" s="1"/>
  <c r="AJ154" i="28" s="1"/>
  <c r="AE147" i="27"/>
  <c r="AV147" i="27" s="1"/>
  <c r="AE146" i="27"/>
  <c r="AV146" i="27" s="1"/>
  <c r="Y29" i="27"/>
  <c r="AE150" i="27"/>
  <c r="AV150" i="27" s="1"/>
  <c r="R155" i="28" s="1"/>
  <c r="AJ155" i="28" s="1"/>
  <c r="AE151" i="27"/>
  <c r="AV151" i="27" s="1"/>
  <c r="R156" i="28" s="1"/>
  <c r="AJ156" i="28" s="1"/>
  <c r="AE116" i="27"/>
  <c r="AI174" i="27"/>
  <c r="AI175" i="27"/>
  <c r="AI170" i="27"/>
  <c r="AI171" i="27"/>
  <c r="AI172" i="27"/>
  <c r="AI173" i="27"/>
  <c r="AI104" i="27"/>
  <c r="AI105" i="27"/>
  <c r="AM44" i="27"/>
  <c r="AM43" i="27"/>
  <c r="AM206" i="27"/>
  <c r="AM208" i="27"/>
  <c r="AM45" i="27"/>
  <c r="AM207" i="27"/>
  <c r="AI139" i="27"/>
  <c r="AZ139" i="27" s="1"/>
  <c r="AI138" i="27"/>
  <c r="AZ138" i="27" s="1"/>
  <c r="AI89" i="27"/>
  <c r="AI93" i="27"/>
  <c r="AI91" i="27"/>
  <c r="AI88" i="27"/>
  <c r="AI92" i="27"/>
  <c r="AI90" i="27"/>
  <c r="AK114" i="27"/>
  <c r="AK110" i="27"/>
  <c r="AK111" i="27"/>
  <c r="AK113" i="27"/>
  <c r="AK109" i="27"/>
  <c r="AK112" i="27"/>
  <c r="AI141" i="27"/>
  <c r="AI140" i="27"/>
  <c r="AZ140" i="27" s="1"/>
  <c r="AM115" i="27"/>
  <c r="AK142" i="27"/>
  <c r="BB142" i="27" s="1"/>
  <c r="AK143" i="27"/>
  <c r="BB143" i="27" s="1"/>
  <c r="AK106" i="27"/>
  <c r="AK107" i="27"/>
  <c r="AK108" i="27"/>
  <c r="Y188" i="27"/>
  <c r="AP188" i="27" s="1"/>
  <c r="L193" i="28" s="1"/>
  <c r="AD193" i="28" s="1"/>
  <c r="Y186" i="27"/>
  <c r="AP186" i="27" s="1"/>
  <c r="L191" i="28" s="1"/>
  <c r="AD191" i="28" s="1"/>
  <c r="Y183" i="27"/>
  <c r="AP183" i="27" s="1"/>
  <c r="L188" i="28" s="1"/>
  <c r="AD188" i="28" s="1"/>
  <c r="Y132" i="27"/>
  <c r="AP132" i="27" s="1"/>
  <c r="Y152" i="27"/>
  <c r="AP152" i="27" s="1"/>
  <c r="L157" i="28" s="1"/>
  <c r="AD157" i="28" s="1"/>
  <c r="Y198" i="27"/>
  <c r="AP198" i="27" s="1"/>
  <c r="L203" i="28" s="1"/>
  <c r="AD203" i="28" s="1"/>
  <c r="Y187" i="27"/>
  <c r="AP187" i="27" s="1"/>
  <c r="L192" i="28" s="1"/>
  <c r="AD192" i="28" s="1"/>
  <c r="Y184" i="27"/>
  <c r="AP184" i="27" s="1"/>
  <c r="L189" i="28" s="1"/>
  <c r="AD189" i="28" s="1"/>
  <c r="Y220" i="27"/>
  <c r="AP220" i="27" s="1"/>
  <c r="L225" i="28" s="1"/>
  <c r="AD225" i="28" s="1"/>
  <c r="Y193" i="27"/>
  <c r="AP193" i="27" s="1"/>
  <c r="L198" i="28" s="1"/>
  <c r="AD198" i="28" s="1"/>
  <c r="Y222" i="27"/>
  <c r="AP222" i="27" s="1"/>
  <c r="L227" i="28" s="1"/>
  <c r="AD227" i="28" s="1"/>
  <c r="Y195" i="27"/>
  <c r="AP195" i="27" s="1"/>
  <c r="L200" i="28" s="1"/>
  <c r="AD200" i="28" s="1"/>
  <c r="Y192" i="27"/>
  <c r="AP192" i="27" s="1"/>
  <c r="L197" i="28" s="1"/>
  <c r="AD197" i="28" s="1"/>
  <c r="Y133" i="27"/>
  <c r="AP133" i="27" s="1"/>
  <c r="Y131" i="27"/>
  <c r="AP131" i="27" s="1"/>
  <c r="Y219" i="27"/>
  <c r="AP219" i="27" s="1"/>
  <c r="L224" i="28" s="1"/>
  <c r="AD224" i="28" s="1"/>
  <c r="Y185" i="27"/>
  <c r="AP185" i="27" s="1"/>
  <c r="L190" i="28" s="1"/>
  <c r="AD190" i="28" s="1"/>
  <c r="Y182" i="27"/>
  <c r="AP182" i="27" s="1"/>
  <c r="L187" i="28" s="1"/>
  <c r="AD187" i="28" s="1"/>
  <c r="Y221" i="27"/>
  <c r="AP221" i="27" s="1"/>
  <c r="L226" i="28" s="1"/>
  <c r="AD226" i="28" s="1"/>
  <c r="Y130" i="27"/>
  <c r="AP130" i="27" s="1"/>
  <c r="Y194" i="27"/>
  <c r="AP194" i="27" s="1"/>
  <c r="L199" i="28" s="1"/>
  <c r="AD199" i="28" s="1"/>
  <c r="Y74" i="27"/>
  <c r="Y73" i="27"/>
  <c r="Y72" i="27"/>
  <c r="Y71" i="27"/>
  <c r="Y70" i="27"/>
  <c r="Y69" i="27"/>
  <c r="AA137" i="27"/>
  <c r="AR137" i="27" s="1"/>
  <c r="AA136" i="27"/>
  <c r="AR136" i="27" s="1"/>
  <c r="AA87" i="27"/>
  <c r="AA86" i="27"/>
  <c r="AA83" i="27"/>
  <c r="AA82" i="27"/>
  <c r="AA81" i="27"/>
  <c r="AA85" i="27"/>
  <c r="AA84" i="27"/>
  <c r="AG115" i="27"/>
  <c r="AC141" i="27"/>
  <c r="AT141" i="27" s="1"/>
  <c r="AC140" i="27"/>
  <c r="AT140" i="27" s="1"/>
  <c r="AC99" i="27"/>
  <c r="AC101" i="27"/>
  <c r="AC100" i="27"/>
  <c r="AC97" i="27"/>
  <c r="AC96" i="27"/>
  <c r="AC98" i="27"/>
  <c r="AC95" i="27"/>
  <c r="Y180" i="27"/>
  <c r="AP180" i="27" s="1"/>
  <c r="L185" i="28" s="1"/>
  <c r="AD185" i="28" s="1"/>
  <c r="Y177" i="27"/>
  <c r="AP177" i="27" s="1"/>
  <c r="L182" i="28" s="1"/>
  <c r="AD182" i="28" s="1"/>
  <c r="Y218" i="27"/>
  <c r="AP218" i="27" s="1"/>
  <c r="L223" i="28" s="1"/>
  <c r="AD223" i="28" s="1"/>
  <c r="Y216" i="27"/>
  <c r="AP216" i="27" s="1"/>
  <c r="L221" i="28" s="1"/>
  <c r="AD221" i="28" s="1"/>
  <c r="Y181" i="27"/>
  <c r="AP181" i="27" s="1"/>
  <c r="L186" i="28" s="1"/>
  <c r="AD186" i="28" s="1"/>
  <c r="Y178" i="27"/>
  <c r="AP178" i="27" s="1"/>
  <c r="L183" i="28" s="1"/>
  <c r="AD183" i="28" s="1"/>
  <c r="Y179" i="27"/>
  <c r="AP179" i="27" s="1"/>
  <c r="L184" i="28" s="1"/>
  <c r="AD184" i="28" s="1"/>
  <c r="Y215" i="27"/>
  <c r="AP215" i="27" s="1"/>
  <c r="L220" i="28" s="1"/>
  <c r="AD220" i="28" s="1"/>
  <c r="Y176" i="27"/>
  <c r="AP176" i="27" s="1"/>
  <c r="L181" i="28" s="1"/>
  <c r="AD181" i="28" s="1"/>
  <c r="Y217" i="27"/>
  <c r="AP217" i="27" s="1"/>
  <c r="L222" i="28" s="1"/>
  <c r="AD222" i="28" s="1"/>
  <c r="Y67" i="27"/>
  <c r="Y66" i="27"/>
  <c r="Y64" i="27"/>
  <c r="Y63" i="27"/>
  <c r="Y62" i="27"/>
  <c r="Y68" i="27"/>
  <c r="Y65" i="27"/>
  <c r="AE142" i="27"/>
  <c r="AV142" i="27" s="1"/>
  <c r="AE143" i="27"/>
  <c r="AV143" i="27" s="1"/>
  <c r="AE103" i="27"/>
  <c r="AE102" i="27"/>
  <c r="AE108" i="27"/>
  <c r="AE106" i="27"/>
  <c r="AE105" i="27"/>
  <c r="AE104" i="27"/>
  <c r="AE107" i="27"/>
  <c r="AA134" i="27"/>
  <c r="AR134" i="27" s="1"/>
  <c r="AA196" i="27"/>
  <c r="AR196" i="27" s="1"/>
  <c r="N201" i="28" s="1"/>
  <c r="AF201" i="28" s="1"/>
  <c r="AA190" i="27"/>
  <c r="AR190" i="27" s="1"/>
  <c r="N195" i="28" s="1"/>
  <c r="AF195" i="28" s="1"/>
  <c r="AA189" i="27"/>
  <c r="AR189" i="27" s="1"/>
  <c r="N194" i="28" s="1"/>
  <c r="AF194" i="28" s="1"/>
  <c r="AA197" i="27"/>
  <c r="AR197" i="27" s="1"/>
  <c r="N202" i="28" s="1"/>
  <c r="AF202" i="28" s="1"/>
  <c r="AA135" i="27"/>
  <c r="AR135" i="27" s="1"/>
  <c r="AA191" i="27"/>
  <c r="AR191" i="27" s="1"/>
  <c r="N196" i="28" s="1"/>
  <c r="AF196" i="28" s="1"/>
  <c r="AA80" i="27"/>
  <c r="AA79" i="27"/>
  <c r="AA78" i="27"/>
  <c r="AA77" i="27"/>
  <c r="AA75" i="27"/>
  <c r="AA76" i="27"/>
  <c r="AE144" i="27"/>
  <c r="AV144" i="27" s="1"/>
  <c r="AE145" i="27"/>
  <c r="AV145" i="27" s="1"/>
  <c r="AE114" i="27"/>
  <c r="AE113" i="27"/>
  <c r="AE112" i="27"/>
  <c r="AE110" i="27"/>
  <c r="AE109" i="27"/>
  <c r="AE111" i="27"/>
  <c r="AC139" i="27"/>
  <c r="AT139" i="27" s="1"/>
  <c r="AC138" i="27"/>
  <c r="AT138" i="27" s="1"/>
  <c r="AC94" i="27"/>
  <c r="AC91" i="27"/>
  <c r="AC93" i="27"/>
  <c r="AC92" i="27"/>
  <c r="AC89" i="27"/>
  <c r="AC88" i="27"/>
  <c r="AC90" i="27"/>
  <c r="AZ141" i="27"/>
  <c r="Y32" i="45"/>
  <c r="S26" i="45"/>
  <c r="W30" i="45"/>
  <c r="U27" i="45"/>
  <c r="W29" i="45"/>
  <c r="Y31" i="45"/>
  <c r="U28" i="45"/>
  <c r="AL47" i="27" l="1"/>
  <c r="Z24" i="45"/>
  <c r="AL211" i="27"/>
  <c r="AL212" i="27"/>
  <c r="AL49" i="27"/>
  <c r="AL209" i="27"/>
  <c r="AL210" i="27"/>
  <c r="AL46" i="27"/>
  <c r="AL48" i="27"/>
  <c r="T21" i="45"/>
  <c r="AF126" i="27"/>
  <c r="AW126" i="27" s="1"/>
  <c r="AF128" i="27"/>
  <c r="AW128" i="27" s="1"/>
  <c r="AF127" i="27"/>
  <c r="AW127" i="27" s="1"/>
  <c r="AF125" i="27"/>
  <c r="AW125" i="27" s="1"/>
  <c r="AF124" i="27"/>
  <c r="AW124" i="27" s="1"/>
  <c r="AJ170" i="27"/>
  <c r="AJ172" i="27"/>
  <c r="AJ173" i="27"/>
  <c r="AJ171" i="27"/>
  <c r="AJ174" i="27"/>
  <c r="AJ175" i="27"/>
  <c r="AJ104" i="27"/>
  <c r="AJ105" i="27"/>
  <c r="Z29" i="27"/>
  <c r="AF151" i="27"/>
  <c r="AW151" i="27" s="1"/>
  <c r="S156" i="28" s="1"/>
  <c r="AK156" i="28" s="1"/>
  <c r="AF150" i="27"/>
  <c r="AW150" i="27" s="1"/>
  <c r="S155" i="28" s="1"/>
  <c r="AK155" i="28" s="1"/>
  <c r="AF116" i="27"/>
  <c r="AJ68" i="27"/>
  <c r="AJ169" i="27"/>
  <c r="AJ166" i="27"/>
  <c r="AJ164" i="27"/>
  <c r="AJ165" i="27"/>
  <c r="AJ67" i="27"/>
  <c r="AJ168" i="27"/>
  <c r="AJ66" i="27"/>
  <c r="AJ167" i="27"/>
  <c r="AJ103" i="27"/>
  <c r="AJ102" i="27"/>
  <c r="AH63" i="27"/>
  <c r="AH159" i="27"/>
  <c r="AH158" i="27"/>
  <c r="AH163" i="27"/>
  <c r="AH64" i="27"/>
  <c r="AH161" i="27"/>
  <c r="AH162" i="27"/>
  <c r="AH62" i="27"/>
  <c r="AH65" i="27"/>
  <c r="AH160" i="27"/>
  <c r="AH101" i="27"/>
  <c r="AH100" i="27"/>
  <c r="AL176" i="27"/>
  <c r="AL180" i="27"/>
  <c r="AL178" i="27"/>
  <c r="AL179" i="27"/>
  <c r="AL177" i="27"/>
  <c r="AL181" i="27"/>
  <c r="AH60" i="27"/>
  <c r="AH61" i="27"/>
  <c r="AH58" i="27"/>
  <c r="AH59" i="27"/>
  <c r="AH154" i="27"/>
  <c r="AH155" i="27"/>
  <c r="AH157" i="27"/>
  <c r="AH156" i="27"/>
  <c r="AH99" i="27"/>
  <c r="AH98" i="27"/>
  <c r="T25" i="45"/>
  <c r="AF147" i="27"/>
  <c r="AW147" i="27" s="1"/>
  <c r="AF149" i="27"/>
  <c r="AW149" i="27" s="1"/>
  <c r="S154" i="28" s="1"/>
  <c r="AK154" i="28" s="1"/>
  <c r="AF148" i="27"/>
  <c r="AW148" i="27" s="1"/>
  <c r="AF146" i="27"/>
  <c r="AW146" i="27" s="1"/>
  <c r="T20" i="45"/>
  <c r="AF119" i="27"/>
  <c r="AF120" i="27"/>
  <c r="AF121" i="27"/>
  <c r="AF118" i="27"/>
  <c r="AF122" i="27"/>
  <c r="AF117" i="27"/>
  <c r="AF123" i="27"/>
  <c r="T22" i="45"/>
  <c r="AF129" i="27"/>
  <c r="AW129" i="27" s="1"/>
  <c r="AJ139" i="27"/>
  <c r="BA139" i="27" s="1"/>
  <c r="AJ138" i="27"/>
  <c r="BA138" i="27" s="1"/>
  <c r="AJ92" i="27"/>
  <c r="AJ88" i="27"/>
  <c r="AJ93" i="27"/>
  <c r="AJ91" i="27"/>
  <c r="AJ89" i="27"/>
  <c r="AJ90" i="27"/>
  <c r="AL114" i="27"/>
  <c r="AL112" i="27"/>
  <c r="AL110" i="27"/>
  <c r="AL113" i="27"/>
  <c r="AL109" i="27"/>
  <c r="AL111" i="27"/>
  <c r="AH134" i="27"/>
  <c r="AH190" i="27"/>
  <c r="AH189" i="27"/>
  <c r="AH135" i="27"/>
  <c r="AH191" i="27"/>
  <c r="AH80" i="27"/>
  <c r="AH79" i="27"/>
  <c r="AH78" i="27"/>
  <c r="AH75" i="27"/>
  <c r="AH77" i="27"/>
  <c r="AH76" i="27"/>
  <c r="AH137" i="27"/>
  <c r="AH136" i="27"/>
  <c r="AY136" i="27" s="1"/>
  <c r="AH87" i="27"/>
  <c r="AH84" i="27"/>
  <c r="AH86" i="27"/>
  <c r="AH85" i="27"/>
  <c r="AH81" i="27"/>
  <c r="AH83" i="27"/>
  <c r="AH82" i="27"/>
  <c r="AJ140" i="27"/>
  <c r="AJ141" i="27"/>
  <c r="AL142" i="27"/>
  <c r="BC142" i="27" s="1"/>
  <c r="AL143" i="27"/>
  <c r="AL108" i="27"/>
  <c r="AL107" i="27"/>
  <c r="AL106" i="27"/>
  <c r="AB134" i="27"/>
  <c r="AS134" i="27" s="1"/>
  <c r="AB196" i="27"/>
  <c r="AS196" i="27" s="1"/>
  <c r="O201" i="28" s="1"/>
  <c r="AG201" i="28" s="1"/>
  <c r="AB190" i="27"/>
  <c r="AS190" i="27" s="1"/>
  <c r="O195" i="28" s="1"/>
  <c r="AG195" i="28" s="1"/>
  <c r="AB189" i="27"/>
  <c r="AS189" i="27" s="1"/>
  <c r="O194" i="28" s="1"/>
  <c r="AG194" i="28" s="1"/>
  <c r="AB197" i="27"/>
  <c r="AS197" i="27" s="1"/>
  <c r="O202" i="28" s="1"/>
  <c r="AG202" i="28" s="1"/>
  <c r="AB135" i="27"/>
  <c r="AS135" i="27" s="1"/>
  <c r="AB191" i="27"/>
  <c r="AS191" i="27" s="1"/>
  <c r="O196" i="28" s="1"/>
  <c r="AG196" i="28" s="1"/>
  <c r="AB75" i="27"/>
  <c r="AB80" i="27"/>
  <c r="AB79" i="27"/>
  <c r="AB78" i="27"/>
  <c r="AB76" i="27"/>
  <c r="AB77" i="27"/>
  <c r="AD139" i="27"/>
  <c r="AU139" i="27" s="1"/>
  <c r="AD138" i="27"/>
  <c r="AU138" i="27" s="1"/>
  <c r="AD92" i="27"/>
  <c r="AD94" i="27"/>
  <c r="AD93" i="27"/>
  <c r="AD90" i="27"/>
  <c r="AD89" i="27"/>
  <c r="AD91" i="27"/>
  <c r="AD88" i="27"/>
  <c r="X171" i="27"/>
  <c r="AO171" i="27" s="1"/>
  <c r="K176" i="28" s="1"/>
  <c r="AC176" i="28" s="1"/>
  <c r="X174" i="27"/>
  <c r="AO174" i="27" s="1"/>
  <c r="K179" i="28" s="1"/>
  <c r="AC179" i="28" s="1"/>
  <c r="X213" i="27"/>
  <c r="AO213" i="27" s="1"/>
  <c r="K218" i="28" s="1"/>
  <c r="AC218" i="28" s="1"/>
  <c r="X211" i="27"/>
  <c r="AO211" i="27" s="1"/>
  <c r="K216" i="28" s="1"/>
  <c r="AC216" i="28" s="1"/>
  <c r="X175" i="27"/>
  <c r="AO175" i="27" s="1"/>
  <c r="K180" i="28" s="1"/>
  <c r="AC180" i="28" s="1"/>
  <c r="X172" i="27"/>
  <c r="AO172" i="27" s="1"/>
  <c r="K177" i="28" s="1"/>
  <c r="AC177" i="28" s="1"/>
  <c r="X212" i="27"/>
  <c r="AO212" i="27" s="1"/>
  <c r="K217" i="28" s="1"/>
  <c r="AC217" i="28" s="1"/>
  <c r="X173" i="27"/>
  <c r="AO173" i="27" s="1"/>
  <c r="K178" i="28" s="1"/>
  <c r="AC178" i="28" s="1"/>
  <c r="X214" i="27"/>
  <c r="AO214" i="27" s="1"/>
  <c r="K219" i="28" s="1"/>
  <c r="AC219" i="28" s="1"/>
  <c r="X60" i="27"/>
  <c r="X61" i="27"/>
  <c r="X59" i="27"/>
  <c r="X58" i="27"/>
  <c r="X57" i="27"/>
  <c r="X56" i="27"/>
  <c r="Z180" i="27"/>
  <c r="AQ180" i="27" s="1"/>
  <c r="M185" i="28" s="1"/>
  <c r="AE185" i="28" s="1"/>
  <c r="Z177" i="27"/>
  <c r="AQ177" i="27" s="1"/>
  <c r="M182" i="28" s="1"/>
  <c r="AE182" i="28" s="1"/>
  <c r="Z218" i="27"/>
  <c r="AQ218" i="27" s="1"/>
  <c r="M223" i="28" s="1"/>
  <c r="AE223" i="28" s="1"/>
  <c r="Z216" i="27"/>
  <c r="AQ216" i="27" s="1"/>
  <c r="M221" i="28" s="1"/>
  <c r="AE221" i="28" s="1"/>
  <c r="Z181" i="27"/>
  <c r="AQ181" i="27" s="1"/>
  <c r="M186" i="28" s="1"/>
  <c r="AE186" i="28" s="1"/>
  <c r="Z178" i="27"/>
  <c r="AQ178" i="27" s="1"/>
  <c r="M183" i="28" s="1"/>
  <c r="AE183" i="28" s="1"/>
  <c r="Z215" i="27"/>
  <c r="AQ215" i="27" s="1"/>
  <c r="M220" i="28" s="1"/>
  <c r="AE220" i="28" s="1"/>
  <c r="Z179" i="27"/>
  <c r="AQ179" i="27" s="1"/>
  <c r="M184" i="28" s="1"/>
  <c r="AE184" i="28" s="1"/>
  <c r="Z176" i="27"/>
  <c r="AQ176" i="27" s="1"/>
  <c r="M181" i="28" s="1"/>
  <c r="AE181" i="28" s="1"/>
  <c r="Z217" i="27"/>
  <c r="AQ217" i="27" s="1"/>
  <c r="M222" i="28" s="1"/>
  <c r="AE222" i="28" s="1"/>
  <c r="Z65" i="27"/>
  <c r="Z62" i="27"/>
  <c r="Z68" i="27"/>
  <c r="Z67" i="27"/>
  <c r="Z66" i="27"/>
  <c r="Z64" i="27"/>
  <c r="Z63" i="27"/>
  <c r="Z186" i="27"/>
  <c r="AQ186" i="27" s="1"/>
  <c r="M191" i="28" s="1"/>
  <c r="AE191" i="28" s="1"/>
  <c r="Z183" i="27"/>
  <c r="AQ183" i="27" s="1"/>
  <c r="M188" i="28" s="1"/>
  <c r="AE188" i="28" s="1"/>
  <c r="Z152" i="27"/>
  <c r="AQ152" i="27" s="1"/>
  <c r="M157" i="28" s="1"/>
  <c r="AE157" i="28" s="1"/>
  <c r="Z132" i="27"/>
  <c r="AQ132" i="27" s="1"/>
  <c r="Z188" i="27"/>
  <c r="AQ188" i="27" s="1"/>
  <c r="M193" i="28" s="1"/>
  <c r="AE193" i="28" s="1"/>
  <c r="Z193" i="27"/>
  <c r="AQ193" i="27" s="1"/>
  <c r="M198" i="28" s="1"/>
  <c r="AE198" i="28" s="1"/>
  <c r="Z220" i="27"/>
  <c r="AQ220" i="27" s="1"/>
  <c r="M225" i="28" s="1"/>
  <c r="AE225" i="28" s="1"/>
  <c r="Z198" i="27"/>
  <c r="AQ198" i="27" s="1"/>
  <c r="M203" i="28" s="1"/>
  <c r="AE203" i="28" s="1"/>
  <c r="Z187" i="27"/>
  <c r="AQ187" i="27" s="1"/>
  <c r="M192" i="28" s="1"/>
  <c r="AE192" i="28" s="1"/>
  <c r="Z184" i="27"/>
  <c r="AQ184" i="27" s="1"/>
  <c r="M189" i="28" s="1"/>
  <c r="AE189" i="28" s="1"/>
  <c r="Z133" i="27"/>
  <c r="AQ133" i="27" s="1"/>
  <c r="Z222" i="27"/>
  <c r="AQ222" i="27" s="1"/>
  <c r="M227" i="28" s="1"/>
  <c r="AE227" i="28" s="1"/>
  <c r="Z185" i="27"/>
  <c r="AQ185" i="27" s="1"/>
  <c r="M190" i="28" s="1"/>
  <c r="AE190" i="28" s="1"/>
  <c r="Z131" i="27"/>
  <c r="AQ131" i="27" s="1"/>
  <c r="Z219" i="27"/>
  <c r="AQ219" i="27" s="1"/>
  <c r="M224" i="28" s="1"/>
  <c r="AE224" i="28" s="1"/>
  <c r="Z195" i="27"/>
  <c r="AQ195" i="27" s="1"/>
  <c r="M200" i="28" s="1"/>
  <c r="AE200" i="28" s="1"/>
  <c r="Z192" i="27"/>
  <c r="AQ192" i="27" s="1"/>
  <c r="M197" i="28" s="1"/>
  <c r="AE197" i="28" s="1"/>
  <c r="Z182" i="27"/>
  <c r="AQ182" i="27" s="1"/>
  <c r="M187" i="28" s="1"/>
  <c r="AE187" i="28" s="1"/>
  <c r="Z130" i="27"/>
  <c r="AQ130" i="27" s="1"/>
  <c r="Z221" i="27"/>
  <c r="AQ221" i="27" s="1"/>
  <c r="M226" i="28" s="1"/>
  <c r="AE226" i="28" s="1"/>
  <c r="Z194" i="27"/>
  <c r="AQ194" i="27" s="1"/>
  <c r="M199" i="28" s="1"/>
  <c r="AE199" i="28" s="1"/>
  <c r="Z73" i="27"/>
  <c r="Z74" i="27"/>
  <c r="Z72" i="27"/>
  <c r="Z71" i="27"/>
  <c r="Z70" i="27"/>
  <c r="Z69" i="27"/>
  <c r="AB137" i="27"/>
  <c r="AS137" i="27" s="1"/>
  <c r="AB136" i="27"/>
  <c r="AS136" i="27" s="1"/>
  <c r="AB81" i="27"/>
  <c r="AB85" i="27"/>
  <c r="AB87" i="27"/>
  <c r="AB84" i="27"/>
  <c r="AB83" i="27"/>
  <c r="AB82" i="27"/>
  <c r="AB86" i="27"/>
  <c r="AD141" i="27"/>
  <c r="AU141" i="27" s="1"/>
  <c r="AD140" i="27"/>
  <c r="AU140" i="27" s="1"/>
  <c r="AD100" i="27"/>
  <c r="AD95" i="27"/>
  <c r="AD101" i="27"/>
  <c r="AD98" i="27"/>
  <c r="AD97" i="27"/>
  <c r="AD99" i="27"/>
  <c r="AD96" i="27"/>
  <c r="AF144" i="27"/>
  <c r="AW144" i="27" s="1"/>
  <c r="AF145" i="27"/>
  <c r="AW145" i="27" s="1"/>
  <c r="AF112" i="27"/>
  <c r="AF114" i="27"/>
  <c r="AF113" i="27"/>
  <c r="AF111" i="27"/>
  <c r="AF110" i="27"/>
  <c r="AF109" i="27"/>
  <c r="AF142" i="27"/>
  <c r="AW142" i="27" s="1"/>
  <c r="AF143" i="27"/>
  <c r="AW143" i="27" s="1"/>
  <c r="AF108" i="27"/>
  <c r="AF107" i="27"/>
  <c r="AF106" i="27"/>
  <c r="AF105" i="27"/>
  <c r="AF103" i="27"/>
  <c r="AF102" i="27"/>
  <c r="AF104" i="27"/>
  <c r="X168" i="27"/>
  <c r="AO168" i="27" s="1"/>
  <c r="K173" i="28" s="1"/>
  <c r="AC173" i="28" s="1"/>
  <c r="X208" i="27"/>
  <c r="AO208" i="27" s="1"/>
  <c r="K213" i="28" s="1"/>
  <c r="AC213" i="28" s="1"/>
  <c r="X169" i="27"/>
  <c r="AO169" i="27" s="1"/>
  <c r="K174" i="28" s="1"/>
  <c r="AC174" i="28" s="1"/>
  <c r="X209" i="27"/>
  <c r="AO209" i="27" s="1"/>
  <c r="K214" i="28" s="1"/>
  <c r="AC214" i="28" s="1"/>
  <c r="X207" i="27"/>
  <c r="AO207" i="27" s="1"/>
  <c r="K212" i="28" s="1"/>
  <c r="AC212" i="28" s="1"/>
  <c r="X170" i="27"/>
  <c r="AO170" i="27" s="1"/>
  <c r="K175" i="28" s="1"/>
  <c r="AC175" i="28" s="1"/>
  <c r="X167" i="27"/>
  <c r="AO167" i="27" s="1"/>
  <c r="K172" i="28" s="1"/>
  <c r="AC172" i="28" s="1"/>
  <c r="X210" i="27"/>
  <c r="AO210" i="27" s="1"/>
  <c r="K215" i="28" s="1"/>
  <c r="AC215" i="28" s="1"/>
  <c r="X55" i="27"/>
  <c r="X53" i="27"/>
  <c r="X52" i="27"/>
  <c r="X51" i="27"/>
  <c r="X50" i="27"/>
  <c r="X54" i="27"/>
  <c r="BC143" i="27"/>
  <c r="AY134" i="27"/>
  <c r="AY135" i="27"/>
  <c r="AY137" i="27"/>
  <c r="BA141" i="27"/>
  <c r="BA140" i="27"/>
  <c r="Z31" i="45"/>
  <c r="V27" i="45"/>
  <c r="X30" i="45"/>
  <c r="T26" i="45"/>
  <c r="V28" i="45"/>
  <c r="X29" i="45"/>
  <c r="Z32" i="45"/>
  <c r="AI61" i="27" l="1"/>
  <c r="AI60" i="27"/>
  <c r="AI59" i="27"/>
  <c r="AI58" i="27"/>
  <c r="AI155" i="27"/>
  <c r="AI154" i="27"/>
  <c r="AI156" i="27"/>
  <c r="AI157" i="27"/>
  <c r="AI99" i="27"/>
  <c r="AI98" i="27"/>
  <c r="U22" i="45"/>
  <c r="AG129" i="27"/>
  <c r="AX129" i="27" s="1"/>
  <c r="U20" i="45"/>
  <c r="AG120" i="27"/>
  <c r="AG123" i="27"/>
  <c r="AG121" i="27"/>
  <c r="AG117" i="27"/>
  <c r="AG119" i="27"/>
  <c r="AG122" i="27"/>
  <c r="AG118" i="27"/>
  <c r="AI159" i="27"/>
  <c r="AI160" i="27"/>
  <c r="AI161" i="27"/>
  <c r="AI62" i="27"/>
  <c r="AI163" i="27"/>
  <c r="AI158" i="27"/>
  <c r="AI63" i="27"/>
  <c r="AI64" i="27"/>
  <c r="AI65" i="27"/>
  <c r="AI162" i="27"/>
  <c r="AI101" i="27"/>
  <c r="AI100" i="27"/>
  <c r="U25" i="45"/>
  <c r="AG146" i="27"/>
  <c r="AX146" i="27" s="1"/>
  <c r="AG148" i="27"/>
  <c r="AX148" i="27" s="1"/>
  <c r="AG149" i="27"/>
  <c r="AX149" i="27" s="1"/>
  <c r="T154" i="28" s="1"/>
  <c r="AL154" i="28" s="1"/>
  <c r="AG147" i="27"/>
  <c r="AX147" i="27" s="1"/>
  <c r="AM177" i="27"/>
  <c r="AM178" i="27"/>
  <c r="AM181" i="27"/>
  <c r="AM176" i="27"/>
  <c r="AM180" i="27"/>
  <c r="AM179" i="27"/>
  <c r="AA29" i="27"/>
  <c r="AG151" i="27"/>
  <c r="AX151" i="27" s="1"/>
  <c r="T156" i="28" s="1"/>
  <c r="AL156" i="28" s="1"/>
  <c r="AG150" i="27"/>
  <c r="AX150" i="27" s="1"/>
  <c r="T155" i="28" s="1"/>
  <c r="AL155" i="28" s="1"/>
  <c r="AG116" i="27"/>
  <c r="U21" i="45"/>
  <c r="AG127" i="27"/>
  <c r="AX127" i="27" s="1"/>
  <c r="AG128" i="27"/>
  <c r="AX128" i="27" s="1"/>
  <c r="AG126" i="27"/>
  <c r="AX126" i="27" s="1"/>
  <c r="AG125" i="27"/>
  <c r="AX125" i="27" s="1"/>
  <c r="AG124" i="27"/>
  <c r="AX124" i="27" s="1"/>
  <c r="AM211" i="27"/>
  <c r="AM212" i="27"/>
  <c r="AM49" i="27"/>
  <c r="AM209" i="27"/>
  <c r="AM210" i="27"/>
  <c r="AM48" i="27"/>
  <c r="AM47" i="27"/>
  <c r="AM46" i="27"/>
  <c r="AK66" i="27"/>
  <c r="AK169" i="27"/>
  <c r="AK67" i="27"/>
  <c r="AK166" i="27"/>
  <c r="AK164" i="27"/>
  <c r="AK168" i="27"/>
  <c r="AK167" i="27"/>
  <c r="AK68" i="27"/>
  <c r="AK165" i="27"/>
  <c r="AK102" i="27"/>
  <c r="AK103" i="27"/>
  <c r="AK172" i="27"/>
  <c r="AK170" i="27"/>
  <c r="AK171" i="27"/>
  <c r="AK174" i="27"/>
  <c r="AK175" i="27"/>
  <c r="AK173" i="27"/>
  <c r="AK105" i="27"/>
  <c r="AK104" i="27"/>
  <c r="AM111" i="27"/>
  <c r="AM114" i="27"/>
  <c r="AM113" i="27"/>
  <c r="AM112" i="27"/>
  <c r="AM110" i="27"/>
  <c r="AM109" i="27"/>
  <c r="AK140" i="27"/>
  <c r="BB140" i="27" s="1"/>
  <c r="AK141" i="27"/>
  <c r="AK139" i="27"/>
  <c r="AK138" i="27"/>
  <c r="AK91" i="27"/>
  <c r="AK90" i="27"/>
  <c r="AK93" i="27"/>
  <c r="AK92" i="27"/>
  <c r="AK89" i="27"/>
  <c r="AK88" i="27"/>
  <c r="AI134" i="27"/>
  <c r="AZ134" i="27" s="1"/>
  <c r="AI190" i="27"/>
  <c r="AI135" i="27"/>
  <c r="AZ135" i="27" s="1"/>
  <c r="AI189" i="27"/>
  <c r="AI191" i="27"/>
  <c r="AI80" i="27"/>
  <c r="AI78" i="27"/>
  <c r="AI77" i="27"/>
  <c r="AI79" i="27"/>
  <c r="AI76" i="27"/>
  <c r="AI75" i="27"/>
  <c r="AM142" i="27"/>
  <c r="BD142" i="27" s="1"/>
  <c r="AM143" i="27"/>
  <c r="BD143" i="27" s="1"/>
  <c r="AM108" i="27"/>
  <c r="AM107" i="27"/>
  <c r="AM106" i="27"/>
  <c r="AI137" i="27"/>
  <c r="AZ137" i="27" s="1"/>
  <c r="AI136" i="27"/>
  <c r="AI87" i="27"/>
  <c r="AI85" i="27"/>
  <c r="AI86" i="27"/>
  <c r="AI84" i="27"/>
  <c r="AI83" i="27"/>
  <c r="AI82" i="27"/>
  <c r="AI81" i="27"/>
  <c r="AC137" i="27"/>
  <c r="AT137" i="27" s="1"/>
  <c r="AC136" i="27"/>
  <c r="AT136" i="27" s="1"/>
  <c r="AC87" i="27"/>
  <c r="AC86" i="27"/>
  <c r="AC82" i="27"/>
  <c r="AC85" i="27"/>
  <c r="AC84" i="27"/>
  <c r="AC83" i="27"/>
  <c r="AC81" i="27"/>
  <c r="Y168" i="27"/>
  <c r="AP168" i="27" s="1"/>
  <c r="L173" i="28" s="1"/>
  <c r="AD173" i="28" s="1"/>
  <c r="Y208" i="27"/>
  <c r="AP208" i="27" s="1"/>
  <c r="L213" i="28" s="1"/>
  <c r="AD213" i="28" s="1"/>
  <c r="Y169" i="27"/>
  <c r="AP169" i="27" s="1"/>
  <c r="L174" i="28" s="1"/>
  <c r="AD174" i="28" s="1"/>
  <c r="Y209" i="27"/>
  <c r="AP209" i="27" s="1"/>
  <c r="L214" i="28" s="1"/>
  <c r="AD214" i="28" s="1"/>
  <c r="Y207" i="27"/>
  <c r="AP207" i="27" s="1"/>
  <c r="L212" i="28" s="1"/>
  <c r="AD212" i="28" s="1"/>
  <c r="Y167" i="27"/>
  <c r="AP167" i="27" s="1"/>
  <c r="L172" i="28" s="1"/>
  <c r="AD172" i="28" s="1"/>
  <c r="Y170" i="27"/>
  <c r="AP170" i="27" s="1"/>
  <c r="L175" i="28" s="1"/>
  <c r="AD175" i="28" s="1"/>
  <c r="Y210" i="27"/>
  <c r="AP210" i="27" s="1"/>
  <c r="L215" i="28" s="1"/>
  <c r="AD215" i="28" s="1"/>
  <c r="Y51" i="27"/>
  <c r="Y55" i="27"/>
  <c r="Y53" i="27"/>
  <c r="Y52" i="27"/>
  <c r="Y50" i="27"/>
  <c r="Y54" i="27"/>
  <c r="AG144" i="27"/>
  <c r="AX144" i="27" s="1"/>
  <c r="AG145" i="27"/>
  <c r="AX145" i="27" s="1"/>
  <c r="AG114" i="27"/>
  <c r="AG112" i="27"/>
  <c r="AG111" i="27"/>
  <c r="AG110" i="27"/>
  <c r="AG109" i="27"/>
  <c r="AG113" i="27"/>
  <c r="AC134" i="27"/>
  <c r="AT134" i="27" s="1"/>
  <c r="AC190" i="27"/>
  <c r="AT190" i="27" s="1"/>
  <c r="P195" i="28" s="1"/>
  <c r="AH195" i="28" s="1"/>
  <c r="AC196" i="27"/>
  <c r="AT196" i="27" s="1"/>
  <c r="P201" i="28" s="1"/>
  <c r="AH201" i="28" s="1"/>
  <c r="AC189" i="27"/>
  <c r="AT189" i="27" s="1"/>
  <c r="P194" i="28" s="1"/>
  <c r="AH194" i="28" s="1"/>
  <c r="AC135" i="27"/>
  <c r="AT135" i="27" s="1"/>
  <c r="AC197" i="27"/>
  <c r="AT197" i="27" s="1"/>
  <c r="P202" i="28" s="1"/>
  <c r="AH202" i="28" s="1"/>
  <c r="AC191" i="27"/>
  <c r="AT191" i="27" s="1"/>
  <c r="P196" i="28" s="1"/>
  <c r="AH196" i="28" s="1"/>
  <c r="AC78" i="27"/>
  <c r="AC76" i="27"/>
  <c r="AC80" i="27"/>
  <c r="AC79" i="27"/>
  <c r="AC77" i="27"/>
  <c r="AC75" i="27"/>
  <c r="Y174" i="27"/>
  <c r="AP174" i="27" s="1"/>
  <c r="L179" i="28" s="1"/>
  <c r="AD179" i="28" s="1"/>
  <c r="Y171" i="27"/>
  <c r="AP171" i="27" s="1"/>
  <c r="L176" i="28" s="1"/>
  <c r="AD176" i="28" s="1"/>
  <c r="Y213" i="27"/>
  <c r="AP213" i="27" s="1"/>
  <c r="L218" i="28" s="1"/>
  <c r="AD218" i="28" s="1"/>
  <c r="Y175" i="27"/>
  <c r="AP175" i="27" s="1"/>
  <c r="L180" i="28" s="1"/>
  <c r="AD180" i="28" s="1"/>
  <c r="Y211" i="27"/>
  <c r="AP211" i="27" s="1"/>
  <c r="L216" i="28" s="1"/>
  <c r="AD216" i="28" s="1"/>
  <c r="Y172" i="27"/>
  <c r="AP172" i="27" s="1"/>
  <c r="L177" i="28" s="1"/>
  <c r="AD177" i="28" s="1"/>
  <c r="Y212" i="27"/>
  <c r="AP212" i="27" s="1"/>
  <c r="L217" i="28" s="1"/>
  <c r="AD217" i="28" s="1"/>
  <c r="Y173" i="27"/>
  <c r="AP173" i="27" s="1"/>
  <c r="L178" i="28" s="1"/>
  <c r="AD178" i="28" s="1"/>
  <c r="Y214" i="27"/>
  <c r="AP214" i="27" s="1"/>
  <c r="L219" i="28" s="1"/>
  <c r="AD219" i="28" s="1"/>
  <c r="Y61" i="27"/>
  <c r="Y60" i="27"/>
  <c r="Y59" i="27"/>
  <c r="Y58" i="27"/>
  <c r="Y56" i="27"/>
  <c r="Y57" i="27"/>
  <c r="AA188" i="27"/>
  <c r="AR188" i="27" s="1"/>
  <c r="N193" i="28" s="1"/>
  <c r="AF193" i="28" s="1"/>
  <c r="AA183" i="27"/>
  <c r="AR183" i="27" s="1"/>
  <c r="N188" i="28" s="1"/>
  <c r="AF188" i="28" s="1"/>
  <c r="AA132" i="27"/>
  <c r="AR132" i="27" s="1"/>
  <c r="AA152" i="27"/>
  <c r="AR152" i="27" s="1"/>
  <c r="N157" i="28" s="1"/>
  <c r="AF157" i="28" s="1"/>
  <c r="AA186" i="27"/>
  <c r="AR186" i="27" s="1"/>
  <c r="N191" i="28" s="1"/>
  <c r="AF191" i="28" s="1"/>
  <c r="AA198" i="27"/>
  <c r="AR198" i="27" s="1"/>
  <c r="N203" i="28" s="1"/>
  <c r="AF203" i="28" s="1"/>
  <c r="AA220" i="27"/>
  <c r="AR220" i="27" s="1"/>
  <c r="N225" i="28" s="1"/>
  <c r="AF225" i="28" s="1"/>
  <c r="AA193" i="27"/>
  <c r="AR193" i="27" s="1"/>
  <c r="N198" i="28" s="1"/>
  <c r="AF198" i="28" s="1"/>
  <c r="AA187" i="27"/>
  <c r="AR187" i="27" s="1"/>
  <c r="N192" i="28" s="1"/>
  <c r="AF192" i="28" s="1"/>
  <c r="AA184" i="27"/>
  <c r="AR184" i="27" s="1"/>
  <c r="N189" i="28" s="1"/>
  <c r="AF189" i="28" s="1"/>
  <c r="AA133" i="27"/>
  <c r="AR133" i="27" s="1"/>
  <c r="AA131" i="27"/>
  <c r="AR131" i="27" s="1"/>
  <c r="AA222" i="27"/>
  <c r="AR222" i="27" s="1"/>
  <c r="N227" i="28" s="1"/>
  <c r="AF227" i="28" s="1"/>
  <c r="AA219" i="27"/>
  <c r="AR219" i="27" s="1"/>
  <c r="N224" i="28" s="1"/>
  <c r="AF224" i="28" s="1"/>
  <c r="AA195" i="27"/>
  <c r="AR195" i="27" s="1"/>
  <c r="N200" i="28" s="1"/>
  <c r="AF200" i="28" s="1"/>
  <c r="AA192" i="27"/>
  <c r="AR192" i="27" s="1"/>
  <c r="N197" i="28" s="1"/>
  <c r="AF197" i="28" s="1"/>
  <c r="AA185" i="27"/>
  <c r="AR185" i="27" s="1"/>
  <c r="N190" i="28" s="1"/>
  <c r="AF190" i="28" s="1"/>
  <c r="AA182" i="27"/>
  <c r="AR182" i="27" s="1"/>
  <c r="N187" i="28" s="1"/>
  <c r="AF187" i="28" s="1"/>
  <c r="AA130" i="27"/>
  <c r="AR130" i="27" s="1"/>
  <c r="AA194" i="27"/>
  <c r="AR194" i="27" s="1"/>
  <c r="N199" i="28" s="1"/>
  <c r="AF199" i="28" s="1"/>
  <c r="AA221" i="27"/>
  <c r="AR221" i="27" s="1"/>
  <c r="N226" i="28" s="1"/>
  <c r="AF226" i="28" s="1"/>
  <c r="AA74" i="27"/>
  <c r="AA73" i="27"/>
  <c r="AA72" i="27"/>
  <c r="AA71" i="27"/>
  <c r="AA69" i="27"/>
  <c r="AA70" i="27"/>
  <c r="AE139" i="27"/>
  <c r="AV139" i="27" s="1"/>
  <c r="AE138" i="27"/>
  <c r="AV138" i="27" s="1"/>
  <c r="AE93" i="27"/>
  <c r="AE94" i="27"/>
  <c r="AE91" i="27"/>
  <c r="AE90" i="27"/>
  <c r="AE92" i="27"/>
  <c r="AE89" i="27"/>
  <c r="AE88" i="27"/>
  <c r="AE141" i="27"/>
  <c r="AV141" i="27" s="1"/>
  <c r="AE140" i="27"/>
  <c r="AV140" i="27" s="1"/>
  <c r="AE101" i="27"/>
  <c r="AE96" i="27"/>
  <c r="AE99" i="27"/>
  <c r="AE98" i="27"/>
  <c r="AE95" i="27"/>
  <c r="AE100" i="27"/>
  <c r="AE97" i="27"/>
  <c r="AA180" i="27"/>
  <c r="AR180" i="27" s="1"/>
  <c r="N185" i="28" s="1"/>
  <c r="AF185" i="28" s="1"/>
  <c r="AA177" i="27"/>
  <c r="AR177" i="27" s="1"/>
  <c r="N182" i="28" s="1"/>
  <c r="AF182" i="28" s="1"/>
  <c r="AA181" i="27"/>
  <c r="AR181" i="27" s="1"/>
  <c r="N186" i="28" s="1"/>
  <c r="AF186" i="28" s="1"/>
  <c r="AA178" i="27"/>
  <c r="AR178" i="27" s="1"/>
  <c r="N183" i="28" s="1"/>
  <c r="AF183" i="28" s="1"/>
  <c r="AA218" i="27"/>
  <c r="AR218" i="27" s="1"/>
  <c r="N223" i="28" s="1"/>
  <c r="AF223" i="28" s="1"/>
  <c r="AA216" i="27"/>
  <c r="AR216" i="27" s="1"/>
  <c r="N221" i="28" s="1"/>
  <c r="AF221" i="28" s="1"/>
  <c r="AA215" i="27"/>
  <c r="AR215" i="27" s="1"/>
  <c r="N220" i="28" s="1"/>
  <c r="AF220" i="28" s="1"/>
  <c r="AA179" i="27"/>
  <c r="AR179" i="27" s="1"/>
  <c r="N184" i="28" s="1"/>
  <c r="AF184" i="28" s="1"/>
  <c r="AA176" i="27"/>
  <c r="AR176" i="27" s="1"/>
  <c r="N181" i="28" s="1"/>
  <c r="AF181" i="28" s="1"/>
  <c r="AA217" i="27"/>
  <c r="AR217" i="27" s="1"/>
  <c r="N222" i="28" s="1"/>
  <c r="AF222" i="28" s="1"/>
  <c r="AA66" i="27"/>
  <c r="AA68" i="27"/>
  <c r="AA67" i="27"/>
  <c r="AA65" i="27"/>
  <c r="AA64" i="27"/>
  <c r="AA63" i="27"/>
  <c r="AA62" i="27"/>
  <c r="AG142" i="27"/>
  <c r="AX142" i="27" s="1"/>
  <c r="AG143" i="27"/>
  <c r="AX143" i="27" s="1"/>
  <c r="AG105" i="27"/>
  <c r="AG108" i="27"/>
  <c r="AG107" i="27"/>
  <c r="AG106" i="27"/>
  <c r="AG104" i="27"/>
  <c r="AG103" i="27"/>
  <c r="AG102" i="27"/>
  <c r="BB139" i="27"/>
  <c r="BB141" i="27"/>
  <c r="AY191" i="27"/>
  <c r="U196" i="28" s="1"/>
  <c r="AY190" i="27"/>
  <c r="U195" i="28" s="1"/>
  <c r="AY189" i="27"/>
  <c r="U194" i="28" s="1"/>
  <c r="BB138" i="27"/>
  <c r="AZ136" i="27"/>
  <c r="U26" i="45"/>
  <c r="Y30" i="45"/>
  <c r="Y29" i="45"/>
  <c r="W28" i="45"/>
  <c r="W27" i="45"/>
  <c r="AL168" i="27" l="1"/>
  <c r="AL165" i="27"/>
  <c r="AL68" i="27"/>
  <c r="AL169" i="27"/>
  <c r="AL167" i="27"/>
  <c r="AL66" i="27"/>
  <c r="AL166" i="27"/>
  <c r="AL164" i="27"/>
  <c r="AL67" i="27"/>
  <c r="AL102" i="27"/>
  <c r="AL103" i="27"/>
  <c r="AH203" i="27"/>
  <c r="AH38" i="27"/>
  <c r="V21" i="45"/>
  <c r="AH125" i="27"/>
  <c r="AY125" i="27" s="1"/>
  <c r="AH128" i="27"/>
  <c r="AY128" i="27" s="1"/>
  <c r="AH127" i="27"/>
  <c r="AY127" i="27" s="1"/>
  <c r="AH126" i="27"/>
  <c r="AY126" i="27" s="1"/>
  <c r="AH201" i="27"/>
  <c r="AH35" i="27"/>
  <c r="AH124" i="27"/>
  <c r="AY124" i="27" s="1"/>
  <c r="AH37" i="27"/>
  <c r="AH202" i="27"/>
  <c r="AH36" i="27"/>
  <c r="AH40" i="27"/>
  <c r="AH205" i="27"/>
  <c r="AH204" i="27"/>
  <c r="AH39" i="27"/>
  <c r="AH42" i="27"/>
  <c r="AH41" i="27"/>
  <c r="V22" i="45"/>
  <c r="AH129" i="27"/>
  <c r="AY129" i="27" s="1"/>
  <c r="AJ61" i="27"/>
  <c r="AJ60" i="27"/>
  <c r="AJ58" i="27"/>
  <c r="AJ59" i="27"/>
  <c r="AJ156" i="27"/>
  <c r="AJ154" i="27"/>
  <c r="AJ157" i="27"/>
  <c r="AJ155" i="27"/>
  <c r="AJ98" i="27"/>
  <c r="AJ99" i="27"/>
  <c r="AH218" i="27"/>
  <c r="AH55" i="27"/>
  <c r="AH56" i="27"/>
  <c r="AH216" i="27"/>
  <c r="AH54" i="27"/>
  <c r="AH57" i="27"/>
  <c r="AH217" i="27"/>
  <c r="AH151" i="27"/>
  <c r="AY151" i="27" s="1"/>
  <c r="U156" i="28" s="1"/>
  <c r="AM156" i="28" s="1"/>
  <c r="AH150" i="27"/>
  <c r="AY150" i="27" s="1"/>
  <c r="U155" i="28" s="1"/>
  <c r="AH153" i="27"/>
  <c r="AH116" i="27"/>
  <c r="AH95" i="27"/>
  <c r="AH96" i="27"/>
  <c r="AH94" i="27"/>
  <c r="AH97" i="27"/>
  <c r="AH196" i="27"/>
  <c r="AY196" i="27" s="1"/>
  <c r="U201" i="28" s="1"/>
  <c r="AM155" i="28"/>
  <c r="AL174" i="27"/>
  <c r="AL173" i="27"/>
  <c r="AL170" i="27"/>
  <c r="AL171" i="27"/>
  <c r="AL175" i="27"/>
  <c r="AL172" i="27"/>
  <c r="AL105" i="27"/>
  <c r="AL104" i="27"/>
  <c r="AJ62" i="27"/>
  <c r="AJ159" i="27"/>
  <c r="AJ158" i="27"/>
  <c r="AJ162" i="27"/>
  <c r="AJ163" i="27"/>
  <c r="AJ65" i="27"/>
  <c r="AJ64" i="27"/>
  <c r="AJ161" i="27"/>
  <c r="AJ63" i="27"/>
  <c r="AJ160" i="27"/>
  <c r="AJ100" i="27"/>
  <c r="AJ101" i="27"/>
  <c r="AH215" i="27"/>
  <c r="AH213" i="27"/>
  <c r="AH214" i="27"/>
  <c r="V25" i="45"/>
  <c r="AH53" i="27"/>
  <c r="AH50" i="27"/>
  <c r="AH52" i="27"/>
  <c r="AH51" i="27"/>
  <c r="AH149" i="27"/>
  <c r="AY149" i="27" s="1"/>
  <c r="U154" i="28" s="1"/>
  <c r="AM154" i="28" s="1"/>
  <c r="AH148" i="27"/>
  <c r="AY148" i="27" s="1"/>
  <c r="AH146" i="27"/>
  <c r="AY146" i="27" s="1"/>
  <c r="AH147" i="27"/>
  <c r="AY147" i="27" s="1"/>
  <c r="AH145" i="27"/>
  <c r="AY145" i="27" s="1"/>
  <c r="AH144" i="27"/>
  <c r="AY144" i="27" s="1"/>
  <c r="AH120" i="27"/>
  <c r="V20" i="45"/>
  <c r="AH33" i="27"/>
  <c r="AH34" i="27"/>
  <c r="AH122" i="27"/>
  <c r="AH200" i="27"/>
  <c r="AH31" i="27"/>
  <c r="AH32" i="27"/>
  <c r="AH121" i="27"/>
  <c r="AH199" i="27"/>
  <c r="AH123" i="27"/>
  <c r="AH30" i="27"/>
  <c r="AH119" i="27"/>
  <c r="AH117" i="27"/>
  <c r="AH118" i="27"/>
  <c r="AH197" i="27"/>
  <c r="AY197" i="27" s="1"/>
  <c r="U202" i="28" s="1"/>
  <c r="AJ137" i="27"/>
  <c r="BA137" i="27" s="1"/>
  <c r="AJ136" i="27"/>
  <c r="BA136" i="27" s="1"/>
  <c r="AJ86" i="27"/>
  <c r="AJ87" i="27"/>
  <c r="AJ85" i="27"/>
  <c r="AJ83" i="27"/>
  <c r="AJ82" i="27"/>
  <c r="AJ84" i="27"/>
  <c r="AJ81" i="27"/>
  <c r="AJ134" i="27"/>
  <c r="BA134" i="27" s="1"/>
  <c r="AJ190" i="27"/>
  <c r="AJ189" i="27"/>
  <c r="AJ135" i="27"/>
  <c r="BA135" i="27" s="1"/>
  <c r="AJ191" i="27"/>
  <c r="AJ77" i="27"/>
  <c r="AJ79" i="27"/>
  <c r="AJ76" i="27"/>
  <c r="AJ80" i="27"/>
  <c r="AJ75" i="27"/>
  <c r="AJ78" i="27"/>
  <c r="AB29" i="27"/>
  <c r="AH29" i="27"/>
  <c r="AH186" i="27"/>
  <c r="AH183" i="27"/>
  <c r="AH152" i="27"/>
  <c r="AH132" i="27"/>
  <c r="AH188" i="27"/>
  <c r="AH220" i="27"/>
  <c r="AH187" i="27"/>
  <c r="AH184" i="27"/>
  <c r="AH133" i="27"/>
  <c r="AY133" i="27" s="1"/>
  <c r="AH198" i="27"/>
  <c r="AH193" i="27"/>
  <c r="AH131" i="27"/>
  <c r="AH195" i="27"/>
  <c r="AH222" i="27"/>
  <c r="AH192" i="27"/>
  <c r="AH185" i="27"/>
  <c r="AH130" i="27"/>
  <c r="AH182" i="27"/>
  <c r="AH219" i="27"/>
  <c r="AH194" i="27"/>
  <c r="AH221" i="27"/>
  <c r="AH74" i="27"/>
  <c r="AH70" i="27"/>
  <c r="AH73" i="27"/>
  <c r="AH71" i="27"/>
  <c r="AH69" i="27"/>
  <c r="AH72" i="27"/>
  <c r="AL139" i="27"/>
  <c r="AL138" i="27"/>
  <c r="BC138" i="27" s="1"/>
  <c r="AL88" i="27"/>
  <c r="AL92" i="27"/>
  <c r="AL91" i="27"/>
  <c r="AL93" i="27"/>
  <c r="AL90" i="27"/>
  <c r="AL89" i="27"/>
  <c r="AL141" i="27"/>
  <c r="AL140" i="27"/>
  <c r="BC140" i="27" s="1"/>
  <c r="AF139" i="27"/>
  <c r="AW139" i="27" s="1"/>
  <c r="AF138" i="27"/>
  <c r="AW138" i="27" s="1"/>
  <c r="AF94" i="27"/>
  <c r="AF89" i="27"/>
  <c r="AF92" i="27"/>
  <c r="AF91" i="27"/>
  <c r="AF90" i="27"/>
  <c r="AF93" i="27"/>
  <c r="AF88" i="27"/>
  <c r="Z174" i="27"/>
  <c r="AQ174" i="27" s="1"/>
  <c r="M179" i="28" s="1"/>
  <c r="AE179" i="28" s="1"/>
  <c r="Z171" i="27"/>
  <c r="AQ171" i="27" s="1"/>
  <c r="M176" i="28" s="1"/>
  <c r="AE176" i="28" s="1"/>
  <c r="Z175" i="27"/>
  <c r="AQ175" i="27" s="1"/>
  <c r="M180" i="28" s="1"/>
  <c r="AE180" i="28" s="1"/>
  <c r="Z172" i="27"/>
  <c r="AQ172" i="27" s="1"/>
  <c r="M177" i="28" s="1"/>
  <c r="AE177" i="28" s="1"/>
  <c r="Z213" i="27"/>
  <c r="AQ213" i="27" s="1"/>
  <c r="M218" i="28" s="1"/>
  <c r="AE218" i="28" s="1"/>
  <c r="Z211" i="27"/>
  <c r="AQ211" i="27" s="1"/>
  <c r="M216" i="28" s="1"/>
  <c r="AE216" i="28" s="1"/>
  <c r="Z212" i="27"/>
  <c r="AQ212" i="27" s="1"/>
  <c r="M217" i="28" s="1"/>
  <c r="AE217" i="28" s="1"/>
  <c r="Z214" i="27"/>
  <c r="AQ214" i="27" s="1"/>
  <c r="M219" i="28" s="1"/>
  <c r="AE219" i="28" s="1"/>
  <c r="Z173" i="27"/>
  <c r="AQ173" i="27" s="1"/>
  <c r="M178" i="28" s="1"/>
  <c r="AE178" i="28" s="1"/>
  <c r="Z61" i="27"/>
  <c r="Z60" i="27"/>
  <c r="Z59" i="27"/>
  <c r="Z57" i="27"/>
  <c r="Z56" i="27"/>
  <c r="Z58" i="27"/>
  <c r="AB180" i="27"/>
  <c r="AS180" i="27" s="1"/>
  <c r="O185" i="28" s="1"/>
  <c r="AG185" i="28" s="1"/>
  <c r="AB177" i="27"/>
  <c r="AS177" i="27" s="1"/>
  <c r="O182" i="28" s="1"/>
  <c r="AG182" i="28" s="1"/>
  <c r="AB218" i="27"/>
  <c r="AS218" i="27" s="1"/>
  <c r="O223" i="28" s="1"/>
  <c r="AG223" i="28" s="1"/>
  <c r="AB181" i="27"/>
  <c r="AS181" i="27" s="1"/>
  <c r="O186" i="28" s="1"/>
  <c r="AG186" i="28" s="1"/>
  <c r="AB216" i="27"/>
  <c r="AS216" i="27" s="1"/>
  <c r="O221" i="28" s="1"/>
  <c r="AG221" i="28" s="1"/>
  <c r="AB178" i="27"/>
  <c r="AS178" i="27" s="1"/>
  <c r="O183" i="28" s="1"/>
  <c r="AG183" i="28" s="1"/>
  <c r="AB215" i="27"/>
  <c r="AS215" i="27" s="1"/>
  <c r="O220" i="28" s="1"/>
  <c r="AG220" i="28" s="1"/>
  <c r="AB176" i="27"/>
  <c r="AS176" i="27" s="1"/>
  <c r="O181" i="28" s="1"/>
  <c r="AG181" i="28" s="1"/>
  <c r="AB217" i="27"/>
  <c r="AS217" i="27" s="1"/>
  <c r="O222" i="28" s="1"/>
  <c r="AG222" i="28" s="1"/>
  <c r="AB179" i="27"/>
  <c r="AS179" i="27" s="1"/>
  <c r="O184" i="28" s="1"/>
  <c r="AG184" i="28" s="1"/>
  <c r="AB64" i="27"/>
  <c r="AB67" i="27"/>
  <c r="AB68" i="27"/>
  <c r="AB66" i="27"/>
  <c r="AB63" i="27"/>
  <c r="AB62" i="27"/>
  <c r="AB65" i="27"/>
  <c r="Z168" i="27"/>
  <c r="AQ168" i="27" s="1"/>
  <c r="M173" i="28" s="1"/>
  <c r="AE173" i="28" s="1"/>
  <c r="Z208" i="27"/>
  <c r="AQ208" i="27" s="1"/>
  <c r="M213" i="28" s="1"/>
  <c r="AE213" i="28" s="1"/>
  <c r="Z169" i="27"/>
  <c r="AQ169" i="27" s="1"/>
  <c r="M174" i="28" s="1"/>
  <c r="AE174" i="28" s="1"/>
  <c r="Z209" i="27"/>
  <c r="AQ209" i="27" s="1"/>
  <c r="M214" i="28" s="1"/>
  <c r="AE214" i="28" s="1"/>
  <c r="Z207" i="27"/>
  <c r="AQ207" i="27" s="1"/>
  <c r="M212" i="28" s="1"/>
  <c r="AE212" i="28" s="1"/>
  <c r="Z170" i="27"/>
  <c r="AQ170" i="27" s="1"/>
  <c r="M175" i="28" s="1"/>
  <c r="AE175" i="28" s="1"/>
  <c r="Z167" i="27"/>
  <c r="AQ167" i="27" s="1"/>
  <c r="M172" i="28" s="1"/>
  <c r="AE172" i="28" s="1"/>
  <c r="Z210" i="27"/>
  <c r="AQ210" i="27" s="1"/>
  <c r="M215" i="28" s="1"/>
  <c r="AE215" i="28" s="1"/>
  <c r="Z54" i="27"/>
  <c r="Z55" i="27"/>
  <c r="Z53" i="27"/>
  <c r="Z52" i="27"/>
  <c r="Z51" i="27"/>
  <c r="Z50" i="27"/>
  <c r="X165" i="27"/>
  <c r="AO165" i="27" s="1"/>
  <c r="K170" i="28" s="1"/>
  <c r="AC170" i="28" s="1"/>
  <c r="X162" i="27"/>
  <c r="AO162" i="27" s="1"/>
  <c r="K167" i="28" s="1"/>
  <c r="AC167" i="28" s="1"/>
  <c r="X166" i="27"/>
  <c r="AO166" i="27" s="1"/>
  <c r="K171" i="28" s="1"/>
  <c r="AC171" i="28" s="1"/>
  <c r="X164" i="27"/>
  <c r="AO164" i="27" s="1"/>
  <c r="K169" i="28" s="1"/>
  <c r="AC169" i="28" s="1"/>
  <c r="X205" i="27"/>
  <c r="AO205" i="27" s="1"/>
  <c r="K210" i="28" s="1"/>
  <c r="AC210" i="28" s="1"/>
  <c r="X163" i="27"/>
  <c r="AO163" i="27" s="1"/>
  <c r="K168" i="28" s="1"/>
  <c r="AC168" i="28" s="1"/>
  <c r="X206" i="27"/>
  <c r="AO206" i="27" s="1"/>
  <c r="K211" i="28" s="1"/>
  <c r="AC211" i="28" s="1"/>
  <c r="X49" i="27"/>
  <c r="X48" i="27"/>
  <c r="X47" i="27"/>
  <c r="X45" i="27"/>
  <c r="X44" i="27"/>
  <c r="X46" i="27"/>
  <c r="AF141" i="27"/>
  <c r="AW141" i="27" s="1"/>
  <c r="AF140" i="27"/>
  <c r="AW140" i="27" s="1"/>
  <c r="AF97" i="27"/>
  <c r="AF100" i="27"/>
  <c r="AF99" i="27"/>
  <c r="AF98" i="27"/>
  <c r="AF96" i="27"/>
  <c r="AF95" i="27"/>
  <c r="AF101" i="27"/>
  <c r="AD134" i="27"/>
  <c r="AU134" i="27" s="1"/>
  <c r="AD190" i="27"/>
  <c r="AU190" i="27" s="1"/>
  <c r="Q195" i="28" s="1"/>
  <c r="AI195" i="28" s="1"/>
  <c r="AD196" i="27"/>
  <c r="AU196" i="27" s="1"/>
  <c r="Q201" i="28" s="1"/>
  <c r="AI201" i="28" s="1"/>
  <c r="AD189" i="27"/>
  <c r="AU189" i="27" s="1"/>
  <c r="Q194" i="28" s="1"/>
  <c r="AI194" i="28" s="1"/>
  <c r="AD135" i="27"/>
  <c r="AU135" i="27" s="1"/>
  <c r="AD191" i="27"/>
  <c r="AU191" i="27" s="1"/>
  <c r="Q196" i="28" s="1"/>
  <c r="AI196" i="28" s="1"/>
  <c r="AD197" i="27"/>
  <c r="AU197" i="27" s="1"/>
  <c r="Q202" i="28" s="1"/>
  <c r="AI202" i="28" s="1"/>
  <c r="AD78" i="27"/>
  <c r="AD76" i="27"/>
  <c r="AD77" i="27"/>
  <c r="AD80" i="27"/>
  <c r="AD75" i="27"/>
  <c r="AD79" i="27"/>
  <c r="X159" i="27"/>
  <c r="X204" i="27"/>
  <c r="X161" i="27"/>
  <c r="AO161" i="27" s="1"/>
  <c r="K166" i="28" s="1"/>
  <c r="AC166" i="28" s="1"/>
  <c r="X158" i="27"/>
  <c r="X160" i="27"/>
  <c r="X203" i="27"/>
  <c r="X43" i="27"/>
  <c r="X42" i="27"/>
  <c r="X41" i="27"/>
  <c r="X40" i="27"/>
  <c r="X39" i="27"/>
  <c r="X38" i="27"/>
  <c r="AD137" i="27"/>
  <c r="AU137" i="27" s="1"/>
  <c r="AD136" i="27"/>
  <c r="AU136" i="27" s="1"/>
  <c r="AD83" i="27"/>
  <c r="AD87" i="27"/>
  <c r="AD86" i="27"/>
  <c r="AD85" i="27"/>
  <c r="AD84" i="27"/>
  <c r="AD82" i="27"/>
  <c r="AD81" i="27"/>
  <c r="AB186" i="27"/>
  <c r="AS186" i="27" s="1"/>
  <c r="O191" i="28" s="1"/>
  <c r="AG191" i="28" s="1"/>
  <c r="AB183" i="27"/>
  <c r="AS183" i="27" s="1"/>
  <c r="O188" i="28" s="1"/>
  <c r="AG188" i="28" s="1"/>
  <c r="AB152" i="27"/>
  <c r="AS152" i="27" s="1"/>
  <c r="O157" i="28" s="1"/>
  <c r="AG157" i="28" s="1"/>
  <c r="AB188" i="27"/>
  <c r="AS188" i="27" s="1"/>
  <c r="O193" i="28" s="1"/>
  <c r="AG193" i="28" s="1"/>
  <c r="AB132" i="27"/>
  <c r="AS132" i="27" s="1"/>
  <c r="AB198" i="27"/>
  <c r="AS198" i="27" s="1"/>
  <c r="O203" i="28" s="1"/>
  <c r="AG203" i="28" s="1"/>
  <c r="AB193" i="27"/>
  <c r="AS193" i="27" s="1"/>
  <c r="O198" i="28" s="1"/>
  <c r="AG198" i="28" s="1"/>
  <c r="AB184" i="27"/>
  <c r="AS184" i="27" s="1"/>
  <c r="O189" i="28" s="1"/>
  <c r="AG189" i="28" s="1"/>
  <c r="AB187" i="27"/>
  <c r="AS187" i="27" s="1"/>
  <c r="O192" i="28" s="1"/>
  <c r="AG192" i="28" s="1"/>
  <c r="AB220" i="27"/>
  <c r="AS220" i="27" s="1"/>
  <c r="O225" i="28" s="1"/>
  <c r="AG225" i="28" s="1"/>
  <c r="AB133" i="27"/>
  <c r="AS133" i="27" s="1"/>
  <c r="AB222" i="27"/>
  <c r="AS222" i="27" s="1"/>
  <c r="O227" i="28" s="1"/>
  <c r="AG227" i="28" s="1"/>
  <c r="AB219" i="27"/>
  <c r="AS219" i="27" s="1"/>
  <c r="O224" i="28" s="1"/>
  <c r="AG224" i="28" s="1"/>
  <c r="AB192" i="27"/>
  <c r="AS192" i="27" s="1"/>
  <c r="O197" i="28" s="1"/>
  <c r="AG197" i="28" s="1"/>
  <c r="AB185" i="27"/>
  <c r="AS185" i="27" s="1"/>
  <c r="O190" i="28" s="1"/>
  <c r="AG190" i="28" s="1"/>
  <c r="AB131" i="27"/>
  <c r="AS131" i="27" s="1"/>
  <c r="AB195" i="27"/>
  <c r="AS195" i="27" s="1"/>
  <c r="O200" i="28" s="1"/>
  <c r="AG200" i="28" s="1"/>
  <c r="AB182" i="27"/>
  <c r="AS182" i="27" s="1"/>
  <c r="O187" i="28" s="1"/>
  <c r="AG187" i="28" s="1"/>
  <c r="AB130" i="27"/>
  <c r="AS130" i="27" s="1"/>
  <c r="AB221" i="27"/>
  <c r="AS221" i="27" s="1"/>
  <c r="O226" i="28" s="1"/>
  <c r="AG226" i="28" s="1"/>
  <c r="AB194" i="27"/>
  <c r="AS194" i="27" s="1"/>
  <c r="O199" i="28" s="1"/>
  <c r="AG199" i="28" s="1"/>
  <c r="AB74" i="27"/>
  <c r="AB73" i="27"/>
  <c r="AB72" i="27"/>
  <c r="AB70" i="27"/>
  <c r="AB69" i="27"/>
  <c r="AB71" i="27"/>
  <c r="AZ190" i="27"/>
  <c r="V195" i="28" s="1"/>
  <c r="AZ189" i="27"/>
  <c r="V194" i="28" s="1"/>
  <c r="AZ191" i="27"/>
  <c r="V196" i="28" s="1"/>
  <c r="AY131" i="27"/>
  <c r="AY132" i="27"/>
  <c r="BC141" i="27"/>
  <c r="BC139" i="27"/>
  <c r="Z30" i="45"/>
  <c r="X27" i="45"/>
  <c r="V26" i="45"/>
  <c r="X28" i="45"/>
  <c r="Z29" i="45"/>
  <c r="AI42" i="27" l="1"/>
  <c r="AI40" i="27"/>
  <c r="W22" i="45"/>
  <c r="AI204" i="27"/>
  <c r="AI39" i="27"/>
  <c r="AI205" i="27"/>
  <c r="AI41" i="27"/>
  <c r="AI129" i="27"/>
  <c r="AZ129" i="27" s="1"/>
  <c r="AK62" i="27"/>
  <c r="AK162" i="27"/>
  <c r="AK163" i="27"/>
  <c r="AK160" i="27"/>
  <c r="AK64" i="27"/>
  <c r="AK159" i="27"/>
  <c r="AK158" i="27"/>
  <c r="AK63" i="27"/>
  <c r="AK161" i="27"/>
  <c r="AK65" i="27"/>
  <c r="AK101" i="27"/>
  <c r="AK100" i="27"/>
  <c r="AI57" i="27"/>
  <c r="AI55" i="27"/>
  <c r="AI216" i="27"/>
  <c r="AI217" i="27"/>
  <c r="AI218" i="27"/>
  <c r="AI56" i="27"/>
  <c r="AI54" i="27"/>
  <c r="AI150" i="27"/>
  <c r="AZ150" i="27" s="1"/>
  <c r="V155" i="28" s="1"/>
  <c r="AN155" i="28" s="1"/>
  <c r="AI151" i="27"/>
  <c r="AZ151" i="27" s="1"/>
  <c r="V156" i="28" s="1"/>
  <c r="AN156" i="28" s="1"/>
  <c r="AI153" i="27"/>
  <c r="AI116" i="27"/>
  <c r="AI96" i="27"/>
  <c r="AI97" i="27"/>
  <c r="AI95" i="27"/>
  <c r="AI94" i="27"/>
  <c r="AI196" i="27"/>
  <c r="AZ196" i="27" s="1"/>
  <c r="V201" i="28" s="1"/>
  <c r="AK61" i="27"/>
  <c r="AK58" i="27"/>
  <c r="AK60" i="27"/>
  <c r="AK59" i="27"/>
  <c r="AK154" i="27"/>
  <c r="AK157" i="27"/>
  <c r="AK156" i="27"/>
  <c r="AK155" i="27"/>
  <c r="AK99" i="27"/>
  <c r="AK98" i="27"/>
  <c r="AI203" i="27"/>
  <c r="AI38" i="27"/>
  <c r="W21" i="45"/>
  <c r="AI125" i="27"/>
  <c r="AZ125" i="27" s="1"/>
  <c r="AI127" i="27"/>
  <c r="AZ127" i="27" s="1"/>
  <c r="AI126" i="27"/>
  <c r="AZ126" i="27" s="1"/>
  <c r="AI128" i="27"/>
  <c r="AZ128" i="27" s="1"/>
  <c r="AI202" i="27"/>
  <c r="AI37" i="27"/>
  <c r="AI36" i="27"/>
  <c r="AI124" i="27"/>
  <c r="AZ124" i="27" s="1"/>
  <c r="AI201" i="27"/>
  <c r="AI35" i="27"/>
  <c r="AM165" i="27"/>
  <c r="AM168" i="27"/>
  <c r="AM68" i="27"/>
  <c r="AM164" i="27"/>
  <c r="AM167" i="27"/>
  <c r="AM67" i="27"/>
  <c r="AM166" i="27"/>
  <c r="AM169" i="27"/>
  <c r="AM66" i="27"/>
  <c r="AM103" i="27"/>
  <c r="AM102" i="27"/>
  <c r="AM174" i="27"/>
  <c r="AM175" i="27"/>
  <c r="AM170" i="27"/>
  <c r="AM171" i="27"/>
  <c r="AM172" i="27"/>
  <c r="AM173" i="27"/>
  <c r="AM105" i="27"/>
  <c r="AM104" i="27"/>
  <c r="AI123" i="27"/>
  <c r="AI122" i="27"/>
  <c r="AI199" i="27"/>
  <c r="AI34" i="27"/>
  <c r="AI120" i="27"/>
  <c r="W20" i="45"/>
  <c r="AI33" i="27"/>
  <c r="AI32" i="27"/>
  <c r="AI121" i="27"/>
  <c r="AI200" i="27"/>
  <c r="AI30" i="27"/>
  <c r="AI31" i="27"/>
  <c r="AI117" i="27"/>
  <c r="AI119" i="27"/>
  <c r="AI118" i="27"/>
  <c r="AI197" i="27"/>
  <c r="AZ197" i="27" s="1"/>
  <c r="V202" i="28" s="1"/>
  <c r="AI214" i="27"/>
  <c r="AI51" i="27"/>
  <c r="AI52" i="27"/>
  <c r="AI50" i="27"/>
  <c r="AI213" i="27"/>
  <c r="AI53" i="27"/>
  <c r="W25" i="45"/>
  <c r="AI215" i="27"/>
  <c r="AI149" i="27"/>
  <c r="AZ149" i="27" s="1"/>
  <c r="V154" i="28" s="1"/>
  <c r="AN154" i="28" s="1"/>
  <c r="AI148" i="27"/>
  <c r="AZ148" i="27" s="1"/>
  <c r="AI147" i="27"/>
  <c r="AZ147" i="27" s="1"/>
  <c r="AI146" i="27"/>
  <c r="AZ146" i="27" s="1"/>
  <c r="AI144" i="27"/>
  <c r="AZ144" i="27" s="1"/>
  <c r="AI145" i="27"/>
  <c r="AZ145" i="27" s="1"/>
  <c r="AM141" i="27"/>
  <c r="BD141" i="27" s="1"/>
  <c r="AM140" i="27"/>
  <c r="BD140" i="27" s="1"/>
  <c r="AC29" i="27"/>
  <c r="AI183" i="27"/>
  <c r="AI220" i="27"/>
  <c r="AI188" i="27"/>
  <c r="AI152" i="27"/>
  <c r="AI186" i="27"/>
  <c r="AI132" i="27"/>
  <c r="AZ132" i="27" s="1"/>
  <c r="AI198" i="27"/>
  <c r="AI184" i="27"/>
  <c r="AI131" i="27"/>
  <c r="AZ131" i="27" s="1"/>
  <c r="AI193" i="27"/>
  <c r="AI187" i="27"/>
  <c r="AI133" i="27"/>
  <c r="AZ133" i="27" s="1"/>
  <c r="AI185" i="27"/>
  <c r="AI222" i="27"/>
  <c r="AI192" i="27"/>
  <c r="AI182" i="27"/>
  <c r="AI130" i="27"/>
  <c r="AI195" i="27"/>
  <c r="AI219" i="27"/>
  <c r="AI221" i="27"/>
  <c r="AI194" i="27"/>
  <c r="AI74" i="27"/>
  <c r="AI70" i="27"/>
  <c r="AI73" i="27"/>
  <c r="AI72" i="27"/>
  <c r="AI71" i="27"/>
  <c r="AI69" i="27"/>
  <c r="AI29" i="27"/>
  <c r="AK134" i="27"/>
  <c r="BB134" i="27" s="1"/>
  <c r="AK190" i="27"/>
  <c r="AK189" i="27"/>
  <c r="AK135" i="27"/>
  <c r="AK191" i="27"/>
  <c r="AK75" i="27"/>
  <c r="AK79" i="27"/>
  <c r="AK77" i="27"/>
  <c r="AK76" i="27"/>
  <c r="AK80" i="27"/>
  <c r="AK78" i="27"/>
  <c r="AK137" i="27"/>
  <c r="BB137" i="27" s="1"/>
  <c r="AK136" i="27"/>
  <c r="BB136" i="27" s="1"/>
  <c r="AK82" i="27"/>
  <c r="AK81" i="27"/>
  <c r="AK87" i="27"/>
  <c r="AK83" i="27"/>
  <c r="AK86" i="27"/>
  <c r="AK85" i="27"/>
  <c r="AK84" i="27"/>
  <c r="AM139" i="27"/>
  <c r="BD139" i="27" s="1"/>
  <c r="AM138" i="27"/>
  <c r="BD138" i="27" s="1"/>
  <c r="AM93" i="27"/>
  <c r="AM90" i="27"/>
  <c r="AM92" i="27"/>
  <c r="AM89" i="27"/>
  <c r="AM91" i="27"/>
  <c r="AM88" i="27"/>
  <c r="AE137" i="27"/>
  <c r="AV137" i="27" s="1"/>
  <c r="AE136" i="27"/>
  <c r="AV136" i="27" s="1"/>
  <c r="AE85" i="27"/>
  <c r="AE84" i="27"/>
  <c r="AE87" i="27"/>
  <c r="AE86" i="27"/>
  <c r="AE83" i="27"/>
  <c r="AE82" i="27"/>
  <c r="AE81" i="27"/>
  <c r="AG140" i="27"/>
  <c r="AX140" i="27" s="1"/>
  <c r="AG141" i="27"/>
  <c r="AX141" i="27" s="1"/>
  <c r="AG98" i="27"/>
  <c r="AG95" i="27"/>
  <c r="AG101" i="27"/>
  <c r="AG100" i="27"/>
  <c r="AG97" i="27"/>
  <c r="AG96" i="27"/>
  <c r="AG99" i="27"/>
  <c r="AE134" i="27"/>
  <c r="AV134" i="27" s="1"/>
  <c r="AE196" i="27"/>
  <c r="AV196" i="27" s="1"/>
  <c r="R201" i="28" s="1"/>
  <c r="AJ201" i="28" s="1"/>
  <c r="AE190" i="27"/>
  <c r="AV190" i="27" s="1"/>
  <c r="R195" i="28" s="1"/>
  <c r="AJ195" i="28" s="1"/>
  <c r="AE189" i="27"/>
  <c r="AV189" i="27" s="1"/>
  <c r="R194" i="28" s="1"/>
  <c r="AJ194" i="28" s="1"/>
  <c r="AE135" i="27"/>
  <c r="AV135" i="27" s="1"/>
  <c r="AE191" i="27"/>
  <c r="AV191" i="27" s="1"/>
  <c r="R196" i="28" s="1"/>
  <c r="AJ196" i="28" s="1"/>
  <c r="AE197" i="27"/>
  <c r="AV197" i="27" s="1"/>
  <c r="R202" i="28" s="1"/>
  <c r="AJ202" i="28" s="1"/>
  <c r="AE78" i="27"/>
  <c r="AE80" i="27"/>
  <c r="AE79" i="27"/>
  <c r="AE77" i="27"/>
  <c r="AE75" i="27"/>
  <c r="AE76" i="27"/>
  <c r="Y165" i="27"/>
  <c r="AP165" i="27" s="1"/>
  <c r="L170" i="28" s="1"/>
  <c r="AD170" i="28" s="1"/>
  <c r="Y162" i="27"/>
  <c r="AP162" i="27" s="1"/>
  <c r="L167" i="28" s="1"/>
  <c r="AD167" i="28" s="1"/>
  <c r="Y166" i="27"/>
  <c r="AP166" i="27" s="1"/>
  <c r="L171" i="28" s="1"/>
  <c r="AD171" i="28" s="1"/>
  <c r="Y164" i="27"/>
  <c r="AP164" i="27" s="1"/>
  <c r="L169" i="28" s="1"/>
  <c r="AD169" i="28" s="1"/>
  <c r="Y205" i="27"/>
  <c r="AP205" i="27" s="1"/>
  <c r="L210" i="28" s="1"/>
  <c r="AD210" i="28" s="1"/>
  <c r="Y163" i="27"/>
  <c r="AP163" i="27" s="1"/>
  <c r="L168" i="28" s="1"/>
  <c r="AD168" i="28" s="1"/>
  <c r="Y206" i="27"/>
  <c r="AP206" i="27" s="1"/>
  <c r="L211" i="28" s="1"/>
  <c r="AD211" i="28" s="1"/>
  <c r="Y49" i="27"/>
  <c r="Y48" i="27"/>
  <c r="Y46" i="27"/>
  <c r="Y45" i="27"/>
  <c r="Y44" i="27"/>
  <c r="Y47" i="27"/>
  <c r="AC177" i="27"/>
  <c r="AT177" i="27" s="1"/>
  <c r="P182" i="28" s="1"/>
  <c r="AH182" i="28" s="1"/>
  <c r="AC180" i="27"/>
  <c r="AT180" i="27" s="1"/>
  <c r="P185" i="28" s="1"/>
  <c r="AH185" i="28" s="1"/>
  <c r="AC218" i="27"/>
  <c r="AT218" i="27" s="1"/>
  <c r="P223" i="28" s="1"/>
  <c r="AH223" i="28" s="1"/>
  <c r="AC216" i="27"/>
  <c r="AT216" i="27" s="1"/>
  <c r="P221" i="28" s="1"/>
  <c r="AH221" i="28" s="1"/>
  <c r="AC181" i="27"/>
  <c r="AT181" i="27" s="1"/>
  <c r="P186" i="28" s="1"/>
  <c r="AH186" i="28" s="1"/>
  <c r="AC178" i="27"/>
  <c r="AT178" i="27" s="1"/>
  <c r="P183" i="28" s="1"/>
  <c r="AH183" i="28" s="1"/>
  <c r="AC215" i="27"/>
  <c r="AT215" i="27" s="1"/>
  <c r="P220" i="28" s="1"/>
  <c r="AH220" i="28" s="1"/>
  <c r="AC217" i="27"/>
  <c r="AT217" i="27" s="1"/>
  <c r="P222" i="28" s="1"/>
  <c r="AH222" i="28" s="1"/>
  <c r="AC179" i="27"/>
  <c r="AT179" i="27" s="1"/>
  <c r="P184" i="28" s="1"/>
  <c r="AH184" i="28" s="1"/>
  <c r="AC176" i="27"/>
  <c r="AT176" i="27" s="1"/>
  <c r="P181" i="28" s="1"/>
  <c r="AH181" i="28" s="1"/>
  <c r="AC68" i="27"/>
  <c r="AC67" i="27"/>
  <c r="AC66" i="27"/>
  <c r="AC64" i="27"/>
  <c r="AC63" i="27"/>
  <c r="AC62" i="27"/>
  <c r="AC65" i="27"/>
  <c r="AC152" i="27"/>
  <c r="AT152" i="27" s="1"/>
  <c r="P157" i="28" s="1"/>
  <c r="AH157" i="28" s="1"/>
  <c r="AC186" i="27"/>
  <c r="AT186" i="27" s="1"/>
  <c r="P191" i="28" s="1"/>
  <c r="AH191" i="28" s="1"/>
  <c r="AC132" i="27"/>
  <c r="AT132" i="27" s="1"/>
  <c r="AC188" i="27"/>
  <c r="AT188" i="27" s="1"/>
  <c r="P193" i="28" s="1"/>
  <c r="AH193" i="28" s="1"/>
  <c r="AC183" i="27"/>
  <c r="AT183" i="27" s="1"/>
  <c r="P188" i="28" s="1"/>
  <c r="AH188" i="28" s="1"/>
  <c r="AC220" i="27"/>
  <c r="AT220" i="27" s="1"/>
  <c r="P225" i="28" s="1"/>
  <c r="AH225" i="28" s="1"/>
  <c r="AC193" i="27"/>
  <c r="AT193" i="27" s="1"/>
  <c r="P198" i="28" s="1"/>
  <c r="AH198" i="28" s="1"/>
  <c r="AC198" i="27"/>
  <c r="AT198" i="27" s="1"/>
  <c r="P203" i="28" s="1"/>
  <c r="AH203" i="28" s="1"/>
  <c r="AC187" i="27"/>
  <c r="AT187" i="27" s="1"/>
  <c r="P192" i="28" s="1"/>
  <c r="AH192" i="28" s="1"/>
  <c r="AC184" i="27"/>
  <c r="AT184" i="27" s="1"/>
  <c r="P189" i="28" s="1"/>
  <c r="AH189" i="28" s="1"/>
  <c r="AC133" i="27"/>
  <c r="AT133" i="27" s="1"/>
  <c r="AC131" i="27"/>
  <c r="AT131" i="27" s="1"/>
  <c r="AC219" i="27"/>
  <c r="AT219" i="27" s="1"/>
  <c r="P224" i="28" s="1"/>
  <c r="AH224" i="28" s="1"/>
  <c r="AC185" i="27"/>
  <c r="AT185" i="27" s="1"/>
  <c r="P190" i="28" s="1"/>
  <c r="AH190" i="28" s="1"/>
  <c r="AC222" i="27"/>
  <c r="AT222" i="27" s="1"/>
  <c r="P227" i="28" s="1"/>
  <c r="AH227" i="28" s="1"/>
  <c r="AC195" i="27"/>
  <c r="AT195" i="27" s="1"/>
  <c r="P200" i="28" s="1"/>
  <c r="AH200" i="28" s="1"/>
  <c r="AC192" i="27"/>
  <c r="AT192" i="27" s="1"/>
  <c r="P197" i="28" s="1"/>
  <c r="AH197" i="28" s="1"/>
  <c r="AC130" i="27"/>
  <c r="AT130" i="27" s="1"/>
  <c r="AC194" i="27"/>
  <c r="AT194" i="27" s="1"/>
  <c r="P199" i="28" s="1"/>
  <c r="AH199" i="28" s="1"/>
  <c r="AC182" i="27"/>
  <c r="AT182" i="27" s="1"/>
  <c r="P187" i="28" s="1"/>
  <c r="AH187" i="28" s="1"/>
  <c r="AC221" i="27"/>
  <c r="AT221" i="27" s="1"/>
  <c r="P226" i="28" s="1"/>
  <c r="AH226" i="28" s="1"/>
  <c r="AC74" i="27"/>
  <c r="AC73" i="27"/>
  <c r="AC72" i="27"/>
  <c r="AC71" i="27"/>
  <c r="AC70" i="27"/>
  <c r="AC69" i="27"/>
  <c r="Y159" i="27"/>
  <c r="Y204" i="27"/>
  <c r="Y161" i="27"/>
  <c r="AP161" i="27" s="1"/>
  <c r="L166" i="28" s="1"/>
  <c r="AD166" i="28" s="1"/>
  <c r="Y160" i="27"/>
  <c r="Y158" i="27"/>
  <c r="Y203" i="27"/>
  <c r="Y43" i="27"/>
  <c r="Y42" i="27"/>
  <c r="Y41" i="27"/>
  <c r="Y40" i="27"/>
  <c r="Y38" i="27"/>
  <c r="Y39" i="27"/>
  <c r="AG139" i="27"/>
  <c r="AX139" i="27" s="1"/>
  <c r="AG138" i="27"/>
  <c r="AX138" i="27" s="1"/>
  <c r="AG90" i="27"/>
  <c r="AG93" i="27"/>
  <c r="AG92" i="27"/>
  <c r="AG91" i="27"/>
  <c r="AG89" i="27"/>
  <c r="AG94" i="27"/>
  <c r="AG88" i="27"/>
  <c r="AA168" i="27"/>
  <c r="AR168" i="27" s="1"/>
  <c r="N173" i="28" s="1"/>
  <c r="AF173" i="28" s="1"/>
  <c r="AA169" i="27"/>
  <c r="AR169" i="27" s="1"/>
  <c r="N174" i="28" s="1"/>
  <c r="AF174" i="28" s="1"/>
  <c r="AA208" i="27"/>
  <c r="AR208" i="27" s="1"/>
  <c r="N213" i="28" s="1"/>
  <c r="AF213" i="28" s="1"/>
  <c r="AA207" i="27"/>
  <c r="AR207" i="27" s="1"/>
  <c r="N212" i="28" s="1"/>
  <c r="AF212" i="28" s="1"/>
  <c r="AA209" i="27"/>
  <c r="AR209" i="27" s="1"/>
  <c r="N214" i="28" s="1"/>
  <c r="AF214" i="28" s="1"/>
  <c r="AA170" i="27"/>
  <c r="AR170" i="27" s="1"/>
  <c r="N175" i="28" s="1"/>
  <c r="AF175" i="28" s="1"/>
  <c r="AA167" i="27"/>
  <c r="AR167" i="27" s="1"/>
  <c r="N172" i="28" s="1"/>
  <c r="AF172" i="28" s="1"/>
  <c r="AA210" i="27"/>
  <c r="AR210" i="27" s="1"/>
  <c r="N215" i="28" s="1"/>
  <c r="AF215" i="28" s="1"/>
  <c r="AA55" i="27"/>
  <c r="AA53" i="27"/>
  <c r="AA54" i="27"/>
  <c r="AA52" i="27"/>
  <c r="AA51" i="27"/>
  <c r="AA50" i="27"/>
  <c r="AA174" i="27"/>
  <c r="AR174" i="27" s="1"/>
  <c r="N179" i="28" s="1"/>
  <c r="AF179" i="28" s="1"/>
  <c r="AA171" i="27"/>
  <c r="AR171" i="27" s="1"/>
  <c r="N176" i="28" s="1"/>
  <c r="AF176" i="28" s="1"/>
  <c r="AA211" i="27"/>
  <c r="AR211" i="27" s="1"/>
  <c r="N216" i="28" s="1"/>
  <c r="AF216" i="28" s="1"/>
  <c r="AA213" i="27"/>
  <c r="AR213" i="27" s="1"/>
  <c r="N218" i="28" s="1"/>
  <c r="AF218" i="28" s="1"/>
  <c r="AA175" i="27"/>
  <c r="AR175" i="27" s="1"/>
  <c r="N180" i="28" s="1"/>
  <c r="AF180" i="28" s="1"/>
  <c r="AA172" i="27"/>
  <c r="AR172" i="27" s="1"/>
  <c r="N177" i="28" s="1"/>
  <c r="AF177" i="28" s="1"/>
  <c r="AA212" i="27"/>
  <c r="AR212" i="27" s="1"/>
  <c r="N217" i="28" s="1"/>
  <c r="AF217" i="28" s="1"/>
  <c r="AA173" i="27"/>
  <c r="AR173" i="27" s="1"/>
  <c r="N178" i="28" s="1"/>
  <c r="AF178" i="28" s="1"/>
  <c r="AA214" i="27"/>
  <c r="AR214" i="27" s="1"/>
  <c r="N219" i="28" s="1"/>
  <c r="AF219" i="28" s="1"/>
  <c r="AA61" i="27"/>
  <c r="AA60" i="27"/>
  <c r="AA58" i="27"/>
  <c r="AA57" i="27"/>
  <c r="AA56" i="27"/>
  <c r="AA59" i="27"/>
  <c r="AY130" i="27"/>
  <c r="AY186" i="27"/>
  <c r="U191" i="28" s="1"/>
  <c r="AY194" i="27"/>
  <c r="U199" i="28" s="1"/>
  <c r="AY181" i="27"/>
  <c r="U186" i="28" s="1"/>
  <c r="BA190" i="27"/>
  <c r="W195" i="28" s="1"/>
  <c r="BA191" i="27"/>
  <c r="W196" i="28" s="1"/>
  <c r="AY219" i="27"/>
  <c r="U224" i="28" s="1"/>
  <c r="AY184" i="27"/>
  <c r="U189" i="28" s="1"/>
  <c r="AY180" i="27"/>
  <c r="U185" i="28" s="1"/>
  <c r="AY178" i="27"/>
  <c r="U183" i="28" s="1"/>
  <c r="AY177" i="27"/>
  <c r="U182" i="28" s="1"/>
  <c r="BA189" i="27"/>
  <c r="W194" i="28" s="1"/>
  <c r="AY182" i="27"/>
  <c r="U187" i="28" s="1"/>
  <c r="AY220" i="27"/>
  <c r="U225" i="28" s="1"/>
  <c r="AY222" i="27"/>
  <c r="U227" i="28" s="1"/>
  <c r="AY221" i="27"/>
  <c r="U226" i="28" s="1"/>
  <c r="AY198" i="27"/>
  <c r="U203" i="28" s="1"/>
  <c r="AY192" i="27"/>
  <c r="U197" i="28" s="1"/>
  <c r="AY176" i="27"/>
  <c r="U181" i="28" s="1"/>
  <c r="AY215" i="27"/>
  <c r="U220" i="28" s="1"/>
  <c r="AY217" i="27"/>
  <c r="U222" i="28" s="1"/>
  <c r="AY179" i="27"/>
  <c r="U184" i="28" s="1"/>
  <c r="AY188" i="27"/>
  <c r="U193" i="28" s="1"/>
  <c r="AY187" i="27"/>
  <c r="U192" i="28" s="1"/>
  <c r="AY185" i="27"/>
  <c r="U190" i="28" s="1"/>
  <c r="AY218" i="27"/>
  <c r="U223" i="28" s="1"/>
  <c r="AY216" i="27"/>
  <c r="U221" i="28" s="1"/>
  <c r="AY183" i="27"/>
  <c r="U188" i="28" s="1"/>
  <c r="AY193" i="27"/>
  <c r="U198" i="28" s="1"/>
  <c r="AY195" i="27"/>
  <c r="U200" i="28" s="1"/>
  <c r="AY152" i="27"/>
  <c r="U157" i="28" s="1"/>
  <c r="BB135" i="27"/>
  <c r="Y27" i="45"/>
  <c r="Y28" i="45"/>
  <c r="W26" i="45"/>
  <c r="AJ215" i="27" l="1"/>
  <c r="AJ50" i="27"/>
  <c r="AJ214" i="27"/>
  <c r="AJ52" i="27"/>
  <c r="X25" i="45"/>
  <c r="AJ53" i="27"/>
  <c r="AJ51" i="27"/>
  <c r="AJ213" i="27"/>
  <c r="AJ146" i="27"/>
  <c r="BA146" i="27" s="1"/>
  <c r="AJ149" i="27"/>
  <c r="BA149" i="27" s="1"/>
  <c r="W154" i="28" s="1"/>
  <c r="AO154" i="28" s="1"/>
  <c r="AJ147" i="27"/>
  <c r="BA147" i="27" s="1"/>
  <c r="AJ148" i="27"/>
  <c r="BA148" i="27" s="1"/>
  <c r="AJ145" i="27"/>
  <c r="BA145" i="27" s="1"/>
  <c r="AJ144" i="27"/>
  <c r="BA144" i="27" s="1"/>
  <c r="AJ203" i="27"/>
  <c r="X21" i="45"/>
  <c r="AJ38" i="27"/>
  <c r="AJ127" i="27"/>
  <c r="BA127" i="27" s="1"/>
  <c r="AJ126" i="27"/>
  <c r="BA126" i="27" s="1"/>
  <c r="AJ128" i="27"/>
  <c r="BA128" i="27" s="1"/>
  <c r="AJ125" i="27"/>
  <c r="BA125" i="27" s="1"/>
  <c r="AJ35" i="27"/>
  <c r="AJ202" i="27"/>
  <c r="AJ37" i="27"/>
  <c r="AJ124" i="27"/>
  <c r="BA124" i="27" s="1"/>
  <c r="AJ201" i="27"/>
  <c r="AJ36" i="27"/>
  <c r="AJ216" i="27"/>
  <c r="AJ56" i="27"/>
  <c r="AJ218" i="27"/>
  <c r="AJ217" i="27"/>
  <c r="AJ54" i="27"/>
  <c r="AJ55" i="27"/>
  <c r="AJ57" i="27"/>
  <c r="AJ150" i="27"/>
  <c r="BA150" i="27" s="1"/>
  <c r="W155" i="28" s="1"/>
  <c r="AO155" i="28" s="1"/>
  <c r="AJ151" i="27"/>
  <c r="BA151" i="27" s="1"/>
  <c r="W156" i="28" s="1"/>
  <c r="AO156" i="28" s="1"/>
  <c r="AJ116" i="27"/>
  <c r="AJ153" i="27"/>
  <c r="AJ97" i="27"/>
  <c r="AJ94" i="27"/>
  <c r="AJ96" i="27"/>
  <c r="AJ95" i="27"/>
  <c r="AJ196" i="27"/>
  <c r="BA196" i="27" s="1"/>
  <c r="W201" i="28" s="1"/>
  <c r="AJ119" i="27"/>
  <c r="AJ34" i="27"/>
  <c r="AJ120" i="27"/>
  <c r="AJ118" i="27"/>
  <c r="AJ30" i="27"/>
  <c r="AJ33" i="27"/>
  <c r="AJ122" i="27"/>
  <c r="X20" i="45"/>
  <c r="AJ199" i="27"/>
  <c r="AJ32" i="27"/>
  <c r="AJ121" i="27"/>
  <c r="AJ117" i="27"/>
  <c r="AJ200" i="27"/>
  <c r="AJ31" i="27"/>
  <c r="AJ123" i="27"/>
  <c r="AJ197" i="27"/>
  <c r="BA197" i="27" s="1"/>
  <c r="W202" i="28" s="1"/>
  <c r="AJ41" i="27"/>
  <c r="AJ205" i="27"/>
  <c r="AJ204" i="27"/>
  <c r="AJ40" i="27"/>
  <c r="X22" i="45"/>
  <c r="AJ42" i="27"/>
  <c r="AJ39" i="27"/>
  <c r="AJ129" i="27"/>
  <c r="BA129" i="27" s="1"/>
  <c r="AL160" i="27"/>
  <c r="AL62" i="27"/>
  <c r="AL162" i="27"/>
  <c r="AL163" i="27"/>
  <c r="AL159" i="27"/>
  <c r="AL158" i="27"/>
  <c r="AL63" i="27"/>
  <c r="AL161" i="27"/>
  <c r="AL65" i="27"/>
  <c r="AL64" i="27"/>
  <c r="AL101" i="27"/>
  <c r="AL100" i="27"/>
  <c r="AL58" i="27"/>
  <c r="AL59" i="27"/>
  <c r="AL61" i="27"/>
  <c r="AL60" i="27"/>
  <c r="AL157" i="27"/>
  <c r="AL155" i="27"/>
  <c r="AL156" i="27"/>
  <c r="AL154" i="27"/>
  <c r="AL98" i="27"/>
  <c r="AL99" i="27"/>
  <c r="AL137" i="27"/>
  <c r="BC137" i="27" s="1"/>
  <c r="AL136" i="27"/>
  <c r="AL87" i="27"/>
  <c r="AL84" i="27"/>
  <c r="AL83" i="27"/>
  <c r="AL86" i="27"/>
  <c r="AL85" i="27"/>
  <c r="AL81" i="27"/>
  <c r="AL82" i="27"/>
  <c r="AL134" i="27"/>
  <c r="AL190" i="27"/>
  <c r="AL189" i="27"/>
  <c r="AL135" i="27"/>
  <c r="AL191" i="27"/>
  <c r="AL78" i="27"/>
  <c r="AL76" i="27"/>
  <c r="AL80" i="27"/>
  <c r="AL77" i="27"/>
  <c r="AL79" i="27"/>
  <c r="AL75" i="27"/>
  <c r="AD29" i="27"/>
  <c r="AJ188" i="27"/>
  <c r="AJ183" i="27"/>
  <c r="AJ132" i="27"/>
  <c r="AJ186" i="27"/>
  <c r="AJ152" i="27"/>
  <c r="AJ184" i="27"/>
  <c r="AJ131" i="27"/>
  <c r="BA131" i="27" s="1"/>
  <c r="AJ220" i="27"/>
  <c r="AJ133" i="27"/>
  <c r="AJ198" i="27"/>
  <c r="AJ193" i="27"/>
  <c r="AJ187" i="27"/>
  <c r="AJ222" i="27"/>
  <c r="AJ192" i="27"/>
  <c r="AJ219" i="27"/>
  <c r="AJ185" i="27"/>
  <c r="AJ182" i="27"/>
  <c r="AJ195" i="27"/>
  <c r="AJ130" i="27"/>
  <c r="AJ194" i="27"/>
  <c r="AJ221" i="27"/>
  <c r="AJ73" i="27"/>
  <c r="AJ72" i="27"/>
  <c r="AJ69" i="27"/>
  <c r="AJ74" i="27"/>
  <c r="AJ71" i="27"/>
  <c r="AJ70" i="27"/>
  <c r="AJ29" i="27"/>
  <c r="Z165" i="27"/>
  <c r="AQ165" i="27" s="1"/>
  <c r="M170" i="28" s="1"/>
  <c r="AE170" i="28" s="1"/>
  <c r="Z162" i="27"/>
  <c r="AQ162" i="27" s="1"/>
  <c r="M167" i="28" s="1"/>
  <c r="AE167" i="28" s="1"/>
  <c r="Z164" i="27"/>
  <c r="AQ164" i="27" s="1"/>
  <c r="M169" i="28" s="1"/>
  <c r="AE169" i="28" s="1"/>
  <c r="Z166" i="27"/>
  <c r="AQ166" i="27" s="1"/>
  <c r="M171" i="28" s="1"/>
  <c r="AE171" i="28" s="1"/>
  <c r="Z205" i="27"/>
  <c r="AQ205" i="27" s="1"/>
  <c r="M210" i="28" s="1"/>
  <c r="AE210" i="28" s="1"/>
  <c r="Z206" i="27"/>
  <c r="AQ206" i="27" s="1"/>
  <c r="M211" i="28" s="1"/>
  <c r="AE211" i="28" s="1"/>
  <c r="Z163" i="27"/>
  <c r="AQ163" i="27" s="1"/>
  <c r="M168" i="28" s="1"/>
  <c r="AE168" i="28" s="1"/>
  <c r="Z44" i="27"/>
  <c r="Z49" i="27"/>
  <c r="Z47" i="27"/>
  <c r="Z46" i="27"/>
  <c r="Z45" i="27"/>
  <c r="Z48" i="27"/>
  <c r="AB171" i="27"/>
  <c r="AS171" i="27" s="1"/>
  <c r="O176" i="28" s="1"/>
  <c r="AG176" i="28" s="1"/>
  <c r="AB174" i="27"/>
  <c r="AS174" i="27" s="1"/>
  <c r="O179" i="28" s="1"/>
  <c r="AG179" i="28" s="1"/>
  <c r="AB213" i="27"/>
  <c r="AS213" i="27" s="1"/>
  <c r="O218" i="28" s="1"/>
  <c r="AG218" i="28" s="1"/>
  <c r="AB211" i="27"/>
  <c r="AS211" i="27" s="1"/>
  <c r="O216" i="28" s="1"/>
  <c r="AG216" i="28" s="1"/>
  <c r="AB175" i="27"/>
  <c r="AS175" i="27" s="1"/>
  <c r="O180" i="28" s="1"/>
  <c r="AG180" i="28" s="1"/>
  <c r="AB172" i="27"/>
  <c r="AS172" i="27" s="1"/>
  <c r="O177" i="28" s="1"/>
  <c r="AG177" i="28" s="1"/>
  <c r="AB212" i="27"/>
  <c r="AS212" i="27" s="1"/>
  <c r="O217" i="28" s="1"/>
  <c r="AG217" i="28" s="1"/>
  <c r="AB173" i="27"/>
  <c r="AS173" i="27" s="1"/>
  <c r="O178" i="28" s="1"/>
  <c r="AG178" i="28" s="1"/>
  <c r="AB214" i="27"/>
  <c r="AS214" i="27" s="1"/>
  <c r="O219" i="28" s="1"/>
  <c r="AG219" i="28" s="1"/>
  <c r="AB56" i="27"/>
  <c r="AB61" i="27"/>
  <c r="AB59" i="27"/>
  <c r="AB58" i="27"/>
  <c r="AB57" i="27"/>
  <c r="AB60" i="27"/>
  <c r="AD180" i="27"/>
  <c r="AU180" i="27" s="1"/>
  <c r="Q185" i="28" s="1"/>
  <c r="AI185" i="28" s="1"/>
  <c r="AD177" i="27"/>
  <c r="AU177" i="27" s="1"/>
  <c r="Q182" i="28" s="1"/>
  <c r="AI182" i="28" s="1"/>
  <c r="AD216" i="27"/>
  <c r="AU216" i="27" s="1"/>
  <c r="Q221" i="28" s="1"/>
  <c r="AI221" i="28" s="1"/>
  <c r="AD178" i="27"/>
  <c r="AU178" i="27" s="1"/>
  <c r="Q183" i="28" s="1"/>
  <c r="AI183" i="28" s="1"/>
  <c r="AD218" i="27"/>
  <c r="AU218" i="27" s="1"/>
  <c r="Q223" i="28" s="1"/>
  <c r="AI223" i="28" s="1"/>
  <c r="AD181" i="27"/>
  <c r="AU181" i="27" s="1"/>
  <c r="Q186" i="28" s="1"/>
  <c r="AI186" i="28" s="1"/>
  <c r="AD215" i="27"/>
  <c r="AU215" i="27" s="1"/>
  <c r="Q220" i="28" s="1"/>
  <c r="AI220" i="28" s="1"/>
  <c r="AD217" i="27"/>
  <c r="AU217" i="27" s="1"/>
  <c r="Q222" i="28" s="1"/>
  <c r="AI222" i="28" s="1"/>
  <c r="AD176" i="27"/>
  <c r="AU176" i="27" s="1"/>
  <c r="Q181" i="28" s="1"/>
  <c r="AI181" i="28" s="1"/>
  <c r="AD179" i="27"/>
  <c r="AU179" i="27" s="1"/>
  <c r="Q184" i="28" s="1"/>
  <c r="AI184" i="28" s="1"/>
  <c r="AD68" i="27"/>
  <c r="AD67" i="27"/>
  <c r="AD66" i="27"/>
  <c r="AD65" i="27"/>
  <c r="AD64" i="27"/>
  <c r="AD63" i="27"/>
  <c r="AD62" i="27"/>
  <c r="AF137" i="27"/>
  <c r="AW137" i="27" s="1"/>
  <c r="AF136" i="27"/>
  <c r="AW136" i="27" s="1"/>
  <c r="AF85" i="27"/>
  <c r="AF86" i="27"/>
  <c r="AF87" i="27"/>
  <c r="AF84" i="27"/>
  <c r="AF83" i="27"/>
  <c r="AF82" i="27"/>
  <c r="AF81" i="27"/>
  <c r="AD188" i="27"/>
  <c r="AU188" i="27" s="1"/>
  <c r="Q193" i="28" s="1"/>
  <c r="AI193" i="28" s="1"/>
  <c r="AD186" i="27"/>
  <c r="AU186" i="27" s="1"/>
  <c r="Q191" i="28" s="1"/>
  <c r="AI191" i="28" s="1"/>
  <c r="AD183" i="27"/>
  <c r="AU183" i="27" s="1"/>
  <c r="Q188" i="28" s="1"/>
  <c r="AI188" i="28" s="1"/>
  <c r="AD152" i="27"/>
  <c r="AU152" i="27" s="1"/>
  <c r="Q157" i="28" s="1"/>
  <c r="AI157" i="28" s="1"/>
  <c r="AD132" i="27"/>
  <c r="AU132" i="27" s="1"/>
  <c r="AD220" i="27"/>
  <c r="AU220" i="27" s="1"/>
  <c r="Q225" i="28" s="1"/>
  <c r="AI225" i="28" s="1"/>
  <c r="AD198" i="27"/>
  <c r="AU198" i="27" s="1"/>
  <c r="Q203" i="28" s="1"/>
  <c r="AI203" i="28" s="1"/>
  <c r="AD187" i="27"/>
  <c r="AU187" i="27" s="1"/>
  <c r="Q192" i="28" s="1"/>
  <c r="AI192" i="28" s="1"/>
  <c r="AD184" i="27"/>
  <c r="AU184" i="27" s="1"/>
  <c r="Q189" i="28" s="1"/>
  <c r="AI189" i="28" s="1"/>
  <c r="AD193" i="27"/>
  <c r="AU193" i="27" s="1"/>
  <c r="Q198" i="28" s="1"/>
  <c r="AI198" i="28" s="1"/>
  <c r="AD131" i="27"/>
  <c r="AU131" i="27" s="1"/>
  <c r="AD219" i="27"/>
  <c r="AU219" i="27" s="1"/>
  <c r="Q224" i="28" s="1"/>
  <c r="AI224" i="28" s="1"/>
  <c r="AD195" i="27"/>
  <c r="AU195" i="27" s="1"/>
  <c r="Q200" i="28" s="1"/>
  <c r="AI200" i="28" s="1"/>
  <c r="AD133" i="27"/>
  <c r="AU133" i="27" s="1"/>
  <c r="AD192" i="27"/>
  <c r="AU192" i="27" s="1"/>
  <c r="Q197" i="28" s="1"/>
  <c r="AI197" i="28" s="1"/>
  <c r="AD222" i="27"/>
  <c r="AU222" i="27" s="1"/>
  <c r="Q227" i="28" s="1"/>
  <c r="AI227" i="28" s="1"/>
  <c r="AD185" i="27"/>
  <c r="AU185" i="27" s="1"/>
  <c r="Q190" i="28" s="1"/>
  <c r="AI190" i="28" s="1"/>
  <c r="AD130" i="27"/>
  <c r="AU130" i="27" s="1"/>
  <c r="AD221" i="27"/>
  <c r="AU221" i="27" s="1"/>
  <c r="Q226" i="28" s="1"/>
  <c r="AI226" i="28" s="1"/>
  <c r="AD194" i="27"/>
  <c r="AU194" i="27" s="1"/>
  <c r="Q199" i="28" s="1"/>
  <c r="AI199" i="28" s="1"/>
  <c r="AD182" i="27"/>
  <c r="AU182" i="27" s="1"/>
  <c r="Q187" i="28" s="1"/>
  <c r="AI187" i="28" s="1"/>
  <c r="AD69" i="27"/>
  <c r="AD74" i="27"/>
  <c r="AD72" i="27"/>
  <c r="AD71" i="27"/>
  <c r="AD70" i="27"/>
  <c r="AD73" i="27"/>
  <c r="Z159" i="27"/>
  <c r="Z204" i="27"/>
  <c r="Z161" i="27"/>
  <c r="AQ161" i="27" s="1"/>
  <c r="M166" i="28" s="1"/>
  <c r="AE166" i="28" s="1"/>
  <c r="Z160" i="27"/>
  <c r="Z158" i="27"/>
  <c r="Z203" i="27"/>
  <c r="Z43" i="27"/>
  <c r="Z42" i="27"/>
  <c r="Z41" i="27"/>
  <c r="Z39" i="27"/>
  <c r="Z40" i="27"/>
  <c r="Z38" i="27"/>
  <c r="X156" i="27"/>
  <c r="X155" i="27"/>
  <c r="X201" i="27"/>
  <c r="X153" i="27"/>
  <c r="AO153" i="27" s="1"/>
  <c r="K158" i="28" s="1"/>
  <c r="AC158" i="28" s="1"/>
  <c r="X157" i="27"/>
  <c r="X202" i="27"/>
  <c r="X199" i="27"/>
  <c r="AO199" i="27" s="1"/>
  <c r="K204" i="28" s="1"/>
  <c r="AC204" i="28" s="1"/>
  <c r="X200" i="27"/>
  <c r="X154" i="27"/>
  <c r="AO154" i="27" s="1"/>
  <c r="X37" i="27"/>
  <c r="X36" i="27"/>
  <c r="X35" i="27"/>
  <c r="X33" i="27"/>
  <c r="X32" i="27"/>
  <c r="X31" i="27"/>
  <c r="X34" i="27"/>
  <c r="AF134" i="27"/>
  <c r="AW134" i="27" s="1"/>
  <c r="AF190" i="27"/>
  <c r="AW190" i="27" s="1"/>
  <c r="S195" i="28" s="1"/>
  <c r="AK195" i="28" s="1"/>
  <c r="AF196" i="27"/>
  <c r="AW196" i="27" s="1"/>
  <c r="S201" i="28" s="1"/>
  <c r="AK201" i="28" s="1"/>
  <c r="AF189" i="27"/>
  <c r="AW189" i="27" s="1"/>
  <c r="S194" i="28" s="1"/>
  <c r="AK194" i="28" s="1"/>
  <c r="AF135" i="27"/>
  <c r="AW135" i="27" s="1"/>
  <c r="AF197" i="27"/>
  <c r="AW197" i="27" s="1"/>
  <c r="S202" i="28" s="1"/>
  <c r="AK202" i="28" s="1"/>
  <c r="AF191" i="27"/>
  <c r="AW191" i="27" s="1"/>
  <c r="S196" i="28" s="1"/>
  <c r="AK196" i="28" s="1"/>
  <c r="AF77" i="27"/>
  <c r="AF76" i="27"/>
  <c r="AF80" i="27"/>
  <c r="AF79" i="27"/>
  <c r="AF78" i="27"/>
  <c r="AF75" i="27"/>
  <c r="AB168" i="27"/>
  <c r="AS168" i="27" s="1"/>
  <c r="O173" i="28" s="1"/>
  <c r="AG173" i="28" s="1"/>
  <c r="AB208" i="27"/>
  <c r="AS208" i="27" s="1"/>
  <c r="O213" i="28" s="1"/>
  <c r="AG213" i="28" s="1"/>
  <c r="AB169" i="27"/>
  <c r="AS169" i="27" s="1"/>
  <c r="O174" i="28" s="1"/>
  <c r="AG174" i="28" s="1"/>
  <c r="AB209" i="27"/>
  <c r="AS209" i="27" s="1"/>
  <c r="O214" i="28" s="1"/>
  <c r="AG214" i="28" s="1"/>
  <c r="AB207" i="27"/>
  <c r="AS207" i="27" s="1"/>
  <c r="O212" i="28" s="1"/>
  <c r="AG212" i="28" s="1"/>
  <c r="AB167" i="27"/>
  <c r="AS167" i="27" s="1"/>
  <c r="O172" i="28" s="1"/>
  <c r="AG172" i="28" s="1"/>
  <c r="AB210" i="27"/>
  <c r="AS210" i="27" s="1"/>
  <c r="O215" i="28" s="1"/>
  <c r="AG215" i="28" s="1"/>
  <c r="AB170" i="27"/>
  <c r="AS170" i="27" s="1"/>
  <c r="O175" i="28" s="1"/>
  <c r="AG175" i="28" s="1"/>
  <c r="AB55" i="27"/>
  <c r="AB53" i="27"/>
  <c r="AB52" i="27"/>
  <c r="AB51" i="27"/>
  <c r="AB50" i="27"/>
  <c r="AB54" i="27"/>
  <c r="AZ130" i="27"/>
  <c r="AZ182" i="27"/>
  <c r="V187" i="28" s="1"/>
  <c r="AZ186" i="27"/>
  <c r="V191" i="28" s="1"/>
  <c r="AZ220" i="27"/>
  <c r="V225" i="28" s="1"/>
  <c r="AZ221" i="27"/>
  <c r="V226" i="28" s="1"/>
  <c r="AZ185" i="27"/>
  <c r="V190" i="28" s="1"/>
  <c r="AZ193" i="27"/>
  <c r="V198" i="28" s="1"/>
  <c r="AZ192" i="27"/>
  <c r="V197" i="28" s="1"/>
  <c r="BB190" i="27"/>
  <c r="X195" i="28" s="1"/>
  <c r="AZ178" i="27"/>
  <c r="V183" i="28" s="1"/>
  <c r="AZ222" i="27"/>
  <c r="V227" i="28" s="1"/>
  <c r="AZ188" i="27"/>
  <c r="V193" i="28" s="1"/>
  <c r="AZ195" i="27"/>
  <c r="V200" i="28" s="1"/>
  <c r="AZ216" i="27"/>
  <c r="V221" i="28" s="1"/>
  <c r="AZ180" i="27"/>
  <c r="V185" i="28" s="1"/>
  <c r="AZ217" i="27"/>
  <c r="V222" i="28" s="1"/>
  <c r="AZ179" i="27"/>
  <c r="V184" i="28" s="1"/>
  <c r="AZ219" i="27"/>
  <c r="V224" i="28" s="1"/>
  <c r="AZ184" i="27"/>
  <c r="V189" i="28" s="1"/>
  <c r="AZ183" i="27"/>
  <c r="V188" i="28" s="1"/>
  <c r="AZ152" i="27"/>
  <c r="V157" i="28" s="1"/>
  <c r="AZ194" i="27"/>
  <c r="V199" i="28" s="1"/>
  <c r="AZ198" i="27"/>
  <c r="V203" i="28" s="1"/>
  <c r="BB191" i="27"/>
  <c r="X196" i="28" s="1"/>
  <c r="AZ176" i="27"/>
  <c r="V181" i="28" s="1"/>
  <c r="AZ215" i="27"/>
  <c r="V220" i="28" s="1"/>
  <c r="AZ181" i="27"/>
  <c r="V186" i="28" s="1"/>
  <c r="AZ187" i="27"/>
  <c r="V192" i="28" s="1"/>
  <c r="BB189" i="27"/>
  <c r="X194" i="28" s="1"/>
  <c r="AZ218" i="27"/>
  <c r="V223" i="28" s="1"/>
  <c r="AZ177" i="27"/>
  <c r="V182" i="28" s="1"/>
  <c r="BC136" i="27"/>
  <c r="BA133" i="27"/>
  <c r="BA132" i="27"/>
  <c r="BC134" i="27"/>
  <c r="BC135" i="27"/>
  <c r="Z28" i="45"/>
  <c r="X26" i="45"/>
  <c r="Z27" i="45"/>
  <c r="G15" i="29"/>
  <c r="B15" i="29"/>
  <c r="Y25" i="45" l="1"/>
  <c r="AK51" i="27"/>
  <c r="AK213" i="27"/>
  <c r="AK214" i="27"/>
  <c r="AK53" i="27"/>
  <c r="AK215" i="27"/>
  <c r="AK52" i="27"/>
  <c r="AK50" i="27"/>
  <c r="AK148" i="27"/>
  <c r="BB148" i="27" s="1"/>
  <c r="AK147" i="27"/>
  <c r="BB147" i="27" s="1"/>
  <c r="AK149" i="27"/>
  <c r="BB149" i="27" s="1"/>
  <c r="X154" i="28" s="1"/>
  <c r="AP154" i="28" s="1"/>
  <c r="AK146" i="27"/>
  <c r="BB146" i="27" s="1"/>
  <c r="AK144" i="27"/>
  <c r="BB144" i="27" s="1"/>
  <c r="AK145" i="27"/>
  <c r="BB145" i="27" s="1"/>
  <c r="AK41" i="27"/>
  <c r="AK40" i="27"/>
  <c r="Y22" i="45"/>
  <c r="AK39" i="27"/>
  <c r="AK205" i="27"/>
  <c r="AK204" i="27"/>
  <c r="AK42" i="27"/>
  <c r="AK129" i="27"/>
  <c r="BB129" i="27" s="1"/>
  <c r="Y21" i="45"/>
  <c r="AK38" i="27"/>
  <c r="AK203" i="27"/>
  <c r="AK125" i="27"/>
  <c r="BB125" i="27" s="1"/>
  <c r="AK127" i="27"/>
  <c r="BB127" i="27" s="1"/>
  <c r="AK128" i="27"/>
  <c r="BB128" i="27" s="1"/>
  <c r="AK126" i="27"/>
  <c r="BB126" i="27" s="1"/>
  <c r="AK201" i="27"/>
  <c r="AK36" i="27"/>
  <c r="AK124" i="27"/>
  <c r="BB124" i="27" s="1"/>
  <c r="AK202" i="27"/>
  <c r="AK35" i="27"/>
  <c r="AK37" i="27"/>
  <c r="AK218" i="27"/>
  <c r="AK55" i="27"/>
  <c r="AK57" i="27"/>
  <c r="AK217" i="27"/>
  <c r="AK54" i="27"/>
  <c r="AK56" i="27"/>
  <c r="AK216" i="27"/>
  <c r="AK150" i="27"/>
  <c r="BB150" i="27" s="1"/>
  <c r="X155" i="28" s="1"/>
  <c r="AP155" i="28" s="1"/>
  <c r="AK151" i="27"/>
  <c r="BB151" i="27" s="1"/>
  <c r="X156" i="28" s="1"/>
  <c r="AP156" i="28" s="1"/>
  <c r="AK116" i="27"/>
  <c r="AK153" i="27"/>
  <c r="AK95" i="27"/>
  <c r="AK96" i="27"/>
  <c r="AK94" i="27"/>
  <c r="AK97" i="27"/>
  <c r="AK196" i="27"/>
  <c r="BB196" i="27" s="1"/>
  <c r="X201" i="28" s="1"/>
  <c r="AM158" i="27"/>
  <c r="AM65" i="27"/>
  <c r="AM159" i="27"/>
  <c r="AM160" i="27"/>
  <c r="AM162" i="27"/>
  <c r="AM163" i="27"/>
  <c r="AM63" i="27"/>
  <c r="AM161" i="27"/>
  <c r="AM64" i="27"/>
  <c r="AM62" i="27"/>
  <c r="AM101" i="27"/>
  <c r="AM100" i="27"/>
  <c r="AK31" i="27"/>
  <c r="AK121" i="27"/>
  <c r="AK119" i="27"/>
  <c r="Y20" i="45"/>
  <c r="AK34" i="27"/>
  <c r="AK120" i="27"/>
  <c r="AK117" i="27"/>
  <c r="AK200" i="27"/>
  <c r="AK33" i="27"/>
  <c r="AK30" i="27"/>
  <c r="AK123" i="27"/>
  <c r="AK199" i="27"/>
  <c r="AK32" i="27"/>
  <c r="AK122" i="27"/>
  <c r="AK118" i="27"/>
  <c r="AK197" i="27"/>
  <c r="BB197" i="27" s="1"/>
  <c r="X202" i="28" s="1"/>
  <c r="AM60" i="27"/>
  <c r="AM58" i="27"/>
  <c r="AM59" i="27"/>
  <c r="AM61" i="27"/>
  <c r="AM154" i="27"/>
  <c r="AM156" i="27"/>
  <c r="AM157" i="27"/>
  <c r="AM155" i="27"/>
  <c r="AM99" i="27"/>
  <c r="AM98" i="27"/>
  <c r="AM137" i="27"/>
  <c r="AM136" i="27"/>
  <c r="BD136" i="27" s="1"/>
  <c r="AM86" i="27"/>
  <c r="AM85" i="27"/>
  <c r="AM84" i="27"/>
  <c r="AM83" i="27"/>
  <c r="AM82" i="27"/>
  <c r="AM81" i="27"/>
  <c r="AM87" i="27"/>
  <c r="AM134" i="27"/>
  <c r="BD134" i="27" s="1"/>
  <c r="AM190" i="27"/>
  <c r="AM135" i="27"/>
  <c r="AM189" i="27"/>
  <c r="AM191" i="27"/>
  <c r="AM79" i="27"/>
  <c r="AM76" i="27"/>
  <c r="AM75" i="27"/>
  <c r="AM78" i="27"/>
  <c r="AM77" i="27"/>
  <c r="AM80" i="27"/>
  <c r="AE29" i="27"/>
  <c r="AK186" i="27"/>
  <c r="AK132" i="27"/>
  <c r="AK188" i="27"/>
  <c r="AK183" i="27"/>
  <c r="AK220" i="27"/>
  <c r="AK152" i="27"/>
  <c r="AK198" i="27"/>
  <c r="AK193" i="27"/>
  <c r="AK187" i="27"/>
  <c r="AK133" i="27"/>
  <c r="AK184" i="27"/>
  <c r="AK131" i="27"/>
  <c r="AK222" i="27"/>
  <c r="AK185" i="27"/>
  <c r="AK182" i="27"/>
  <c r="AK130" i="27"/>
  <c r="AK219" i="27"/>
  <c r="AK195" i="27"/>
  <c r="AK192" i="27"/>
  <c r="AK221" i="27"/>
  <c r="AK194" i="27"/>
  <c r="AK72" i="27"/>
  <c r="AK71" i="27"/>
  <c r="AK73" i="27"/>
  <c r="AK69" i="27"/>
  <c r="AK74" i="27"/>
  <c r="AK70" i="27"/>
  <c r="AK29" i="27"/>
  <c r="AG134" i="27"/>
  <c r="AX134" i="27" s="1"/>
  <c r="AG196" i="27"/>
  <c r="AX196" i="27" s="1"/>
  <c r="T201" i="28" s="1"/>
  <c r="AL201" i="28" s="1"/>
  <c r="AM201" i="28" s="1"/>
  <c r="AN201" i="28" s="1"/>
  <c r="AO201" i="28" s="1"/>
  <c r="AG190" i="27"/>
  <c r="AX190" i="27" s="1"/>
  <c r="T195" i="28" s="1"/>
  <c r="AL195" i="28" s="1"/>
  <c r="AM195" i="28" s="1"/>
  <c r="AN195" i="28" s="1"/>
  <c r="AO195" i="28" s="1"/>
  <c r="AP195" i="28" s="1"/>
  <c r="AG189" i="27"/>
  <c r="AX189" i="27" s="1"/>
  <c r="T194" i="28" s="1"/>
  <c r="AL194" i="28" s="1"/>
  <c r="AM194" i="28" s="1"/>
  <c r="AN194" i="28" s="1"/>
  <c r="AO194" i="28" s="1"/>
  <c r="AP194" i="28" s="1"/>
  <c r="AG191" i="27"/>
  <c r="AX191" i="27" s="1"/>
  <c r="T196" i="28" s="1"/>
  <c r="AL196" i="28" s="1"/>
  <c r="AM196" i="28" s="1"/>
  <c r="AN196" i="28" s="1"/>
  <c r="AO196" i="28" s="1"/>
  <c r="AP196" i="28" s="1"/>
  <c r="AG135" i="27"/>
  <c r="AX135" i="27" s="1"/>
  <c r="AG197" i="27"/>
  <c r="AX197" i="27" s="1"/>
  <c r="T202" i="28" s="1"/>
  <c r="AL202" i="28" s="1"/>
  <c r="AM202" i="28" s="1"/>
  <c r="AN202" i="28" s="1"/>
  <c r="AO202" i="28" s="1"/>
  <c r="AG77" i="27"/>
  <c r="AG76" i="27"/>
  <c r="AG78" i="27"/>
  <c r="AG80" i="27"/>
  <c r="AG79" i="27"/>
  <c r="AG75" i="27"/>
  <c r="AA162" i="27"/>
  <c r="AR162" i="27" s="1"/>
  <c r="N167" i="28" s="1"/>
  <c r="AF167" i="28" s="1"/>
  <c r="AA165" i="27"/>
  <c r="AR165" i="27" s="1"/>
  <c r="N170" i="28" s="1"/>
  <c r="AF170" i="28" s="1"/>
  <c r="AA166" i="27"/>
  <c r="AR166" i="27" s="1"/>
  <c r="N171" i="28" s="1"/>
  <c r="AF171" i="28" s="1"/>
  <c r="AA164" i="27"/>
  <c r="AR164" i="27" s="1"/>
  <c r="N169" i="28" s="1"/>
  <c r="AF169" i="28" s="1"/>
  <c r="AA205" i="27"/>
  <c r="AR205" i="27" s="1"/>
  <c r="N210" i="28" s="1"/>
  <c r="AF210" i="28" s="1"/>
  <c r="AA163" i="27"/>
  <c r="AR163" i="27" s="1"/>
  <c r="N168" i="28" s="1"/>
  <c r="AF168" i="28" s="1"/>
  <c r="AA206" i="27"/>
  <c r="AR206" i="27" s="1"/>
  <c r="N211" i="28" s="1"/>
  <c r="AF211" i="28" s="1"/>
  <c r="AA48" i="27"/>
  <c r="AA47" i="27"/>
  <c r="AA46" i="27"/>
  <c r="AA45" i="27"/>
  <c r="AA44" i="27"/>
  <c r="AA49" i="27"/>
  <c r="AC168" i="27"/>
  <c r="AT168" i="27" s="1"/>
  <c r="P173" i="28" s="1"/>
  <c r="AH173" i="28" s="1"/>
  <c r="AC208" i="27"/>
  <c r="AT208" i="27" s="1"/>
  <c r="P213" i="28" s="1"/>
  <c r="AH213" i="28" s="1"/>
  <c r="AC169" i="27"/>
  <c r="AT169" i="27" s="1"/>
  <c r="P174" i="28" s="1"/>
  <c r="AH174" i="28" s="1"/>
  <c r="AC207" i="27"/>
  <c r="AT207" i="27" s="1"/>
  <c r="P212" i="28" s="1"/>
  <c r="AH212" i="28" s="1"/>
  <c r="AC209" i="27"/>
  <c r="AT209" i="27" s="1"/>
  <c r="P214" i="28" s="1"/>
  <c r="AH214" i="28" s="1"/>
  <c r="AC170" i="27"/>
  <c r="AT170" i="27" s="1"/>
  <c r="P175" i="28" s="1"/>
  <c r="AH175" i="28" s="1"/>
  <c r="AC210" i="27"/>
  <c r="AT210" i="27" s="1"/>
  <c r="P215" i="28" s="1"/>
  <c r="AH215" i="28" s="1"/>
  <c r="AC167" i="27"/>
  <c r="AT167" i="27" s="1"/>
  <c r="P172" i="28" s="1"/>
  <c r="AH172" i="28" s="1"/>
  <c r="AC55" i="27"/>
  <c r="AC53" i="27"/>
  <c r="AC52" i="27"/>
  <c r="AC50" i="27"/>
  <c r="AC54" i="27"/>
  <c r="AC51" i="27"/>
  <c r="Y155" i="27"/>
  <c r="Y156" i="27"/>
  <c r="Y201" i="27"/>
  <c r="Y153" i="27"/>
  <c r="AP153" i="27" s="1"/>
  <c r="L158" i="28" s="1"/>
  <c r="AD158" i="28" s="1"/>
  <c r="Y157" i="27"/>
  <c r="Y202" i="27"/>
  <c r="Y199" i="27"/>
  <c r="AP199" i="27" s="1"/>
  <c r="L204" i="28" s="1"/>
  <c r="AD204" i="28" s="1"/>
  <c r="Y154" i="27"/>
  <c r="AP154" i="27" s="1"/>
  <c r="Y200" i="27"/>
  <c r="Y37" i="27"/>
  <c r="Y36" i="27"/>
  <c r="Y35" i="27"/>
  <c r="Y34" i="27"/>
  <c r="Y33" i="27"/>
  <c r="Y32" i="27"/>
  <c r="Y31" i="27"/>
  <c r="AG137" i="27"/>
  <c r="AX137" i="27" s="1"/>
  <c r="AG136" i="27"/>
  <c r="AX136" i="27" s="1"/>
  <c r="AG86" i="27"/>
  <c r="AG87" i="27"/>
  <c r="AG82" i="27"/>
  <c r="AG85" i="27"/>
  <c r="AG84" i="27"/>
  <c r="AG83" i="27"/>
  <c r="AG81" i="27"/>
  <c r="AE180" i="27"/>
  <c r="AV180" i="27" s="1"/>
  <c r="R185" i="28" s="1"/>
  <c r="AJ185" i="28" s="1"/>
  <c r="AE177" i="27"/>
  <c r="AV177" i="27" s="1"/>
  <c r="R182" i="28" s="1"/>
  <c r="AJ182" i="28" s="1"/>
  <c r="AE218" i="27"/>
  <c r="AV218" i="27" s="1"/>
  <c r="R223" i="28" s="1"/>
  <c r="AJ223" i="28" s="1"/>
  <c r="AE216" i="27"/>
  <c r="AV216" i="27" s="1"/>
  <c r="R221" i="28" s="1"/>
  <c r="AJ221" i="28" s="1"/>
  <c r="AE181" i="27"/>
  <c r="AV181" i="27" s="1"/>
  <c r="R186" i="28" s="1"/>
  <c r="AJ186" i="28" s="1"/>
  <c r="AE178" i="27"/>
  <c r="AV178" i="27" s="1"/>
  <c r="R183" i="28" s="1"/>
  <c r="AJ183" i="28" s="1"/>
  <c r="AE215" i="27"/>
  <c r="AV215" i="27" s="1"/>
  <c r="R220" i="28" s="1"/>
  <c r="AJ220" i="28" s="1"/>
  <c r="AE179" i="27"/>
  <c r="AV179" i="27" s="1"/>
  <c r="R184" i="28" s="1"/>
  <c r="AJ184" i="28" s="1"/>
  <c r="AE176" i="27"/>
  <c r="AV176" i="27" s="1"/>
  <c r="R181" i="28" s="1"/>
  <c r="AJ181" i="28" s="1"/>
  <c r="AE217" i="27"/>
  <c r="AV217" i="27" s="1"/>
  <c r="R222" i="28" s="1"/>
  <c r="AJ222" i="28" s="1"/>
  <c r="AE68" i="27"/>
  <c r="AE67" i="27"/>
  <c r="AE64" i="27"/>
  <c r="AE63" i="27"/>
  <c r="AE62" i="27"/>
  <c r="AE66" i="27"/>
  <c r="AE65" i="27"/>
  <c r="AE186" i="27"/>
  <c r="AV186" i="27" s="1"/>
  <c r="R191" i="28" s="1"/>
  <c r="AJ191" i="28" s="1"/>
  <c r="AE188" i="27"/>
  <c r="AV188" i="27" s="1"/>
  <c r="R193" i="28" s="1"/>
  <c r="AJ193" i="28" s="1"/>
  <c r="AE183" i="27"/>
  <c r="AV183" i="27" s="1"/>
  <c r="R188" i="28" s="1"/>
  <c r="AJ188" i="28" s="1"/>
  <c r="AE152" i="27"/>
  <c r="AV152" i="27" s="1"/>
  <c r="R157" i="28" s="1"/>
  <c r="AJ157" i="28" s="1"/>
  <c r="AE132" i="27"/>
  <c r="AV132" i="27" s="1"/>
  <c r="AE187" i="27"/>
  <c r="AV187" i="27" s="1"/>
  <c r="R192" i="28" s="1"/>
  <c r="AJ192" i="28" s="1"/>
  <c r="AE184" i="27"/>
  <c r="AV184" i="27" s="1"/>
  <c r="R189" i="28" s="1"/>
  <c r="AJ189" i="28" s="1"/>
  <c r="AE220" i="27"/>
  <c r="AV220" i="27" s="1"/>
  <c r="R225" i="28" s="1"/>
  <c r="AJ225" i="28" s="1"/>
  <c r="AE198" i="27"/>
  <c r="AV198" i="27" s="1"/>
  <c r="R203" i="28" s="1"/>
  <c r="AJ203" i="28" s="1"/>
  <c r="AE193" i="27"/>
  <c r="AV193" i="27" s="1"/>
  <c r="R198" i="28" s="1"/>
  <c r="AJ198" i="28" s="1"/>
  <c r="AE133" i="27"/>
  <c r="AV133" i="27" s="1"/>
  <c r="AE131" i="27"/>
  <c r="AV131" i="27" s="1"/>
  <c r="AE222" i="27"/>
  <c r="AV222" i="27" s="1"/>
  <c r="R227" i="28" s="1"/>
  <c r="AJ227" i="28" s="1"/>
  <c r="AE219" i="27"/>
  <c r="AV219" i="27" s="1"/>
  <c r="R224" i="28" s="1"/>
  <c r="AJ224" i="28" s="1"/>
  <c r="AE195" i="27"/>
  <c r="AV195" i="27" s="1"/>
  <c r="R200" i="28" s="1"/>
  <c r="AJ200" i="28" s="1"/>
  <c r="AE192" i="27"/>
  <c r="AV192" i="27" s="1"/>
  <c r="R197" i="28" s="1"/>
  <c r="AJ197" i="28" s="1"/>
  <c r="AE185" i="27"/>
  <c r="AV185" i="27" s="1"/>
  <c r="R190" i="28" s="1"/>
  <c r="AJ190" i="28" s="1"/>
  <c r="AE182" i="27"/>
  <c r="AV182" i="27" s="1"/>
  <c r="R187" i="28" s="1"/>
  <c r="AJ187" i="28" s="1"/>
  <c r="AE221" i="27"/>
  <c r="AV221" i="27" s="1"/>
  <c r="R226" i="28" s="1"/>
  <c r="AJ226" i="28" s="1"/>
  <c r="AE130" i="27"/>
  <c r="AV130" i="27" s="1"/>
  <c r="AE194" i="27"/>
  <c r="AV194" i="27" s="1"/>
  <c r="R199" i="28" s="1"/>
  <c r="AJ199" i="28" s="1"/>
  <c r="AE70" i="27"/>
  <c r="AE74" i="27"/>
  <c r="AE73" i="27"/>
  <c r="AE72" i="27"/>
  <c r="AE71" i="27"/>
  <c r="AE69" i="27"/>
  <c r="AC174" i="27"/>
  <c r="AT174" i="27" s="1"/>
  <c r="P179" i="28" s="1"/>
  <c r="AH179" i="28" s="1"/>
  <c r="AC171" i="27"/>
  <c r="AT171" i="27" s="1"/>
  <c r="P176" i="28" s="1"/>
  <c r="AH176" i="28" s="1"/>
  <c r="AC211" i="27"/>
  <c r="AT211" i="27" s="1"/>
  <c r="P216" i="28" s="1"/>
  <c r="AH216" i="28" s="1"/>
  <c r="AC172" i="27"/>
  <c r="AT172" i="27" s="1"/>
  <c r="P177" i="28" s="1"/>
  <c r="AH177" i="28" s="1"/>
  <c r="AC213" i="27"/>
  <c r="AT213" i="27" s="1"/>
  <c r="P218" i="28" s="1"/>
  <c r="AH218" i="28" s="1"/>
  <c r="AC175" i="27"/>
  <c r="AT175" i="27" s="1"/>
  <c r="P180" i="28" s="1"/>
  <c r="AH180" i="28" s="1"/>
  <c r="AC212" i="27"/>
  <c r="AT212" i="27" s="1"/>
  <c r="P217" i="28" s="1"/>
  <c r="AH217" i="28" s="1"/>
  <c r="AC173" i="27"/>
  <c r="AT173" i="27" s="1"/>
  <c r="P178" i="28" s="1"/>
  <c r="AH178" i="28" s="1"/>
  <c r="AC214" i="27"/>
  <c r="AT214" i="27" s="1"/>
  <c r="P219" i="28" s="1"/>
  <c r="AH219" i="28" s="1"/>
  <c r="AC57" i="27"/>
  <c r="AC61" i="27"/>
  <c r="AC60" i="27"/>
  <c r="AC59" i="27"/>
  <c r="AC58" i="27"/>
  <c r="AC56" i="27"/>
  <c r="O64" i="21"/>
  <c r="K159" i="28"/>
  <c r="AA159" i="27"/>
  <c r="AA204" i="27"/>
  <c r="AA161" i="27"/>
  <c r="AR161" i="27" s="1"/>
  <c r="N166" i="28" s="1"/>
  <c r="AF166" i="28" s="1"/>
  <c r="AA160" i="27"/>
  <c r="AA158" i="27"/>
  <c r="AA203" i="27"/>
  <c r="AA42" i="27"/>
  <c r="AA40" i="27"/>
  <c r="AA39" i="27"/>
  <c r="AA43" i="27"/>
  <c r="AA41" i="27"/>
  <c r="AA38" i="27"/>
  <c r="BD137" i="27"/>
  <c r="BA130" i="27"/>
  <c r="AY172" i="27"/>
  <c r="U177" i="28" s="1"/>
  <c r="BA218" i="27"/>
  <c r="W223" i="28" s="1"/>
  <c r="BA181" i="27"/>
  <c r="W186" i="28" s="1"/>
  <c r="BA195" i="27"/>
  <c r="W200" i="28" s="1"/>
  <c r="AY214" i="27"/>
  <c r="U219" i="28" s="1"/>
  <c r="AY213" i="27"/>
  <c r="U218" i="28" s="1"/>
  <c r="BA177" i="27"/>
  <c r="W182" i="28" s="1"/>
  <c r="BA184" i="27"/>
  <c r="W189" i="28" s="1"/>
  <c r="BA192" i="27"/>
  <c r="W197" i="28" s="1"/>
  <c r="BA187" i="27"/>
  <c r="W192" i="28" s="1"/>
  <c r="AY209" i="27"/>
  <c r="U214" i="28" s="1"/>
  <c r="AY175" i="27"/>
  <c r="U180" i="28" s="1"/>
  <c r="BA178" i="27"/>
  <c r="W183" i="28" s="1"/>
  <c r="BA221" i="27"/>
  <c r="W226" i="28" s="1"/>
  <c r="BA193" i="27"/>
  <c r="W198" i="28" s="1"/>
  <c r="AY169" i="27"/>
  <c r="U174" i="28" s="1"/>
  <c r="AY207" i="27"/>
  <c r="U212" i="28" s="1"/>
  <c r="AY173" i="27"/>
  <c r="U178" i="28" s="1"/>
  <c r="AY171" i="27"/>
  <c r="U176" i="28" s="1"/>
  <c r="BC190" i="27"/>
  <c r="Y195" i="28" s="1"/>
  <c r="BC191" i="27"/>
  <c r="Y196" i="28" s="1"/>
  <c r="BA176" i="27"/>
  <c r="W181" i="28" s="1"/>
  <c r="BA180" i="27"/>
  <c r="W185" i="28" s="1"/>
  <c r="BA179" i="27"/>
  <c r="W184" i="28" s="1"/>
  <c r="BA182" i="27"/>
  <c r="W187" i="28" s="1"/>
  <c r="BA186" i="27"/>
  <c r="W191" i="28" s="1"/>
  <c r="BA222" i="27"/>
  <c r="W227" i="28" s="1"/>
  <c r="BA152" i="27"/>
  <c r="W157" i="28" s="1"/>
  <c r="BA194" i="27"/>
  <c r="W199" i="28" s="1"/>
  <c r="BA216" i="27"/>
  <c r="W221" i="28" s="1"/>
  <c r="AY168" i="27"/>
  <c r="U173" i="28" s="1"/>
  <c r="AY167" i="27"/>
  <c r="U172" i="28" s="1"/>
  <c r="AY212" i="27"/>
  <c r="U217" i="28" s="1"/>
  <c r="AY211" i="27"/>
  <c r="U216" i="28" s="1"/>
  <c r="AY174" i="27"/>
  <c r="U179" i="28" s="1"/>
  <c r="BC189" i="27"/>
  <c r="Y194" i="28" s="1"/>
  <c r="BA215" i="27"/>
  <c r="W220" i="28" s="1"/>
  <c r="BA217" i="27"/>
  <c r="W222" i="28" s="1"/>
  <c r="BA219" i="27"/>
  <c r="W224" i="28" s="1"/>
  <c r="BA220" i="27"/>
  <c r="W225" i="28" s="1"/>
  <c r="BA188" i="27"/>
  <c r="W193" i="28" s="1"/>
  <c r="BA183" i="27"/>
  <c r="W188" i="28" s="1"/>
  <c r="BA185" i="27"/>
  <c r="W190" i="28" s="1"/>
  <c r="BA198" i="27"/>
  <c r="W203" i="28" s="1"/>
  <c r="AY170" i="27"/>
  <c r="U175" i="28" s="1"/>
  <c r="AY208" i="27"/>
  <c r="U213" i="28" s="1"/>
  <c r="AY210" i="27"/>
  <c r="U215" i="28" s="1"/>
  <c r="BB131" i="27"/>
  <c r="BB133" i="27"/>
  <c r="BB132" i="27"/>
  <c r="BD135" i="27"/>
  <c r="Y26" i="45"/>
  <c r="AP202" i="28" l="1"/>
  <c r="AP201" i="28"/>
  <c r="AL205" i="27"/>
  <c r="AL40" i="27"/>
  <c r="AL42" i="27"/>
  <c r="Z22" i="45"/>
  <c r="AL204" i="27"/>
  <c r="AL41" i="27"/>
  <c r="AL39" i="27"/>
  <c r="AL129" i="27"/>
  <c r="BC129" i="27" s="1"/>
  <c r="AL50" i="27"/>
  <c r="AL53" i="27"/>
  <c r="Z25" i="45"/>
  <c r="AL51" i="27"/>
  <c r="AL52" i="27"/>
  <c r="AL214" i="27"/>
  <c r="AL213" i="27"/>
  <c r="AL215" i="27"/>
  <c r="AL147" i="27"/>
  <c r="BC147" i="27" s="1"/>
  <c r="AL146" i="27"/>
  <c r="BC146" i="27" s="1"/>
  <c r="AL148" i="27"/>
  <c r="BC148" i="27" s="1"/>
  <c r="AL149" i="27"/>
  <c r="BC149" i="27" s="1"/>
  <c r="Y154" i="28" s="1"/>
  <c r="AQ154" i="28" s="1"/>
  <c r="AL144" i="27"/>
  <c r="BC144" i="27" s="1"/>
  <c r="AL145" i="27"/>
  <c r="BC145" i="27" s="1"/>
  <c r="AL216" i="27"/>
  <c r="AL56" i="27"/>
  <c r="AL55" i="27"/>
  <c r="AL217" i="27"/>
  <c r="AL54" i="27"/>
  <c r="AL57" i="27"/>
  <c r="AL218" i="27"/>
  <c r="AL151" i="27"/>
  <c r="BC151" i="27" s="1"/>
  <c r="Y156" i="28" s="1"/>
  <c r="AQ156" i="28" s="1"/>
  <c r="AL150" i="27"/>
  <c r="BC150" i="27" s="1"/>
  <c r="Y155" i="28" s="1"/>
  <c r="AQ155" i="28" s="1"/>
  <c r="AL116" i="27"/>
  <c r="AL153" i="27"/>
  <c r="AL95" i="27"/>
  <c r="AL96" i="27"/>
  <c r="AL94" i="27"/>
  <c r="AL97" i="27"/>
  <c r="AL196" i="27"/>
  <c r="BC196" i="27" s="1"/>
  <c r="Y201" i="28" s="1"/>
  <c r="AQ201" i="28" s="1"/>
  <c r="AL199" i="27"/>
  <c r="AL30" i="27"/>
  <c r="AL120" i="27"/>
  <c r="Z20" i="45"/>
  <c r="AL33" i="27"/>
  <c r="AL122" i="27"/>
  <c r="AL200" i="27"/>
  <c r="AL32" i="27"/>
  <c r="AL31" i="27"/>
  <c r="AL118" i="27"/>
  <c r="AL117" i="27"/>
  <c r="AL123" i="27"/>
  <c r="AL34" i="27"/>
  <c r="AL119" i="27"/>
  <c r="AL121" i="27"/>
  <c r="AL197" i="27"/>
  <c r="BC197" i="27" s="1"/>
  <c r="Y202" i="28" s="1"/>
  <c r="AQ202" i="28" s="1"/>
  <c r="Z21" i="45"/>
  <c r="AL203" i="27"/>
  <c r="AL38" i="27"/>
  <c r="AL126" i="27"/>
  <c r="BC126" i="27" s="1"/>
  <c r="AL125" i="27"/>
  <c r="BC125" i="27" s="1"/>
  <c r="AL127" i="27"/>
  <c r="BC127" i="27" s="1"/>
  <c r="AL128" i="27"/>
  <c r="BC128" i="27" s="1"/>
  <c r="AL201" i="27"/>
  <c r="AL36" i="27"/>
  <c r="AL124" i="27"/>
  <c r="BC124" i="27" s="1"/>
  <c r="AL202" i="27"/>
  <c r="AL35" i="27"/>
  <c r="AL37" i="27"/>
  <c r="AQ194" i="28"/>
  <c r="AQ195" i="28"/>
  <c r="AQ196" i="28"/>
  <c r="P64" i="21"/>
  <c r="AC159" i="28"/>
  <c r="AF29" i="27"/>
  <c r="AL188" i="27"/>
  <c r="AL220" i="27"/>
  <c r="AL186" i="27"/>
  <c r="AL183" i="27"/>
  <c r="AL152" i="27"/>
  <c r="AL132" i="27"/>
  <c r="BC132" i="27" s="1"/>
  <c r="AL193" i="27"/>
  <c r="AL184" i="27"/>
  <c r="AL131" i="27"/>
  <c r="BC131" i="27" s="1"/>
  <c r="AL187" i="27"/>
  <c r="AL198" i="27"/>
  <c r="AL133" i="27"/>
  <c r="AL219" i="27"/>
  <c r="AL192" i="27"/>
  <c r="AL195" i="27"/>
  <c r="AL185" i="27"/>
  <c r="AL130" i="27"/>
  <c r="AL222" i="27"/>
  <c r="AL182" i="27"/>
  <c r="AL194" i="27"/>
  <c r="AL221" i="27"/>
  <c r="AL74" i="27"/>
  <c r="AL70" i="27"/>
  <c r="AL73" i="27"/>
  <c r="AL71" i="27"/>
  <c r="AL69" i="27"/>
  <c r="AL72" i="27"/>
  <c r="AL29" i="27"/>
  <c r="AF180" i="27"/>
  <c r="AW180" i="27" s="1"/>
  <c r="S185" i="28" s="1"/>
  <c r="AK185" i="28" s="1"/>
  <c r="AF177" i="27"/>
  <c r="AW177" i="27" s="1"/>
  <c r="S182" i="28" s="1"/>
  <c r="AK182" i="28" s="1"/>
  <c r="AF218" i="27"/>
  <c r="AW218" i="27" s="1"/>
  <c r="S223" i="28" s="1"/>
  <c r="AK223" i="28" s="1"/>
  <c r="AF181" i="27"/>
  <c r="AW181" i="27" s="1"/>
  <c r="S186" i="28" s="1"/>
  <c r="AK186" i="28" s="1"/>
  <c r="AF178" i="27"/>
  <c r="AW178" i="27" s="1"/>
  <c r="S183" i="28" s="1"/>
  <c r="AK183" i="28" s="1"/>
  <c r="AF216" i="27"/>
  <c r="AW216" i="27" s="1"/>
  <c r="S221" i="28" s="1"/>
  <c r="AK221" i="28" s="1"/>
  <c r="AF215" i="27"/>
  <c r="AW215" i="27" s="1"/>
  <c r="S220" i="28" s="1"/>
  <c r="AK220" i="28" s="1"/>
  <c r="AF176" i="27"/>
  <c r="AW176" i="27" s="1"/>
  <c r="S181" i="28" s="1"/>
  <c r="AK181" i="28" s="1"/>
  <c r="AF217" i="27"/>
  <c r="AW217" i="27" s="1"/>
  <c r="S222" i="28" s="1"/>
  <c r="AK222" i="28" s="1"/>
  <c r="AF179" i="27"/>
  <c r="AW179" i="27" s="1"/>
  <c r="S184" i="28" s="1"/>
  <c r="AK184" i="28" s="1"/>
  <c r="AF65" i="27"/>
  <c r="AF67" i="27"/>
  <c r="AF68" i="27"/>
  <c r="AF66" i="27"/>
  <c r="AF64" i="27"/>
  <c r="AF63" i="27"/>
  <c r="AF62" i="27"/>
  <c r="AB159" i="27"/>
  <c r="AB161" i="27"/>
  <c r="AS161" i="27" s="1"/>
  <c r="O166" i="28" s="1"/>
  <c r="AG166" i="28" s="1"/>
  <c r="AB204" i="27"/>
  <c r="AB160" i="27"/>
  <c r="AB203" i="27"/>
  <c r="AB158" i="27"/>
  <c r="AB43" i="27"/>
  <c r="AB42" i="27"/>
  <c r="AB41" i="27"/>
  <c r="AB40" i="27"/>
  <c r="AB39" i="27"/>
  <c r="AB38" i="27"/>
  <c r="O65" i="21"/>
  <c r="L159" i="28"/>
  <c r="AF188" i="27"/>
  <c r="AW188" i="27" s="1"/>
  <c r="S193" i="28" s="1"/>
  <c r="AK193" i="28" s="1"/>
  <c r="AF132" i="27"/>
  <c r="AW132" i="27" s="1"/>
  <c r="AF186" i="27"/>
  <c r="AW186" i="27" s="1"/>
  <c r="S191" i="28" s="1"/>
  <c r="AK191" i="28" s="1"/>
  <c r="AF183" i="27"/>
  <c r="AW183" i="27" s="1"/>
  <c r="S188" i="28" s="1"/>
  <c r="AK188" i="28" s="1"/>
  <c r="AF152" i="27"/>
  <c r="AW152" i="27" s="1"/>
  <c r="S157" i="28" s="1"/>
  <c r="AK157" i="28" s="1"/>
  <c r="AF187" i="27"/>
  <c r="AW187" i="27" s="1"/>
  <c r="S192" i="28" s="1"/>
  <c r="AK192" i="28" s="1"/>
  <c r="AF193" i="27"/>
  <c r="AW193" i="27" s="1"/>
  <c r="S198" i="28" s="1"/>
  <c r="AK198" i="28" s="1"/>
  <c r="AF184" i="27"/>
  <c r="AW184" i="27" s="1"/>
  <c r="S189" i="28" s="1"/>
  <c r="AK189" i="28" s="1"/>
  <c r="AF220" i="27"/>
  <c r="AW220" i="27" s="1"/>
  <c r="S225" i="28" s="1"/>
  <c r="AK225" i="28" s="1"/>
  <c r="AF198" i="27"/>
  <c r="AW198" i="27" s="1"/>
  <c r="S203" i="28" s="1"/>
  <c r="AK203" i="28" s="1"/>
  <c r="AF195" i="27"/>
  <c r="AW195" i="27" s="1"/>
  <c r="S200" i="28" s="1"/>
  <c r="AK200" i="28" s="1"/>
  <c r="AF133" i="27"/>
  <c r="AW133" i="27" s="1"/>
  <c r="AF222" i="27"/>
  <c r="AW222" i="27" s="1"/>
  <c r="S227" i="28" s="1"/>
  <c r="AK227" i="28" s="1"/>
  <c r="AF219" i="27"/>
  <c r="AW219" i="27" s="1"/>
  <c r="S224" i="28" s="1"/>
  <c r="AK224" i="28" s="1"/>
  <c r="AF192" i="27"/>
  <c r="AW192" i="27" s="1"/>
  <c r="S197" i="28" s="1"/>
  <c r="AK197" i="28" s="1"/>
  <c r="AF185" i="27"/>
  <c r="AW185" i="27" s="1"/>
  <c r="S190" i="28" s="1"/>
  <c r="AK190" i="28" s="1"/>
  <c r="AF131" i="27"/>
  <c r="AW131" i="27" s="1"/>
  <c r="AF130" i="27"/>
  <c r="AW130" i="27" s="1"/>
  <c r="AF182" i="27"/>
  <c r="AW182" i="27" s="1"/>
  <c r="S187" i="28" s="1"/>
  <c r="AK187" i="28" s="1"/>
  <c r="AF221" i="27"/>
  <c r="AW221" i="27" s="1"/>
  <c r="S226" i="28" s="1"/>
  <c r="AK226" i="28" s="1"/>
  <c r="AF194" i="27"/>
  <c r="AW194" i="27" s="1"/>
  <c r="S199" i="28" s="1"/>
  <c r="AK199" i="28" s="1"/>
  <c r="AF71" i="27"/>
  <c r="AF74" i="27"/>
  <c r="AF73" i="27"/>
  <c r="AF72" i="27"/>
  <c r="AF70" i="27"/>
  <c r="AF69" i="27"/>
  <c r="Z156" i="27"/>
  <c r="Z155" i="27"/>
  <c r="Z201" i="27"/>
  <c r="Z202" i="27"/>
  <c r="Z157" i="27"/>
  <c r="Z153" i="27"/>
  <c r="AQ153" i="27" s="1"/>
  <c r="M158" i="28" s="1"/>
  <c r="AE158" i="28" s="1"/>
  <c r="Z199" i="27"/>
  <c r="AQ199" i="27" s="1"/>
  <c r="M204" i="28" s="1"/>
  <c r="AE204" i="28" s="1"/>
  <c r="Z154" i="27"/>
  <c r="AQ154" i="27" s="1"/>
  <c r="Z200" i="27"/>
  <c r="Z37" i="27"/>
  <c r="Z35" i="27"/>
  <c r="Z34" i="27"/>
  <c r="Z33" i="27"/>
  <c r="Z31" i="27"/>
  <c r="Z30" i="27"/>
  <c r="Z32" i="27"/>
  <c r="Z36" i="27"/>
  <c r="AD174" i="27"/>
  <c r="AU174" i="27" s="1"/>
  <c r="Q179" i="28" s="1"/>
  <c r="AI179" i="28" s="1"/>
  <c r="AD171" i="27"/>
  <c r="AU171" i="27" s="1"/>
  <c r="Q176" i="28" s="1"/>
  <c r="AI176" i="28" s="1"/>
  <c r="AD213" i="27"/>
  <c r="AU213" i="27" s="1"/>
  <c r="Q218" i="28" s="1"/>
  <c r="AI218" i="28" s="1"/>
  <c r="AD211" i="27"/>
  <c r="AU211" i="27" s="1"/>
  <c r="Q216" i="28" s="1"/>
  <c r="AI216" i="28" s="1"/>
  <c r="AD175" i="27"/>
  <c r="AU175" i="27" s="1"/>
  <c r="Q180" i="28" s="1"/>
  <c r="AI180" i="28" s="1"/>
  <c r="AD172" i="27"/>
  <c r="AU172" i="27" s="1"/>
  <c r="Q177" i="28" s="1"/>
  <c r="AI177" i="28" s="1"/>
  <c r="AD212" i="27"/>
  <c r="AU212" i="27" s="1"/>
  <c r="Q217" i="28" s="1"/>
  <c r="AI217" i="28" s="1"/>
  <c r="AD173" i="27"/>
  <c r="AU173" i="27" s="1"/>
  <c r="Q178" i="28" s="1"/>
  <c r="AI178" i="28" s="1"/>
  <c r="AD214" i="27"/>
  <c r="AU214" i="27" s="1"/>
  <c r="Q219" i="28" s="1"/>
  <c r="AI219" i="28" s="1"/>
  <c r="AD58" i="27"/>
  <c r="AD61" i="27"/>
  <c r="AD60" i="27"/>
  <c r="AD59" i="27"/>
  <c r="AD57" i="27"/>
  <c r="AD56" i="27"/>
  <c r="AB165" i="27"/>
  <c r="AS165" i="27" s="1"/>
  <c r="O170" i="28" s="1"/>
  <c r="AG170" i="28" s="1"/>
  <c r="AB162" i="27"/>
  <c r="AS162" i="27" s="1"/>
  <c r="O167" i="28" s="1"/>
  <c r="AG167" i="28" s="1"/>
  <c r="AB166" i="27"/>
  <c r="AS166" i="27" s="1"/>
  <c r="O171" i="28" s="1"/>
  <c r="AG171" i="28" s="1"/>
  <c r="AB164" i="27"/>
  <c r="AS164" i="27" s="1"/>
  <c r="O169" i="28" s="1"/>
  <c r="AG169" i="28" s="1"/>
  <c r="AB205" i="27"/>
  <c r="AS205" i="27" s="1"/>
  <c r="O210" i="28" s="1"/>
  <c r="AG210" i="28" s="1"/>
  <c r="AB163" i="27"/>
  <c r="AS163" i="27" s="1"/>
  <c r="O168" i="28" s="1"/>
  <c r="AG168" i="28" s="1"/>
  <c r="AB206" i="27"/>
  <c r="AS206" i="27" s="1"/>
  <c r="O211" i="28" s="1"/>
  <c r="AG211" i="28" s="1"/>
  <c r="AB46" i="27"/>
  <c r="AB49" i="27"/>
  <c r="AB48" i="27"/>
  <c r="AB47" i="27"/>
  <c r="AB45" i="27"/>
  <c r="AB44" i="27"/>
  <c r="AD168" i="27"/>
  <c r="AU168" i="27" s="1"/>
  <c r="Q173" i="28" s="1"/>
  <c r="AI173" i="28" s="1"/>
  <c r="AD208" i="27"/>
  <c r="AU208" i="27" s="1"/>
  <c r="Q213" i="28" s="1"/>
  <c r="AI213" i="28" s="1"/>
  <c r="AD169" i="27"/>
  <c r="AU169" i="27" s="1"/>
  <c r="Q174" i="28" s="1"/>
  <c r="AI174" i="28" s="1"/>
  <c r="AD209" i="27"/>
  <c r="AU209" i="27" s="1"/>
  <c r="Q214" i="28" s="1"/>
  <c r="AI214" i="28" s="1"/>
  <c r="AD207" i="27"/>
  <c r="AU207" i="27" s="1"/>
  <c r="Q212" i="28" s="1"/>
  <c r="AI212" i="28" s="1"/>
  <c r="AD170" i="27"/>
  <c r="AU170" i="27" s="1"/>
  <c r="Q175" i="28" s="1"/>
  <c r="AI175" i="28" s="1"/>
  <c r="AD167" i="27"/>
  <c r="AU167" i="27" s="1"/>
  <c r="Q172" i="28" s="1"/>
  <c r="AI172" i="28" s="1"/>
  <c r="AD210" i="27"/>
  <c r="AU210" i="27" s="1"/>
  <c r="Q215" i="28" s="1"/>
  <c r="AI215" i="28" s="1"/>
  <c r="AD55" i="27"/>
  <c r="AD54" i="27"/>
  <c r="AD53" i="27"/>
  <c r="AD52" i="27"/>
  <c r="AD51" i="27"/>
  <c r="AD50" i="27"/>
  <c r="BB130" i="27"/>
  <c r="BD191" i="27"/>
  <c r="Z196" i="28" s="1"/>
  <c r="AR196" i="28" s="1"/>
  <c r="AZ214" i="27"/>
  <c r="V219" i="28" s="1"/>
  <c r="AZ173" i="27"/>
  <c r="V178" i="28" s="1"/>
  <c r="BB186" i="27"/>
  <c r="X191" i="28" s="1"/>
  <c r="BB195" i="27"/>
  <c r="X200" i="28" s="1"/>
  <c r="BB216" i="27"/>
  <c r="X221" i="28" s="1"/>
  <c r="BB178" i="27"/>
  <c r="X183" i="28" s="1"/>
  <c r="BB177" i="27"/>
  <c r="X182" i="28" s="1"/>
  <c r="AZ207" i="27"/>
  <c r="V212" i="28" s="1"/>
  <c r="BD189" i="27"/>
  <c r="Z194" i="28" s="1"/>
  <c r="AZ175" i="27"/>
  <c r="V180" i="28" s="1"/>
  <c r="AZ171" i="27"/>
  <c r="V176" i="28" s="1"/>
  <c r="AZ174" i="27"/>
  <c r="V179" i="28" s="1"/>
  <c r="BB182" i="27"/>
  <c r="X187" i="28" s="1"/>
  <c r="BB188" i="27"/>
  <c r="X193" i="28" s="1"/>
  <c r="BB152" i="27"/>
  <c r="X157" i="28" s="1"/>
  <c r="BB185" i="27"/>
  <c r="X190" i="28" s="1"/>
  <c r="BB194" i="27"/>
  <c r="X199" i="28" s="1"/>
  <c r="BB198" i="27"/>
  <c r="X203" i="28" s="1"/>
  <c r="BB176" i="27"/>
  <c r="X181" i="28" s="1"/>
  <c r="BB179" i="27"/>
  <c r="X184" i="28" s="1"/>
  <c r="AZ168" i="27"/>
  <c r="V173" i="28" s="1"/>
  <c r="AZ170" i="27"/>
  <c r="V175" i="28" s="1"/>
  <c r="AZ209" i="27"/>
  <c r="V214" i="28" s="1"/>
  <c r="AZ212" i="27"/>
  <c r="V217" i="28" s="1"/>
  <c r="AZ211" i="27"/>
  <c r="V216" i="28" s="1"/>
  <c r="BB192" i="27"/>
  <c r="X197" i="28" s="1"/>
  <c r="BB221" i="27"/>
  <c r="X226" i="28" s="1"/>
  <c r="BB180" i="27"/>
  <c r="X185" i="28" s="1"/>
  <c r="BD190" i="27"/>
  <c r="Z195" i="28" s="1"/>
  <c r="AZ213" i="27"/>
  <c r="V218" i="28" s="1"/>
  <c r="BB219" i="27"/>
  <c r="X224" i="28" s="1"/>
  <c r="BB183" i="27"/>
  <c r="X188" i="28" s="1"/>
  <c r="BB220" i="27"/>
  <c r="X225" i="28" s="1"/>
  <c r="BB222" i="27"/>
  <c r="X227" i="28" s="1"/>
  <c r="BB187" i="27"/>
  <c r="X192" i="28" s="1"/>
  <c r="BB217" i="27"/>
  <c r="X222" i="28" s="1"/>
  <c r="BB181" i="27"/>
  <c r="X186" i="28" s="1"/>
  <c r="AZ169" i="27"/>
  <c r="V174" i="28" s="1"/>
  <c r="AZ210" i="27"/>
  <c r="V215" i="28" s="1"/>
  <c r="AZ172" i="27"/>
  <c r="V177" i="28" s="1"/>
  <c r="BB184" i="27"/>
  <c r="X189" i="28" s="1"/>
  <c r="BB193" i="27"/>
  <c r="X198" i="28" s="1"/>
  <c r="BB215" i="27"/>
  <c r="X220" i="28" s="1"/>
  <c r="BB218" i="27"/>
  <c r="X223" i="28" s="1"/>
  <c r="AZ208" i="27"/>
  <c r="V213" i="28" s="1"/>
  <c r="AZ167" i="27"/>
  <c r="V172" i="28" s="1"/>
  <c r="BC133" i="27"/>
  <c r="Z26" i="45"/>
  <c r="AR194" i="28" l="1"/>
  <c r="AM38" i="27"/>
  <c r="AM203" i="27"/>
  <c r="AM126" i="27"/>
  <c r="BD126" i="27" s="1"/>
  <c r="AM128" i="27"/>
  <c r="BD128" i="27" s="1"/>
  <c r="AM125" i="27"/>
  <c r="BD125" i="27" s="1"/>
  <c r="AM127" i="27"/>
  <c r="BD127" i="27" s="1"/>
  <c r="AM201" i="27"/>
  <c r="AM35" i="27"/>
  <c r="AM124" i="27"/>
  <c r="BD124" i="27" s="1"/>
  <c r="AM202" i="27"/>
  <c r="AM36" i="27"/>
  <c r="AM37" i="27"/>
  <c r="AM39" i="27"/>
  <c r="AM205" i="27"/>
  <c r="AM41" i="27"/>
  <c r="AM204" i="27"/>
  <c r="AM40" i="27"/>
  <c r="AM42" i="27"/>
  <c r="AM129" i="27"/>
  <c r="BD129" i="27" s="1"/>
  <c r="AM217" i="27"/>
  <c r="AM55" i="27"/>
  <c r="AM216" i="27"/>
  <c r="AM57" i="27"/>
  <c r="AM54" i="27"/>
  <c r="AM56" i="27"/>
  <c r="AM218" i="27"/>
  <c r="AM150" i="27"/>
  <c r="BD150" i="27" s="1"/>
  <c r="Z155" i="28" s="1"/>
  <c r="AR155" i="28" s="1"/>
  <c r="AM151" i="27"/>
  <c r="BD151" i="27" s="1"/>
  <c r="Z156" i="28" s="1"/>
  <c r="AR156" i="28" s="1"/>
  <c r="AM153" i="27"/>
  <c r="AM116" i="27"/>
  <c r="AM97" i="27"/>
  <c r="AM94" i="27"/>
  <c r="AM96" i="27"/>
  <c r="AM95" i="27"/>
  <c r="AM196" i="27"/>
  <c r="BD196" i="27" s="1"/>
  <c r="Z201" i="28" s="1"/>
  <c r="AR201" i="28" s="1"/>
  <c r="AR195" i="28"/>
  <c r="AM33" i="27"/>
  <c r="AM123" i="27"/>
  <c r="AM118" i="27"/>
  <c r="AM32" i="27"/>
  <c r="AM34" i="27"/>
  <c r="AM122" i="27"/>
  <c r="AM117" i="27"/>
  <c r="AM200" i="27"/>
  <c r="AM31" i="27"/>
  <c r="AM30" i="27"/>
  <c r="AM120" i="27"/>
  <c r="AM199" i="27"/>
  <c r="AM121" i="27"/>
  <c r="AM119" i="27"/>
  <c r="AM197" i="27"/>
  <c r="BD197" i="27" s="1"/>
  <c r="Z202" i="28" s="1"/>
  <c r="AR202" i="28" s="1"/>
  <c r="AM52" i="27"/>
  <c r="AM214" i="27"/>
  <c r="AM51" i="27"/>
  <c r="AM215" i="27"/>
  <c r="AM50" i="27"/>
  <c r="AM213" i="27"/>
  <c r="AM53" i="27"/>
  <c r="AM146" i="27"/>
  <c r="BD146" i="27" s="1"/>
  <c r="AM149" i="27"/>
  <c r="BD149" i="27" s="1"/>
  <c r="Z154" i="28" s="1"/>
  <c r="AR154" i="28" s="1"/>
  <c r="AM148" i="27"/>
  <c r="BD148" i="27" s="1"/>
  <c r="AM147" i="27"/>
  <c r="BD147" i="27" s="1"/>
  <c r="AM144" i="27"/>
  <c r="BD144" i="27" s="1"/>
  <c r="AM145" i="27"/>
  <c r="BD145" i="27" s="1"/>
  <c r="AD159" i="28"/>
  <c r="P65" i="21" s="1"/>
  <c r="AG29" i="27"/>
  <c r="AM152" i="27"/>
  <c r="AM132" i="27"/>
  <c r="BD132" i="27" s="1"/>
  <c r="AM186" i="27"/>
  <c r="AM183" i="27"/>
  <c r="AM188" i="27"/>
  <c r="AM220" i="27"/>
  <c r="AM198" i="27"/>
  <c r="AM133" i="27"/>
  <c r="BD133" i="27" s="1"/>
  <c r="AM193" i="27"/>
  <c r="AM184" i="27"/>
  <c r="AM131" i="27"/>
  <c r="BD131" i="27" s="1"/>
  <c r="AM187" i="27"/>
  <c r="AM130" i="27"/>
  <c r="AM222" i="27"/>
  <c r="AM219" i="27"/>
  <c r="AM192" i="27"/>
  <c r="AM195" i="27"/>
  <c r="AM185" i="27"/>
  <c r="AM182" i="27"/>
  <c r="AM221" i="27"/>
  <c r="AM194" i="27"/>
  <c r="AM73" i="27"/>
  <c r="AM72" i="27"/>
  <c r="AM71" i="27"/>
  <c r="AM69" i="27"/>
  <c r="AM74" i="27"/>
  <c r="AM70" i="27"/>
  <c r="AM29" i="27"/>
  <c r="AC165" i="27"/>
  <c r="AT165" i="27" s="1"/>
  <c r="P170" i="28" s="1"/>
  <c r="AH170" i="28" s="1"/>
  <c r="AC162" i="27"/>
  <c r="AT162" i="27" s="1"/>
  <c r="P167" i="28" s="1"/>
  <c r="AH167" i="28" s="1"/>
  <c r="AC166" i="27"/>
  <c r="AT166" i="27" s="1"/>
  <c r="P171" i="28" s="1"/>
  <c r="AH171" i="28" s="1"/>
  <c r="AC164" i="27"/>
  <c r="AT164" i="27" s="1"/>
  <c r="P169" i="28" s="1"/>
  <c r="AH169" i="28" s="1"/>
  <c r="AC205" i="27"/>
  <c r="AT205" i="27" s="1"/>
  <c r="P210" i="28" s="1"/>
  <c r="AH210" i="28" s="1"/>
  <c r="AC206" i="27"/>
  <c r="AT206" i="27" s="1"/>
  <c r="P211" i="28" s="1"/>
  <c r="AH211" i="28" s="1"/>
  <c r="AC163" i="27"/>
  <c r="AT163" i="27" s="1"/>
  <c r="P168" i="28" s="1"/>
  <c r="AH168" i="28" s="1"/>
  <c r="AC47" i="27"/>
  <c r="AC49" i="27"/>
  <c r="AC48" i="27"/>
  <c r="AC46" i="27"/>
  <c r="AC45" i="27"/>
  <c r="AC44" i="27"/>
  <c r="AG180" i="27"/>
  <c r="AX180" i="27" s="1"/>
  <c r="T185" i="28" s="1"/>
  <c r="AL185" i="28" s="1"/>
  <c r="AM185" i="28" s="1"/>
  <c r="AN185" i="28" s="1"/>
  <c r="AO185" i="28" s="1"/>
  <c r="AP185" i="28" s="1"/>
  <c r="AG177" i="27"/>
  <c r="AX177" i="27" s="1"/>
  <c r="T182" i="28" s="1"/>
  <c r="AL182" i="28" s="1"/>
  <c r="AM182" i="28" s="1"/>
  <c r="AN182" i="28" s="1"/>
  <c r="AO182" i="28" s="1"/>
  <c r="AP182" i="28" s="1"/>
  <c r="AG218" i="27"/>
  <c r="AX218" i="27" s="1"/>
  <c r="T223" i="28" s="1"/>
  <c r="AL223" i="28" s="1"/>
  <c r="AM223" i="28" s="1"/>
  <c r="AN223" i="28" s="1"/>
  <c r="AO223" i="28" s="1"/>
  <c r="AP223" i="28" s="1"/>
  <c r="AG216" i="27"/>
  <c r="AX216" i="27" s="1"/>
  <c r="T221" i="28" s="1"/>
  <c r="AL221" i="28" s="1"/>
  <c r="AM221" i="28" s="1"/>
  <c r="AN221" i="28" s="1"/>
  <c r="AO221" i="28" s="1"/>
  <c r="AP221" i="28" s="1"/>
  <c r="AG181" i="27"/>
  <c r="AX181" i="27" s="1"/>
  <c r="T186" i="28" s="1"/>
  <c r="AL186" i="28" s="1"/>
  <c r="AM186" i="28" s="1"/>
  <c r="AN186" i="28" s="1"/>
  <c r="AO186" i="28" s="1"/>
  <c r="AP186" i="28" s="1"/>
  <c r="AG178" i="27"/>
  <c r="AX178" i="27" s="1"/>
  <c r="T183" i="28" s="1"/>
  <c r="AL183" i="28" s="1"/>
  <c r="AM183" i="28" s="1"/>
  <c r="AN183" i="28" s="1"/>
  <c r="AO183" i="28" s="1"/>
  <c r="AP183" i="28" s="1"/>
  <c r="AG215" i="27"/>
  <c r="AX215" i="27" s="1"/>
  <c r="T220" i="28" s="1"/>
  <c r="AL220" i="28" s="1"/>
  <c r="AM220" i="28" s="1"/>
  <c r="AN220" i="28" s="1"/>
  <c r="AO220" i="28" s="1"/>
  <c r="AP220" i="28" s="1"/>
  <c r="AG179" i="27"/>
  <c r="AX179" i="27" s="1"/>
  <c r="T184" i="28" s="1"/>
  <c r="AL184" i="28" s="1"/>
  <c r="AM184" i="28" s="1"/>
  <c r="AN184" i="28" s="1"/>
  <c r="AO184" i="28" s="1"/>
  <c r="AP184" i="28" s="1"/>
  <c r="AG176" i="27"/>
  <c r="AX176" i="27" s="1"/>
  <c r="T181" i="28" s="1"/>
  <c r="AL181" i="28" s="1"/>
  <c r="AM181" i="28" s="1"/>
  <c r="AN181" i="28" s="1"/>
  <c r="AO181" i="28" s="1"/>
  <c r="AP181" i="28" s="1"/>
  <c r="AG217" i="27"/>
  <c r="AX217" i="27" s="1"/>
  <c r="T222" i="28" s="1"/>
  <c r="AL222" i="28" s="1"/>
  <c r="AM222" i="28" s="1"/>
  <c r="AN222" i="28" s="1"/>
  <c r="AO222" i="28" s="1"/>
  <c r="AP222" i="28" s="1"/>
  <c r="AG65" i="27"/>
  <c r="AG68" i="27"/>
  <c r="AG67" i="27"/>
  <c r="AG66" i="27"/>
  <c r="AG64" i="27"/>
  <c r="AG63" i="27"/>
  <c r="AG62" i="27"/>
  <c r="AA156" i="27"/>
  <c r="AA155" i="27"/>
  <c r="AA201" i="27"/>
  <c r="AA157" i="27"/>
  <c r="AA199" i="27"/>
  <c r="AR199" i="27" s="1"/>
  <c r="N204" i="28" s="1"/>
  <c r="AF204" i="28" s="1"/>
  <c r="AA153" i="27"/>
  <c r="AR153" i="27" s="1"/>
  <c r="N158" i="28" s="1"/>
  <c r="AF158" i="28" s="1"/>
  <c r="AA202" i="27"/>
  <c r="AA154" i="27"/>
  <c r="AR154" i="27" s="1"/>
  <c r="AA200" i="27"/>
  <c r="AA37" i="27"/>
  <c r="AA36" i="27"/>
  <c r="AA35" i="27"/>
  <c r="AA34" i="27"/>
  <c r="AA32" i="27"/>
  <c r="AA31" i="27"/>
  <c r="AA30" i="27"/>
  <c r="AA33" i="27"/>
  <c r="AC159" i="27"/>
  <c r="AC204" i="27"/>
  <c r="AC161" i="27"/>
  <c r="AT161" i="27" s="1"/>
  <c r="P166" i="28" s="1"/>
  <c r="AH166" i="28" s="1"/>
  <c r="AC160" i="27"/>
  <c r="AC158" i="27"/>
  <c r="AC203" i="27"/>
  <c r="AC42" i="27"/>
  <c r="AC41" i="27"/>
  <c r="AC40" i="27"/>
  <c r="AC43" i="27"/>
  <c r="AC39" i="27"/>
  <c r="AC38" i="27"/>
  <c r="AE168" i="27"/>
  <c r="AV168" i="27" s="1"/>
  <c r="R173" i="28" s="1"/>
  <c r="AJ173" i="28" s="1"/>
  <c r="AE208" i="27"/>
  <c r="AV208" i="27" s="1"/>
  <c r="R213" i="28" s="1"/>
  <c r="AJ213" i="28" s="1"/>
  <c r="AE169" i="27"/>
  <c r="AV169" i="27" s="1"/>
  <c r="R174" i="28" s="1"/>
  <c r="AJ174" i="28" s="1"/>
  <c r="AE209" i="27"/>
  <c r="AV209" i="27" s="1"/>
  <c r="R214" i="28" s="1"/>
  <c r="AJ214" i="28" s="1"/>
  <c r="AE207" i="27"/>
  <c r="AV207" i="27" s="1"/>
  <c r="R212" i="28" s="1"/>
  <c r="AJ212" i="28" s="1"/>
  <c r="AE170" i="27"/>
  <c r="AV170" i="27" s="1"/>
  <c r="R175" i="28" s="1"/>
  <c r="AJ175" i="28" s="1"/>
  <c r="AE167" i="27"/>
  <c r="AV167" i="27" s="1"/>
  <c r="R172" i="28" s="1"/>
  <c r="AJ172" i="28" s="1"/>
  <c r="AE210" i="27"/>
  <c r="AV210" i="27" s="1"/>
  <c r="R215" i="28" s="1"/>
  <c r="AJ215" i="28" s="1"/>
  <c r="AE52" i="27"/>
  <c r="AE51" i="27"/>
  <c r="AE50" i="27"/>
  <c r="AE55" i="27"/>
  <c r="AE54" i="27"/>
  <c r="AE53" i="27"/>
  <c r="AG188" i="27"/>
  <c r="AX188" i="27" s="1"/>
  <c r="T193" i="28" s="1"/>
  <c r="AL193" i="28" s="1"/>
  <c r="AM193" i="28" s="1"/>
  <c r="AN193" i="28" s="1"/>
  <c r="AO193" i="28" s="1"/>
  <c r="AP193" i="28" s="1"/>
  <c r="AG183" i="27"/>
  <c r="AX183" i="27" s="1"/>
  <c r="T188" i="28" s="1"/>
  <c r="AL188" i="28" s="1"/>
  <c r="AM188" i="28" s="1"/>
  <c r="AN188" i="28" s="1"/>
  <c r="AO188" i="28" s="1"/>
  <c r="AP188" i="28" s="1"/>
  <c r="AG152" i="27"/>
  <c r="AX152" i="27" s="1"/>
  <c r="T157" i="28" s="1"/>
  <c r="AL157" i="28" s="1"/>
  <c r="AM157" i="28" s="1"/>
  <c r="AN157" i="28" s="1"/>
  <c r="AO157" i="28" s="1"/>
  <c r="AP157" i="28" s="1"/>
  <c r="AG186" i="27"/>
  <c r="AX186" i="27" s="1"/>
  <c r="T191" i="28" s="1"/>
  <c r="AL191" i="28" s="1"/>
  <c r="AM191" i="28" s="1"/>
  <c r="AN191" i="28" s="1"/>
  <c r="AO191" i="28" s="1"/>
  <c r="AP191" i="28" s="1"/>
  <c r="AG132" i="27"/>
  <c r="AX132" i="27" s="1"/>
  <c r="AG220" i="27"/>
  <c r="AX220" i="27" s="1"/>
  <c r="T225" i="28" s="1"/>
  <c r="AL225" i="28" s="1"/>
  <c r="AM225" i="28" s="1"/>
  <c r="AN225" i="28" s="1"/>
  <c r="AO225" i="28" s="1"/>
  <c r="AP225" i="28" s="1"/>
  <c r="AG193" i="27"/>
  <c r="AX193" i="27" s="1"/>
  <c r="T198" i="28" s="1"/>
  <c r="AL198" i="28" s="1"/>
  <c r="AM198" i="28" s="1"/>
  <c r="AN198" i="28" s="1"/>
  <c r="AO198" i="28" s="1"/>
  <c r="AP198" i="28" s="1"/>
  <c r="AG187" i="27"/>
  <c r="AX187" i="27" s="1"/>
  <c r="T192" i="28" s="1"/>
  <c r="AL192" i="28" s="1"/>
  <c r="AM192" i="28" s="1"/>
  <c r="AN192" i="28" s="1"/>
  <c r="AO192" i="28" s="1"/>
  <c r="AP192" i="28" s="1"/>
  <c r="AG184" i="27"/>
  <c r="AX184" i="27" s="1"/>
  <c r="T189" i="28" s="1"/>
  <c r="AL189" i="28" s="1"/>
  <c r="AM189" i="28" s="1"/>
  <c r="AN189" i="28" s="1"/>
  <c r="AO189" i="28" s="1"/>
  <c r="AP189" i="28" s="1"/>
  <c r="AG198" i="27"/>
  <c r="AX198" i="27" s="1"/>
  <c r="T203" i="28" s="1"/>
  <c r="AL203" i="28" s="1"/>
  <c r="AM203" i="28" s="1"/>
  <c r="AN203" i="28" s="1"/>
  <c r="AO203" i="28" s="1"/>
  <c r="AP203" i="28" s="1"/>
  <c r="AG133" i="27"/>
  <c r="AX133" i="27" s="1"/>
  <c r="AG131" i="27"/>
  <c r="AX131" i="27" s="1"/>
  <c r="AG219" i="27"/>
  <c r="AX219" i="27" s="1"/>
  <c r="T224" i="28" s="1"/>
  <c r="AL224" i="28" s="1"/>
  <c r="AM224" i="28" s="1"/>
  <c r="AN224" i="28" s="1"/>
  <c r="AO224" i="28" s="1"/>
  <c r="AP224" i="28" s="1"/>
  <c r="AG192" i="27"/>
  <c r="AX192" i="27" s="1"/>
  <c r="T197" i="28" s="1"/>
  <c r="AL197" i="28" s="1"/>
  <c r="AM197" i="28" s="1"/>
  <c r="AN197" i="28" s="1"/>
  <c r="AO197" i="28" s="1"/>
  <c r="AP197" i="28" s="1"/>
  <c r="AG185" i="27"/>
  <c r="AX185" i="27" s="1"/>
  <c r="T190" i="28" s="1"/>
  <c r="AL190" i="28" s="1"/>
  <c r="AM190" i="28" s="1"/>
  <c r="AN190" i="28" s="1"/>
  <c r="AO190" i="28" s="1"/>
  <c r="AP190" i="28" s="1"/>
  <c r="AG182" i="27"/>
  <c r="AX182" i="27" s="1"/>
  <c r="T187" i="28" s="1"/>
  <c r="AL187" i="28" s="1"/>
  <c r="AM187" i="28" s="1"/>
  <c r="AN187" i="28" s="1"/>
  <c r="AO187" i="28" s="1"/>
  <c r="AP187" i="28" s="1"/>
  <c r="AG222" i="27"/>
  <c r="AX222" i="27" s="1"/>
  <c r="T227" i="28" s="1"/>
  <c r="AL227" i="28" s="1"/>
  <c r="AM227" i="28" s="1"/>
  <c r="AN227" i="28" s="1"/>
  <c r="AO227" i="28" s="1"/>
  <c r="AP227" i="28" s="1"/>
  <c r="AG195" i="27"/>
  <c r="AX195" i="27" s="1"/>
  <c r="T200" i="28" s="1"/>
  <c r="AL200" i="28" s="1"/>
  <c r="AM200" i="28" s="1"/>
  <c r="AN200" i="28" s="1"/>
  <c r="AO200" i="28" s="1"/>
  <c r="AP200" i="28" s="1"/>
  <c r="AG130" i="27"/>
  <c r="AX130" i="27" s="1"/>
  <c r="AG221" i="27"/>
  <c r="AX221" i="27" s="1"/>
  <c r="T226" i="28" s="1"/>
  <c r="AL226" i="28" s="1"/>
  <c r="AM226" i="28" s="1"/>
  <c r="AN226" i="28" s="1"/>
  <c r="AO226" i="28" s="1"/>
  <c r="AP226" i="28" s="1"/>
  <c r="AG194" i="27"/>
  <c r="AX194" i="27" s="1"/>
  <c r="T199" i="28" s="1"/>
  <c r="AL199" i="28" s="1"/>
  <c r="AM199" i="28" s="1"/>
  <c r="AN199" i="28" s="1"/>
  <c r="AO199" i="28" s="1"/>
  <c r="AP199" i="28" s="1"/>
  <c r="AG72" i="27"/>
  <c r="AG74" i="27"/>
  <c r="AG73" i="27"/>
  <c r="AG71" i="27"/>
  <c r="AG70" i="27"/>
  <c r="AG69" i="27"/>
  <c r="M159" i="28"/>
  <c r="O66" i="21"/>
  <c r="AE174" i="27"/>
  <c r="AV174" i="27" s="1"/>
  <c r="R179" i="28" s="1"/>
  <c r="AJ179" i="28" s="1"/>
  <c r="AE171" i="27"/>
  <c r="AV171" i="27" s="1"/>
  <c r="R176" i="28" s="1"/>
  <c r="AJ176" i="28" s="1"/>
  <c r="AE213" i="27"/>
  <c r="AV213" i="27" s="1"/>
  <c r="R218" i="28" s="1"/>
  <c r="AJ218" i="28" s="1"/>
  <c r="AE175" i="27"/>
  <c r="AV175" i="27" s="1"/>
  <c r="R180" i="28" s="1"/>
  <c r="AJ180" i="28" s="1"/>
  <c r="AE172" i="27"/>
  <c r="AV172" i="27" s="1"/>
  <c r="R177" i="28" s="1"/>
  <c r="AJ177" i="28" s="1"/>
  <c r="AE211" i="27"/>
  <c r="AV211" i="27" s="1"/>
  <c r="R216" i="28" s="1"/>
  <c r="AJ216" i="28" s="1"/>
  <c r="AE212" i="27"/>
  <c r="AV212" i="27" s="1"/>
  <c r="R217" i="28" s="1"/>
  <c r="AJ217" i="28" s="1"/>
  <c r="AE214" i="27"/>
  <c r="AV214" i="27" s="1"/>
  <c r="R219" i="28" s="1"/>
  <c r="AJ219" i="28" s="1"/>
  <c r="AE173" i="27"/>
  <c r="AV173" i="27" s="1"/>
  <c r="R178" i="28" s="1"/>
  <c r="AJ178" i="28" s="1"/>
  <c r="AE59" i="27"/>
  <c r="AE61" i="27"/>
  <c r="AE60" i="27"/>
  <c r="AE58" i="27"/>
  <c r="AE57" i="27"/>
  <c r="AE56" i="27"/>
  <c r="BC130" i="27"/>
  <c r="BA170" i="27"/>
  <c r="W175" i="28" s="1"/>
  <c r="BA209" i="27"/>
  <c r="W214" i="28" s="1"/>
  <c r="AY163" i="27"/>
  <c r="U168" i="28" s="1"/>
  <c r="AY205" i="27"/>
  <c r="U210" i="28" s="1"/>
  <c r="AY166" i="27"/>
  <c r="U171" i="28" s="1"/>
  <c r="BC182" i="27"/>
  <c r="Y187" i="28" s="1"/>
  <c r="BC220" i="27"/>
  <c r="Y225" i="28" s="1"/>
  <c r="BC221" i="27"/>
  <c r="Y226" i="28" s="1"/>
  <c r="BC187" i="27"/>
  <c r="Y192" i="28" s="1"/>
  <c r="BC192" i="27"/>
  <c r="Y197" i="28" s="1"/>
  <c r="BA211" i="27"/>
  <c r="W216" i="28" s="1"/>
  <c r="BA168" i="27"/>
  <c r="W173" i="28" s="1"/>
  <c r="BA167" i="27"/>
  <c r="W172" i="28" s="1"/>
  <c r="AY164" i="27"/>
  <c r="U169" i="28" s="1"/>
  <c r="BC188" i="27"/>
  <c r="Y193" i="28" s="1"/>
  <c r="BC184" i="27"/>
  <c r="Y189" i="28" s="1"/>
  <c r="BC193" i="27"/>
  <c r="Y198" i="28" s="1"/>
  <c r="BC185" i="27"/>
  <c r="Y190" i="28" s="1"/>
  <c r="BA172" i="27"/>
  <c r="W177" i="28" s="1"/>
  <c r="BC176" i="27"/>
  <c r="Y181" i="28" s="1"/>
  <c r="BC218" i="27"/>
  <c r="Y223" i="28" s="1"/>
  <c r="BC181" i="27"/>
  <c r="Y186" i="28" s="1"/>
  <c r="BC177" i="27"/>
  <c r="Y182" i="28" s="1"/>
  <c r="AY165" i="27"/>
  <c r="U170" i="28" s="1"/>
  <c r="BC186" i="27"/>
  <c r="Y191" i="28" s="1"/>
  <c r="BC222" i="27"/>
  <c r="Y227" i="28" s="1"/>
  <c r="BC194" i="27"/>
  <c r="Y199" i="28" s="1"/>
  <c r="BA213" i="27"/>
  <c r="W218" i="28" s="1"/>
  <c r="BC215" i="27"/>
  <c r="Y220" i="28" s="1"/>
  <c r="AY161" i="27"/>
  <c r="U166" i="28" s="1"/>
  <c r="BA210" i="27"/>
  <c r="W215" i="28" s="1"/>
  <c r="AY206" i="27"/>
  <c r="U211" i="28" s="1"/>
  <c r="BC219" i="27"/>
  <c r="Y224" i="28" s="1"/>
  <c r="BC152" i="27"/>
  <c r="Y157" i="28" s="1"/>
  <c r="BA212" i="27"/>
  <c r="W217" i="28" s="1"/>
  <c r="BC178" i="27"/>
  <c r="Y183" i="28" s="1"/>
  <c r="BC217" i="27"/>
  <c r="Y222" i="28" s="1"/>
  <c r="BC179" i="27"/>
  <c r="Y184" i="28" s="1"/>
  <c r="BA169" i="27"/>
  <c r="W174" i="28" s="1"/>
  <c r="BA207" i="27"/>
  <c r="W212" i="28" s="1"/>
  <c r="BA208" i="27"/>
  <c r="W213" i="28" s="1"/>
  <c r="AY162" i="27"/>
  <c r="U167" i="28" s="1"/>
  <c r="BC195" i="27"/>
  <c r="Y200" i="28" s="1"/>
  <c r="BA214" i="27"/>
  <c r="W219" i="28" s="1"/>
  <c r="BA173" i="27"/>
  <c r="W178" i="28" s="1"/>
  <c r="BA171" i="27"/>
  <c r="W176" i="28" s="1"/>
  <c r="BC180" i="27"/>
  <c r="Y185" i="28" s="1"/>
  <c r="BC216" i="27"/>
  <c r="Y221" i="28" s="1"/>
  <c r="BC183" i="27"/>
  <c r="Y188" i="28" s="1"/>
  <c r="BC198" i="27"/>
  <c r="Y203" i="28" s="1"/>
  <c r="BA175" i="27"/>
  <c r="W180" i="28" s="1"/>
  <c r="BA174" i="27"/>
  <c r="W179" i="28" s="1"/>
  <c r="AQ192" i="28" l="1"/>
  <c r="AQ187" i="28"/>
  <c r="AQ193" i="28"/>
  <c r="AQ222" i="28"/>
  <c r="AQ183" i="28"/>
  <c r="AQ190" i="28"/>
  <c r="AQ198" i="28"/>
  <c r="AQ191" i="28"/>
  <c r="AQ181" i="28"/>
  <c r="AQ220" i="28"/>
  <c r="AQ186" i="28"/>
  <c r="AQ182" i="28"/>
  <c r="AQ184" i="28"/>
  <c r="AQ199" i="28"/>
  <c r="AQ200" i="28"/>
  <c r="AQ197" i="28"/>
  <c r="AQ203" i="28"/>
  <c r="AQ225" i="28"/>
  <c r="AQ157" i="28"/>
  <c r="AQ221" i="28"/>
  <c r="AQ185" i="28"/>
  <c r="AQ226" i="28"/>
  <c r="AQ227" i="28"/>
  <c r="AQ224" i="28"/>
  <c r="AQ189" i="28"/>
  <c r="AQ188" i="28"/>
  <c r="AQ223" i="28"/>
  <c r="AE159" i="28"/>
  <c r="P66" i="21" s="1"/>
  <c r="AF174" i="27"/>
  <c r="AW174" i="27" s="1"/>
  <c r="S179" i="28" s="1"/>
  <c r="AK179" i="28" s="1"/>
  <c r="AF171" i="27"/>
  <c r="AW171" i="27" s="1"/>
  <c r="S176" i="28" s="1"/>
  <c r="AK176" i="28" s="1"/>
  <c r="AF213" i="27"/>
  <c r="AW213" i="27" s="1"/>
  <c r="S218" i="28" s="1"/>
  <c r="AK218" i="28" s="1"/>
  <c r="AF211" i="27"/>
  <c r="AW211" i="27" s="1"/>
  <c r="S216" i="28" s="1"/>
  <c r="AK216" i="28" s="1"/>
  <c r="AF172" i="27"/>
  <c r="AW172" i="27" s="1"/>
  <c r="S177" i="28" s="1"/>
  <c r="AK177" i="28" s="1"/>
  <c r="AF175" i="27"/>
  <c r="AW175" i="27" s="1"/>
  <c r="S180" i="28" s="1"/>
  <c r="AK180" i="28" s="1"/>
  <c r="AF212" i="27"/>
  <c r="AW212" i="27" s="1"/>
  <c r="S217" i="28" s="1"/>
  <c r="AK217" i="28" s="1"/>
  <c r="AF173" i="27"/>
  <c r="AW173" i="27" s="1"/>
  <c r="S178" i="28" s="1"/>
  <c r="AK178" i="28" s="1"/>
  <c r="AF214" i="27"/>
  <c r="AW214" i="27" s="1"/>
  <c r="S219" i="28" s="1"/>
  <c r="AK219" i="28" s="1"/>
  <c r="AF60" i="27"/>
  <c r="AF56" i="27"/>
  <c r="AF61" i="27"/>
  <c r="AF59" i="27"/>
  <c r="AF58" i="27"/>
  <c r="AF57" i="27"/>
  <c r="O67" i="21"/>
  <c r="N159" i="28"/>
  <c r="AD159" i="27"/>
  <c r="AD204" i="27"/>
  <c r="AD161" i="27"/>
  <c r="AU161" i="27" s="1"/>
  <c r="Q166" i="28" s="1"/>
  <c r="AI166" i="28" s="1"/>
  <c r="AD158" i="27"/>
  <c r="AD203" i="27"/>
  <c r="AD160" i="27"/>
  <c r="AD43" i="27"/>
  <c r="AD42" i="27"/>
  <c r="AD41" i="27"/>
  <c r="AD38" i="27"/>
  <c r="AD40" i="27"/>
  <c r="AD39" i="27"/>
  <c r="AD165" i="27"/>
  <c r="AU165" i="27" s="1"/>
  <c r="Q170" i="28" s="1"/>
  <c r="AI170" i="28" s="1"/>
  <c r="AD162" i="27"/>
  <c r="AU162" i="27" s="1"/>
  <c r="Q167" i="28" s="1"/>
  <c r="AI167" i="28" s="1"/>
  <c r="AD166" i="27"/>
  <c r="AU166" i="27" s="1"/>
  <c r="Q171" i="28" s="1"/>
  <c r="AI171" i="28" s="1"/>
  <c r="AD164" i="27"/>
  <c r="AU164" i="27" s="1"/>
  <c r="Q169" i="28" s="1"/>
  <c r="AI169" i="28" s="1"/>
  <c r="AD205" i="27"/>
  <c r="AU205" i="27" s="1"/>
  <c r="Q210" i="28" s="1"/>
  <c r="AI210" i="28" s="1"/>
  <c r="AD163" i="27"/>
  <c r="AU163" i="27" s="1"/>
  <c r="Q168" i="28" s="1"/>
  <c r="AI168" i="28" s="1"/>
  <c r="AD206" i="27"/>
  <c r="AU206" i="27" s="1"/>
  <c r="Q211" i="28" s="1"/>
  <c r="AI211" i="28" s="1"/>
  <c r="AD48" i="27"/>
  <c r="AD49" i="27"/>
  <c r="AD47" i="27"/>
  <c r="AD46" i="27"/>
  <c r="AD45" i="27"/>
  <c r="AD44" i="27"/>
  <c r="AB155" i="27"/>
  <c r="AB156" i="27"/>
  <c r="AB201" i="27"/>
  <c r="AB157" i="27"/>
  <c r="AB202" i="27"/>
  <c r="AB199" i="27"/>
  <c r="AS199" i="27" s="1"/>
  <c r="O204" i="28" s="1"/>
  <c r="AG204" i="28" s="1"/>
  <c r="AB153" i="27"/>
  <c r="AS153" i="27" s="1"/>
  <c r="O158" i="28" s="1"/>
  <c r="AG158" i="28" s="1"/>
  <c r="AB154" i="27"/>
  <c r="AS154" i="27" s="1"/>
  <c r="AB200" i="27"/>
  <c r="AB30" i="27"/>
  <c r="AB37" i="27"/>
  <c r="AB36" i="27"/>
  <c r="AB35" i="27"/>
  <c r="AB33" i="27"/>
  <c r="AB32" i="27"/>
  <c r="AB31" i="27"/>
  <c r="AB34" i="27"/>
  <c r="AF168" i="27"/>
  <c r="AW168" i="27" s="1"/>
  <c r="S173" i="28" s="1"/>
  <c r="AK173" i="28" s="1"/>
  <c r="AF169" i="27"/>
  <c r="AW169" i="27" s="1"/>
  <c r="S174" i="28" s="1"/>
  <c r="AK174" i="28" s="1"/>
  <c r="AF208" i="27"/>
  <c r="AW208" i="27" s="1"/>
  <c r="S213" i="28" s="1"/>
  <c r="AK213" i="28" s="1"/>
  <c r="AF209" i="27"/>
  <c r="AW209" i="27" s="1"/>
  <c r="S214" i="28" s="1"/>
  <c r="AK214" i="28" s="1"/>
  <c r="AF207" i="27"/>
  <c r="AW207" i="27" s="1"/>
  <c r="S212" i="28" s="1"/>
  <c r="AK212" i="28" s="1"/>
  <c r="AF170" i="27"/>
  <c r="AW170" i="27" s="1"/>
  <c r="S175" i="28" s="1"/>
  <c r="AK175" i="28" s="1"/>
  <c r="AF167" i="27"/>
  <c r="AW167" i="27" s="1"/>
  <c r="S172" i="28" s="1"/>
  <c r="AK172" i="28" s="1"/>
  <c r="AF210" i="27"/>
  <c r="AW210" i="27" s="1"/>
  <c r="S215" i="28" s="1"/>
  <c r="AK215" i="28" s="1"/>
  <c r="AF50" i="27"/>
  <c r="AF54" i="27"/>
  <c r="AF55" i="27"/>
  <c r="AF53" i="27"/>
  <c r="AF52" i="27"/>
  <c r="AF51" i="27"/>
  <c r="BD130" i="27"/>
  <c r="BB175" i="27"/>
  <c r="X180" i="28" s="1"/>
  <c r="BD186" i="27"/>
  <c r="Z191" i="28" s="1"/>
  <c r="BD183" i="27"/>
  <c r="Z188" i="28" s="1"/>
  <c r="AR188" i="28" s="1"/>
  <c r="BD193" i="27"/>
  <c r="Z198" i="28" s="1"/>
  <c r="AZ205" i="27"/>
  <c r="V210" i="28" s="1"/>
  <c r="BB214" i="27"/>
  <c r="X219" i="28" s="1"/>
  <c r="BB211" i="27"/>
  <c r="X216" i="28" s="1"/>
  <c r="BB173" i="27"/>
  <c r="X178" i="28" s="1"/>
  <c r="BD218" i="27"/>
  <c r="Z223" i="28" s="1"/>
  <c r="BD178" i="27"/>
  <c r="Z183" i="28" s="1"/>
  <c r="AR183" i="28" s="1"/>
  <c r="BD179" i="27"/>
  <c r="Z184" i="28" s="1"/>
  <c r="BD219" i="27"/>
  <c r="Z224" i="28" s="1"/>
  <c r="BD152" i="27"/>
  <c r="Z157" i="28" s="1"/>
  <c r="AR157" i="28" s="1"/>
  <c r="AZ166" i="27"/>
  <c r="V171" i="28" s="1"/>
  <c r="BB210" i="27"/>
  <c r="X215" i="28" s="1"/>
  <c r="AZ161" i="27"/>
  <c r="V166" i="28" s="1"/>
  <c r="BB169" i="27"/>
  <c r="X174" i="28" s="1"/>
  <c r="BD177" i="27"/>
  <c r="Z182" i="28" s="1"/>
  <c r="AR182" i="28" s="1"/>
  <c r="BD220" i="27"/>
  <c r="Z225" i="28" s="1"/>
  <c r="BD187" i="27"/>
  <c r="Z192" i="28" s="1"/>
  <c r="AR192" i="28" s="1"/>
  <c r="BB213" i="27"/>
  <c r="X218" i="28" s="1"/>
  <c r="BB172" i="27"/>
  <c r="X177" i="28" s="1"/>
  <c r="BB174" i="27"/>
  <c r="X179" i="28" s="1"/>
  <c r="BB168" i="27"/>
  <c r="X173" i="28" s="1"/>
  <c r="BB207" i="27"/>
  <c r="X212" i="28" s="1"/>
  <c r="BB167" i="27"/>
  <c r="X172" i="28" s="1"/>
  <c r="BB208" i="27"/>
  <c r="X213" i="28" s="1"/>
  <c r="BB209" i="27"/>
  <c r="X214" i="28" s="1"/>
  <c r="BD215" i="27"/>
  <c r="Z220" i="28" s="1"/>
  <c r="BD180" i="27"/>
  <c r="Z185" i="28" s="1"/>
  <c r="BD216" i="27"/>
  <c r="Z221" i="28" s="1"/>
  <c r="BD217" i="27"/>
  <c r="Z222" i="28" s="1"/>
  <c r="BD182" i="27"/>
  <c r="Z187" i="28" s="1"/>
  <c r="BD222" i="27"/>
  <c r="Z227" i="28" s="1"/>
  <c r="AR227" i="28" s="1"/>
  <c r="BD185" i="27"/>
  <c r="Z190" i="28" s="1"/>
  <c r="BD195" i="27"/>
  <c r="Z200" i="28" s="1"/>
  <c r="BD198" i="27"/>
  <c r="Z203" i="28" s="1"/>
  <c r="AR203" i="28" s="1"/>
  <c r="AZ164" i="27"/>
  <c r="V169" i="28" s="1"/>
  <c r="AZ163" i="27"/>
  <c r="V168" i="28" s="1"/>
  <c r="AZ165" i="27"/>
  <c r="V170" i="28" s="1"/>
  <c r="AZ206" i="27"/>
  <c r="V211" i="28" s="1"/>
  <c r="BB212" i="27"/>
  <c r="X217" i="28" s="1"/>
  <c r="BB171" i="27"/>
  <c r="X176" i="28" s="1"/>
  <c r="BB170" i="27"/>
  <c r="X175" i="28" s="1"/>
  <c r="BD176" i="27"/>
  <c r="Z181" i="28" s="1"/>
  <c r="BD181" i="27"/>
  <c r="Z186" i="28" s="1"/>
  <c r="AR186" i="28" s="1"/>
  <c r="BD184" i="27"/>
  <c r="Z189" i="28" s="1"/>
  <c r="BD188" i="27"/>
  <c r="Z193" i="28" s="1"/>
  <c r="BD221" i="27"/>
  <c r="Z226" i="28" s="1"/>
  <c r="BD194" i="27"/>
  <c r="Z199" i="28" s="1"/>
  <c r="BD192" i="27"/>
  <c r="Z197" i="28" s="1"/>
  <c r="AZ162" i="27"/>
  <c r="V167" i="28" s="1"/>
  <c r="B34" i="28"/>
  <c r="I56" i="21" s="1"/>
  <c r="AR224" i="28" l="1"/>
  <c r="AR221" i="28"/>
  <c r="AR198" i="28"/>
  <c r="AR184" i="28"/>
  <c r="AR220" i="28"/>
  <c r="AR199" i="28"/>
  <c r="AR193" i="28"/>
  <c r="AR197" i="28"/>
  <c r="AR226" i="28"/>
  <c r="AR222" i="28"/>
  <c r="AR191" i="28"/>
  <c r="AR190" i="28"/>
  <c r="AR223" i="28"/>
  <c r="AR189" i="28"/>
  <c r="AR181" i="28"/>
  <c r="AR200" i="28"/>
  <c r="AR187" i="28"/>
  <c r="AR185" i="28"/>
  <c r="AR225" i="28"/>
  <c r="AF159" i="28"/>
  <c r="P67" i="21" s="1"/>
  <c r="AE165" i="27"/>
  <c r="AV165" i="27" s="1"/>
  <c r="R170" i="28" s="1"/>
  <c r="AJ170" i="28" s="1"/>
  <c r="AE162" i="27"/>
  <c r="AV162" i="27" s="1"/>
  <c r="R167" i="28" s="1"/>
  <c r="AJ167" i="28" s="1"/>
  <c r="AE166" i="27"/>
  <c r="AV166" i="27" s="1"/>
  <c r="R171" i="28" s="1"/>
  <c r="AJ171" i="28" s="1"/>
  <c r="AE164" i="27"/>
  <c r="AV164" i="27" s="1"/>
  <c r="R169" i="28" s="1"/>
  <c r="AJ169" i="28" s="1"/>
  <c r="AE205" i="27"/>
  <c r="AV205" i="27" s="1"/>
  <c r="R210" i="28" s="1"/>
  <c r="AJ210" i="28" s="1"/>
  <c r="AE163" i="27"/>
  <c r="AV163" i="27" s="1"/>
  <c r="R168" i="28" s="1"/>
  <c r="AJ168" i="28" s="1"/>
  <c r="AE206" i="27"/>
  <c r="AV206" i="27" s="1"/>
  <c r="R211" i="28" s="1"/>
  <c r="AJ211" i="28" s="1"/>
  <c r="AE49" i="27"/>
  <c r="AE48" i="27"/>
  <c r="AE47" i="27"/>
  <c r="AE46" i="27"/>
  <c r="AE45" i="27"/>
  <c r="AE44" i="27"/>
  <c r="AG168" i="27"/>
  <c r="AX168" i="27" s="1"/>
  <c r="T173" i="28" s="1"/>
  <c r="AL173" i="28" s="1"/>
  <c r="AM173" i="28" s="1"/>
  <c r="AN173" i="28" s="1"/>
  <c r="AO173" i="28" s="1"/>
  <c r="AP173" i="28" s="1"/>
  <c r="AG208" i="27"/>
  <c r="AX208" i="27" s="1"/>
  <c r="T213" i="28" s="1"/>
  <c r="AL213" i="28" s="1"/>
  <c r="AM213" i="28" s="1"/>
  <c r="AN213" i="28" s="1"/>
  <c r="AO213" i="28" s="1"/>
  <c r="AP213" i="28" s="1"/>
  <c r="AG169" i="27"/>
  <c r="AX169" i="27" s="1"/>
  <c r="T174" i="28" s="1"/>
  <c r="AL174" i="28" s="1"/>
  <c r="AM174" i="28" s="1"/>
  <c r="AN174" i="28" s="1"/>
  <c r="AO174" i="28" s="1"/>
  <c r="AP174" i="28" s="1"/>
  <c r="AG207" i="27"/>
  <c r="AX207" i="27" s="1"/>
  <c r="T212" i="28" s="1"/>
  <c r="AL212" i="28" s="1"/>
  <c r="AM212" i="28" s="1"/>
  <c r="AN212" i="28" s="1"/>
  <c r="AO212" i="28" s="1"/>
  <c r="AP212" i="28" s="1"/>
  <c r="AG209" i="27"/>
  <c r="AX209" i="27" s="1"/>
  <c r="T214" i="28" s="1"/>
  <c r="AL214" i="28" s="1"/>
  <c r="AM214" i="28" s="1"/>
  <c r="AN214" i="28" s="1"/>
  <c r="AO214" i="28" s="1"/>
  <c r="AP214" i="28" s="1"/>
  <c r="AG170" i="27"/>
  <c r="AX170" i="27" s="1"/>
  <c r="T175" i="28" s="1"/>
  <c r="AL175" i="28" s="1"/>
  <c r="AM175" i="28" s="1"/>
  <c r="AN175" i="28" s="1"/>
  <c r="AO175" i="28" s="1"/>
  <c r="AP175" i="28" s="1"/>
  <c r="AG210" i="27"/>
  <c r="AX210" i="27" s="1"/>
  <c r="T215" i="28" s="1"/>
  <c r="AL215" i="28" s="1"/>
  <c r="AM215" i="28" s="1"/>
  <c r="AN215" i="28" s="1"/>
  <c r="AO215" i="28" s="1"/>
  <c r="AP215" i="28" s="1"/>
  <c r="AG167" i="27"/>
  <c r="AX167" i="27" s="1"/>
  <c r="T172" i="28" s="1"/>
  <c r="AL172" i="28" s="1"/>
  <c r="AM172" i="28" s="1"/>
  <c r="AN172" i="28" s="1"/>
  <c r="AO172" i="28" s="1"/>
  <c r="AP172" i="28" s="1"/>
  <c r="AG54" i="27"/>
  <c r="AG51" i="27"/>
  <c r="AG55" i="27"/>
  <c r="AG53" i="27"/>
  <c r="AG52" i="27"/>
  <c r="AG50" i="27"/>
  <c r="AC155" i="27"/>
  <c r="AC156" i="27"/>
  <c r="AC201" i="27"/>
  <c r="AC157" i="27"/>
  <c r="AC153" i="27"/>
  <c r="AT153" i="27" s="1"/>
  <c r="P158" i="28" s="1"/>
  <c r="AH158" i="28" s="1"/>
  <c r="AC202" i="27"/>
  <c r="AC199" i="27"/>
  <c r="AT199" i="27" s="1"/>
  <c r="P204" i="28" s="1"/>
  <c r="AH204" i="28" s="1"/>
  <c r="AC200" i="27"/>
  <c r="AC154" i="27"/>
  <c r="AT154" i="27" s="1"/>
  <c r="AC37" i="27"/>
  <c r="AC36" i="27"/>
  <c r="AC35" i="27"/>
  <c r="AC34" i="27"/>
  <c r="AC33" i="27"/>
  <c r="AC32" i="27"/>
  <c r="AC30" i="27"/>
  <c r="AC31" i="27"/>
  <c r="AE159" i="27"/>
  <c r="AE204" i="27"/>
  <c r="AE161" i="27"/>
  <c r="AV161" i="27" s="1"/>
  <c r="R166" i="28" s="1"/>
  <c r="AJ166" i="28" s="1"/>
  <c r="AE160" i="27"/>
  <c r="AE158" i="27"/>
  <c r="AE203" i="27"/>
  <c r="AE43" i="27"/>
  <c r="AE41" i="27"/>
  <c r="AE42" i="27"/>
  <c r="AE40" i="27"/>
  <c r="AE38" i="27"/>
  <c r="AE39" i="27"/>
  <c r="AG174" i="27"/>
  <c r="AX174" i="27" s="1"/>
  <c r="T179" i="28" s="1"/>
  <c r="AL179" i="28" s="1"/>
  <c r="AM179" i="28" s="1"/>
  <c r="AN179" i="28" s="1"/>
  <c r="AO179" i="28" s="1"/>
  <c r="AP179" i="28" s="1"/>
  <c r="AG171" i="27"/>
  <c r="AX171" i="27" s="1"/>
  <c r="T176" i="28" s="1"/>
  <c r="AL176" i="28" s="1"/>
  <c r="AM176" i="28" s="1"/>
  <c r="AN176" i="28" s="1"/>
  <c r="AO176" i="28" s="1"/>
  <c r="AP176" i="28" s="1"/>
  <c r="AG213" i="27"/>
  <c r="AX213" i="27" s="1"/>
  <c r="T218" i="28" s="1"/>
  <c r="AL218" i="28" s="1"/>
  <c r="AM218" i="28" s="1"/>
  <c r="AN218" i="28" s="1"/>
  <c r="AO218" i="28" s="1"/>
  <c r="AP218" i="28" s="1"/>
  <c r="AG211" i="27"/>
  <c r="AX211" i="27" s="1"/>
  <c r="T216" i="28" s="1"/>
  <c r="AL216" i="28" s="1"/>
  <c r="AM216" i="28" s="1"/>
  <c r="AN216" i="28" s="1"/>
  <c r="AO216" i="28" s="1"/>
  <c r="AP216" i="28" s="1"/>
  <c r="AG175" i="27"/>
  <c r="AX175" i="27" s="1"/>
  <c r="T180" i="28" s="1"/>
  <c r="AL180" i="28" s="1"/>
  <c r="AM180" i="28" s="1"/>
  <c r="AN180" i="28" s="1"/>
  <c r="AO180" i="28" s="1"/>
  <c r="AP180" i="28" s="1"/>
  <c r="AG172" i="27"/>
  <c r="AX172" i="27" s="1"/>
  <c r="T177" i="28" s="1"/>
  <c r="AL177" i="28" s="1"/>
  <c r="AM177" i="28" s="1"/>
  <c r="AN177" i="28" s="1"/>
  <c r="AO177" i="28" s="1"/>
  <c r="AP177" i="28" s="1"/>
  <c r="AG212" i="27"/>
  <c r="AX212" i="27" s="1"/>
  <c r="T217" i="28" s="1"/>
  <c r="AL217" i="28" s="1"/>
  <c r="AM217" i="28" s="1"/>
  <c r="AN217" i="28" s="1"/>
  <c r="AO217" i="28" s="1"/>
  <c r="AP217" i="28" s="1"/>
  <c r="AG173" i="27"/>
  <c r="AX173" i="27" s="1"/>
  <c r="T178" i="28" s="1"/>
  <c r="AL178" i="28" s="1"/>
  <c r="AM178" i="28" s="1"/>
  <c r="AN178" i="28" s="1"/>
  <c r="AO178" i="28" s="1"/>
  <c r="AP178" i="28" s="1"/>
  <c r="AG214" i="27"/>
  <c r="AX214" i="27" s="1"/>
  <c r="T219" i="28" s="1"/>
  <c r="AL219" i="28" s="1"/>
  <c r="AM219" i="28" s="1"/>
  <c r="AN219" i="28" s="1"/>
  <c r="AO219" i="28" s="1"/>
  <c r="AP219" i="28" s="1"/>
  <c r="AG61" i="27"/>
  <c r="AG60" i="27"/>
  <c r="AG59" i="27"/>
  <c r="AG58" i="27"/>
  <c r="AG57" i="27"/>
  <c r="AG56" i="27"/>
  <c r="O68" i="21"/>
  <c r="O159" i="28"/>
  <c r="BC175" i="27"/>
  <c r="Y180" i="28" s="1"/>
  <c r="BC167" i="27"/>
  <c r="Y172" i="28" s="1"/>
  <c r="BA205" i="27"/>
  <c r="W210" i="28" s="1"/>
  <c r="AY153" i="27"/>
  <c r="U158" i="28" s="1"/>
  <c r="BA164" i="27"/>
  <c r="W169" i="28" s="1"/>
  <c r="BA206" i="27"/>
  <c r="W211" i="28" s="1"/>
  <c r="BA162" i="27"/>
  <c r="W167" i="28" s="1"/>
  <c r="BC214" i="27"/>
  <c r="Y219" i="28" s="1"/>
  <c r="BC208" i="27"/>
  <c r="Y213" i="28" s="1"/>
  <c r="BC173" i="27"/>
  <c r="Y178" i="28" s="1"/>
  <c r="BA163" i="27"/>
  <c r="W168" i="28" s="1"/>
  <c r="BC172" i="27"/>
  <c r="Y177" i="28" s="1"/>
  <c r="BC174" i="27"/>
  <c r="Y179" i="28" s="1"/>
  <c r="BC170" i="27"/>
  <c r="Y175" i="28" s="1"/>
  <c r="BA161" i="27"/>
  <c r="W166" i="28" s="1"/>
  <c r="AY199" i="27"/>
  <c r="U204" i="28" s="1"/>
  <c r="AY154" i="27"/>
  <c r="O74" i="21" s="1"/>
  <c r="BA166" i="27"/>
  <c r="W171" i="28" s="1"/>
  <c r="BC212" i="27"/>
  <c r="Y217" i="28" s="1"/>
  <c r="BC211" i="27"/>
  <c r="Y216" i="28" s="1"/>
  <c r="BC169" i="27"/>
  <c r="Y174" i="28" s="1"/>
  <c r="BC207" i="27"/>
  <c r="Y212" i="28" s="1"/>
  <c r="BC213" i="27"/>
  <c r="Y218" i="28" s="1"/>
  <c r="BC171" i="27"/>
  <c r="Y176" i="28" s="1"/>
  <c r="BC168" i="27"/>
  <c r="Y173" i="28" s="1"/>
  <c r="BC210" i="27"/>
  <c r="Y215" i="28" s="1"/>
  <c r="BC209" i="27"/>
  <c r="Y214" i="28" s="1"/>
  <c r="BA165" i="27"/>
  <c r="W170" i="28" s="1"/>
  <c r="AQ215" i="28" l="1"/>
  <c r="AQ178" i="28"/>
  <c r="AQ177" i="28"/>
  <c r="AQ174" i="28"/>
  <c r="AQ219" i="28"/>
  <c r="AQ217" i="28"/>
  <c r="AQ216" i="28"/>
  <c r="AQ176" i="28"/>
  <c r="AQ175" i="28"/>
  <c r="AQ218" i="28"/>
  <c r="AQ179" i="28"/>
  <c r="AQ172" i="28"/>
  <c r="AQ214" i="28"/>
  <c r="AQ173" i="28"/>
  <c r="AQ180" i="28"/>
  <c r="AQ212" i="28"/>
  <c r="AQ213" i="28"/>
  <c r="AG159" i="28"/>
  <c r="P68" i="21" s="1"/>
  <c r="AF165" i="27"/>
  <c r="AW165" i="27" s="1"/>
  <c r="S170" i="28" s="1"/>
  <c r="AK170" i="28" s="1"/>
  <c r="AF162" i="27"/>
  <c r="AW162" i="27" s="1"/>
  <c r="S167" i="28" s="1"/>
  <c r="AK167" i="28" s="1"/>
  <c r="AF164" i="27"/>
  <c r="AW164" i="27" s="1"/>
  <c r="S169" i="28" s="1"/>
  <c r="AK169" i="28" s="1"/>
  <c r="AF166" i="27"/>
  <c r="AW166" i="27" s="1"/>
  <c r="S171" i="28" s="1"/>
  <c r="AK171" i="28" s="1"/>
  <c r="AF205" i="27"/>
  <c r="AW205" i="27" s="1"/>
  <c r="S210" i="28" s="1"/>
  <c r="AK210" i="28" s="1"/>
  <c r="AF163" i="27"/>
  <c r="AW163" i="27" s="1"/>
  <c r="S168" i="28" s="1"/>
  <c r="AK168" i="28" s="1"/>
  <c r="AF206" i="27"/>
  <c r="AW206" i="27" s="1"/>
  <c r="S211" i="28" s="1"/>
  <c r="AK211" i="28" s="1"/>
  <c r="AF49" i="27"/>
  <c r="AF48" i="27"/>
  <c r="AF47" i="27"/>
  <c r="AF46" i="27"/>
  <c r="AF45" i="27"/>
  <c r="AF44" i="27"/>
  <c r="AD155" i="27"/>
  <c r="AD156" i="27"/>
  <c r="AD201" i="27"/>
  <c r="AD157" i="27"/>
  <c r="AD199" i="27"/>
  <c r="AU199" i="27" s="1"/>
  <c r="Q204" i="28" s="1"/>
  <c r="AI204" i="28" s="1"/>
  <c r="AD202" i="27"/>
  <c r="AD153" i="27"/>
  <c r="AU153" i="27" s="1"/>
  <c r="Q158" i="28" s="1"/>
  <c r="AI158" i="28" s="1"/>
  <c r="AD154" i="27"/>
  <c r="AU154" i="27" s="1"/>
  <c r="AD200" i="27"/>
  <c r="AD32" i="27"/>
  <c r="AD37" i="27"/>
  <c r="AD35" i="27"/>
  <c r="AD34" i="27"/>
  <c r="AD33" i="27"/>
  <c r="AD31" i="27"/>
  <c r="AD30" i="27"/>
  <c r="AD36" i="27"/>
  <c r="AF159" i="27"/>
  <c r="AF204" i="27"/>
  <c r="AF161" i="27"/>
  <c r="AW161" i="27" s="1"/>
  <c r="S166" i="28" s="1"/>
  <c r="AK166" i="28" s="1"/>
  <c r="AF160" i="27"/>
  <c r="AF203" i="27"/>
  <c r="AF158" i="27"/>
  <c r="AF42" i="27"/>
  <c r="AF43" i="27"/>
  <c r="AF41" i="27"/>
  <c r="AF40" i="27"/>
  <c r="AF39" i="27"/>
  <c r="AF38" i="27"/>
  <c r="O69" i="21"/>
  <c r="P159" i="28"/>
  <c r="U159" i="28"/>
  <c r="BD172" i="27"/>
  <c r="Z177" i="28" s="1"/>
  <c r="BD173" i="27"/>
  <c r="Z178" i="28" s="1"/>
  <c r="BD169" i="27"/>
  <c r="Z174" i="28" s="1"/>
  <c r="BD207" i="27"/>
  <c r="Z212" i="28" s="1"/>
  <c r="BD208" i="27"/>
  <c r="Z213" i="28" s="1"/>
  <c r="BD209" i="27"/>
  <c r="Z214" i="28" s="1"/>
  <c r="AR214" i="28" s="1"/>
  <c r="BD175" i="27"/>
  <c r="Z180" i="28" s="1"/>
  <c r="BB161" i="27"/>
  <c r="X166" i="28" s="1"/>
  <c r="BB164" i="27"/>
  <c r="X169" i="28" s="1"/>
  <c r="BB205" i="27"/>
  <c r="X210" i="28" s="1"/>
  <c r="AZ199" i="27"/>
  <c r="V204" i="28" s="1"/>
  <c r="BD213" i="27"/>
  <c r="Z218" i="28" s="1"/>
  <c r="BB165" i="27"/>
  <c r="X170" i="28" s="1"/>
  <c r="AZ153" i="27"/>
  <c r="V158" i="28" s="1"/>
  <c r="AZ154" i="27"/>
  <c r="O75" i="21" s="1"/>
  <c r="BD170" i="27"/>
  <c r="Z175" i="28" s="1"/>
  <c r="BD214" i="27"/>
  <c r="Z219" i="28" s="1"/>
  <c r="AR219" i="28" s="1"/>
  <c r="BD171" i="27"/>
  <c r="Z176" i="28" s="1"/>
  <c r="BB206" i="27"/>
  <c r="X211" i="28" s="1"/>
  <c r="BB162" i="27"/>
  <c r="X167" i="28" s="1"/>
  <c r="BD211" i="27"/>
  <c r="Z216" i="28" s="1"/>
  <c r="BD168" i="27"/>
  <c r="Z173" i="28" s="1"/>
  <c r="BD210" i="27"/>
  <c r="Z215" i="28" s="1"/>
  <c r="AR215" i="28" s="1"/>
  <c r="BD167" i="27"/>
  <c r="Z172" i="28" s="1"/>
  <c r="BD212" i="27"/>
  <c r="Z217" i="28" s="1"/>
  <c r="BD174" i="27"/>
  <c r="Z179" i="28" s="1"/>
  <c r="BB163" i="27"/>
  <c r="X168" i="28" s="1"/>
  <c r="BB166" i="27"/>
  <c r="X171" i="28" s="1"/>
  <c r="AR174" i="28" l="1"/>
  <c r="AR216" i="28"/>
  <c r="AR172" i="28"/>
  <c r="AR218" i="28"/>
  <c r="AR178" i="28"/>
  <c r="AR213" i="28"/>
  <c r="AR173" i="28"/>
  <c r="AR176" i="28"/>
  <c r="AR179" i="28"/>
  <c r="AR177" i="28"/>
  <c r="AR217" i="28"/>
  <c r="AR212" i="28"/>
  <c r="AR180" i="28"/>
  <c r="AR175" i="28"/>
  <c r="AH159" i="28"/>
  <c r="P69" i="21" s="1"/>
  <c r="O70" i="21"/>
  <c r="Q159" i="28"/>
  <c r="AG159" i="27"/>
  <c r="AG204" i="27"/>
  <c r="AG161" i="27"/>
  <c r="AX161" i="27" s="1"/>
  <c r="T166" i="28" s="1"/>
  <c r="AL166" i="28" s="1"/>
  <c r="AM166" i="28" s="1"/>
  <c r="AN166" i="28" s="1"/>
  <c r="AO166" i="28" s="1"/>
  <c r="AP166" i="28" s="1"/>
  <c r="AG160" i="27"/>
  <c r="AG158" i="27"/>
  <c r="AG203" i="27"/>
  <c r="AG43" i="27"/>
  <c r="AG42" i="27"/>
  <c r="AG41" i="27"/>
  <c r="AG40" i="27"/>
  <c r="AG39" i="27"/>
  <c r="AG38" i="27"/>
  <c r="AG165" i="27"/>
  <c r="AX165" i="27" s="1"/>
  <c r="T170" i="28" s="1"/>
  <c r="AL170" i="28" s="1"/>
  <c r="AM170" i="28" s="1"/>
  <c r="AN170" i="28" s="1"/>
  <c r="AO170" i="28" s="1"/>
  <c r="AP170" i="28" s="1"/>
  <c r="AG162" i="27"/>
  <c r="AX162" i="27" s="1"/>
  <c r="T167" i="28" s="1"/>
  <c r="AL167" i="28" s="1"/>
  <c r="AM167" i="28" s="1"/>
  <c r="AN167" i="28" s="1"/>
  <c r="AO167" i="28" s="1"/>
  <c r="AP167" i="28" s="1"/>
  <c r="AG166" i="27"/>
  <c r="AX166" i="27" s="1"/>
  <c r="T171" i="28" s="1"/>
  <c r="AL171" i="28" s="1"/>
  <c r="AM171" i="28" s="1"/>
  <c r="AN171" i="28" s="1"/>
  <c r="AO171" i="28" s="1"/>
  <c r="AP171" i="28" s="1"/>
  <c r="AG164" i="27"/>
  <c r="AX164" i="27" s="1"/>
  <c r="T169" i="28" s="1"/>
  <c r="AL169" i="28" s="1"/>
  <c r="AM169" i="28" s="1"/>
  <c r="AN169" i="28" s="1"/>
  <c r="AO169" i="28" s="1"/>
  <c r="AP169" i="28" s="1"/>
  <c r="AG205" i="27"/>
  <c r="AX205" i="27" s="1"/>
  <c r="T210" i="28" s="1"/>
  <c r="AL210" i="28" s="1"/>
  <c r="AM210" i="28" s="1"/>
  <c r="AN210" i="28" s="1"/>
  <c r="AO210" i="28" s="1"/>
  <c r="AP210" i="28" s="1"/>
  <c r="AG163" i="27"/>
  <c r="AX163" i="27" s="1"/>
  <c r="T168" i="28" s="1"/>
  <c r="AL168" i="28" s="1"/>
  <c r="AM168" i="28" s="1"/>
  <c r="AN168" i="28" s="1"/>
  <c r="AO168" i="28" s="1"/>
  <c r="AP168" i="28" s="1"/>
  <c r="AG206" i="27"/>
  <c r="AX206" i="27" s="1"/>
  <c r="T211" i="28" s="1"/>
  <c r="AL211" i="28" s="1"/>
  <c r="AM211" i="28" s="1"/>
  <c r="AN211" i="28" s="1"/>
  <c r="AO211" i="28" s="1"/>
  <c r="AP211" i="28" s="1"/>
  <c r="AG47" i="27"/>
  <c r="AG49" i="27"/>
  <c r="AG48" i="27"/>
  <c r="AG46" i="27"/>
  <c r="AG45" i="27"/>
  <c r="AG44" i="27"/>
  <c r="AE155" i="27"/>
  <c r="AE156" i="27"/>
  <c r="AE201" i="27"/>
  <c r="AE153" i="27"/>
  <c r="AV153" i="27" s="1"/>
  <c r="R158" i="28" s="1"/>
  <c r="AJ158" i="28" s="1"/>
  <c r="AE202" i="27"/>
  <c r="AE157" i="27"/>
  <c r="AE199" i="27"/>
  <c r="AV199" i="27" s="1"/>
  <c r="R204" i="28" s="1"/>
  <c r="AJ204" i="28" s="1"/>
  <c r="AE200" i="27"/>
  <c r="AE154" i="27"/>
  <c r="AV154" i="27" s="1"/>
  <c r="AE37" i="27"/>
  <c r="AE36" i="27"/>
  <c r="AE35" i="27"/>
  <c r="AE34" i="27"/>
  <c r="AE32" i="27"/>
  <c r="AE31" i="27"/>
  <c r="AE30" i="27"/>
  <c r="AE33" i="27"/>
  <c r="BC205" i="27"/>
  <c r="Y210" i="28" s="1"/>
  <c r="BA153" i="27"/>
  <c r="W158" i="28" s="1"/>
  <c r="BA154" i="27"/>
  <c r="O76" i="21" s="1"/>
  <c r="BC165" i="27"/>
  <c r="Y170" i="28" s="1"/>
  <c r="BC161" i="27"/>
  <c r="Y166" i="28" s="1"/>
  <c r="V159" i="28"/>
  <c r="BC206" i="27"/>
  <c r="Y211" i="28" s="1"/>
  <c r="BA199" i="27"/>
  <c r="W204" i="28" s="1"/>
  <c r="BC164" i="27"/>
  <c r="Y169" i="28" s="1"/>
  <c r="BC162" i="27"/>
  <c r="Y167" i="28" s="1"/>
  <c r="BC163" i="27"/>
  <c r="Y168" i="28" s="1"/>
  <c r="BC166" i="27"/>
  <c r="Y171" i="28" s="1"/>
  <c r="W159" i="28"/>
  <c r="AQ167" i="28" l="1"/>
  <c r="AQ211" i="28"/>
  <c r="AQ210" i="28"/>
  <c r="AQ166" i="28"/>
  <c r="AQ168" i="28"/>
  <c r="AQ169" i="28"/>
  <c r="AQ170" i="28"/>
  <c r="P70" i="21"/>
  <c r="AQ171" i="28"/>
  <c r="AI159" i="28"/>
  <c r="AF156" i="27"/>
  <c r="AF155" i="27"/>
  <c r="AF201" i="27"/>
  <c r="AF153" i="27"/>
  <c r="AW153" i="27" s="1"/>
  <c r="S158" i="28" s="1"/>
  <c r="AK158" i="28" s="1"/>
  <c r="AF157" i="27"/>
  <c r="AF202" i="27"/>
  <c r="AF199" i="27"/>
  <c r="AW199" i="27" s="1"/>
  <c r="S204" i="28" s="1"/>
  <c r="AK204" i="28" s="1"/>
  <c r="AF154" i="27"/>
  <c r="AW154" i="27" s="1"/>
  <c r="AF200" i="27"/>
  <c r="AF34" i="27"/>
  <c r="AF37" i="27"/>
  <c r="AF36" i="27"/>
  <c r="AF35" i="27"/>
  <c r="AF33" i="27"/>
  <c r="AF32" i="27"/>
  <c r="AF31" i="27"/>
  <c r="AF30" i="27"/>
  <c r="O71" i="21"/>
  <c r="R159" i="28"/>
  <c r="BD163" i="27"/>
  <c r="Z168" i="28" s="1"/>
  <c r="BD162" i="27"/>
  <c r="Z167" i="28" s="1"/>
  <c r="AR167" i="28" s="1"/>
  <c r="BB154" i="27"/>
  <c r="X159" i="28" s="1"/>
  <c r="BD164" i="27"/>
  <c r="Z169" i="28" s="1"/>
  <c r="BD166" i="27"/>
  <c r="Z171" i="28" s="1"/>
  <c r="BD161" i="27"/>
  <c r="Z166" i="28" s="1"/>
  <c r="BB153" i="27"/>
  <c r="X158" i="28" s="1"/>
  <c r="BD205" i="27"/>
  <c r="Z210" i="28" s="1"/>
  <c r="BD165" i="27"/>
  <c r="Z170" i="28" s="1"/>
  <c r="BB199" i="27"/>
  <c r="X204" i="28" s="1"/>
  <c r="BD206" i="27"/>
  <c r="Z211" i="28" s="1"/>
  <c r="AR211" i="28" s="1"/>
  <c r="AR166" i="28" l="1"/>
  <c r="AR168" i="28"/>
  <c r="AR170" i="28"/>
  <c r="AR210" i="28"/>
  <c r="AR169" i="28"/>
  <c r="AR171" i="28"/>
  <c r="AJ159" i="28"/>
  <c r="S159" i="28"/>
  <c r="O72" i="21"/>
  <c r="AG156" i="27"/>
  <c r="AG155" i="27"/>
  <c r="AG201" i="27"/>
  <c r="AG157" i="27"/>
  <c r="AG202" i="27"/>
  <c r="AG199" i="27"/>
  <c r="AX199" i="27" s="1"/>
  <c r="T204" i="28" s="1"/>
  <c r="AL204" i="28" s="1"/>
  <c r="AM204" i="28" s="1"/>
  <c r="AN204" i="28" s="1"/>
  <c r="AO204" i="28" s="1"/>
  <c r="AP204" i="28" s="1"/>
  <c r="AG153" i="27"/>
  <c r="AX153" i="27" s="1"/>
  <c r="T158" i="28" s="1"/>
  <c r="AL158" i="28" s="1"/>
  <c r="AM158" i="28" s="1"/>
  <c r="AN158" i="28" s="1"/>
  <c r="AO158" i="28" s="1"/>
  <c r="AP158" i="28" s="1"/>
  <c r="AG154" i="27"/>
  <c r="AX154" i="27" s="1"/>
  <c r="AG200" i="27"/>
  <c r="AG37" i="27"/>
  <c r="AG36" i="27"/>
  <c r="AG34" i="27"/>
  <c r="AG33" i="27"/>
  <c r="AG32" i="27"/>
  <c r="AG31" i="27"/>
  <c r="AG30" i="27"/>
  <c r="AG35" i="27"/>
  <c r="P71" i="21"/>
  <c r="O77" i="21"/>
  <c r="BC154" i="27"/>
  <c r="Y159" i="28" s="1"/>
  <c r="BC153" i="27"/>
  <c r="Y158" i="28" s="1"/>
  <c r="BC199" i="27"/>
  <c r="Y204" i="28" s="1"/>
  <c r="AQ204" i="28" l="1"/>
  <c r="AQ158" i="28"/>
  <c r="AK159" i="28"/>
  <c r="P72" i="21" s="1"/>
  <c r="O73" i="21"/>
  <c r="T159" i="28"/>
  <c r="O78" i="21"/>
  <c r="BD153" i="27"/>
  <c r="Z158" i="28" s="1"/>
  <c r="BD154" i="27"/>
  <c r="Z159" i="28" s="1"/>
  <c r="BD199" i="27"/>
  <c r="Z204" i="28" s="1"/>
  <c r="G63" i="34"/>
  <c r="F63" i="34"/>
  <c r="D15" i="29"/>
  <c r="AR204" i="28" l="1"/>
  <c r="AR158" i="28"/>
  <c r="AL159" i="28"/>
  <c r="AM159" i="28" s="1"/>
  <c r="AN159" i="28" s="1"/>
  <c r="AO159" i="28" s="1"/>
  <c r="AP159" i="28" s="1"/>
  <c r="AQ159" i="28" s="1"/>
  <c r="AR159" i="28" s="1"/>
  <c r="P73" i="21"/>
  <c r="L63" i="34"/>
  <c r="P63" i="34" s="1"/>
  <c r="I15" i="29" s="1"/>
  <c r="M15" i="29" s="1"/>
  <c r="M9" i="29" s="1"/>
  <c r="O79" i="21"/>
  <c r="I123" i="28"/>
  <c r="I119" i="28"/>
  <c r="I117" i="28"/>
  <c r="I121" i="28"/>
  <c r="I118" i="28"/>
  <c r="I120" i="28"/>
  <c r="I122" i="28"/>
  <c r="I116" i="28"/>
  <c r="I112" i="28"/>
  <c r="I110" i="28"/>
  <c r="I115" i="28"/>
  <c r="I111" i="28"/>
  <c r="I113" i="28"/>
  <c r="I114" i="28"/>
  <c r="I109" i="28"/>
  <c r="P74" i="21" l="1"/>
  <c r="K15" i="29"/>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P75" i="21" l="1"/>
  <c r="Z119" i="28"/>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AD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E121" i="28" l="1"/>
  <c r="AF121" i="28" s="1"/>
  <c r="AG121" i="28" s="1"/>
  <c r="AH121" i="28" s="1"/>
  <c r="AF119" i="28"/>
  <c r="AG119" i="28" s="1"/>
  <c r="AH119" i="28" s="1"/>
  <c r="AI119" i="28" s="1"/>
  <c r="AJ119" i="28" s="1"/>
  <c r="AK119" i="28" s="1"/>
  <c r="AL119" i="28" s="1"/>
  <c r="AM119" i="28" s="1"/>
  <c r="AN119" i="28" s="1"/>
  <c r="AO119" i="28" s="1"/>
  <c r="AP119" i="28" s="1"/>
  <c r="AQ119" i="28" s="1"/>
  <c r="AR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P76" i="2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O109" i="27"/>
  <c r="K114" i="28" s="1"/>
  <c r="AC114" i="28" s="1"/>
  <c r="AO105" i="27"/>
  <c r="K110" i="28" s="1"/>
  <c r="AC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D112" i="28" l="1"/>
  <c r="AE112" i="28" s="1"/>
  <c r="AF112" i="28" s="1"/>
  <c r="AD110" i="28"/>
  <c r="AE110"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AF110" i="28"/>
  <c r="P77" i="21"/>
  <c r="I131" i="28"/>
  <c r="I124" i="28"/>
  <c r="I134" i="28"/>
  <c r="I132" i="28"/>
  <c r="I125" i="28"/>
  <c r="I128" i="28"/>
  <c r="I130" i="28"/>
  <c r="I133" i="28"/>
  <c r="I126" i="28"/>
  <c r="I129" i="28"/>
  <c r="I127" i="28"/>
  <c r="P78" i="21" l="1"/>
  <c r="P79" i="21"/>
  <c r="M121" i="27"/>
  <c r="I121" i="27"/>
  <c r="L121" i="27"/>
  <c r="G121" i="27"/>
  <c r="J121" i="27"/>
  <c r="K121" i="27"/>
  <c r="H121" i="27"/>
  <c r="L123" i="27"/>
  <c r="G123" i="27"/>
  <c r="I123" i="27"/>
  <c r="M123" i="27"/>
  <c r="K123" i="27"/>
  <c r="H123" i="27"/>
  <c r="J123" i="27"/>
  <c r="V129" i="28"/>
  <c r="Y129" i="28"/>
  <c r="O129" i="28"/>
  <c r="W129" i="28"/>
  <c r="K129" i="28"/>
  <c r="AC129" i="28" s="1"/>
  <c r="R129" i="28"/>
  <c r="U129" i="28"/>
  <c r="Z129" i="28"/>
  <c r="P129" i="28"/>
  <c r="N129" i="28"/>
  <c r="T129" i="28"/>
  <c r="M129" i="28"/>
  <c r="Q129" i="28"/>
  <c r="L129" i="28"/>
  <c r="S129" i="28"/>
  <c r="X129" i="28"/>
  <c r="R133" i="28"/>
  <c r="L133" i="28"/>
  <c r="P133" i="28"/>
  <c r="N133" i="28"/>
  <c r="K133" i="28"/>
  <c r="AC133" i="28" s="1"/>
  <c r="O133" i="28"/>
  <c r="M133" i="28"/>
  <c r="Q133" i="28"/>
  <c r="M120" i="27"/>
  <c r="H120" i="27"/>
  <c r="L120" i="27"/>
  <c r="J120" i="27"/>
  <c r="I120" i="27"/>
  <c r="G120" i="27"/>
  <c r="K120" i="27"/>
  <c r="M119" i="27"/>
  <c r="O119" i="27"/>
  <c r="L119" i="27"/>
  <c r="S119" i="27"/>
  <c r="Q119" i="27"/>
  <c r="N119" i="27"/>
  <c r="U119" i="27"/>
  <c r="R119" i="27"/>
  <c r="I119" i="27"/>
  <c r="J119" i="27"/>
  <c r="H119" i="27"/>
  <c r="K119" i="27"/>
  <c r="P119" i="27"/>
  <c r="V119" i="27"/>
  <c r="T119" i="27"/>
  <c r="G119" i="27"/>
  <c r="M130" i="28"/>
  <c r="L130" i="28"/>
  <c r="K130" i="28"/>
  <c r="AC130" i="28" s="1"/>
  <c r="N130" i="28"/>
  <c r="P130" i="28"/>
  <c r="Q130" i="28"/>
  <c r="R130" i="28"/>
  <c r="O130" i="28"/>
  <c r="K132" i="28"/>
  <c r="AC132" i="28" s="1"/>
  <c r="M132" i="28"/>
  <c r="P132" i="28"/>
  <c r="O132" i="28"/>
  <c r="N132" i="28"/>
  <c r="R132" i="28"/>
  <c r="Q132" i="28"/>
  <c r="L132" i="28"/>
  <c r="G122" i="27"/>
  <c r="L122" i="27"/>
  <c r="K122" i="27"/>
  <c r="H122" i="27"/>
  <c r="I122" i="27"/>
  <c r="M122" i="27"/>
  <c r="J122" i="27"/>
  <c r="X134" i="28"/>
  <c r="R134" i="28"/>
  <c r="N134" i="28"/>
  <c r="W134" i="28"/>
  <c r="L134" i="28"/>
  <c r="S134" i="28"/>
  <c r="Y134" i="28"/>
  <c r="T134" i="28"/>
  <c r="P134" i="28"/>
  <c r="U134" i="28"/>
  <c r="Q134" i="28"/>
  <c r="O134" i="28"/>
  <c r="V134" i="28"/>
  <c r="Z134" i="28"/>
  <c r="M134" i="28"/>
  <c r="K134" i="28"/>
  <c r="AC134" i="28" s="1"/>
  <c r="M131" i="28"/>
  <c r="K131" i="28"/>
  <c r="AC131" i="28" s="1"/>
  <c r="N131" i="28"/>
  <c r="Q131" i="28"/>
  <c r="R131" i="28"/>
  <c r="O131" i="28"/>
  <c r="L131" i="28"/>
  <c r="P131" i="28"/>
  <c r="AD130" i="28" l="1"/>
  <c r="AE130" i="28" s="1"/>
  <c r="AD134" i="28"/>
  <c r="AE134" i="28" s="1"/>
  <c r="AF134" i="28" s="1"/>
  <c r="AG134" i="28" s="1"/>
  <c r="AH134" i="28" s="1"/>
  <c r="AI134" i="28" s="1"/>
  <c r="AJ134" i="28" s="1"/>
  <c r="AK134" i="28" s="1"/>
  <c r="AL134" i="28" s="1"/>
  <c r="AM134" i="28" s="1"/>
  <c r="AN134" i="28" s="1"/>
  <c r="AO134" i="28" s="1"/>
  <c r="AP134" i="28" s="1"/>
  <c r="AQ134" i="28" s="1"/>
  <c r="AR134" i="28" s="1"/>
  <c r="AF130" i="28"/>
  <c r="AG130" i="28" s="1"/>
  <c r="AH130" i="28" s="1"/>
  <c r="AI130" i="28" s="1"/>
  <c r="AJ130" i="28" s="1"/>
  <c r="AD132" i="28"/>
  <c r="AE132" i="28" s="1"/>
  <c r="AF132" i="28" s="1"/>
  <c r="AG132" i="28" s="1"/>
  <c r="AH132" i="28" s="1"/>
  <c r="AI132" i="28" s="1"/>
  <c r="AJ132" i="28" s="1"/>
  <c r="AD129" i="28"/>
  <c r="AE129" i="28" s="1"/>
  <c r="AF129" i="28" s="1"/>
  <c r="AG129" i="28" s="1"/>
  <c r="AH129" i="28" s="1"/>
  <c r="AI129" i="28" s="1"/>
  <c r="AJ129" i="28" s="1"/>
  <c r="AK129" i="28" s="1"/>
  <c r="AL129" i="28" s="1"/>
  <c r="AM129" i="28" s="1"/>
  <c r="AN129" i="28" s="1"/>
  <c r="AO129" i="28" s="1"/>
  <c r="AP129" i="28" s="1"/>
  <c r="AQ129" i="28" s="1"/>
  <c r="AR129" i="28" s="1"/>
  <c r="AD133" i="28"/>
  <c r="AE133" i="28" s="1"/>
  <c r="AF133" i="28" s="1"/>
  <c r="AG133" i="28" s="1"/>
  <c r="AH133" i="28" s="1"/>
  <c r="AI133" i="28" s="1"/>
  <c r="AJ133" i="28" s="1"/>
  <c r="AD131" i="28"/>
  <c r="AE131" i="28" s="1"/>
  <c r="AF131" i="28" s="1"/>
  <c r="AG131" i="28" s="1"/>
  <c r="AH131" i="28" s="1"/>
  <c r="AI131" i="28" s="1"/>
  <c r="AJ131" i="28" s="1"/>
  <c r="AQ122" i="27"/>
  <c r="M127" i="28" s="1"/>
  <c r="AT122" i="27"/>
  <c r="P127" i="28" s="1"/>
  <c r="BB119" i="27"/>
  <c r="X124" i="28" s="1"/>
  <c r="AS119" i="27"/>
  <c r="O124" i="28" s="1"/>
  <c r="AQ119" i="27"/>
  <c r="M124" i="28" s="1"/>
  <c r="AY119" i="27"/>
  <c r="U124" i="28" s="1"/>
  <c r="AR120" i="27"/>
  <c r="N125" i="28" s="1"/>
  <c r="AU120" i="27"/>
  <c r="Q125" i="28" s="1"/>
  <c r="AR123" i="27"/>
  <c r="N128" i="28" s="1"/>
  <c r="AO123" i="27"/>
  <c r="K128" i="28" s="1"/>
  <c r="AC128" i="28" s="1"/>
  <c r="AS121" i="27"/>
  <c r="O126" i="28" s="1"/>
  <c r="AO121" i="27"/>
  <c r="K126" i="28" s="1"/>
  <c r="AC126" i="28" s="1"/>
  <c r="AQ121" i="27"/>
  <c r="M126" i="28" s="1"/>
  <c r="AU122" i="27"/>
  <c r="Q127" i="28" s="1"/>
  <c r="AO122" i="27"/>
  <c r="K127" i="28" s="1"/>
  <c r="AC127" i="28" s="1"/>
  <c r="BD119" i="27"/>
  <c r="Z124" i="28" s="1"/>
  <c r="AZ119" i="27"/>
  <c r="V124" i="28" s="1"/>
  <c r="AT119" i="27"/>
  <c r="P124" i="28" s="1"/>
  <c r="AS120" i="27"/>
  <c r="O125" i="28" s="1"/>
  <c r="AP123" i="27"/>
  <c r="L128" i="28" s="1"/>
  <c r="AS123" i="27"/>
  <c r="O128" i="28" s="1"/>
  <c r="AT123" i="27"/>
  <c r="P128" i="28" s="1"/>
  <c r="AT121" i="27"/>
  <c r="P126" i="28" s="1"/>
  <c r="AU121" i="27"/>
  <c r="Q126" i="28" s="1"/>
  <c r="AP122" i="27"/>
  <c r="L127" i="28" s="1"/>
  <c r="AO119" i="27"/>
  <c r="K124" i="28" s="1"/>
  <c r="AC124" i="28" s="1"/>
  <c r="AX119" i="27"/>
  <c r="T124" i="28" s="1"/>
  <c r="AP119" i="27"/>
  <c r="L124" i="28" s="1"/>
  <c r="BC119" i="27"/>
  <c r="Y124" i="28" s="1"/>
  <c r="AW119" i="27"/>
  <c r="S124" i="28" s="1"/>
  <c r="AO120" i="27"/>
  <c r="K125" i="28" s="1"/>
  <c r="AC125" i="28" s="1"/>
  <c r="AT120" i="27"/>
  <c r="P125" i="28" s="1"/>
  <c r="AU123" i="27"/>
  <c r="Q128" i="28" s="1"/>
  <c r="AR121" i="27"/>
  <c r="N126" i="28" s="1"/>
  <c r="AR122" i="27"/>
  <c r="N127" i="28" s="1"/>
  <c r="AS122" i="27"/>
  <c r="O127" i="28" s="1"/>
  <c r="AR119" i="27"/>
  <c r="N124" i="28" s="1"/>
  <c r="AV119" i="27"/>
  <c r="R124" i="28" s="1"/>
  <c r="BA119" i="27"/>
  <c r="W124" i="28" s="1"/>
  <c r="AU119" i="27"/>
  <c r="Q124" i="28" s="1"/>
  <c r="AQ120" i="27"/>
  <c r="M125" i="28" s="1"/>
  <c r="AP120" i="27"/>
  <c r="L125" i="28" s="1"/>
  <c r="AQ123" i="27"/>
  <c r="M128" i="28" s="1"/>
  <c r="AP121" i="27"/>
  <c r="L126" i="28" s="1"/>
  <c r="R108" i="27"/>
  <c r="R107" i="27"/>
  <c r="AD125" i="28" l="1"/>
  <c r="AE125" i="28" s="1"/>
  <c r="AF125" i="28" s="1"/>
  <c r="AG125" i="28" s="1"/>
  <c r="AH125" i="28" s="1"/>
  <c r="AI125" i="28" s="1"/>
  <c r="AD127" i="28"/>
  <c r="AE127" i="28" s="1"/>
  <c r="AF127" i="28" s="1"/>
  <c r="AG127" i="28" s="1"/>
  <c r="AH127" i="28" s="1"/>
  <c r="AI127" i="28" s="1"/>
  <c r="AD126" i="28"/>
  <c r="AE126" i="28" s="1"/>
  <c r="AF126" i="28" s="1"/>
  <c r="AG126" i="28" s="1"/>
  <c r="AH126" i="28" s="1"/>
  <c r="AI126" i="28" s="1"/>
  <c r="AD124" i="28"/>
  <c r="AE124" i="28" s="1"/>
  <c r="AF124" i="28" s="1"/>
  <c r="AG124" i="28" s="1"/>
  <c r="AH124" i="28" s="1"/>
  <c r="AI124" i="28" s="1"/>
  <c r="AJ124" i="28" s="1"/>
  <c r="AK124" i="28" s="1"/>
  <c r="AL124" i="28" s="1"/>
  <c r="AM124" i="28" s="1"/>
  <c r="AN124" i="28" s="1"/>
  <c r="AO124" i="28" s="1"/>
  <c r="AP124" i="28" s="1"/>
  <c r="AQ124" i="28" s="1"/>
  <c r="AR124" i="28" s="1"/>
  <c r="AD128" i="28"/>
  <c r="AE128" i="28" s="1"/>
  <c r="AF128" i="28" s="1"/>
  <c r="AG128" i="28" s="1"/>
  <c r="AH128" i="28" s="1"/>
  <c r="AI128" i="28" s="1"/>
  <c r="AZ108" i="27"/>
  <c r="V113" i="28" s="1"/>
  <c r="AN113" i="28" s="1"/>
  <c r="AO113" i="28" s="1"/>
  <c r="AP113" i="28" s="1"/>
  <c r="AQ113" i="28" s="1"/>
  <c r="AR113" i="28" s="1"/>
  <c r="AZ107" i="27"/>
  <c r="V112" i="28" s="1"/>
  <c r="I148" i="28" l="1"/>
  <c r="I140" i="28"/>
  <c r="I152" i="28"/>
  <c r="I138" i="28"/>
  <c r="I145" i="28"/>
  <c r="I139" i="28"/>
  <c r="I136" i="28"/>
  <c r="I147" i="28"/>
  <c r="I146" i="28"/>
  <c r="I149" i="28"/>
  <c r="I150" i="28"/>
  <c r="I143" i="28"/>
  <c r="I135" i="28"/>
  <c r="I142" i="28"/>
  <c r="I137" i="28"/>
  <c r="I141" i="28"/>
  <c r="I144" i="28"/>
  <c r="I151" i="28"/>
  <c r="L146" i="28" l="1"/>
  <c r="O150" i="28"/>
  <c r="M148" i="28"/>
  <c r="N148" i="28"/>
  <c r="P153" i="28"/>
  <c r="L153" i="28"/>
  <c r="K153" i="28"/>
  <c r="M151" i="28"/>
  <c r="L145" i="28"/>
  <c r="N149" i="28"/>
  <c r="K149" i="28"/>
  <c r="AC149" i="28" s="1"/>
  <c r="P152" i="28"/>
  <c r="N152" i="28"/>
  <c r="K152" i="28"/>
  <c r="AC152" i="28" s="1"/>
  <c r="L147" i="28"/>
  <c r="L143" i="28"/>
  <c r="K141" i="28"/>
  <c r="AC141" i="28" s="1"/>
  <c r="K146" i="28"/>
  <c r="AC146" i="28" s="1"/>
  <c r="AD146" i="28" s="1"/>
  <c r="M150" i="28"/>
  <c r="L150" i="28"/>
  <c r="K150" i="28"/>
  <c r="AC150" i="28" s="1"/>
  <c r="K148" i="28"/>
  <c r="AC148" i="28" s="1"/>
  <c r="L151" i="28"/>
  <c r="K145" i="28"/>
  <c r="AC145" i="28" s="1"/>
  <c r="O149" i="28"/>
  <c r="K142" i="28"/>
  <c r="AC142" i="28" s="1"/>
  <c r="L144" i="28"/>
  <c r="K147" i="28"/>
  <c r="AC147" i="28" s="1"/>
  <c r="M147" i="28"/>
  <c r="M146" i="28"/>
  <c r="N150" i="28"/>
  <c r="Q153" i="28"/>
  <c r="L149" i="28"/>
  <c r="M149" i="28"/>
  <c r="L152" i="28"/>
  <c r="K143" i="28"/>
  <c r="AC143" i="28" s="1"/>
  <c r="AD143" i="28" s="1"/>
  <c r="L148" i="28"/>
  <c r="M153" i="28"/>
  <c r="O153" i="28"/>
  <c r="N153" i="28"/>
  <c r="O151" i="28"/>
  <c r="P151" i="28"/>
  <c r="K151" i="28"/>
  <c r="AC151" i="28" s="1"/>
  <c r="AD151" i="28" s="1"/>
  <c r="N151" i="28"/>
  <c r="M145" i="28"/>
  <c r="K144" i="28"/>
  <c r="AC144" i="28" s="1"/>
  <c r="O152" i="28"/>
  <c r="M152" i="28"/>
  <c r="N147" i="28"/>
  <c r="AD148" i="28" l="1"/>
  <c r="AE148" i="28" s="1"/>
  <c r="AF148" i="28" s="1"/>
  <c r="AE151" i="28"/>
  <c r="AF151" i="28" s="1"/>
  <c r="AG151" i="28" s="1"/>
  <c r="AH151" i="28" s="1"/>
  <c r="AD144" i="28"/>
  <c r="AD152" i="28"/>
  <c r="AE152" i="28" s="1"/>
  <c r="AF152" i="28" s="1"/>
  <c r="AG152" i="28" s="1"/>
  <c r="AH152" i="28" s="1"/>
  <c r="AD150" i="28"/>
  <c r="AE150" i="28" s="1"/>
  <c r="AF150" i="28" s="1"/>
  <c r="AG150" i="28" s="1"/>
  <c r="AE146" i="28"/>
  <c r="AD147" i="28"/>
  <c r="AE147" i="28" s="1"/>
  <c r="AF147" i="28" s="1"/>
  <c r="AD145" i="28"/>
  <c r="AE145" i="28" s="1"/>
  <c r="AD149" i="28"/>
  <c r="AE149" i="28" s="1"/>
  <c r="AF149" i="28" s="1"/>
  <c r="AG149" i="28" s="1"/>
  <c r="I153" i="28"/>
  <c r="AC153" i="28" l="1"/>
  <c r="AD153" i="28" s="1"/>
  <c r="AE153" i="28" s="1"/>
  <c r="AF153" i="28" s="1"/>
  <c r="AG153" i="28" s="1"/>
  <c r="AH153" i="28" s="1"/>
  <c r="AI153" i="28" s="1"/>
  <c r="I105" i="28"/>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R23" i="57" l="1"/>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T36" i="57"/>
  <c r="X36" i="57"/>
  <c r="M47" i="27" s="1"/>
  <c r="AU47" i="27" s="1"/>
  <c r="AB36" i="57"/>
  <c r="V36" i="57"/>
  <c r="W36" i="57"/>
  <c r="S36" i="57"/>
  <c r="AA36" i="57"/>
  <c r="P47" i="27" s="1"/>
  <c r="AX47" i="27" s="1"/>
  <c r="Z36" i="57"/>
  <c r="O47" i="27" s="1"/>
  <c r="AW47" i="27" s="1"/>
  <c r="T25" i="57"/>
  <c r="X25" i="57"/>
  <c r="AB25" i="57"/>
  <c r="R25" i="57"/>
  <c r="U25" i="57"/>
  <c r="Y25" i="57"/>
  <c r="S25" i="57"/>
  <c r="W25" i="57"/>
  <c r="AA25" i="57"/>
  <c r="Z25" i="57"/>
  <c r="V25" i="57"/>
  <c r="V29" i="57"/>
  <c r="Z29" i="57"/>
  <c r="U29" i="57"/>
  <c r="Y29" i="57"/>
  <c r="R29" i="57"/>
  <c r="S29" i="57"/>
  <c r="AA29" i="57"/>
  <c r="T29" i="57"/>
  <c r="AB29" i="57"/>
  <c r="X29" i="57"/>
  <c r="W29" i="57"/>
  <c r="R40" i="57"/>
  <c r="U40" i="57"/>
  <c r="Y40" i="57"/>
  <c r="V40" i="57"/>
  <c r="Z40" i="57"/>
  <c r="T40" i="57"/>
  <c r="X40" i="57"/>
  <c r="AB40" i="57"/>
  <c r="W40" i="57"/>
  <c r="AA40" i="57"/>
  <c r="S40" i="57"/>
  <c r="R44" i="57"/>
  <c r="S44" i="57"/>
  <c r="W44" i="57"/>
  <c r="AA44" i="57"/>
  <c r="P55" i="27" s="1"/>
  <c r="AX55" i="27" s="1"/>
  <c r="T44" i="57"/>
  <c r="X44" i="57"/>
  <c r="AB44" i="57"/>
  <c r="Q55" i="27" s="1"/>
  <c r="AY55" i="27" s="1"/>
  <c r="V44" i="57"/>
  <c r="Z44" i="57"/>
  <c r="U44" i="57"/>
  <c r="Y44" i="57"/>
  <c r="R26" i="57"/>
  <c r="U26" i="57"/>
  <c r="Y26" i="57"/>
  <c r="T26" i="57"/>
  <c r="X26" i="57"/>
  <c r="AB26" i="57"/>
  <c r="V26" i="57"/>
  <c r="W26" i="57"/>
  <c r="S26" i="57"/>
  <c r="AA26" i="57"/>
  <c r="Z26" i="57"/>
  <c r="R77" i="57"/>
  <c r="G88" i="27" s="1"/>
  <c r="AO88" i="27" s="1"/>
  <c r="U77" i="57"/>
  <c r="Y77" i="57"/>
  <c r="S77" i="57"/>
  <c r="H88" i="27" s="1"/>
  <c r="AP88" i="27" s="1"/>
  <c r="X77" i="57"/>
  <c r="T77" i="57"/>
  <c r="Z77" i="57"/>
  <c r="W77" i="57"/>
  <c r="AB77" i="57"/>
  <c r="AA77" i="57"/>
  <c r="V77" i="57"/>
  <c r="V61" i="57"/>
  <c r="Z61" i="57"/>
  <c r="S61" i="57"/>
  <c r="W61" i="57"/>
  <c r="AA61" i="57"/>
  <c r="U61" i="57"/>
  <c r="Y61" i="57"/>
  <c r="R61" i="57"/>
  <c r="X61" i="57"/>
  <c r="AB61" i="57"/>
  <c r="Q72" i="27" s="1"/>
  <c r="AY72" i="27" s="1"/>
  <c r="T61" i="57"/>
  <c r="R69" i="57"/>
  <c r="U69" i="57"/>
  <c r="Y69" i="57"/>
  <c r="N80" i="27" s="1"/>
  <c r="AV80" i="27" s="1"/>
  <c r="T69" i="57"/>
  <c r="X69" i="57"/>
  <c r="AB69" i="57"/>
  <c r="W69" i="57"/>
  <c r="L80" i="27" s="1"/>
  <c r="AT80" i="27" s="1"/>
  <c r="Z69" i="57"/>
  <c r="V69" i="57"/>
  <c r="K80" i="27" s="1"/>
  <c r="AS80" i="27" s="1"/>
  <c r="S69" i="57"/>
  <c r="AA69" i="57"/>
  <c r="P80" i="27" s="1"/>
  <c r="AX80" i="27" s="1"/>
  <c r="R79" i="57"/>
  <c r="G90" i="27" s="1"/>
  <c r="AO90" i="27" s="1"/>
  <c r="U79" i="57"/>
  <c r="Y79" i="57"/>
  <c r="T79" i="57"/>
  <c r="Z79" i="57"/>
  <c r="V79" i="57"/>
  <c r="AA79" i="57"/>
  <c r="S79" i="57"/>
  <c r="H90" i="27" s="1"/>
  <c r="AP90" i="27" s="1"/>
  <c r="X79" i="57"/>
  <c r="AB79" i="57"/>
  <c r="W79" i="57"/>
  <c r="R28" i="57"/>
  <c r="T28" i="57"/>
  <c r="X28" i="57"/>
  <c r="AB28" i="57"/>
  <c r="S28" i="57"/>
  <c r="W28" i="57"/>
  <c r="AA28" i="57"/>
  <c r="U28" i="57"/>
  <c r="V28" i="57"/>
  <c r="Z28" i="57"/>
  <c r="Y28" i="57"/>
  <c r="R76" i="57"/>
  <c r="T76" i="57"/>
  <c r="I87" i="27" s="1"/>
  <c r="AQ87" i="27" s="1"/>
  <c r="X76" i="57"/>
  <c r="M87" i="27" s="1"/>
  <c r="AU87" i="27" s="1"/>
  <c r="AB76" i="57"/>
  <c r="W76" i="57"/>
  <c r="S76" i="57"/>
  <c r="Y76" i="57"/>
  <c r="V76" i="57"/>
  <c r="K87" i="27" s="1"/>
  <c r="AS87" i="27" s="1"/>
  <c r="AA76" i="57"/>
  <c r="U76" i="57"/>
  <c r="J87" i="27" s="1"/>
  <c r="AR87" i="27" s="1"/>
  <c r="Z76" i="57"/>
  <c r="O87" i="27" s="1"/>
  <c r="AW87" i="27" s="1"/>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S56" i="57"/>
  <c r="W56" i="57"/>
  <c r="AA56" i="57"/>
  <c r="U56" i="57"/>
  <c r="Y56" i="57"/>
  <c r="T56" i="57"/>
  <c r="X56" i="57"/>
  <c r="M67" i="27" s="1"/>
  <c r="AU67" i="27" s="1"/>
  <c r="AB56" i="57"/>
  <c r="Q67" i="27" s="1"/>
  <c r="AY67" i="27" s="1"/>
  <c r="R75" i="57"/>
  <c r="S75" i="57"/>
  <c r="W75" i="57"/>
  <c r="AA75" i="57"/>
  <c r="P86" i="27" s="1"/>
  <c r="AX86" i="27" s="1"/>
  <c r="V75" i="57"/>
  <c r="AB75" i="57"/>
  <c r="X75" i="57"/>
  <c r="U75" i="57"/>
  <c r="Z75" i="57"/>
  <c r="O86" i="27" s="1"/>
  <c r="AW86" i="27" s="1"/>
  <c r="T75" i="57"/>
  <c r="Y75" i="57"/>
  <c r="N86" i="27" s="1"/>
  <c r="AV86" i="27" s="1"/>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V74" i="57"/>
  <c r="Z74" i="57"/>
  <c r="U74" i="57"/>
  <c r="Y74" i="57"/>
  <c r="AD74" i="57"/>
  <c r="S85" i="27" s="1"/>
  <c r="BA85" i="27" s="1"/>
  <c r="X74" i="57"/>
  <c r="AF74" i="57"/>
  <c r="U85" i="27" s="1"/>
  <c r="BC85" i="27" s="1"/>
  <c r="S74" i="57"/>
  <c r="AA74" i="57"/>
  <c r="AG74" i="57"/>
  <c r="W74" i="57"/>
  <c r="AE74" i="57"/>
  <c r="AB74" i="57"/>
  <c r="T74" i="57"/>
  <c r="R68" i="57"/>
  <c r="T68" i="57"/>
  <c r="X68" i="57"/>
  <c r="M79" i="27" s="1"/>
  <c r="AU79" i="27" s="1"/>
  <c r="AB68" i="57"/>
  <c r="S68" i="57"/>
  <c r="W68" i="57"/>
  <c r="AA68" i="57"/>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T63" i="57"/>
  <c r="X63" i="57"/>
  <c r="AB63" i="57"/>
  <c r="S63" i="57"/>
  <c r="W63" i="57"/>
  <c r="AA63" i="57"/>
  <c r="P74" i="27" s="1"/>
  <c r="AX74" i="27" s="1"/>
  <c r="Z63" i="57"/>
  <c r="U63" i="57"/>
  <c r="Y63" i="57"/>
  <c r="V63" i="57"/>
  <c r="K74" i="27" s="1"/>
  <c r="AS74" i="27" s="1"/>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AA62" i="57"/>
  <c r="AE62" i="57"/>
  <c r="T62" i="57"/>
  <c r="X62" i="57"/>
  <c r="V62" i="57"/>
  <c r="Z62" i="57"/>
  <c r="AD62" i="57"/>
  <c r="S73" i="27" s="1"/>
  <c r="BA73" i="27" s="1"/>
  <c r="Y62" i="57"/>
  <c r="AG62" i="57"/>
  <c r="AB62" i="57"/>
  <c r="U62" i="57"/>
  <c r="AF62" i="57"/>
  <c r="AC62" i="57"/>
  <c r="R47" i="57"/>
  <c r="T47" i="57"/>
  <c r="X47" i="57"/>
  <c r="AB47" i="57"/>
  <c r="U47" i="57"/>
  <c r="Y47" i="57"/>
  <c r="S47" i="57"/>
  <c r="W47" i="57"/>
  <c r="AA47" i="57"/>
  <c r="V47" i="57"/>
  <c r="Z47" i="57"/>
  <c r="R42" i="57"/>
  <c r="U42" i="57"/>
  <c r="Y42" i="57"/>
  <c r="N53" i="27" s="1"/>
  <c r="AV53" i="27" s="1"/>
  <c r="AC42" i="57"/>
  <c r="R53" i="27" s="1"/>
  <c r="AZ53" i="27" s="1"/>
  <c r="AG42" i="57"/>
  <c r="V53" i="27" s="1"/>
  <c r="BD53" i="27" s="1"/>
  <c r="V42" i="57"/>
  <c r="Z42" i="57"/>
  <c r="O53" i="27" s="1"/>
  <c r="AW53" i="27" s="1"/>
  <c r="AD42" i="57"/>
  <c r="S53" i="27" s="1"/>
  <c r="BA53" i="27" s="1"/>
  <c r="T42" i="57"/>
  <c r="X42" i="57"/>
  <c r="AB42" i="57"/>
  <c r="Q53" i="27" s="1"/>
  <c r="AY53" i="27" s="1"/>
  <c r="AF42" i="57"/>
  <c r="S42" i="57"/>
  <c r="W42" i="57"/>
  <c r="AE42" i="57"/>
  <c r="T53" i="27" s="1"/>
  <c r="BB53" i="27" s="1"/>
  <c r="AA42" i="57"/>
  <c r="R64" i="57"/>
  <c r="U64" i="57"/>
  <c r="Y64" i="57"/>
  <c r="T64" i="57"/>
  <c r="X64" i="57"/>
  <c r="AB64" i="57"/>
  <c r="S64" i="57"/>
  <c r="AA64" i="57"/>
  <c r="V64" i="57"/>
  <c r="Z64" i="57"/>
  <c r="W64" i="57"/>
  <c r="R57" i="57"/>
  <c r="G68" i="27" s="1"/>
  <c r="AO68" i="27" s="1"/>
  <c r="S57" i="57"/>
  <c r="H68" i="27" s="1"/>
  <c r="AP68" i="27" s="1"/>
  <c r="W57" i="57"/>
  <c r="AA57" i="57"/>
  <c r="P68" i="27" s="1"/>
  <c r="AX68" i="27" s="1"/>
  <c r="T57" i="57"/>
  <c r="X57" i="57"/>
  <c r="AB57" i="57"/>
  <c r="Q68" i="27" s="1"/>
  <c r="AY68" i="27" s="1"/>
  <c r="V57" i="57"/>
  <c r="Z57" i="57"/>
  <c r="U57" i="57"/>
  <c r="J68" i="27" s="1"/>
  <c r="AR68" i="27" s="1"/>
  <c r="Y57" i="57"/>
  <c r="R48" i="57"/>
  <c r="V48" i="57"/>
  <c r="Z48" i="57"/>
  <c r="S48" i="57"/>
  <c r="W48" i="57"/>
  <c r="AA48" i="57"/>
  <c r="U48" i="57"/>
  <c r="Y48" i="57"/>
  <c r="X48" i="57"/>
  <c r="AB48" i="57"/>
  <c r="T48" i="57"/>
  <c r="R53" i="57"/>
  <c r="U53" i="57"/>
  <c r="Y53" i="57"/>
  <c r="V53" i="57"/>
  <c r="Z53" i="57"/>
  <c r="T53" i="57"/>
  <c r="X53" i="57"/>
  <c r="AB53" i="57"/>
  <c r="W53" i="57"/>
  <c r="AA53" i="57"/>
  <c r="S53" i="57"/>
  <c r="R38" i="57"/>
  <c r="V38" i="57"/>
  <c r="K49" i="27" s="1"/>
  <c r="AS49" i="27" s="1"/>
  <c r="Z38" i="57"/>
  <c r="O49" i="27" s="1"/>
  <c r="AW49" i="27" s="1"/>
  <c r="AD38" i="57"/>
  <c r="U38" i="57"/>
  <c r="J49" i="27" s="1"/>
  <c r="AR49" i="27" s="1"/>
  <c r="AA38" i="57"/>
  <c r="AF38" i="57"/>
  <c r="U49" i="27" s="1"/>
  <c r="BC49" i="27" s="1"/>
  <c r="W38" i="57"/>
  <c r="AB38" i="57"/>
  <c r="Q49" i="27" s="1"/>
  <c r="AY49" i="27" s="1"/>
  <c r="AG38" i="57"/>
  <c r="T38" i="57"/>
  <c r="Y38" i="57"/>
  <c r="AE38" i="57"/>
  <c r="T49" i="27" s="1"/>
  <c r="BB49" i="27" s="1"/>
  <c r="AC38" i="57"/>
  <c r="X38" i="57"/>
  <c r="M49" i="27" s="1"/>
  <c r="AU49" i="27" s="1"/>
  <c r="S38" i="57"/>
  <c r="R51" i="57"/>
  <c r="U51" i="57"/>
  <c r="Y51" i="57"/>
  <c r="V51" i="57"/>
  <c r="Z51" i="57"/>
  <c r="T51" i="57"/>
  <c r="X51" i="57"/>
  <c r="AB51" i="57"/>
  <c r="AA51" i="57"/>
  <c r="W51" i="57"/>
  <c r="S51" i="57"/>
  <c r="R22" i="57"/>
  <c r="S22" i="57"/>
  <c r="W22" i="57"/>
  <c r="AA22" i="57"/>
  <c r="T22" i="57"/>
  <c r="X22" i="57"/>
  <c r="AB22" i="57"/>
  <c r="V22" i="57"/>
  <c r="Z22" i="57"/>
  <c r="Y22" i="57"/>
  <c r="U22" i="57"/>
  <c r="R78" i="57"/>
  <c r="S78" i="57"/>
  <c r="W78" i="57"/>
  <c r="AA78" i="57"/>
  <c r="T78" i="57"/>
  <c r="Y78" i="57"/>
  <c r="U78" i="57"/>
  <c r="Z78" i="57"/>
  <c r="X78" i="57"/>
  <c r="V78" i="57"/>
  <c r="AB78" i="57"/>
  <c r="R43" i="57"/>
  <c r="V43" i="57"/>
  <c r="K54" i="27" s="1"/>
  <c r="AS54" i="27" s="1"/>
  <c r="Z43" i="57"/>
  <c r="S43" i="57"/>
  <c r="W43" i="57"/>
  <c r="L54" i="27" s="1"/>
  <c r="AT54" i="27" s="1"/>
  <c r="AA43" i="57"/>
  <c r="P54" i="27" s="1"/>
  <c r="AX54" i="27" s="1"/>
  <c r="U43" i="57"/>
  <c r="J54" i="27" s="1"/>
  <c r="AR54" i="27" s="1"/>
  <c r="Y43" i="57"/>
  <c r="N54" i="27" s="1"/>
  <c r="AV54" i="27" s="1"/>
  <c r="T43" i="57"/>
  <c r="X43" i="57"/>
  <c r="M54" i="27" s="1"/>
  <c r="AU54" i="27" s="1"/>
  <c r="AB43" i="57"/>
  <c r="Q54" i="27" s="1"/>
  <c r="AY54" i="27" s="1"/>
  <c r="T45" i="57"/>
  <c r="X45" i="57"/>
  <c r="AB45" i="57"/>
  <c r="R45" i="57"/>
  <c r="U45" i="57"/>
  <c r="Y45" i="57"/>
  <c r="S45" i="57"/>
  <c r="W45" i="57"/>
  <c r="AA45" i="57"/>
  <c r="V45" i="57"/>
  <c r="Z45" i="57"/>
  <c r="R70" i="57"/>
  <c r="G81" i="27" s="1"/>
  <c r="AO81" i="27" s="1"/>
  <c r="V70" i="57"/>
  <c r="Z70" i="57"/>
  <c r="U70" i="57"/>
  <c r="Y70" i="57"/>
  <c r="X70" i="57"/>
  <c r="S70" i="57"/>
  <c r="AA70" i="57"/>
  <c r="W70" i="57"/>
  <c r="AB70" i="57"/>
  <c r="T70" i="57"/>
  <c r="R81" i="57"/>
  <c r="G92" i="27" s="1"/>
  <c r="AO92" i="27" s="1"/>
  <c r="U81" i="57"/>
  <c r="Y81" i="57"/>
  <c r="V81" i="57"/>
  <c r="AA81" i="57"/>
  <c r="W81" i="57"/>
  <c r="AB81" i="57"/>
  <c r="T81" i="57"/>
  <c r="Z81" i="57"/>
  <c r="X81" i="57"/>
  <c r="S81" i="57"/>
  <c r="H92" i="27" s="1"/>
  <c r="AP92" i="27" s="1"/>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S30" i="57"/>
  <c r="W30" i="57"/>
  <c r="AA30" i="57"/>
  <c r="Y30" i="57"/>
  <c r="Z30" i="57"/>
  <c r="V30" i="57"/>
  <c r="U30" i="57"/>
  <c r="R82" i="57"/>
  <c r="T82" i="57"/>
  <c r="X82" i="57"/>
  <c r="AB82" i="57"/>
  <c r="Q93" i="27" s="1"/>
  <c r="AY93" i="27" s="1"/>
  <c r="AF82" i="57"/>
  <c r="U93" i="27" s="1"/>
  <c r="BC93" i="27" s="1"/>
  <c r="S82" i="57"/>
  <c r="H93" i="27" s="1"/>
  <c r="AP93" i="27" s="1"/>
  <c r="Y82" i="57"/>
  <c r="AD82" i="57"/>
  <c r="S93" i="27" s="1"/>
  <c r="BA93" i="27" s="1"/>
  <c r="U82" i="57"/>
  <c r="Z82" i="57"/>
  <c r="O93" i="27" s="1"/>
  <c r="AW93" i="27" s="1"/>
  <c r="AE82" i="57"/>
  <c r="T93" i="27" s="1"/>
  <c r="BB93" i="27" s="1"/>
  <c r="W82" i="57"/>
  <c r="AC82" i="57"/>
  <c r="R93" i="27" s="1"/>
  <c r="AZ93" i="27" s="1"/>
  <c r="V82" i="57"/>
  <c r="AG82" i="57"/>
  <c r="V93" i="27" s="1"/>
  <c r="BD93" i="27" s="1"/>
  <c r="AA82" i="57"/>
  <c r="P93" i="27" s="1"/>
  <c r="AX93" i="27" s="1"/>
  <c r="R27" i="57"/>
  <c r="V27" i="57"/>
  <c r="Z27" i="57"/>
  <c r="U27" i="57"/>
  <c r="Y27" i="57"/>
  <c r="W27" i="57"/>
  <c r="X27" i="57"/>
  <c r="T27" i="57"/>
  <c r="AB27" i="57"/>
  <c r="S27" i="57"/>
  <c r="AA27" i="57"/>
  <c r="R50" i="57"/>
  <c r="T50" i="57"/>
  <c r="I61" i="27" s="1"/>
  <c r="AQ61" i="27" s="1"/>
  <c r="X50" i="57"/>
  <c r="M61" i="27" s="1"/>
  <c r="AU61" i="27" s="1"/>
  <c r="AB50" i="57"/>
  <c r="Q61" i="27" s="1"/>
  <c r="AY61" i="27" s="1"/>
  <c r="AF50" i="57"/>
  <c r="U61" i="27" s="1"/>
  <c r="BC61" i="27" s="1"/>
  <c r="U50" i="57"/>
  <c r="Y50" i="57"/>
  <c r="N61" i="27" s="1"/>
  <c r="AV61" i="27" s="1"/>
  <c r="AC50" i="57"/>
  <c r="R61" i="27" s="1"/>
  <c r="AZ61" i="27" s="1"/>
  <c r="AG50" i="57"/>
  <c r="V61" i="27" s="1"/>
  <c r="BD61" i="27" s="1"/>
  <c r="S50" i="57"/>
  <c r="H61" i="27" s="1"/>
  <c r="AP61" i="27" s="1"/>
  <c r="W50" i="57"/>
  <c r="L61" i="27" s="1"/>
  <c r="AT61" i="27" s="1"/>
  <c r="AA50" i="57"/>
  <c r="P61" i="27" s="1"/>
  <c r="AX61" i="27" s="1"/>
  <c r="AE50" i="57"/>
  <c r="T61" i="27" s="1"/>
  <c r="BB61" i="27" s="1"/>
  <c r="Z50" i="57"/>
  <c r="O61" i="27" s="1"/>
  <c r="AW61" i="27" s="1"/>
  <c r="AD50" i="57"/>
  <c r="S61" i="27" s="1"/>
  <c r="BA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P60" i="27" s="1"/>
  <c r="AX60" i="27" s="1"/>
  <c r="T49" i="57"/>
  <c r="X49" i="57"/>
  <c r="M60" i="27" s="1"/>
  <c r="AU60" i="27" s="1"/>
  <c r="AB49" i="57"/>
  <c r="Q60" i="27" s="1"/>
  <c r="AY60" i="27" s="1"/>
  <c r="V49" i="57"/>
  <c r="K60" i="27" s="1"/>
  <c r="AS60" i="27" s="1"/>
  <c r="Z49" i="57"/>
  <c r="O60" i="27" s="1"/>
  <c r="AW60" i="27" s="1"/>
  <c r="Y49" i="57"/>
  <c r="N60" i="27" s="1"/>
  <c r="AV60" i="27" s="1"/>
  <c r="U49" i="57"/>
  <c r="J60" i="27" s="1"/>
  <c r="AR60" i="27" s="1"/>
  <c r="R83" i="57"/>
  <c r="U83" i="57"/>
  <c r="J94" i="27" s="1"/>
  <c r="AR94" i="27" s="1"/>
  <c r="Y83" i="57"/>
  <c r="T83" i="57"/>
  <c r="I94" i="27" s="1"/>
  <c r="AQ94" i="27" s="1"/>
  <c r="Z83" i="57"/>
  <c r="O94" i="27" s="1"/>
  <c r="AW94" i="27" s="1"/>
  <c r="V83" i="57"/>
  <c r="K94" i="27" s="1"/>
  <c r="AS94" i="27" s="1"/>
  <c r="AA83" i="57"/>
  <c r="P94" i="27" s="1"/>
  <c r="AX94" i="27" s="1"/>
  <c r="S83" i="57"/>
  <c r="H94" i="27" s="1"/>
  <c r="AP94" i="27" s="1"/>
  <c r="X83" i="57"/>
  <c r="M94" i="27" s="1"/>
  <c r="AU94" i="27" s="1"/>
  <c r="W83" i="57"/>
  <c r="L94" i="27" s="1"/>
  <c r="AT94" i="27" s="1"/>
  <c r="AB83" i="57"/>
  <c r="Q94" i="27" s="1"/>
  <c r="AY94" i="27" s="1"/>
  <c r="R32" i="57"/>
  <c r="G43" i="27" s="1"/>
  <c r="AO43" i="27" s="1"/>
  <c r="V32" i="57"/>
  <c r="K43" i="27" s="1"/>
  <c r="AS43" i="27" s="1"/>
  <c r="Z32" i="57"/>
  <c r="O43" i="27" s="1"/>
  <c r="AW43" i="27" s="1"/>
  <c r="U32" i="57"/>
  <c r="Y32" i="57"/>
  <c r="N43" i="27" s="1"/>
  <c r="AV43" i="27" s="1"/>
  <c r="S32" i="57"/>
  <c r="H43" i="27" s="1"/>
  <c r="AP43" i="27" s="1"/>
  <c r="AA32" i="57"/>
  <c r="P43" i="27" s="1"/>
  <c r="AX43" i="27" s="1"/>
  <c r="T32" i="57"/>
  <c r="I43" i="27" s="1"/>
  <c r="AQ43" i="27" s="1"/>
  <c r="AB32" i="57"/>
  <c r="Q43" i="27" s="1"/>
  <c r="AY43" i="27" s="1"/>
  <c r="X32" i="57"/>
  <c r="M43" i="27" s="1"/>
  <c r="AU43" i="27" s="1"/>
  <c r="W32" i="57"/>
  <c r="L43" i="27" s="1"/>
  <c r="AT43" i="27" s="1"/>
  <c r="R55" i="57"/>
  <c r="U55" i="57"/>
  <c r="Y55" i="57"/>
  <c r="V55" i="57"/>
  <c r="Z55" i="57"/>
  <c r="T55" i="57"/>
  <c r="X55" i="57"/>
  <c r="AB55" i="57"/>
  <c r="Q66" i="27" s="1"/>
  <c r="AY66" i="27" s="1"/>
  <c r="S55" i="57"/>
  <c r="W55" i="57"/>
  <c r="AA55" i="57"/>
  <c r="P66" i="27" s="1"/>
  <c r="AX66" i="27" s="1"/>
  <c r="R31" i="57"/>
  <c r="G42" i="27" s="1"/>
  <c r="AO42" i="27" s="1"/>
  <c r="U31" i="57"/>
  <c r="J42" i="27" s="1"/>
  <c r="AR42" i="27" s="1"/>
  <c r="Y31" i="57"/>
  <c r="N42" i="27" s="1"/>
  <c r="AV42" i="27" s="1"/>
  <c r="AC31" i="57"/>
  <c r="R42" i="27" s="1"/>
  <c r="AZ42" i="27" s="1"/>
  <c r="AG31" i="57"/>
  <c r="V42" i="27" s="1"/>
  <c r="BD42" i="27" s="1"/>
  <c r="T31" i="57"/>
  <c r="I42" i="27" s="1"/>
  <c r="AQ42" i="27" s="1"/>
  <c r="X31" i="57"/>
  <c r="M42" i="27" s="1"/>
  <c r="AU42" i="27" s="1"/>
  <c r="AB31" i="57"/>
  <c r="Q42" i="27" s="1"/>
  <c r="AY42" i="27" s="1"/>
  <c r="AF31" i="57"/>
  <c r="U42" i="27" s="1"/>
  <c r="BC42" i="27" s="1"/>
  <c r="Z31" i="57"/>
  <c r="O42" i="27" s="1"/>
  <c r="AW42" i="27" s="1"/>
  <c r="S31" i="57"/>
  <c r="H42" i="27" s="1"/>
  <c r="AP42" i="27" s="1"/>
  <c r="AA31" i="57"/>
  <c r="P42" i="27" s="1"/>
  <c r="AX42" i="27" s="1"/>
  <c r="W31" i="57"/>
  <c r="L42" i="27" s="1"/>
  <c r="AT42" i="27" s="1"/>
  <c r="AE31" i="57"/>
  <c r="T42" i="27" s="1"/>
  <c r="BB42" i="27" s="1"/>
  <c r="AD31" i="57"/>
  <c r="S42" i="27" s="1"/>
  <c r="BA42" i="27" s="1"/>
  <c r="V31" i="57"/>
  <c r="K42" i="27" s="1"/>
  <c r="AS42" i="27" s="1"/>
  <c r="R46" i="57"/>
  <c r="V46" i="57"/>
  <c r="Z46" i="57"/>
  <c r="S46" i="57"/>
  <c r="W46" i="57"/>
  <c r="AA46" i="57"/>
  <c r="U46" i="57"/>
  <c r="Y46" i="57"/>
  <c r="AB46" i="57"/>
  <c r="X46" i="57"/>
  <c r="T46" i="57"/>
  <c r="R37" i="57"/>
  <c r="U37" i="57"/>
  <c r="J48" i="27" s="1"/>
  <c r="AR48" i="27" s="1"/>
  <c r="Y37" i="57"/>
  <c r="N48" i="27" s="1"/>
  <c r="AV48" i="27" s="1"/>
  <c r="T37" i="57"/>
  <c r="I48" i="27" s="1"/>
  <c r="AQ48" i="27" s="1"/>
  <c r="Z37" i="57"/>
  <c r="O48" i="27" s="1"/>
  <c r="AW48" i="27" s="1"/>
  <c r="V37" i="57"/>
  <c r="K48" i="27" s="1"/>
  <c r="AS48" i="27" s="1"/>
  <c r="AA37" i="57"/>
  <c r="P48" i="27" s="1"/>
  <c r="AX48" i="27" s="1"/>
  <c r="S37" i="57"/>
  <c r="H48" i="27" s="1"/>
  <c r="AP48" i="27" s="1"/>
  <c r="X37" i="57"/>
  <c r="M48" i="27" s="1"/>
  <c r="AU48" i="27" s="1"/>
  <c r="W37" i="57"/>
  <c r="L48" i="27" s="1"/>
  <c r="AT48" i="27" s="1"/>
  <c r="AB37" i="57"/>
  <c r="Q48" i="27" s="1"/>
  <c r="AY48" i="27" s="1"/>
  <c r="P73" i="27"/>
  <c r="AX73" i="27" s="1"/>
  <c r="Q73" i="27"/>
  <c r="AY73" i="27" s="1"/>
  <c r="O68" i="27"/>
  <c r="AW68" i="27" s="1"/>
  <c r="I68" i="27"/>
  <c r="AQ68" i="27" s="1"/>
  <c r="O59" i="27"/>
  <c r="AW59" i="27" s="1"/>
  <c r="Q59" i="27"/>
  <c r="AY59" i="27" s="1"/>
  <c r="P59" i="27"/>
  <c r="AX59" i="27" s="1"/>
  <c r="P49" i="27"/>
  <c r="AX49" i="27" s="1"/>
  <c r="R49" i="27"/>
  <c r="AZ49" i="27" s="1"/>
  <c r="S49" i="27"/>
  <c r="BA49" i="27" s="1"/>
  <c r="P67" i="27"/>
  <c r="AX67" i="27" s="1"/>
  <c r="K67" i="27"/>
  <c r="AS67" i="27" s="1"/>
  <c r="V85" i="27"/>
  <c r="BD85" i="27" s="1"/>
  <c r="T85" i="27"/>
  <c r="BB85" i="27" s="1"/>
  <c r="G85" i="27"/>
  <c r="AO85" i="27" s="1"/>
  <c r="N79" i="27"/>
  <c r="AV79" i="27" s="1"/>
  <c r="R18" i="57"/>
  <c r="I74" i="27"/>
  <c r="AQ74" i="27" s="1"/>
  <c r="N74" i="27"/>
  <c r="AV74" i="27" s="1"/>
  <c r="M74" i="27"/>
  <c r="AU74" i="27" s="1"/>
  <c r="G74" i="27"/>
  <c r="AO74" i="27" s="1"/>
  <c r="N73" i="27"/>
  <c r="AV73" i="27" s="1"/>
  <c r="M73" i="27"/>
  <c r="AU73" i="27" s="1"/>
  <c r="T73" i="27"/>
  <c r="BB73" i="27" s="1"/>
  <c r="M68" i="27"/>
  <c r="AU68" i="27" s="1"/>
  <c r="L68" i="27"/>
  <c r="AT68" i="27" s="1"/>
  <c r="N68" i="27"/>
  <c r="AV68" i="27" s="1"/>
  <c r="N49" i="27"/>
  <c r="AV49" i="27" s="1"/>
  <c r="V49" i="27"/>
  <c r="BD49" i="27" s="1"/>
  <c r="H89" i="27"/>
  <c r="AP89" i="27" s="1"/>
  <c r="I80" i="27"/>
  <c r="AQ80" i="27" s="1"/>
  <c r="M80" i="27"/>
  <c r="AU80" i="27" s="1"/>
  <c r="H80" i="27"/>
  <c r="AP80" i="27" s="1"/>
  <c r="O80" i="27"/>
  <c r="AW80" i="27" s="1"/>
  <c r="J80" i="27"/>
  <c r="AR80" i="27" s="1"/>
  <c r="N47" i="27"/>
  <c r="AV47" i="27" s="1"/>
  <c r="J61" i="27"/>
  <c r="AR61" i="27" s="1"/>
  <c r="Q87" i="27"/>
  <c r="AY87" i="27" s="1"/>
  <c r="H87" i="27"/>
  <c r="AP87" i="27" s="1"/>
  <c r="L87" i="27"/>
  <c r="AT87" i="27" s="1"/>
  <c r="P87" i="27"/>
  <c r="AX87" i="27" s="1"/>
  <c r="N87" i="27"/>
  <c r="AV87" i="27" s="1"/>
  <c r="N94" i="27"/>
  <c r="AV94" i="27" s="1"/>
  <c r="I55" i="27"/>
  <c r="AQ55" i="27" s="1"/>
  <c r="M55" i="27"/>
  <c r="AU55" i="27" s="1"/>
  <c r="H55" i="27"/>
  <c r="AP55" i="27" s="1"/>
  <c r="K55" i="27"/>
  <c r="AS55" i="27" s="1"/>
  <c r="N55" i="27"/>
  <c r="AV55" i="27" s="1"/>
  <c r="J55" i="27"/>
  <c r="AR55" i="27" s="1"/>
  <c r="O55" i="27"/>
  <c r="AW55" i="27" s="1"/>
  <c r="P79" i="27"/>
  <c r="AX79" i="27" s="1"/>
  <c r="Q74" i="27"/>
  <c r="AY74" i="27" s="1"/>
  <c r="V73" i="27"/>
  <c r="BD73" i="27" s="1"/>
  <c r="U73" i="27"/>
  <c r="BC73" i="27" s="1"/>
  <c r="Q80" i="27"/>
  <c r="AY80" i="27" s="1"/>
  <c r="L55" i="27"/>
  <c r="AT55" i="27" s="1"/>
  <c r="J74" i="27"/>
  <c r="AR74" i="27" s="1"/>
  <c r="R73" i="27"/>
  <c r="AZ73" i="27" s="1"/>
  <c r="P53" i="27"/>
  <c r="AX53" i="27" s="1"/>
  <c r="Q47" i="27"/>
  <c r="AY47" i="27" s="1"/>
  <c r="O67" i="27"/>
  <c r="AW67" i="27" s="1"/>
  <c r="Q79" i="27"/>
  <c r="AY79" i="27" s="1"/>
  <c r="Q86" i="27"/>
  <c r="AY86" i="27" s="1"/>
  <c r="P101" i="27"/>
  <c r="AX101" i="27" s="1"/>
  <c r="T101" i="27"/>
  <c r="BB101" i="27" s="1"/>
  <c r="Q101" i="27"/>
  <c r="AY101" i="27" s="1"/>
  <c r="R101" i="27"/>
  <c r="AZ101" i="27" s="1"/>
  <c r="Q100" i="27"/>
  <c r="AY100" i="27" s="1"/>
  <c r="R100" i="27"/>
  <c r="AZ100" i="27" s="1"/>
  <c r="O54" i="27"/>
  <c r="AW54" i="27" s="1"/>
  <c r="N67" i="27"/>
  <c r="AV67" i="27" s="1"/>
  <c r="O74" i="27"/>
  <c r="AW74" i="27" s="1"/>
  <c r="O73" i="27"/>
  <c r="AW73" i="27" s="1"/>
  <c r="N101" i="27"/>
  <c r="AV101" i="27" s="1"/>
  <c r="O101" i="27"/>
  <c r="AW101" i="27" s="1"/>
  <c r="G97" i="27"/>
  <c r="AO97" i="27" s="1"/>
  <c r="H97" i="27"/>
  <c r="AP97" i="27" s="1"/>
  <c r="I97" i="27"/>
  <c r="AQ97" i="27" s="1"/>
  <c r="J43" i="27"/>
  <c r="AR43" i="27" s="1"/>
  <c r="L67" i="27"/>
  <c r="AT67" i="27" s="1"/>
  <c r="H91" i="27"/>
  <c r="AP91" i="27" s="1"/>
  <c r="L73" i="27"/>
  <c r="AT73" i="27" s="1"/>
  <c r="K68" i="27"/>
  <c r="AS68" i="27" s="1"/>
  <c r="H96" i="27"/>
  <c r="AP96" i="27" s="1"/>
  <c r="G96" i="27"/>
  <c r="AO96" i="27" s="1"/>
  <c r="I96" i="27"/>
  <c r="AQ96" i="27" s="1"/>
  <c r="I98" i="27"/>
  <c r="AQ98" i="27" s="1"/>
  <c r="H98" i="27"/>
  <c r="AP98" i="27" s="1"/>
  <c r="G98" i="27"/>
  <c r="AO98" i="27" s="1"/>
  <c r="I54" i="27"/>
  <c r="AQ54" i="27" s="1"/>
  <c r="H74" i="27"/>
  <c r="AP74" i="27" s="1"/>
  <c r="L74" i="27"/>
  <c r="AT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U53" i="27"/>
  <c r="BC53" i="27" s="1"/>
  <c r="H49" i="27"/>
  <c r="AP49" i="27" s="1"/>
  <c r="I49" i="27"/>
  <c r="AQ49" i="27" s="1"/>
  <c r="L49" i="27"/>
  <c r="AT49"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G94" i="27" l="1"/>
  <c r="AO94" i="27"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AC74" i="57" s="1"/>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C36" i="57" l="1"/>
  <c r="R47" i="27" s="1"/>
  <c r="AZ47" i="27" s="1"/>
  <c r="AF36" i="57"/>
  <c r="AE36" i="57"/>
  <c r="T47" i="27" s="1"/>
  <c r="BB47" i="27" s="1"/>
  <c r="AD36" i="57"/>
  <c r="S47" i="27" s="1"/>
  <c r="BA47" i="27" s="1"/>
  <c r="AG36" i="57"/>
  <c r="V47" i="27" s="1"/>
  <c r="BD47" i="27" s="1"/>
  <c r="AE24" i="57"/>
  <c r="AD24" i="57"/>
  <c r="AG24" i="57"/>
  <c r="AC24" i="57"/>
  <c r="AF24" i="57"/>
  <c r="AD57" i="57"/>
  <c r="S68" i="27" s="1"/>
  <c r="BA68" i="27" s="1"/>
  <c r="AG57" i="57"/>
  <c r="V68" i="27" s="1"/>
  <c r="BD68" i="27" s="1"/>
  <c r="AE57" i="57"/>
  <c r="AF57" i="57"/>
  <c r="U68" i="27" s="1"/>
  <c r="BC68" i="27" s="1"/>
  <c r="AC57" i="57"/>
  <c r="R68" i="27" s="1"/>
  <c r="AZ68" i="27" s="1"/>
  <c r="AD49" i="57"/>
  <c r="S60" i="27" s="1"/>
  <c r="BA60" i="27" s="1"/>
  <c r="AG49" i="57"/>
  <c r="V60" i="27" s="1"/>
  <c r="BD60" i="27" s="1"/>
  <c r="AC49" i="57"/>
  <c r="AE49" i="57"/>
  <c r="T60" i="27" s="1"/>
  <c r="BB60" i="27" s="1"/>
  <c r="AF49" i="57"/>
  <c r="U60" i="27" s="1"/>
  <c r="BC60" i="27" s="1"/>
  <c r="AF76" i="57"/>
  <c r="U87" i="27" s="1"/>
  <c r="BC87" i="27" s="1"/>
  <c r="AG76" i="57"/>
  <c r="V87" i="27" s="1"/>
  <c r="BD87" i="27" s="1"/>
  <c r="AD76" i="57"/>
  <c r="S87" i="27" s="1"/>
  <c r="BA87" i="27" s="1"/>
  <c r="AE76" i="57"/>
  <c r="T87" i="27" s="1"/>
  <c r="BB87" i="27" s="1"/>
  <c r="AC76" i="57"/>
  <c r="R87" i="27" s="1"/>
  <c r="AZ87" i="27" s="1"/>
  <c r="AD68" i="57"/>
  <c r="S79" i="27" s="1"/>
  <c r="BA79" i="27" s="1"/>
  <c r="AC68" i="57"/>
  <c r="R79" i="27" s="1"/>
  <c r="AZ79" i="27" s="1"/>
  <c r="AG68" i="57"/>
  <c r="V79" i="27" s="1"/>
  <c r="BD79" i="27" s="1"/>
  <c r="AE68" i="57"/>
  <c r="T79" i="27" s="1"/>
  <c r="BB79" i="27" s="1"/>
  <c r="AF68" i="57"/>
  <c r="U79" i="27" s="1"/>
  <c r="BC79" i="27" s="1"/>
  <c r="AD67" i="57"/>
  <c r="S78" i="27" s="1"/>
  <c r="BA78" i="27" s="1"/>
  <c r="AF67" i="57"/>
  <c r="U78" i="27" s="1"/>
  <c r="BC78" i="27" s="1"/>
  <c r="AG67" i="57"/>
  <c r="V78" i="27" s="1"/>
  <c r="BD78" i="27" s="1"/>
  <c r="AC67" i="57"/>
  <c r="R78" i="27" s="1"/>
  <c r="AZ78" i="27" s="1"/>
  <c r="AE67" i="57"/>
  <c r="T78" i="27" s="1"/>
  <c r="BB78" i="27" s="1"/>
  <c r="AD48" i="57"/>
  <c r="AF48" i="57"/>
  <c r="U59" i="27" s="1"/>
  <c r="BC59" i="27" s="1"/>
  <c r="AC48" i="57"/>
  <c r="R59" i="27" s="1"/>
  <c r="AZ59" i="27" s="1"/>
  <c r="AE48" i="57"/>
  <c r="T59" i="27" s="1"/>
  <c r="BB59" i="27" s="1"/>
  <c r="AG48" i="57"/>
  <c r="V59" i="27" s="1"/>
  <c r="BD59" i="27" s="1"/>
  <c r="AC83" i="57"/>
  <c r="R94" i="27" s="1"/>
  <c r="AZ94" i="27" s="1"/>
  <c r="AG83" i="57"/>
  <c r="V94" i="27" s="1"/>
  <c r="BD94" i="27" s="1"/>
  <c r="AD83" i="57"/>
  <c r="S94" i="27" s="1"/>
  <c r="BA94" i="27" s="1"/>
  <c r="AF83" i="57"/>
  <c r="U94" i="27" s="1"/>
  <c r="BC94" i="27" s="1"/>
  <c r="AE83" i="57"/>
  <c r="T94" i="27" s="1"/>
  <c r="BB94" i="27" s="1"/>
  <c r="AD44" i="57"/>
  <c r="S55" i="27" s="1"/>
  <c r="BA55" i="27" s="1"/>
  <c r="AC44" i="57"/>
  <c r="R55" i="27" s="1"/>
  <c r="AZ55" i="27" s="1"/>
  <c r="AG44" i="57"/>
  <c r="V55" i="27" s="1"/>
  <c r="BD55" i="27" s="1"/>
  <c r="AE44" i="57"/>
  <c r="T55" i="27" s="1"/>
  <c r="BB55" i="27" s="1"/>
  <c r="AF44" i="57"/>
  <c r="U55" i="27" s="1"/>
  <c r="BC55" i="27" s="1"/>
  <c r="AD26" i="57"/>
  <c r="AG26" i="57"/>
  <c r="AF26" i="57"/>
  <c r="AE26" i="57"/>
  <c r="AC26" i="57"/>
  <c r="AG43" i="57"/>
  <c r="V54" i="27" s="1"/>
  <c r="BD54" i="27" s="1"/>
  <c r="AC43" i="57"/>
  <c r="R54" i="27" s="1"/>
  <c r="AZ54" i="27" s="1"/>
  <c r="AF43" i="57"/>
  <c r="U54" i="27" s="1"/>
  <c r="BC54" i="27" s="1"/>
  <c r="AE43" i="57"/>
  <c r="T54" i="27" s="1"/>
  <c r="BB54" i="27" s="1"/>
  <c r="AD43" i="57"/>
  <c r="S54" i="27" s="1"/>
  <c r="BA54" i="27" s="1"/>
  <c r="AD32" i="57"/>
  <c r="S43" i="27" s="1"/>
  <c r="BA43" i="27" s="1"/>
  <c r="AG32" i="57"/>
  <c r="V43" i="27" s="1"/>
  <c r="BD43" i="27" s="1"/>
  <c r="AE32" i="57"/>
  <c r="T43" i="27" s="1"/>
  <c r="BB43" i="27" s="1"/>
  <c r="AC32" i="57"/>
  <c r="AF32" i="57"/>
  <c r="U43" i="27" s="1"/>
  <c r="BC43" i="27" s="1"/>
  <c r="AG63" i="57"/>
  <c r="V74" i="27" s="1"/>
  <c r="BD74" i="27" s="1"/>
  <c r="AC63" i="57"/>
  <c r="R74" i="27" s="1"/>
  <c r="AZ74" i="27" s="1"/>
  <c r="AD63" i="57"/>
  <c r="AF63" i="57"/>
  <c r="U74" i="27" s="1"/>
  <c r="BC74" i="27" s="1"/>
  <c r="AE63" i="57"/>
  <c r="T74" i="27" s="1"/>
  <c r="BB74" i="27" s="1"/>
  <c r="AD56" i="57"/>
  <c r="S67" i="27" s="1"/>
  <c r="BA67" i="27" s="1"/>
  <c r="AC56" i="57"/>
  <c r="R67" i="27" s="1"/>
  <c r="AZ67" i="27" s="1"/>
  <c r="AF56" i="57"/>
  <c r="AE56" i="57"/>
  <c r="T67" i="27" s="1"/>
  <c r="BB67" i="27" s="1"/>
  <c r="AG56" i="57"/>
  <c r="V67" i="27" s="1"/>
  <c r="BD67" i="27" s="1"/>
  <c r="AF30" i="57"/>
  <c r="AE30" i="57"/>
  <c r="AD30" i="57"/>
  <c r="AG30" i="57"/>
  <c r="AC30" i="57"/>
  <c r="AE81" i="57"/>
  <c r="T92" i="27" s="1"/>
  <c r="BB92" i="27" s="1"/>
  <c r="AF81" i="57"/>
  <c r="U92" i="27" s="1"/>
  <c r="BC92" i="27" s="1"/>
  <c r="AG81" i="57"/>
  <c r="V92" i="27" s="1"/>
  <c r="BD92" i="27" s="1"/>
  <c r="AC55" i="57"/>
  <c r="R66" i="27" s="1"/>
  <c r="AZ66" i="27" s="1"/>
  <c r="AD55" i="57"/>
  <c r="AF55" i="57"/>
  <c r="U66" i="27" s="1"/>
  <c r="BC66" i="27" s="1"/>
  <c r="AG55" i="57"/>
  <c r="V66" i="27" s="1"/>
  <c r="BD66" i="27" s="1"/>
  <c r="AE55" i="57"/>
  <c r="T66" i="27" s="1"/>
  <c r="BB66" i="27" s="1"/>
  <c r="AD61" i="57"/>
  <c r="S72" i="27" s="1"/>
  <c r="BA72" i="27" s="1"/>
  <c r="AE61" i="57"/>
  <c r="T72" i="27" s="1"/>
  <c r="BB72" i="27" s="1"/>
  <c r="AG61" i="57"/>
  <c r="V72" i="27" s="1"/>
  <c r="BD72" i="27" s="1"/>
  <c r="AF61" i="57"/>
  <c r="U72" i="27" s="1"/>
  <c r="BC72" i="27" s="1"/>
  <c r="AC61" i="57"/>
  <c r="R72" i="27" s="1"/>
  <c r="AZ72" i="27" s="1"/>
  <c r="AE69" i="57"/>
  <c r="T80" i="27" s="1"/>
  <c r="BB80" i="27" s="1"/>
  <c r="AF69" i="57"/>
  <c r="U80" i="27" s="1"/>
  <c r="BC80" i="27" s="1"/>
  <c r="AC69" i="57"/>
  <c r="AD69" i="57"/>
  <c r="S80" i="27" s="1"/>
  <c r="BA80" i="27" s="1"/>
  <c r="AG69" i="57"/>
  <c r="V80" i="27" s="1"/>
  <c r="BD80" i="27" s="1"/>
  <c r="AG37" i="57"/>
  <c r="V48" i="27" s="1"/>
  <c r="BD48" i="27" s="1"/>
  <c r="AF37" i="57"/>
  <c r="U48" i="27" s="1"/>
  <c r="BC48" i="27" s="1"/>
  <c r="AD37" i="57"/>
  <c r="AC37" i="57"/>
  <c r="R48" i="27" s="1"/>
  <c r="AZ48" i="27" s="1"/>
  <c r="AE37" i="57"/>
  <c r="T48" i="27" s="1"/>
  <c r="BB48" i="27" s="1"/>
  <c r="AC75" i="57"/>
  <c r="R86" i="27" s="1"/>
  <c r="AZ86" i="27" s="1"/>
  <c r="AD75" i="57"/>
  <c r="S86" i="27" s="1"/>
  <c r="BA86" i="27" s="1"/>
  <c r="AE75" i="57"/>
  <c r="T86" i="27" s="1"/>
  <c r="BB86" i="27" s="1"/>
  <c r="AF75" i="57"/>
  <c r="AG75" i="57"/>
  <c r="V86" i="27" s="1"/>
  <c r="BD86" i="27" s="1"/>
  <c r="AF25" i="57"/>
  <c r="AC25" i="57"/>
  <c r="AE25" i="57"/>
  <c r="AG25" i="57"/>
  <c r="AD25" i="57"/>
  <c r="K99" i="28"/>
  <c r="AC99" i="28" s="1"/>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R103" i="27"/>
  <c r="N108" i="28" s="1"/>
  <c r="AP103" i="27"/>
  <c r="AP22" i="27" s="1"/>
  <c r="AO103" i="27"/>
  <c r="K108" i="28" s="1"/>
  <c r="AC108" i="28" s="1"/>
  <c r="AQ103" i="27"/>
  <c r="AQ22" i="27" s="1"/>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AC23" i="28" l="1"/>
  <c r="AE99" i="28"/>
  <c r="AO22" i="27"/>
  <c r="L85" i="21" s="1"/>
  <c r="M108" i="28"/>
  <c r="L87" i="21"/>
  <c r="L108" i="28"/>
  <c r="AD108" i="28" s="1"/>
  <c r="AD23" i="28" s="1"/>
  <c r="L86" i="21"/>
  <c r="AE107" i="28"/>
  <c r="AF107"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F99" i="28" l="1"/>
  <c r="AE23" i="28"/>
  <c r="AE108" i="28"/>
  <c r="AF108" i="28" s="1"/>
  <c r="AO66" i="28"/>
  <c r="AO54" i="28"/>
  <c r="AP54" i="28" s="1"/>
  <c r="AQ54" i="28" s="1"/>
  <c r="AR54" i="28" s="1"/>
  <c r="AH48" i="28"/>
  <c r="AI48" i="28" s="1"/>
  <c r="AJ48" i="28" s="1"/>
  <c r="AK48" i="28" s="1"/>
  <c r="AL48"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AG99" i="28" l="1"/>
  <c r="T68" i="27"/>
  <c r="BB68" i="27" s="1"/>
  <c r="R80" i="27"/>
  <c r="AZ80" i="27" s="1"/>
  <c r="R43" i="27"/>
  <c r="AZ43" i="27" s="1"/>
  <c r="S101" i="27"/>
  <c r="BA101" i="27" s="1"/>
  <c r="AH99" i="28" l="1"/>
  <c r="U86" i="27"/>
  <c r="BC86" i="27" s="1"/>
  <c r="S66" i="27"/>
  <c r="BA66" i="27" s="1"/>
  <c r="U67" i="27"/>
  <c r="BC67" i="27" s="1"/>
  <c r="AI99" i="28" l="1"/>
  <c r="R60" i="27"/>
  <c r="AZ60" i="27" s="1"/>
  <c r="S59" i="27"/>
  <c r="BA59" i="27" s="1"/>
  <c r="U99" i="27"/>
  <c r="BC99" i="27" s="1"/>
  <c r="AJ99" i="28" l="1"/>
  <c r="S48" i="27"/>
  <c r="BA48" i="27" s="1"/>
  <c r="U47" i="27"/>
  <c r="BC47" i="27" s="1"/>
  <c r="AK99" i="28" l="1"/>
  <c r="P79" i="28"/>
  <c r="R85" i="28"/>
  <c r="U85" i="28"/>
  <c r="U79" i="28"/>
  <c r="R79" i="28"/>
  <c r="Q79" i="28"/>
  <c r="AL99" i="28" l="1"/>
  <c r="O79" i="28"/>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X85" i="28"/>
  <c r="Y85" i="28"/>
  <c r="Z79" i="28"/>
  <c r="W85" i="28"/>
  <c r="Y79" i="28"/>
  <c r="Y83" i="28"/>
  <c r="W83" i="28"/>
  <c r="AP99" i="28" l="1"/>
  <c r="AQ79" i="28"/>
  <c r="AR79" i="28" s="1"/>
  <c r="V85" i="28"/>
  <c r="AN85" i="28" s="1"/>
  <c r="AO85" i="28" s="1"/>
  <c r="AP85" i="28" s="1"/>
  <c r="AQ85" i="28" s="1"/>
  <c r="AR85" i="28" s="1"/>
  <c r="V83" i="28"/>
  <c r="AQ99" i="28" l="1"/>
  <c r="O41" i="27"/>
  <c r="AW41" i="27" s="1"/>
  <c r="P41" i="27"/>
  <c r="AX41" i="27" s="1"/>
  <c r="Q41" i="27"/>
  <c r="AY41" i="27" s="1"/>
  <c r="L41" i="27"/>
  <c r="AT41" i="27" s="1"/>
  <c r="N41" i="27"/>
  <c r="AV41" i="27" s="1"/>
  <c r="AR99" i="28" l="1"/>
  <c r="M41" i="27"/>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N41" i="28"/>
  <c r="U41" i="28"/>
  <c r="M41" i="28"/>
  <c r="U40" i="28"/>
  <c r="T40" i="28"/>
  <c r="S40" i="28"/>
  <c r="L42" i="28"/>
  <c r="P42" i="28"/>
  <c r="M42" i="28"/>
  <c r="O41" i="28"/>
  <c r="R40" i="28"/>
  <c r="Q40" i="28"/>
  <c r="AD42" i="28" l="1"/>
  <c r="AD41" i="28"/>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P144" i="28" l="1"/>
  <c r="P148" i="28"/>
  <c r="M105" i="27"/>
  <c r="N121" i="27"/>
  <c r="AV121" i="27" s="1"/>
  <c r="O144" i="28"/>
  <c r="Q149" i="28"/>
  <c r="M97" i="27"/>
  <c r="U149" i="28"/>
  <c r="P97" i="27"/>
  <c r="AX97" i="27" s="1"/>
  <c r="Q144" i="28"/>
  <c r="O105" i="27"/>
  <c r="N105" i="27"/>
  <c r="L105" i="27"/>
  <c r="P105" i="27"/>
  <c r="AX105" i="27" s="1"/>
  <c r="Q105" i="27"/>
  <c r="R146" i="28"/>
  <c r="K98" i="27"/>
  <c r="Q146" i="28"/>
  <c r="K97" i="27"/>
  <c r="O107" i="27"/>
  <c r="Q121" i="27"/>
  <c r="R149" i="28"/>
  <c r="O121" i="27"/>
  <c r="P110" i="27"/>
  <c r="AX110" i="27" s="1"/>
  <c r="P121" i="27"/>
  <c r="AX121" i="27" s="1"/>
  <c r="Q110" i="27"/>
  <c r="U130" i="28"/>
  <c r="Q97" i="27"/>
  <c r="O117" i="27"/>
  <c r="P138" i="28"/>
  <c r="K138" i="28"/>
  <c r="AC138" i="28" s="1"/>
  <c r="S144" i="28"/>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S149" i="28"/>
  <c r="S146" i="28"/>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U102" i="28" s="1"/>
  <c r="AW107" i="27"/>
  <c r="S112" i="28" s="1"/>
  <c r="AU97" i="27"/>
  <c r="Q102" i="28" s="1"/>
  <c r="AS97" i="27"/>
  <c r="O102" i="28" s="1"/>
  <c r="AY105" i="27"/>
  <c r="U110" i="28" s="1"/>
  <c r="AV105" i="27"/>
  <c r="R110" i="28" s="1"/>
  <c r="AT106" i="27"/>
  <c r="P111" i="28" s="1"/>
  <c r="AW117" i="27"/>
  <c r="S122" i="28" s="1"/>
  <c r="AW121" i="27"/>
  <c r="S126" i="28" s="1"/>
  <c r="AT105" i="27"/>
  <c r="P110" i="28" s="1"/>
  <c r="AW106" i="27"/>
  <c r="S111" i="28" s="1"/>
  <c r="AY110" i="27"/>
  <c r="U115" i="28" s="1"/>
  <c r="AY121" i="27"/>
  <c r="U126" i="28" s="1"/>
  <c r="AW105" i="27"/>
  <c r="S110" i="28" s="1"/>
  <c r="AU105" i="27"/>
  <c r="Q110" i="28" s="1"/>
  <c r="N91" i="27"/>
  <c r="Q91" i="27"/>
  <c r="M91" i="27"/>
  <c r="P91" i="27"/>
  <c r="AX91" i="27" s="1"/>
  <c r="Q29" i="27"/>
  <c r="AY29" i="27" s="1"/>
  <c r="Q85" i="27"/>
  <c r="Q64" i="27"/>
  <c r="J29" i="27"/>
  <c r="AR29" i="27" s="1"/>
  <c r="AR21" i="27" s="1"/>
  <c r="N29" i="27"/>
  <c r="AV29" i="27" s="1"/>
  <c r="P29" i="27"/>
  <c r="AX29" i="27" s="1"/>
  <c r="O29" i="27"/>
  <c r="AW29" i="27" s="1"/>
  <c r="G29" i="27"/>
  <c r="AO29" i="27" s="1"/>
  <c r="AO21" i="27" s="1"/>
  <c r="M29" i="27"/>
  <c r="AU29" i="27" s="1"/>
  <c r="N115" i="27"/>
  <c r="S142" i="28"/>
  <c r="R152" i="28"/>
  <c r="M115" i="27"/>
  <c r="Q98" i="27"/>
  <c r="M96" i="27"/>
  <c r="N112" i="27"/>
  <c r="L96" i="27"/>
  <c r="N98" i="27"/>
  <c r="O98" i="27"/>
  <c r="M98" i="27"/>
  <c r="M112" i="27"/>
  <c r="O112" i="27"/>
  <c r="R142" i="28"/>
  <c r="M142" i="28"/>
  <c r="L98" i="27"/>
  <c r="Q96" i="27"/>
  <c r="N99" i="27"/>
  <c r="L100" i="27"/>
  <c r="O100" i="27"/>
  <c r="P122" i="27"/>
  <c r="AX122" i="27" s="1"/>
  <c r="L104" i="27"/>
  <c r="U152" i="28"/>
  <c r="S152" i="28"/>
  <c r="Q99" i="27"/>
  <c r="P96" i="27"/>
  <c r="AX96" i="27" s="1"/>
  <c r="L138" i="28"/>
  <c r="AD138" i="28" s="1"/>
  <c r="P99" i="27"/>
  <c r="AX99" i="27" s="1"/>
  <c r="Q137" i="28"/>
  <c r="O137" i="28"/>
  <c r="O99" i="27"/>
  <c r="L137" i="28"/>
  <c r="R144" i="28"/>
  <c r="S137" i="28"/>
  <c r="O138" i="28"/>
  <c r="K99" i="27"/>
  <c r="M99" i="27"/>
  <c r="P137" i="28"/>
  <c r="V121" i="27"/>
  <c r="BD121" i="27" s="1"/>
  <c r="V110" i="27"/>
  <c r="BD110" i="27" s="1"/>
  <c r="T102" i="28"/>
  <c r="T126" i="28"/>
  <c r="T146" i="28"/>
  <c r="T115" i="28"/>
  <c r="T149" i="28"/>
  <c r="T110" i="28"/>
  <c r="T130" i="28"/>
  <c r="P112" i="27"/>
  <c r="AX112" i="27" s="1"/>
  <c r="P111" i="27"/>
  <c r="AX111" i="27" s="1"/>
  <c r="P115" i="27"/>
  <c r="AX115" i="27" s="1"/>
  <c r="P117" i="27"/>
  <c r="AX117" i="27" s="1"/>
  <c r="P98" i="27"/>
  <c r="AX98" i="27" s="1"/>
  <c r="P102" i="27"/>
  <c r="AX102" i="27" s="1"/>
  <c r="P107" i="27"/>
  <c r="AX107" i="27" s="1"/>
  <c r="P106" i="27"/>
  <c r="AX106" i="27" s="1"/>
  <c r="P103" i="27"/>
  <c r="AX103" i="27" s="1"/>
  <c r="U131" i="28"/>
  <c r="U142" i="28"/>
  <c r="U144" i="28"/>
  <c r="Q106" i="27"/>
  <c r="U151" i="28"/>
  <c r="Q102" i="27"/>
  <c r="AY102" i="27" s="1"/>
  <c r="Q115" i="27"/>
  <c r="AY115" i="27" s="1"/>
  <c r="Q103" i="27"/>
  <c r="U148" i="28"/>
  <c r="Q117" i="27"/>
  <c r="AY117" i="27" s="1"/>
  <c r="O122" i="27"/>
  <c r="Q111" i="27"/>
  <c r="Q112" i="27"/>
  <c r="Q142" i="28"/>
  <c r="N143" i="28"/>
  <c r="P143" i="28"/>
  <c r="M109" i="27"/>
  <c r="O143" i="28"/>
  <c r="J96" i="27"/>
  <c r="AR96" i="27" s="1"/>
  <c r="R109" i="28"/>
  <c r="O113" i="27"/>
  <c r="AW113" i="27" s="1"/>
  <c r="N113" i="27"/>
  <c r="AV113" i="27" s="1"/>
  <c r="M113" i="27"/>
  <c r="AU113" i="27" s="1"/>
  <c r="J97" i="27"/>
  <c r="AR97" i="27" s="1"/>
  <c r="S148" i="28"/>
  <c r="K106" i="27"/>
  <c r="AS106" i="27" s="1"/>
  <c r="N109" i="27"/>
  <c r="AV109" i="27" s="1"/>
  <c r="S116" i="28"/>
  <c r="S138" i="28"/>
  <c r="K100" i="27"/>
  <c r="AS100" i="27" s="1"/>
  <c r="N100" i="27"/>
  <c r="AV100" i="27" s="1"/>
  <c r="M100" i="27"/>
  <c r="AU100" i="27" s="1"/>
  <c r="R126" i="28"/>
  <c r="AJ126" i="28" s="1"/>
  <c r="AK126" i="28" s="1"/>
  <c r="O109" i="27"/>
  <c r="AW109" i="27" s="1"/>
  <c r="P107" i="28"/>
  <c r="S101" i="28"/>
  <c r="R122" i="28"/>
  <c r="S120" i="28"/>
  <c r="R108" i="28"/>
  <c r="M138" i="28"/>
  <c r="Q112" i="28"/>
  <c r="R116" i="28"/>
  <c r="P108" i="28"/>
  <c r="R151" i="28"/>
  <c r="S107" i="28"/>
  <c r="P102" i="28"/>
  <c r="R112" i="28"/>
  <c r="P115" i="28"/>
  <c r="AH115" i="28" s="1"/>
  <c r="AI115" i="28" s="1"/>
  <c r="AJ115" i="28" s="1"/>
  <c r="AK115" i="28" s="1"/>
  <c r="AL115" i="28" s="1"/>
  <c r="AM115" i="28" s="1"/>
  <c r="O116" i="27"/>
  <c r="AW116" i="27" s="1"/>
  <c r="O104" i="27"/>
  <c r="AW104" i="27" s="1"/>
  <c r="M104" i="27"/>
  <c r="AU104" i="27" s="1"/>
  <c r="K107" i="27"/>
  <c r="AS107" i="27" s="1"/>
  <c r="O120" i="27"/>
  <c r="AW120" i="27" s="1"/>
  <c r="N146" i="28"/>
  <c r="AF146" i="28" s="1"/>
  <c r="K103" i="27"/>
  <c r="AS103" i="27" s="1"/>
  <c r="S108" i="28"/>
  <c r="R148" i="28"/>
  <c r="N138" i="28"/>
  <c r="K105" i="27"/>
  <c r="AS105" i="27" s="1"/>
  <c r="O146" i="28"/>
  <c r="P146" i="28"/>
  <c r="Q148" i="28"/>
  <c r="K96" i="27"/>
  <c r="AS96" i="27" s="1"/>
  <c r="O95" i="27"/>
  <c r="AW95" i="27" s="1"/>
  <c r="J98" i="27"/>
  <c r="AR98" i="27" s="1"/>
  <c r="M95" i="27"/>
  <c r="AU95" i="27" s="1"/>
  <c r="L95" i="27"/>
  <c r="AT95" i="27" s="1"/>
  <c r="L112" i="27"/>
  <c r="AT112" i="27" s="1"/>
  <c r="R138" i="28"/>
  <c r="L111" i="27"/>
  <c r="AT111" i="27" s="1"/>
  <c r="O142" i="28"/>
  <c r="R107" i="28"/>
  <c r="N118" i="27"/>
  <c r="AV118" i="27" s="1"/>
  <c r="P112" i="28"/>
  <c r="N116" i="27"/>
  <c r="AV116" i="27" s="1"/>
  <c r="R101" i="28"/>
  <c r="O118" i="27"/>
  <c r="AW118" i="27" s="1"/>
  <c r="N137" i="28"/>
  <c r="P149" i="28"/>
  <c r="AH149" i="28" s="1"/>
  <c r="AI149" i="28" s="1"/>
  <c r="AJ149" i="28" s="1"/>
  <c r="AK149" i="28" s="1"/>
  <c r="AL149" i="28" s="1"/>
  <c r="AM149" i="28" s="1"/>
  <c r="Q108" i="28"/>
  <c r="Q122" i="28"/>
  <c r="AI122" i="28" s="1"/>
  <c r="AJ122" i="28" s="1"/>
  <c r="R102" i="28"/>
  <c r="S151" i="28"/>
  <c r="Q116" i="28"/>
  <c r="N144" i="28"/>
  <c r="Q138" i="28"/>
  <c r="N95" i="27"/>
  <c r="AV95" i="27" s="1"/>
  <c r="K95" i="27"/>
  <c r="AS95" i="27" s="1"/>
  <c r="L99" i="27"/>
  <c r="AT99" i="27" s="1"/>
  <c r="Q107" i="28"/>
  <c r="K102" i="27"/>
  <c r="AS102" i="27" s="1"/>
  <c r="AV21" i="27" l="1"/>
  <c r="I92" i="21" s="1"/>
  <c r="AW21" i="27"/>
  <c r="I93" i="21" s="1"/>
  <c r="AK122" i="28"/>
  <c r="AL126" i="28"/>
  <c r="AM126" i="28" s="1"/>
  <c r="AE138" i="28"/>
  <c r="AF138" i="28" s="1"/>
  <c r="AG138" i="28" s="1"/>
  <c r="AH138" i="28" s="1"/>
  <c r="AI138" i="28" s="1"/>
  <c r="AJ138" i="28" s="1"/>
  <c r="AK138" i="28" s="1"/>
  <c r="AG146" i="28"/>
  <c r="AH146" i="28" s="1"/>
  <c r="AI146" i="28" s="1"/>
  <c r="AJ146" i="28" s="1"/>
  <c r="AK146" i="28" s="1"/>
  <c r="AL146" i="28" s="1"/>
  <c r="I85" i="21"/>
  <c r="I88" i="21"/>
  <c r="K65" i="27"/>
  <c r="AR77" i="27"/>
  <c r="N82" i="28" s="1"/>
  <c r="AY71" i="27"/>
  <c r="U76" i="28" s="1"/>
  <c r="AW122" i="27"/>
  <c r="S127" i="28" s="1"/>
  <c r="AT100" i="27"/>
  <c r="P105" i="28" s="1"/>
  <c r="AW112" i="27"/>
  <c r="S117" i="28" s="1"/>
  <c r="AU112" i="27"/>
  <c r="Q117" i="28" s="1"/>
  <c r="AU115" i="27"/>
  <c r="Q120" i="28" s="1"/>
  <c r="AI120" i="28" s="1"/>
  <c r="AU99" i="27"/>
  <c r="Q104" i="28" s="1"/>
  <c r="AY99" i="27"/>
  <c r="U104" i="28" s="1"/>
  <c r="AV99" i="27"/>
  <c r="R104" i="28" s="1"/>
  <c r="AT98" i="27"/>
  <c r="P103" i="28" s="1"/>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O104" i="28" s="1"/>
  <c r="AY96" i="27"/>
  <c r="U101" i="28" s="1"/>
  <c r="AW98" i="27"/>
  <c r="S103" i="28" s="1"/>
  <c r="AU96" i="27"/>
  <c r="Q101" i="28" s="1"/>
  <c r="AU109" i="27"/>
  <c r="Q114" i="28" s="1"/>
  <c r="AY111" i="27"/>
  <c r="U116" i="28" s="1"/>
  <c r="AY103" i="27"/>
  <c r="U108" i="28" s="1"/>
  <c r="AY106" i="27"/>
  <c r="U111" i="28" s="1"/>
  <c r="AW99" i="27"/>
  <c r="S104" i="28" s="1"/>
  <c r="AW100" i="27"/>
  <c r="S105" i="28" s="1"/>
  <c r="AV98" i="27"/>
  <c r="R103" i="28" s="1"/>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P147" i="28"/>
  <c r="Q147" i="28"/>
  <c r="R147" i="28"/>
  <c r="U147" i="28"/>
  <c r="O147" i="28"/>
  <c r="AG147" i="28" s="1"/>
  <c r="AH147" i="28" s="1"/>
  <c r="S147" i="28"/>
  <c r="U150" i="28"/>
  <c r="S150" i="28"/>
  <c r="R150" i="28"/>
  <c r="Q150" i="28"/>
  <c r="S131" i="28"/>
  <c r="AK131" i="28" s="1"/>
  <c r="T131" i="28"/>
  <c r="Y149" i="28"/>
  <c r="U121" i="27"/>
  <c r="U110" i="27"/>
  <c r="M137" i="28"/>
  <c r="U107" i="28"/>
  <c r="U120" i="28"/>
  <c r="R137" i="28"/>
  <c r="K137" i="28"/>
  <c r="AC137" i="28" s="1"/>
  <c r="AD137" i="28" s="1"/>
  <c r="AE137" i="28" s="1"/>
  <c r="AF137" i="28" s="1"/>
  <c r="AG137" i="28" s="1"/>
  <c r="AH137" i="28" s="1"/>
  <c r="AI137" i="28" s="1"/>
  <c r="U112" i="27"/>
  <c r="BC112" i="27" s="1"/>
  <c r="U115" i="27"/>
  <c r="BC115" i="27" s="1"/>
  <c r="M116" i="27"/>
  <c r="AU116" i="27" s="1"/>
  <c r="O140" i="28"/>
  <c r="U98" i="27"/>
  <c r="BC98" i="27" s="1"/>
  <c r="V111" i="27"/>
  <c r="BD111" i="27" s="1"/>
  <c r="V102" i="27"/>
  <c r="BD102" i="27" s="1"/>
  <c r="T108" i="28"/>
  <c r="T144" i="28"/>
  <c r="T122" i="28"/>
  <c r="AL122" i="28" s="1"/>
  <c r="T120" i="28"/>
  <c r="T87" i="28"/>
  <c r="T96" i="28"/>
  <c r="T112" i="28"/>
  <c r="T103" i="28"/>
  <c r="T138" i="28"/>
  <c r="T116" i="28"/>
  <c r="T117" i="28"/>
  <c r="T137" i="28"/>
  <c r="T142" i="28"/>
  <c r="T127" i="28"/>
  <c r="T104" i="28"/>
  <c r="T101" i="28"/>
  <c r="T150" i="28"/>
  <c r="T151" i="28"/>
  <c r="T111" i="28"/>
  <c r="T107" i="28"/>
  <c r="T147" i="28"/>
  <c r="T136" i="28"/>
  <c r="T152" i="28"/>
  <c r="P123" i="27"/>
  <c r="AX123" i="27" s="1"/>
  <c r="P118" i="27"/>
  <c r="AX118" i="27" s="1"/>
  <c r="P104" i="27"/>
  <c r="AX104" i="27" s="1"/>
  <c r="P113" i="27"/>
  <c r="AX113" i="27" s="1"/>
  <c r="T110" i="27"/>
  <c r="R110" i="27"/>
  <c r="S110" i="27"/>
  <c r="P89" i="27"/>
  <c r="AX89" i="27" s="1"/>
  <c r="R121" i="27"/>
  <c r="S121" i="27"/>
  <c r="T121" i="27"/>
  <c r="V130" i="28"/>
  <c r="X130" i="28"/>
  <c r="P95" i="27"/>
  <c r="AX95" i="27" s="1"/>
  <c r="V149" i="28"/>
  <c r="AN149" i="28" s="1"/>
  <c r="W149" i="28"/>
  <c r="R97" i="27"/>
  <c r="AZ97" i="27" s="1"/>
  <c r="T97" i="27"/>
  <c r="BB97" i="27" s="1"/>
  <c r="S130" i="28"/>
  <c r="AK130" i="28" s="1"/>
  <c r="AL130" i="28" s="1"/>
  <c r="AM130" i="28" s="1"/>
  <c r="U140" i="28"/>
  <c r="Q109" i="27"/>
  <c r="Q116" i="27"/>
  <c r="Q113" i="27"/>
  <c r="U132" i="28"/>
  <c r="Q120" i="27"/>
  <c r="AY120" i="27" s="1"/>
  <c r="U146" i="28"/>
  <c r="Q118" i="27"/>
  <c r="AY118" i="27" s="1"/>
  <c r="Q95" i="27"/>
  <c r="Q92" i="27"/>
  <c r="AY92" i="27" s="1"/>
  <c r="U138" i="28"/>
  <c r="U122" i="28"/>
  <c r="U145" i="28"/>
  <c r="U133" i="28"/>
  <c r="Q123" i="27"/>
  <c r="Q89" i="27"/>
  <c r="U143" i="28"/>
  <c r="U136" i="28"/>
  <c r="Q122" i="27"/>
  <c r="AY122" i="27" s="1"/>
  <c r="Q104" i="27"/>
  <c r="AY104" i="27" s="1"/>
  <c r="N141" i="28"/>
  <c r="P136" i="28"/>
  <c r="M140" i="28"/>
  <c r="O148" i="28"/>
  <c r="AG148" i="28" s="1"/>
  <c r="AH148" i="28" s="1"/>
  <c r="AI148" i="28" s="1"/>
  <c r="AJ148" i="28" s="1"/>
  <c r="AK148" i="28" s="1"/>
  <c r="N120" i="27"/>
  <c r="AV120" i="27" s="1"/>
  <c r="R34" i="28"/>
  <c r="S136" i="28"/>
  <c r="L142" i="28"/>
  <c r="AD142" i="28" s="1"/>
  <c r="AE142" i="28" s="1"/>
  <c r="P116" i="28"/>
  <c r="AH116" i="28" s="1"/>
  <c r="AI116" i="28" s="1"/>
  <c r="AJ116" i="28" s="1"/>
  <c r="AK116" i="28" s="1"/>
  <c r="P117" i="28"/>
  <c r="AH117" i="28" s="1"/>
  <c r="N142" i="28"/>
  <c r="P100" i="28"/>
  <c r="O101" i="28"/>
  <c r="N140" i="28"/>
  <c r="Q109" i="28"/>
  <c r="K136" i="28"/>
  <c r="AC136" i="28" s="1"/>
  <c r="N139" i="28"/>
  <c r="Z130" i="28"/>
  <c r="P150" i="28"/>
  <c r="AH150" i="28" s="1"/>
  <c r="Z115" i="28"/>
  <c r="R105" i="28"/>
  <c r="Q145" i="28"/>
  <c r="O145" i="28"/>
  <c r="L113" i="27"/>
  <c r="AT113" i="27" s="1"/>
  <c r="O107" i="28"/>
  <c r="AG107" i="28" s="1"/>
  <c r="AH107" i="28" s="1"/>
  <c r="AI107" i="28" s="1"/>
  <c r="AJ107" i="28" s="1"/>
  <c r="AK107" i="28" s="1"/>
  <c r="O100" i="28"/>
  <c r="L139" i="28"/>
  <c r="R100" i="28"/>
  <c r="L136" i="28"/>
  <c r="M118" i="27"/>
  <c r="AU118" i="27" s="1"/>
  <c r="O136" i="28"/>
  <c r="Q100" i="28"/>
  <c r="M136" i="28"/>
  <c r="P142" i="28"/>
  <c r="S140" i="28"/>
  <c r="V103" i="27"/>
  <c r="BD103" i="27" s="1"/>
  <c r="U103" i="27"/>
  <c r="BC103" i="27" s="1"/>
  <c r="I89" i="27"/>
  <c r="AQ89" i="27" s="1"/>
  <c r="Z149" i="28"/>
  <c r="K104" i="27"/>
  <c r="AS104" i="27" s="1"/>
  <c r="Q136" i="28"/>
  <c r="N122" i="27"/>
  <c r="AV122" i="27" s="1"/>
  <c r="J95" i="27"/>
  <c r="AR95" i="27" s="1"/>
  <c r="S114" i="28"/>
  <c r="O105" i="28"/>
  <c r="P139" i="28"/>
  <c r="R136" i="28"/>
  <c r="M139" i="28"/>
  <c r="O111" i="28"/>
  <c r="AG111" i="28" s="1"/>
  <c r="AH111" i="28" s="1"/>
  <c r="AI111" i="28" s="1"/>
  <c r="AJ111" i="28" s="1"/>
  <c r="AK111" i="28" s="1"/>
  <c r="AL111" i="28" s="1"/>
  <c r="N102" i="28"/>
  <c r="AF102" i="28" s="1"/>
  <c r="AG102" i="28" s="1"/>
  <c r="AH102" i="28" s="1"/>
  <c r="AI102" i="28" s="1"/>
  <c r="AJ102" i="28" s="1"/>
  <c r="AK102" i="28" s="1"/>
  <c r="AL102" i="28" s="1"/>
  <c r="AM102" i="28" s="1"/>
  <c r="N101" i="28"/>
  <c r="AF101" i="28" s="1"/>
  <c r="P104" i="28"/>
  <c r="R123" i="28"/>
  <c r="S153" i="28"/>
  <c r="N103" i="28"/>
  <c r="AF103" i="28" s="1"/>
  <c r="AG103" i="28" s="1"/>
  <c r="S143" i="28"/>
  <c r="R143" i="28"/>
  <c r="R105" i="27"/>
  <c r="AZ105" i="27" s="1"/>
  <c r="V105" i="27"/>
  <c r="BD105" i="27" s="1"/>
  <c r="U105" i="27"/>
  <c r="BC105" i="27" s="1"/>
  <c r="T105" i="27"/>
  <c r="BB105" i="27" s="1"/>
  <c r="S105" i="27"/>
  <c r="BA105" i="27" s="1"/>
  <c r="L140" i="28"/>
  <c r="U117" i="27"/>
  <c r="BC117" i="27" s="1"/>
  <c r="V117" i="27"/>
  <c r="BD117" i="27" s="1"/>
  <c r="O108" i="28"/>
  <c r="AG108" i="28" s="1"/>
  <c r="AH108" i="28" s="1"/>
  <c r="AI108" i="28" s="1"/>
  <c r="AJ108" i="28" s="1"/>
  <c r="AK108" i="28" s="1"/>
  <c r="X149" i="28"/>
  <c r="Q139" i="28"/>
  <c r="O112" i="28"/>
  <c r="AG112" i="28" s="1"/>
  <c r="AH112" i="28" s="1"/>
  <c r="AI112" i="28" s="1"/>
  <c r="AJ112" i="28" s="1"/>
  <c r="AK112" i="28" s="1"/>
  <c r="AL112" i="28" s="1"/>
  <c r="AM112" i="28" s="1"/>
  <c r="AN112" i="28" s="1"/>
  <c r="AO112" i="28" s="1"/>
  <c r="AP112" i="28" s="1"/>
  <c r="AQ112" i="28" s="1"/>
  <c r="AR112" i="28" s="1"/>
  <c r="S109" i="28"/>
  <c r="R145" i="28"/>
  <c r="Z126" i="28"/>
  <c r="W130" i="28"/>
  <c r="J99" i="27"/>
  <c r="AR99" i="27" s="1"/>
  <c r="P145" i="28"/>
  <c r="S139" i="28"/>
  <c r="O123" i="27"/>
  <c r="AW123" i="27" s="1"/>
  <c r="J100" i="27"/>
  <c r="AR100" i="27" s="1"/>
  <c r="R140" i="28"/>
  <c r="Q151" i="28"/>
  <c r="AI151" i="28" s="1"/>
  <c r="AJ151" i="28" s="1"/>
  <c r="AK151" i="28" s="1"/>
  <c r="AL151" i="28" s="1"/>
  <c r="AM151" i="28" s="1"/>
  <c r="M144" i="28"/>
  <c r="AE144" i="28" s="1"/>
  <c r="AF144" i="28" s="1"/>
  <c r="AG144" i="28" s="1"/>
  <c r="AH144" i="28" s="1"/>
  <c r="AI144" i="28" s="1"/>
  <c r="AJ144" i="28" s="1"/>
  <c r="AK144" i="28" s="1"/>
  <c r="U106" i="27"/>
  <c r="BC106" i="27" s="1"/>
  <c r="V97" i="27"/>
  <c r="BD97" i="27" s="1"/>
  <c r="U97" i="27"/>
  <c r="BC97" i="27" s="1"/>
  <c r="S97" i="27"/>
  <c r="BA97" i="27" s="1"/>
  <c r="Q118" i="28"/>
  <c r="R139" i="28"/>
  <c r="R121" i="28"/>
  <c r="O139" i="28"/>
  <c r="S123" i="28"/>
  <c r="N136" i="28"/>
  <c r="L109" i="27"/>
  <c r="AT109" i="27" s="1"/>
  <c r="S100" i="28"/>
  <c r="Q143" i="28"/>
  <c r="O110" i="28"/>
  <c r="AG110" i="28" s="1"/>
  <c r="AH110" i="28" s="1"/>
  <c r="AI110" i="28" s="1"/>
  <c r="AJ110" i="28" s="1"/>
  <c r="AK110" i="28" s="1"/>
  <c r="AL110" i="28" s="1"/>
  <c r="AM110" i="28" s="1"/>
  <c r="S125" i="28"/>
  <c r="S121" i="28"/>
  <c r="U34" i="28"/>
  <c r="Y130" i="28"/>
  <c r="P140" i="28"/>
  <c r="S145" i="28"/>
  <c r="Q105" i="28"/>
  <c r="Q140" i="28"/>
  <c r="R114" i="28"/>
  <c r="Q152" i="28"/>
  <c r="AI152" i="28" s="1"/>
  <c r="AJ152" i="28" s="1"/>
  <c r="AK152" i="28" s="1"/>
  <c r="AL152" i="28" s="1"/>
  <c r="AM152" i="28" s="1"/>
  <c r="U153" i="28"/>
  <c r="R118" i="28"/>
  <c r="S118" i="28"/>
  <c r="AR22" i="27" l="1"/>
  <c r="AC22" i="28"/>
  <c r="AU22" i="27"/>
  <c r="AV22" i="27"/>
  <c r="AT22" i="27"/>
  <c r="L90" i="21" s="1"/>
  <c r="AU21" i="27"/>
  <c r="I91" i="21" s="1"/>
  <c r="AS22" i="27"/>
  <c r="L89" i="21" s="1"/>
  <c r="AW22" i="27"/>
  <c r="L93" i="21" s="1"/>
  <c r="L88" i="21"/>
  <c r="AL138" i="28"/>
  <c r="L91" i="21"/>
  <c r="L92" i="21"/>
  <c r="AF142" i="28"/>
  <c r="AG142" i="28" s="1"/>
  <c r="AH142" i="28" s="1"/>
  <c r="AI142" i="28" s="1"/>
  <c r="AJ142" i="28" s="1"/>
  <c r="AK142" i="28" s="1"/>
  <c r="AL142" i="28" s="1"/>
  <c r="AM142" i="28" s="1"/>
  <c r="AJ137" i="28"/>
  <c r="AK137" i="28" s="1"/>
  <c r="AL137" i="28" s="1"/>
  <c r="AM111" i="28"/>
  <c r="AL107" i="28"/>
  <c r="AM107" i="28" s="1"/>
  <c r="AL144" i="28"/>
  <c r="AM144" i="28" s="1"/>
  <c r="AN130" i="28"/>
  <c r="AO130" i="28" s="1"/>
  <c r="AP130" i="28" s="1"/>
  <c r="AQ130" i="28" s="1"/>
  <c r="AR130" i="28" s="1"/>
  <c r="AH103" i="28"/>
  <c r="AI103" i="28" s="1"/>
  <c r="AJ103" i="28" s="1"/>
  <c r="AK103" i="28" s="1"/>
  <c r="AL103" i="28" s="1"/>
  <c r="AM103" i="28" s="1"/>
  <c r="AI150" i="28"/>
  <c r="AJ150" i="28" s="1"/>
  <c r="AK150" i="28" s="1"/>
  <c r="AL150" i="28" s="1"/>
  <c r="AM150" i="28" s="1"/>
  <c r="AD136" i="28"/>
  <c r="AE136" i="28" s="1"/>
  <c r="AF136" i="28" s="1"/>
  <c r="AG136" i="28" s="1"/>
  <c r="AH136" i="28" s="1"/>
  <c r="AI136" i="28" s="1"/>
  <c r="AJ136" i="28" s="1"/>
  <c r="AK136" i="28" s="1"/>
  <c r="AL136" i="28" s="1"/>
  <c r="AM136" i="28" s="1"/>
  <c r="AO149" i="28"/>
  <c r="AP149" i="28" s="1"/>
  <c r="AQ149" i="28" s="1"/>
  <c r="AR149" i="28" s="1"/>
  <c r="AI147" i="28"/>
  <c r="AJ147" i="28" s="1"/>
  <c r="AK147" i="28" s="1"/>
  <c r="AL147" i="28" s="1"/>
  <c r="AM147" i="28" s="1"/>
  <c r="AG101" i="28"/>
  <c r="AH101" i="28" s="1"/>
  <c r="AI101" i="28" s="1"/>
  <c r="AJ101" i="28" s="1"/>
  <c r="AK101" i="28" s="1"/>
  <c r="AL101" i="28" s="1"/>
  <c r="AM101" i="28" s="1"/>
  <c r="AM138" i="28"/>
  <c r="AM122" i="28"/>
  <c r="AM146" i="28"/>
  <c r="AL108" i="28"/>
  <c r="AM108" i="28" s="1"/>
  <c r="AI117" i="28"/>
  <c r="AJ117" i="28" s="1"/>
  <c r="AK117" i="28" s="1"/>
  <c r="AL117" i="28" s="1"/>
  <c r="AM117" i="28" s="1"/>
  <c r="AL131" i="28"/>
  <c r="AM131" i="28" s="1"/>
  <c r="AL116" i="28"/>
  <c r="AM116" i="28" s="1"/>
  <c r="AJ120" i="28"/>
  <c r="AK120" i="28" s="1"/>
  <c r="AL120" i="28" s="1"/>
  <c r="AM120" i="28" s="1"/>
  <c r="U88" i="27"/>
  <c r="V75" i="27"/>
  <c r="R91" i="27"/>
  <c r="BC121" i="27"/>
  <c r="Y126" i="28" s="1"/>
  <c r="AY109" i="27"/>
  <c r="U114" i="28" s="1"/>
  <c r="AZ121" i="27"/>
  <c r="V126" i="28" s="1"/>
  <c r="AN126"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BB110" i="27"/>
  <c r="X115" i="28" s="1"/>
  <c r="AY89" i="27"/>
  <c r="U94" i="28" s="1"/>
  <c r="AY113" i="27"/>
  <c r="U118" i="28" s="1"/>
  <c r="BB121" i="27"/>
  <c r="X126" i="28" s="1"/>
  <c r="AY81" i="27"/>
  <c r="U86" i="28" s="1"/>
  <c r="AY123" i="27"/>
  <c r="U128" i="28" s="1"/>
  <c r="AY116" i="27"/>
  <c r="AY21" i="27" s="1"/>
  <c r="BA121" i="27"/>
  <c r="W126"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Z147" i="28"/>
  <c r="V115" i="27"/>
  <c r="U111" i="27"/>
  <c r="Y144" i="28"/>
  <c r="T148" i="28"/>
  <c r="AL148" i="28" s="1"/>
  <c r="AM148" i="28" s="1"/>
  <c r="P65" i="27"/>
  <c r="AX65" i="27" s="1"/>
  <c r="V98" i="27"/>
  <c r="P109" i="27"/>
  <c r="AX109" i="27" s="1"/>
  <c r="P120" i="27"/>
  <c r="AX120" i="27" s="1"/>
  <c r="U104" i="27"/>
  <c r="BC104" i="27" s="1"/>
  <c r="U95" i="27"/>
  <c r="BC95" i="27" s="1"/>
  <c r="U118" i="27"/>
  <c r="BC118" i="27" s="1"/>
  <c r="T140" i="28"/>
  <c r="T153" i="28"/>
  <c r="T145" i="28"/>
  <c r="T109" i="28"/>
  <c r="T135" i="28"/>
  <c r="T132" i="28"/>
  <c r="T139" i="28"/>
  <c r="T133" i="28"/>
  <c r="T118" i="28"/>
  <c r="T128" i="28"/>
  <c r="T86" i="28"/>
  <c r="T95" i="28"/>
  <c r="T143" i="28"/>
  <c r="T123" i="28"/>
  <c r="T100" i="28"/>
  <c r="T94" i="28"/>
  <c r="T98" i="27"/>
  <c r="R98" i="27"/>
  <c r="S98" i="27"/>
  <c r="X138" i="28"/>
  <c r="W152" i="28"/>
  <c r="T106" i="27"/>
  <c r="R106" i="27"/>
  <c r="S106" i="27"/>
  <c r="BA106" i="27" s="1"/>
  <c r="P69" i="27"/>
  <c r="AX69" i="27" s="1"/>
  <c r="P116" i="27"/>
  <c r="AX116" i="27" s="1"/>
  <c r="S111" i="27"/>
  <c r="T111" i="27"/>
  <c r="R111" i="27"/>
  <c r="V137" i="28"/>
  <c r="X137" i="28"/>
  <c r="S103" i="27"/>
  <c r="T103" i="27"/>
  <c r="R103" i="27"/>
  <c r="X151" i="28"/>
  <c r="V151" i="28"/>
  <c r="AN151" i="28" s="1"/>
  <c r="W148" i="28"/>
  <c r="V148" i="28"/>
  <c r="T102" i="27"/>
  <c r="R102" i="27"/>
  <c r="S102" i="27"/>
  <c r="R117" i="27"/>
  <c r="S117" i="27"/>
  <c r="T117" i="27"/>
  <c r="P56" i="27"/>
  <c r="AX56" i="27" s="1"/>
  <c r="R96" i="27"/>
  <c r="AZ96" i="27" s="1"/>
  <c r="S96" i="27"/>
  <c r="BA96" i="27" s="1"/>
  <c r="T96" i="27"/>
  <c r="BB96" i="27" s="1"/>
  <c r="V147" i="28"/>
  <c r="W147" i="28"/>
  <c r="S99" i="27"/>
  <c r="BA99" i="27" s="1"/>
  <c r="R99" i="27"/>
  <c r="AZ99" i="27" s="1"/>
  <c r="R112" i="27"/>
  <c r="S112" i="27"/>
  <c r="BA112" i="27" s="1"/>
  <c r="T112" i="27"/>
  <c r="S115" i="27"/>
  <c r="T115" i="27"/>
  <c r="R115" i="27"/>
  <c r="W144" i="28"/>
  <c r="V144" i="28"/>
  <c r="U137" i="28"/>
  <c r="Q83" i="27"/>
  <c r="U109" i="28"/>
  <c r="Q56" i="27"/>
  <c r="U139" i="28"/>
  <c r="U127" i="28"/>
  <c r="U97" i="28"/>
  <c r="U123" i="28"/>
  <c r="U125" i="28"/>
  <c r="Y151" i="28"/>
  <c r="Z144" i="28"/>
  <c r="M135" i="28"/>
  <c r="P114" i="28"/>
  <c r="AH114" i="28" s="1"/>
  <c r="AI114" i="28" s="1"/>
  <c r="AJ114" i="28" s="1"/>
  <c r="AK114" i="28" s="1"/>
  <c r="W102" i="28"/>
  <c r="Y111" i="28"/>
  <c r="P141" i="28"/>
  <c r="Q141" i="28"/>
  <c r="S133" i="28"/>
  <c r="AK133" i="28" s="1"/>
  <c r="Z122" i="28"/>
  <c r="X110" i="28"/>
  <c r="Q135" i="28"/>
  <c r="V122" i="27"/>
  <c r="BD122" i="27" s="1"/>
  <c r="U122" i="27"/>
  <c r="BC122" i="27" s="1"/>
  <c r="Z150" i="28"/>
  <c r="V150" i="28"/>
  <c r="O109" i="28"/>
  <c r="AG109" i="28" s="1"/>
  <c r="AH109" i="28" s="1"/>
  <c r="AI109" i="28" s="1"/>
  <c r="AJ109" i="28" s="1"/>
  <c r="AK109" i="28" s="1"/>
  <c r="M94" i="28"/>
  <c r="AE94" i="28" s="1"/>
  <c r="Z152" i="28"/>
  <c r="W131" i="28"/>
  <c r="S135" i="28"/>
  <c r="S132" i="28"/>
  <c r="AK132" i="28" s="1"/>
  <c r="X144" i="28"/>
  <c r="K140" i="28"/>
  <c r="AC140" i="28" s="1"/>
  <c r="AD140" i="28" s="1"/>
  <c r="AE140" i="28" s="1"/>
  <c r="AF140" i="28" s="1"/>
  <c r="AG140" i="28" s="1"/>
  <c r="AH140" i="28" s="1"/>
  <c r="AI140" i="28" s="1"/>
  <c r="AJ140" i="28" s="1"/>
  <c r="AK140" i="28" s="1"/>
  <c r="AL140" i="28" s="1"/>
  <c r="AM140" i="28" s="1"/>
  <c r="S141" i="28"/>
  <c r="U109" i="27"/>
  <c r="BC109" i="27" s="1"/>
  <c r="V109" i="27"/>
  <c r="BD109" i="27" s="1"/>
  <c r="L141" i="28"/>
  <c r="AD141" i="28" s="1"/>
  <c r="U96" i="27"/>
  <c r="BC96" i="27" s="1"/>
  <c r="V96" i="27"/>
  <c r="BD96" i="27" s="1"/>
  <c r="Y102" i="28"/>
  <c r="S128" i="28"/>
  <c r="Y138" i="28"/>
  <c r="N104" i="28"/>
  <c r="AF104" i="28" s="1"/>
  <c r="AG104" i="28" s="1"/>
  <c r="AH104" i="28" s="1"/>
  <c r="AI104" i="28" s="1"/>
  <c r="AJ104" i="28" s="1"/>
  <c r="AK104" i="28" s="1"/>
  <c r="AL104" i="28" s="1"/>
  <c r="AM104" i="28" s="1"/>
  <c r="L86" i="28"/>
  <c r="AD86" i="28" s="1"/>
  <c r="Y122" i="28"/>
  <c r="Y110" i="28"/>
  <c r="L135" i="28"/>
  <c r="V95" i="27"/>
  <c r="BD95" i="27" s="1"/>
  <c r="Y150" i="28"/>
  <c r="W137" i="28"/>
  <c r="Y148" i="28"/>
  <c r="X152" i="28"/>
  <c r="Y147" i="28"/>
  <c r="M143" i="28"/>
  <c r="AE143" i="28" s="1"/>
  <c r="AF143" i="28" s="1"/>
  <c r="AG143" i="28" s="1"/>
  <c r="AH143" i="28" s="1"/>
  <c r="AI143" i="28" s="1"/>
  <c r="AJ143" i="28" s="1"/>
  <c r="AK143" i="28" s="1"/>
  <c r="R125" i="28"/>
  <c r="AJ125" i="28" s="1"/>
  <c r="AK125" i="28" s="1"/>
  <c r="Z151" i="28"/>
  <c r="N145" i="28"/>
  <c r="AF145" i="28" s="1"/>
  <c r="AG145" i="28" s="1"/>
  <c r="AH145" i="28" s="1"/>
  <c r="AI145" i="28" s="1"/>
  <c r="AJ145" i="28" s="1"/>
  <c r="AK145" i="28" s="1"/>
  <c r="Y120" i="28"/>
  <c r="X102" i="28"/>
  <c r="K135" i="28"/>
  <c r="AC135" i="28" s="1"/>
  <c r="V138" i="28"/>
  <c r="AN138" i="28" s="1"/>
  <c r="Z138" i="28"/>
  <c r="T99" i="27"/>
  <c r="BB99" i="27" s="1"/>
  <c r="O135" i="28"/>
  <c r="M141" i="28"/>
  <c r="Z110" i="28"/>
  <c r="O141" i="28"/>
  <c r="R141" i="28"/>
  <c r="N100" i="28"/>
  <c r="AF100" i="28" s="1"/>
  <c r="W150" i="28"/>
  <c r="Z108" i="28"/>
  <c r="Y137" i="28"/>
  <c r="Y103" i="28"/>
  <c r="Y117" i="28"/>
  <c r="Z116" i="28"/>
  <c r="X148" i="28"/>
  <c r="Z107" i="28"/>
  <c r="K139" i="28"/>
  <c r="AC139" i="28" s="1"/>
  <c r="AD139" i="28" s="1"/>
  <c r="AE139" i="28" s="1"/>
  <c r="AF139" i="28" s="1"/>
  <c r="AG139" i="28" s="1"/>
  <c r="AH139" i="28" s="1"/>
  <c r="AI139" i="28" s="1"/>
  <c r="AJ139" i="28" s="1"/>
  <c r="AK139" i="28" s="1"/>
  <c r="P118" i="28"/>
  <c r="AH118" i="28" s="1"/>
  <c r="AI118" i="28" s="1"/>
  <c r="AJ118" i="28" s="1"/>
  <c r="AK118" i="28" s="1"/>
  <c r="R153" i="28"/>
  <c r="AJ153" i="28" s="1"/>
  <c r="AK153" i="28" s="1"/>
  <c r="V131" i="28"/>
  <c r="U120" i="27"/>
  <c r="BC120" i="27" s="1"/>
  <c r="V120" i="27"/>
  <c r="BD120" i="27" s="1"/>
  <c r="Q121" i="28"/>
  <c r="AI121" i="28" s="1"/>
  <c r="AJ121" i="28" s="1"/>
  <c r="AK121" i="28" s="1"/>
  <c r="U135" i="28"/>
  <c r="P135" i="28"/>
  <c r="V102" i="28"/>
  <c r="AN102" i="28" s="1"/>
  <c r="Z102" i="28"/>
  <c r="N105" i="28"/>
  <c r="AF105" i="28" s="1"/>
  <c r="AG105" i="28" s="1"/>
  <c r="AH105" i="28" s="1"/>
  <c r="AI105" i="28" s="1"/>
  <c r="AJ105" i="28" s="1"/>
  <c r="AK105" i="28" s="1"/>
  <c r="AL105" i="28" s="1"/>
  <c r="AM105" i="28" s="1"/>
  <c r="AN105" i="28" s="1"/>
  <c r="AO105" i="28" s="1"/>
  <c r="AP105" i="28" s="1"/>
  <c r="AQ105" i="28" s="1"/>
  <c r="AR105" i="28" s="1"/>
  <c r="W138" i="28"/>
  <c r="N135" i="28"/>
  <c r="W110" i="28"/>
  <c r="V110" i="28"/>
  <c r="AN110" i="28" s="1"/>
  <c r="R127" i="28"/>
  <c r="AJ127" i="28" s="1"/>
  <c r="AK127" i="28" s="1"/>
  <c r="AL127" i="28" s="1"/>
  <c r="AM127" i="28" s="1"/>
  <c r="X150" i="28"/>
  <c r="Y108" i="28"/>
  <c r="Z137" i="28"/>
  <c r="Q123" i="28"/>
  <c r="AI123" i="28" s="1"/>
  <c r="AJ123" i="28" s="1"/>
  <c r="AK123" i="28" s="1"/>
  <c r="AL123" i="28" s="1"/>
  <c r="Z148" i="28"/>
  <c r="Y152" i="28"/>
  <c r="X147" i="28"/>
  <c r="N123" i="27"/>
  <c r="AV123" i="27" s="1"/>
  <c r="X131" i="28"/>
  <c r="Y131" i="28"/>
  <c r="R135" i="28"/>
  <c r="AY22" i="27" l="1"/>
  <c r="AX21" i="27"/>
  <c r="I94" i="21" s="1"/>
  <c r="AG100" i="28"/>
  <c r="AF23" i="28"/>
  <c r="AX22" i="27"/>
  <c r="L94" i="21" s="1"/>
  <c r="AN144" i="28"/>
  <c r="AL139" i="28"/>
  <c r="AM139" i="28" s="1"/>
  <c r="AL145" i="28"/>
  <c r="AM145" i="28" s="1"/>
  <c r="AN147" i="28"/>
  <c r="AO147" i="28" s="1"/>
  <c r="AP147" i="28" s="1"/>
  <c r="AQ147" i="28" s="1"/>
  <c r="AR147" i="28" s="1"/>
  <c r="AD82" i="28"/>
  <c r="AE82" i="28" s="1"/>
  <c r="AF82" i="28" s="1"/>
  <c r="U121" i="28"/>
  <c r="I95" i="21"/>
  <c r="U100" i="28"/>
  <c r="L95" i="21"/>
  <c r="AF94" i="28"/>
  <c r="AG94" i="28" s="1"/>
  <c r="AH94" i="28" s="1"/>
  <c r="AI94" i="28" s="1"/>
  <c r="AJ94" i="28" s="1"/>
  <c r="AK94" i="28" s="1"/>
  <c r="AL94" i="28" s="1"/>
  <c r="AM94" i="28" s="1"/>
  <c r="AD69" i="28"/>
  <c r="AE69" i="28" s="1"/>
  <c r="AF69" i="28" s="1"/>
  <c r="AG69" i="28" s="1"/>
  <c r="AH69" i="28" s="1"/>
  <c r="AI69" i="28" s="1"/>
  <c r="AJ69" i="28" s="1"/>
  <c r="AK69" i="28" s="1"/>
  <c r="AL69" i="28" s="1"/>
  <c r="AM69" i="28" s="1"/>
  <c r="AM137" i="28"/>
  <c r="AN137" i="28" s="1"/>
  <c r="AO137" i="28" s="1"/>
  <c r="AP137" i="28" s="1"/>
  <c r="AQ137" i="28" s="1"/>
  <c r="AR137" i="28" s="1"/>
  <c r="AD71" i="28"/>
  <c r="AE71" i="28" s="1"/>
  <c r="AF71" i="28" s="1"/>
  <c r="AG71" i="28" s="1"/>
  <c r="AH71" i="28" s="1"/>
  <c r="AI71" i="28" s="1"/>
  <c r="AJ71" i="28" s="1"/>
  <c r="AK71" i="28" s="1"/>
  <c r="AL71" i="28" s="1"/>
  <c r="AM71" i="28" s="1"/>
  <c r="AN71" i="28" s="1"/>
  <c r="AO71" i="28" s="1"/>
  <c r="AP71" i="28" s="1"/>
  <c r="AQ71" i="28" s="1"/>
  <c r="AR71" i="28" s="1"/>
  <c r="AO102" i="28"/>
  <c r="AP102" i="28" s="1"/>
  <c r="AQ102" i="28" s="1"/>
  <c r="AR102" i="28" s="1"/>
  <c r="AL153" i="28"/>
  <c r="AM153"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N150" i="28"/>
  <c r="AO150" i="28" s="1"/>
  <c r="AP150" i="28" s="1"/>
  <c r="AQ150" i="28" s="1"/>
  <c r="AR150" i="28" s="1"/>
  <c r="AL132" i="28"/>
  <c r="AM132" i="28" s="1"/>
  <c r="AN148" i="28"/>
  <c r="AO148" i="28" s="1"/>
  <c r="AP148" i="28" s="1"/>
  <c r="AQ148" i="28" s="1"/>
  <c r="AR148" i="28" s="1"/>
  <c r="AO138" i="28"/>
  <c r="AP138" i="28" s="1"/>
  <c r="AQ138" i="28" s="1"/>
  <c r="AR138"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O144" i="28"/>
  <c r="AP144" i="28" s="1"/>
  <c r="AQ144" i="28" s="1"/>
  <c r="AR144" i="28" s="1"/>
  <c r="AD83" i="28"/>
  <c r="AE83" i="28" s="1"/>
  <c r="AF83" i="28" s="1"/>
  <c r="AG83" i="28" s="1"/>
  <c r="AH83" i="28" s="1"/>
  <c r="AI83" i="28" s="1"/>
  <c r="AJ83" i="28" s="1"/>
  <c r="AK83" i="28" s="1"/>
  <c r="AL83" i="28" s="1"/>
  <c r="AM83" i="28" s="1"/>
  <c r="AN83" i="28" s="1"/>
  <c r="AO83" i="28" s="1"/>
  <c r="AP83" i="28" s="1"/>
  <c r="AQ83" i="28" s="1"/>
  <c r="AR83" i="28" s="1"/>
  <c r="AD135" i="28"/>
  <c r="AE135" i="28" s="1"/>
  <c r="AF135" i="28" s="1"/>
  <c r="AG135" i="28" s="1"/>
  <c r="AH135" i="28" s="1"/>
  <c r="AI135" i="28" s="1"/>
  <c r="AJ135" i="28" s="1"/>
  <c r="AK135" i="28" s="1"/>
  <c r="AL135" i="28" s="1"/>
  <c r="AM135" i="28" s="1"/>
  <c r="AL143" i="28"/>
  <c r="AM143" i="28" s="1"/>
  <c r="AL133" i="28"/>
  <c r="AM13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O126" i="28"/>
  <c r="AP126" i="28" s="1"/>
  <c r="AQ126" i="28" s="1"/>
  <c r="AR126" i="28" s="1"/>
  <c r="AE90" i="28"/>
  <c r="AF90" i="28" s="1"/>
  <c r="AG90" i="28" s="1"/>
  <c r="AH90" i="28" s="1"/>
  <c r="AI90" i="28" s="1"/>
  <c r="AJ90" i="28" s="1"/>
  <c r="AK90" i="28" s="1"/>
  <c r="AL90" i="28" s="1"/>
  <c r="AM90" i="28" s="1"/>
  <c r="AE141" i="28"/>
  <c r="AF141" i="28" s="1"/>
  <c r="AG141" i="28" s="1"/>
  <c r="AH141" i="28" s="1"/>
  <c r="AI141" i="28" s="1"/>
  <c r="AJ141" i="28" s="1"/>
  <c r="AK141" i="28" s="1"/>
  <c r="AG82" i="28"/>
  <c r="AH82" i="28" s="1"/>
  <c r="AI82" i="28" s="1"/>
  <c r="AJ82" i="28" s="1"/>
  <c r="AK82" i="28" s="1"/>
  <c r="AL82" i="28" s="1"/>
  <c r="AM82"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D76" i="28"/>
  <c r="AE76" i="28" s="1"/>
  <c r="AF76" i="28" s="1"/>
  <c r="AG76" i="28" s="1"/>
  <c r="AH76" i="28" s="1"/>
  <c r="AI76" i="28" s="1"/>
  <c r="AJ76" i="28" s="1"/>
  <c r="AK76" i="28" s="1"/>
  <c r="AL76" i="28" s="1"/>
  <c r="AM76" i="28" s="1"/>
  <c r="AO115" i="28"/>
  <c r="AP115" i="28" s="1"/>
  <c r="AQ115" i="28" s="1"/>
  <c r="AR115" i="28" s="1"/>
  <c r="AN131" i="28"/>
  <c r="AO131" i="28" s="1"/>
  <c r="AP131" i="28" s="1"/>
  <c r="AQ131"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V103" i="28" s="1"/>
  <c r="AN103" i="28" s="1"/>
  <c r="BC102" i="27"/>
  <c r="Y107" i="28" s="1"/>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X103" i="28" s="1"/>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Z103" i="28" s="1"/>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W103" i="28" s="1"/>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Z131" i="28"/>
  <c r="V118" i="27"/>
  <c r="Z139" i="28"/>
  <c r="T125" i="28"/>
  <c r="AL125" i="28" s="1"/>
  <c r="AM125" i="28" s="1"/>
  <c r="T70" i="28"/>
  <c r="V152" i="28"/>
  <c r="AN152" i="28" s="1"/>
  <c r="AO152" i="28" s="1"/>
  <c r="AP152" i="28" s="1"/>
  <c r="AQ152" i="28" s="1"/>
  <c r="AR152" i="28" s="1"/>
  <c r="T61" i="28"/>
  <c r="P83" i="27"/>
  <c r="AX83" i="27" s="1"/>
  <c r="T114" i="28"/>
  <c r="AL114" i="28" s="1"/>
  <c r="AM114" i="28" s="1"/>
  <c r="R116" i="27"/>
  <c r="AZ116" i="27" s="1"/>
  <c r="T121" i="28"/>
  <c r="AL121" i="28" s="1"/>
  <c r="AM121" i="28" s="1"/>
  <c r="T74" i="28"/>
  <c r="P52" i="27"/>
  <c r="AX52" i="27" s="1"/>
  <c r="V145" i="28"/>
  <c r="AN145" i="28" s="1"/>
  <c r="W145" i="28"/>
  <c r="X145" i="28"/>
  <c r="Y145" i="28"/>
  <c r="W151" i="28"/>
  <c r="AO151" i="28" s="1"/>
  <c r="AP151" i="28" s="1"/>
  <c r="AQ151" i="28" s="1"/>
  <c r="AR151" i="28" s="1"/>
  <c r="V140" i="28"/>
  <c r="AN140" i="28" s="1"/>
  <c r="W140" i="28"/>
  <c r="X140" i="28"/>
  <c r="W133" i="28"/>
  <c r="X133" i="28"/>
  <c r="W132" i="28"/>
  <c r="V132" i="28"/>
  <c r="P50" i="27"/>
  <c r="AX50" i="27" s="1"/>
  <c r="R104" i="27"/>
  <c r="S104" i="27"/>
  <c r="T104" i="27"/>
  <c r="BB104" i="27" s="1"/>
  <c r="V153" i="28"/>
  <c r="AN153" i="28" s="1"/>
  <c r="W153" i="28"/>
  <c r="X153" i="28"/>
  <c r="W139" i="28"/>
  <c r="V139" i="28"/>
  <c r="Y153" i="28"/>
  <c r="V104" i="27"/>
  <c r="W111" i="28"/>
  <c r="Z145" i="28"/>
  <c r="W117" i="28"/>
  <c r="R109" i="27"/>
  <c r="AZ109" i="27" s="1"/>
  <c r="S109" i="27"/>
  <c r="T109" i="27"/>
  <c r="R120" i="27"/>
  <c r="S120" i="27"/>
  <c r="T120" i="27"/>
  <c r="X143" i="28"/>
  <c r="V143" i="28"/>
  <c r="W143" i="28"/>
  <c r="S95" i="27"/>
  <c r="T95" i="27"/>
  <c r="R95" i="27"/>
  <c r="AZ95" i="27" s="1"/>
  <c r="T123" i="27"/>
  <c r="BB123" i="27" s="1"/>
  <c r="R123" i="27"/>
  <c r="AZ123" i="27" s="1"/>
  <c r="T122" i="27"/>
  <c r="R122" i="27"/>
  <c r="S122" i="27"/>
  <c r="V136" i="28"/>
  <c r="AN136" i="28" s="1"/>
  <c r="W136" i="28"/>
  <c r="X136" i="28"/>
  <c r="T118" i="27"/>
  <c r="BB118" i="27" s="1"/>
  <c r="R118" i="27"/>
  <c r="S118" i="27"/>
  <c r="V146" i="28"/>
  <c r="AN146" i="28" s="1"/>
  <c r="W146" i="28"/>
  <c r="X146" i="28"/>
  <c r="Z146" i="28"/>
  <c r="M53" i="27"/>
  <c r="Y146" i="28"/>
  <c r="Z136" i="28"/>
  <c r="Z142" i="28"/>
  <c r="Y142" i="28"/>
  <c r="W142" i="28"/>
  <c r="X104" i="28"/>
  <c r="Y100" i="28"/>
  <c r="V101" i="28"/>
  <c r="AN101" i="28" s="1"/>
  <c r="Y114" i="28"/>
  <c r="X142" i="28"/>
  <c r="Z125" i="28"/>
  <c r="Z133" i="28"/>
  <c r="Z101" i="28"/>
  <c r="Y101" i="28"/>
  <c r="Y140" i="28"/>
  <c r="Z153" i="28"/>
  <c r="Y132" i="28"/>
  <c r="Y143" i="28"/>
  <c r="W104" i="28"/>
  <c r="Y109" i="28"/>
  <c r="Y133" i="28"/>
  <c r="W101" i="28"/>
  <c r="Z127" i="28"/>
  <c r="V123" i="27"/>
  <c r="BD123" i="27" s="1"/>
  <c r="S123" i="27"/>
  <c r="BA123" i="27" s="1"/>
  <c r="U123" i="27"/>
  <c r="BC123" i="27" s="1"/>
  <c r="Y136" i="28"/>
  <c r="R128" i="28"/>
  <c r="AJ128" i="28" s="1"/>
  <c r="AK128" i="28" s="1"/>
  <c r="AL128" i="28" s="1"/>
  <c r="AM128" i="28" s="1"/>
  <c r="V142" i="28"/>
  <c r="AN142" i="28" s="1"/>
  <c r="Z132" i="28"/>
  <c r="Y125" i="28"/>
  <c r="Z143" i="28"/>
  <c r="V104" i="28"/>
  <c r="AN104" i="28" s="1"/>
  <c r="Y139" i="28"/>
  <c r="Z100" i="28"/>
  <c r="X101" i="28"/>
  <c r="Z114" i="28"/>
  <c r="Y123" i="28"/>
  <c r="Y127" i="28"/>
  <c r="Z140" i="28"/>
  <c r="AH100" i="28" l="1"/>
  <c r="AG23" i="28"/>
  <c r="BC22" i="27"/>
  <c r="L99" i="21" s="1"/>
  <c r="AN93" i="28"/>
  <c r="AO93" i="28" s="1"/>
  <c r="AP93" i="28" s="1"/>
  <c r="AQ93" i="28" s="1"/>
  <c r="AR93" i="28" s="1"/>
  <c r="AN132" i="28"/>
  <c r="AO132" i="28" s="1"/>
  <c r="AO142" i="28"/>
  <c r="AP142" i="28" s="1"/>
  <c r="AQ142" i="28" s="1"/>
  <c r="AR142" i="28" s="1"/>
  <c r="AG86" i="28"/>
  <c r="AH86" i="28" s="1"/>
  <c r="AI86" i="28" s="1"/>
  <c r="AJ86" i="28" s="1"/>
  <c r="AK86" i="28" s="1"/>
  <c r="AL86" i="28" s="1"/>
  <c r="AM86" i="28" s="1"/>
  <c r="AO153" i="28"/>
  <c r="AP153" i="28" s="1"/>
  <c r="AQ153" i="28" s="1"/>
  <c r="AO145" i="28"/>
  <c r="AP145" i="28" s="1"/>
  <c r="AQ145" i="28" s="1"/>
  <c r="AD78" i="28"/>
  <c r="AE78" i="28" s="1"/>
  <c r="AF78" i="28" s="1"/>
  <c r="AG78" i="28" s="1"/>
  <c r="AH78" i="28" s="1"/>
  <c r="AI78" i="28" s="1"/>
  <c r="AJ78" i="28" s="1"/>
  <c r="AK78" i="28" s="1"/>
  <c r="AL78" i="28" s="1"/>
  <c r="AM78" i="28" s="1"/>
  <c r="AN78" i="28" s="1"/>
  <c r="AO78" i="28" s="1"/>
  <c r="AP78" i="28" s="1"/>
  <c r="AQ78" i="28" s="1"/>
  <c r="AR78" i="28" s="1"/>
  <c r="AN96" i="28"/>
  <c r="AO96" i="28" s="1"/>
  <c r="AP96" i="28" s="1"/>
  <c r="AQ96" i="28" s="1"/>
  <c r="AR96" i="28" s="1"/>
  <c r="AF98" i="28"/>
  <c r="AG98" i="28" s="1"/>
  <c r="AH98" i="28" s="1"/>
  <c r="AO146" i="28"/>
  <c r="AP146" i="28" s="1"/>
  <c r="AQ146" i="28" s="1"/>
  <c r="AR146" i="28" s="1"/>
  <c r="AO101" i="28"/>
  <c r="AP101" i="28" s="1"/>
  <c r="AQ101" i="28" s="1"/>
  <c r="AR101" i="28" s="1"/>
  <c r="AO140" i="28"/>
  <c r="AP140" i="28" s="1"/>
  <c r="AQ140" i="28" s="1"/>
  <c r="AR140" i="28" s="1"/>
  <c r="AI98" i="28"/>
  <c r="AJ98" i="28" s="1"/>
  <c r="AK98" i="28" s="1"/>
  <c r="AL98" i="28" s="1"/>
  <c r="AM98" i="28" s="1"/>
  <c r="AN98" i="28" s="1"/>
  <c r="AO98" i="28" s="1"/>
  <c r="AP98" i="28" s="1"/>
  <c r="AQ98" i="28" s="1"/>
  <c r="AR98" i="28" s="1"/>
  <c r="AD67" i="28"/>
  <c r="AE67" i="28" s="1"/>
  <c r="AF67" i="28" s="1"/>
  <c r="AG67" i="28" s="1"/>
  <c r="AH67" i="28" s="1"/>
  <c r="AI67" i="28" s="1"/>
  <c r="AJ67" i="28" s="1"/>
  <c r="AK67" i="28" s="1"/>
  <c r="AL67" i="28" s="1"/>
  <c r="AM67" i="28" s="1"/>
  <c r="AD74" i="28"/>
  <c r="AE74" i="28" s="1"/>
  <c r="AF74" i="28" s="1"/>
  <c r="AD70" i="28"/>
  <c r="AE70" i="28" s="1"/>
  <c r="AF70" i="28" s="1"/>
  <c r="AG70" i="28" s="1"/>
  <c r="AH70" i="28" s="1"/>
  <c r="AI70" i="28" s="1"/>
  <c r="AJ70" i="28" s="1"/>
  <c r="AK70" i="28" s="1"/>
  <c r="AL70" i="28" s="1"/>
  <c r="AM70" i="28" s="1"/>
  <c r="AG95" i="28"/>
  <c r="AH95" i="28" s="1"/>
  <c r="AI95" i="28" s="1"/>
  <c r="AJ95" i="28" s="1"/>
  <c r="AK95" i="28" s="1"/>
  <c r="AL95" i="28" s="1"/>
  <c r="AM95" i="28" s="1"/>
  <c r="AO136" i="28"/>
  <c r="AP136" i="28" s="1"/>
  <c r="AQ136" i="28" s="1"/>
  <c r="AR136" i="28" s="1"/>
  <c r="AP107" i="28"/>
  <c r="AQ107" i="28" s="1"/>
  <c r="AR107" i="28" s="1"/>
  <c r="AO108" i="28"/>
  <c r="AP108" i="28" s="1"/>
  <c r="AQ108" i="28" s="1"/>
  <c r="AR108" i="28" s="1"/>
  <c r="AO104" i="28"/>
  <c r="AP104" i="28" s="1"/>
  <c r="AQ104" i="28" s="1"/>
  <c r="AR104" i="28" s="1"/>
  <c r="AO117" i="28"/>
  <c r="AP117" i="28" s="1"/>
  <c r="AQ117" i="28" s="1"/>
  <c r="AR117" i="28" s="1"/>
  <c r="AO116" i="28"/>
  <c r="AP116" i="28" s="1"/>
  <c r="AQ116" i="28" s="1"/>
  <c r="AR116" i="28" s="1"/>
  <c r="AO120" i="28"/>
  <c r="AP120" i="28" s="1"/>
  <c r="AQ120" i="28" s="1"/>
  <c r="AR120" i="28" s="1"/>
  <c r="AR153" i="28"/>
  <c r="AR145" i="28"/>
  <c r="AG74" i="28"/>
  <c r="AH74" i="28" s="1"/>
  <c r="AI74" i="28" s="1"/>
  <c r="AJ74" i="28" s="1"/>
  <c r="AK74" i="28" s="1"/>
  <c r="AL74" i="28" s="1"/>
  <c r="AM74"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N143" i="28"/>
  <c r="AO143" i="28" s="1"/>
  <c r="AP143" i="28" s="1"/>
  <c r="AQ143" i="28" s="1"/>
  <c r="AR143" i="28" s="1"/>
  <c r="AI91" i="28"/>
  <c r="AJ91" i="28" s="1"/>
  <c r="AK91" i="28" s="1"/>
  <c r="AL91" i="28" s="1"/>
  <c r="AM91" i="28" s="1"/>
  <c r="AN91" i="28" s="1"/>
  <c r="AO91" i="28" s="1"/>
  <c r="AP91" i="28" s="1"/>
  <c r="AQ91" i="28" s="1"/>
  <c r="AR91" i="28" s="1"/>
  <c r="AN139" i="28"/>
  <c r="AO139"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AR131" i="28"/>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BB120" i="27"/>
  <c r="X125" i="28" s="1"/>
  <c r="BB109" i="27"/>
  <c r="X114" i="28" s="1"/>
  <c r="BA89" i="27"/>
  <c r="W94" i="28" s="1"/>
  <c r="BA122" i="27"/>
  <c r="W127" i="28" s="1"/>
  <c r="BA120" i="27"/>
  <c r="W125" i="28" s="1"/>
  <c r="BA109" i="27"/>
  <c r="W114" i="28" s="1"/>
  <c r="AZ81" i="27"/>
  <c r="V86" i="28" s="1"/>
  <c r="BD89" i="27"/>
  <c r="Z94" i="28" s="1"/>
  <c r="AU53" i="27"/>
  <c r="Q58" i="28" s="1"/>
  <c r="AZ122" i="27"/>
  <c r="V127" i="28" s="1"/>
  <c r="AN127" i="28" s="1"/>
  <c r="AZ120" i="27"/>
  <c r="V125" i="28" s="1"/>
  <c r="AN125" i="28" s="1"/>
  <c r="BD104" i="27"/>
  <c r="Z109" i="28" s="1"/>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BB122" i="27"/>
  <c r="X127" i="28" s="1"/>
  <c r="AZ104" i="27"/>
  <c r="V109" i="28" s="1"/>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D59" i="28" s="1"/>
  <c r="AE59" i="28" s="1"/>
  <c r="AF59" i="28" s="1"/>
  <c r="AG59" i="28" s="1"/>
  <c r="AH59" i="28" s="1"/>
  <c r="AI59" i="28" s="1"/>
  <c r="AJ59" i="28" s="1"/>
  <c r="AK59" i="28" s="1"/>
  <c r="AL59" i="28" s="1"/>
  <c r="AM59" i="28" s="1"/>
  <c r="AN59" i="28" s="1"/>
  <c r="AO59" i="28" s="1"/>
  <c r="AP59" i="28" s="1"/>
  <c r="AQ59" i="28" s="1"/>
  <c r="AR59" i="28" s="1"/>
  <c r="AP57" i="27"/>
  <c r="L62" i="28" s="1"/>
  <c r="AP50" i="27"/>
  <c r="L55" i="28" s="1"/>
  <c r="AU52" i="27"/>
  <c r="Q57" i="28" s="1"/>
  <c r="BB76" i="27"/>
  <c r="X81" i="28" s="1"/>
  <c r="BC76" i="27"/>
  <c r="Y81" i="28" s="1"/>
  <c r="BA64" i="27"/>
  <c r="W69" i="28" s="1"/>
  <c r="BC71" i="27"/>
  <c r="Y76" i="28" s="1"/>
  <c r="BA77" i="27"/>
  <c r="W82" i="28" s="1"/>
  <c r="BB95" i="27"/>
  <c r="BB22" i="27"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T116" i="27"/>
  <c r="BB116" i="27" s="1"/>
  <c r="X132" i="28"/>
  <c r="V114" i="28"/>
  <c r="AN114" i="28" s="1"/>
  <c r="W70" i="28"/>
  <c r="T55" i="28"/>
  <c r="T88" i="28"/>
  <c r="V116" i="27"/>
  <c r="BD116" i="27" s="1"/>
  <c r="U116" i="27"/>
  <c r="BC116" i="27" s="1"/>
  <c r="T57" i="28"/>
  <c r="X123" i="28"/>
  <c r="V94" i="28"/>
  <c r="AN94" i="28" s="1"/>
  <c r="X139" i="28"/>
  <c r="W86" i="28"/>
  <c r="V133" i="28"/>
  <c r="AN133" i="28" s="1"/>
  <c r="AO133" i="28" s="1"/>
  <c r="AP133" i="28" s="1"/>
  <c r="AQ133" i="28" s="1"/>
  <c r="AR133" i="28" s="1"/>
  <c r="X109" i="28"/>
  <c r="W141" i="28"/>
  <c r="T141" i="28"/>
  <c r="AL141" i="28" s="1"/>
  <c r="V97" i="28"/>
  <c r="AN97" i="28" s="1"/>
  <c r="Q50" i="27"/>
  <c r="AY50" i="27" s="1"/>
  <c r="Q52" i="27"/>
  <c r="AY52" i="27" s="1"/>
  <c r="W97" i="28"/>
  <c r="U141" i="28"/>
  <c r="W135" i="28"/>
  <c r="X135" i="28"/>
  <c r="W128" i="28"/>
  <c r="V135" i="28"/>
  <c r="AN135" i="28" s="1"/>
  <c r="M85" i="21"/>
  <c r="V128" i="28"/>
  <c r="AN128" i="28" s="1"/>
  <c r="Z135" i="28"/>
  <c r="X128" i="28"/>
  <c r="Z141" i="28"/>
  <c r="Y135" i="28"/>
  <c r="Y128" i="28"/>
  <c r="Z128" i="28"/>
  <c r="Y141" i="28"/>
  <c r="BA22" i="27" l="1"/>
  <c r="L97" i="21" s="1"/>
  <c r="AZ22" i="27"/>
  <c r="L96" i="21" s="1"/>
  <c r="AI100" i="28"/>
  <c r="AH23" i="28"/>
  <c r="AO94" i="28"/>
  <c r="AP94" i="28" s="1"/>
  <c r="AQ94" i="28" s="1"/>
  <c r="AR94" i="28" s="1"/>
  <c r="AP132" i="28"/>
  <c r="AQ132" i="28" s="1"/>
  <c r="AR132" i="28" s="1"/>
  <c r="AN86" i="28"/>
  <c r="X100" i="28"/>
  <c r="L98" i="21"/>
  <c r="W100" i="28"/>
  <c r="AO97" i="28"/>
  <c r="AP97" i="28" s="1"/>
  <c r="AQ97" i="28" s="1"/>
  <c r="AR97" i="28" s="1"/>
  <c r="AO114" i="28"/>
  <c r="AP114" i="28" s="1"/>
  <c r="AQ114" i="28" s="1"/>
  <c r="AR114" i="28" s="1"/>
  <c r="AO128" i="28"/>
  <c r="AP128" i="28" s="1"/>
  <c r="AQ128" i="28" s="1"/>
  <c r="AR128" i="28" s="1"/>
  <c r="AP87" i="28"/>
  <c r="AQ87" i="28" s="1"/>
  <c r="AR87" i="28" s="1"/>
  <c r="AD55" i="28"/>
  <c r="AE55" i="28" s="1"/>
  <c r="AF55" i="28" s="1"/>
  <c r="AG55" i="28" s="1"/>
  <c r="AH55" i="28" s="1"/>
  <c r="AI55" i="28" s="1"/>
  <c r="AJ55" i="28" s="1"/>
  <c r="AK55" i="28" s="1"/>
  <c r="AL55" i="28" s="1"/>
  <c r="AO127" i="28"/>
  <c r="AP127" i="28" s="1"/>
  <c r="AQ127" i="28" s="1"/>
  <c r="AR127" i="28" s="1"/>
  <c r="AO135" i="28"/>
  <c r="AP135" i="28" s="1"/>
  <c r="AQ135" i="28" s="1"/>
  <c r="AR135" i="28" s="1"/>
  <c r="AM141" i="28"/>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125" i="28"/>
  <c r="AP125" i="28" s="1"/>
  <c r="AQ125" i="28" s="1"/>
  <c r="AR125" i="28" s="1"/>
  <c r="AO86" i="28"/>
  <c r="AP86" i="28" s="1"/>
  <c r="AQ86" i="28" s="1"/>
  <c r="AR86"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P139" i="28"/>
  <c r="AQ139" i="28" s="1"/>
  <c r="AR13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W121" i="28" s="1"/>
  <c r="AO121" i="28" s="1"/>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41" i="28"/>
  <c r="X121" i="28"/>
  <c r="V141" i="28"/>
  <c r="Z121" i="28"/>
  <c r="Y121" i="28"/>
  <c r="V61" i="28"/>
  <c r="AN61" i="28" s="1"/>
  <c r="V74" i="28"/>
  <c r="AN74" i="28" s="1"/>
  <c r="U57" i="28"/>
  <c r="U55" i="28"/>
  <c r="M86" i="21"/>
  <c r="AJ100" i="28" l="1"/>
  <c r="AI23" i="28"/>
  <c r="AN141" i="28"/>
  <c r="AO141" i="28" s="1"/>
  <c r="AP141" i="28" s="1"/>
  <c r="AQ141" i="28" s="1"/>
  <c r="AR141" i="28" s="1"/>
  <c r="AO68" i="28"/>
  <c r="AP68" i="28" s="1"/>
  <c r="AQ68" i="28" s="1"/>
  <c r="AR68" i="28" s="1"/>
  <c r="AO61" i="28"/>
  <c r="AP61" i="28" s="1"/>
  <c r="AQ61" i="28" s="1"/>
  <c r="AR61" i="28" s="1"/>
  <c r="AO89" i="28"/>
  <c r="AO74" i="28"/>
  <c r="AP74" i="28" s="1"/>
  <c r="AQ74" i="28" s="1"/>
  <c r="AR74" i="28" s="1"/>
  <c r="AO95" i="28"/>
  <c r="AP95" i="28" s="1"/>
  <c r="AQ95" i="28" s="1"/>
  <c r="AR95" i="28" s="1"/>
  <c r="AO63" i="28"/>
  <c r="AP63" i="28" s="1"/>
  <c r="AQ63" i="28" s="1"/>
  <c r="AR63" i="28" s="1"/>
  <c r="AP89" i="28"/>
  <c r="AQ89" i="28" s="1"/>
  <c r="AR89"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AP15" i="27" s="1"/>
  <c r="K30" i="27"/>
  <c r="AS30" i="27" s="1"/>
  <c r="AS15" i="27" s="1"/>
  <c r="M87" i="21"/>
  <c r="J30" i="27"/>
  <c r="AR30" i="27" s="1"/>
  <c r="AR15" i="27" s="1"/>
  <c r="P30" i="27"/>
  <c r="AX30" i="27" s="1"/>
  <c r="AX15" i="27" s="1"/>
  <c r="L30" i="27"/>
  <c r="AT30" i="27" s="1"/>
  <c r="AT15" i="27" s="1"/>
  <c r="O30" i="27"/>
  <c r="AW30" i="27" s="1"/>
  <c r="AW15" i="27" s="1"/>
  <c r="I30" i="27"/>
  <c r="AQ30" i="27" s="1"/>
  <c r="AQ15" i="27" s="1"/>
  <c r="M30" i="27"/>
  <c r="AU30" i="27" s="1"/>
  <c r="AU15" i="27" s="1"/>
  <c r="N30" i="27"/>
  <c r="AV30" i="27" s="1"/>
  <c r="AV15" i="27" s="1"/>
  <c r="G30" i="27"/>
  <c r="AO30" i="27" s="1"/>
  <c r="AO15" i="27" s="1"/>
  <c r="AK100" i="28" l="1"/>
  <c r="AJ23" i="28"/>
  <c r="AO62" i="28"/>
  <c r="AP62" i="28" s="1"/>
  <c r="AQ62" i="28" s="1"/>
  <c r="AR62" i="28" s="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64" i="21"/>
  <c r="I70" i="21"/>
  <c r="I69" i="21"/>
  <c r="I73" i="21"/>
  <c r="AK23" i="28" l="1"/>
  <c r="AL100" i="28"/>
  <c r="AE50" i="28"/>
  <c r="AF50" i="28" s="1"/>
  <c r="AG50" i="28" s="1"/>
  <c r="AH50" i="28" s="1"/>
  <c r="AI50" i="28" s="1"/>
  <c r="AJ50" i="28" s="1"/>
  <c r="AK50" i="28" s="1"/>
  <c r="AL50" i="28" s="1"/>
  <c r="AO56" i="28"/>
  <c r="AP56" i="28" s="1"/>
  <c r="AQ56" i="28" s="1"/>
  <c r="AR56" i="28" s="1"/>
  <c r="R30" i="27"/>
  <c r="AZ30" i="27" s="1"/>
  <c r="AZ15" i="27" s="1"/>
  <c r="V30" i="27"/>
  <c r="BD30" i="27" s="1"/>
  <c r="BD15" i="27" s="1"/>
  <c r="T30" i="27"/>
  <c r="BB30" i="27" s="1"/>
  <c r="BB15" i="27" s="1"/>
  <c r="L44" i="27"/>
  <c r="AS46" i="27"/>
  <c r="O51" i="28" s="1"/>
  <c r="AV46" i="27"/>
  <c r="R51" i="28" s="1"/>
  <c r="AO46" i="27"/>
  <c r="K51" i="28" s="1"/>
  <c r="AC51" i="28" s="1"/>
  <c r="AP46" i="27"/>
  <c r="L51" i="28" s="1"/>
  <c r="AR46" i="27"/>
  <c r="N51" i="28" s="1"/>
  <c r="AW46" i="27"/>
  <c r="S51" i="28" s="1"/>
  <c r="AY30" i="27"/>
  <c r="AY15" i="27" s="1"/>
  <c r="AQ46" i="27"/>
  <c r="M51" i="28" s="1"/>
  <c r="P44" i="27"/>
  <c r="AX44" i="27" s="1"/>
  <c r="I44" i="27"/>
  <c r="K44" i="27"/>
  <c r="N44" i="27"/>
  <c r="J44" i="27"/>
  <c r="M44" i="27"/>
  <c r="H44" i="27"/>
  <c r="G44" i="27"/>
  <c r="O44" i="27"/>
  <c r="L46" i="27"/>
  <c r="M46" i="27"/>
  <c r="S30" i="27"/>
  <c r="BA30" i="27" s="1"/>
  <c r="BA15" i="27" s="1"/>
  <c r="U30" i="27"/>
  <c r="BC30" i="27" s="1"/>
  <c r="BC15"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C16" i="28" l="1"/>
  <c r="AL23" i="28"/>
  <c r="AM100" i="28"/>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M23" i="28" l="1"/>
  <c r="AN100" i="28"/>
  <c r="AN50" i="28"/>
  <c r="AO50" i="28" s="1"/>
  <c r="AP50" i="28" s="1"/>
  <c r="AQ50" i="28" s="1"/>
  <c r="AR50" i="28" s="1"/>
  <c r="AE35" i="28"/>
  <c r="AD16" i="28"/>
  <c r="AE49" i="28"/>
  <c r="AF49" i="28" s="1"/>
  <c r="AG49" i="28" s="1"/>
  <c r="AH49" i="28" s="1"/>
  <c r="AI49" i="28" s="1"/>
  <c r="AJ49" i="28" s="1"/>
  <c r="AK49" i="28" s="1"/>
  <c r="AH51" i="28"/>
  <c r="AI51" i="28" s="1"/>
  <c r="AJ51" i="28" s="1"/>
  <c r="AK51" i="28" s="1"/>
  <c r="AL51" i="28" s="1"/>
  <c r="AM51"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AL49" i="28" s="1"/>
  <c r="W35" i="28"/>
  <c r="Y35" i="28"/>
  <c r="Z35" i="28"/>
  <c r="X35" i="28"/>
  <c r="M91" i="21"/>
  <c r="V35" i="28"/>
  <c r="AF35" i="28" l="1"/>
  <c r="AE16" i="28"/>
  <c r="AN23" i="28"/>
  <c r="AO100" i="28"/>
  <c r="AM49" i="28"/>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AN49" i="28" s="1"/>
  <c r="M92" i="21"/>
  <c r="J65" i="21"/>
  <c r="AO23" i="28" l="1"/>
  <c r="AP100" i="28"/>
  <c r="AG35" i="28"/>
  <c r="AF16" i="28"/>
  <c r="AO49" i="28"/>
  <c r="AP49" i="28" s="1"/>
  <c r="AQ49" i="28" s="1"/>
  <c r="AR49" i="28" s="1"/>
  <c r="M93" i="21"/>
  <c r="J66" i="21"/>
  <c r="AH35" i="28" l="1"/>
  <c r="AG16" i="28"/>
  <c r="AQ100" i="28"/>
  <c r="AP23" i="28"/>
  <c r="J67" i="21"/>
  <c r="M94" i="21"/>
  <c r="AR100" i="28" l="1"/>
  <c r="AR23" i="28" s="1"/>
  <c r="AQ23" i="28"/>
  <c r="AI35" i="28"/>
  <c r="AH16" i="28"/>
  <c r="J68" i="21"/>
  <c r="M95" i="21"/>
  <c r="AJ35" i="28" l="1"/>
  <c r="AI16" i="28"/>
  <c r="J69" i="21"/>
  <c r="M96" i="21"/>
  <c r="AK35" i="28" l="1"/>
  <c r="AJ16" i="28"/>
  <c r="M97" i="21"/>
  <c r="J70" i="21"/>
  <c r="AL35" i="28" l="1"/>
  <c r="AK16" i="28"/>
  <c r="M98" i="21"/>
  <c r="J71" i="21"/>
  <c r="AL16" i="28" l="1"/>
  <c r="AM35" i="28"/>
  <c r="J72" i="21"/>
  <c r="M99" i="21"/>
  <c r="AM16" i="28" l="1"/>
  <c r="AN35" i="28"/>
  <c r="M100" i="21"/>
  <c r="J73" i="21"/>
  <c r="AO35" i="28" l="1"/>
  <c r="AN16" i="28"/>
  <c r="J74" i="21"/>
  <c r="AP35" i="28" l="1"/>
  <c r="AO16" i="28"/>
  <c r="J75" i="21"/>
  <c r="AQ35" i="28" l="1"/>
  <c r="AP16" i="28"/>
  <c r="J76" i="21"/>
  <c r="AR35" i="28" l="1"/>
  <c r="AR16" i="28" s="1"/>
  <c r="AQ16" i="28"/>
  <c r="J77" i="21"/>
  <c r="J78" i="21" l="1"/>
  <c r="J79" i="21" l="1"/>
  <c r="L29" i="27" l="1"/>
  <c r="AT29" i="27" s="1"/>
  <c r="AT21" i="27" s="1"/>
  <c r="K29" i="27" l="1"/>
  <c r="AS29" i="27" s="1"/>
  <c r="AS21" i="27" s="1"/>
  <c r="M18" i="57"/>
  <c r="I29" i="27"/>
  <c r="AQ29" i="27" s="1"/>
  <c r="AQ21" i="27" s="1"/>
  <c r="I90" i="21"/>
  <c r="P34" i="28"/>
  <c r="AE18" i="57" l="1"/>
  <c r="AF18" i="57"/>
  <c r="AC18" i="57"/>
  <c r="AG18" i="57"/>
  <c r="AD18" i="57"/>
  <c r="H29" i="27"/>
  <c r="AP29" i="27" s="1"/>
  <c r="AP21" i="27" s="1"/>
  <c r="I87" i="21"/>
  <c r="M34" i="28"/>
  <c r="I89" i="21"/>
  <c r="O34" i="28"/>
  <c r="I86" i="21" l="1"/>
  <c r="L34" i="28"/>
  <c r="AD34" i="28" s="1"/>
  <c r="R29" i="27"/>
  <c r="AZ29" i="27" s="1"/>
  <c r="AZ21" i="27" s="1"/>
  <c r="V29" i="27"/>
  <c r="BD29" i="27" s="1"/>
  <c r="BD21" i="27" s="1"/>
  <c r="S29" i="27"/>
  <c r="BA29" i="27" s="1"/>
  <c r="BA21" i="27" s="1"/>
  <c r="U29" i="27"/>
  <c r="BC29" i="27" s="1"/>
  <c r="BC21" i="27" s="1"/>
  <c r="T29" i="27"/>
  <c r="BB29" i="27" s="1"/>
  <c r="BB21" i="27" s="1"/>
  <c r="AD22" i="28" l="1"/>
  <c r="J86" i="21" s="1"/>
  <c r="AE34" i="28"/>
  <c r="I99" i="21"/>
  <c r="I100" i="21"/>
  <c r="I96" i="21"/>
  <c r="Z34" i="28"/>
  <c r="V34" i="28"/>
  <c r="Y34" i="28"/>
  <c r="X34" i="28"/>
  <c r="I98" i="21"/>
  <c r="I97" i="21"/>
  <c r="W34" i="28"/>
  <c r="AE22" i="28" l="1"/>
  <c r="J87" i="21" s="1"/>
  <c r="AF34" i="28"/>
  <c r="AF22" i="28" l="1"/>
  <c r="J88" i="21" s="1"/>
  <c r="AG34" i="28"/>
  <c r="AG22" i="28" l="1"/>
  <c r="J89" i="21" s="1"/>
  <c r="AH34" i="28"/>
  <c r="AH22" i="28" l="1"/>
  <c r="J90" i="21" s="1"/>
  <c r="AI34" i="28"/>
  <c r="AI22" i="28" l="1"/>
  <c r="J91" i="21" s="1"/>
  <c r="AJ34" i="28"/>
  <c r="AJ22" i="28" l="1"/>
  <c r="J92" i="21" s="1"/>
  <c r="AK34" i="28"/>
  <c r="AK22" i="28" l="1"/>
  <c r="J93" i="21" s="1"/>
  <c r="AL34" i="28"/>
  <c r="AL22" i="28" l="1"/>
  <c r="J94" i="21" s="1"/>
  <c r="AM34" i="28"/>
  <c r="AM22" i="28" l="1"/>
  <c r="J95" i="21" s="1"/>
  <c r="AN34" i="28"/>
  <c r="AN22" i="28" l="1"/>
  <c r="J96" i="21" s="1"/>
  <c r="AO34" i="28"/>
  <c r="AO22" i="28" l="1"/>
  <c r="J97" i="21" s="1"/>
  <c r="AP34" i="28"/>
  <c r="AP22" i="28" l="1"/>
  <c r="J98" i="21" s="1"/>
  <c r="AQ34" i="28"/>
  <c r="AQ22" i="28" l="1"/>
  <c r="J99" i="21" s="1"/>
  <c r="AR34" i="28"/>
  <c r="AR22" i="28" l="1"/>
  <c r="J100" i="21" s="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s="1"/>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K160" i="27"/>
  <c r="AS160" i="27" s="1"/>
  <c r="O165" i="28" s="1"/>
  <c r="I160" i="27"/>
  <c r="AQ160" i="27" s="1"/>
  <c r="M165" i="28" s="1"/>
  <c r="Q160" i="27"/>
  <c r="AY160" i="27" s="1"/>
  <c r="U165" i="28" s="1"/>
  <c r="M160" i="27"/>
  <c r="AU160" i="27" s="1"/>
  <c r="Q165" i="28" s="1"/>
  <c r="J160" i="27"/>
  <c r="AR160" i="27" s="1"/>
  <c r="N165" i="28" s="1"/>
  <c r="L160" i="27"/>
  <c r="AT160" i="27" s="1"/>
  <c r="P165" i="28" s="1"/>
  <c r="H160" i="27"/>
  <c r="AP160" i="27" s="1"/>
  <c r="L165" i="28" s="1"/>
  <c r="G160" i="27"/>
  <c r="AO160" i="27" s="1"/>
  <c r="K165" i="28" s="1"/>
  <c r="AC165" i="28" s="1"/>
  <c r="N160" i="27"/>
  <c r="AV160" i="27" s="1"/>
  <c r="R165" i="28" s="1"/>
  <c r="O160" i="27"/>
  <c r="AW160" i="27" s="1"/>
  <c r="S165" i="28" s="1"/>
  <c r="P160" i="27"/>
  <c r="AX160" i="27" s="1"/>
  <c r="T165"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L159" i="27"/>
  <c r="AT159" i="27" s="1"/>
  <c r="P164" i="28" s="1"/>
  <c r="K159" i="27"/>
  <c r="AS159" i="27" s="1"/>
  <c r="O164" i="28" s="1"/>
  <c r="O159" i="27"/>
  <c r="AW159" i="27" s="1"/>
  <c r="S164" i="28" s="1"/>
  <c r="N159" i="27"/>
  <c r="AV159" i="27" s="1"/>
  <c r="R164" i="28" s="1"/>
  <c r="P159" i="27"/>
  <c r="AX159" i="27" s="1"/>
  <c r="T164" i="28" s="1"/>
  <c r="G159" i="27"/>
  <c r="AO159" i="27" s="1"/>
  <c r="K164" i="28" s="1"/>
  <c r="AC164" i="28" s="1"/>
  <c r="I159" i="27"/>
  <c r="AQ159" i="27" s="1"/>
  <c r="M164" i="28" s="1"/>
  <c r="J159" i="27"/>
  <c r="AR159" i="27" s="1"/>
  <c r="N164" i="28" s="1"/>
  <c r="M159" i="27"/>
  <c r="AU159" i="27" s="1"/>
  <c r="Q164" i="28" s="1"/>
  <c r="Q159" i="27"/>
  <c r="AY159" i="27" s="1"/>
  <c r="U164" i="28" s="1"/>
  <c r="H159" i="27"/>
  <c r="AP159" i="27" s="1"/>
  <c r="L164" i="28" s="1"/>
  <c r="G204" i="27"/>
  <c r="AO204" i="27" s="1"/>
  <c r="K209" i="28" s="1"/>
  <c r="AC209" i="28" s="1"/>
  <c r="H204" i="27"/>
  <c r="AP204" i="27" s="1"/>
  <c r="L209" i="28" s="1"/>
  <c r="O204" i="27"/>
  <c r="AW204" i="27" s="1"/>
  <c r="S209" i="28" s="1"/>
  <c r="J204" i="27"/>
  <c r="AR204" i="27" s="1"/>
  <c r="N209" i="28" s="1"/>
  <c r="I204" i="27"/>
  <c r="AQ204" i="27" s="1"/>
  <c r="M209" i="28" s="1"/>
  <c r="L204" i="27"/>
  <c r="AT204" i="27" s="1"/>
  <c r="P209" i="28" s="1"/>
  <c r="N204" i="27"/>
  <c r="AV204" i="27" s="1"/>
  <c r="R209" i="28" s="1"/>
  <c r="K204" i="27"/>
  <c r="AS204" i="27" s="1"/>
  <c r="O209" i="28" s="1"/>
  <c r="P204" i="27"/>
  <c r="AX204" i="27" s="1"/>
  <c r="T209" i="28" s="1"/>
  <c r="Q204" i="27"/>
  <c r="AY204" i="27" s="1"/>
  <c r="U209" i="28" s="1"/>
  <c r="M204" i="27"/>
  <c r="AU204" i="27" s="1"/>
  <c r="Q209" i="28" s="1"/>
  <c r="AD209" i="28" l="1"/>
  <c r="AD164" i="28"/>
  <c r="AE164" i="28" s="1"/>
  <c r="AF164" i="28" s="1"/>
  <c r="AG164" i="28" s="1"/>
  <c r="AH164" i="28" s="1"/>
  <c r="AI164" i="28" s="1"/>
  <c r="AJ164" i="28" s="1"/>
  <c r="AK164" i="28" s="1"/>
  <c r="AL164" i="28" s="1"/>
  <c r="AM164" i="28" s="1"/>
  <c r="AD165" i="28"/>
  <c r="AE165" i="28" s="1"/>
  <c r="AF165" i="28" s="1"/>
  <c r="AG165" i="28" s="1"/>
  <c r="AH165" i="28" s="1"/>
  <c r="AI165" i="28" s="1"/>
  <c r="AJ165" i="28" s="1"/>
  <c r="AK165" i="28" s="1"/>
  <c r="AL165" i="28" s="1"/>
  <c r="AM165" i="28" s="1"/>
  <c r="AE209" i="28"/>
  <c r="AF209" i="28" s="1"/>
  <c r="AG209" i="28" s="1"/>
  <c r="AH209" i="28" s="1"/>
  <c r="AI209" i="28" s="1"/>
  <c r="AJ209" i="28" s="1"/>
  <c r="AK209" i="28" s="1"/>
  <c r="AL209" i="28" s="1"/>
  <c r="AM209" i="28" s="1"/>
  <c r="AD44" i="28"/>
  <c r="AE44" i="28" s="1"/>
  <c r="AF44" i="28" s="1"/>
  <c r="AG44" i="28" s="1"/>
  <c r="AH44" i="28" s="1"/>
  <c r="AI44" i="28" s="1"/>
  <c r="AJ44" i="28" s="1"/>
  <c r="AK44" i="28" s="1"/>
  <c r="AL44" i="28" s="1"/>
  <c r="AM44" i="28" s="1"/>
  <c r="U40" i="27"/>
  <c r="BC40" i="27" s="1"/>
  <c r="Y45" i="28" s="1"/>
  <c r="R40" i="27"/>
  <c r="AZ40" i="27" s="1"/>
  <c r="V45" i="28" s="1"/>
  <c r="AN45" i="28" s="1"/>
  <c r="V40" i="27"/>
  <c r="BD40" i="27" s="1"/>
  <c r="Z45" i="28" s="1"/>
  <c r="M158" i="27"/>
  <c r="AU158" i="27" s="1"/>
  <c r="Q163" i="28" s="1"/>
  <c r="H158" i="27"/>
  <c r="AP158" i="27" s="1"/>
  <c r="L163" i="28" s="1"/>
  <c r="N158" i="27"/>
  <c r="AV158" i="27" s="1"/>
  <c r="R163" i="28" s="1"/>
  <c r="P158" i="27"/>
  <c r="AX158" i="27" s="1"/>
  <c r="T163" i="28" s="1"/>
  <c r="O158" i="27"/>
  <c r="AW158" i="27" s="1"/>
  <c r="S163" i="28" s="1"/>
  <c r="Q158" i="27"/>
  <c r="AY158" i="27" s="1"/>
  <c r="U163" i="28" s="1"/>
  <c r="L158" i="27"/>
  <c r="AT158" i="27" s="1"/>
  <c r="P163" i="28" s="1"/>
  <c r="J158" i="27"/>
  <c r="AR158" i="27" s="1"/>
  <c r="N163" i="28" s="1"/>
  <c r="K158" i="27"/>
  <c r="AS158" i="27" s="1"/>
  <c r="O163" i="28" s="1"/>
  <c r="I158" i="27"/>
  <c r="AQ158" i="27" s="1"/>
  <c r="M163" i="28" s="1"/>
  <c r="G158" i="27"/>
  <c r="AO158" i="27" s="1"/>
  <c r="K163" i="28" s="1"/>
  <c r="AC163"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M203" i="27"/>
  <c r="AU203" i="27" s="1"/>
  <c r="Q208" i="28" s="1"/>
  <c r="N203" i="27"/>
  <c r="AV203" i="27" s="1"/>
  <c r="R208" i="28" s="1"/>
  <c r="L203" i="27"/>
  <c r="AT203" i="27" s="1"/>
  <c r="P208" i="28" s="1"/>
  <c r="K203" i="27"/>
  <c r="AS203" i="27" s="1"/>
  <c r="O208" i="28" s="1"/>
  <c r="Q203" i="27"/>
  <c r="AY203" i="27" s="1"/>
  <c r="U208" i="28" s="1"/>
  <c r="I203" i="27"/>
  <c r="AQ203" i="27" s="1"/>
  <c r="M208" i="28" s="1"/>
  <c r="O203" i="27"/>
  <c r="AW203" i="27" s="1"/>
  <c r="S208" i="28" s="1"/>
  <c r="P203" i="27"/>
  <c r="AX203" i="27" s="1"/>
  <c r="T208" i="28" s="1"/>
  <c r="G203" i="27"/>
  <c r="AO203" i="27" s="1"/>
  <c r="K208" i="28" s="1"/>
  <c r="AC208" i="28" s="1"/>
  <c r="H203" i="27"/>
  <c r="AP203" i="27" s="1"/>
  <c r="L208" i="28" s="1"/>
  <c r="J203" i="27"/>
  <c r="AR203" i="27" s="1"/>
  <c r="N208" i="28" s="1"/>
  <c r="AD163" i="28" l="1"/>
  <c r="AE163" i="28" s="1"/>
  <c r="AF163" i="28" s="1"/>
  <c r="AG163" i="28" s="1"/>
  <c r="AH163" i="28" s="1"/>
  <c r="AI163" i="28" s="1"/>
  <c r="AJ163" i="28" s="1"/>
  <c r="AK163" i="28" s="1"/>
  <c r="AL163" i="28" s="1"/>
  <c r="AM163" i="28" s="1"/>
  <c r="AO45" i="28"/>
  <c r="AP45" i="28" s="1"/>
  <c r="AQ45" i="28" s="1"/>
  <c r="AR45" i="28" s="1"/>
  <c r="AD208" i="28"/>
  <c r="AE208" i="28" s="1"/>
  <c r="AF208" i="28" s="1"/>
  <c r="AG208" i="28" s="1"/>
  <c r="AH208" i="28" s="1"/>
  <c r="AI208" i="28" s="1"/>
  <c r="AJ208" i="28" s="1"/>
  <c r="AK208" i="28" s="1"/>
  <c r="AL208" i="28" s="1"/>
  <c r="AM208"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U204" i="27"/>
  <c r="BC204" i="27" s="1"/>
  <c r="Y209" i="28" s="1"/>
  <c r="R204" i="27"/>
  <c r="AZ204" i="27" s="1"/>
  <c r="V209" i="28" s="1"/>
  <c r="AN209" i="28" s="1"/>
  <c r="S204" i="27"/>
  <c r="BA204" i="27" s="1"/>
  <c r="W209" i="28" s="1"/>
  <c r="R39" i="27"/>
  <c r="AZ39" i="27" s="1"/>
  <c r="V44" i="28" s="1"/>
  <c r="AN44" i="28" s="1"/>
  <c r="T39" i="27"/>
  <c r="BB39" i="27" s="1"/>
  <c r="X44" i="28" s="1"/>
  <c r="U39" i="27"/>
  <c r="BC39" i="27" s="1"/>
  <c r="Y44" i="28" s="1"/>
  <c r="V160" i="27"/>
  <c r="BD160" i="27" s="1"/>
  <c r="Z165" i="28" s="1"/>
  <c r="S160" i="27"/>
  <c r="BA160" i="27" s="1"/>
  <c r="W165" i="28" s="1"/>
  <c r="T160" i="27"/>
  <c r="BB160" i="27" s="1"/>
  <c r="X165" i="28" s="1"/>
  <c r="U159" i="27"/>
  <c r="BC159" i="27" s="1"/>
  <c r="Y164" i="28" s="1"/>
  <c r="R159" i="27"/>
  <c r="AZ159" i="27" s="1"/>
  <c r="V164" i="28" s="1"/>
  <c r="AN164" i="28" s="1"/>
  <c r="S159" i="27"/>
  <c r="BA159" i="27" s="1"/>
  <c r="W164" i="28" s="1"/>
  <c r="S39" i="27"/>
  <c r="BA39" i="27" s="1"/>
  <c r="W44" i="28" s="1"/>
  <c r="V204" i="27"/>
  <c r="BD204" i="27" s="1"/>
  <c r="BD22" i="27" s="1"/>
  <c r="T204" i="27"/>
  <c r="BB204" i="27" s="1"/>
  <c r="X209" i="28" s="1"/>
  <c r="V39" i="27"/>
  <c r="BD39" i="27" s="1"/>
  <c r="Z44" i="28" s="1"/>
  <c r="T159" i="27"/>
  <c r="BB159" i="27" s="1"/>
  <c r="X164" i="28" s="1"/>
  <c r="V159" i="27"/>
  <c r="BD159" i="27" s="1"/>
  <c r="Z164" i="28" s="1"/>
  <c r="R160" i="27"/>
  <c r="AZ160" i="27" s="1"/>
  <c r="V165" i="28" s="1"/>
  <c r="AN165" i="28" s="1"/>
  <c r="U160" i="27"/>
  <c r="BC160" i="27" s="1"/>
  <c r="Y165" i="28" s="1"/>
  <c r="Z209" i="28" l="1"/>
  <c r="L100" i="21"/>
  <c r="AO44" i="28"/>
  <c r="AP44" i="28" s="1"/>
  <c r="AQ44" i="28" s="1"/>
  <c r="AR44" i="28" s="1"/>
  <c r="AO164" i="28"/>
  <c r="AP164" i="28" s="1"/>
  <c r="AQ164" i="28" s="1"/>
  <c r="AR164" i="28" s="1"/>
  <c r="AO209" i="28"/>
  <c r="AP209" i="28" s="1"/>
  <c r="AQ209" i="28" s="1"/>
  <c r="AR209" i="28" s="1"/>
  <c r="AO165" i="28"/>
  <c r="AP165" i="28" s="1"/>
  <c r="AQ165" i="28" s="1"/>
  <c r="AR165" i="28" s="1"/>
  <c r="U158" i="27"/>
  <c r="BC158" i="27" s="1"/>
  <c r="Y163" i="28" s="1"/>
  <c r="U38" i="27"/>
  <c r="BC38" i="27" s="1"/>
  <c r="Y43" i="28" s="1"/>
  <c r="R38" i="27"/>
  <c r="AZ38" i="27" s="1"/>
  <c r="V43" i="28" s="1"/>
  <c r="AN43" i="28" s="1"/>
  <c r="T38" i="27"/>
  <c r="BB38" i="27" s="1"/>
  <c r="X43" i="28" s="1"/>
  <c r="V203" i="27"/>
  <c r="BD203" i="27" s="1"/>
  <c r="Z208" i="28" s="1"/>
  <c r="R203" i="27"/>
  <c r="AZ203" i="27" s="1"/>
  <c r="V208" i="28" s="1"/>
  <c r="AN208" i="28" s="1"/>
  <c r="I32" i="27"/>
  <c r="AQ32" i="27" s="1"/>
  <c r="M37" i="28" s="1"/>
  <c r="J32" i="27"/>
  <c r="AR32" i="27" s="1"/>
  <c r="N37" i="28" s="1"/>
  <c r="G32" i="27"/>
  <c r="AO32" i="27" s="1"/>
  <c r="K37" i="28" s="1"/>
  <c r="AC37" i="28" s="1"/>
  <c r="O32" i="27"/>
  <c r="AW32" i="27" s="1"/>
  <c r="S37" i="28" s="1"/>
  <c r="H32" i="27"/>
  <c r="AP32" i="27" s="1"/>
  <c r="L37" i="28" s="1"/>
  <c r="L32" i="27"/>
  <c r="AT32" i="27" s="1"/>
  <c r="P37" i="28" s="1"/>
  <c r="K32" i="27"/>
  <c r="AS32" i="27" s="1"/>
  <c r="O37" i="28" s="1"/>
  <c r="P32" i="27"/>
  <c r="AX32" i="27" s="1"/>
  <c r="T37" i="28" s="1"/>
  <c r="M32" i="27"/>
  <c r="AU32" i="27" s="1"/>
  <c r="Q37" i="28" s="1"/>
  <c r="N32" i="27"/>
  <c r="AV32" i="27" s="1"/>
  <c r="R37" i="28"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R158" i="27"/>
  <c r="AZ158" i="27" s="1"/>
  <c r="V163" i="28" s="1"/>
  <c r="AN163" i="28" s="1"/>
  <c r="V158" i="27"/>
  <c r="BD158" i="27" s="1"/>
  <c r="Z163" i="28" s="1"/>
  <c r="S158" i="27"/>
  <c r="BA158" i="27" s="1"/>
  <c r="W163" i="28" s="1"/>
  <c r="T158" i="27"/>
  <c r="BB158" i="27" s="1"/>
  <c r="X163" i="28" s="1"/>
  <c r="L157" i="27"/>
  <c r="AT157" i="27" s="1"/>
  <c r="P162" i="28" s="1"/>
  <c r="J157" i="27"/>
  <c r="AR157" i="27" s="1"/>
  <c r="N162" i="28" s="1"/>
  <c r="I157" i="27"/>
  <c r="AQ157" i="27" s="1"/>
  <c r="M162" i="28" s="1"/>
  <c r="O157" i="27"/>
  <c r="AW157" i="27" s="1"/>
  <c r="S162" i="28" s="1"/>
  <c r="N157" i="27"/>
  <c r="AV157" i="27" s="1"/>
  <c r="R162" i="28" s="1"/>
  <c r="M157" i="27"/>
  <c r="AU157" i="27" s="1"/>
  <c r="Q162" i="28" s="1"/>
  <c r="G157" i="27"/>
  <c r="AO157" i="27" s="1"/>
  <c r="K162" i="28" s="1"/>
  <c r="AC162" i="28" s="1"/>
  <c r="P157" i="27"/>
  <c r="AX157" i="27" s="1"/>
  <c r="T162" i="28" s="1"/>
  <c r="K157" i="27"/>
  <c r="AS157" i="27" s="1"/>
  <c r="O162" i="28" s="1"/>
  <c r="H157" i="27"/>
  <c r="AP157" i="27" s="1"/>
  <c r="L162" i="28" s="1"/>
  <c r="S203" i="27"/>
  <c r="BA203" i="27" s="1"/>
  <c r="W208" i="28" s="1"/>
  <c r="T203" i="27"/>
  <c r="BB203" i="27" s="1"/>
  <c r="X208" i="28" s="1"/>
  <c r="U203" i="27"/>
  <c r="BC203" i="27" s="1"/>
  <c r="Y208" i="28" s="1"/>
  <c r="I156" i="27"/>
  <c r="AQ156" i="27" s="1"/>
  <c r="M161" i="28" s="1"/>
  <c r="K156" i="27"/>
  <c r="AS156" i="27" s="1"/>
  <c r="O161" i="28" s="1"/>
  <c r="J156" i="27"/>
  <c r="AR156" i="27" s="1"/>
  <c r="N161" i="28" s="1"/>
  <c r="L156" i="27"/>
  <c r="AT156" i="27" s="1"/>
  <c r="P161" i="28" s="1"/>
  <c r="N156" i="27"/>
  <c r="AV156" i="27" s="1"/>
  <c r="R161" i="28" s="1"/>
  <c r="H156" i="27"/>
  <c r="AP156" i="27" s="1"/>
  <c r="L161" i="28" s="1"/>
  <c r="G156" i="27"/>
  <c r="AO156" i="27" s="1"/>
  <c r="K161" i="28" s="1"/>
  <c r="AC161" i="28" s="1"/>
  <c r="P156" i="27"/>
  <c r="AX156" i="27" s="1"/>
  <c r="T161" i="28" s="1"/>
  <c r="M156" i="27"/>
  <c r="AU156" i="27" s="1"/>
  <c r="Q161" i="28" s="1"/>
  <c r="O156" i="27"/>
  <c r="AW156" i="27" s="1"/>
  <c r="S161" i="28" s="1"/>
  <c r="S38" i="27"/>
  <c r="BA38" i="27" s="1"/>
  <c r="W43" i="28" s="1"/>
  <c r="V38" i="27"/>
  <c r="BD38" i="27" s="1"/>
  <c r="Z43" i="28" s="1"/>
  <c r="AO163" i="28" l="1"/>
  <c r="AD162" i="28"/>
  <c r="AE162" i="28" s="1"/>
  <c r="AF162" i="28" s="1"/>
  <c r="AG162" i="28" s="1"/>
  <c r="AH162" i="28" s="1"/>
  <c r="AI162" i="28" s="1"/>
  <c r="AJ162" i="28" s="1"/>
  <c r="AK162" i="28" s="1"/>
  <c r="AL162" i="28" s="1"/>
  <c r="AD38" i="28"/>
  <c r="AE38" i="28" s="1"/>
  <c r="AF38" i="28" s="1"/>
  <c r="AG38" i="28" s="1"/>
  <c r="AH38" i="28" s="1"/>
  <c r="AI38" i="28" s="1"/>
  <c r="AJ38" i="28" s="1"/>
  <c r="AK38" i="28" s="1"/>
  <c r="AL38" i="28" s="1"/>
  <c r="AP163" i="28"/>
  <c r="AQ163" i="28" s="1"/>
  <c r="AR163" i="28" s="1"/>
  <c r="AD37" i="28"/>
  <c r="AE37" i="28" s="1"/>
  <c r="AF37" i="28" s="1"/>
  <c r="AG37" i="28" s="1"/>
  <c r="AH37" i="28" s="1"/>
  <c r="AI37" i="28" s="1"/>
  <c r="AJ37" i="28" s="1"/>
  <c r="AK37" i="28" s="1"/>
  <c r="AL37" i="28" s="1"/>
  <c r="AD161" i="28"/>
  <c r="AE161" i="28" s="1"/>
  <c r="AF161" i="28" s="1"/>
  <c r="AG161" i="28" s="1"/>
  <c r="AH161" i="28" s="1"/>
  <c r="AI161" i="28" s="1"/>
  <c r="AJ161" i="28" s="1"/>
  <c r="AK161" i="28" s="1"/>
  <c r="AL161" i="28" s="1"/>
  <c r="AO43" i="28"/>
  <c r="AP43" i="28" s="1"/>
  <c r="AQ43" i="28" s="1"/>
  <c r="AR43" i="28" s="1"/>
  <c r="AO208" i="28"/>
  <c r="AP208" i="28" s="1"/>
  <c r="AQ208" i="28" s="1"/>
  <c r="AR208"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I200" i="27"/>
  <c r="AQ200" i="27" s="1"/>
  <c r="M205" i="28" s="1"/>
  <c r="G200" i="27"/>
  <c r="AO200" i="27" s="1"/>
  <c r="K205" i="28" s="1"/>
  <c r="AC205" i="28" s="1"/>
  <c r="P200" i="27"/>
  <c r="AX200" i="27" s="1"/>
  <c r="T205" i="28" s="1"/>
  <c r="J200" i="27"/>
  <c r="AR200" i="27" s="1"/>
  <c r="N205" i="28" s="1"/>
  <c r="H200" i="27"/>
  <c r="AP200" i="27" s="1"/>
  <c r="L205" i="28" s="1"/>
  <c r="K200" i="27"/>
  <c r="AS200" i="27" s="1"/>
  <c r="O205" i="28" s="1"/>
  <c r="N200" i="27"/>
  <c r="AV200" i="27" s="1"/>
  <c r="R205" i="28" s="1"/>
  <c r="M200" i="27"/>
  <c r="AU200" i="27" s="1"/>
  <c r="Q205" i="28" s="1"/>
  <c r="L200" i="27"/>
  <c r="AT200" i="27" s="1"/>
  <c r="P205" i="28" s="1"/>
  <c r="O200" i="27"/>
  <c r="AW200" i="27" s="1"/>
  <c r="S205" i="28" s="1"/>
  <c r="O202" i="27"/>
  <c r="AW202" i="27" s="1"/>
  <c r="S207" i="28" s="1"/>
  <c r="M202" i="27"/>
  <c r="AU202" i="27" s="1"/>
  <c r="Q207" i="28" s="1"/>
  <c r="I202" i="27"/>
  <c r="AQ202" i="27" s="1"/>
  <c r="M207" i="28" s="1"/>
  <c r="J202" i="27"/>
  <c r="AR202" i="27" s="1"/>
  <c r="N207" i="28" s="1"/>
  <c r="K202" i="27"/>
  <c r="AS202" i="27" s="1"/>
  <c r="O207" i="28" s="1"/>
  <c r="G202" i="27"/>
  <c r="AO202" i="27" s="1"/>
  <c r="K207" i="28" s="1"/>
  <c r="AC207" i="28" s="1"/>
  <c r="N202" i="27"/>
  <c r="AV202" i="27" s="1"/>
  <c r="R207" i="28" s="1"/>
  <c r="L202" i="27"/>
  <c r="AT202" i="27" s="1"/>
  <c r="P207" i="28" s="1"/>
  <c r="H202" i="27"/>
  <c r="AP202" i="27" s="1"/>
  <c r="L207" i="28" s="1"/>
  <c r="P202" i="27"/>
  <c r="AX202" i="27" s="1"/>
  <c r="T207" i="28" s="1"/>
  <c r="J201" i="27"/>
  <c r="AR201" i="27" s="1"/>
  <c r="N206" i="28" s="1"/>
  <c r="H201" i="27"/>
  <c r="AP201" i="27" s="1"/>
  <c r="L206" i="28" s="1"/>
  <c r="G201" i="27"/>
  <c r="AO201" i="27" s="1"/>
  <c r="K206" i="28" s="1"/>
  <c r="AC206" i="28" s="1"/>
  <c r="I201" i="27"/>
  <c r="AQ201" i="27" s="1"/>
  <c r="M206" i="28" s="1"/>
  <c r="P201" i="27"/>
  <c r="AX201" i="27" s="1"/>
  <c r="T206" i="28" s="1"/>
  <c r="M201" i="27"/>
  <c r="AU201" i="27" s="1"/>
  <c r="Q206" i="28" s="1"/>
  <c r="N201" i="27"/>
  <c r="AV201" i="27" s="1"/>
  <c r="R206" i="28" s="1"/>
  <c r="K201" i="27"/>
  <c r="AS201" i="27" s="1"/>
  <c r="O206" i="28" s="1"/>
  <c r="O201" i="27"/>
  <c r="AW201" i="27" s="1"/>
  <c r="S206" i="28" s="1"/>
  <c r="L201" i="27"/>
  <c r="AT201" i="27" s="1"/>
  <c r="P206" i="28" s="1"/>
  <c r="Q32" i="27"/>
  <c r="AY32" i="27" s="1"/>
  <c r="U37" i="28" s="1"/>
  <c r="Q33" i="27"/>
  <c r="AY33" i="27" s="1"/>
  <c r="U38" i="28" s="1"/>
  <c r="I155" i="27"/>
  <c r="AQ155" i="27" s="1"/>
  <c r="M160" i="28" s="1"/>
  <c r="M155" i="27"/>
  <c r="AU155" i="27" s="1"/>
  <c r="Q160" i="28" s="1"/>
  <c r="P155" i="27"/>
  <c r="AX155" i="27" s="1"/>
  <c r="T160" i="28" s="1"/>
  <c r="K155" i="27"/>
  <c r="AS155" i="27" s="1"/>
  <c r="O160" i="28" s="1"/>
  <c r="L155" i="27"/>
  <c r="AT155" i="27" s="1"/>
  <c r="P160" i="28" s="1"/>
  <c r="N155" i="27"/>
  <c r="AV155" i="27" s="1"/>
  <c r="R160" i="28" s="1"/>
  <c r="O155" i="27"/>
  <c r="AW155" i="27" s="1"/>
  <c r="S160" i="28" s="1"/>
  <c r="J155" i="27"/>
  <c r="AR155" i="27" s="1"/>
  <c r="N160" i="28" s="1"/>
  <c r="H155" i="27"/>
  <c r="AP155" i="27" s="1"/>
  <c r="L160" i="28" s="1"/>
  <c r="G155" i="27"/>
  <c r="AO155" i="27" s="1"/>
  <c r="K160" i="28" s="1"/>
  <c r="AC160" i="28" s="1"/>
  <c r="Q156" i="27"/>
  <c r="AY156" i="27" s="1"/>
  <c r="U161" i="28" s="1"/>
  <c r="Q157" i="27"/>
  <c r="AY157" i="27" s="1"/>
  <c r="U162" i="28" s="1"/>
  <c r="AM162" i="28" l="1"/>
  <c r="AM37" i="28"/>
  <c r="AD206" i="28"/>
  <c r="AE206" i="28" s="1"/>
  <c r="AF206" i="28" s="1"/>
  <c r="AG206" i="28" s="1"/>
  <c r="AH206" i="28" s="1"/>
  <c r="AI206" i="28" s="1"/>
  <c r="AJ206" i="28" s="1"/>
  <c r="AK206" i="28" s="1"/>
  <c r="AL206" i="28" s="1"/>
  <c r="AD39" i="28"/>
  <c r="AE39" i="28" s="1"/>
  <c r="AF39" i="28" s="1"/>
  <c r="AG39" i="28" s="1"/>
  <c r="AH39" i="28" s="1"/>
  <c r="AI39" i="28" s="1"/>
  <c r="AJ39" i="28" s="1"/>
  <c r="AK39" i="28" s="1"/>
  <c r="AL39" i="28" s="1"/>
  <c r="AM39" i="28" s="1"/>
  <c r="AD205" i="28"/>
  <c r="AE205" i="28" s="1"/>
  <c r="AF205" i="28" s="1"/>
  <c r="AG205" i="28" s="1"/>
  <c r="AH205" i="28" s="1"/>
  <c r="AI205" i="28" s="1"/>
  <c r="AJ205" i="28" s="1"/>
  <c r="AK205" i="28" s="1"/>
  <c r="AL205" i="28" s="1"/>
  <c r="AM38" i="28"/>
  <c r="AD160" i="28"/>
  <c r="AE160" i="28" s="1"/>
  <c r="AF160" i="28" s="1"/>
  <c r="AG160" i="28" s="1"/>
  <c r="AH160" i="28" s="1"/>
  <c r="AI160" i="28" s="1"/>
  <c r="AJ160" i="28" s="1"/>
  <c r="AK160" i="28" s="1"/>
  <c r="AL160" i="28" s="1"/>
  <c r="AD207" i="28"/>
  <c r="AE207" i="28" s="1"/>
  <c r="AF207" i="28" s="1"/>
  <c r="AG207" i="28" s="1"/>
  <c r="AH207" i="28" s="1"/>
  <c r="AI207" i="28" s="1"/>
  <c r="AJ207" i="28" s="1"/>
  <c r="AK207" i="28" s="1"/>
  <c r="AL207" i="28" s="1"/>
  <c r="AM161" i="28"/>
  <c r="U32" i="27"/>
  <c r="BC32" i="27" s="1"/>
  <c r="Y37" i="28" s="1"/>
  <c r="R32" i="27"/>
  <c r="AZ32" i="27" s="1"/>
  <c r="V37" i="28" s="1"/>
  <c r="V157" i="27"/>
  <c r="BD157" i="27" s="1"/>
  <c r="Z162" i="28" s="1"/>
  <c r="V33" i="27"/>
  <c r="BD33" i="27" s="1"/>
  <c r="Z38" i="28" s="1"/>
  <c r="S33" i="27"/>
  <c r="BA33" i="27" s="1"/>
  <c r="W38" i="28" s="1"/>
  <c r="V156" i="27"/>
  <c r="BD156" i="27" s="1"/>
  <c r="Z161" i="28" s="1"/>
  <c r="S156" i="27"/>
  <c r="BA156" i="27" s="1"/>
  <c r="W161" i="28" s="1"/>
  <c r="X12" i="57"/>
  <c r="M31" i="27"/>
  <c r="AU31" i="27" s="1"/>
  <c r="Q202" i="27"/>
  <c r="AY202" i="27" s="1"/>
  <c r="U207" i="28" s="1"/>
  <c r="S12" i="57"/>
  <c r="H31" i="27"/>
  <c r="AP31" i="27" s="1"/>
  <c r="U12" i="57"/>
  <c r="J31" i="27"/>
  <c r="AR31" i="27" s="1"/>
  <c r="U33" i="27"/>
  <c r="BC33" i="27" s="1"/>
  <c r="Y38" i="28" s="1"/>
  <c r="T33" i="27"/>
  <c r="BB33" i="27" s="1"/>
  <c r="X38" i="28" s="1"/>
  <c r="R33" i="27"/>
  <c r="AZ33" i="27" s="1"/>
  <c r="V38" i="28" s="1"/>
  <c r="T156" i="27"/>
  <c r="BB156" i="27" s="1"/>
  <c r="X161" i="28" s="1"/>
  <c r="R156" i="27"/>
  <c r="AZ156" i="27" s="1"/>
  <c r="V161" i="28" s="1"/>
  <c r="U156" i="27"/>
  <c r="BC156" i="27" s="1"/>
  <c r="Y161" i="28" s="1"/>
  <c r="AB12" i="57"/>
  <c r="Q31" i="27"/>
  <c r="AY31" i="27" s="1"/>
  <c r="AY16" i="27" s="1"/>
  <c r="V12" i="57"/>
  <c r="K31" i="27"/>
  <c r="AS31" i="27" s="1"/>
  <c r="AA12" i="57"/>
  <c r="P31" i="27"/>
  <c r="AX31" i="27" s="1"/>
  <c r="U157" i="27"/>
  <c r="BC157" i="27" s="1"/>
  <c r="Y162" i="28" s="1"/>
  <c r="R157" i="27"/>
  <c r="AZ157" i="27" s="1"/>
  <c r="V162" i="28" s="1"/>
  <c r="AN162" i="28" s="1"/>
  <c r="S157" i="27"/>
  <c r="BA157" i="27" s="1"/>
  <c r="W162" i="28" s="1"/>
  <c r="T157" i="27"/>
  <c r="BB157" i="27" s="1"/>
  <c r="X162" i="28" s="1"/>
  <c r="W12" i="57"/>
  <c r="L31" i="27"/>
  <c r="AT31" i="27" s="1"/>
  <c r="Q200" i="27"/>
  <c r="AY200" i="27" s="1"/>
  <c r="U205" i="28" s="1"/>
  <c r="Z12" i="57"/>
  <c r="O31" i="27"/>
  <c r="AW31" i="27" s="1"/>
  <c r="Q155" i="27"/>
  <c r="AY155" i="27" s="1"/>
  <c r="U160" i="28" s="1"/>
  <c r="T12" i="57"/>
  <c r="I31" i="27"/>
  <c r="AQ31" i="27" s="1"/>
  <c r="Y12" i="57"/>
  <c r="N31" i="27"/>
  <c r="AV31" i="27" s="1"/>
  <c r="G31" i="27"/>
  <c r="AO31" i="27" s="1"/>
  <c r="R12" i="57"/>
  <c r="T32" i="27"/>
  <c r="BB32" i="27" s="1"/>
  <c r="X37" i="28" s="1"/>
  <c r="V32" i="27"/>
  <c r="BD32" i="27" s="1"/>
  <c r="Z37" i="28" s="1"/>
  <c r="S32" i="27"/>
  <c r="BA32" i="27" s="1"/>
  <c r="W37" i="28" s="1"/>
  <c r="Q201" i="27"/>
  <c r="AY201" i="27" s="1"/>
  <c r="U206" i="28" s="1"/>
  <c r="AR12" i="27" l="1"/>
  <c r="AR16" i="27"/>
  <c r="AW12" i="27"/>
  <c r="AW16" i="27"/>
  <c r="AX12" i="27"/>
  <c r="AX16" i="27"/>
  <c r="L73" i="21" s="1"/>
  <c r="AO12" i="27"/>
  <c r="AO16" i="27"/>
  <c r="AU12" i="27"/>
  <c r="AU16" i="27"/>
  <c r="AQ12" i="27"/>
  <c r="AQ16" i="27"/>
  <c r="L66" i="21" s="1"/>
  <c r="AV12" i="27"/>
  <c r="AV16" i="27"/>
  <c r="AT12" i="27"/>
  <c r="AT16" i="27"/>
  <c r="AS12" i="27"/>
  <c r="AS16" i="27"/>
  <c r="L68" i="21" s="1"/>
  <c r="AP12" i="27"/>
  <c r="AP16" i="27"/>
  <c r="L65" i="21" s="1"/>
  <c r="AM206" i="28"/>
  <c r="AN37" i="28"/>
  <c r="AO37" i="28" s="1"/>
  <c r="AP37" i="28" s="1"/>
  <c r="AQ37" i="28" s="1"/>
  <c r="AR37" i="28" s="1"/>
  <c r="AM207" i="28"/>
  <c r="AY12" i="27"/>
  <c r="AM205" i="28"/>
  <c r="AO162" i="28"/>
  <c r="AP162" i="28" s="1"/>
  <c r="AQ162" i="28" s="1"/>
  <c r="AR162" i="28" s="1"/>
  <c r="AM160" i="28"/>
  <c r="AN161" i="28"/>
  <c r="AO161" i="28" s="1"/>
  <c r="AP161" i="28" s="1"/>
  <c r="AQ161" i="28" s="1"/>
  <c r="AR161" i="28" s="1"/>
  <c r="AN38" i="28"/>
  <c r="AO38" i="28" s="1"/>
  <c r="AP38" i="28" s="1"/>
  <c r="AQ38" i="28" s="1"/>
  <c r="AR38" i="28" s="1"/>
  <c r="R34" i="27"/>
  <c r="AZ34" i="27" s="1"/>
  <c r="V39" i="28" s="1"/>
  <c r="AN39" i="28" s="1"/>
  <c r="V34" i="27"/>
  <c r="BD34" i="27" s="1"/>
  <c r="Z39" i="28" s="1"/>
  <c r="S34" i="27"/>
  <c r="BA34" i="27" s="1"/>
  <c r="W39" i="28" s="1"/>
  <c r="T155" i="27"/>
  <c r="BB155" i="27" s="1"/>
  <c r="X160" i="28" s="1"/>
  <c r="U155" i="27"/>
  <c r="BC155" i="27" s="1"/>
  <c r="Y160" i="28" s="1"/>
  <c r="R155" i="27"/>
  <c r="AZ155" i="27" s="1"/>
  <c r="V160" i="28" s="1"/>
  <c r="S155" i="27"/>
  <c r="BA155" i="27" s="1"/>
  <c r="W160" i="28" s="1"/>
  <c r="R201" i="27"/>
  <c r="AZ201" i="27" s="1"/>
  <c r="V206" i="28" s="1"/>
  <c r="AN206" i="28" s="1"/>
  <c r="V201" i="27"/>
  <c r="BD201" i="27" s="1"/>
  <c r="Z206" i="28" s="1"/>
  <c r="U201" i="27"/>
  <c r="BC201" i="27" s="1"/>
  <c r="Y206" i="28" s="1"/>
  <c r="V200" i="27"/>
  <c r="BD200" i="27" s="1"/>
  <c r="Z205" i="28" s="1"/>
  <c r="S200" i="27"/>
  <c r="BA200" i="27" s="1"/>
  <c r="W205" i="28" s="1"/>
  <c r="T202" i="27"/>
  <c r="BB202" i="27" s="1"/>
  <c r="X207" i="28" s="1"/>
  <c r="R202" i="27"/>
  <c r="AZ202" i="27" s="1"/>
  <c r="V207" i="28" s="1"/>
  <c r="V202" i="27"/>
  <c r="BD202" i="27" s="1"/>
  <c r="Z207" i="28" s="1"/>
  <c r="U34" i="27"/>
  <c r="BC34" i="27" s="1"/>
  <c r="Y39" i="28" s="1"/>
  <c r="T34" i="27"/>
  <c r="BB34" i="27" s="1"/>
  <c r="X39" i="28" s="1"/>
  <c r="M36" i="28"/>
  <c r="V155" i="27"/>
  <c r="BD155" i="27" s="1"/>
  <c r="Z160" i="28" s="1"/>
  <c r="Q36" i="28"/>
  <c r="L70" i="21"/>
  <c r="T201" i="27"/>
  <c r="BB201" i="27" s="1"/>
  <c r="X206" i="28" s="1"/>
  <c r="S201" i="27"/>
  <c r="BA201" i="27" s="1"/>
  <c r="W206" i="28" s="1"/>
  <c r="K36" i="28"/>
  <c r="AC36" i="28" s="1"/>
  <c r="L64" i="21"/>
  <c r="S36" i="28"/>
  <c r="L72" i="21"/>
  <c r="P36" i="28"/>
  <c r="L69" i="21"/>
  <c r="O36" i="28"/>
  <c r="U36" i="28"/>
  <c r="L74" i="21"/>
  <c r="L36" i="28"/>
  <c r="R36" i="28"/>
  <c r="L71" i="21"/>
  <c r="N36" i="28"/>
  <c r="L67" i="21"/>
  <c r="U202" i="27"/>
  <c r="BC202" i="27" s="1"/>
  <c r="Y207" i="28" s="1"/>
  <c r="S202" i="27"/>
  <c r="BA202" i="27" s="1"/>
  <c r="W207" i="28" s="1"/>
  <c r="U200" i="27"/>
  <c r="BC200" i="27" s="1"/>
  <c r="Y205" i="28" s="1"/>
  <c r="R200" i="27"/>
  <c r="AZ200" i="27" s="1"/>
  <c r="V205" i="28" s="1"/>
  <c r="AN205" i="28" s="1"/>
  <c r="T200" i="27"/>
  <c r="BB200" i="27" s="1"/>
  <c r="X205" i="28" s="1"/>
  <c r="T36" i="28"/>
  <c r="AC17" i="28" l="1"/>
  <c r="AC13" i="28"/>
  <c r="AN207" i="28"/>
  <c r="AO207" i="28" s="1"/>
  <c r="AP207" i="28" s="1"/>
  <c r="AQ207" i="28" s="1"/>
  <c r="AR207" i="28" s="1"/>
  <c r="AO206" i="28"/>
  <c r="AP206" i="28" s="1"/>
  <c r="AQ206" i="28" s="1"/>
  <c r="AR206" i="28" s="1"/>
  <c r="AO205" i="28"/>
  <c r="AP205" i="28" s="1"/>
  <c r="AQ205" i="28" s="1"/>
  <c r="AR205" i="28" s="1"/>
  <c r="AO39" i="28"/>
  <c r="AP39" i="28" s="1"/>
  <c r="AQ39" i="28" s="1"/>
  <c r="AR39" i="28" s="1"/>
  <c r="AD36" i="28"/>
  <c r="AN160" i="28"/>
  <c r="AO160" i="28" s="1"/>
  <c r="AP160" i="28" s="1"/>
  <c r="AQ160" i="28" s="1"/>
  <c r="AR160" i="28" s="1"/>
  <c r="AD12" i="57"/>
  <c r="S31" i="27"/>
  <c r="BA31" i="27" s="1"/>
  <c r="V31" i="27"/>
  <c r="BD31" i="27" s="1"/>
  <c r="AG12" i="57"/>
  <c r="AF12" i="57"/>
  <c r="U31" i="27"/>
  <c r="BC31" i="27" s="1"/>
  <c r="AE12" i="57"/>
  <c r="T31" i="27"/>
  <c r="BB31" i="27" s="1"/>
  <c r="R31" i="27"/>
  <c r="AZ31" i="27" s="1"/>
  <c r="AC12" i="57"/>
  <c r="BB12" i="27" l="1"/>
  <c r="BB16" i="27"/>
  <c r="L77" i="21" s="1"/>
  <c r="BD12" i="27"/>
  <c r="BD16" i="27"/>
  <c r="L79" i="21" s="1"/>
  <c r="AD17" i="28"/>
  <c r="AD13" i="28"/>
  <c r="AZ12" i="27"/>
  <c r="AZ16" i="27"/>
  <c r="L75" i="21" s="1"/>
  <c r="BC12" i="27"/>
  <c r="BC16" i="27"/>
  <c r="L78" i="21" s="1"/>
  <c r="BA12" i="27"/>
  <c r="BA16" i="27"/>
  <c r="L76" i="21" s="1"/>
  <c r="AE36" i="28"/>
  <c r="Z36" i="28"/>
  <c r="V36" i="28"/>
  <c r="X36" i="28"/>
  <c r="Y36" i="28"/>
  <c r="W36" i="28"/>
  <c r="AE17" i="28" l="1"/>
  <c r="AE13" i="28"/>
  <c r="AF36" i="28"/>
  <c r="I57" i="21"/>
  <c r="M64" i="21"/>
  <c r="AF17" i="28" l="1"/>
  <c r="AF13" i="28"/>
  <c r="AG36" i="28"/>
  <c r="M65" i="21"/>
  <c r="AG17" i="28" l="1"/>
  <c r="AG13" i="28"/>
  <c r="AH36" i="28"/>
  <c r="M66" i="21"/>
  <c r="AH17" i="28" l="1"/>
  <c r="AH13" i="28"/>
  <c r="AI36" i="28"/>
  <c r="M67" i="21"/>
  <c r="AI17" i="28" l="1"/>
  <c r="AI13" i="28"/>
  <c r="AJ36" i="28"/>
  <c r="M68" i="21"/>
  <c r="AJ17" i="28" l="1"/>
  <c r="AJ13" i="28"/>
  <c r="AK36" i="28"/>
  <c r="M69" i="21"/>
  <c r="AK17" i="28" l="1"/>
  <c r="AK13" i="28"/>
  <c r="AL36" i="28"/>
  <c r="M70" i="21"/>
  <c r="AL17" i="28" l="1"/>
  <c r="AL13" i="28"/>
  <c r="AM36" i="28"/>
  <c r="M71" i="21"/>
  <c r="AM17" i="28" l="1"/>
  <c r="AM13" i="28"/>
  <c r="AN36" i="28"/>
  <c r="M72" i="21"/>
  <c r="AN17" i="28" l="1"/>
  <c r="AN13" i="28"/>
  <c r="AO36" i="28"/>
  <c r="M73" i="21"/>
  <c r="AO17" i="28" l="1"/>
  <c r="AO13" i="28"/>
  <c r="AP36" i="28"/>
  <c r="M74" i="21"/>
  <c r="AP17" i="28" l="1"/>
  <c r="AP13" i="28"/>
  <c r="AQ36" i="28"/>
  <c r="M75" i="21"/>
  <c r="AQ17" i="28" l="1"/>
  <c r="AQ13" i="28"/>
  <c r="AR36" i="28"/>
  <c r="M76" i="21"/>
  <c r="AR17" i="28" l="1"/>
  <c r="AR13" i="28"/>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<sst xmlns="http://schemas.openxmlformats.org/spreadsheetml/2006/main" count="1129" uniqueCount="233">
  <si>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</si>
  <si>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</si>
  <si>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</si>
  <si>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</si>
  <si>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</si>
  <si>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</si>
  <si>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</si>
  <si>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</si>
  <si>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</si>
  <si>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</si>
  <si>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</si>
  <si>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</si>
  <si>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</si>
  <si>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</si>
  <si>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</si>
  <si>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</si>
  <si>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</si>
  <si>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</si>
  <si>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</si>
  <si>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</si>
  <si>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</si>
  <si>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</si>
  <si>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</si>
  <si>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</si>
  <si>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</si>
  <si>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</si>
  <si>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</si>
  <si>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</si>
  <si>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</si>
  <si>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</si>
  <si>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</si>
  <si>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</si>
  <si>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</si>
  <si>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</si>
  <si>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</si>
  <si>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</si>
  <si>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</si>
  <si>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</si>
  <si>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</si>
  <si>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</si>
  <si>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</si>
  <si>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</si>
  <si>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</si>
  <si>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</si>
  <si>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</si>
  <si>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</si>
  <si>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</si>
  <si>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</si>
  <si>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</si>
  <si>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</si>
  <si>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</si>
  <si>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</si>
  <si>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</si>
  <si>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</si>
  <si>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</si>
  <si>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</si>
  <si>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</si>
  <si>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</si>
  <si>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</si>
  <si>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</si>
  <si>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</si>
  <si>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</si>
  <si>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</si>
  <si>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</si>
  <si>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</si>
  <si>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</si>
  <si>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</si>
  <si>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</si>
  <si>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</si>
  <si>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</si>
  <si>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</si>
  <si>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</si>
  <si>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</si>
  <si>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</si>
  <si>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</si>
  <si>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</si>
  <si>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</si>
  <si>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</si>
  <si>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</si>
  <si>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</si>
  <si>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</si>
  <si>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</si>
  <si>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</si>
  <si>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</si>
  <si>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</si>
  <si>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</si>
  <si>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</si>
  <si>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</si>
  <si>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</si>
  <si>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</si>
  <si>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</si>
  <si>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</si>
  <si>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</si>
  <si>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</si>
  <si>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</si>
  <si>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</si>
  <si>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</si>
  <si>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</si>
  <si>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</si>
  <si>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</si>
  <si>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</si>
  <si>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</si>
  <si>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</si>
  <si>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</si>
  <si>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</si>
  <si>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</si>
  <si>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</si>
  <si>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</si>
  <si>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</si>
  <si>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</si>
  <si>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</si>
  <si>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</si>
  <si>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</si>
  <si>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</si>
  <si>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</si>
  <si>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</si>
  <si>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</si>
  <si>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</si>
  <si>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</si>
  <si>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</si>
  <si>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</si>
  <si>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</si>
  <si>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</si>
  <si>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</si>
  <si>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</si>
  <si>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</si>
  <si>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</si>
  <si>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</si>
  <si>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</si>
  <si>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</si>
  <si>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</si>
  <si>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</si>
  <si>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</si>
  <si>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</si>
  <si>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</si>
  <si>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</si>
  <si>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</si>
  <si>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</si>
  <si>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</si>
  <si>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</si>
  <si>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</si>
  <si>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</si>
  <si>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</si>
  <si>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</si>
  <si>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</si>
  <si>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</si>
  <si>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</si>
  <si>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</si>
  <si>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</si>
  <si>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</si>
  <si>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</si>
  <si>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</si>
  <si>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</si>
  <si>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</si>
  <si>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</si>
  <si>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</si>
  <si>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</si>
  <si>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</si>
  <si>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</si>
  <si>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</si>
  <si>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</si>
  <si>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</si>
  <si>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</si>
  <si>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</si>
  <si>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</si>
  <si>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</si>
  <si>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</si>
  <si>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</si>
  <si>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</si>
  <si>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</si>
  <si>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</si>
  <si>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</si>
  <si>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</si>
  <si>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</si>
  <si>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</si>
  <si>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</si>
  <si>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</si>
  <si>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</si>
  <si>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</si>
  <si>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</si>
  <si>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</si>
  <si>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</si>
  <si>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</si>
  <si>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</si>
  <si>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</si>
  <si>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</si>
  <si>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</si>
  <si>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</si>
  <si>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</si>
  <si>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</si>
  <si>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</si>
  <si>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</si>
  <si>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</si>
  <si>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</si>
  <si>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</si>
  <si>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</si>
  <si>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</si>
  <si>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</si>
  <si>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</si>
  <si>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</si>
  <si>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</si>
  <si>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</si>
  <si>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</si>
  <si>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</si>
  <si>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</si>
  <si>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</si>
  <si>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</si>
  <si>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</si>
  <si>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</si>
  <si>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</si>
  <si>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</si>
  <si>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</si>
  <si>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</si>
  <si>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</si>
  <si>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</si>
  <si>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</si>
  <si>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</si>
  <si>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</si>
  <si>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</si>
  <si>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</si>
  <si>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</si>
  <si>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</si>
  <si>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</si>
  <si>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</si>
  <si>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</si>
  <si>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</si>
  <si>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</si>
  <si>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FNOP-gebied</t>
  </si>
  <si>
    <t>Haarlemmer</t>
  </si>
  <si>
    <t>n.v.t.</t>
  </si>
  <si>
    <t>GAW-bestand RNB-G 2022-2026 Liander</t>
  </si>
  <si>
    <t>Kostenbestand RNB Gas, x-factormodel RNB Gas, Correctie kapitaalkosten RNB Gas</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</si>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</sst>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1">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230</v>
      </c>
    </row>
    <row r="17" spans="2:3" x14ac:dyDescent="0.2">
      <c r="B17" s="6" t="s">
        <v>4</v>
      </c>
      <c r="C17" s="7" t="s">
        <v>229</v>
      </c>
    </row>
    <row r="18" spans="2:3" x14ac:dyDescent="0.2">
      <c r="B18" s="6" t="s">
        <v>5</v>
      </c>
      <c r="C18" s="7" t="s">
        <v>232</v>
      </c>
    </row>
    <row r="19" spans="2:3" x14ac:dyDescent="0.2">
      <c r="B19" s="6" t="s">
        <v>6</v>
      </c>
      <c r="C19" s="7" t="s">
        <v>229</v>
      </c>
    </row>
    <row r="20" spans="2:3" x14ac:dyDescent="0.2">
      <c r="B20" s="6" t="s">
        <v>7</v>
      </c>
      <c r="C20" s="7" t="s">
        <v>229</v>
      </c>
    </row>
    <row r="21" spans="2:3" x14ac:dyDescent="0.2">
      <c r="B21" s="6" t="s">
        <v>8</v>
      </c>
      <c r="C21" s="7" t="s">
        <v>231</v>
      </c>
    </row>
    <row r="22" spans="2:3" x14ac:dyDescent="0.2">
      <c r="B22" s="6" t="s">
        <v>9</v>
      </c>
      <c r="C22" s="7" t="s">
        <v>229</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229</v>
      </c>
    </row>
    <row r="32" spans="2:3" x14ac:dyDescent="0.2">
      <c r="B32" s="6" t="s">
        <v>9</v>
      </c>
      <c r="C32" s="7" t="s">
        <v>229</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262"/>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9" t="s">
        <v>123</v>
      </c>
      <c r="C5" s="179"/>
      <c r="D5" s="179"/>
      <c r="E5" s="179"/>
      <c r="F5" s="53"/>
      <c r="G5" s="53"/>
      <c r="H5" s="53"/>
      <c r="I5" s="53"/>
    </row>
    <row r="6" spans="1:9" s="167" customFormat="1" x14ac:dyDescent="0.2">
      <c r="B6" s="179"/>
      <c r="C6" s="179"/>
      <c r="D6" s="179"/>
      <c r="E6" s="179"/>
    </row>
    <row r="7" spans="1:9" s="167" customFormat="1" x14ac:dyDescent="0.2">
      <c r="B7" s="179"/>
      <c r="C7" s="179"/>
      <c r="D7" s="179"/>
      <c r="E7" s="179"/>
    </row>
    <row r="8" spans="1:9" s="167" customFormat="1" x14ac:dyDescent="0.2"/>
    <row r="9" spans="1:9" s="39" customFormat="1" x14ac:dyDescent="0.2">
      <c r="B9" s="154" t="s">
        <v>27</v>
      </c>
      <c r="C9" s="155"/>
      <c r="D9" s="156"/>
      <c r="E9" s="156"/>
      <c r="F9" s="156"/>
      <c r="G9" s="156"/>
      <c r="H9" s="156"/>
    </row>
    <row r="10" spans="1:9" s="39" customFormat="1" ht="39.75" customHeight="1" x14ac:dyDescent="0.2">
      <c r="B10" s="178" t="s">
        <v>220</v>
      </c>
      <c r="C10" s="178"/>
      <c r="D10" s="178"/>
      <c r="E10" s="178"/>
      <c r="F10" s="178"/>
      <c r="G10" s="178"/>
      <c r="H10" s="178"/>
    </row>
    <row r="11" spans="1:9" s="39" customFormat="1" x14ac:dyDescent="0.2">
      <c r="B11" s="158"/>
      <c r="C11" s="158"/>
      <c r="D11" s="158"/>
      <c r="E11" s="158"/>
      <c r="F11" s="158"/>
      <c r="G11" s="158"/>
      <c r="H11" s="158"/>
    </row>
    <row r="12" spans="1:9" s="77" customFormat="1" x14ac:dyDescent="0.2"/>
    <row r="13" spans="1:9" s="39" customFormat="1" x14ac:dyDescent="0.2">
      <c r="B13" s="158"/>
      <c r="C13" s="158"/>
      <c r="D13" s="158"/>
      <c r="E13" s="158"/>
      <c r="F13" s="158"/>
      <c r="G13" s="158"/>
      <c r="H13" s="158"/>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7">
        <f>'1. Resultaat'!C21</f>
        <v>1</v>
      </c>
    </row>
    <row r="27" spans="1:3" s="39" customFormat="1" x14ac:dyDescent="0.2">
      <c r="B27" s="65"/>
      <c r="C27" s="128"/>
    </row>
    <row r="28" spans="1:3" s="39" customFormat="1" x14ac:dyDescent="0.2">
      <c r="B28" s="133" t="s">
        <v>148</v>
      </c>
      <c r="C28" s="128"/>
    </row>
    <row r="29" spans="1:3" s="39" customFormat="1" x14ac:dyDescent="0.2">
      <c r="B29" s="59" t="s">
        <v>228</v>
      </c>
      <c r="C29" s="86">
        <f>'1. Resultaat'!C24</f>
        <v>1</v>
      </c>
    </row>
    <row r="30" spans="1:3" s="39" customFormat="1" x14ac:dyDescent="0.2">
      <c r="B30" s="59" t="s">
        <v>227</v>
      </c>
      <c r="C30" s="86">
        <f>'1. Resultaat'!C25</f>
        <v>1</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9" t="s">
        <v>94</v>
      </c>
      <c r="C61" s="140"/>
      <c r="D61" s="140"/>
      <c r="E61" s="140"/>
      <c r="F61" s="140"/>
      <c r="G61" s="140"/>
      <c r="H61" s="140"/>
      <c r="I61" s="79"/>
      <c r="J61" s="140"/>
      <c r="K61" s="140"/>
      <c r="L61" s="140"/>
      <c r="M61" s="140"/>
      <c r="N61" s="140"/>
      <c r="O61" s="79"/>
      <c r="P61" s="140" t="s">
        <v>74</v>
      </c>
      <c r="Q61" s="26"/>
      <c r="R61" s="26"/>
      <c r="S61" s="26"/>
      <c r="T61" s="26"/>
      <c r="U61" s="26"/>
      <c r="V61" s="26"/>
      <c r="W61" s="26"/>
      <c r="X61" s="26"/>
    </row>
    <row r="62" spans="1:24" ht="25.5" x14ac:dyDescent="0.2">
      <c r="A62" s="24"/>
      <c r="B62" s="140" t="s">
        <v>80</v>
      </c>
      <c r="C62" s="140" t="s">
        <v>126</v>
      </c>
      <c r="D62" s="140" t="s">
        <v>69</v>
      </c>
      <c r="E62" s="140" t="s">
        <v>159</v>
      </c>
      <c r="F62" s="140" t="s">
        <v>124</v>
      </c>
      <c r="G62" s="140" t="s">
        <v>125</v>
      </c>
      <c r="H62" s="140" t="s">
        <v>85</v>
      </c>
      <c r="I62" s="79"/>
      <c r="J62" s="140" t="s">
        <v>126</v>
      </c>
      <c r="K62" s="140" t="s">
        <v>69</v>
      </c>
      <c r="L62" s="140" t="s">
        <v>101</v>
      </c>
      <c r="M62" s="141" t="s">
        <v>165</v>
      </c>
      <c r="N62" s="141" t="s">
        <v>86</v>
      </c>
      <c r="O62" s="79"/>
      <c r="P62" s="140"/>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Nieuwe investeringen</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2011</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2011</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2012</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2012</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2012</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2012</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2013</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2013</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2013</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2013</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2014</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2014</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2014</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2014</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2015</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2015</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2015</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2015</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2016</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2016</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2016</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2016</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2017</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2017</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2017</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2017</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2018</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2018</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2018</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2018</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2019</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2019</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2019</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2019</v>
      </c>
      <c r="I127" s="26"/>
      <c r="J127" s="87">
        <f t="shared" si="0"/>
        <v>1</v>
      </c>
      <c r="K127" s="87">
        <f t="shared" si="1"/>
        <v>1</v>
      </c>
      <c r="L127" s="87">
        <f t="shared" si="2"/>
        <v>1</v>
      </c>
      <c r="M127" s="87">
        <f t="shared" si="3"/>
        <v>1</v>
      </c>
      <c r="N127" s="87">
        <f t="shared" si="4"/>
        <v>1</v>
      </c>
      <c r="O127" s="27"/>
      <c r="P127" s="87">
        <f t="shared" ref="P127:P185"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0</v>
      </c>
      <c r="G128" s="86">
        <f>'3. Investeringen'!I80</f>
        <v>1</v>
      </c>
      <c r="H128" s="121">
        <f>'3. Investeringen'!N80</f>
        <v>2011</v>
      </c>
      <c r="I128" s="26"/>
      <c r="J128" s="87">
        <f t="shared" ref="J128:J191" si="7">INDEX($B$22:$C$26, MATCH(C128,$B$22:$B$26,0),2)</f>
        <v>1</v>
      </c>
      <c r="K128" s="87">
        <f t="shared" ref="K128:K191" si="8">IF(D128=0,1,INDEX($B$39:$C$57, MATCH(D128,$B$39:$B$57,0),2))</f>
        <v>1</v>
      </c>
      <c r="L128" s="87">
        <f t="shared" ref="L128:L191" si="9" xml:space="preserve"> F128 * $C$35 + G128 * $C$36</f>
        <v>1</v>
      </c>
      <c r="M128" s="87">
        <f t="shared" ref="M128:M191" si="10">IF(E128=0,1,INDEX($B$29:$C$32, MATCH(E128,$B$29:$B$32,0),2))</f>
        <v>1</v>
      </c>
      <c r="N128" s="87">
        <f t="shared" ref="N128:N191"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0</v>
      </c>
      <c r="G129" s="86">
        <f>'3. Investeringen'!I81</f>
        <v>1</v>
      </c>
      <c r="H129" s="121">
        <f>'3. Investeringen'!N81</f>
        <v>2011</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0</v>
      </c>
      <c r="G130" s="86">
        <f>'3. Investeringen'!I82</f>
        <v>1</v>
      </c>
      <c r="H130" s="121">
        <f>'3. Investeringen'!N82</f>
        <v>2011</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0</v>
      </c>
      <c r="G131" s="86">
        <f>'3. Investeringen'!I83</f>
        <v>1</v>
      </c>
      <c r="H131" s="121">
        <f>'3. Investeringen'!N83</f>
        <v>2011</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0</v>
      </c>
      <c r="G132" s="86">
        <f>'3. Investeringen'!I84</f>
        <v>1</v>
      </c>
      <c r="H132" s="121">
        <f>'3. Investeringen'!N84</f>
        <v>2011</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0</v>
      </c>
      <c r="G133" s="86">
        <f>'3. Investeringen'!I85</f>
        <v>1</v>
      </c>
      <c r="H133" s="121">
        <f>'3. Investeringen'!N85</f>
        <v>2011</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0</v>
      </c>
      <c r="G134" s="86">
        <f>'3. Investeringen'!I86</f>
        <v>1</v>
      </c>
      <c r="H134" s="121">
        <f>'3. Investeringen'!N86</f>
        <v>2012</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0</v>
      </c>
      <c r="G135" s="86">
        <f>'3. Investeringen'!I87</f>
        <v>1</v>
      </c>
      <c r="H135" s="121">
        <f>'3. Investeringen'!N87</f>
        <v>2012</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0</v>
      </c>
      <c r="G136" s="86">
        <f>'3. Investeringen'!I88</f>
        <v>1</v>
      </c>
      <c r="H136" s="121">
        <f>'3. Investeringen'!N88</f>
        <v>2013</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0</v>
      </c>
      <c r="G137" s="86">
        <f>'3. Investeringen'!I89</f>
        <v>1</v>
      </c>
      <c r="H137" s="121">
        <f>'3. Investeringen'!N89</f>
        <v>2013</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0</v>
      </c>
      <c r="G138" s="86">
        <f>'3. Investeringen'!I90</f>
        <v>1</v>
      </c>
      <c r="H138" s="121">
        <f>'3. Investeringen'!N90</f>
        <v>2014</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0</v>
      </c>
      <c r="G139" s="86">
        <f>'3. Investeringen'!I91</f>
        <v>1</v>
      </c>
      <c r="H139" s="121">
        <f>'3. Investeringen'!N91</f>
        <v>2014</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0</v>
      </c>
      <c r="G140" s="86">
        <f>'3. Investeringen'!I92</f>
        <v>1</v>
      </c>
      <c r="H140" s="121">
        <f>'3. Investeringen'!N92</f>
        <v>2015</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0</v>
      </c>
      <c r="G141" s="86">
        <f>'3. Investeringen'!I93</f>
        <v>1</v>
      </c>
      <c r="H141" s="121">
        <f>'3. Investeringen'!N93</f>
        <v>2015</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0</v>
      </c>
      <c r="G142" s="86">
        <f>'3. Investeringen'!I94</f>
        <v>1</v>
      </c>
      <c r="H142" s="121">
        <f>'3. Investeringen'!N94</f>
        <v>2016</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0</v>
      </c>
      <c r="G143" s="86">
        <f>'3. Investeringen'!I95</f>
        <v>1</v>
      </c>
      <c r="H143" s="121">
        <f>'3. Investeringen'!N95</f>
        <v>2016</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0</v>
      </c>
      <c r="G144" s="86">
        <f>'3. Investeringen'!I96</f>
        <v>1</v>
      </c>
      <c r="H144" s="121">
        <f>'3. Investeringen'!N96</f>
        <v>2017</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0</v>
      </c>
      <c r="G145" s="86">
        <f>'3. Investeringen'!I97</f>
        <v>1</v>
      </c>
      <c r="H145" s="121">
        <f>'3. Investeringen'!N97</f>
        <v>2017</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0</v>
      </c>
      <c r="G146" s="86">
        <f>'3. Investeringen'!I98</f>
        <v>1</v>
      </c>
      <c r="H146" s="121">
        <f>'3. Investeringen'!N98</f>
        <v>2018</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0</v>
      </c>
      <c r="G147" s="86">
        <f>'3. Investeringen'!I99</f>
        <v>1</v>
      </c>
      <c r="H147" s="121">
        <f>'3. Investeringen'!N99</f>
        <v>2018</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0</v>
      </c>
      <c r="G148" s="86">
        <f>'3. Investeringen'!I100</f>
        <v>1</v>
      </c>
      <c r="H148" s="121">
        <f>'3. Investeringen'!N100</f>
        <v>2019</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0</v>
      </c>
      <c r="G149" s="86">
        <f>'3. Investeringen'!I101</f>
        <v>1</v>
      </c>
      <c r="H149" s="121">
        <f>'3. Investeringen'!N101</f>
        <v>2019</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Start-GAW excl. bijzonderheden</v>
      </c>
      <c r="D150" s="86" t="str">
        <f>'3. Investeringen'!D102</f>
        <v>18 Start-GAW (AD)</v>
      </c>
      <c r="E150" s="86" t="str">
        <f>'3. Investeringen'!E102</f>
        <v>FNOP-gebied</v>
      </c>
      <c r="F150" s="86">
        <f>'3. Investeringen'!H102</f>
        <v>0</v>
      </c>
      <c r="G150" s="86">
        <f>'3. Investeringen'!I102</f>
        <v>1</v>
      </c>
      <c r="H150" s="121">
        <f>'3. Investeringen'!N102</f>
        <v>2011</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Start-GAW excl. bijzonderheden</v>
      </c>
      <c r="D151" s="86" t="str">
        <f>'3. Investeringen'!D103</f>
        <v>17 Start-GAW (TD)</v>
      </c>
      <c r="E151" s="86" t="str">
        <f>'3. Investeringen'!E103</f>
        <v>FNOP-gebied</v>
      </c>
      <c r="F151" s="86">
        <f>'3. Investeringen'!H103</f>
        <v>1</v>
      </c>
      <c r="G151" s="86">
        <f>'3. Investeringen'!I103</f>
        <v>0</v>
      </c>
      <c r="H151" s="121">
        <f>'3. Investeringen'!N103</f>
        <v>2011</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t="str">
        <f>'3. Investeringen'!E104</f>
        <v>FNOP-gebied</v>
      </c>
      <c r="F152" s="86">
        <f>'3. Investeringen'!H104</f>
        <v>1</v>
      </c>
      <c r="G152" s="86">
        <f>'3. Investeringen'!I104</f>
        <v>0</v>
      </c>
      <c r="H152" s="121">
        <f>'3. Investeringen'!N104</f>
        <v>2011</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Nieuwe investeringen</v>
      </c>
      <c r="D153" s="86" t="str">
        <f>'3. Investeringen'!D105</f>
        <v>19 Onbekend</v>
      </c>
      <c r="E153" s="86" t="str">
        <f>'3. Investeringen'!E105</f>
        <v>FNOP-gebied</v>
      </c>
      <c r="F153" s="86">
        <f>'3. Investeringen'!H105</f>
        <v>1</v>
      </c>
      <c r="G153" s="86">
        <f>'3. Investeringen'!I105</f>
        <v>0</v>
      </c>
      <c r="H153" s="121">
        <f>'3. Investeringen'!N105</f>
        <v>2011</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Nieuwe investeringen</v>
      </c>
      <c r="D154" s="86" t="str">
        <f>'3. Investeringen'!D106</f>
        <v>19 Onbekend</v>
      </c>
      <c r="E154" s="86" t="str">
        <f>'3. Investeringen'!E106</f>
        <v>FNOP-gebied</v>
      </c>
      <c r="F154" s="86">
        <f>'3. Investeringen'!H106</f>
        <v>1</v>
      </c>
      <c r="G154" s="86">
        <f>'3. Investeringen'!I106</f>
        <v>0</v>
      </c>
      <c r="H154" s="121">
        <f>'3. Investeringen'!N106</f>
        <v>2011</v>
      </c>
      <c r="I154" s="26"/>
      <c r="J154" s="87">
        <f t="shared" si="7"/>
        <v>1</v>
      </c>
      <c r="K154" s="87">
        <f t="shared" si="8"/>
        <v>1</v>
      </c>
      <c r="L154" s="87">
        <f t="shared" si="9"/>
        <v>1</v>
      </c>
      <c r="M154" s="87">
        <f t="shared" si="10"/>
        <v>1</v>
      </c>
      <c r="N154" s="87">
        <f t="shared" si="11"/>
        <v>1</v>
      </c>
      <c r="O154" s="27"/>
      <c r="P154" s="87">
        <f t="shared" si="6"/>
        <v>1</v>
      </c>
    </row>
    <row r="155" spans="2:16" x14ac:dyDescent="0.2">
      <c r="B155" s="86">
        <f>'3. Investeringen'!B107</f>
        <v>93</v>
      </c>
      <c r="C155" s="86" t="str">
        <f>'3. Investeringen'!C107</f>
        <v>Nieuwe investeringen</v>
      </c>
      <c r="D155" s="86" t="str">
        <f>'3. Investeringen'!D107</f>
        <v>19 Onbekend</v>
      </c>
      <c r="E155" s="86" t="str">
        <f>'3. Investeringen'!E107</f>
        <v>FNOP-gebied</v>
      </c>
      <c r="F155" s="86">
        <f>'3. Investeringen'!H107</f>
        <v>1</v>
      </c>
      <c r="G155" s="86">
        <f>'3. Investeringen'!I107</f>
        <v>0</v>
      </c>
      <c r="H155" s="121">
        <f>'3. Investeringen'!N107</f>
        <v>2011</v>
      </c>
      <c r="I155" s="26"/>
      <c r="J155" s="87">
        <f t="shared" si="7"/>
        <v>1</v>
      </c>
      <c r="K155" s="87">
        <f t="shared" si="8"/>
        <v>1</v>
      </c>
      <c r="L155" s="87">
        <f t="shared" si="9"/>
        <v>1</v>
      </c>
      <c r="M155" s="87">
        <f t="shared" si="10"/>
        <v>1</v>
      </c>
      <c r="N155" s="87">
        <f t="shared" si="11"/>
        <v>1</v>
      </c>
      <c r="O155" s="27"/>
      <c r="P155" s="87">
        <f t="shared" si="6"/>
        <v>1</v>
      </c>
    </row>
    <row r="156" spans="2:16" x14ac:dyDescent="0.2">
      <c r="B156" s="86">
        <f>'3. Investeringen'!B108</f>
        <v>94</v>
      </c>
      <c r="C156" s="86" t="str">
        <f>'3. Investeringen'!C108</f>
        <v>Nieuwe investeringen</v>
      </c>
      <c r="D156" s="86" t="str">
        <f>'3. Investeringen'!D108</f>
        <v>19 Onbekend</v>
      </c>
      <c r="E156" s="86" t="str">
        <f>'3. Investeringen'!E108</f>
        <v>FNOP-gebied</v>
      </c>
      <c r="F156" s="86">
        <f>'3. Investeringen'!H108</f>
        <v>1</v>
      </c>
      <c r="G156" s="86">
        <f>'3. Investeringen'!I108</f>
        <v>0</v>
      </c>
      <c r="H156" s="121">
        <f>'3. Investeringen'!N108</f>
        <v>2011</v>
      </c>
      <c r="I156" s="26"/>
      <c r="J156" s="87">
        <f t="shared" si="7"/>
        <v>1</v>
      </c>
      <c r="K156" s="87">
        <f t="shared" si="8"/>
        <v>1</v>
      </c>
      <c r="L156" s="87">
        <f t="shared" si="9"/>
        <v>1</v>
      </c>
      <c r="M156" s="87">
        <f t="shared" si="10"/>
        <v>1</v>
      </c>
      <c r="N156" s="87">
        <f t="shared" si="11"/>
        <v>1</v>
      </c>
      <c r="O156" s="27"/>
      <c r="P156" s="87">
        <f t="shared" si="6"/>
        <v>1</v>
      </c>
    </row>
    <row r="157" spans="2:16" x14ac:dyDescent="0.2">
      <c r="B157" s="86">
        <f>'3. Investeringen'!B109</f>
        <v>95</v>
      </c>
      <c r="C157" s="86" t="str">
        <f>'3. Investeringen'!C109</f>
        <v>Nieuwe investeringen</v>
      </c>
      <c r="D157" s="86" t="str">
        <f>'3. Investeringen'!D109</f>
        <v>19 Onbekend</v>
      </c>
      <c r="E157" s="86" t="str">
        <f>'3. Investeringen'!E109</f>
        <v>FNOP-gebied</v>
      </c>
      <c r="F157" s="86">
        <f>'3. Investeringen'!H109</f>
        <v>1</v>
      </c>
      <c r="G157" s="86">
        <f>'3. Investeringen'!I109</f>
        <v>0</v>
      </c>
      <c r="H157" s="121">
        <f>'3. Investeringen'!N109</f>
        <v>2011</v>
      </c>
      <c r="I157" s="26"/>
      <c r="J157" s="87">
        <f t="shared" si="7"/>
        <v>1</v>
      </c>
      <c r="K157" s="87">
        <f t="shared" si="8"/>
        <v>1</v>
      </c>
      <c r="L157" s="87">
        <f t="shared" si="9"/>
        <v>1</v>
      </c>
      <c r="M157" s="87">
        <f t="shared" si="10"/>
        <v>1</v>
      </c>
      <c r="N157" s="87">
        <f t="shared" si="11"/>
        <v>1</v>
      </c>
      <c r="O157" s="27"/>
      <c r="P157" s="87">
        <f t="shared" si="6"/>
        <v>1</v>
      </c>
    </row>
    <row r="158" spans="2:16" x14ac:dyDescent="0.2">
      <c r="B158" s="86">
        <f>'3. Investeringen'!B110</f>
        <v>96</v>
      </c>
      <c r="C158" s="86" t="str">
        <f>'3. Investeringen'!C110</f>
        <v>Nieuwe investeringen</v>
      </c>
      <c r="D158" s="86" t="str">
        <f>'3. Investeringen'!D110</f>
        <v>19 Onbekend</v>
      </c>
      <c r="E158" s="86" t="str">
        <f>'3. Investeringen'!E110</f>
        <v>FNOP-gebied</v>
      </c>
      <c r="F158" s="86">
        <f>'3. Investeringen'!H110</f>
        <v>1</v>
      </c>
      <c r="G158" s="86">
        <f>'3. Investeringen'!I110</f>
        <v>0</v>
      </c>
      <c r="H158" s="121">
        <f>'3. Investeringen'!N110</f>
        <v>2011</v>
      </c>
      <c r="I158" s="26"/>
      <c r="J158" s="87">
        <f t="shared" si="7"/>
        <v>1</v>
      </c>
      <c r="K158" s="87">
        <f t="shared" si="8"/>
        <v>1</v>
      </c>
      <c r="L158" s="87">
        <f t="shared" si="9"/>
        <v>1</v>
      </c>
      <c r="M158" s="87">
        <f t="shared" si="10"/>
        <v>1</v>
      </c>
      <c r="N158" s="87">
        <f t="shared" si="11"/>
        <v>1</v>
      </c>
      <c r="O158" s="27"/>
      <c r="P158" s="87">
        <f t="shared" si="6"/>
        <v>1</v>
      </c>
    </row>
    <row r="159" spans="2:16" x14ac:dyDescent="0.2">
      <c r="B159" s="86">
        <f>'3. Investeringen'!B111</f>
        <v>97</v>
      </c>
      <c r="C159" s="86" t="str">
        <f>'3. Investeringen'!C111</f>
        <v>Nieuwe investeringen</v>
      </c>
      <c r="D159" s="86" t="str">
        <f>'3. Investeringen'!D111</f>
        <v>19 Onbekend</v>
      </c>
      <c r="E159" s="86" t="str">
        <f>'3. Investeringen'!E111</f>
        <v>FNOP-gebied</v>
      </c>
      <c r="F159" s="86">
        <f>'3. Investeringen'!H111</f>
        <v>1</v>
      </c>
      <c r="G159" s="86">
        <f>'3. Investeringen'!I111</f>
        <v>0</v>
      </c>
      <c r="H159" s="121">
        <f>'3. Investeringen'!N111</f>
        <v>2011</v>
      </c>
      <c r="I159" s="26"/>
      <c r="J159" s="87">
        <f t="shared" si="7"/>
        <v>1</v>
      </c>
      <c r="K159" s="87">
        <f t="shared" si="8"/>
        <v>1</v>
      </c>
      <c r="L159" s="87">
        <f t="shared" si="9"/>
        <v>1</v>
      </c>
      <c r="M159" s="87">
        <f t="shared" si="10"/>
        <v>1</v>
      </c>
      <c r="N159" s="87">
        <f t="shared" si="11"/>
        <v>1</v>
      </c>
      <c r="O159" s="27"/>
      <c r="P159" s="87">
        <f t="shared" si="6"/>
        <v>1</v>
      </c>
    </row>
    <row r="160" spans="2:16" x14ac:dyDescent="0.2">
      <c r="B160" s="86">
        <f>'3. Investeringen'!B112</f>
        <v>98</v>
      </c>
      <c r="C160" s="86" t="str">
        <f>'3. Investeringen'!C112</f>
        <v>Nieuwe investeringen</v>
      </c>
      <c r="D160" s="86" t="str">
        <f>'3. Investeringen'!D112</f>
        <v>19 Onbekend</v>
      </c>
      <c r="E160" s="86" t="str">
        <f>'3. Investeringen'!E112</f>
        <v>FNOP-gebied</v>
      </c>
      <c r="F160" s="86">
        <f>'3. Investeringen'!H112</f>
        <v>1</v>
      </c>
      <c r="G160" s="86">
        <f>'3. Investeringen'!I112</f>
        <v>0</v>
      </c>
      <c r="H160" s="121">
        <f>'3. Investeringen'!N112</f>
        <v>2011</v>
      </c>
      <c r="I160" s="26"/>
      <c r="J160" s="87">
        <f t="shared" si="7"/>
        <v>1</v>
      </c>
      <c r="K160" s="87">
        <f t="shared" si="8"/>
        <v>1</v>
      </c>
      <c r="L160" s="87">
        <f t="shared" si="9"/>
        <v>1</v>
      </c>
      <c r="M160" s="87">
        <f t="shared" si="10"/>
        <v>1</v>
      </c>
      <c r="N160" s="87">
        <f t="shared" si="11"/>
        <v>1</v>
      </c>
      <c r="O160" s="27"/>
      <c r="P160" s="87">
        <f t="shared" si="6"/>
        <v>1</v>
      </c>
    </row>
    <row r="161" spans="2:16" x14ac:dyDescent="0.2">
      <c r="B161" s="86">
        <f>'3. Investeringen'!B113</f>
        <v>99</v>
      </c>
      <c r="C161" s="86" t="str">
        <f>'3. Investeringen'!C113</f>
        <v>Nieuwe investeringen</v>
      </c>
      <c r="D161" s="86" t="str">
        <f>'3. Investeringen'!D113</f>
        <v>19 Onbekend</v>
      </c>
      <c r="E161" s="86" t="str">
        <f>'3. Investeringen'!E113</f>
        <v>FNOP-gebied</v>
      </c>
      <c r="F161" s="86">
        <f>'3. Investeringen'!H113</f>
        <v>1</v>
      </c>
      <c r="G161" s="86">
        <f>'3. Investeringen'!I113</f>
        <v>0</v>
      </c>
      <c r="H161" s="121">
        <f>'3. Investeringen'!N113</f>
        <v>2011</v>
      </c>
      <c r="I161" s="26"/>
      <c r="J161" s="87">
        <f t="shared" si="7"/>
        <v>1</v>
      </c>
      <c r="K161" s="87">
        <f t="shared" si="8"/>
        <v>1</v>
      </c>
      <c r="L161" s="87">
        <f t="shared" si="9"/>
        <v>1</v>
      </c>
      <c r="M161" s="87">
        <f t="shared" si="10"/>
        <v>1</v>
      </c>
      <c r="N161" s="87">
        <f t="shared" si="11"/>
        <v>1</v>
      </c>
      <c r="O161" s="27"/>
      <c r="P161" s="87">
        <f t="shared" si="6"/>
        <v>1</v>
      </c>
    </row>
    <row r="162" spans="2:16" x14ac:dyDescent="0.2">
      <c r="B162" s="86">
        <f>'3. Investeringen'!B114</f>
        <v>100</v>
      </c>
      <c r="C162" s="86" t="str">
        <f>'3. Investeringen'!C114</f>
        <v>Nieuwe investeringen</v>
      </c>
      <c r="D162" s="86" t="str">
        <f>'3. Investeringen'!D114</f>
        <v>19 Onbekend</v>
      </c>
      <c r="E162" s="86" t="str">
        <f>'3. Investeringen'!E114</f>
        <v>FNOP-gebied</v>
      </c>
      <c r="F162" s="86">
        <f>'3. Investeringen'!H114</f>
        <v>1</v>
      </c>
      <c r="G162" s="86">
        <f>'3. Investeringen'!I114</f>
        <v>0</v>
      </c>
      <c r="H162" s="121">
        <f>'3. Investeringen'!N114</f>
        <v>2011</v>
      </c>
      <c r="I162" s="26"/>
      <c r="J162" s="87">
        <f t="shared" si="7"/>
        <v>1</v>
      </c>
      <c r="K162" s="87">
        <f t="shared" si="8"/>
        <v>1</v>
      </c>
      <c r="L162" s="87">
        <f t="shared" si="9"/>
        <v>1</v>
      </c>
      <c r="M162" s="87">
        <f t="shared" si="10"/>
        <v>1</v>
      </c>
      <c r="N162" s="87">
        <f t="shared" si="11"/>
        <v>1</v>
      </c>
      <c r="O162" s="27"/>
      <c r="P162" s="87">
        <f t="shared" si="6"/>
        <v>1</v>
      </c>
    </row>
    <row r="163" spans="2:16" x14ac:dyDescent="0.2">
      <c r="B163" s="86">
        <f>'3. Investeringen'!B115</f>
        <v>101</v>
      </c>
      <c r="C163" s="86" t="str">
        <f>'3. Investeringen'!C115</f>
        <v>Nieuwe investeringen</v>
      </c>
      <c r="D163" s="86" t="str">
        <f>'3. Investeringen'!D115</f>
        <v>19 Onbekend</v>
      </c>
      <c r="E163" s="86" t="str">
        <f>'3. Investeringen'!E115</f>
        <v>FNOP-gebied</v>
      </c>
      <c r="F163" s="86">
        <f>'3. Investeringen'!H115</f>
        <v>1</v>
      </c>
      <c r="G163" s="86">
        <f>'3. Investeringen'!I115</f>
        <v>0</v>
      </c>
      <c r="H163" s="121">
        <f>'3. Investeringen'!N115</f>
        <v>2011</v>
      </c>
      <c r="I163" s="26"/>
      <c r="J163" s="87">
        <f t="shared" si="7"/>
        <v>1</v>
      </c>
      <c r="K163" s="87">
        <f t="shared" si="8"/>
        <v>1</v>
      </c>
      <c r="L163" s="87">
        <f t="shared" si="9"/>
        <v>1</v>
      </c>
      <c r="M163" s="87">
        <f t="shared" si="10"/>
        <v>1</v>
      </c>
      <c r="N163" s="87">
        <f t="shared" si="11"/>
        <v>1</v>
      </c>
      <c r="O163" s="27"/>
      <c r="P163" s="87">
        <f t="shared" si="6"/>
        <v>1</v>
      </c>
    </row>
    <row r="164" spans="2:16" x14ac:dyDescent="0.2">
      <c r="B164" s="86">
        <f>'3. Investeringen'!B116</f>
        <v>102</v>
      </c>
      <c r="C164" s="86" t="str">
        <f>'3. Investeringen'!C116</f>
        <v>Nieuwe investeringen</v>
      </c>
      <c r="D164" s="86" t="str">
        <f>'3. Investeringen'!D116</f>
        <v>19 Onbekend</v>
      </c>
      <c r="E164" s="86" t="str">
        <f>'3. Investeringen'!E116</f>
        <v>FNOP-gebied</v>
      </c>
      <c r="F164" s="86">
        <f>'3. Investeringen'!H116</f>
        <v>1</v>
      </c>
      <c r="G164" s="86">
        <f>'3. Investeringen'!I116</f>
        <v>0</v>
      </c>
      <c r="H164" s="121">
        <f>'3. Investeringen'!N116</f>
        <v>2011</v>
      </c>
      <c r="I164" s="26"/>
      <c r="J164" s="87">
        <f t="shared" si="7"/>
        <v>1</v>
      </c>
      <c r="K164" s="87">
        <f t="shared" si="8"/>
        <v>1</v>
      </c>
      <c r="L164" s="87">
        <f t="shared" si="9"/>
        <v>1</v>
      </c>
      <c r="M164" s="87">
        <f t="shared" si="10"/>
        <v>1</v>
      </c>
      <c r="N164" s="87">
        <f t="shared" si="11"/>
        <v>1</v>
      </c>
      <c r="O164" s="27"/>
      <c r="P164" s="87">
        <f t="shared" si="6"/>
        <v>1</v>
      </c>
    </row>
    <row r="165" spans="2:16" x14ac:dyDescent="0.2">
      <c r="B165" s="86">
        <f>'3. Investeringen'!B117</f>
        <v>103</v>
      </c>
      <c r="C165" s="86" t="str">
        <f>'3. Investeringen'!C117</f>
        <v>Nieuwe investeringen</v>
      </c>
      <c r="D165" s="86" t="str">
        <f>'3. Investeringen'!D117</f>
        <v>19 Onbekend</v>
      </c>
      <c r="E165" s="86" t="str">
        <f>'3. Investeringen'!E117</f>
        <v>FNOP-gebied</v>
      </c>
      <c r="F165" s="86">
        <f>'3. Investeringen'!H117</f>
        <v>1</v>
      </c>
      <c r="G165" s="86">
        <f>'3. Investeringen'!I117</f>
        <v>0</v>
      </c>
      <c r="H165" s="121">
        <f>'3. Investeringen'!N117</f>
        <v>2011</v>
      </c>
      <c r="I165" s="26"/>
      <c r="J165" s="87">
        <f t="shared" si="7"/>
        <v>1</v>
      </c>
      <c r="K165" s="87">
        <f t="shared" si="8"/>
        <v>1</v>
      </c>
      <c r="L165" s="87">
        <f t="shared" si="9"/>
        <v>1</v>
      </c>
      <c r="M165" s="87">
        <f t="shared" si="10"/>
        <v>1</v>
      </c>
      <c r="N165" s="87">
        <f t="shared" si="11"/>
        <v>1</v>
      </c>
      <c r="O165" s="27"/>
      <c r="P165" s="87">
        <f t="shared" si="6"/>
        <v>1</v>
      </c>
    </row>
    <row r="166" spans="2:16" x14ac:dyDescent="0.2">
      <c r="B166" s="86">
        <f>'3. Investeringen'!B118</f>
        <v>104</v>
      </c>
      <c r="C166" s="86" t="str">
        <f>'3. Investeringen'!C118</f>
        <v>Nieuwe investeringen</v>
      </c>
      <c r="D166" s="86" t="str">
        <f>'3. Investeringen'!D118</f>
        <v>19 Onbekend</v>
      </c>
      <c r="E166" s="86" t="str">
        <f>'3. Investeringen'!E118</f>
        <v>FNOP-gebied</v>
      </c>
      <c r="F166" s="86">
        <f>'3. Investeringen'!H118</f>
        <v>1</v>
      </c>
      <c r="G166" s="86">
        <f>'3. Investeringen'!I118</f>
        <v>0</v>
      </c>
      <c r="H166" s="121">
        <f>'3. Investeringen'!N118</f>
        <v>2011</v>
      </c>
      <c r="I166" s="26"/>
      <c r="J166" s="87">
        <f t="shared" si="7"/>
        <v>1</v>
      </c>
      <c r="K166" s="87">
        <f t="shared" si="8"/>
        <v>1</v>
      </c>
      <c r="L166" s="87">
        <f t="shared" si="9"/>
        <v>1</v>
      </c>
      <c r="M166" s="87">
        <f t="shared" si="10"/>
        <v>1</v>
      </c>
      <c r="N166" s="87">
        <f t="shared" si="11"/>
        <v>1</v>
      </c>
      <c r="O166" s="27"/>
      <c r="P166" s="87">
        <f t="shared" si="6"/>
        <v>1</v>
      </c>
    </row>
    <row r="167" spans="2:16" x14ac:dyDescent="0.2">
      <c r="B167" s="86">
        <f>'3. Investeringen'!B119</f>
        <v>105</v>
      </c>
      <c r="C167" s="86" t="str">
        <f>'3. Investeringen'!C119</f>
        <v>Nieuwe investeringen</v>
      </c>
      <c r="D167" s="86" t="str">
        <f>'3. Investeringen'!D119</f>
        <v>19 Onbekend</v>
      </c>
      <c r="E167" s="86" t="str">
        <f>'3. Investeringen'!E119</f>
        <v>FNOP-gebied</v>
      </c>
      <c r="F167" s="86">
        <f>'3. Investeringen'!H119</f>
        <v>1</v>
      </c>
      <c r="G167" s="86">
        <f>'3. Investeringen'!I119</f>
        <v>0</v>
      </c>
      <c r="H167" s="121">
        <f>'3. Investeringen'!N119</f>
        <v>2011</v>
      </c>
      <c r="I167" s="26"/>
      <c r="J167" s="87">
        <f t="shared" si="7"/>
        <v>1</v>
      </c>
      <c r="K167" s="87">
        <f t="shared" si="8"/>
        <v>1</v>
      </c>
      <c r="L167" s="87">
        <f t="shared" si="9"/>
        <v>1</v>
      </c>
      <c r="M167" s="87">
        <f t="shared" si="10"/>
        <v>1</v>
      </c>
      <c r="N167" s="87">
        <f t="shared" si="11"/>
        <v>1</v>
      </c>
      <c r="O167" s="27"/>
      <c r="P167" s="87">
        <f t="shared" si="6"/>
        <v>1</v>
      </c>
    </row>
    <row r="168" spans="2:16" x14ac:dyDescent="0.2">
      <c r="B168" s="86">
        <f>'3. Investeringen'!B120</f>
        <v>106</v>
      </c>
      <c r="C168" s="86" t="str">
        <f>'3. Investeringen'!C120</f>
        <v>Nieuwe investeringen</v>
      </c>
      <c r="D168" s="86" t="str">
        <f>'3. Investeringen'!D120</f>
        <v>19 Onbekend</v>
      </c>
      <c r="E168" s="86" t="str">
        <f>'3. Investeringen'!E120</f>
        <v>FNOP-gebied</v>
      </c>
      <c r="F168" s="86">
        <f>'3. Investeringen'!H120</f>
        <v>1</v>
      </c>
      <c r="G168" s="86">
        <f>'3. Investeringen'!I120</f>
        <v>0</v>
      </c>
      <c r="H168" s="121">
        <f>'3. Investeringen'!N120</f>
        <v>2011</v>
      </c>
      <c r="I168" s="26"/>
      <c r="J168" s="87">
        <f t="shared" si="7"/>
        <v>1</v>
      </c>
      <c r="K168" s="87">
        <f t="shared" si="8"/>
        <v>1</v>
      </c>
      <c r="L168" s="87">
        <f t="shared" si="9"/>
        <v>1</v>
      </c>
      <c r="M168" s="87">
        <f t="shared" si="10"/>
        <v>1</v>
      </c>
      <c r="N168" s="87">
        <f t="shared" si="11"/>
        <v>1</v>
      </c>
      <c r="O168" s="27"/>
      <c r="P168" s="87">
        <f t="shared" si="6"/>
        <v>1</v>
      </c>
    </row>
    <row r="169" spans="2:16" x14ac:dyDescent="0.2">
      <c r="B169" s="86">
        <f>'3. Investeringen'!B121</f>
        <v>107</v>
      </c>
      <c r="C169" s="86" t="str">
        <f>'3. Investeringen'!C121</f>
        <v>Nieuwe investeringen</v>
      </c>
      <c r="D169" s="86" t="str">
        <f>'3. Investeringen'!D121</f>
        <v>19 Onbekend</v>
      </c>
      <c r="E169" s="86" t="str">
        <f>'3. Investeringen'!E121</f>
        <v>FNOP-gebied</v>
      </c>
      <c r="F169" s="86">
        <f>'3. Investeringen'!H121</f>
        <v>1</v>
      </c>
      <c r="G169" s="86">
        <f>'3. Investeringen'!I121</f>
        <v>0</v>
      </c>
      <c r="H169" s="121">
        <f>'3. Investeringen'!N121</f>
        <v>2011</v>
      </c>
      <c r="I169" s="26"/>
      <c r="J169" s="87">
        <f t="shared" si="7"/>
        <v>1</v>
      </c>
      <c r="K169" s="87">
        <f t="shared" si="8"/>
        <v>1</v>
      </c>
      <c r="L169" s="87">
        <f t="shared" si="9"/>
        <v>1</v>
      </c>
      <c r="M169" s="87">
        <f t="shared" si="10"/>
        <v>1</v>
      </c>
      <c r="N169" s="87">
        <f t="shared" si="11"/>
        <v>1</v>
      </c>
      <c r="O169" s="27"/>
      <c r="P169" s="87">
        <f t="shared" si="6"/>
        <v>1</v>
      </c>
    </row>
    <row r="170" spans="2:16" x14ac:dyDescent="0.2">
      <c r="B170" s="86">
        <f>'3. Investeringen'!B122</f>
        <v>108</v>
      </c>
      <c r="C170" s="86" t="str">
        <f>'3. Investeringen'!C122</f>
        <v>Nieuwe investeringen</v>
      </c>
      <c r="D170" s="86" t="str">
        <f>'3. Investeringen'!D122</f>
        <v>19 Onbekend</v>
      </c>
      <c r="E170" s="86" t="str">
        <f>'3. Investeringen'!E122</f>
        <v>FNOP-gebied</v>
      </c>
      <c r="F170" s="86">
        <f>'3. Investeringen'!H122</f>
        <v>1</v>
      </c>
      <c r="G170" s="86">
        <f>'3. Investeringen'!I122</f>
        <v>0</v>
      </c>
      <c r="H170" s="121">
        <f>'3. Investeringen'!N122</f>
        <v>2011</v>
      </c>
      <c r="I170" s="26"/>
      <c r="J170" s="87">
        <f t="shared" si="7"/>
        <v>1</v>
      </c>
      <c r="K170" s="87">
        <f t="shared" si="8"/>
        <v>1</v>
      </c>
      <c r="L170" s="87">
        <f t="shared" si="9"/>
        <v>1</v>
      </c>
      <c r="M170" s="87">
        <f t="shared" si="10"/>
        <v>1</v>
      </c>
      <c r="N170" s="87">
        <f t="shared" si="11"/>
        <v>1</v>
      </c>
      <c r="O170" s="27"/>
      <c r="P170" s="87">
        <f t="shared" si="6"/>
        <v>1</v>
      </c>
    </row>
    <row r="171" spans="2:16" x14ac:dyDescent="0.2">
      <c r="B171" s="86">
        <f>'3. Investeringen'!B123</f>
        <v>109</v>
      </c>
      <c r="C171" s="86" t="str">
        <f>'3. Investeringen'!C123</f>
        <v>Nieuwe investeringen</v>
      </c>
      <c r="D171" s="86" t="str">
        <f>'3. Investeringen'!D123</f>
        <v>19 Onbekend</v>
      </c>
      <c r="E171" s="86" t="str">
        <f>'3. Investeringen'!E123</f>
        <v>FNOP-gebied</v>
      </c>
      <c r="F171" s="86">
        <f>'3. Investeringen'!H123</f>
        <v>1</v>
      </c>
      <c r="G171" s="86">
        <f>'3. Investeringen'!I123</f>
        <v>0</v>
      </c>
      <c r="H171" s="121">
        <f>'3. Investeringen'!N123</f>
        <v>2011</v>
      </c>
      <c r="I171" s="26"/>
      <c r="J171" s="87">
        <f t="shared" si="7"/>
        <v>1</v>
      </c>
      <c r="K171" s="87">
        <f t="shared" si="8"/>
        <v>1</v>
      </c>
      <c r="L171" s="87">
        <f t="shared" si="9"/>
        <v>1</v>
      </c>
      <c r="M171" s="87">
        <f t="shared" si="10"/>
        <v>1</v>
      </c>
      <c r="N171" s="87">
        <f t="shared" si="11"/>
        <v>1</v>
      </c>
      <c r="O171" s="27"/>
      <c r="P171" s="87">
        <f t="shared" si="6"/>
        <v>1</v>
      </c>
    </row>
    <row r="172" spans="2:16" s="79" customFormat="1" x14ac:dyDescent="0.2">
      <c r="B172" s="86">
        <f>'3. Investeringen'!B124</f>
        <v>110</v>
      </c>
      <c r="C172" s="86" t="str">
        <f>'3. Investeringen'!C124</f>
        <v>Nieuwe investeringen</v>
      </c>
      <c r="D172" s="86" t="str">
        <f>'3. Investeringen'!D124</f>
        <v>19 Onbekend</v>
      </c>
      <c r="E172" s="86" t="str">
        <f>'3. Investeringen'!E124</f>
        <v>FNOP-gebied</v>
      </c>
      <c r="F172" s="86">
        <f>'3. Investeringen'!H124</f>
        <v>1</v>
      </c>
      <c r="G172" s="86">
        <f>'3. Investeringen'!I124</f>
        <v>0</v>
      </c>
      <c r="H172" s="121">
        <f>'3. Investeringen'!N124</f>
        <v>2011</v>
      </c>
      <c r="I172" s="26"/>
      <c r="J172" s="87">
        <f t="shared" si="7"/>
        <v>1</v>
      </c>
      <c r="K172" s="87">
        <f t="shared" si="8"/>
        <v>1</v>
      </c>
      <c r="L172" s="87">
        <f t="shared" si="9"/>
        <v>1</v>
      </c>
      <c r="M172" s="87">
        <f t="shared" si="10"/>
        <v>1</v>
      </c>
      <c r="N172" s="87">
        <f t="shared" si="11"/>
        <v>1</v>
      </c>
      <c r="O172" s="27"/>
      <c r="P172" s="87">
        <f t="shared" si="6"/>
        <v>1</v>
      </c>
    </row>
    <row r="173" spans="2:16" s="79" customFormat="1" x14ac:dyDescent="0.2">
      <c r="B173" s="86">
        <f>'3. Investeringen'!B125</f>
        <v>111</v>
      </c>
      <c r="C173" s="86" t="str">
        <f>'3. Investeringen'!C125</f>
        <v>Nieuwe investeringen</v>
      </c>
      <c r="D173" s="86" t="str">
        <f>'3. Investeringen'!D125</f>
        <v>19 Onbekend</v>
      </c>
      <c r="E173" s="86" t="str">
        <f>'3. Investeringen'!E125</f>
        <v>FNOP-gebied</v>
      </c>
      <c r="F173" s="86">
        <f>'3. Investeringen'!H125</f>
        <v>1</v>
      </c>
      <c r="G173" s="86">
        <f>'3. Investeringen'!I125</f>
        <v>0</v>
      </c>
      <c r="H173" s="121">
        <f>'3. Investeringen'!N125</f>
        <v>2011</v>
      </c>
      <c r="I173" s="26"/>
      <c r="J173" s="87">
        <f t="shared" si="7"/>
        <v>1</v>
      </c>
      <c r="K173" s="87">
        <f t="shared" si="8"/>
        <v>1</v>
      </c>
      <c r="L173" s="87">
        <f t="shared" si="9"/>
        <v>1</v>
      </c>
      <c r="M173" s="87">
        <f t="shared" si="10"/>
        <v>1</v>
      </c>
      <c r="N173" s="87">
        <f t="shared" si="11"/>
        <v>1</v>
      </c>
      <c r="O173" s="27"/>
      <c r="P173" s="87">
        <f t="shared" si="6"/>
        <v>1</v>
      </c>
    </row>
    <row r="174" spans="2:16" s="79" customFormat="1" x14ac:dyDescent="0.2">
      <c r="B174" s="86">
        <f>'3. Investeringen'!B126</f>
        <v>112</v>
      </c>
      <c r="C174" s="86" t="str">
        <f>'3. Investeringen'!C126</f>
        <v>Nieuwe investeringen</v>
      </c>
      <c r="D174" s="86" t="str">
        <f>'3. Investeringen'!D126</f>
        <v>19 Onbekend</v>
      </c>
      <c r="E174" s="86" t="str">
        <f>'3. Investeringen'!E126</f>
        <v>FNOP-gebied</v>
      </c>
      <c r="F174" s="86">
        <f>'3. Investeringen'!H126</f>
        <v>1</v>
      </c>
      <c r="G174" s="86">
        <f>'3. Investeringen'!I126</f>
        <v>0</v>
      </c>
      <c r="H174" s="121">
        <f>'3. Investeringen'!N126</f>
        <v>2011</v>
      </c>
      <c r="I174" s="26"/>
      <c r="J174" s="87">
        <f t="shared" si="7"/>
        <v>1</v>
      </c>
      <c r="K174" s="87">
        <f t="shared" si="8"/>
        <v>1</v>
      </c>
      <c r="L174" s="87">
        <f t="shared" si="9"/>
        <v>1</v>
      </c>
      <c r="M174" s="87">
        <f t="shared" si="10"/>
        <v>1</v>
      </c>
      <c r="N174" s="87">
        <f t="shared" si="11"/>
        <v>1</v>
      </c>
      <c r="O174" s="27"/>
      <c r="P174" s="87">
        <f t="shared" si="6"/>
        <v>1</v>
      </c>
    </row>
    <row r="175" spans="2:16" s="79" customFormat="1" x14ac:dyDescent="0.2">
      <c r="B175" s="86">
        <f>'3. Investeringen'!B127</f>
        <v>113</v>
      </c>
      <c r="C175" s="86" t="str">
        <f>'3. Investeringen'!C127</f>
        <v>Nieuwe investeringen</v>
      </c>
      <c r="D175" s="86" t="str">
        <f>'3. Investeringen'!D127</f>
        <v>19 Onbekend</v>
      </c>
      <c r="E175" s="86" t="str">
        <f>'3. Investeringen'!E127</f>
        <v>FNOP-gebied</v>
      </c>
      <c r="F175" s="86">
        <f>'3. Investeringen'!H127</f>
        <v>1</v>
      </c>
      <c r="G175" s="86">
        <f>'3. Investeringen'!I127</f>
        <v>0</v>
      </c>
      <c r="H175" s="121">
        <f>'3. Investeringen'!N127</f>
        <v>2011</v>
      </c>
      <c r="I175" s="26"/>
      <c r="J175" s="87">
        <f t="shared" si="7"/>
        <v>1</v>
      </c>
      <c r="K175" s="87">
        <f t="shared" si="8"/>
        <v>1</v>
      </c>
      <c r="L175" s="87">
        <f t="shared" si="9"/>
        <v>1</v>
      </c>
      <c r="M175" s="87">
        <f t="shared" si="10"/>
        <v>1</v>
      </c>
      <c r="N175" s="87">
        <f t="shared" si="11"/>
        <v>1</v>
      </c>
      <c r="O175" s="27"/>
      <c r="P175" s="87">
        <f t="shared" si="6"/>
        <v>1</v>
      </c>
    </row>
    <row r="176" spans="2:16" s="79" customFormat="1" x14ac:dyDescent="0.2">
      <c r="B176" s="86">
        <f>'3. Investeringen'!B128</f>
        <v>114</v>
      </c>
      <c r="C176" s="86" t="str">
        <f>'3. Investeringen'!C128</f>
        <v>Nieuwe investeringen</v>
      </c>
      <c r="D176" s="86" t="str">
        <f>'3. Investeringen'!D128</f>
        <v>19 Onbekend</v>
      </c>
      <c r="E176" s="86" t="str">
        <f>'3. Investeringen'!E128</f>
        <v>FNOP-gebied</v>
      </c>
      <c r="F176" s="86">
        <f>'3. Investeringen'!H128</f>
        <v>1</v>
      </c>
      <c r="G176" s="86">
        <f>'3. Investeringen'!I128</f>
        <v>0</v>
      </c>
      <c r="H176" s="121">
        <f>'3. Investeringen'!N128</f>
        <v>2011</v>
      </c>
      <c r="I176" s="26"/>
      <c r="J176" s="87">
        <f t="shared" si="7"/>
        <v>1</v>
      </c>
      <c r="K176" s="87">
        <f t="shared" si="8"/>
        <v>1</v>
      </c>
      <c r="L176" s="87">
        <f t="shared" si="9"/>
        <v>1</v>
      </c>
      <c r="M176" s="87">
        <f t="shared" si="10"/>
        <v>1</v>
      </c>
      <c r="N176" s="87">
        <f t="shared" si="11"/>
        <v>1</v>
      </c>
      <c r="O176" s="27"/>
      <c r="P176" s="87">
        <f t="shared" si="6"/>
        <v>1</v>
      </c>
    </row>
    <row r="177" spans="2:16" s="79" customFormat="1" x14ac:dyDescent="0.2">
      <c r="B177" s="86">
        <f>'3. Investeringen'!B129</f>
        <v>115</v>
      </c>
      <c r="C177" s="86" t="str">
        <f>'3. Investeringen'!C129</f>
        <v>Nieuwe investeringen</v>
      </c>
      <c r="D177" s="86" t="str">
        <f>'3. Investeringen'!D129</f>
        <v>19 Onbekend</v>
      </c>
      <c r="E177" s="86" t="str">
        <f>'3. Investeringen'!E129</f>
        <v>FNOP-gebied</v>
      </c>
      <c r="F177" s="86">
        <f>'3. Investeringen'!H129</f>
        <v>1</v>
      </c>
      <c r="G177" s="86">
        <f>'3. Investeringen'!I129</f>
        <v>0</v>
      </c>
      <c r="H177" s="121">
        <f>'3. Investeringen'!N129</f>
        <v>2011</v>
      </c>
      <c r="I177" s="26"/>
      <c r="J177" s="87">
        <f t="shared" si="7"/>
        <v>1</v>
      </c>
      <c r="K177" s="87">
        <f t="shared" si="8"/>
        <v>1</v>
      </c>
      <c r="L177" s="87">
        <f t="shared" si="9"/>
        <v>1</v>
      </c>
      <c r="M177" s="87">
        <f t="shared" si="10"/>
        <v>1</v>
      </c>
      <c r="N177" s="87">
        <f t="shared" si="11"/>
        <v>1</v>
      </c>
      <c r="O177" s="27"/>
      <c r="P177" s="87">
        <f t="shared" si="6"/>
        <v>1</v>
      </c>
    </row>
    <row r="178" spans="2:16" s="79" customFormat="1" x14ac:dyDescent="0.2">
      <c r="B178" s="86">
        <f>'3. Investeringen'!B130</f>
        <v>116</v>
      </c>
      <c r="C178" s="86" t="str">
        <f>'3. Investeringen'!C130</f>
        <v>Nieuwe investeringen</v>
      </c>
      <c r="D178" s="86" t="str">
        <f>'3. Investeringen'!D130</f>
        <v>19 Onbekend</v>
      </c>
      <c r="E178" s="86" t="str">
        <f>'3. Investeringen'!E130</f>
        <v>FNOP-gebied</v>
      </c>
      <c r="F178" s="86">
        <f>'3. Investeringen'!H130</f>
        <v>1</v>
      </c>
      <c r="G178" s="86">
        <f>'3. Investeringen'!I130</f>
        <v>0</v>
      </c>
      <c r="H178" s="121">
        <f>'3. Investeringen'!N130</f>
        <v>2011</v>
      </c>
      <c r="I178" s="26"/>
      <c r="J178" s="87">
        <f t="shared" si="7"/>
        <v>1</v>
      </c>
      <c r="K178" s="87">
        <f t="shared" si="8"/>
        <v>1</v>
      </c>
      <c r="L178" s="87">
        <f t="shared" si="9"/>
        <v>1</v>
      </c>
      <c r="M178" s="87">
        <f t="shared" si="10"/>
        <v>1</v>
      </c>
      <c r="N178" s="87">
        <f t="shared" si="11"/>
        <v>1</v>
      </c>
      <c r="O178" s="27"/>
      <c r="P178" s="87">
        <f t="shared" si="6"/>
        <v>1</v>
      </c>
    </row>
    <row r="179" spans="2:16" s="79" customFormat="1" x14ac:dyDescent="0.2">
      <c r="B179" s="86">
        <f>'3. Investeringen'!B131</f>
        <v>117</v>
      </c>
      <c r="C179" s="86" t="str">
        <f>'3. Investeringen'!C131</f>
        <v>Nieuwe investeringen</v>
      </c>
      <c r="D179" s="86" t="str">
        <f>'3. Investeringen'!D131</f>
        <v>19 Onbekend</v>
      </c>
      <c r="E179" s="86" t="str">
        <f>'3. Investeringen'!E131</f>
        <v>FNOP-gebied</v>
      </c>
      <c r="F179" s="86">
        <f>'3. Investeringen'!H131</f>
        <v>1</v>
      </c>
      <c r="G179" s="86">
        <f>'3. Investeringen'!I131</f>
        <v>0</v>
      </c>
      <c r="H179" s="121">
        <f>'3. Investeringen'!N131</f>
        <v>2011</v>
      </c>
      <c r="I179" s="26"/>
      <c r="J179" s="87">
        <f t="shared" si="7"/>
        <v>1</v>
      </c>
      <c r="K179" s="87">
        <f t="shared" si="8"/>
        <v>1</v>
      </c>
      <c r="L179" s="87">
        <f t="shared" si="9"/>
        <v>1</v>
      </c>
      <c r="M179" s="87">
        <f t="shared" si="10"/>
        <v>1</v>
      </c>
      <c r="N179" s="87">
        <f t="shared" si="11"/>
        <v>1</v>
      </c>
      <c r="O179" s="27"/>
      <c r="P179" s="87">
        <f t="shared" si="6"/>
        <v>1</v>
      </c>
    </row>
    <row r="180" spans="2:16" s="79" customFormat="1" x14ac:dyDescent="0.2">
      <c r="B180" s="86">
        <f>'3. Investeringen'!B132</f>
        <v>118</v>
      </c>
      <c r="C180" s="86" t="str">
        <f>'3. Investeringen'!C132</f>
        <v>Nieuwe investeringen</v>
      </c>
      <c r="D180" s="86" t="str">
        <f>'3. Investeringen'!D132</f>
        <v>19 Onbekend</v>
      </c>
      <c r="E180" s="86" t="str">
        <f>'3. Investeringen'!E132</f>
        <v>FNOP-gebied</v>
      </c>
      <c r="F180" s="86">
        <f>'3. Investeringen'!H132</f>
        <v>1</v>
      </c>
      <c r="G180" s="86">
        <f>'3. Investeringen'!I132</f>
        <v>0</v>
      </c>
      <c r="H180" s="121">
        <f>'3. Investeringen'!N132</f>
        <v>2011</v>
      </c>
      <c r="I180" s="26"/>
      <c r="J180" s="87">
        <f t="shared" si="7"/>
        <v>1</v>
      </c>
      <c r="K180" s="87">
        <f t="shared" si="8"/>
        <v>1</v>
      </c>
      <c r="L180" s="87">
        <f t="shared" si="9"/>
        <v>1</v>
      </c>
      <c r="M180" s="87">
        <f t="shared" si="10"/>
        <v>1</v>
      </c>
      <c r="N180" s="87">
        <f t="shared" si="11"/>
        <v>1</v>
      </c>
      <c r="O180" s="27"/>
      <c r="P180" s="87">
        <f t="shared" si="6"/>
        <v>1</v>
      </c>
    </row>
    <row r="181" spans="2:16" s="79" customFormat="1" x14ac:dyDescent="0.2">
      <c r="B181" s="86">
        <f>'3. Investeringen'!B133</f>
        <v>119</v>
      </c>
      <c r="C181" s="86" t="str">
        <f>'3. Investeringen'!C133</f>
        <v>Nieuwe investeringen</v>
      </c>
      <c r="D181" s="86" t="str">
        <f>'3. Investeringen'!D133</f>
        <v>19 Onbekend</v>
      </c>
      <c r="E181" s="86" t="str">
        <f>'3. Investeringen'!E133</f>
        <v>FNOP-gebied</v>
      </c>
      <c r="F181" s="86">
        <f>'3. Investeringen'!H133</f>
        <v>1</v>
      </c>
      <c r="G181" s="86">
        <f>'3. Investeringen'!I133</f>
        <v>0</v>
      </c>
      <c r="H181" s="121">
        <f>'3. Investeringen'!N133</f>
        <v>2011</v>
      </c>
      <c r="I181" s="26"/>
      <c r="J181" s="87">
        <f t="shared" si="7"/>
        <v>1</v>
      </c>
      <c r="K181" s="87">
        <f t="shared" si="8"/>
        <v>1</v>
      </c>
      <c r="L181" s="87">
        <f t="shared" si="9"/>
        <v>1</v>
      </c>
      <c r="M181" s="87">
        <f t="shared" si="10"/>
        <v>1</v>
      </c>
      <c r="N181" s="87">
        <f t="shared" si="11"/>
        <v>1</v>
      </c>
      <c r="O181" s="27"/>
      <c r="P181" s="87">
        <f t="shared" si="6"/>
        <v>1</v>
      </c>
    </row>
    <row r="182" spans="2:16" s="79" customFormat="1" x14ac:dyDescent="0.2">
      <c r="B182" s="86">
        <f>'3. Investeringen'!B134</f>
        <v>120</v>
      </c>
      <c r="C182" s="86" t="str">
        <f>'3. Investeringen'!C134</f>
        <v>Nieuwe investeringen</v>
      </c>
      <c r="D182" s="86" t="str">
        <f>'3. Investeringen'!D134</f>
        <v>19 Onbekend</v>
      </c>
      <c r="E182" s="86" t="str">
        <f>'3. Investeringen'!E134</f>
        <v>FNOP-gebied</v>
      </c>
      <c r="F182" s="86">
        <f>'3. Investeringen'!H134</f>
        <v>1</v>
      </c>
      <c r="G182" s="86">
        <f>'3. Investeringen'!I134</f>
        <v>0</v>
      </c>
      <c r="H182" s="121">
        <f>'3. Investeringen'!N134</f>
        <v>2011</v>
      </c>
      <c r="I182" s="26"/>
      <c r="J182" s="87">
        <f t="shared" si="7"/>
        <v>1</v>
      </c>
      <c r="K182" s="87">
        <f t="shared" si="8"/>
        <v>1</v>
      </c>
      <c r="L182" s="87">
        <f t="shared" si="9"/>
        <v>1</v>
      </c>
      <c r="M182" s="87">
        <f t="shared" si="10"/>
        <v>1</v>
      </c>
      <c r="N182" s="87">
        <f t="shared" si="11"/>
        <v>1</v>
      </c>
      <c r="O182" s="27"/>
      <c r="P182" s="87">
        <f t="shared" si="6"/>
        <v>1</v>
      </c>
    </row>
    <row r="183" spans="2:16" s="79" customFormat="1" x14ac:dyDescent="0.2">
      <c r="B183" s="86">
        <f>'3. Investeringen'!B135</f>
        <v>121</v>
      </c>
      <c r="C183" s="86" t="str">
        <f>'3. Investeringen'!C135</f>
        <v>Nieuwe investeringen</v>
      </c>
      <c r="D183" s="86" t="str">
        <f>'3. Investeringen'!D135</f>
        <v>19 Onbekend</v>
      </c>
      <c r="E183" s="86" t="str">
        <f>'3. Investeringen'!E135</f>
        <v>FNOP-gebied</v>
      </c>
      <c r="F183" s="86">
        <f>'3. Investeringen'!H135</f>
        <v>1</v>
      </c>
      <c r="G183" s="86">
        <f>'3. Investeringen'!I135</f>
        <v>0</v>
      </c>
      <c r="H183" s="121">
        <f>'3. Investeringen'!N135</f>
        <v>2011</v>
      </c>
      <c r="I183" s="26"/>
      <c r="J183" s="87">
        <f t="shared" si="7"/>
        <v>1</v>
      </c>
      <c r="K183" s="87">
        <f t="shared" si="8"/>
        <v>1</v>
      </c>
      <c r="L183" s="87">
        <f t="shared" si="9"/>
        <v>1</v>
      </c>
      <c r="M183" s="87">
        <f t="shared" si="10"/>
        <v>1</v>
      </c>
      <c r="N183" s="87">
        <f t="shared" si="11"/>
        <v>1</v>
      </c>
      <c r="O183" s="27"/>
      <c r="P183" s="87">
        <f t="shared" si="6"/>
        <v>1</v>
      </c>
    </row>
    <row r="184" spans="2:16" s="79" customFormat="1" x14ac:dyDescent="0.2">
      <c r="B184" s="86">
        <f>'3. Investeringen'!B136</f>
        <v>122</v>
      </c>
      <c r="C184" s="86" t="str">
        <f>'3. Investeringen'!C136</f>
        <v>Nieuwe investeringen</v>
      </c>
      <c r="D184" s="86" t="str">
        <f>'3. Investeringen'!D136</f>
        <v>19 Onbekend</v>
      </c>
      <c r="E184" s="86" t="str">
        <f>'3. Investeringen'!E136</f>
        <v>FNOP-gebied</v>
      </c>
      <c r="F184" s="86">
        <f>'3. Investeringen'!H136</f>
        <v>1</v>
      </c>
      <c r="G184" s="86">
        <f>'3. Investeringen'!I136</f>
        <v>0</v>
      </c>
      <c r="H184" s="121">
        <f>'3. Investeringen'!N136</f>
        <v>2011</v>
      </c>
      <c r="I184" s="26"/>
      <c r="J184" s="87">
        <f t="shared" si="7"/>
        <v>1</v>
      </c>
      <c r="K184" s="87">
        <f t="shared" si="8"/>
        <v>1</v>
      </c>
      <c r="L184" s="87">
        <f t="shared" si="9"/>
        <v>1</v>
      </c>
      <c r="M184" s="87">
        <f t="shared" si="10"/>
        <v>1</v>
      </c>
      <c r="N184" s="87">
        <f t="shared" si="11"/>
        <v>1</v>
      </c>
      <c r="O184" s="27"/>
      <c r="P184" s="87">
        <f t="shared" si="6"/>
        <v>1</v>
      </c>
    </row>
    <row r="185" spans="2:16" s="79" customFormat="1" x14ac:dyDescent="0.2">
      <c r="B185" s="86">
        <f>'3. Investeringen'!B137</f>
        <v>123</v>
      </c>
      <c r="C185" s="86" t="str">
        <f>'3. Investeringen'!C137</f>
        <v>Nieuwe investeringen</v>
      </c>
      <c r="D185" s="86" t="str">
        <f>'3. Investeringen'!D137</f>
        <v>19 Onbekend</v>
      </c>
      <c r="E185" s="86" t="str">
        <f>'3. Investeringen'!E137</f>
        <v>FNOP-gebied</v>
      </c>
      <c r="F185" s="86">
        <f>'3. Investeringen'!H137</f>
        <v>1</v>
      </c>
      <c r="G185" s="86">
        <f>'3. Investeringen'!I137</f>
        <v>0</v>
      </c>
      <c r="H185" s="121">
        <f>'3. Investeringen'!N137</f>
        <v>2011</v>
      </c>
      <c r="I185" s="26"/>
      <c r="J185" s="87">
        <f t="shared" si="7"/>
        <v>1</v>
      </c>
      <c r="K185" s="87">
        <f t="shared" si="8"/>
        <v>1</v>
      </c>
      <c r="L185" s="87">
        <f t="shared" si="9"/>
        <v>1</v>
      </c>
      <c r="M185" s="87">
        <f t="shared" si="10"/>
        <v>1</v>
      </c>
      <c r="N185" s="87">
        <f t="shared" si="11"/>
        <v>1</v>
      </c>
      <c r="O185" s="27"/>
      <c r="P185" s="87">
        <f t="shared" si="6"/>
        <v>1</v>
      </c>
    </row>
    <row r="186" spans="2:16" s="79" customFormat="1" x14ac:dyDescent="0.2">
      <c r="B186" s="86">
        <f>'3. Investeringen'!B138</f>
        <v>124</v>
      </c>
      <c r="C186" s="86" t="str">
        <f>'3. Investeringen'!C138</f>
        <v>Nieuwe investeringen</v>
      </c>
      <c r="D186" s="86" t="str">
        <f>'3. Investeringen'!D138</f>
        <v>19 Onbekend</v>
      </c>
      <c r="E186" s="86" t="str">
        <f>'3. Investeringen'!E138</f>
        <v>FNOP-gebied</v>
      </c>
      <c r="F186" s="86">
        <f>'3. Investeringen'!H138</f>
        <v>1</v>
      </c>
      <c r="G186" s="86">
        <f>'3. Investeringen'!I138</f>
        <v>0</v>
      </c>
      <c r="H186" s="121">
        <f>'3. Investeringen'!N138</f>
        <v>2011</v>
      </c>
      <c r="I186" s="26"/>
      <c r="J186" s="87">
        <f t="shared" si="7"/>
        <v>1</v>
      </c>
      <c r="K186" s="87">
        <f t="shared" si="8"/>
        <v>1</v>
      </c>
      <c r="L186" s="87">
        <f t="shared" si="9"/>
        <v>1</v>
      </c>
      <c r="M186" s="87">
        <f t="shared" si="10"/>
        <v>1</v>
      </c>
      <c r="N186" s="87">
        <f t="shared" si="11"/>
        <v>1</v>
      </c>
      <c r="O186" s="27"/>
      <c r="P186" s="87">
        <f t="shared" ref="P186:P249" si="12">PRODUCT(J186:N186)</f>
        <v>1</v>
      </c>
    </row>
    <row r="187" spans="2:16" s="79" customFormat="1" x14ac:dyDescent="0.2">
      <c r="B187" s="86">
        <f>'3. Investeringen'!B139</f>
        <v>125</v>
      </c>
      <c r="C187" s="86" t="str">
        <f>'3. Investeringen'!C139</f>
        <v>Nieuwe investeringen</v>
      </c>
      <c r="D187" s="86" t="str">
        <f>'3. Investeringen'!D139</f>
        <v>19 Onbekend</v>
      </c>
      <c r="E187" s="86" t="str">
        <f>'3. Investeringen'!E139</f>
        <v>FNOP-gebied</v>
      </c>
      <c r="F187" s="86">
        <f>'3. Investeringen'!H139</f>
        <v>1</v>
      </c>
      <c r="G187" s="86">
        <f>'3. Investeringen'!I139</f>
        <v>0</v>
      </c>
      <c r="H187" s="121">
        <f>'3. Investeringen'!N139</f>
        <v>2011</v>
      </c>
      <c r="I187" s="26"/>
      <c r="J187" s="87">
        <f t="shared" si="7"/>
        <v>1</v>
      </c>
      <c r="K187" s="87">
        <f t="shared" si="8"/>
        <v>1</v>
      </c>
      <c r="L187" s="87">
        <f t="shared" si="9"/>
        <v>1</v>
      </c>
      <c r="M187" s="87">
        <f t="shared" si="10"/>
        <v>1</v>
      </c>
      <c r="N187" s="87">
        <f t="shared" si="11"/>
        <v>1</v>
      </c>
      <c r="O187" s="27"/>
      <c r="P187" s="87">
        <f t="shared" si="12"/>
        <v>1</v>
      </c>
    </row>
    <row r="188" spans="2:16" s="79" customFormat="1" x14ac:dyDescent="0.2">
      <c r="B188" s="86">
        <f>'3. Investeringen'!B140</f>
        <v>126</v>
      </c>
      <c r="C188" s="86" t="str">
        <f>'3. Investeringen'!C140</f>
        <v>Nieuwe investeringen</v>
      </c>
      <c r="D188" s="86" t="str">
        <f>'3. Investeringen'!D140</f>
        <v>19 Onbekend</v>
      </c>
      <c r="E188" s="86" t="str">
        <f>'3. Investeringen'!E140</f>
        <v>FNOP-gebied</v>
      </c>
      <c r="F188" s="86">
        <f>'3. Investeringen'!H140</f>
        <v>1</v>
      </c>
      <c r="G188" s="86">
        <f>'3. Investeringen'!I140</f>
        <v>0</v>
      </c>
      <c r="H188" s="121">
        <f>'3. Investeringen'!N140</f>
        <v>2011</v>
      </c>
      <c r="I188" s="26"/>
      <c r="J188" s="87">
        <f t="shared" si="7"/>
        <v>1</v>
      </c>
      <c r="K188" s="87">
        <f t="shared" si="8"/>
        <v>1</v>
      </c>
      <c r="L188" s="87">
        <f t="shared" si="9"/>
        <v>1</v>
      </c>
      <c r="M188" s="87">
        <f t="shared" si="10"/>
        <v>1</v>
      </c>
      <c r="N188" s="87">
        <f t="shared" si="11"/>
        <v>1</v>
      </c>
      <c r="O188" s="27"/>
      <c r="P188" s="87">
        <f t="shared" si="12"/>
        <v>1</v>
      </c>
    </row>
    <row r="189" spans="2:16" s="79" customFormat="1" x14ac:dyDescent="0.2">
      <c r="B189" s="86">
        <f>'3. Investeringen'!B141</f>
        <v>127</v>
      </c>
      <c r="C189" s="86" t="str">
        <f>'3. Investeringen'!C141</f>
        <v>Nieuwe investeringen</v>
      </c>
      <c r="D189" s="86" t="str">
        <f>'3. Investeringen'!D141</f>
        <v>19 Onbekend</v>
      </c>
      <c r="E189" s="86" t="str">
        <f>'3. Investeringen'!E141</f>
        <v>FNOP-gebied</v>
      </c>
      <c r="F189" s="86">
        <f>'3. Investeringen'!H141</f>
        <v>1</v>
      </c>
      <c r="G189" s="86">
        <f>'3. Investeringen'!I141</f>
        <v>0</v>
      </c>
      <c r="H189" s="121">
        <f>'3. Investeringen'!N141</f>
        <v>2011</v>
      </c>
      <c r="I189" s="26"/>
      <c r="J189" s="87">
        <f t="shared" si="7"/>
        <v>1</v>
      </c>
      <c r="K189" s="87">
        <f t="shared" si="8"/>
        <v>1</v>
      </c>
      <c r="L189" s="87">
        <f t="shared" si="9"/>
        <v>1</v>
      </c>
      <c r="M189" s="87">
        <f t="shared" si="10"/>
        <v>1</v>
      </c>
      <c r="N189" s="87">
        <f t="shared" si="11"/>
        <v>1</v>
      </c>
      <c r="O189" s="27"/>
      <c r="P189" s="87">
        <f t="shared" si="12"/>
        <v>1</v>
      </c>
    </row>
    <row r="190" spans="2:16" s="79" customFormat="1" x14ac:dyDescent="0.2">
      <c r="B190" s="86">
        <f>'3. Investeringen'!B142</f>
        <v>128</v>
      </c>
      <c r="C190" s="86" t="str">
        <f>'3. Investeringen'!C142</f>
        <v>Nieuwe investeringen</v>
      </c>
      <c r="D190" s="86" t="str">
        <f>'3. Investeringen'!D142</f>
        <v>19 Onbekend</v>
      </c>
      <c r="E190" s="86" t="str">
        <f>'3. Investeringen'!E142</f>
        <v>FNOP-gebied</v>
      </c>
      <c r="F190" s="86">
        <f>'3. Investeringen'!H142</f>
        <v>1</v>
      </c>
      <c r="G190" s="86">
        <f>'3. Investeringen'!I142</f>
        <v>0</v>
      </c>
      <c r="H190" s="121">
        <f>'3. Investeringen'!N142</f>
        <v>2011</v>
      </c>
      <c r="I190" s="26"/>
      <c r="J190" s="87">
        <f t="shared" si="7"/>
        <v>1</v>
      </c>
      <c r="K190" s="87">
        <f t="shared" si="8"/>
        <v>1</v>
      </c>
      <c r="L190" s="87">
        <f t="shared" si="9"/>
        <v>1</v>
      </c>
      <c r="M190" s="87">
        <f t="shared" si="10"/>
        <v>1</v>
      </c>
      <c r="N190" s="87">
        <f t="shared" si="11"/>
        <v>1</v>
      </c>
      <c r="O190" s="27"/>
      <c r="P190" s="87">
        <f t="shared" si="12"/>
        <v>1</v>
      </c>
    </row>
    <row r="191" spans="2:16" s="79" customFormat="1" x14ac:dyDescent="0.2">
      <c r="B191" s="86">
        <f>'3. Investeringen'!B143</f>
        <v>129</v>
      </c>
      <c r="C191" s="86" t="str">
        <f>'3. Investeringen'!C143</f>
        <v>Nieuwe investeringen</v>
      </c>
      <c r="D191" s="86" t="str">
        <f>'3. Investeringen'!D143</f>
        <v>19 Onbekend</v>
      </c>
      <c r="E191" s="86" t="str">
        <f>'3. Investeringen'!E143</f>
        <v>FNOP-gebied</v>
      </c>
      <c r="F191" s="86">
        <f>'3. Investeringen'!H143</f>
        <v>1</v>
      </c>
      <c r="G191" s="86">
        <f>'3. Investeringen'!I143</f>
        <v>0</v>
      </c>
      <c r="H191" s="121">
        <f>'3. Investeringen'!N143</f>
        <v>2011</v>
      </c>
      <c r="I191" s="26"/>
      <c r="J191" s="87">
        <f t="shared" si="7"/>
        <v>1</v>
      </c>
      <c r="K191" s="87">
        <f t="shared" si="8"/>
        <v>1</v>
      </c>
      <c r="L191" s="87">
        <f t="shared" si="9"/>
        <v>1</v>
      </c>
      <c r="M191" s="87">
        <f t="shared" si="10"/>
        <v>1</v>
      </c>
      <c r="N191" s="87">
        <f t="shared" si="11"/>
        <v>1</v>
      </c>
      <c r="O191" s="27"/>
      <c r="P191" s="87">
        <f t="shared" si="12"/>
        <v>1</v>
      </c>
    </row>
    <row r="192" spans="2:16" s="79" customFormat="1" x14ac:dyDescent="0.2">
      <c r="B192" s="86">
        <f>'3. Investeringen'!B144</f>
        <v>130</v>
      </c>
      <c r="C192" s="86" t="str">
        <f>'3. Investeringen'!C144</f>
        <v>Nieuwe investeringen</v>
      </c>
      <c r="D192" s="86" t="str">
        <f>'3. Investeringen'!D144</f>
        <v>19 Onbekend</v>
      </c>
      <c r="E192" s="86" t="str">
        <f>'3. Investeringen'!E144</f>
        <v>FNOP-gebied</v>
      </c>
      <c r="F192" s="86">
        <f>'3. Investeringen'!H144</f>
        <v>1</v>
      </c>
      <c r="G192" s="86">
        <f>'3. Investeringen'!I144</f>
        <v>0</v>
      </c>
      <c r="H192" s="121">
        <f>'3. Investeringen'!N144</f>
        <v>2012</v>
      </c>
      <c r="I192" s="26"/>
      <c r="J192" s="87">
        <f t="shared" ref="J192:J255" si="13">INDEX($B$22:$C$26, MATCH(C192,$B$22:$B$26,0),2)</f>
        <v>1</v>
      </c>
      <c r="K192" s="87">
        <f t="shared" ref="K192:K255" si="14">IF(D192=0,1,INDEX($B$39:$C$57, MATCH(D192,$B$39:$B$57,0),2))</f>
        <v>1</v>
      </c>
      <c r="L192" s="87">
        <f t="shared" ref="L192:L255" si="15" xml:space="preserve"> F192 * $C$35 + G192 * $C$36</f>
        <v>1</v>
      </c>
      <c r="M192" s="87">
        <f t="shared" ref="M192:M255" si="16">IF(E192=0,1,INDEX($B$29:$C$32, MATCH(E192,$B$29:$B$32,0),2))</f>
        <v>1</v>
      </c>
      <c r="N192" s="87">
        <f t="shared" ref="N192:N255" si="17">(H192&gt;=$C$18)*(H192&lt;=$C$19)</f>
        <v>1</v>
      </c>
      <c r="O192" s="27"/>
      <c r="P192" s="87">
        <f t="shared" si="12"/>
        <v>1</v>
      </c>
    </row>
    <row r="193" spans="2:16" s="79" customFormat="1" x14ac:dyDescent="0.2">
      <c r="B193" s="86">
        <f>'3. Investeringen'!B145</f>
        <v>131</v>
      </c>
      <c r="C193" s="86" t="str">
        <f>'3. Investeringen'!C145</f>
        <v>Nieuwe investeringen</v>
      </c>
      <c r="D193" s="86" t="str">
        <f>'3. Investeringen'!D145</f>
        <v>19 Onbekend</v>
      </c>
      <c r="E193" s="86" t="str">
        <f>'3. Investeringen'!E145</f>
        <v>FNOP-gebied</v>
      </c>
      <c r="F193" s="86">
        <f>'3. Investeringen'!H145</f>
        <v>1</v>
      </c>
      <c r="G193" s="86">
        <f>'3. Investeringen'!I145</f>
        <v>0</v>
      </c>
      <c r="H193" s="121">
        <f>'3. Investeringen'!N145</f>
        <v>2012</v>
      </c>
      <c r="I193" s="26"/>
      <c r="J193" s="87">
        <f t="shared" si="13"/>
        <v>1</v>
      </c>
      <c r="K193" s="87">
        <f t="shared" si="14"/>
        <v>1</v>
      </c>
      <c r="L193" s="87">
        <f t="shared" si="15"/>
        <v>1</v>
      </c>
      <c r="M193" s="87">
        <f t="shared" si="16"/>
        <v>1</v>
      </c>
      <c r="N193" s="87">
        <f t="shared" si="17"/>
        <v>1</v>
      </c>
      <c r="O193" s="27"/>
      <c r="P193" s="87">
        <f t="shared" si="12"/>
        <v>1</v>
      </c>
    </row>
    <row r="194" spans="2:16" s="79" customFormat="1" x14ac:dyDescent="0.2">
      <c r="B194" s="86">
        <f>'3. Investeringen'!B146</f>
        <v>132</v>
      </c>
      <c r="C194" s="86" t="str">
        <f>'3. Investeringen'!C146</f>
        <v>Nieuwe investeringen</v>
      </c>
      <c r="D194" s="86" t="str">
        <f>'3. Investeringen'!D146</f>
        <v>19 Onbekend</v>
      </c>
      <c r="E194" s="86" t="str">
        <f>'3. Investeringen'!E146</f>
        <v>FNOP-gebied</v>
      </c>
      <c r="F194" s="86">
        <f>'3. Investeringen'!H146</f>
        <v>1</v>
      </c>
      <c r="G194" s="86">
        <f>'3. Investeringen'!I146</f>
        <v>0</v>
      </c>
      <c r="H194" s="121">
        <f>'3. Investeringen'!N146</f>
        <v>2012</v>
      </c>
      <c r="I194" s="26"/>
      <c r="J194" s="87">
        <f t="shared" si="13"/>
        <v>1</v>
      </c>
      <c r="K194" s="87">
        <f t="shared" si="14"/>
        <v>1</v>
      </c>
      <c r="L194" s="87">
        <f t="shared" si="15"/>
        <v>1</v>
      </c>
      <c r="M194" s="87">
        <f t="shared" si="16"/>
        <v>1</v>
      </c>
      <c r="N194" s="87">
        <f t="shared" si="17"/>
        <v>1</v>
      </c>
      <c r="O194" s="27"/>
      <c r="P194" s="87">
        <f t="shared" si="12"/>
        <v>1</v>
      </c>
    </row>
    <row r="195" spans="2:16" s="79" customFormat="1" x14ac:dyDescent="0.2">
      <c r="B195" s="86">
        <f>'3. Investeringen'!B147</f>
        <v>133</v>
      </c>
      <c r="C195" s="86" t="str">
        <f>'3. Investeringen'!C147</f>
        <v>Nieuwe investeringen</v>
      </c>
      <c r="D195" s="86" t="str">
        <f>'3. Investeringen'!D147</f>
        <v>19 Onbekend</v>
      </c>
      <c r="E195" s="86" t="str">
        <f>'3. Investeringen'!E147</f>
        <v>FNOP-gebied</v>
      </c>
      <c r="F195" s="86">
        <f>'3. Investeringen'!H147</f>
        <v>1</v>
      </c>
      <c r="G195" s="86">
        <f>'3. Investeringen'!I147</f>
        <v>0</v>
      </c>
      <c r="H195" s="121">
        <f>'3. Investeringen'!N147</f>
        <v>2012</v>
      </c>
      <c r="I195" s="26"/>
      <c r="J195" s="87">
        <f t="shared" si="13"/>
        <v>1</v>
      </c>
      <c r="K195" s="87">
        <f t="shared" si="14"/>
        <v>1</v>
      </c>
      <c r="L195" s="87">
        <f t="shared" si="15"/>
        <v>1</v>
      </c>
      <c r="M195" s="87">
        <f t="shared" si="16"/>
        <v>1</v>
      </c>
      <c r="N195" s="87">
        <f t="shared" si="17"/>
        <v>1</v>
      </c>
      <c r="O195" s="27"/>
      <c r="P195" s="87">
        <f t="shared" si="12"/>
        <v>1</v>
      </c>
    </row>
    <row r="196" spans="2:16" s="79" customFormat="1" x14ac:dyDescent="0.2">
      <c r="B196" s="86">
        <f>'3. Investeringen'!B148</f>
        <v>134</v>
      </c>
      <c r="C196" s="86" t="str">
        <f>'3. Investeringen'!C148</f>
        <v>Nieuwe investeringen</v>
      </c>
      <c r="D196" s="86" t="str">
        <f>'3. Investeringen'!D148</f>
        <v>19 Onbekend</v>
      </c>
      <c r="E196" s="86" t="str">
        <f>'3. Investeringen'!E148</f>
        <v>FNOP-gebied</v>
      </c>
      <c r="F196" s="86">
        <f>'3. Investeringen'!H148</f>
        <v>1</v>
      </c>
      <c r="G196" s="86">
        <f>'3. Investeringen'!I148</f>
        <v>0</v>
      </c>
      <c r="H196" s="121">
        <f>'3. Investeringen'!N148</f>
        <v>2012</v>
      </c>
      <c r="I196" s="26"/>
      <c r="J196" s="87">
        <f t="shared" si="13"/>
        <v>1</v>
      </c>
      <c r="K196" s="87">
        <f t="shared" si="14"/>
        <v>1</v>
      </c>
      <c r="L196" s="87">
        <f t="shared" si="15"/>
        <v>1</v>
      </c>
      <c r="M196" s="87">
        <f t="shared" si="16"/>
        <v>1</v>
      </c>
      <c r="N196" s="87">
        <f t="shared" si="17"/>
        <v>1</v>
      </c>
      <c r="O196" s="27"/>
      <c r="P196" s="87">
        <f t="shared" si="12"/>
        <v>1</v>
      </c>
    </row>
    <row r="197" spans="2:16" s="79" customFormat="1" x14ac:dyDescent="0.2">
      <c r="B197" s="86">
        <f>'3. Investeringen'!B149</f>
        <v>135</v>
      </c>
      <c r="C197" s="86" t="str">
        <f>'3. Investeringen'!C149</f>
        <v>Nieuwe investeringen</v>
      </c>
      <c r="D197" s="86" t="str">
        <f>'3. Investeringen'!D149</f>
        <v>19 Onbekend</v>
      </c>
      <c r="E197" s="86" t="str">
        <f>'3. Investeringen'!E149</f>
        <v>FNOP-gebied</v>
      </c>
      <c r="F197" s="86">
        <f>'3. Investeringen'!H149</f>
        <v>1</v>
      </c>
      <c r="G197" s="86">
        <f>'3. Investeringen'!I149</f>
        <v>0</v>
      </c>
      <c r="H197" s="121">
        <f>'3. Investeringen'!N149</f>
        <v>2012</v>
      </c>
      <c r="I197" s="26"/>
      <c r="J197" s="87">
        <f t="shared" si="13"/>
        <v>1</v>
      </c>
      <c r="K197" s="87">
        <f t="shared" si="14"/>
        <v>1</v>
      </c>
      <c r="L197" s="87">
        <f t="shared" si="15"/>
        <v>1</v>
      </c>
      <c r="M197" s="87">
        <f t="shared" si="16"/>
        <v>1</v>
      </c>
      <c r="N197" s="87">
        <f t="shared" si="17"/>
        <v>1</v>
      </c>
      <c r="O197" s="27"/>
      <c r="P197" s="87">
        <f t="shared" si="12"/>
        <v>1</v>
      </c>
    </row>
    <row r="198" spans="2:16" s="79" customFormat="1" x14ac:dyDescent="0.2">
      <c r="B198" s="86">
        <f>'3. Investeringen'!B150</f>
        <v>136</v>
      </c>
      <c r="C198" s="86" t="str">
        <f>'3. Investeringen'!C150</f>
        <v>Nieuwe investeringen</v>
      </c>
      <c r="D198" s="86" t="str">
        <f>'3. Investeringen'!D150</f>
        <v>19 Onbekend</v>
      </c>
      <c r="E198" s="86" t="str">
        <f>'3. Investeringen'!E150</f>
        <v>FNOP-gebied</v>
      </c>
      <c r="F198" s="86">
        <f>'3. Investeringen'!H150</f>
        <v>1</v>
      </c>
      <c r="G198" s="86">
        <f>'3. Investeringen'!I150</f>
        <v>0</v>
      </c>
      <c r="H198" s="121">
        <f>'3. Investeringen'!N150</f>
        <v>2013</v>
      </c>
      <c r="I198" s="26"/>
      <c r="J198" s="87">
        <f t="shared" si="13"/>
        <v>1</v>
      </c>
      <c r="K198" s="87">
        <f t="shared" si="14"/>
        <v>1</v>
      </c>
      <c r="L198" s="87">
        <f t="shared" si="15"/>
        <v>1</v>
      </c>
      <c r="M198" s="87">
        <f t="shared" si="16"/>
        <v>1</v>
      </c>
      <c r="N198" s="87">
        <f t="shared" si="17"/>
        <v>1</v>
      </c>
      <c r="O198" s="27"/>
      <c r="P198" s="87">
        <f t="shared" si="12"/>
        <v>1</v>
      </c>
    </row>
    <row r="199" spans="2:16" s="79" customFormat="1" x14ac:dyDescent="0.2">
      <c r="B199" s="86">
        <f>'3. Investeringen'!B151</f>
        <v>137</v>
      </c>
      <c r="C199" s="86" t="str">
        <f>'3. Investeringen'!C151</f>
        <v>Nieuwe investeringen</v>
      </c>
      <c r="D199" s="86" t="str">
        <f>'3. Investeringen'!D151</f>
        <v>19 Onbekend</v>
      </c>
      <c r="E199" s="86" t="str">
        <f>'3. Investeringen'!E151</f>
        <v>FNOP-gebied</v>
      </c>
      <c r="F199" s="86">
        <f>'3. Investeringen'!H151</f>
        <v>1</v>
      </c>
      <c r="G199" s="86">
        <f>'3. Investeringen'!I151</f>
        <v>0</v>
      </c>
      <c r="H199" s="121">
        <f>'3. Investeringen'!N151</f>
        <v>2013</v>
      </c>
      <c r="I199" s="26"/>
      <c r="J199" s="87">
        <f t="shared" si="13"/>
        <v>1</v>
      </c>
      <c r="K199" s="87">
        <f t="shared" si="14"/>
        <v>1</v>
      </c>
      <c r="L199" s="87">
        <f t="shared" si="15"/>
        <v>1</v>
      </c>
      <c r="M199" s="87">
        <f t="shared" si="16"/>
        <v>1</v>
      </c>
      <c r="N199" s="87">
        <f t="shared" si="17"/>
        <v>1</v>
      </c>
      <c r="O199" s="27"/>
      <c r="P199" s="87">
        <f t="shared" si="12"/>
        <v>1</v>
      </c>
    </row>
    <row r="200" spans="2:16" s="79" customFormat="1" x14ac:dyDescent="0.2">
      <c r="B200" s="86">
        <f>'3. Investeringen'!B152</f>
        <v>138</v>
      </c>
      <c r="C200" s="86" t="str">
        <f>'3. Investeringen'!C152</f>
        <v>Nieuwe investeringen</v>
      </c>
      <c r="D200" s="86" t="str">
        <f>'3. Investeringen'!D152</f>
        <v>19 Onbekend</v>
      </c>
      <c r="E200" s="86" t="str">
        <f>'3. Investeringen'!E152</f>
        <v>FNOP-gebied</v>
      </c>
      <c r="F200" s="86">
        <f>'3. Investeringen'!H152</f>
        <v>1</v>
      </c>
      <c r="G200" s="86">
        <f>'3. Investeringen'!I152</f>
        <v>0</v>
      </c>
      <c r="H200" s="121">
        <f>'3. Investeringen'!N152</f>
        <v>2013</v>
      </c>
      <c r="I200" s="26"/>
      <c r="J200" s="87">
        <f t="shared" si="13"/>
        <v>1</v>
      </c>
      <c r="K200" s="87">
        <f t="shared" si="14"/>
        <v>1</v>
      </c>
      <c r="L200" s="87">
        <f t="shared" si="15"/>
        <v>1</v>
      </c>
      <c r="M200" s="87">
        <f t="shared" si="16"/>
        <v>1</v>
      </c>
      <c r="N200" s="87">
        <f t="shared" si="17"/>
        <v>1</v>
      </c>
      <c r="O200" s="27"/>
      <c r="P200" s="87">
        <f t="shared" si="12"/>
        <v>1</v>
      </c>
    </row>
    <row r="201" spans="2:16" s="79" customFormat="1" x14ac:dyDescent="0.2">
      <c r="B201" s="86">
        <f>'3. Investeringen'!B153</f>
        <v>139</v>
      </c>
      <c r="C201" s="86" t="str">
        <f>'3. Investeringen'!C153</f>
        <v>Nieuwe investeringen</v>
      </c>
      <c r="D201" s="86" t="str">
        <f>'3. Investeringen'!D153</f>
        <v>19 Onbekend</v>
      </c>
      <c r="E201" s="86" t="str">
        <f>'3. Investeringen'!E153</f>
        <v>FNOP-gebied</v>
      </c>
      <c r="F201" s="86">
        <f>'3. Investeringen'!H153</f>
        <v>1</v>
      </c>
      <c r="G201" s="86">
        <f>'3. Investeringen'!I153</f>
        <v>0</v>
      </c>
      <c r="H201" s="121">
        <f>'3. Investeringen'!N153</f>
        <v>2013</v>
      </c>
      <c r="I201" s="26"/>
      <c r="J201" s="87">
        <f t="shared" si="13"/>
        <v>1</v>
      </c>
      <c r="K201" s="87">
        <f t="shared" si="14"/>
        <v>1</v>
      </c>
      <c r="L201" s="87">
        <f t="shared" si="15"/>
        <v>1</v>
      </c>
      <c r="M201" s="87">
        <f t="shared" si="16"/>
        <v>1</v>
      </c>
      <c r="N201" s="87">
        <f t="shared" si="17"/>
        <v>1</v>
      </c>
      <c r="O201" s="27"/>
      <c r="P201" s="87">
        <f t="shared" si="12"/>
        <v>1</v>
      </c>
    </row>
    <row r="202" spans="2:16" s="79" customFormat="1" x14ac:dyDescent="0.2">
      <c r="B202" s="86">
        <f>'3. Investeringen'!B154</f>
        <v>140</v>
      </c>
      <c r="C202" s="86" t="str">
        <f>'3. Investeringen'!C154</f>
        <v>Nieuwe investeringen</v>
      </c>
      <c r="D202" s="86" t="str">
        <f>'3. Investeringen'!D154</f>
        <v>19 Onbekend</v>
      </c>
      <c r="E202" s="86" t="str">
        <f>'3. Investeringen'!E154</f>
        <v>FNOP-gebied</v>
      </c>
      <c r="F202" s="86">
        <f>'3. Investeringen'!H154</f>
        <v>1</v>
      </c>
      <c r="G202" s="86">
        <f>'3. Investeringen'!I154</f>
        <v>0</v>
      </c>
      <c r="H202" s="121">
        <f>'3. Investeringen'!N154</f>
        <v>2013</v>
      </c>
      <c r="I202" s="26"/>
      <c r="J202" s="87">
        <f t="shared" si="13"/>
        <v>1</v>
      </c>
      <c r="K202" s="87">
        <f t="shared" si="14"/>
        <v>1</v>
      </c>
      <c r="L202" s="87">
        <f t="shared" si="15"/>
        <v>1</v>
      </c>
      <c r="M202" s="87">
        <f t="shared" si="16"/>
        <v>1</v>
      </c>
      <c r="N202" s="87">
        <f t="shared" si="17"/>
        <v>1</v>
      </c>
      <c r="O202" s="27"/>
      <c r="P202" s="87">
        <f t="shared" si="12"/>
        <v>1</v>
      </c>
    </row>
    <row r="203" spans="2:16" s="79" customFormat="1" x14ac:dyDescent="0.2">
      <c r="B203" s="86">
        <f>'3. Investeringen'!B155</f>
        <v>141</v>
      </c>
      <c r="C203" s="86" t="str">
        <f>'3. Investeringen'!C155</f>
        <v>Nieuwe investeringen</v>
      </c>
      <c r="D203" s="86" t="str">
        <f>'3. Investeringen'!D155</f>
        <v>19 Onbekend</v>
      </c>
      <c r="E203" s="86" t="str">
        <f>'3. Investeringen'!E155</f>
        <v>FNOP-gebied</v>
      </c>
      <c r="F203" s="86">
        <f>'3. Investeringen'!H155</f>
        <v>1</v>
      </c>
      <c r="G203" s="86">
        <f>'3. Investeringen'!I155</f>
        <v>0</v>
      </c>
      <c r="H203" s="121">
        <f>'3. Investeringen'!N155</f>
        <v>2013</v>
      </c>
      <c r="I203" s="26"/>
      <c r="J203" s="87">
        <f t="shared" si="13"/>
        <v>1</v>
      </c>
      <c r="K203" s="87">
        <f t="shared" si="14"/>
        <v>1</v>
      </c>
      <c r="L203" s="87">
        <f t="shared" si="15"/>
        <v>1</v>
      </c>
      <c r="M203" s="87">
        <f t="shared" si="16"/>
        <v>1</v>
      </c>
      <c r="N203" s="87">
        <f t="shared" si="17"/>
        <v>1</v>
      </c>
      <c r="O203" s="27"/>
      <c r="P203" s="87">
        <f t="shared" si="12"/>
        <v>1</v>
      </c>
    </row>
    <row r="204" spans="2:16" s="79" customFormat="1" x14ac:dyDescent="0.2">
      <c r="B204" s="86">
        <f>'3. Investeringen'!B156</f>
        <v>142</v>
      </c>
      <c r="C204" s="86" t="str">
        <f>'3. Investeringen'!C156</f>
        <v>Nieuwe investeringen</v>
      </c>
      <c r="D204" s="86" t="str">
        <f>'3. Investeringen'!D156</f>
        <v>19 Onbekend</v>
      </c>
      <c r="E204" s="86" t="str">
        <f>'3. Investeringen'!E156</f>
        <v>FNOP-gebied</v>
      </c>
      <c r="F204" s="86">
        <f>'3. Investeringen'!H156</f>
        <v>1</v>
      </c>
      <c r="G204" s="86">
        <f>'3. Investeringen'!I156</f>
        <v>0</v>
      </c>
      <c r="H204" s="121">
        <f>'3. Investeringen'!N156</f>
        <v>2014</v>
      </c>
      <c r="I204" s="26"/>
      <c r="J204" s="87">
        <f t="shared" si="13"/>
        <v>1</v>
      </c>
      <c r="K204" s="87">
        <f t="shared" si="14"/>
        <v>1</v>
      </c>
      <c r="L204" s="87">
        <f t="shared" si="15"/>
        <v>1</v>
      </c>
      <c r="M204" s="87">
        <f t="shared" si="16"/>
        <v>1</v>
      </c>
      <c r="N204" s="87">
        <f t="shared" si="17"/>
        <v>1</v>
      </c>
      <c r="O204" s="27"/>
      <c r="P204" s="87">
        <f t="shared" si="12"/>
        <v>1</v>
      </c>
    </row>
    <row r="205" spans="2:16" s="79" customFormat="1" x14ac:dyDescent="0.2">
      <c r="B205" s="86">
        <f>'3. Investeringen'!B157</f>
        <v>143</v>
      </c>
      <c r="C205" s="86" t="str">
        <f>'3. Investeringen'!C157</f>
        <v>Nieuwe investeringen</v>
      </c>
      <c r="D205" s="86" t="str">
        <f>'3. Investeringen'!D157</f>
        <v>19 Onbekend</v>
      </c>
      <c r="E205" s="86" t="str">
        <f>'3. Investeringen'!E157</f>
        <v>FNOP-gebied</v>
      </c>
      <c r="F205" s="86">
        <f>'3. Investeringen'!H157</f>
        <v>1</v>
      </c>
      <c r="G205" s="86">
        <f>'3. Investeringen'!I157</f>
        <v>0</v>
      </c>
      <c r="H205" s="121">
        <f>'3. Investeringen'!N157</f>
        <v>2014</v>
      </c>
      <c r="I205" s="26"/>
      <c r="J205" s="87">
        <f t="shared" si="13"/>
        <v>1</v>
      </c>
      <c r="K205" s="87">
        <f t="shared" si="14"/>
        <v>1</v>
      </c>
      <c r="L205" s="87">
        <f t="shared" si="15"/>
        <v>1</v>
      </c>
      <c r="M205" s="87">
        <f t="shared" si="16"/>
        <v>1</v>
      </c>
      <c r="N205" s="87">
        <f t="shared" si="17"/>
        <v>1</v>
      </c>
      <c r="O205" s="27"/>
      <c r="P205" s="87">
        <f t="shared" si="12"/>
        <v>1</v>
      </c>
    </row>
    <row r="206" spans="2:16" s="79" customFormat="1" x14ac:dyDescent="0.2">
      <c r="B206" s="86">
        <f>'3. Investeringen'!B158</f>
        <v>144</v>
      </c>
      <c r="C206" s="86" t="str">
        <f>'3. Investeringen'!C158</f>
        <v>Nieuwe investeringen</v>
      </c>
      <c r="D206" s="86" t="str">
        <f>'3. Investeringen'!D158</f>
        <v>19 Onbekend</v>
      </c>
      <c r="E206" s="86" t="str">
        <f>'3. Investeringen'!E158</f>
        <v>FNOP-gebied</v>
      </c>
      <c r="F206" s="86">
        <f>'3. Investeringen'!H158</f>
        <v>1</v>
      </c>
      <c r="G206" s="86">
        <f>'3. Investeringen'!I158</f>
        <v>0</v>
      </c>
      <c r="H206" s="121">
        <f>'3. Investeringen'!N158</f>
        <v>2014</v>
      </c>
      <c r="I206" s="26"/>
      <c r="J206" s="87">
        <f t="shared" si="13"/>
        <v>1</v>
      </c>
      <c r="K206" s="87">
        <f t="shared" si="14"/>
        <v>1</v>
      </c>
      <c r="L206" s="87">
        <f t="shared" si="15"/>
        <v>1</v>
      </c>
      <c r="M206" s="87">
        <f t="shared" si="16"/>
        <v>1</v>
      </c>
      <c r="N206" s="87">
        <f t="shared" si="17"/>
        <v>1</v>
      </c>
      <c r="O206" s="27"/>
      <c r="P206" s="87">
        <f t="shared" si="12"/>
        <v>1</v>
      </c>
    </row>
    <row r="207" spans="2:16" s="79" customFormat="1" x14ac:dyDescent="0.2">
      <c r="B207" s="86">
        <f>'3. Investeringen'!B159</f>
        <v>145</v>
      </c>
      <c r="C207" s="86" t="str">
        <f>'3. Investeringen'!C159</f>
        <v>Nieuwe investeringen</v>
      </c>
      <c r="D207" s="86" t="str">
        <f>'3. Investeringen'!D159</f>
        <v>19 Onbekend</v>
      </c>
      <c r="E207" s="86" t="str">
        <f>'3. Investeringen'!E159</f>
        <v>FNOP-gebied</v>
      </c>
      <c r="F207" s="86">
        <f>'3. Investeringen'!H159</f>
        <v>1</v>
      </c>
      <c r="G207" s="86">
        <f>'3. Investeringen'!I159</f>
        <v>0</v>
      </c>
      <c r="H207" s="121">
        <f>'3. Investeringen'!N159</f>
        <v>2014</v>
      </c>
      <c r="I207" s="26"/>
      <c r="J207" s="87">
        <f t="shared" si="13"/>
        <v>1</v>
      </c>
      <c r="K207" s="87">
        <f t="shared" si="14"/>
        <v>1</v>
      </c>
      <c r="L207" s="87">
        <f t="shared" si="15"/>
        <v>1</v>
      </c>
      <c r="M207" s="87">
        <f t="shared" si="16"/>
        <v>1</v>
      </c>
      <c r="N207" s="87">
        <f t="shared" si="17"/>
        <v>1</v>
      </c>
      <c r="O207" s="27"/>
      <c r="P207" s="87">
        <f t="shared" si="12"/>
        <v>1</v>
      </c>
    </row>
    <row r="208" spans="2:16" s="79" customFormat="1" x14ac:dyDescent="0.2">
      <c r="B208" s="86">
        <f>'3. Investeringen'!B160</f>
        <v>146</v>
      </c>
      <c r="C208" s="86" t="str">
        <f>'3. Investeringen'!C160</f>
        <v>Nieuwe investeringen</v>
      </c>
      <c r="D208" s="86" t="str">
        <f>'3. Investeringen'!D160</f>
        <v>19 Onbekend</v>
      </c>
      <c r="E208" s="86" t="str">
        <f>'3. Investeringen'!E160</f>
        <v>FNOP-gebied</v>
      </c>
      <c r="F208" s="86">
        <f>'3. Investeringen'!H160</f>
        <v>1</v>
      </c>
      <c r="G208" s="86">
        <f>'3. Investeringen'!I160</f>
        <v>0</v>
      </c>
      <c r="H208" s="121">
        <f>'3. Investeringen'!N160</f>
        <v>2014</v>
      </c>
      <c r="I208" s="26"/>
      <c r="J208" s="87">
        <f t="shared" si="13"/>
        <v>1</v>
      </c>
      <c r="K208" s="87">
        <f t="shared" si="14"/>
        <v>1</v>
      </c>
      <c r="L208" s="87">
        <f t="shared" si="15"/>
        <v>1</v>
      </c>
      <c r="M208" s="87">
        <f t="shared" si="16"/>
        <v>1</v>
      </c>
      <c r="N208" s="87">
        <f t="shared" si="17"/>
        <v>1</v>
      </c>
      <c r="O208" s="27"/>
      <c r="P208" s="87">
        <f t="shared" si="12"/>
        <v>1</v>
      </c>
    </row>
    <row r="209" spans="2:16" s="79" customFormat="1" x14ac:dyDescent="0.2">
      <c r="B209" s="86">
        <f>'3. Investeringen'!B161</f>
        <v>147</v>
      </c>
      <c r="C209" s="86" t="str">
        <f>'3. Investeringen'!C161</f>
        <v>Nieuwe investeringen</v>
      </c>
      <c r="D209" s="86" t="str">
        <f>'3. Investeringen'!D161</f>
        <v>19 Onbekend</v>
      </c>
      <c r="E209" s="86" t="str">
        <f>'3. Investeringen'!E161</f>
        <v>FNOP-gebied</v>
      </c>
      <c r="F209" s="86">
        <f>'3. Investeringen'!H161</f>
        <v>1</v>
      </c>
      <c r="G209" s="86">
        <f>'3. Investeringen'!I161</f>
        <v>0</v>
      </c>
      <c r="H209" s="121">
        <f>'3. Investeringen'!N161</f>
        <v>2014</v>
      </c>
      <c r="I209" s="26"/>
      <c r="J209" s="87">
        <f t="shared" si="13"/>
        <v>1</v>
      </c>
      <c r="K209" s="87">
        <f t="shared" si="14"/>
        <v>1</v>
      </c>
      <c r="L209" s="87">
        <f t="shared" si="15"/>
        <v>1</v>
      </c>
      <c r="M209" s="87">
        <f t="shared" si="16"/>
        <v>1</v>
      </c>
      <c r="N209" s="87">
        <f t="shared" si="17"/>
        <v>1</v>
      </c>
      <c r="O209" s="27"/>
      <c r="P209" s="87">
        <f t="shared" si="12"/>
        <v>1</v>
      </c>
    </row>
    <row r="210" spans="2:16" s="79" customFormat="1" x14ac:dyDescent="0.2">
      <c r="B210" s="86">
        <f>'3. Investeringen'!B162</f>
        <v>148</v>
      </c>
      <c r="C210" s="86" t="str">
        <f>'3. Investeringen'!C162</f>
        <v>Nieuwe investeringen</v>
      </c>
      <c r="D210" s="86" t="str">
        <f>'3. Investeringen'!D162</f>
        <v>19 Onbekend</v>
      </c>
      <c r="E210" s="86" t="str">
        <f>'3. Investeringen'!E162</f>
        <v>FNOP-gebied</v>
      </c>
      <c r="F210" s="86">
        <f>'3. Investeringen'!H162</f>
        <v>1</v>
      </c>
      <c r="G210" s="86">
        <f>'3. Investeringen'!I162</f>
        <v>0</v>
      </c>
      <c r="H210" s="121">
        <f>'3. Investeringen'!N162</f>
        <v>2015</v>
      </c>
      <c r="I210" s="26"/>
      <c r="J210" s="87">
        <f t="shared" si="13"/>
        <v>1</v>
      </c>
      <c r="K210" s="87">
        <f t="shared" si="14"/>
        <v>1</v>
      </c>
      <c r="L210" s="87">
        <f t="shared" si="15"/>
        <v>1</v>
      </c>
      <c r="M210" s="87">
        <f t="shared" si="16"/>
        <v>1</v>
      </c>
      <c r="N210" s="87">
        <f t="shared" si="17"/>
        <v>1</v>
      </c>
      <c r="O210" s="27"/>
      <c r="P210" s="87">
        <f t="shared" si="12"/>
        <v>1</v>
      </c>
    </row>
    <row r="211" spans="2:16" s="79" customFormat="1" x14ac:dyDescent="0.2">
      <c r="B211" s="86">
        <f>'3. Investeringen'!B163</f>
        <v>149</v>
      </c>
      <c r="C211" s="86" t="str">
        <f>'3. Investeringen'!C163</f>
        <v>Nieuwe investeringen</v>
      </c>
      <c r="D211" s="86" t="str">
        <f>'3. Investeringen'!D163</f>
        <v>19 Onbekend</v>
      </c>
      <c r="E211" s="86" t="str">
        <f>'3. Investeringen'!E163</f>
        <v>FNOP-gebied</v>
      </c>
      <c r="F211" s="86">
        <f>'3. Investeringen'!H163</f>
        <v>1</v>
      </c>
      <c r="G211" s="86">
        <f>'3. Investeringen'!I163</f>
        <v>0</v>
      </c>
      <c r="H211" s="121">
        <f>'3. Investeringen'!N163</f>
        <v>2015</v>
      </c>
      <c r="I211" s="26"/>
      <c r="J211" s="87">
        <f t="shared" si="13"/>
        <v>1</v>
      </c>
      <c r="K211" s="87">
        <f t="shared" si="14"/>
        <v>1</v>
      </c>
      <c r="L211" s="87">
        <f t="shared" si="15"/>
        <v>1</v>
      </c>
      <c r="M211" s="87">
        <f t="shared" si="16"/>
        <v>1</v>
      </c>
      <c r="N211" s="87">
        <f t="shared" si="17"/>
        <v>1</v>
      </c>
      <c r="O211" s="27"/>
      <c r="P211" s="87">
        <f t="shared" si="12"/>
        <v>1</v>
      </c>
    </row>
    <row r="212" spans="2:16" s="79" customFormat="1" x14ac:dyDescent="0.2">
      <c r="B212" s="86">
        <f>'3. Investeringen'!B164</f>
        <v>150</v>
      </c>
      <c r="C212" s="86" t="str">
        <f>'3. Investeringen'!C164</f>
        <v>Nieuwe investeringen</v>
      </c>
      <c r="D212" s="86" t="str">
        <f>'3. Investeringen'!D164</f>
        <v>19 Onbekend</v>
      </c>
      <c r="E212" s="86" t="str">
        <f>'3. Investeringen'!E164</f>
        <v>FNOP-gebied</v>
      </c>
      <c r="F212" s="86">
        <f>'3. Investeringen'!H164</f>
        <v>1</v>
      </c>
      <c r="G212" s="86">
        <f>'3. Investeringen'!I164</f>
        <v>0</v>
      </c>
      <c r="H212" s="121">
        <f>'3. Investeringen'!N164</f>
        <v>2015</v>
      </c>
      <c r="I212" s="26"/>
      <c r="J212" s="87">
        <f t="shared" si="13"/>
        <v>1</v>
      </c>
      <c r="K212" s="87">
        <f t="shared" si="14"/>
        <v>1</v>
      </c>
      <c r="L212" s="87">
        <f t="shared" si="15"/>
        <v>1</v>
      </c>
      <c r="M212" s="87">
        <f t="shared" si="16"/>
        <v>1</v>
      </c>
      <c r="N212" s="87">
        <f t="shared" si="17"/>
        <v>1</v>
      </c>
      <c r="O212" s="27"/>
      <c r="P212" s="87">
        <f t="shared" si="12"/>
        <v>1</v>
      </c>
    </row>
    <row r="213" spans="2:16" s="79" customFormat="1" x14ac:dyDescent="0.2">
      <c r="B213" s="86">
        <f>'3. Investeringen'!B165</f>
        <v>151</v>
      </c>
      <c r="C213" s="86" t="str">
        <f>'3. Investeringen'!C165</f>
        <v>Nieuwe investeringen</v>
      </c>
      <c r="D213" s="86" t="str">
        <f>'3. Investeringen'!D165</f>
        <v>19 Onbekend</v>
      </c>
      <c r="E213" s="86" t="str">
        <f>'3. Investeringen'!E165</f>
        <v>FNOP-gebied</v>
      </c>
      <c r="F213" s="86">
        <f>'3. Investeringen'!H165</f>
        <v>1</v>
      </c>
      <c r="G213" s="86">
        <f>'3. Investeringen'!I165</f>
        <v>0</v>
      </c>
      <c r="H213" s="121">
        <f>'3. Investeringen'!N165</f>
        <v>2015</v>
      </c>
      <c r="I213" s="26"/>
      <c r="J213" s="87">
        <f t="shared" si="13"/>
        <v>1</v>
      </c>
      <c r="K213" s="87">
        <f t="shared" si="14"/>
        <v>1</v>
      </c>
      <c r="L213" s="87">
        <f t="shared" si="15"/>
        <v>1</v>
      </c>
      <c r="M213" s="87">
        <f t="shared" si="16"/>
        <v>1</v>
      </c>
      <c r="N213" s="87">
        <f t="shared" si="17"/>
        <v>1</v>
      </c>
      <c r="O213" s="27"/>
      <c r="P213" s="87">
        <f t="shared" si="12"/>
        <v>1</v>
      </c>
    </row>
    <row r="214" spans="2:16" s="79" customFormat="1" x14ac:dyDescent="0.2">
      <c r="B214" s="86">
        <f>'3. Investeringen'!B166</f>
        <v>152</v>
      </c>
      <c r="C214" s="86" t="str">
        <f>'3. Investeringen'!C166</f>
        <v>Nieuwe investeringen</v>
      </c>
      <c r="D214" s="86" t="str">
        <f>'3. Investeringen'!D166</f>
        <v>19 Onbekend</v>
      </c>
      <c r="E214" s="86" t="str">
        <f>'3. Investeringen'!E166</f>
        <v>FNOP-gebied</v>
      </c>
      <c r="F214" s="86">
        <f>'3. Investeringen'!H166</f>
        <v>1</v>
      </c>
      <c r="G214" s="86">
        <f>'3. Investeringen'!I166</f>
        <v>0</v>
      </c>
      <c r="H214" s="121">
        <f>'3. Investeringen'!N166</f>
        <v>2015</v>
      </c>
      <c r="I214" s="26"/>
      <c r="J214" s="87">
        <f t="shared" si="13"/>
        <v>1</v>
      </c>
      <c r="K214" s="87">
        <f t="shared" si="14"/>
        <v>1</v>
      </c>
      <c r="L214" s="87">
        <f t="shared" si="15"/>
        <v>1</v>
      </c>
      <c r="M214" s="87">
        <f t="shared" si="16"/>
        <v>1</v>
      </c>
      <c r="N214" s="87">
        <f t="shared" si="17"/>
        <v>1</v>
      </c>
      <c r="O214" s="27"/>
      <c r="P214" s="87">
        <f t="shared" si="12"/>
        <v>1</v>
      </c>
    </row>
    <row r="215" spans="2:16" s="79" customFormat="1" x14ac:dyDescent="0.2">
      <c r="B215" s="86">
        <f>'3. Investeringen'!B167</f>
        <v>153</v>
      </c>
      <c r="C215" s="86" t="str">
        <f>'3. Investeringen'!C167</f>
        <v>Nieuwe investeringen</v>
      </c>
      <c r="D215" s="86" t="str">
        <f>'3. Investeringen'!D167</f>
        <v>19 Onbekend</v>
      </c>
      <c r="E215" s="86" t="str">
        <f>'3. Investeringen'!E167</f>
        <v>FNOP-gebied</v>
      </c>
      <c r="F215" s="86">
        <f>'3. Investeringen'!H167</f>
        <v>1</v>
      </c>
      <c r="G215" s="86">
        <f>'3. Investeringen'!I167</f>
        <v>0</v>
      </c>
      <c r="H215" s="121">
        <f>'3. Investeringen'!N167</f>
        <v>2015</v>
      </c>
      <c r="I215" s="26"/>
      <c r="J215" s="87">
        <f t="shared" si="13"/>
        <v>1</v>
      </c>
      <c r="K215" s="87">
        <f t="shared" si="14"/>
        <v>1</v>
      </c>
      <c r="L215" s="87">
        <f t="shared" si="15"/>
        <v>1</v>
      </c>
      <c r="M215" s="87">
        <f t="shared" si="16"/>
        <v>1</v>
      </c>
      <c r="N215" s="87">
        <f t="shared" si="17"/>
        <v>1</v>
      </c>
      <c r="O215" s="27"/>
      <c r="P215" s="87">
        <f t="shared" si="12"/>
        <v>1</v>
      </c>
    </row>
    <row r="216" spans="2:16" s="79" customFormat="1" x14ac:dyDescent="0.2">
      <c r="B216" s="86">
        <f>'3. Investeringen'!B168</f>
        <v>154</v>
      </c>
      <c r="C216" s="86" t="str">
        <f>'3. Investeringen'!C168</f>
        <v>Nieuwe investeringen</v>
      </c>
      <c r="D216" s="86" t="str">
        <f>'3. Investeringen'!D168</f>
        <v>19 Onbekend</v>
      </c>
      <c r="E216" s="86" t="str">
        <f>'3. Investeringen'!E168</f>
        <v>FNOP-gebied</v>
      </c>
      <c r="F216" s="86">
        <f>'3. Investeringen'!H168</f>
        <v>0</v>
      </c>
      <c r="G216" s="86">
        <f>'3. Investeringen'!I168</f>
        <v>1</v>
      </c>
      <c r="H216" s="121">
        <f>'3. Investeringen'!N168</f>
        <v>2011</v>
      </c>
      <c r="I216" s="26"/>
      <c r="J216" s="87">
        <f t="shared" si="13"/>
        <v>1</v>
      </c>
      <c r="K216" s="87">
        <f t="shared" si="14"/>
        <v>1</v>
      </c>
      <c r="L216" s="87">
        <f t="shared" si="15"/>
        <v>1</v>
      </c>
      <c r="M216" s="87">
        <f t="shared" si="16"/>
        <v>1</v>
      </c>
      <c r="N216" s="87">
        <f t="shared" si="17"/>
        <v>1</v>
      </c>
      <c r="O216" s="27"/>
      <c r="P216" s="87">
        <f t="shared" si="12"/>
        <v>1</v>
      </c>
    </row>
    <row r="217" spans="2:16" s="79" customFormat="1" x14ac:dyDescent="0.2">
      <c r="B217" s="86">
        <f>'3. Investeringen'!B169</f>
        <v>155</v>
      </c>
      <c r="C217" s="86" t="str">
        <f>'3. Investeringen'!C169</f>
        <v>Nieuwe investeringen</v>
      </c>
      <c r="D217" s="86" t="str">
        <f>'3. Investeringen'!D169</f>
        <v>19 Onbekend</v>
      </c>
      <c r="E217" s="86" t="str">
        <f>'3. Investeringen'!E169</f>
        <v>FNOP-gebied</v>
      </c>
      <c r="F217" s="86">
        <f>'3. Investeringen'!H169</f>
        <v>0</v>
      </c>
      <c r="G217" s="86">
        <f>'3. Investeringen'!I169</f>
        <v>1</v>
      </c>
      <c r="H217" s="121">
        <f>'3. Investeringen'!N169</f>
        <v>2011</v>
      </c>
      <c r="I217" s="26"/>
      <c r="J217" s="87">
        <f t="shared" si="13"/>
        <v>1</v>
      </c>
      <c r="K217" s="87">
        <f t="shared" si="14"/>
        <v>1</v>
      </c>
      <c r="L217" s="87">
        <f t="shared" si="15"/>
        <v>1</v>
      </c>
      <c r="M217" s="87">
        <f t="shared" si="16"/>
        <v>1</v>
      </c>
      <c r="N217" s="87">
        <f t="shared" si="17"/>
        <v>1</v>
      </c>
      <c r="O217" s="27"/>
      <c r="P217" s="87">
        <f t="shared" si="12"/>
        <v>1</v>
      </c>
    </row>
    <row r="218" spans="2:16" s="79" customFormat="1" x14ac:dyDescent="0.2">
      <c r="B218" s="86">
        <f>'3. Investeringen'!B170</f>
        <v>156</v>
      </c>
      <c r="C218" s="86" t="str">
        <f>'3. Investeringen'!C170</f>
        <v>Nieuwe investeringen</v>
      </c>
      <c r="D218" s="86" t="str">
        <f>'3. Investeringen'!D170</f>
        <v>19 Onbekend</v>
      </c>
      <c r="E218" s="86" t="str">
        <f>'3. Investeringen'!E170</f>
        <v>FNOP-gebied</v>
      </c>
      <c r="F218" s="86">
        <f>'3. Investeringen'!H170</f>
        <v>0</v>
      </c>
      <c r="G218" s="86">
        <f>'3. Investeringen'!I170</f>
        <v>1</v>
      </c>
      <c r="H218" s="121">
        <f>'3. Investeringen'!N170</f>
        <v>2011</v>
      </c>
      <c r="I218" s="26"/>
      <c r="J218" s="87">
        <f t="shared" si="13"/>
        <v>1</v>
      </c>
      <c r="K218" s="87">
        <f t="shared" si="14"/>
        <v>1</v>
      </c>
      <c r="L218" s="87">
        <f t="shared" si="15"/>
        <v>1</v>
      </c>
      <c r="M218" s="87">
        <f t="shared" si="16"/>
        <v>1</v>
      </c>
      <c r="N218" s="87">
        <f t="shared" si="17"/>
        <v>1</v>
      </c>
      <c r="O218" s="27"/>
      <c r="P218" s="87">
        <f t="shared" si="12"/>
        <v>1</v>
      </c>
    </row>
    <row r="219" spans="2:16" s="79" customFormat="1" x14ac:dyDescent="0.2">
      <c r="B219" s="86">
        <f>'3. Investeringen'!B171</f>
        <v>157</v>
      </c>
      <c r="C219" s="86" t="str">
        <f>'3. Investeringen'!C171</f>
        <v>Nieuwe investeringen</v>
      </c>
      <c r="D219" s="86" t="str">
        <f>'3. Investeringen'!D171</f>
        <v>19 Onbekend</v>
      </c>
      <c r="E219" s="86" t="str">
        <f>'3. Investeringen'!E171</f>
        <v>FNOP-gebied</v>
      </c>
      <c r="F219" s="86">
        <f>'3. Investeringen'!H171</f>
        <v>0</v>
      </c>
      <c r="G219" s="86">
        <f>'3. Investeringen'!I171</f>
        <v>1</v>
      </c>
      <c r="H219" s="121">
        <f>'3. Investeringen'!N171</f>
        <v>2011</v>
      </c>
      <c r="I219" s="26"/>
      <c r="J219" s="87">
        <f t="shared" si="13"/>
        <v>1</v>
      </c>
      <c r="K219" s="87">
        <f t="shared" si="14"/>
        <v>1</v>
      </c>
      <c r="L219" s="87">
        <f t="shared" si="15"/>
        <v>1</v>
      </c>
      <c r="M219" s="87">
        <f t="shared" si="16"/>
        <v>1</v>
      </c>
      <c r="N219" s="87">
        <f t="shared" si="17"/>
        <v>1</v>
      </c>
      <c r="O219" s="27"/>
      <c r="P219" s="87">
        <f t="shared" si="12"/>
        <v>1</v>
      </c>
    </row>
    <row r="220" spans="2:16" s="79" customFormat="1" x14ac:dyDescent="0.2">
      <c r="B220" s="86">
        <f>'3. Investeringen'!B172</f>
        <v>158</v>
      </c>
      <c r="C220" s="86" t="str">
        <f>'3. Investeringen'!C172</f>
        <v>Nieuwe investeringen</v>
      </c>
      <c r="D220" s="86" t="str">
        <f>'3. Investeringen'!D172</f>
        <v>19 Onbekend</v>
      </c>
      <c r="E220" s="86" t="str">
        <f>'3. Investeringen'!E172</f>
        <v>FNOP-gebied</v>
      </c>
      <c r="F220" s="86">
        <f>'3. Investeringen'!H172</f>
        <v>0</v>
      </c>
      <c r="G220" s="86">
        <f>'3. Investeringen'!I172</f>
        <v>1</v>
      </c>
      <c r="H220" s="121">
        <f>'3. Investeringen'!N172</f>
        <v>2011</v>
      </c>
      <c r="I220" s="26"/>
      <c r="J220" s="87">
        <f t="shared" si="13"/>
        <v>1</v>
      </c>
      <c r="K220" s="87">
        <f t="shared" si="14"/>
        <v>1</v>
      </c>
      <c r="L220" s="87">
        <f t="shared" si="15"/>
        <v>1</v>
      </c>
      <c r="M220" s="87">
        <f t="shared" si="16"/>
        <v>1</v>
      </c>
      <c r="N220" s="87">
        <f t="shared" si="17"/>
        <v>1</v>
      </c>
      <c r="O220" s="27"/>
      <c r="P220" s="87">
        <f t="shared" si="12"/>
        <v>1</v>
      </c>
    </row>
    <row r="221" spans="2:16" s="79" customFormat="1" x14ac:dyDescent="0.2">
      <c r="B221" s="86">
        <f>'3. Investeringen'!B173</f>
        <v>159</v>
      </c>
      <c r="C221" s="86" t="str">
        <f>'3. Investeringen'!C173</f>
        <v>Nieuwe investeringen</v>
      </c>
      <c r="D221" s="86" t="str">
        <f>'3. Investeringen'!D173</f>
        <v>19 Onbekend</v>
      </c>
      <c r="E221" s="86" t="str">
        <f>'3. Investeringen'!E173</f>
        <v>FNOP-gebied</v>
      </c>
      <c r="F221" s="86">
        <f>'3. Investeringen'!H173</f>
        <v>0</v>
      </c>
      <c r="G221" s="86">
        <f>'3. Investeringen'!I173</f>
        <v>1</v>
      </c>
      <c r="H221" s="121">
        <f>'3. Investeringen'!N173</f>
        <v>2011</v>
      </c>
      <c r="I221" s="26"/>
      <c r="J221" s="87">
        <f t="shared" si="13"/>
        <v>1</v>
      </c>
      <c r="K221" s="87">
        <f t="shared" si="14"/>
        <v>1</v>
      </c>
      <c r="L221" s="87">
        <f t="shared" si="15"/>
        <v>1</v>
      </c>
      <c r="M221" s="87">
        <f t="shared" si="16"/>
        <v>1</v>
      </c>
      <c r="N221" s="87">
        <f t="shared" si="17"/>
        <v>1</v>
      </c>
      <c r="O221" s="27"/>
      <c r="P221" s="87">
        <f t="shared" si="12"/>
        <v>1</v>
      </c>
    </row>
    <row r="222" spans="2:16" s="79" customFormat="1" x14ac:dyDescent="0.2">
      <c r="B222" s="86">
        <f>'3. Investeringen'!B174</f>
        <v>160</v>
      </c>
      <c r="C222" s="86" t="str">
        <f>'3. Investeringen'!C174</f>
        <v>Nieuwe investeringen</v>
      </c>
      <c r="D222" s="86" t="str">
        <f>'3. Investeringen'!D174</f>
        <v>19 Onbekend</v>
      </c>
      <c r="E222" s="86" t="str">
        <f>'3. Investeringen'!E174</f>
        <v>FNOP-gebied</v>
      </c>
      <c r="F222" s="86">
        <f>'3. Investeringen'!H174</f>
        <v>0</v>
      </c>
      <c r="G222" s="86">
        <f>'3. Investeringen'!I174</f>
        <v>1</v>
      </c>
      <c r="H222" s="121">
        <f>'3. Investeringen'!N174</f>
        <v>2012</v>
      </c>
      <c r="I222" s="26"/>
      <c r="J222" s="87">
        <f t="shared" si="13"/>
        <v>1</v>
      </c>
      <c r="K222" s="87">
        <f t="shared" si="14"/>
        <v>1</v>
      </c>
      <c r="L222" s="87">
        <f t="shared" si="15"/>
        <v>1</v>
      </c>
      <c r="M222" s="87">
        <f t="shared" si="16"/>
        <v>1</v>
      </c>
      <c r="N222" s="87">
        <f t="shared" si="17"/>
        <v>1</v>
      </c>
      <c r="O222" s="27"/>
      <c r="P222" s="87">
        <f t="shared" si="12"/>
        <v>1</v>
      </c>
    </row>
    <row r="223" spans="2:16" s="79" customFormat="1" x14ac:dyDescent="0.2">
      <c r="B223" s="86">
        <f>'3. Investeringen'!B175</f>
        <v>161</v>
      </c>
      <c r="C223" s="86" t="str">
        <f>'3. Investeringen'!C175</f>
        <v>Nieuwe investeringen</v>
      </c>
      <c r="D223" s="86" t="str">
        <f>'3. Investeringen'!D175</f>
        <v>19 Onbekend</v>
      </c>
      <c r="E223" s="86" t="str">
        <f>'3. Investeringen'!E175</f>
        <v>FNOP-gebied</v>
      </c>
      <c r="F223" s="86">
        <f>'3. Investeringen'!H175</f>
        <v>0</v>
      </c>
      <c r="G223" s="86">
        <f>'3. Investeringen'!I175</f>
        <v>1</v>
      </c>
      <c r="H223" s="121">
        <f>'3. Investeringen'!N175</f>
        <v>2012</v>
      </c>
      <c r="I223" s="26"/>
      <c r="J223" s="87">
        <f t="shared" si="13"/>
        <v>1</v>
      </c>
      <c r="K223" s="87">
        <f t="shared" si="14"/>
        <v>1</v>
      </c>
      <c r="L223" s="87">
        <f t="shared" si="15"/>
        <v>1</v>
      </c>
      <c r="M223" s="87">
        <f t="shared" si="16"/>
        <v>1</v>
      </c>
      <c r="N223" s="87">
        <f t="shared" si="17"/>
        <v>1</v>
      </c>
      <c r="O223" s="27"/>
      <c r="P223" s="87">
        <f t="shared" si="12"/>
        <v>1</v>
      </c>
    </row>
    <row r="224" spans="2:16" s="79" customFormat="1" x14ac:dyDescent="0.2">
      <c r="B224" s="86">
        <f>'3. Investeringen'!B176</f>
        <v>162</v>
      </c>
      <c r="C224" s="86" t="str">
        <f>'3. Investeringen'!C176</f>
        <v>Nieuwe investeringen</v>
      </c>
      <c r="D224" s="86" t="str">
        <f>'3. Investeringen'!D176</f>
        <v>19 Onbekend</v>
      </c>
      <c r="E224" s="86" t="str">
        <f>'3. Investeringen'!E176</f>
        <v>FNOP-gebied</v>
      </c>
      <c r="F224" s="86">
        <f>'3. Investeringen'!H176</f>
        <v>0</v>
      </c>
      <c r="G224" s="86">
        <f>'3. Investeringen'!I176</f>
        <v>1</v>
      </c>
      <c r="H224" s="121">
        <f>'3. Investeringen'!N176</f>
        <v>2013</v>
      </c>
      <c r="I224" s="26"/>
      <c r="J224" s="87">
        <f t="shared" si="13"/>
        <v>1</v>
      </c>
      <c r="K224" s="87">
        <f t="shared" si="14"/>
        <v>1</v>
      </c>
      <c r="L224" s="87">
        <f t="shared" si="15"/>
        <v>1</v>
      </c>
      <c r="M224" s="87">
        <f t="shared" si="16"/>
        <v>1</v>
      </c>
      <c r="N224" s="87">
        <f t="shared" si="17"/>
        <v>1</v>
      </c>
      <c r="O224" s="27"/>
      <c r="P224" s="87">
        <f t="shared" si="12"/>
        <v>1</v>
      </c>
    </row>
    <row r="225" spans="2:16" s="79" customFormat="1" x14ac:dyDescent="0.2">
      <c r="B225" s="86">
        <f>'3. Investeringen'!B177</f>
        <v>163</v>
      </c>
      <c r="C225" s="86" t="str">
        <f>'3. Investeringen'!C177</f>
        <v>Nieuwe investeringen</v>
      </c>
      <c r="D225" s="86" t="str">
        <f>'3. Investeringen'!D177</f>
        <v>19 Onbekend</v>
      </c>
      <c r="E225" s="86" t="str">
        <f>'3. Investeringen'!E177</f>
        <v>FNOP-gebied</v>
      </c>
      <c r="F225" s="86">
        <f>'3. Investeringen'!H177</f>
        <v>0</v>
      </c>
      <c r="G225" s="86">
        <f>'3. Investeringen'!I177</f>
        <v>1</v>
      </c>
      <c r="H225" s="121">
        <f>'3. Investeringen'!N177</f>
        <v>2013</v>
      </c>
      <c r="I225" s="26"/>
      <c r="J225" s="87">
        <f t="shared" si="13"/>
        <v>1</v>
      </c>
      <c r="K225" s="87">
        <f t="shared" si="14"/>
        <v>1</v>
      </c>
      <c r="L225" s="87">
        <f t="shared" si="15"/>
        <v>1</v>
      </c>
      <c r="M225" s="87">
        <f t="shared" si="16"/>
        <v>1</v>
      </c>
      <c r="N225" s="87">
        <f t="shared" si="17"/>
        <v>1</v>
      </c>
      <c r="O225" s="27"/>
      <c r="P225" s="87">
        <f t="shared" si="12"/>
        <v>1</v>
      </c>
    </row>
    <row r="226" spans="2:16" s="79" customFormat="1" x14ac:dyDescent="0.2">
      <c r="B226" s="86">
        <f>'3. Investeringen'!B178</f>
        <v>164</v>
      </c>
      <c r="C226" s="86" t="str">
        <f>'3. Investeringen'!C178</f>
        <v>Nieuwe investeringen</v>
      </c>
      <c r="D226" s="86" t="str">
        <f>'3. Investeringen'!D178</f>
        <v>19 Onbekend</v>
      </c>
      <c r="E226" s="86" t="str">
        <f>'3. Investeringen'!E178</f>
        <v>FNOP-gebied</v>
      </c>
      <c r="F226" s="86">
        <f>'3. Investeringen'!H178</f>
        <v>0</v>
      </c>
      <c r="G226" s="86">
        <f>'3. Investeringen'!I178</f>
        <v>1</v>
      </c>
      <c r="H226" s="121">
        <f>'3. Investeringen'!N178</f>
        <v>2014</v>
      </c>
      <c r="I226" s="26"/>
      <c r="J226" s="87">
        <f t="shared" si="13"/>
        <v>1</v>
      </c>
      <c r="K226" s="87">
        <f t="shared" si="14"/>
        <v>1</v>
      </c>
      <c r="L226" s="87">
        <f t="shared" si="15"/>
        <v>1</v>
      </c>
      <c r="M226" s="87">
        <f t="shared" si="16"/>
        <v>1</v>
      </c>
      <c r="N226" s="87">
        <f t="shared" si="17"/>
        <v>1</v>
      </c>
      <c r="O226" s="27"/>
      <c r="P226" s="87">
        <f t="shared" si="12"/>
        <v>1</v>
      </c>
    </row>
    <row r="227" spans="2:16" s="79" customFormat="1" x14ac:dyDescent="0.2">
      <c r="B227" s="86">
        <f>'3. Investeringen'!B179</f>
        <v>165</v>
      </c>
      <c r="C227" s="86" t="str">
        <f>'3. Investeringen'!C179</f>
        <v>Nieuwe investeringen</v>
      </c>
      <c r="D227" s="86" t="str">
        <f>'3. Investeringen'!D179</f>
        <v>19 Onbekend</v>
      </c>
      <c r="E227" s="86" t="str">
        <f>'3. Investeringen'!E179</f>
        <v>FNOP-gebied</v>
      </c>
      <c r="F227" s="86">
        <f>'3. Investeringen'!H179</f>
        <v>0</v>
      </c>
      <c r="G227" s="86">
        <f>'3. Investeringen'!I179</f>
        <v>1</v>
      </c>
      <c r="H227" s="121">
        <f>'3. Investeringen'!N179</f>
        <v>2014</v>
      </c>
      <c r="I227" s="26"/>
      <c r="J227" s="87">
        <f t="shared" si="13"/>
        <v>1</v>
      </c>
      <c r="K227" s="87">
        <f t="shared" si="14"/>
        <v>1</v>
      </c>
      <c r="L227" s="87">
        <f t="shared" si="15"/>
        <v>1</v>
      </c>
      <c r="M227" s="87">
        <f t="shared" si="16"/>
        <v>1</v>
      </c>
      <c r="N227" s="87">
        <f t="shared" si="17"/>
        <v>1</v>
      </c>
      <c r="O227" s="27"/>
      <c r="P227" s="87">
        <f t="shared" si="12"/>
        <v>1</v>
      </c>
    </row>
    <row r="228" spans="2:16" s="79" customFormat="1" x14ac:dyDescent="0.2">
      <c r="B228" s="86">
        <f>'3. Investeringen'!B180</f>
        <v>166</v>
      </c>
      <c r="C228" s="86" t="str">
        <f>'3. Investeringen'!C180</f>
        <v>Nieuwe investeringen</v>
      </c>
      <c r="D228" s="86" t="str">
        <f>'3. Investeringen'!D180</f>
        <v>19 Onbekend</v>
      </c>
      <c r="E228" s="86" t="str">
        <f>'3. Investeringen'!E180</f>
        <v>FNOP-gebied</v>
      </c>
      <c r="F228" s="86">
        <f>'3. Investeringen'!H180</f>
        <v>0</v>
      </c>
      <c r="G228" s="86">
        <f>'3. Investeringen'!I180</f>
        <v>1</v>
      </c>
      <c r="H228" s="121">
        <f>'3. Investeringen'!N180</f>
        <v>2015</v>
      </c>
      <c r="I228" s="26"/>
      <c r="J228" s="87">
        <f t="shared" si="13"/>
        <v>1</v>
      </c>
      <c r="K228" s="87">
        <f t="shared" si="14"/>
        <v>1</v>
      </c>
      <c r="L228" s="87">
        <f t="shared" si="15"/>
        <v>1</v>
      </c>
      <c r="M228" s="87">
        <f t="shared" si="16"/>
        <v>1</v>
      </c>
      <c r="N228" s="87">
        <f t="shared" si="17"/>
        <v>1</v>
      </c>
      <c r="O228" s="27"/>
      <c r="P228" s="87">
        <f t="shared" si="12"/>
        <v>1</v>
      </c>
    </row>
    <row r="229" spans="2:16" s="79" customFormat="1" x14ac:dyDescent="0.2">
      <c r="B229" s="86">
        <f>'3. Investeringen'!B181</f>
        <v>167</v>
      </c>
      <c r="C229" s="86" t="str">
        <f>'3. Investeringen'!C181</f>
        <v>Nieuwe investeringen</v>
      </c>
      <c r="D229" s="86" t="str">
        <f>'3. Investeringen'!D181</f>
        <v>19 Onbekend</v>
      </c>
      <c r="E229" s="86" t="str">
        <f>'3. Investeringen'!E181</f>
        <v>FNOP-gebied</v>
      </c>
      <c r="F229" s="86">
        <f>'3. Investeringen'!H181</f>
        <v>0</v>
      </c>
      <c r="G229" s="86">
        <f>'3. Investeringen'!I181</f>
        <v>1</v>
      </c>
      <c r="H229" s="121">
        <f>'3. Investeringen'!N181</f>
        <v>2015</v>
      </c>
      <c r="I229" s="26"/>
      <c r="J229" s="87">
        <f t="shared" si="13"/>
        <v>1</v>
      </c>
      <c r="K229" s="87">
        <f t="shared" si="14"/>
        <v>1</v>
      </c>
      <c r="L229" s="87">
        <f t="shared" si="15"/>
        <v>1</v>
      </c>
      <c r="M229" s="87">
        <f t="shared" si="16"/>
        <v>1</v>
      </c>
      <c r="N229" s="87">
        <f t="shared" si="17"/>
        <v>1</v>
      </c>
      <c r="O229" s="27"/>
      <c r="P229" s="87">
        <f t="shared" si="12"/>
        <v>1</v>
      </c>
    </row>
    <row r="230" spans="2:16" s="79" customFormat="1" x14ac:dyDescent="0.2">
      <c r="B230" s="86">
        <f>'3. Investeringen'!B182</f>
        <v>168</v>
      </c>
      <c r="C230" s="86" t="str">
        <f>'3. Investeringen'!C182</f>
        <v>Start-GAW excl. bijzonderheden</v>
      </c>
      <c r="D230" s="86" t="str">
        <f>'3. Investeringen'!D182</f>
        <v>18 Start-GAW (AD)</v>
      </c>
      <c r="E230" s="86" t="str">
        <f>'3. Investeringen'!E182</f>
        <v>Haarlemmer</v>
      </c>
      <c r="F230" s="86">
        <f>'3. Investeringen'!H182</f>
        <v>0</v>
      </c>
      <c r="G230" s="86">
        <f>'3. Investeringen'!I182</f>
        <v>1</v>
      </c>
      <c r="H230" s="121">
        <f>'3. Investeringen'!N182</f>
        <v>2011</v>
      </c>
      <c r="I230" s="26"/>
      <c r="J230" s="87">
        <f t="shared" si="13"/>
        <v>1</v>
      </c>
      <c r="K230" s="87">
        <f t="shared" si="14"/>
        <v>1</v>
      </c>
      <c r="L230" s="87">
        <f t="shared" si="15"/>
        <v>1</v>
      </c>
      <c r="M230" s="87">
        <f t="shared" si="16"/>
        <v>1</v>
      </c>
      <c r="N230" s="87">
        <f t="shared" si="17"/>
        <v>1</v>
      </c>
      <c r="O230" s="27"/>
      <c r="P230" s="87">
        <f t="shared" si="12"/>
        <v>1</v>
      </c>
    </row>
    <row r="231" spans="2:16" s="79" customFormat="1" x14ac:dyDescent="0.2">
      <c r="B231" s="86">
        <f>'3. Investeringen'!B183</f>
        <v>169</v>
      </c>
      <c r="C231" s="86" t="str">
        <f>'3. Investeringen'!C183</f>
        <v>Start-GAW excl. bijzonderheden</v>
      </c>
      <c r="D231" s="86" t="str">
        <f>'3. Investeringen'!D183</f>
        <v>17 Start-GAW (TD)</v>
      </c>
      <c r="E231" s="86" t="str">
        <f>'3. Investeringen'!E183</f>
        <v>Haarlemmer</v>
      </c>
      <c r="F231" s="86">
        <f>'3. Investeringen'!H183</f>
        <v>1</v>
      </c>
      <c r="G231" s="86">
        <f>'3. Investeringen'!I183</f>
        <v>0</v>
      </c>
      <c r="H231" s="121">
        <f>'3. Investeringen'!N183</f>
        <v>2011</v>
      </c>
      <c r="I231" s="26"/>
      <c r="J231" s="87">
        <f t="shared" si="13"/>
        <v>1</v>
      </c>
      <c r="K231" s="87">
        <f t="shared" si="14"/>
        <v>1</v>
      </c>
      <c r="L231" s="87">
        <f t="shared" si="15"/>
        <v>1</v>
      </c>
      <c r="M231" s="87">
        <f t="shared" si="16"/>
        <v>1</v>
      </c>
      <c r="N231" s="87">
        <f t="shared" si="17"/>
        <v>1</v>
      </c>
      <c r="O231" s="27"/>
      <c r="P231" s="87">
        <f t="shared" si="12"/>
        <v>1</v>
      </c>
    </row>
    <row r="232" spans="2:16" s="79" customFormat="1" x14ac:dyDescent="0.2">
      <c r="B232" s="86">
        <f>'3. Investeringen'!B184</f>
        <v>170</v>
      </c>
      <c r="C232" s="86" t="str">
        <f>'3. Investeringen'!C184</f>
        <v>Nieuwe investeringen</v>
      </c>
      <c r="D232" s="86" t="str">
        <f>'3. Investeringen'!D184</f>
        <v>19 Onbekend</v>
      </c>
      <c r="E232" s="86" t="str">
        <f>'3. Investeringen'!E184</f>
        <v>Haarlemmer</v>
      </c>
      <c r="F232" s="86">
        <f>'3. Investeringen'!H184</f>
        <v>1</v>
      </c>
      <c r="G232" s="86">
        <f>'3. Investeringen'!I184</f>
        <v>0</v>
      </c>
      <c r="H232" s="121">
        <f>'3. Investeringen'!N184</f>
        <v>2011</v>
      </c>
      <c r="I232" s="26"/>
      <c r="J232" s="87">
        <f t="shared" si="13"/>
        <v>1</v>
      </c>
      <c r="K232" s="87">
        <f t="shared" si="14"/>
        <v>1</v>
      </c>
      <c r="L232" s="87">
        <f t="shared" si="15"/>
        <v>1</v>
      </c>
      <c r="M232" s="87">
        <f t="shared" si="16"/>
        <v>1</v>
      </c>
      <c r="N232" s="87">
        <f t="shared" si="17"/>
        <v>1</v>
      </c>
      <c r="O232" s="27"/>
      <c r="P232" s="87">
        <f t="shared" si="12"/>
        <v>1</v>
      </c>
    </row>
    <row r="233" spans="2:16" s="79" customFormat="1" x14ac:dyDescent="0.2">
      <c r="B233" s="86">
        <f>'3. Investeringen'!B185</f>
        <v>171</v>
      </c>
      <c r="C233" s="86" t="str">
        <f>'3. Investeringen'!C185</f>
        <v>Nieuwe investeringen</v>
      </c>
      <c r="D233" s="86" t="str">
        <f>'3. Investeringen'!D185</f>
        <v>19 Onbekend</v>
      </c>
      <c r="E233" s="86" t="str">
        <f>'3. Investeringen'!E185</f>
        <v>Haarlemmer</v>
      </c>
      <c r="F233" s="86">
        <f>'3. Investeringen'!H185</f>
        <v>1</v>
      </c>
      <c r="G233" s="86">
        <f>'3. Investeringen'!I185</f>
        <v>0</v>
      </c>
      <c r="H233" s="121">
        <f>'3. Investeringen'!N185</f>
        <v>2011</v>
      </c>
      <c r="I233" s="26"/>
      <c r="J233" s="87">
        <f t="shared" si="13"/>
        <v>1</v>
      </c>
      <c r="K233" s="87">
        <f t="shared" si="14"/>
        <v>1</v>
      </c>
      <c r="L233" s="87">
        <f t="shared" si="15"/>
        <v>1</v>
      </c>
      <c r="M233" s="87">
        <f t="shared" si="16"/>
        <v>1</v>
      </c>
      <c r="N233" s="87">
        <f t="shared" si="17"/>
        <v>1</v>
      </c>
      <c r="O233" s="27"/>
      <c r="P233" s="87">
        <f t="shared" si="12"/>
        <v>1</v>
      </c>
    </row>
    <row r="234" spans="2:16" s="79" customFormat="1" x14ac:dyDescent="0.2">
      <c r="B234" s="86">
        <f>'3. Investeringen'!B186</f>
        <v>172</v>
      </c>
      <c r="C234" s="86" t="str">
        <f>'3. Investeringen'!C186</f>
        <v>Nieuwe investeringen</v>
      </c>
      <c r="D234" s="86" t="str">
        <f>'3. Investeringen'!D186</f>
        <v>19 Onbekend</v>
      </c>
      <c r="E234" s="86" t="str">
        <f>'3. Investeringen'!E186</f>
        <v>Haarlemmer</v>
      </c>
      <c r="F234" s="86">
        <f>'3. Investeringen'!H186</f>
        <v>1</v>
      </c>
      <c r="G234" s="86">
        <f>'3. Investeringen'!I186</f>
        <v>0</v>
      </c>
      <c r="H234" s="121">
        <f>'3. Investeringen'!N186</f>
        <v>2011</v>
      </c>
      <c r="I234" s="26"/>
      <c r="J234" s="87">
        <f t="shared" si="13"/>
        <v>1</v>
      </c>
      <c r="K234" s="87">
        <f t="shared" si="14"/>
        <v>1</v>
      </c>
      <c r="L234" s="87">
        <f t="shared" si="15"/>
        <v>1</v>
      </c>
      <c r="M234" s="87">
        <f t="shared" si="16"/>
        <v>1</v>
      </c>
      <c r="N234" s="87">
        <f t="shared" si="17"/>
        <v>1</v>
      </c>
      <c r="O234" s="27"/>
      <c r="P234" s="87">
        <f t="shared" si="12"/>
        <v>1</v>
      </c>
    </row>
    <row r="235" spans="2:16" s="79" customFormat="1" x14ac:dyDescent="0.2">
      <c r="B235" s="86">
        <f>'3. Investeringen'!B187</f>
        <v>173</v>
      </c>
      <c r="C235" s="86" t="str">
        <f>'3. Investeringen'!C187</f>
        <v>Nieuwe investeringen</v>
      </c>
      <c r="D235" s="86" t="str">
        <f>'3. Investeringen'!D187</f>
        <v>19 Onbekend</v>
      </c>
      <c r="E235" s="86" t="str">
        <f>'3. Investeringen'!E187</f>
        <v>Haarlemmer</v>
      </c>
      <c r="F235" s="86">
        <f>'3. Investeringen'!H187</f>
        <v>1</v>
      </c>
      <c r="G235" s="86">
        <f>'3. Investeringen'!I187</f>
        <v>0</v>
      </c>
      <c r="H235" s="121">
        <f>'3. Investeringen'!N187</f>
        <v>2011</v>
      </c>
      <c r="I235" s="26"/>
      <c r="J235" s="87">
        <f t="shared" si="13"/>
        <v>1</v>
      </c>
      <c r="K235" s="87">
        <f t="shared" si="14"/>
        <v>1</v>
      </c>
      <c r="L235" s="87">
        <f t="shared" si="15"/>
        <v>1</v>
      </c>
      <c r="M235" s="87">
        <f t="shared" si="16"/>
        <v>1</v>
      </c>
      <c r="N235" s="87">
        <f t="shared" si="17"/>
        <v>1</v>
      </c>
      <c r="O235" s="27"/>
      <c r="P235" s="87">
        <f t="shared" si="12"/>
        <v>1</v>
      </c>
    </row>
    <row r="236" spans="2:16" s="79" customFormat="1" x14ac:dyDescent="0.2">
      <c r="B236" s="86">
        <f>'3. Investeringen'!B188</f>
        <v>174</v>
      </c>
      <c r="C236" s="86" t="str">
        <f>'3. Investeringen'!C188</f>
        <v>Nieuwe investeringen</v>
      </c>
      <c r="D236" s="86" t="str">
        <f>'3. Investeringen'!D188</f>
        <v>19 Onbekend</v>
      </c>
      <c r="E236" s="86" t="str">
        <f>'3. Investeringen'!E188</f>
        <v>Haarlemmer</v>
      </c>
      <c r="F236" s="86">
        <f>'3. Investeringen'!H188</f>
        <v>1</v>
      </c>
      <c r="G236" s="86">
        <f>'3. Investeringen'!I188</f>
        <v>0</v>
      </c>
      <c r="H236" s="121">
        <f>'3. Investeringen'!N188</f>
        <v>2011</v>
      </c>
      <c r="I236" s="26"/>
      <c r="J236" s="87">
        <f t="shared" si="13"/>
        <v>1</v>
      </c>
      <c r="K236" s="87">
        <f t="shared" si="14"/>
        <v>1</v>
      </c>
      <c r="L236" s="87">
        <f t="shared" si="15"/>
        <v>1</v>
      </c>
      <c r="M236" s="87">
        <f t="shared" si="16"/>
        <v>1</v>
      </c>
      <c r="N236" s="87">
        <f t="shared" si="17"/>
        <v>1</v>
      </c>
      <c r="O236" s="27"/>
      <c r="P236" s="87">
        <f t="shared" si="12"/>
        <v>1</v>
      </c>
    </row>
    <row r="237" spans="2:16" s="79" customFormat="1" x14ac:dyDescent="0.2">
      <c r="B237" s="86">
        <f>'3. Investeringen'!B189</f>
        <v>175</v>
      </c>
      <c r="C237" s="86" t="str">
        <f>'3. Investeringen'!C189</f>
        <v>Nieuwe investeringen</v>
      </c>
      <c r="D237" s="86" t="str">
        <f>'3. Investeringen'!D189</f>
        <v>19 Onbekend</v>
      </c>
      <c r="E237" s="86" t="str">
        <f>'3. Investeringen'!E189</f>
        <v>Haarlemmer</v>
      </c>
      <c r="F237" s="86">
        <f>'3. Investeringen'!H189</f>
        <v>1</v>
      </c>
      <c r="G237" s="86">
        <f>'3. Investeringen'!I189</f>
        <v>0</v>
      </c>
      <c r="H237" s="121">
        <f>'3. Investeringen'!N189</f>
        <v>2011</v>
      </c>
      <c r="I237" s="26"/>
      <c r="J237" s="87">
        <f t="shared" si="13"/>
        <v>1</v>
      </c>
      <c r="K237" s="87">
        <f t="shared" si="14"/>
        <v>1</v>
      </c>
      <c r="L237" s="87">
        <f t="shared" si="15"/>
        <v>1</v>
      </c>
      <c r="M237" s="87">
        <f t="shared" si="16"/>
        <v>1</v>
      </c>
      <c r="N237" s="87">
        <f t="shared" si="17"/>
        <v>1</v>
      </c>
      <c r="O237" s="27"/>
      <c r="P237" s="87">
        <f t="shared" si="12"/>
        <v>1</v>
      </c>
    </row>
    <row r="238" spans="2:16" s="79" customFormat="1" x14ac:dyDescent="0.2">
      <c r="B238" s="86">
        <f>'3. Investeringen'!B190</f>
        <v>176</v>
      </c>
      <c r="C238" s="86" t="str">
        <f>'3. Investeringen'!C190</f>
        <v>Nieuwe investeringen</v>
      </c>
      <c r="D238" s="86" t="str">
        <f>'3. Investeringen'!D190</f>
        <v>19 Onbekend</v>
      </c>
      <c r="E238" s="86" t="str">
        <f>'3. Investeringen'!E190</f>
        <v>Haarlemmer</v>
      </c>
      <c r="F238" s="86">
        <f>'3. Investeringen'!H190</f>
        <v>1</v>
      </c>
      <c r="G238" s="86">
        <f>'3. Investeringen'!I190</f>
        <v>0</v>
      </c>
      <c r="H238" s="121">
        <f>'3. Investeringen'!N190</f>
        <v>2011</v>
      </c>
      <c r="I238" s="26"/>
      <c r="J238" s="87">
        <f t="shared" si="13"/>
        <v>1</v>
      </c>
      <c r="K238" s="87">
        <f t="shared" si="14"/>
        <v>1</v>
      </c>
      <c r="L238" s="87">
        <f t="shared" si="15"/>
        <v>1</v>
      </c>
      <c r="M238" s="87">
        <f t="shared" si="16"/>
        <v>1</v>
      </c>
      <c r="N238" s="87">
        <f t="shared" si="17"/>
        <v>1</v>
      </c>
      <c r="O238" s="27"/>
      <c r="P238" s="87">
        <f t="shared" si="12"/>
        <v>1</v>
      </c>
    </row>
    <row r="239" spans="2:16" s="79" customFormat="1" x14ac:dyDescent="0.2">
      <c r="B239" s="86">
        <f>'3. Investeringen'!B191</f>
        <v>177</v>
      </c>
      <c r="C239" s="86" t="str">
        <f>'3. Investeringen'!C191</f>
        <v>Nieuwe investeringen</v>
      </c>
      <c r="D239" s="86" t="str">
        <f>'3. Investeringen'!D191</f>
        <v>19 Onbekend</v>
      </c>
      <c r="E239" s="86" t="str">
        <f>'3. Investeringen'!E191</f>
        <v>Haarlemmer</v>
      </c>
      <c r="F239" s="86">
        <f>'3. Investeringen'!H191</f>
        <v>1</v>
      </c>
      <c r="G239" s="86">
        <f>'3. Investeringen'!I191</f>
        <v>0</v>
      </c>
      <c r="H239" s="121">
        <f>'3. Investeringen'!N191</f>
        <v>2011</v>
      </c>
      <c r="I239" s="26"/>
      <c r="J239" s="87">
        <f t="shared" si="13"/>
        <v>1</v>
      </c>
      <c r="K239" s="87">
        <f t="shared" si="14"/>
        <v>1</v>
      </c>
      <c r="L239" s="87">
        <f t="shared" si="15"/>
        <v>1</v>
      </c>
      <c r="M239" s="87">
        <f t="shared" si="16"/>
        <v>1</v>
      </c>
      <c r="N239" s="87">
        <f t="shared" si="17"/>
        <v>1</v>
      </c>
      <c r="O239" s="27"/>
      <c r="P239" s="87">
        <f t="shared" si="12"/>
        <v>1</v>
      </c>
    </row>
    <row r="240" spans="2:16" s="79" customFormat="1" x14ac:dyDescent="0.2">
      <c r="B240" s="86">
        <f>'3. Investeringen'!B192</f>
        <v>178</v>
      </c>
      <c r="C240" s="86" t="str">
        <f>'3. Investeringen'!C192</f>
        <v>Nieuwe investeringen</v>
      </c>
      <c r="D240" s="86" t="str">
        <f>'3. Investeringen'!D192</f>
        <v>19 Onbekend</v>
      </c>
      <c r="E240" s="86" t="str">
        <f>'3. Investeringen'!E192</f>
        <v>Haarlemmer</v>
      </c>
      <c r="F240" s="86">
        <f>'3. Investeringen'!H192</f>
        <v>1</v>
      </c>
      <c r="G240" s="86">
        <f>'3. Investeringen'!I192</f>
        <v>0</v>
      </c>
      <c r="H240" s="121">
        <f>'3. Investeringen'!N192</f>
        <v>2011</v>
      </c>
      <c r="I240" s="26"/>
      <c r="J240" s="87">
        <f t="shared" si="13"/>
        <v>1</v>
      </c>
      <c r="K240" s="87">
        <f t="shared" si="14"/>
        <v>1</v>
      </c>
      <c r="L240" s="87">
        <f t="shared" si="15"/>
        <v>1</v>
      </c>
      <c r="M240" s="87">
        <f t="shared" si="16"/>
        <v>1</v>
      </c>
      <c r="N240" s="87">
        <f t="shared" si="17"/>
        <v>1</v>
      </c>
      <c r="O240" s="27"/>
      <c r="P240" s="87">
        <f t="shared" si="12"/>
        <v>1</v>
      </c>
    </row>
    <row r="241" spans="2:16" s="79" customFormat="1" x14ac:dyDescent="0.2">
      <c r="B241" s="86">
        <f>'3. Investeringen'!B193</f>
        <v>179</v>
      </c>
      <c r="C241" s="86" t="str">
        <f>'3. Investeringen'!C193</f>
        <v>Nieuwe investeringen</v>
      </c>
      <c r="D241" s="86" t="str">
        <f>'3. Investeringen'!D193</f>
        <v>19 Onbekend</v>
      </c>
      <c r="E241" s="86" t="str">
        <f>'3. Investeringen'!E193</f>
        <v>Haarlemmer</v>
      </c>
      <c r="F241" s="86">
        <f>'3. Investeringen'!H193</f>
        <v>1</v>
      </c>
      <c r="G241" s="86">
        <f>'3. Investeringen'!I193</f>
        <v>0</v>
      </c>
      <c r="H241" s="121">
        <f>'3. Investeringen'!N193</f>
        <v>2011</v>
      </c>
      <c r="I241" s="26"/>
      <c r="J241" s="87">
        <f t="shared" si="13"/>
        <v>1</v>
      </c>
      <c r="K241" s="87">
        <f t="shared" si="14"/>
        <v>1</v>
      </c>
      <c r="L241" s="87">
        <f t="shared" si="15"/>
        <v>1</v>
      </c>
      <c r="M241" s="87">
        <f t="shared" si="16"/>
        <v>1</v>
      </c>
      <c r="N241" s="87">
        <f t="shared" si="17"/>
        <v>1</v>
      </c>
      <c r="O241" s="27"/>
      <c r="P241" s="87">
        <f t="shared" si="12"/>
        <v>1</v>
      </c>
    </row>
    <row r="242" spans="2:16" s="79" customFormat="1" x14ac:dyDescent="0.2">
      <c r="B242" s="86">
        <f>'3. Investeringen'!B194</f>
        <v>180</v>
      </c>
      <c r="C242" s="86" t="str">
        <f>'3. Investeringen'!C194</f>
        <v>Nieuwe investeringen</v>
      </c>
      <c r="D242" s="86" t="str">
        <f>'3. Investeringen'!D194</f>
        <v>19 Onbekend</v>
      </c>
      <c r="E242" s="86" t="str">
        <f>'3. Investeringen'!E194</f>
        <v>Haarlemmer</v>
      </c>
      <c r="F242" s="86">
        <f>'3. Investeringen'!H194</f>
        <v>1</v>
      </c>
      <c r="G242" s="86">
        <f>'3. Investeringen'!I194</f>
        <v>0</v>
      </c>
      <c r="H242" s="121">
        <f>'3. Investeringen'!N194</f>
        <v>2011</v>
      </c>
      <c r="I242" s="26"/>
      <c r="J242" s="87">
        <f t="shared" si="13"/>
        <v>1</v>
      </c>
      <c r="K242" s="87">
        <f t="shared" si="14"/>
        <v>1</v>
      </c>
      <c r="L242" s="87">
        <f t="shared" si="15"/>
        <v>1</v>
      </c>
      <c r="M242" s="87">
        <f t="shared" si="16"/>
        <v>1</v>
      </c>
      <c r="N242" s="87">
        <f t="shared" si="17"/>
        <v>1</v>
      </c>
      <c r="O242" s="27"/>
      <c r="P242" s="87">
        <f t="shared" si="12"/>
        <v>1</v>
      </c>
    </row>
    <row r="243" spans="2:16" s="79" customFormat="1" x14ac:dyDescent="0.2">
      <c r="B243" s="86">
        <f>'3. Investeringen'!B195</f>
        <v>181</v>
      </c>
      <c r="C243" s="86" t="str">
        <f>'3. Investeringen'!C195</f>
        <v>Nieuwe investeringen</v>
      </c>
      <c r="D243" s="86" t="str">
        <f>'3. Investeringen'!D195</f>
        <v>19 Onbekend</v>
      </c>
      <c r="E243" s="86" t="str">
        <f>'3. Investeringen'!E195</f>
        <v>Haarlemmer</v>
      </c>
      <c r="F243" s="86">
        <f>'3. Investeringen'!H195</f>
        <v>1</v>
      </c>
      <c r="G243" s="86">
        <f>'3. Investeringen'!I195</f>
        <v>0</v>
      </c>
      <c r="H243" s="121">
        <f>'3. Investeringen'!N195</f>
        <v>2011</v>
      </c>
      <c r="I243" s="26"/>
      <c r="J243" s="87">
        <f t="shared" si="13"/>
        <v>1</v>
      </c>
      <c r="K243" s="87">
        <f t="shared" si="14"/>
        <v>1</v>
      </c>
      <c r="L243" s="87">
        <f t="shared" si="15"/>
        <v>1</v>
      </c>
      <c r="M243" s="87">
        <f t="shared" si="16"/>
        <v>1</v>
      </c>
      <c r="N243" s="87">
        <f t="shared" si="17"/>
        <v>1</v>
      </c>
      <c r="O243" s="27"/>
      <c r="P243" s="87">
        <f t="shared" si="12"/>
        <v>1</v>
      </c>
    </row>
    <row r="244" spans="2:16" s="79" customFormat="1" x14ac:dyDescent="0.2">
      <c r="B244" s="86">
        <f>'3. Investeringen'!B196</f>
        <v>182</v>
      </c>
      <c r="C244" s="86" t="str">
        <f>'3. Investeringen'!C196</f>
        <v>Nieuwe investeringen</v>
      </c>
      <c r="D244" s="86" t="str">
        <f>'3. Investeringen'!D196</f>
        <v>19 Onbekend</v>
      </c>
      <c r="E244" s="86" t="str">
        <f>'3. Investeringen'!E196</f>
        <v>Haarlemmer</v>
      </c>
      <c r="F244" s="86">
        <f>'3. Investeringen'!H196</f>
        <v>1</v>
      </c>
      <c r="G244" s="86">
        <f>'3. Investeringen'!I196</f>
        <v>0</v>
      </c>
      <c r="H244" s="121">
        <f>'3. Investeringen'!N196</f>
        <v>2011</v>
      </c>
      <c r="I244" s="26"/>
      <c r="J244" s="87">
        <f t="shared" si="13"/>
        <v>1</v>
      </c>
      <c r="K244" s="87">
        <f t="shared" si="14"/>
        <v>1</v>
      </c>
      <c r="L244" s="87">
        <f t="shared" si="15"/>
        <v>1</v>
      </c>
      <c r="M244" s="87">
        <f t="shared" si="16"/>
        <v>1</v>
      </c>
      <c r="N244" s="87">
        <f t="shared" si="17"/>
        <v>1</v>
      </c>
      <c r="O244" s="27"/>
      <c r="P244" s="87">
        <f t="shared" si="12"/>
        <v>1</v>
      </c>
    </row>
    <row r="245" spans="2:16" s="79" customFormat="1" x14ac:dyDescent="0.2">
      <c r="B245" s="86">
        <f>'3. Investeringen'!B197</f>
        <v>183</v>
      </c>
      <c r="C245" s="86" t="str">
        <f>'3. Investeringen'!C197</f>
        <v>Nieuwe investeringen</v>
      </c>
      <c r="D245" s="86" t="str">
        <f>'3. Investeringen'!D197</f>
        <v>19 Onbekend</v>
      </c>
      <c r="E245" s="86" t="str">
        <f>'3. Investeringen'!E197</f>
        <v>Haarlemmer</v>
      </c>
      <c r="F245" s="86">
        <f>'3. Investeringen'!H197</f>
        <v>1</v>
      </c>
      <c r="G245" s="86">
        <f>'3. Investeringen'!I197</f>
        <v>0</v>
      </c>
      <c r="H245" s="121">
        <f>'3. Investeringen'!N197</f>
        <v>2011</v>
      </c>
      <c r="I245" s="26"/>
      <c r="J245" s="87">
        <f t="shared" si="13"/>
        <v>1</v>
      </c>
      <c r="K245" s="87">
        <f t="shared" si="14"/>
        <v>1</v>
      </c>
      <c r="L245" s="87">
        <f t="shared" si="15"/>
        <v>1</v>
      </c>
      <c r="M245" s="87">
        <f t="shared" si="16"/>
        <v>1</v>
      </c>
      <c r="N245" s="87">
        <f t="shared" si="17"/>
        <v>1</v>
      </c>
      <c r="O245" s="27"/>
      <c r="P245" s="87">
        <f t="shared" si="12"/>
        <v>1</v>
      </c>
    </row>
    <row r="246" spans="2:16" s="79" customFormat="1" x14ac:dyDescent="0.2">
      <c r="B246" s="86">
        <f>'3. Investeringen'!B198</f>
        <v>184</v>
      </c>
      <c r="C246" s="86" t="str">
        <f>'3. Investeringen'!C198</f>
        <v>Nieuwe investeringen</v>
      </c>
      <c r="D246" s="86" t="str">
        <f>'3. Investeringen'!D198</f>
        <v>19 Onbekend</v>
      </c>
      <c r="E246" s="86" t="str">
        <f>'3. Investeringen'!E198</f>
        <v>Haarlemmer</v>
      </c>
      <c r="F246" s="86">
        <f>'3. Investeringen'!H198</f>
        <v>1</v>
      </c>
      <c r="G246" s="86">
        <f>'3. Investeringen'!I198</f>
        <v>0</v>
      </c>
      <c r="H246" s="121">
        <f>'3. Investeringen'!N198</f>
        <v>2011</v>
      </c>
      <c r="I246" s="26"/>
      <c r="J246" s="87">
        <f t="shared" si="13"/>
        <v>1</v>
      </c>
      <c r="K246" s="87">
        <f t="shared" si="14"/>
        <v>1</v>
      </c>
      <c r="L246" s="87">
        <f t="shared" si="15"/>
        <v>1</v>
      </c>
      <c r="M246" s="87">
        <f t="shared" si="16"/>
        <v>1</v>
      </c>
      <c r="N246" s="87">
        <f t="shared" si="17"/>
        <v>1</v>
      </c>
      <c r="O246" s="27"/>
      <c r="P246" s="87">
        <f t="shared" si="12"/>
        <v>1</v>
      </c>
    </row>
    <row r="247" spans="2:16" s="79" customFormat="1" x14ac:dyDescent="0.2">
      <c r="B247" s="86">
        <f>'3. Investeringen'!B199</f>
        <v>185</v>
      </c>
      <c r="C247" s="86" t="str">
        <f>'3. Investeringen'!C199</f>
        <v>Nieuwe investeringen</v>
      </c>
      <c r="D247" s="86" t="str">
        <f>'3. Investeringen'!D199</f>
        <v>19 Onbekend</v>
      </c>
      <c r="E247" s="86" t="str">
        <f>'3. Investeringen'!E199</f>
        <v>Haarlemmer</v>
      </c>
      <c r="F247" s="86">
        <f>'3. Investeringen'!H199</f>
        <v>1</v>
      </c>
      <c r="G247" s="86">
        <f>'3. Investeringen'!I199</f>
        <v>0</v>
      </c>
      <c r="H247" s="121">
        <f>'3. Investeringen'!N199</f>
        <v>2011</v>
      </c>
      <c r="I247" s="26"/>
      <c r="J247" s="87">
        <f t="shared" si="13"/>
        <v>1</v>
      </c>
      <c r="K247" s="87">
        <f t="shared" si="14"/>
        <v>1</v>
      </c>
      <c r="L247" s="87">
        <f t="shared" si="15"/>
        <v>1</v>
      </c>
      <c r="M247" s="87">
        <f t="shared" si="16"/>
        <v>1</v>
      </c>
      <c r="N247" s="87">
        <f t="shared" si="17"/>
        <v>1</v>
      </c>
      <c r="O247" s="27"/>
      <c r="P247" s="87">
        <f t="shared" si="12"/>
        <v>1</v>
      </c>
    </row>
    <row r="248" spans="2:16" s="79" customFormat="1" x14ac:dyDescent="0.2">
      <c r="B248" s="86">
        <f>'3. Investeringen'!B200</f>
        <v>186</v>
      </c>
      <c r="C248" s="86" t="str">
        <f>'3. Investeringen'!C200</f>
        <v>Nieuwe investeringen</v>
      </c>
      <c r="D248" s="86" t="str">
        <f>'3. Investeringen'!D200</f>
        <v>19 Onbekend</v>
      </c>
      <c r="E248" s="86" t="str">
        <f>'3. Investeringen'!E200</f>
        <v>Haarlemmer</v>
      </c>
      <c r="F248" s="86">
        <f>'3. Investeringen'!H200</f>
        <v>1</v>
      </c>
      <c r="G248" s="86">
        <f>'3. Investeringen'!I200</f>
        <v>0</v>
      </c>
      <c r="H248" s="121">
        <f>'3. Investeringen'!N200</f>
        <v>2011</v>
      </c>
      <c r="I248" s="26"/>
      <c r="J248" s="87">
        <f t="shared" si="13"/>
        <v>1</v>
      </c>
      <c r="K248" s="87">
        <f t="shared" si="14"/>
        <v>1</v>
      </c>
      <c r="L248" s="87">
        <f t="shared" si="15"/>
        <v>1</v>
      </c>
      <c r="M248" s="87">
        <f t="shared" si="16"/>
        <v>1</v>
      </c>
      <c r="N248" s="87">
        <f t="shared" si="17"/>
        <v>1</v>
      </c>
      <c r="O248" s="27"/>
      <c r="P248" s="87">
        <f t="shared" si="12"/>
        <v>1</v>
      </c>
    </row>
    <row r="249" spans="2:16" s="79" customFormat="1" x14ac:dyDescent="0.2">
      <c r="B249" s="86">
        <f>'3. Investeringen'!B201</f>
        <v>187</v>
      </c>
      <c r="C249" s="86" t="str">
        <f>'3. Investeringen'!C201</f>
        <v>Nieuwe investeringen</v>
      </c>
      <c r="D249" s="86" t="str">
        <f>'3. Investeringen'!D201</f>
        <v>19 Onbekend</v>
      </c>
      <c r="E249" s="86" t="str">
        <f>'3. Investeringen'!E201</f>
        <v>Haarlemmer</v>
      </c>
      <c r="F249" s="86">
        <f>'3. Investeringen'!H201</f>
        <v>1</v>
      </c>
      <c r="G249" s="86">
        <f>'3. Investeringen'!I201</f>
        <v>0</v>
      </c>
      <c r="H249" s="121">
        <f>'3. Investeringen'!N201</f>
        <v>2011</v>
      </c>
      <c r="I249" s="26"/>
      <c r="J249" s="87">
        <f t="shared" si="13"/>
        <v>1</v>
      </c>
      <c r="K249" s="87">
        <f t="shared" si="14"/>
        <v>1</v>
      </c>
      <c r="L249" s="87">
        <f t="shared" si="15"/>
        <v>1</v>
      </c>
      <c r="M249" s="87">
        <f t="shared" si="16"/>
        <v>1</v>
      </c>
      <c r="N249" s="87">
        <f t="shared" si="17"/>
        <v>1</v>
      </c>
      <c r="O249" s="27"/>
      <c r="P249" s="87">
        <f t="shared" si="12"/>
        <v>1</v>
      </c>
    </row>
    <row r="250" spans="2:16" s="79" customFormat="1" x14ac:dyDescent="0.2">
      <c r="B250" s="86">
        <f>'3. Investeringen'!B202</f>
        <v>188</v>
      </c>
      <c r="C250" s="86" t="str">
        <f>'3. Investeringen'!C202</f>
        <v>Nieuwe investeringen</v>
      </c>
      <c r="D250" s="86" t="str">
        <f>'3. Investeringen'!D202</f>
        <v>19 Onbekend</v>
      </c>
      <c r="E250" s="86" t="str">
        <f>'3. Investeringen'!E202</f>
        <v>Haarlemmer</v>
      </c>
      <c r="F250" s="86">
        <f>'3. Investeringen'!H202</f>
        <v>1</v>
      </c>
      <c r="G250" s="86">
        <f>'3. Investeringen'!I202</f>
        <v>0</v>
      </c>
      <c r="H250" s="121">
        <f>'3. Investeringen'!N202</f>
        <v>2011</v>
      </c>
      <c r="I250" s="26"/>
      <c r="J250" s="87">
        <f t="shared" si="13"/>
        <v>1</v>
      </c>
      <c r="K250" s="87">
        <f t="shared" si="14"/>
        <v>1</v>
      </c>
      <c r="L250" s="87">
        <f t="shared" si="15"/>
        <v>1</v>
      </c>
      <c r="M250" s="87">
        <f t="shared" si="16"/>
        <v>1</v>
      </c>
      <c r="N250" s="87">
        <f t="shared" si="17"/>
        <v>1</v>
      </c>
      <c r="O250" s="27"/>
      <c r="P250" s="87">
        <f t="shared" ref="P250:P256" si="18">PRODUCT(J250:N250)</f>
        <v>1</v>
      </c>
    </row>
    <row r="251" spans="2:16" s="79" customFormat="1" x14ac:dyDescent="0.2">
      <c r="B251" s="86">
        <f>'3. Investeringen'!B203</f>
        <v>189</v>
      </c>
      <c r="C251" s="86" t="str">
        <f>'3. Investeringen'!C203</f>
        <v>Nieuwe investeringen</v>
      </c>
      <c r="D251" s="86" t="str">
        <f>'3. Investeringen'!D203</f>
        <v>19 Onbekend</v>
      </c>
      <c r="E251" s="86" t="str">
        <f>'3. Investeringen'!E203</f>
        <v>Haarlemmer</v>
      </c>
      <c r="F251" s="86">
        <f>'3. Investeringen'!H203</f>
        <v>1</v>
      </c>
      <c r="G251" s="86">
        <f>'3. Investeringen'!I203</f>
        <v>0</v>
      </c>
      <c r="H251" s="121">
        <f>'3. Investeringen'!N203</f>
        <v>2011</v>
      </c>
      <c r="I251" s="26"/>
      <c r="J251" s="87">
        <f t="shared" si="13"/>
        <v>1</v>
      </c>
      <c r="K251" s="87">
        <f t="shared" si="14"/>
        <v>1</v>
      </c>
      <c r="L251" s="87">
        <f t="shared" si="15"/>
        <v>1</v>
      </c>
      <c r="M251" s="87">
        <f t="shared" si="16"/>
        <v>1</v>
      </c>
      <c r="N251" s="87">
        <f t="shared" si="17"/>
        <v>1</v>
      </c>
      <c r="O251" s="27"/>
      <c r="P251" s="87">
        <f t="shared" si="18"/>
        <v>1</v>
      </c>
    </row>
    <row r="252" spans="2:16" s="79" customFormat="1" x14ac:dyDescent="0.2">
      <c r="B252" s="86">
        <f>'3. Investeringen'!B204</f>
        <v>190</v>
      </c>
      <c r="C252" s="86" t="str">
        <f>'3. Investeringen'!C204</f>
        <v>Nieuwe investeringen</v>
      </c>
      <c r="D252" s="86" t="str">
        <f>'3. Investeringen'!D204</f>
        <v>19 Onbekend</v>
      </c>
      <c r="E252" s="86" t="str">
        <f>'3. Investeringen'!E204</f>
        <v>Haarlemmer</v>
      </c>
      <c r="F252" s="86">
        <f>'3. Investeringen'!H204</f>
        <v>1</v>
      </c>
      <c r="G252" s="86">
        <f>'3. Investeringen'!I204</f>
        <v>0</v>
      </c>
      <c r="H252" s="121">
        <f>'3. Investeringen'!N204</f>
        <v>2011</v>
      </c>
      <c r="I252" s="26"/>
      <c r="J252" s="87">
        <f t="shared" si="13"/>
        <v>1</v>
      </c>
      <c r="K252" s="87">
        <f t="shared" si="14"/>
        <v>1</v>
      </c>
      <c r="L252" s="87">
        <f t="shared" si="15"/>
        <v>1</v>
      </c>
      <c r="M252" s="87">
        <f t="shared" si="16"/>
        <v>1</v>
      </c>
      <c r="N252" s="87">
        <f t="shared" si="17"/>
        <v>1</v>
      </c>
      <c r="O252" s="27"/>
      <c r="P252" s="87">
        <f t="shared" si="18"/>
        <v>1</v>
      </c>
    </row>
    <row r="253" spans="2:16" s="79" customFormat="1" x14ac:dyDescent="0.2">
      <c r="B253" s="86">
        <f>'3. Investeringen'!B205</f>
        <v>191</v>
      </c>
      <c r="C253" s="86" t="str">
        <f>'3. Investeringen'!C205</f>
        <v>Nieuwe investeringen</v>
      </c>
      <c r="D253" s="86" t="str">
        <f>'3. Investeringen'!D205</f>
        <v>19 Onbekend</v>
      </c>
      <c r="E253" s="86" t="str">
        <f>'3. Investeringen'!E205</f>
        <v>Haarlemmer</v>
      </c>
      <c r="F253" s="86">
        <f>'3. Investeringen'!H205</f>
        <v>0</v>
      </c>
      <c r="G253" s="86">
        <f>'3. Investeringen'!I205</f>
        <v>1</v>
      </c>
      <c r="H253" s="121">
        <f>'3. Investeringen'!N205</f>
        <v>2011</v>
      </c>
      <c r="I253" s="26"/>
      <c r="J253" s="87">
        <f t="shared" si="13"/>
        <v>1</v>
      </c>
      <c r="K253" s="87">
        <f t="shared" si="14"/>
        <v>1</v>
      </c>
      <c r="L253" s="87">
        <f t="shared" si="15"/>
        <v>1</v>
      </c>
      <c r="M253" s="87">
        <f t="shared" si="16"/>
        <v>1</v>
      </c>
      <c r="N253" s="87">
        <f t="shared" si="17"/>
        <v>1</v>
      </c>
      <c r="O253" s="27"/>
      <c r="P253" s="87">
        <f t="shared" si="18"/>
        <v>1</v>
      </c>
    </row>
    <row r="254" spans="2:16" s="79" customFormat="1" x14ac:dyDescent="0.2">
      <c r="B254" s="86">
        <f>'3. Investeringen'!B206</f>
        <v>192</v>
      </c>
      <c r="C254" s="86" t="str">
        <f>'3. Investeringen'!C206</f>
        <v>Nieuwe investeringen</v>
      </c>
      <c r="D254" s="86" t="str">
        <f>'3. Investeringen'!D206</f>
        <v>19 Onbekend</v>
      </c>
      <c r="E254" s="86" t="str">
        <f>'3. Investeringen'!E206</f>
        <v>Haarlemmer</v>
      </c>
      <c r="F254" s="86">
        <f>'3. Investeringen'!H206</f>
        <v>0</v>
      </c>
      <c r="G254" s="86">
        <f>'3. Investeringen'!I206</f>
        <v>1</v>
      </c>
      <c r="H254" s="121">
        <f>'3. Investeringen'!N206</f>
        <v>2011</v>
      </c>
      <c r="I254" s="26"/>
      <c r="J254" s="87">
        <f t="shared" si="13"/>
        <v>1</v>
      </c>
      <c r="K254" s="87">
        <f t="shared" si="14"/>
        <v>1</v>
      </c>
      <c r="L254" s="87">
        <f t="shared" si="15"/>
        <v>1</v>
      </c>
      <c r="M254" s="87">
        <f t="shared" si="16"/>
        <v>1</v>
      </c>
      <c r="N254" s="87">
        <f t="shared" si="17"/>
        <v>1</v>
      </c>
      <c r="O254" s="27"/>
      <c r="P254" s="87">
        <f t="shared" si="18"/>
        <v>1</v>
      </c>
    </row>
    <row r="255" spans="2:16" s="79" customFormat="1" x14ac:dyDescent="0.2">
      <c r="B255" s="86">
        <f>'3. Investeringen'!B207</f>
        <v>193</v>
      </c>
      <c r="C255" s="86" t="str">
        <f>'3. Investeringen'!C207</f>
        <v>Nieuwe investeringen</v>
      </c>
      <c r="D255" s="86" t="str">
        <f>'3. Investeringen'!D207</f>
        <v>19 Onbekend</v>
      </c>
      <c r="E255" s="86" t="str">
        <f>'3. Investeringen'!E207</f>
        <v>Haarlemmer</v>
      </c>
      <c r="F255" s="86">
        <f>'3. Investeringen'!H207</f>
        <v>0</v>
      </c>
      <c r="G255" s="86">
        <f>'3. Investeringen'!I207</f>
        <v>1</v>
      </c>
      <c r="H255" s="121">
        <f>'3. Investeringen'!N207</f>
        <v>2011</v>
      </c>
      <c r="I255" s="26"/>
      <c r="J255" s="87">
        <f t="shared" si="13"/>
        <v>1</v>
      </c>
      <c r="K255" s="87">
        <f t="shared" si="14"/>
        <v>1</v>
      </c>
      <c r="L255" s="87">
        <f t="shared" si="15"/>
        <v>1</v>
      </c>
      <c r="M255" s="87">
        <f t="shared" si="16"/>
        <v>1</v>
      </c>
      <c r="N255" s="87">
        <f t="shared" si="17"/>
        <v>1</v>
      </c>
      <c r="O255" s="27"/>
      <c r="P255" s="87">
        <f t="shared" si="18"/>
        <v>1</v>
      </c>
    </row>
    <row r="256" spans="2:16" s="79" customFormat="1" x14ac:dyDescent="0.2">
      <c r="B256" s="86">
        <f>'3. Investeringen'!B208</f>
        <v>194</v>
      </c>
      <c r="C256" s="86" t="str">
        <f>'3. Investeringen'!C208</f>
        <v>Nieuwe investeringen</v>
      </c>
      <c r="D256" s="86" t="str">
        <f>'3. Investeringen'!D208</f>
        <v>19 Onbekend</v>
      </c>
      <c r="E256" s="86" t="str">
        <f>'3. Investeringen'!E208</f>
        <v>Haarlemmer</v>
      </c>
      <c r="F256" s="86">
        <f>'3. Investeringen'!H208</f>
        <v>0</v>
      </c>
      <c r="G256" s="86">
        <f>'3. Investeringen'!I208</f>
        <v>1</v>
      </c>
      <c r="H256" s="121">
        <f>'3. Investeringen'!N208</f>
        <v>2011</v>
      </c>
      <c r="I256" s="26"/>
      <c r="J256" s="87">
        <f t="shared" ref="J256" si="19">INDEX($B$22:$C$26, MATCH(C256,$B$22:$B$26,0),2)</f>
        <v>1</v>
      </c>
      <c r="K256" s="87">
        <f t="shared" ref="K256" si="20">IF(D256=0,1,INDEX($B$39:$C$57, MATCH(D256,$B$39:$B$57,0),2))</f>
        <v>1</v>
      </c>
      <c r="L256" s="87">
        <f t="shared" ref="L256" si="21" xml:space="preserve"> F256 * $C$35 + G256 * $C$36</f>
        <v>1</v>
      </c>
      <c r="M256" s="87">
        <f t="shared" ref="M256" si="22">IF(E256=0,1,INDEX($B$29:$C$32, MATCH(E256,$B$29:$B$32,0),2))</f>
        <v>1</v>
      </c>
      <c r="N256" s="87">
        <f t="shared" ref="N256" si="23">(H256&gt;=$C$18)*(H256&lt;=$C$19)</f>
        <v>1</v>
      </c>
      <c r="O256" s="27"/>
      <c r="P256" s="87">
        <f t="shared" si="18"/>
        <v>1</v>
      </c>
    </row>
    <row r="257" spans="2:16" x14ac:dyDescent="0.2">
      <c r="B257" s="86">
        <f>'3. Investeringen'!B209</f>
        <v>195</v>
      </c>
      <c r="C257" s="86" t="str">
        <f>'3. Investeringen'!C209</f>
        <v>Nieuwe investeringen</v>
      </c>
      <c r="D257" s="86" t="str">
        <f>'3. Investeringen'!D209</f>
        <v>19 Onbekend</v>
      </c>
      <c r="E257" s="86">
        <f>'3. Investeringen'!E209</f>
        <v>0</v>
      </c>
      <c r="F257" s="86">
        <f>'3. Investeringen'!H209</f>
        <v>1</v>
      </c>
      <c r="G257" s="86">
        <f>'3. Investeringen'!I209</f>
        <v>0</v>
      </c>
      <c r="H257" s="121">
        <f>'3. Investeringen'!N209</f>
        <v>2020</v>
      </c>
      <c r="I257" s="26"/>
      <c r="J257" s="87">
        <f t="shared" ref="J257:J262" si="24">INDEX($B$22:$C$26, MATCH(C257,$B$22:$B$26,0),2)</f>
        <v>1</v>
      </c>
      <c r="K257" s="87">
        <f t="shared" ref="K257:K262" si="25">IF(D257=0,1,INDEX($B$39:$C$57, MATCH(D257,$B$39:$B$57,0),2))</f>
        <v>1</v>
      </c>
      <c r="L257" s="87">
        <f t="shared" ref="L257:L262" si="26" xml:space="preserve"> F257 * $C$35 + G257 * $C$36</f>
        <v>1</v>
      </c>
      <c r="M257" s="87">
        <f t="shared" ref="M257:M262" si="27">IF(E257=0,1,INDEX($B$29:$C$32, MATCH(E257,$B$29:$B$32,0),2))</f>
        <v>1</v>
      </c>
      <c r="N257" s="87">
        <f t="shared" ref="N257:N262" si="28">(H257&gt;=$C$18)*(H257&lt;=$C$19)</f>
        <v>1</v>
      </c>
      <c r="O257" s="27"/>
      <c r="P257" s="87">
        <f t="shared" ref="P257:P262" si="29">PRODUCT(J257:N257)</f>
        <v>1</v>
      </c>
    </row>
    <row r="258" spans="2:16" x14ac:dyDescent="0.2">
      <c r="B258" s="86">
        <f>'3. Investeringen'!B210</f>
        <v>196</v>
      </c>
      <c r="C258" s="86" t="str">
        <f>'3. Investeringen'!C210</f>
        <v>Nieuwe investeringen</v>
      </c>
      <c r="D258" s="86" t="str">
        <f>'3. Investeringen'!D210</f>
        <v>19 Onbekend</v>
      </c>
      <c r="E258" s="86">
        <f>'3. Investeringen'!E210</f>
        <v>0</v>
      </c>
      <c r="F258" s="86">
        <f>'3. Investeringen'!H210</f>
        <v>1</v>
      </c>
      <c r="G258" s="86">
        <f>'3. Investeringen'!I210</f>
        <v>0</v>
      </c>
      <c r="H258" s="121">
        <f>'3. Investeringen'!N210</f>
        <v>2020</v>
      </c>
      <c r="I258" s="26"/>
      <c r="J258" s="87">
        <f t="shared" si="24"/>
        <v>1</v>
      </c>
      <c r="K258" s="87">
        <f t="shared" si="25"/>
        <v>1</v>
      </c>
      <c r="L258" s="87">
        <f t="shared" si="26"/>
        <v>1</v>
      </c>
      <c r="M258" s="87">
        <f t="shared" si="27"/>
        <v>1</v>
      </c>
      <c r="N258" s="87">
        <f t="shared" si="28"/>
        <v>1</v>
      </c>
      <c r="O258" s="27"/>
      <c r="P258" s="87">
        <f t="shared" si="29"/>
        <v>1</v>
      </c>
    </row>
    <row r="259" spans="2:16" x14ac:dyDescent="0.2">
      <c r="B259" s="86">
        <f>'3. Investeringen'!B211</f>
        <v>197</v>
      </c>
      <c r="C259" s="86" t="str">
        <f>'3. Investeringen'!C211</f>
        <v>Nieuwe investeringen</v>
      </c>
      <c r="D259" s="86" t="str">
        <f>'3. Investeringen'!D211</f>
        <v>19 Onbekend</v>
      </c>
      <c r="E259" s="86">
        <f>'3. Investeringen'!E211</f>
        <v>0</v>
      </c>
      <c r="F259" s="86">
        <f>'3. Investeringen'!H211</f>
        <v>1</v>
      </c>
      <c r="G259" s="86">
        <f>'3. Investeringen'!I211</f>
        <v>0</v>
      </c>
      <c r="H259" s="121">
        <f>'3. Investeringen'!N211</f>
        <v>2020</v>
      </c>
      <c r="I259" s="26"/>
      <c r="J259" s="87">
        <f t="shared" si="24"/>
        <v>1</v>
      </c>
      <c r="K259" s="87">
        <f t="shared" si="25"/>
        <v>1</v>
      </c>
      <c r="L259" s="87">
        <f t="shared" si="26"/>
        <v>1</v>
      </c>
      <c r="M259" s="87">
        <f t="shared" si="27"/>
        <v>1</v>
      </c>
      <c r="N259" s="87">
        <f t="shared" si="28"/>
        <v>1</v>
      </c>
      <c r="O259" s="27"/>
      <c r="P259" s="87">
        <f t="shared" si="29"/>
        <v>1</v>
      </c>
    </row>
    <row r="260" spans="2:16" x14ac:dyDescent="0.2">
      <c r="B260" s="86">
        <f>'3. Investeringen'!B212</f>
        <v>198</v>
      </c>
      <c r="C260" s="86" t="str">
        <f>'3. Investeringen'!C212</f>
        <v>Nieuwe investeringen</v>
      </c>
      <c r="D260" s="86" t="str">
        <f>'3. Investeringen'!D212</f>
        <v>19 Onbekend</v>
      </c>
      <c r="E260" s="86">
        <f>'3. Investeringen'!E212</f>
        <v>0</v>
      </c>
      <c r="F260" s="86">
        <f>'3. Investeringen'!H212</f>
        <v>1</v>
      </c>
      <c r="G260" s="86">
        <f>'3. Investeringen'!I212</f>
        <v>0</v>
      </c>
      <c r="H260" s="121">
        <f>'3. Investeringen'!N212</f>
        <v>2020</v>
      </c>
      <c r="I260" s="26"/>
      <c r="J260" s="87">
        <f t="shared" si="24"/>
        <v>1</v>
      </c>
      <c r="K260" s="87">
        <f t="shared" si="25"/>
        <v>1</v>
      </c>
      <c r="L260" s="87">
        <f t="shared" si="26"/>
        <v>1</v>
      </c>
      <c r="M260" s="87">
        <f t="shared" si="27"/>
        <v>1</v>
      </c>
      <c r="N260" s="87">
        <f t="shared" si="28"/>
        <v>1</v>
      </c>
      <c r="O260" s="27"/>
      <c r="P260" s="87">
        <f t="shared" si="29"/>
        <v>1</v>
      </c>
    </row>
    <row r="261" spans="2:16" x14ac:dyDescent="0.2">
      <c r="B261" s="86">
        <f>'3. Investeringen'!B213</f>
        <v>199</v>
      </c>
      <c r="C261" s="86" t="str">
        <f>'3. Investeringen'!C213</f>
        <v>Nieuwe investeringen</v>
      </c>
      <c r="D261" s="86" t="str">
        <f>'3. Investeringen'!D213</f>
        <v>19 Onbekend</v>
      </c>
      <c r="E261" s="86">
        <f>'3. Investeringen'!E213</f>
        <v>0</v>
      </c>
      <c r="F261" s="86">
        <f>'3. Investeringen'!H213</f>
        <v>0</v>
      </c>
      <c r="G261" s="86">
        <f>'3. Investeringen'!I213</f>
        <v>1</v>
      </c>
      <c r="H261" s="121">
        <f>'3. Investeringen'!N213</f>
        <v>2020</v>
      </c>
      <c r="I261" s="26"/>
      <c r="J261" s="87">
        <f t="shared" si="24"/>
        <v>1</v>
      </c>
      <c r="K261" s="87">
        <f t="shared" si="25"/>
        <v>1</v>
      </c>
      <c r="L261" s="87">
        <f t="shared" si="26"/>
        <v>1</v>
      </c>
      <c r="M261" s="87">
        <f t="shared" si="27"/>
        <v>1</v>
      </c>
      <c r="N261" s="87">
        <f t="shared" si="28"/>
        <v>1</v>
      </c>
      <c r="O261" s="27"/>
      <c r="P261" s="87">
        <f t="shared" si="29"/>
        <v>1</v>
      </c>
    </row>
    <row r="262" spans="2:16" x14ac:dyDescent="0.2">
      <c r="B262" s="86">
        <f>'3. Investeringen'!B214</f>
        <v>200</v>
      </c>
      <c r="C262" s="86" t="str">
        <f>'3. Investeringen'!C214</f>
        <v>Nieuwe investeringen</v>
      </c>
      <c r="D262" s="86" t="str">
        <f>'3. Investeringen'!D214</f>
        <v>19 Onbekend</v>
      </c>
      <c r="E262" s="86">
        <f>'3. Investeringen'!E214</f>
        <v>0</v>
      </c>
      <c r="F262" s="86">
        <f>'3. Investeringen'!H214</f>
        <v>0</v>
      </c>
      <c r="G262" s="86">
        <f>'3. Investeringen'!I214</f>
        <v>1</v>
      </c>
      <c r="H262" s="121">
        <f>'3. Investeringen'!N214</f>
        <v>2020</v>
      </c>
      <c r="I262" s="26"/>
      <c r="J262" s="87">
        <f t="shared" si="24"/>
        <v>1</v>
      </c>
      <c r="K262" s="87">
        <f t="shared" si="25"/>
        <v>1</v>
      </c>
      <c r="L262" s="87">
        <f t="shared" si="26"/>
        <v>1</v>
      </c>
      <c r="M262" s="87">
        <f t="shared" si="27"/>
        <v>1</v>
      </c>
      <c r="N262" s="87">
        <f t="shared" si="28"/>
        <v>1</v>
      </c>
      <c r="O262" s="27"/>
      <c r="P262" s="87">
        <f t="shared" si="29"/>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214"/>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6" t="s">
        <v>169</v>
      </c>
      <c r="C5" s="176"/>
      <c r="D5" s="176"/>
      <c r="E5" s="176"/>
      <c r="F5" s="176"/>
      <c r="G5" s="176"/>
      <c r="H5" s="176"/>
      <c r="I5" s="176"/>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SUM(K15:K208)</f>
        <v>2081109683.2525008</v>
      </c>
      <c r="L9" s="87">
        <f t="shared" si="0"/>
        <v>166441040.42965442</v>
      </c>
      <c r="M9" s="87">
        <f t="shared" si="0"/>
        <v>153430709.0317972</v>
      </c>
      <c r="N9" s="87">
        <f t="shared" si="0"/>
        <v>115712936.30413279</v>
      </c>
      <c r="O9" s="87">
        <f t="shared" si="0"/>
        <v>117628794.0534455</v>
      </c>
      <c r="P9" s="87">
        <f t="shared" si="0"/>
        <v>101994603.00450319</v>
      </c>
      <c r="Q9" s="87">
        <f t="shared" si="0"/>
        <v>106855786.35036363</v>
      </c>
      <c r="R9" s="87">
        <f t="shared" si="0"/>
        <v>127019331.93375801</v>
      </c>
      <c r="S9" s="87">
        <f t="shared" si="0"/>
        <v>97276665.654697075</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9" t="s">
        <v>73</v>
      </c>
      <c r="C13" s="140"/>
      <c r="D13" s="140"/>
      <c r="E13" s="140"/>
      <c r="F13" s="140"/>
      <c r="G13" s="140"/>
      <c r="H13" s="127"/>
      <c r="I13" s="139" t="s">
        <v>96</v>
      </c>
      <c r="J13" s="79"/>
      <c r="K13" s="139" t="s">
        <v>198</v>
      </c>
      <c r="L13" s="140"/>
      <c r="M13" s="140"/>
      <c r="N13" s="140"/>
      <c r="O13" s="140"/>
      <c r="P13" s="140"/>
      <c r="Q13" s="140"/>
      <c r="R13" s="140"/>
      <c r="S13" s="140"/>
      <c r="T13" s="140"/>
      <c r="U13" s="140"/>
      <c r="V13" s="140"/>
      <c r="W13" s="140"/>
      <c r="X13" s="140"/>
      <c r="Y13" s="140"/>
      <c r="Z13" s="140"/>
    </row>
    <row r="14" spans="1:26" s="16" customFormat="1" ht="41.25" customHeight="1" x14ac:dyDescent="0.2">
      <c r="B14" s="141" t="s">
        <v>93</v>
      </c>
      <c r="C14" s="140" t="s">
        <v>126</v>
      </c>
      <c r="D14" s="140" t="s">
        <v>101</v>
      </c>
      <c r="E14" s="141" t="s">
        <v>189</v>
      </c>
      <c r="F14" s="141" t="s">
        <v>85</v>
      </c>
      <c r="G14" s="141" t="s">
        <v>218</v>
      </c>
      <c r="H14" s="127"/>
      <c r="I14" s="140" t="s">
        <v>75</v>
      </c>
      <c r="J14" s="79"/>
      <c r="K14" s="140">
        <v>2011</v>
      </c>
      <c r="L14" s="140">
        <v>2012</v>
      </c>
      <c r="M14" s="140">
        <v>2013</v>
      </c>
      <c r="N14" s="140">
        <v>2014</v>
      </c>
      <c r="O14" s="140">
        <v>2015</v>
      </c>
      <c r="P14" s="140">
        <v>2016</v>
      </c>
      <c r="Q14" s="140">
        <v>2017</v>
      </c>
      <c r="R14" s="140">
        <v>2018</v>
      </c>
      <c r="S14" s="140">
        <v>2019</v>
      </c>
      <c r="T14" s="140">
        <v>2020</v>
      </c>
      <c r="U14" s="140">
        <v>2021</v>
      </c>
      <c r="V14" s="140">
        <v>2022</v>
      </c>
      <c r="W14" s="140">
        <v>2023</v>
      </c>
      <c r="X14" s="140">
        <v>2024</v>
      </c>
      <c r="Y14" s="140">
        <v>2025</v>
      </c>
      <c r="Z14" s="140">
        <v>2026</v>
      </c>
    </row>
    <row r="15" spans="1:26" s="20" customFormat="1" x14ac:dyDescent="0.2">
      <c r="A15" s="2"/>
      <c r="B15" s="86">
        <f>'3. Investeringen'!B15</f>
        <v>1</v>
      </c>
      <c r="C15" s="86" t="str">
        <f>'3. Investeringen'!C15</f>
        <v>Start-GAW excl. bijzonderheden</v>
      </c>
      <c r="D15" s="86" t="str">
        <f>'3. Investeringen'!F15</f>
        <v>AD</v>
      </c>
      <c r="E15" s="172">
        <f>'3. Investeringen'!M15</f>
        <v>19</v>
      </c>
      <c r="F15" s="121">
        <f>'3. Investeringen'!N15</f>
        <v>2011</v>
      </c>
      <c r="G15" s="86">
        <f>'3. Investeringen'!O15</f>
        <v>76294069.88749136</v>
      </c>
      <c r="H15" s="75"/>
      <c r="I15" s="137">
        <f>'5. Selectie'!P63</f>
        <v>1</v>
      </c>
      <c r="K15" s="87">
        <f t="shared" ref="K15:Z24" si="1">($F15=K$14)*$I15*$G15</f>
        <v>76294069.88749136</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2">
        <f>'3. Investeringen'!M16</f>
        <v>27.799999999999955</v>
      </c>
      <c r="F16" s="121">
        <f>'3. Investeringen'!N16</f>
        <v>2011</v>
      </c>
      <c r="G16" s="86">
        <f>'3. Investeringen'!O16</f>
        <v>1462466602.7068965</v>
      </c>
      <c r="I16" s="137">
        <f>'5. Selectie'!P64</f>
        <v>1</v>
      </c>
      <c r="K16" s="87">
        <f t="shared" si="1"/>
        <v>1462466602.7068965</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Nieuwe investeringen</v>
      </c>
      <c r="D17" s="86" t="str">
        <f>'3. Investeringen'!F17</f>
        <v>TD</v>
      </c>
      <c r="E17" s="172">
        <f>'3. Investeringen'!M17</f>
        <v>48.5</v>
      </c>
      <c r="F17" s="121">
        <f>'3. Investeringen'!N17</f>
        <v>2011</v>
      </c>
      <c r="G17" s="86">
        <f>'3. Investeringen'!O17</f>
        <v>2765862.5123683102</v>
      </c>
      <c r="I17" s="137">
        <f>'5. Selectie'!P65</f>
        <v>1</v>
      </c>
      <c r="K17" s="87">
        <f t="shared" si="1"/>
        <v>2765862.5123683102</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2">
        <f>'3. Investeringen'!M18</f>
        <v>38.5</v>
      </c>
      <c r="F18" s="121">
        <f>'3. Investeringen'!N18</f>
        <v>2011</v>
      </c>
      <c r="G18" s="86">
        <f>'3. Investeringen'!O18</f>
        <v>11528042.806291806</v>
      </c>
      <c r="I18" s="137">
        <f>'5. Selectie'!P66</f>
        <v>1</v>
      </c>
      <c r="K18" s="87">
        <f t="shared" si="1"/>
        <v>11528042.806291806</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2">
        <f>'3. Investeringen'!M19</f>
        <v>23.5</v>
      </c>
      <c r="F19" s="121">
        <f>'3. Investeringen'!N19</f>
        <v>2011</v>
      </c>
      <c r="G19" s="86">
        <f>'3. Investeringen'!O19</f>
        <v>1511216.4613779471</v>
      </c>
      <c r="I19" s="137">
        <f>'5. Selectie'!P67</f>
        <v>1</v>
      </c>
      <c r="K19" s="87">
        <f t="shared" si="1"/>
        <v>1511216.4613779471</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2">
        <f>'3. Investeringen'!M20</f>
        <v>0</v>
      </c>
      <c r="F20" s="121">
        <f>'3. Investeringen'!N20</f>
        <v>2011</v>
      </c>
      <c r="G20" s="86">
        <f>'3. Investeringen'!O20</f>
        <v>-69816</v>
      </c>
      <c r="I20" s="137">
        <f>'5. Selectie'!P68</f>
        <v>1</v>
      </c>
      <c r="K20" s="87">
        <f t="shared" si="1"/>
        <v>-69816</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2">
        <f>'3. Investeringen'!M21</f>
        <v>49.5</v>
      </c>
      <c r="F21" s="121">
        <f>'3. Investeringen'!N21</f>
        <v>2011</v>
      </c>
      <c r="G21" s="86">
        <f>'3. Investeringen'!O21</f>
        <v>3268129.5</v>
      </c>
      <c r="I21" s="137">
        <f>'5. Selectie'!P69</f>
        <v>1</v>
      </c>
      <c r="K21" s="87">
        <f t="shared" si="1"/>
        <v>3268129.5</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2">
        <f>'3. Investeringen'!M22</f>
        <v>39.5</v>
      </c>
      <c r="F22" s="121">
        <f>'3. Investeringen'!N22</f>
        <v>2011</v>
      </c>
      <c r="G22" s="86">
        <f>'3. Investeringen'!O22</f>
        <v>7815021.0232712999</v>
      </c>
      <c r="I22" s="137">
        <f>'5. Selectie'!P70</f>
        <v>1</v>
      </c>
      <c r="K22" s="87">
        <f t="shared" si="1"/>
        <v>7815021.0232712999</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2">
        <f>'3. Investeringen'!M23</f>
        <v>24.5</v>
      </c>
      <c r="F23" s="121">
        <f>'3. Investeringen'!N23</f>
        <v>2011</v>
      </c>
      <c r="G23" s="86">
        <f>'3. Investeringen'!O23</f>
        <v>1308554.1014682653</v>
      </c>
      <c r="I23" s="137">
        <f>'5. Selectie'!P71</f>
        <v>1</v>
      </c>
      <c r="K23" s="87">
        <f t="shared" si="1"/>
        <v>1308554.1014682653</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2">
        <f>'3. Investeringen'!M24</f>
        <v>0</v>
      </c>
      <c r="F24" s="121">
        <f>'3. Investeringen'!N24</f>
        <v>2011</v>
      </c>
      <c r="G24" s="86">
        <f>'3. Investeringen'!O24</f>
        <v>63715</v>
      </c>
      <c r="I24" s="137">
        <f>'5. Selectie'!P72</f>
        <v>1</v>
      </c>
      <c r="K24" s="87">
        <f t="shared" si="1"/>
        <v>63715</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2">
        <f>'3. Investeringen'!M25</f>
        <v>50.5</v>
      </c>
      <c r="F25" s="121">
        <f>'3. Investeringen'!N25</f>
        <v>2011</v>
      </c>
      <c r="G25" s="86">
        <f>'3. Investeringen'!O25</f>
        <v>3561468.4617226971</v>
      </c>
      <c r="I25" s="137">
        <f>'5. Selectie'!P73</f>
        <v>1</v>
      </c>
      <c r="K25" s="87">
        <f t="shared" ref="K25:Z34" si="2">($F25=K$14)*$I25*$G25</f>
        <v>3561468.4617226971</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2">
        <f>'3. Investeringen'!M26</f>
        <v>40.5</v>
      </c>
      <c r="F26" s="121">
        <f>'3. Investeringen'!N26</f>
        <v>2011</v>
      </c>
      <c r="G26" s="86">
        <f>'3. Investeringen'!O26</f>
        <v>9466633.1972086541</v>
      </c>
      <c r="I26" s="137">
        <f>'5. Selectie'!P74</f>
        <v>1</v>
      </c>
      <c r="K26" s="87">
        <f t="shared" si="2"/>
        <v>9466633.1972086541</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2">
        <f>'3. Investeringen'!M27</f>
        <v>25.5</v>
      </c>
      <c r="F27" s="121">
        <f>'3. Investeringen'!N27</f>
        <v>2011</v>
      </c>
      <c r="G27" s="86">
        <f>'3. Investeringen'!O27</f>
        <v>1856639.3607120616</v>
      </c>
      <c r="I27" s="137">
        <f>'5. Selectie'!P75</f>
        <v>1</v>
      </c>
      <c r="K27" s="87">
        <f t="shared" si="2"/>
        <v>1856639.3607120616</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2">
        <f>'3. Investeringen'!M28</f>
        <v>0</v>
      </c>
      <c r="F28" s="121">
        <f>'3. Investeringen'!N28</f>
        <v>2011</v>
      </c>
      <c r="G28" s="86">
        <f>'3. Investeringen'!O28</f>
        <v>22365</v>
      </c>
      <c r="I28" s="137">
        <f>'5. Selectie'!P76</f>
        <v>1</v>
      </c>
      <c r="K28" s="87">
        <f t="shared" si="2"/>
        <v>22365</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2">
        <f>'3. Investeringen'!M29</f>
        <v>51.5</v>
      </c>
      <c r="F29" s="121">
        <f>'3. Investeringen'!N29</f>
        <v>2011</v>
      </c>
      <c r="G29" s="86">
        <f>'3. Investeringen'!O29</f>
        <v>4006614.7909090915</v>
      </c>
      <c r="I29" s="137">
        <f>'5. Selectie'!P77</f>
        <v>1</v>
      </c>
      <c r="K29" s="87">
        <f t="shared" si="2"/>
        <v>4006614.7909090915</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2">
        <f>'3. Investeringen'!M30</f>
        <v>41.5</v>
      </c>
      <c r="F30" s="121">
        <f>'3. Investeringen'!N30</f>
        <v>2011</v>
      </c>
      <c r="G30" s="86">
        <f>'3. Investeringen'!O30</f>
        <v>15493742.799999999</v>
      </c>
      <c r="I30" s="137">
        <f>'5. Selectie'!P78</f>
        <v>1</v>
      </c>
      <c r="K30" s="87">
        <f t="shared" si="2"/>
        <v>15493742.799999999</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2">
        <f>'3. Investeringen'!M31</f>
        <v>26.5</v>
      </c>
      <c r="F31" s="121">
        <f>'3. Investeringen'!N31</f>
        <v>2011</v>
      </c>
      <c r="G31" s="86">
        <f>'3. Investeringen'!O31</f>
        <v>1476901.5333333332</v>
      </c>
      <c r="I31" s="137">
        <f>'5. Selectie'!P79</f>
        <v>1</v>
      </c>
      <c r="K31" s="87">
        <f t="shared" si="2"/>
        <v>1476901.5333333332</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2">
        <f>'3. Investeringen'!M32</f>
        <v>52.5</v>
      </c>
      <c r="F32" s="121">
        <f>'3. Investeringen'!N32</f>
        <v>2011</v>
      </c>
      <c r="G32" s="86">
        <f>'3. Investeringen'!O32</f>
        <v>5795571.4090909092</v>
      </c>
      <c r="I32" s="137">
        <f>'5. Selectie'!P80</f>
        <v>1</v>
      </c>
      <c r="K32" s="87">
        <f t="shared" si="2"/>
        <v>5795571.4090909092</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2">
        <f>'3. Investeringen'!M33</f>
        <v>42.5</v>
      </c>
      <c r="F33" s="121">
        <f>'3. Investeringen'!N33</f>
        <v>2011</v>
      </c>
      <c r="G33" s="86">
        <f>'3. Investeringen'!O33</f>
        <v>17011940.611111108</v>
      </c>
      <c r="I33" s="137">
        <f>'5. Selectie'!P81</f>
        <v>1</v>
      </c>
      <c r="K33" s="87">
        <f t="shared" si="2"/>
        <v>17011940.611111108</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2">
        <f>'3. Investeringen'!M34</f>
        <v>27.5</v>
      </c>
      <c r="F34" s="121">
        <f>'3. Investeringen'!N34</f>
        <v>2011</v>
      </c>
      <c r="G34" s="86">
        <f>'3. Investeringen'!O34</f>
        <v>1489683.25</v>
      </c>
      <c r="I34" s="137">
        <f>'5. Selectie'!P82</f>
        <v>1</v>
      </c>
      <c r="K34" s="87">
        <f t="shared" si="2"/>
        <v>1489683.25</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2">
        <f>'3. Investeringen'!M35</f>
        <v>0</v>
      </c>
      <c r="F35" s="121">
        <f>'3. Investeringen'!N35</f>
        <v>2011</v>
      </c>
      <c r="G35" s="86">
        <f>'3. Investeringen'!O35</f>
        <v>27867</v>
      </c>
      <c r="I35" s="137">
        <f>'5. Selectie'!P83</f>
        <v>1</v>
      </c>
      <c r="K35" s="87">
        <f t="shared" ref="K35:Z44" si="3">($F35=K$14)*$I35*$G35</f>
        <v>27867</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2">
        <f>'3. Investeringen'!M36</f>
        <v>53.5</v>
      </c>
      <c r="F36" s="121">
        <f>'3. Investeringen'!N36</f>
        <v>2011</v>
      </c>
      <c r="G36" s="86">
        <f>'3. Investeringen'!O36</f>
        <v>5675971.6090909094</v>
      </c>
      <c r="I36" s="137">
        <f>'5. Selectie'!P84</f>
        <v>1</v>
      </c>
      <c r="K36" s="87">
        <f t="shared" si="3"/>
        <v>5675971.6090909094</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2">
        <f>'3. Investeringen'!M37</f>
        <v>43.5</v>
      </c>
      <c r="F37" s="121">
        <f>'3. Investeringen'!N37</f>
        <v>2011</v>
      </c>
      <c r="G37" s="86">
        <f>'3. Investeringen'!O37</f>
        <v>22135651.666666668</v>
      </c>
      <c r="I37" s="137">
        <f>'5. Selectie'!P85</f>
        <v>1</v>
      </c>
      <c r="K37" s="87">
        <f t="shared" si="3"/>
        <v>22135651.666666668</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2">
        <f>'3. Investeringen'!M38</f>
        <v>28.5</v>
      </c>
      <c r="F38" s="121">
        <f>'3. Investeringen'!N38</f>
        <v>2011</v>
      </c>
      <c r="G38" s="86">
        <f>'3. Investeringen'!O38</f>
        <v>2176825.25</v>
      </c>
      <c r="I38" s="137">
        <f>'5. Selectie'!P86</f>
        <v>1</v>
      </c>
      <c r="K38" s="87">
        <f t="shared" si="3"/>
        <v>2176825.25</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2">
        <f>'3. Investeringen'!M39</f>
        <v>0</v>
      </c>
      <c r="F39" s="121">
        <f>'3. Investeringen'!N39</f>
        <v>2011</v>
      </c>
      <c r="G39" s="86">
        <f>'3. Investeringen'!O39</f>
        <v>41244</v>
      </c>
      <c r="I39" s="137">
        <f>'5. Selectie'!P87</f>
        <v>1</v>
      </c>
      <c r="K39" s="87">
        <f t="shared" si="3"/>
        <v>41244</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2">
        <f>'3. Investeringen'!M40</f>
        <v>54.5</v>
      </c>
      <c r="F40" s="121">
        <f>'3. Investeringen'!N40</f>
        <v>2011</v>
      </c>
      <c r="G40" s="86">
        <f>'3. Investeringen'!O40</f>
        <v>8484189.4000000004</v>
      </c>
      <c r="I40" s="137">
        <f>'5. Selectie'!P88</f>
        <v>1</v>
      </c>
      <c r="K40" s="87">
        <f t="shared" si="3"/>
        <v>8484189.4000000004</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2">
        <f>'3. Investeringen'!M41</f>
        <v>44.5</v>
      </c>
      <c r="F41" s="121">
        <f>'3. Investeringen'!N41</f>
        <v>2011</v>
      </c>
      <c r="G41" s="86">
        <f>'3. Investeringen'!O41</f>
        <v>32847272.522222221</v>
      </c>
      <c r="I41" s="137">
        <f>'5. Selectie'!P89</f>
        <v>1</v>
      </c>
      <c r="K41" s="87">
        <f t="shared" si="3"/>
        <v>32847272.522222221</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2">
        <f>'3. Investeringen'!M42</f>
        <v>29.5</v>
      </c>
      <c r="F42" s="121">
        <f>'3. Investeringen'!N42</f>
        <v>2011</v>
      </c>
      <c r="G42" s="86">
        <f>'3. Investeringen'!O42</f>
        <v>2797974.7</v>
      </c>
      <c r="I42" s="137">
        <f>'5. Selectie'!P90</f>
        <v>1</v>
      </c>
      <c r="K42" s="87">
        <f t="shared" si="3"/>
        <v>2797974.7</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2">
        <f>'3. Investeringen'!M43</f>
        <v>0</v>
      </c>
      <c r="F43" s="121">
        <f>'3. Investeringen'!N43</f>
        <v>2011</v>
      </c>
      <c r="G43" s="86">
        <f>'3. Investeringen'!O43</f>
        <v>180341</v>
      </c>
      <c r="I43" s="137">
        <f>'5. Selectie'!P91</f>
        <v>1</v>
      </c>
      <c r="K43" s="87">
        <f t="shared" si="3"/>
        <v>180341</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2">
        <f>'3. Investeringen'!M44</f>
        <v>55</v>
      </c>
      <c r="F44" s="121">
        <f>'3. Investeringen'!N44</f>
        <v>2011</v>
      </c>
      <c r="G44" s="86">
        <f>'3. Investeringen'!O44</f>
        <v>10859074.620987441</v>
      </c>
      <c r="I44" s="137">
        <f>'5. Selectie'!P92</f>
        <v>1</v>
      </c>
      <c r="K44" s="87">
        <f t="shared" si="3"/>
        <v>10859074.620987441</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2">
        <f>'3. Investeringen'!M45</f>
        <v>45</v>
      </c>
      <c r="F45" s="121">
        <f>'3. Investeringen'!N45</f>
        <v>2011</v>
      </c>
      <c r="G45" s="86">
        <f>'3. Investeringen'!O45</f>
        <v>47793582.324114159</v>
      </c>
      <c r="I45" s="137">
        <f>'5. Selectie'!P93</f>
        <v>1</v>
      </c>
      <c r="K45" s="87">
        <f t="shared" ref="K45:Z54" si="4">($F45=K$14)*$I45*$G45</f>
        <v>47793582.324114159</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2">
        <f>'3. Investeringen'!M46</f>
        <v>30</v>
      </c>
      <c r="F46" s="121">
        <f>'3. Investeringen'!N46</f>
        <v>2011</v>
      </c>
      <c r="G46" s="86">
        <f>'3. Investeringen'!O46</f>
        <v>3745836.4371805424</v>
      </c>
      <c r="I46" s="137">
        <f>'5. Selectie'!P94</f>
        <v>1</v>
      </c>
      <c r="K46" s="87">
        <f t="shared" si="4"/>
        <v>3745836.4371805424</v>
      </c>
      <c r="L46" s="87">
        <f t="shared" si="4"/>
        <v>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2">
        <f>'3. Investeringen'!M47</f>
        <v>0</v>
      </c>
      <c r="F47" s="121">
        <f>'3. Investeringen'!N47</f>
        <v>2011</v>
      </c>
      <c r="G47" s="86">
        <f>'3. Investeringen'!O47</f>
        <v>12090.14</v>
      </c>
      <c r="I47" s="137">
        <f>'5. Selectie'!P95</f>
        <v>1</v>
      </c>
      <c r="K47" s="87">
        <f t="shared" si="4"/>
        <v>12090.14</v>
      </c>
      <c r="L47" s="87">
        <f t="shared" si="4"/>
        <v>0</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2">
        <f>'3. Investeringen'!M48</f>
        <v>55</v>
      </c>
      <c r="F48" s="121">
        <f>'3. Investeringen'!N48</f>
        <v>2012</v>
      </c>
      <c r="G48" s="86">
        <f>'3. Investeringen'!O48</f>
        <v>7339499.7497568503</v>
      </c>
      <c r="I48" s="137">
        <f>'5. Selectie'!P96</f>
        <v>1</v>
      </c>
      <c r="K48" s="87">
        <f t="shared" si="4"/>
        <v>0</v>
      </c>
      <c r="L48" s="87">
        <f t="shared" si="4"/>
        <v>7339499.7497568503</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2">
        <f>'3. Investeringen'!M49</f>
        <v>45</v>
      </c>
      <c r="F49" s="121">
        <f>'3. Investeringen'!N49</f>
        <v>2012</v>
      </c>
      <c r="G49" s="86">
        <f>'3. Investeringen'!O49</f>
        <v>72423395.640396401</v>
      </c>
      <c r="I49" s="137">
        <f>'5. Selectie'!P97</f>
        <v>1</v>
      </c>
      <c r="K49" s="87">
        <f t="shared" si="4"/>
        <v>0</v>
      </c>
      <c r="L49" s="87">
        <f t="shared" si="4"/>
        <v>72423395.640396401</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2">
        <f>'3. Investeringen'!M50</f>
        <v>30</v>
      </c>
      <c r="F50" s="121">
        <f>'3. Investeringen'!N50</f>
        <v>2012</v>
      </c>
      <c r="G50" s="86">
        <f>'3. Investeringen'!O50</f>
        <v>4581443.82</v>
      </c>
      <c r="I50" s="137">
        <f>'5. Selectie'!P98</f>
        <v>1</v>
      </c>
      <c r="K50" s="87">
        <f t="shared" si="4"/>
        <v>0</v>
      </c>
      <c r="L50" s="87">
        <f t="shared" si="4"/>
        <v>4581443.82</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2">
        <f>'3. Investeringen'!M51</f>
        <v>0</v>
      </c>
      <c r="F51" s="121">
        <f>'3. Investeringen'!N51</f>
        <v>2012</v>
      </c>
      <c r="G51" s="86">
        <f>'3. Investeringen'!O51</f>
        <v>15857.22</v>
      </c>
      <c r="I51" s="137">
        <f>'5. Selectie'!P99</f>
        <v>1</v>
      </c>
      <c r="K51" s="87">
        <f t="shared" si="4"/>
        <v>0</v>
      </c>
      <c r="L51" s="87">
        <f t="shared" si="4"/>
        <v>15857.22</v>
      </c>
      <c r="M51" s="87">
        <f t="shared" si="4"/>
        <v>0</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2">
        <f>'3. Investeringen'!M52</f>
        <v>55</v>
      </c>
      <c r="F52" s="121">
        <f>'3. Investeringen'!N52</f>
        <v>2013</v>
      </c>
      <c r="G52" s="86">
        <f>'3. Investeringen'!O52</f>
        <v>7868158.3185068462</v>
      </c>
      <c r="I52" s="137">
        <f>'5. Selectie'!P100</f>
        <v>1</v>
      </c>
      <c r="K52" s="87">
        <f t="shared" si="4"/>
        <v>0</v>
      </c>
      <c r="L52" s="87">
        <f t="shared" si="4"/>
        <v>0</v>
      </c>
      <c r="M52" s="87">
        <f t="shared" si="4"/>
        <v>7868158.3185068462</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2">
        <f>'3. Investeringen'!M53</f>
        <v>45</v>
      </c>
      <c r="F53" s="121">
        <f>'3. Investeringen'!N53</f>
        <v>2013</v>
      </c>
      <c r="G53" s="86">
        <f>'3. Investeringen'!O53</f>
        <v>61937596.895396404</v>
      </c>
      <c r="I53" s="137">
        <f>'5. Selectie'!P101</f>
        <v>1</v>
      </c>
      <c r="K53" s="87">
        <f t="shared" si="4"/>
        <v>0</v>
      </c>
      <c r="L53" s="87">
        <f t="shared" si="4"/>
        <v>0</v>
      </c>
      <c r="M53" s="87">
        <f t="shared" si="4"/>
        <v>61937596.895396404</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2">
        <f>'3. Investeringen'!M54</f>
        <v>30</v>
      </c>
      <c r="F54" s="121">
        <f>'3. Investeringen'!N54</f>
        <v>2013</v>
      </c>
      <c r="G54" s="86">
        <f>'3. Investeringen'!O54</f>
        <v>4935722.2157229753</v>
      </c>
      <c r="I54" s="137">
        <f>'5. Selectie'!P102</f>
        <v>1</v>
      </c>
      <c r="K54" s="87">
        <f t="shared" si="4"/>
        <v>0</v>
      </c>
      <c r="L54" s="87">
        <f t="shared" si="4"/>
        <v>0</v>
      </c>
      <c r="M54" s="87">
        <f t="shared" si="4"/>
        <v>4935722.2157229753</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2">
        <f>'3. Investeringen'!M55</f>
        <v>0</v>
      </c>
      <c r="F55" s="121">
        <f>'3. Investeringen'!N55</f>
        <v>2013</v>
      </c>
      <c r="G55" s="86">
        <f>'3. Investeringen'!O55</f>
        <v>2243</v>
      </c>
      <c r="I55" s="137">
        <f>'5. Selectie'!P103</f>
        <v>1</v>
      </c>
      <c r="K55" s="87">
        <f t="shared" ref="K55:Z64" si="5">($F55=K$14)*$I55*$G55</f>
        <v>0</v>
      </c>
      <c r="L55" s="87">
        <f t="shared" si="5"/>
        <v>0</v>
      </c>
      <c r="M55" s="87">
        <f t="shared" si="5"/>
        <v>2243</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2">
        <f>'3. Investeringen'!M56</f>
        <v>55</v>
      </c>
      <c r="F56" s="121">
        <f>'3. Investeringen'!N56</f>
        <v>2014</v>
      </c>
      <c r="G56" s="86">
        <f>'3. Investeringen'!O56</f>
        <v>8131867.7800000012</v>
      </c>
      <c r="I56" s="137">
        <f>'5. Selectie'!P104</f>
        <v>1</v>
      </c>
      <c r="K56" s="87">
        <f t="shared" si="5"/>
        <v>0</v>
      </c>
      <c r="L56" s="87">
        <f t="shared" si="5"/>
        <v>0</v>
      </c>
      <c r="M56" s="87">
        <f t="shared" si="5"/>
        <v>0</v>
      </c>
      <c r="N56" s="87">
        <f t="shared" si="5"/>
        <v>8131867.7800000012</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2">
        <f>'3. Investeringen'!M57</f>
        <v>45</v>
      </c>
      <c r="F57" s="121">
        <f>'3. Investeringen'!N57</f>
        <v>2014</v>
      </c>
      <c r="G57" s="86">
        <f>'3. Investeringen'!O57</f>
        <v>48158941.640000001</v>
      </c>
      <c r="I57" s="137">
        <f>'5. Selectie'!P105</f>
        <v>1</v>
      </c>
      <c r="K57" s="87">
        <f t="shared" si="5"/>
        <v>0</v>
      </c>
      <c r="L57" s="87">
        <f t="shared" si="5"/>
        <v>0</v>
      </c>
      <c r="M57" s="87">
        <f t="shared" si="5"/>
        <v>0</v>
      </c>
      <c r="N57" s="87">
        <f t="shared" si="5"/>
        <v>48158941.640000001</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2">
        <f>'3. Investeringen'!M58</f>
        <v>30</v>
      </c>
      <c r="F58" s="121">
        <f>'3. Investeringen'!N58</f>
        <v>2014</v>
      </c>
      <c r="G58" s="86">
        <f>'3. Investeringen'!O58</f>
        <v>4243281.1975000007</v>
      </c>
      <c r="I58" s="137">
        <f>'5. Selectie'!P106</f>
        <v>1</v>
      </c>
      <c r="K58" s="87">
        <f t="shared" si="5"/>
        <v>0</v>
      </c>
      <c r="L58" s="87">
        <f t="shared" si="5"/>
        <v>0</v>
      </c>
      <c r="M58" s="87">
        <f t="shared" si="5"/>
        <v>0</v>
      </c>
      <c r="N58" s="87">
        <f t="shared" si="5"/>
        <v>4243281.1975000007</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2">
        <f>'3. Investeringen'!M59</f>
        <v>0</v>
      </c>
      <c r="F59" s="121">
        <f>'3. Investeringen'!N59</f>
        <v>2014</v>
      </c>
      <c r="G59" s="86">
        <f>'3. Investeringen'!O59</f>
        <v>-246183.03000000003</v>
      </c>
      <c r="I59" s="137">
        <f>'5. Selectie'!P107</f>
        <v>1</v>
      </c>
      <c r="K59" s="87">
        <f t="shared" si="5"/>
        <v>0</v>
      </c>
      <c r="L59" s="87">
        <f t="shared" si="5"/>
        <v>0</v>
      </c>
      <c r="M59" s="87">
        <f t="shared" si="5"/>
        <v>0</v>
      </c>
      <c r="N59" s="87">
        <f t="shared" si="5"/>
        <v>-246183.03000000003</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2">
        <f>'3. Investeringen'!M60</f>
        <v>55</v>
      </c>
      <c r="F60" s="121">
        <f>'3. Investeringen'!N60</f>
        <v>2015</v>
      </c>
      <c r="G60" s="86">
        <f>'3. Investeringen'!O60</f>
        <v>9232372.6985624954</v>
      </c>
      <c r="I60" s="137">
        <f>'5. Selectie'!P108</f>
        <v>1</v>
      </c>
      <c r="K60" s="87">
        <f t="shared" si="5"/>
        <v>0</v>
      </c>
      <c r="L60" s="87">
        <f t="shared" si="5"/>
        <v>0</v>
      </c>
      <c r="M60" s="87">
        <f t="shared" si="5"/>
        <v>0</v>
      </c>
      <c r="N60" s="87">
        <f t="shared" si="5"/>
        <v>0</v>
      </c>
      <c r="O60" s="87">
        <f t="shared" si="5"/>
        <v>9232372.6985624954</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2">
        <f>'3. Investeringen'!M61</f>
        <v>45</v>
      </c>
      <c r="F61" s="121">
        <f>'3. Investeringen'!N61</f>
        <v>2015</v>
      </c>
      <c r="G61" s="86">
        <f>'3. Investeringen'!O61</f>
        <v>52180544.395106949</v>
      </c>
      <c r="I61" s="137">
        <f>'5. Selectie'!P109</f>
        <v>1</v>
      </c>
      <c r="K61" s="87">
        <f t="shared" si="5"/>
        <v>0</v>
      </c>
      <c r="L61" s="87">
        <f t="shared" si="5"/>
        <v>0</v>
      </c>
      <c r="M61" s="87">
        <f t="shared" si="5"/>
        <v>0</v>
      </c>
      <c r="N61" s="87">
        <f t="shared" si="5"/>
        <v>0</v>
      </c>
      <c r="O61" s="87">
        <f t="shared" si="5"/>
        <v>52180544.395106949</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2">
        <f>'3. Investeringen'!M62</f>
        <v>30</v>
      </c>
      <c r="F62" s="121">
        <f>'3. Investeringen'!N62</f>
        <v>2015</v>
      </c>
      <c r="G62" s="86">
        <f>'3. Investeringen'!O62</f>
        <v>8461526.1582693234</v>
      </c>
      <c r="I62" s="137">
        <f>'5. Selectie'!P110</f>
        <v>1</v>
      </c>
      <c r="K62" s="87">
        <f t="shared" si="5"/>
        <v>0</v>
      </c>
      <c r="L62" s="87">
        <f t="shared" si="5"/>
        <v>0</v>
      </c>
      <c r="M62" s="87">
        <f t="shared" si="5"/>
        <v>0</v>
      </c>
      <c r="N62" s="87">
        <f t="shared" si="5"/>
        <v>0</v>
      </c>
      <c r="O62" s="87">
        <f t="shared" si="5"/>
        <v>8461526.1582693234</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2">
        <f>'3. Investeringen'!M63</f>
        <v>0</v>
      </c>
      <c r="F63" s="121">
        <f>'3. Investeringen'!N63</f>
        <v>2015</v>
      </c>
      <c r="G63" s="86">
        <f>'3. Investeringen'!O63</f>
        <v>285983.98</v>
      </c>
      <c r="I63" s="137">
        <f>'5. Selectie'!P111</f>
        <v>1</v>
      </c>
      <c r="K63" s="87">
        <f t="shared" si="5"/>
        <v>0</v>
      </c>
      <c r="L63" s="87">
        <f t="shared" si="5"/>
        <v>0</v>
      </c>
      <c r="M63" s="87">
        <f t="shared" si="5"/>
        <v>0</v>
      </c>
      <c r="N63" s="87">
        <f t="shared" si="5"/>
        <v>0</v>
      </c>
      <c r="O63" s="87">
        <f t="shared" si="5"/>
        <v>285983.98</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2">
        <f>'3. Investeringen'!M64</f>
        <v>55</v>
      </c>
      <c r="F64" s="121">
        <f>'3. Investeringen'!N64</f>
        <v>2016</v>
      </c>
      <c r="G64" s="86">
        <f>'3. Investeringen'!O64</f>
        <v>10568147.203657143</v>
      </c>
      <c r="I64" s="137">
        <f>'5. Selectie'!P112</f>
        <v>1</v>
      </c>
      <c r="K64" s="87">
        <f t="shared" si="5"/>
        <v>0</v>
      </c>
      <c r="L64" s="87">
        <f t="shared" si="5"/>
        <v>0</v>
      </c>
      <c r="M64" s="87">
        <f t="shared" si="5"/>
        <v>0</v>
      </c>
      <c r="N64" s="87">
        <f t="shared" si="5"/>
        <v>0</v>
      </c>
      <c r="O64" s="87">
        <f t="shared" si="5"/>
        <v>0</v>
      </c>
      <c r="P64" s="87">
        <f t="shared" si="5"/>
        <v>10568147.203657143</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2">
        <f>'3. Investeringen'!M65</f>
        <v>45</v>
      </c>
      <c r="F65" s="121">
        <f>'3. Investeringen'!N65</f>
        <v>2016</v>
      </c>
      <c r="G65" s="86">
        <f>'3. Investeringen'!O65</f>
        <v>50749319.705177777</v>
      </c>
      <c r="I65" s="137">
        <f>'5. Selectie'!P113</f>
        <v>1</v>
      </c>
      <c r="K65" s="87">
        <f t="shared" ref="K65:Z74" si="6">($F65=K$14)*$I65*$G65</f>
        <v>0</v>
      </c>
      <c r="L65" s="87">
        <f t="shared" si="6"/>
        <v>0</v>
      </c>
      <c r="M65" s="87">
        <f t="shared" si="6"/>
        <v>0</v>
      </c>
      <c r="N65" s="87">
        <f t="shared" si="6"/>
        <v>0</v>
      </c>
      <c r="O65" s="87">
        <f t="shared" si="6"/>
        <v>0</v>
      </c>
      <c r="P65" s="87">
        <f t="shared" si="6"/>
        <v>50749319.705177777</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2">
        <f>'3. Investeringen'!M66</f>
        <v>30</v>
      </c>
      <c r="F66" s="121">
        <f>'3. Investeringen'!N66</f>
        <v>2016</v>
      </c>
      <c r="G66" s="86">
        <f>'3. Investeringen'!O66</f>
        <v>9275720.394239936</v>
      </c>
      <c r="I66" s="137">
        <f>'5. Selectie'!P114</f>
        <v>1</v>
      </c>
      <c r="K66" s="87">
        <f t="shared" si="6"/>
        <v>0</v>
      </c>
      <c r="L66" s="87">
        <f t="shared" si="6"/>
        <v>0</v>
      </c>
      <c r="M66" s="87">
        <f t="shared" si="6"/>
        <v>0</v>
      </c>
      <c r="N66" s="87">
        <f t="shared" si="6"/>
        <v>0</v>
      </c>
      <c r="O66" s="87">
        <f t="shared" si="6"/>
        <v>0</v>
      </c>
      <c r="P66" s="87">
        <f t="shared" si="6"/>
        <v>9275720.394239936</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2">
        <f>'3. Investeringen'!M67</f>
        <v>0</v>
      </c>
      <c r="F67" s="121">
        <f>'3. Investeringen'!N67</f>
        <v>2016</v>
      </c>
      <c r="G67" s="86">
        <f>'3. Investeringen'!O67</f>
        <v>319787</v>
      </c>
      <c r="I67" s="137">
        <f>'5. Selectie'!P115</f>
        <v>1</v>
      </c>
      <c r="K67" s="87">
        <f t="shared" si="6"/>
        <v>0</v>
      </c>
      <c r="L67" s="87">
        <f t="shared" si="6"/>
        <v>0</v>
      </c>
      <c r="M67" s="87">
        <f t="shared" si="6"/>
        <v>0</v>
      </c>
      <c r="N67" s="87">
        <f t="shared" si="6"/>
        <v>0</v>
      </c>
      <c r="O67" s="87">
        <f t="shared" si="6"/>
        <v>0</v>
      </c>
      <c r="P67" s="87">
        <f t="shared" si="6"/>
        <v>319787</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2">
        <f>'3. Investeringen'!M68</f>
        <v>55</v>
      </c>
      <c r="F68" s="121">
        <f>'3. Investeringen'!N68</f>
        <v>2017</v>
      </c>
      <c r="G68" s="86">
        <f>'3. Investeringen'!O68</f>
        <v>10023167.65</v>
      </c>
      <c r="I68" s="137">
        <f>'5. Selectie'!P116</f>
        <v>1</v>
      </c>
      <c r="K68" s="87">
        <f t="shared" si="6"/>
        <v>0</v>
      </c>
      <c r="L68" s="87">
        <f t="shared" si="6"/>
        <v>0</v>
      </c>
      <c r="M68" s="87">
        <f t="shared" si="6"/>
        <v>0</v>
      </c>
      <c r="N68" s="87">
        <f t="shared" si="6"/>
        <v>0</v>
      </c>
      <c r="O68" s="87">
        <f t="shared" si="6"/>
        <v>0</v>
      </c>
      <c r="P68" s="87">
        <f t="shared" si="6"/>
        <v>0</v>
      </c>
      <c r="Q68" s="87">
        <f t="shared" si="6"/>
        <v>10023167.65</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2">
        <f>'3. Investeringen'!M69</f>
        <v>45</v>
      </c>
      <c r="F69" s="121">
        <f>'3. Investeringen'!N69</f>
        <v>2017</v>
      </c>
      <c r="G69" s="86">
        <f>'3. Investeringen'!O69</f>
        <v>53508810.700000003</v>
      </c>
      <c r="I69" s="137">
        <f>'5. Selectie'!P117</f>
        <v>1</v>
      </c>
      <c r="K69" s="87">
        <f t="shared" si="6"/>
        <v>0</v>
      </c>
      <c r="L69" s="87">
        <f t="shared" si="6"/>
        <v>0</v>
      </c>
      <c r="M69" s="87">
        <f t="shared" si="6"/>
        <v>0</v>
      </c>
      <c r="N69" s="87">
        <f t="shared" si="6"/>
        <v>0</v>
      </c>
      <c r="O69" s="87">
        <f t="shared" si="6"/>
        <v>0</v>
      </c>
      <c r="P69" s="87">
        <f t="shared" si="6"/>
        <v>0</v>
      </c>
      <c r="Q69" s="87">
        <f t="shared" si="6"/>
        <v>53508810.700000003</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2">
        <f>'3. Investeringen'!M70</f>
        <v>30</v>
      </c>
      <c r="F70" s="121">
        <f>'3. Investeringen'!N70</f>
        <v>2017</v>
      </c>
      <c r="G70" s="86">
        <f>'3. Investeringen'!O70</f>
        <v>8080591.1818900006</v>
      </c>
      <c r="I70" s="137">
        <f>'5. Selectie'!P118</f>
        <v>1</v>
      </c>
      <c r="K70" s="87">
        <f t="shared" si="6"/>
        <v>0</v>
      </c>
      <c r="L70" s="87">
        <f t="shared" si="6"/>
        <v>0</v>
      </c>
      <c r="M70" s="87">
        <f t="shared" si="6"/>
        <v>0</v>
      </c>
      <c r="N70" s="87">
        <f t="shared" si="6"/>
        <v>0</v>
      </c>
      <c r="O70" s="87">
        <f t="shared" si="6"/>
        <v>0</v>
      </c>
      <c r="P70" s="87">
        <f t="shared" si="6"/>
        <v>0</v>
      </c>
      <c r="Q70" s="87">
        <f t="shared" si="6"/>
        <v>8080591.1818900006</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2">
        <f>'3. Investeringen'!M71</f>
        <v>0</v>
      </c>
      <c r="F71" s="121">
        <f>'3. Investeringen'!N71</f>
        <v>2017</v>
      </c>
      <c r="G71" s="86">
        <f>'3. Investeringen'!O71</f>
        <v>20738.349999999999</v>
      </c>
      <c r="I71" s="137">
        <f>'5. Selectie'!P119</f>
        <v>1</v>
      </c>
      <c r="K71" s="87">
        <f t="shared" si="6"/>
        <v>0</v>
      </c>
      <c r="L71" s="87">
        <f t="shared" si="6"/>
        <v>0</v>
      </c>
      <c r="M71" s="87">
        <f t="shared" si="6"/>
        <v>0</v>
      </c>
      <c r="N71" s="87">
        <f t="shared" si="6"/>
        <v>0</v>
      </c>
      <c r="O71" s="87">
        <f t="shared" si="6"/>
        <v>0</v>
      </c>
      <c r="P71" s="87">
        <f t="shared" si="6"/>
        <v>0</v>
      </c>
      <c r="Q71" s="87">
        <f t="shared" si="6"/>
        <v>20738.349999999999</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2">
        <f>'3. Investeringen'!M72</f>
        <v>55</v>
      </c>
      <c r="F72" s="121">
        <f>'3. Investeringen'!N72</f>
        <v>2018</v>
      </c>
      <c r="G72" s="86">
        <f>'3. Investeringen'!O72</f>
        <v>12179256.763</v>
      </c>
      <c r="I72" s="137">
        <f>'5. Selectie'!P120</f>
        <v>1</v>
      </c>
      <c r="K72" s="87">
        <f t="shared" si="6"/>
        <v>0</v>
      </c>
      <c r="L72" s="87">
        <f t="shared" si="6"/>
        <v>0</v>
      </c>
      <c r="M72" s="87">
        <f t="shared" si="6"/>
        <v>0</v>
      </c>
      <c r="N72" s="87">
        <f t="shared" si="6"/>
        <v>0</v>
      </c>
      <c r="O72" s="87">
        <f t="shared" si="6"/>
        <v>0</v>
      </c>
      <c r="P72" s="87">
        <f t="shared" si="6"/>
        <v>0</v>
      </c>
      <c r="Q72" s="87">
        <f t="shared" si="6"/>
        <v>0</v>
      </c>
      <c r="R72" s="87">
        <f t="shared" si="6"/>
        <v>12179256.763</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2">
        <f>'3. Investeringen'!M73</f>
        <v>45</v>
      </c>
      <c r="F73" s="121">
        <f>'3. Investeringen'!N73</f>
        <v>2018</v>
      </c>
      <c r="G73" s="86">
        <f>'3. Investeringen'!O73</f>
        <v>62762491.767999999</v>
      </c>
      <c r="I73" s="137">
        <f>'5. Selectie'!P121</f>
        <v>1</v>
      </c>
      <c r="K73" s="87">
        <f t="shared" si="6"/>
        <v>0</v>
      </c>
      <c r="L73" s="87">
        <f t="shared" si="6"/>
        <v>0</v>
      </c>
      <c r="M73" s="87">
        <f t="shared" si="6"/>
        <v>0</v>
      </c>
      <c r="N73" s="87">
        <f t="shared" si="6"/>
        <v>0</v>
      </c>
      <c r="O73" s="87">
        <f t="shared" si="6"/>
        <v>0</v>
      </c>
      <c r="P73" s="87">
        <f t="shared" si="6"/>
        <v>0</v>
      </c>
      <c r="Q73" s="87">
        <f t="shared" si="6"/>
        <v>0</v>
      </c>
      <c r="R73" s="87">
        <f t="shared" si="6"/>
        <v>62762491.767999999</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2">
        <f>'3. Investeringen'!M74</f>
        <v>30</v>
      </c>
      <c r="F74" s="121">
        <f>'3. Investeringen'!N74</f>
        <v>2018</v>
      </c>
      <c r="G74" s="86">
        <f>'3. Investeringen'!O74</f>
        <v>9766109.6664199997</v>
      </c>
      <c r="I74" s="137">
        <f>'5. Selectie'!P122</f>
        <v>1</v>
      </c>
      <c r="K74" s="87">
        <f t="shared" si="6"/>
        <v>0</v>
      </c>
      <c r="L74" s="87">
        <f t="shared" si="6"/>
        <v>0</v>
      </c>
      <c r="M74" s="87">
        <f t="shared" si="6"/>
        <v>0</v>
      </c>
      <c r="N74" s="87">
        <f t="shared" si="6"/>
        <v>0</v>
      </c>
      <c r="O74" s="87">
        <f t="shared" si="6"/>
        <v>0</v>
      </c>
      <c r="P74" s="87">
        <f t="shared" si="6"/>
        <v>0</v>
      </c>
      <c r="Q74" s="87">
        <f t="shared" si="6"/>
        <v>0</v>
      </c>
      <c r="R74" s="87">
        <f t="shared" si="6"/>
        <v>9766109.6664199997</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2">
        <f>'3. Investeringen'!M75</f>
        <v>0</v>
      </c>
      <c r="F75" s="121">
        <f>'3. Investeringen'!N75</f>
        <v>2018</v>
      </c>
      <c r="G75" s="86">
        <f>'3. Investeringen'!O75</f>
        <v>24916.5</v>
      </c>
      <c r="I75" s="137">
        <f>'5. Selectie'!P123</f>
        <v>1</v>
      </c>
      <c r="K75" s="87">
        <f t="shared" ref="K75:Z84" si="7">($F75=K$14)*$I75*$G75</f>
        <v>0</v>
      </c>
      <c r="L75" s="87">
        <f t="shared" si="7"/>
        <v>0</v>
      </c>
      <c r="M75" s="87">
        <f t="shared" si="7"/>
        <v>0</v>
      </c>
      <c r="N75" s="87">
        <f t="shared" si="7"/>
        <v>0</v>
      </c>
      <c r="O75" s="87">
        <f t="shared" si="7"/>
        <v>0</v>
      </c>
      <c r="P75" s="87">
        <f t="shared" si="7"/>
        <v>0</v>
      </c>
      <c r="Q75" s="87">
        <f t="shared" si="7"/>
        <v>0</v>
      </c>
      <c r="R75" s="87">
        <f t="shared" si="7"/>
        <v>24916.5</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2">
        <f>'3. Investeringen'!M76</f>
        <v>55</v>
      </c>
      <c r="F76" s="121">
        <f>'3. Investeringen'!N76</f>
        <v>2019</v>
      </c>
      <c r="G76" s="86">
        <f>'3. Investeringen'!O76</f>
        <v>9727581.7710164431</v>
      </c>
      <c r="I76" s="137">
        <f>'5. Selectie'!P124</f>
        <v>1</v>
      </c>
      <c r="K76" s="87">
        <f t="shared" si="7"/>
        <v>0</v>
      </c>
      <c r="L76" s="87">
        <f t="shared" si="7"/>
        <v>0</v>
      </c>
      <c r="M76" s="87">
        <f t="shared" si="7"/>
        <v>0</v>
      </c>
      <c r="N76" s="87">
        <f t="shared" si="7"/>
        <v>0</v>
      </c>
      <c r="O76" s="87">
        <f t="shared" si="7"/>
        <v>0</v>
      </c>
      <c r="P76" s="87">
        <f t="shared" si="7"/>
        <v>0</v>
      </c>
      <c r="Q76" s="87">
        <f t="shared" si="7"/>
        <v>0</v>
      </c>
      <c r="R76" s="87">
        <f t="shared" si="7"/>
        <v>0</v>
      </c>
      <c r="S76" s="87">
        <f t="shared" si="7"/>
        <v>9727581.7710164431</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2">
        <f>'3. Investeringen'!M77</f>
        <v>45</v>
      </c>
      <c r="F77" s="121">
        <f>'3. Investeringen'!N77</f>
        <v>2019</v>
      </c>
      <c r="G77" s="86">
        <f>'3. Investeringen'!O77</f>
        <v>50705288.703965679</v>
      </c>
      <c r="I77" s="137">
        <f>'5. Selectie'!P125</f>
        <v>1</v>
      </c>
      <c r="K77" s="87">
        <f t="shared" si="7"/>
        <v>0</v>
      </c>
      <c r="L77" s="87">
        <f t="shared" si="7"/>
        <v>0</v>
      </c>
      <c r="M77" s="87">
        <f t="shared" si="7"/>
        <v>0</v>
      </c>
      <c r="N77" s="87">
        <f t="shared" si="7"/>
        <v>0</v>
      </c>
      <c r="O77" s="87">
        <f t="shared" si="7"/>
        <v>0</v>
      </c>
      <c r="P77" s="87">
        <f t="shared" si="7"/>
        <v>0</v>
      </c>
      <c r="Q77" s="87">
        <f t="shared" si="7"/>
        <v>0</v>
      </c>
      <c r="R77" s="87">
        <f t="shared" si="7"/>
        <v>0</v>
      </c>
      <c r="S77" s="87">
        <f t="shared" si="7"/>
        <v>50705288.703965679</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2">
        <f>'3. Investeringen'!M78</f>
        <v>30</v>
      </c>
      <c r="F78" s="121">
        <f>'3. Investeringen'!N78</f>
        <v>2019</v>
      </c>
      <c r="G78" s="86">
        <f>'3. Investeringen'!O78</f>
        <v>5145184.5888502775</v>
      </c>
      <c r="I78" s="137">
        <f>'5. Selectie'!P126</f>
        <v>1</v>
      </c>
      <c r="K78" s="87">
        <f t="shared" si="7"/>
        <v>0</v>
      </c>
      <c r="L78" s="87">
        <f t="shared" si="7"/>
        <v>0</v>
      </c>
      <c r="M78" s="87">
        <f t="shared" si="7"/>
        <v>0</v>
      </c>
      <c r="N78" s="87">
        <f t="shared" si="7"/>
        <v>0</v>
      </c>
      <c r="O78" s="87">
        <f t="shared" si="7"/>
        <v>0</v>
      </c>
      <c r="P78" s="87">
        <f t="shared" si="7"/>
        <v>0</v>
      </c>
      <c r="Q78" s="87">
        <f t="shared" si="7"/>
        <v>0</v>
      </c>
      <c r="R78" s="87">
        <f t="shared" si="7"/>
        <v>0</v>
      </c>
      <c r="S78" s="87">
        <f t="shared" si="7"/>
        <v>5145184.5888502775</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2">
        <f>'3. Investeringen'!M79</f>
        <v>0</v>
      </c>
      <c r="F79" s="121">
        <f>'3. Investeringen'!N79</f>
        <v>2019</v>
      </c>
      <c r="G79" s="86">
        <f>'3. Investeringen'!O79</f>
        <v>19985.939999999999</v>
      </c>
      <c r="I79" s="137">
        <f>'5. Selectie'!P127</f>
        <v>1</v>
      </c>
      <c r="K79" s="87">
        <f t="shared" si="7"/>
        <v>0</v>
      </c>
      <c r="L79" s="87">
        <f t="shared" si="7"/>
        <v>0</v>
      </c>
      <c r="M79" s="87">
        <f t="shared" si="7"/>
        <v>0</v>
      </c>
      <c r="N79" s="87">
        <f t="shared" si="7"/>
        <v>0</v>
      </c>
      <c r="O79" s="87">
        <f t="shared" si="7"/>
        <v>0</v>
      </c>
      <c r="P79" s="87">
        <f t="shared" si="7"/>
        <v>0</v>
      </c>
      <c r="Q79" s="87">
        <f t="shared" si="7"/>
        <v>0</v>
      </c>
      <c r="R79" s="87">
        <f t="shared" si="7"/>
        <v>0</v>
      </c>
      <c r="S79" s="87">
        <f t="shared" si="7"/>
        <v>19985.939999999999</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AD</v>
      </c>
      <c r="E80" s="172">
        <f>'3. Investeringen'!M80</f>
        <v>37.5</v>
      </c>
      <c r="F80" s="121">
        <f>'3. Investeringen'!N80</f>
        <v>2011</v>
      </c>
      <c r="G80" s="86">
        <f>'3. Investeringen'!O80</f>
        <v>16650195.031969447</v>
      </c>
      <c r="I80" s="137">
        <f>'5. Selectie'!P128</f>
        <v>1</v>
      </c>
      <c r="K80" s="87">
        <f t="shared" si="7"/>
        <v>16650195.031969447</v>
      </c>
      <c r="L80" s="87">
        <f t="shared" si="7"/>
        <v>0</v>
      </c>
      <c r="M80" s="87">
        <f t="shared" si="7"/>
        <v>0</v>
      </c>
      <c r="N80" s="87">
        <f t="shared" si="7"/>
        <v>0</v>
      </c>
      <c r="O80" s="87">
        <f t="shared" si="7"/>
        <v>0</v>
      </c>
      <c r="P80" s="87">
        <f t="shared" si="7"/>
        <v>0</v>
      </c>
      <c r="Q80" s="87">
        <f t="shared" si="7"/>
        <v>0</v>
      </c>
      <c r="R80" s="87">
        <f t="shared" si="7"/>
        <v>0</v>
      </c>
      <c r="S80" s="87">
        <f t="shared" si="7"/>
        <v>0</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AD</v>
      </c>
      <c r="E81" s="172">
        <f>'3. Investeringen'!M81</f>
        <v>37.5</v>
      </c>
      <c r="F81" s="121">
        <f>'3. Investeringen'!N81</f>
        <v>2011</v>
      </c>
      <c r="G81" s="86">
        <f>'3. Investeringen'!O81</f>
        <v>548005.1433905469</v>
      </c>
      <c r="I81" s="137">
        <f>'5. Selectie'!P129</f>
        <v>1</v>
      </c>
      <c r="K81" s="87">
        <f t="shared" si="7"/>
        <v>548005.1433905469</v>
      </c>
      <c r="L81" s="87">
        <f t="shared" si="7"/>
        <v>0</v>
      </c>
      <c r="M81" s="87">
        <f t="shared" si="7"/>
        <v>0</v>
      </c>
      <c r="N81" s="87">
        <f t="shared" si="7"/>
        <v>0</v>
      </c>
      <c r="O81" s="87">
        <f t="shared" si="7"/>
        <v>0</v>
      </c>
      <c r="P81" s="87">
        <f t="shared" si="7"/>
        <v>0</v>
      </c>
      <c r="Q81" s="87">
        <f t="shared" si="7"/>
        <v>0</v>
      </c>
      <c r="R81" s="87">
        <f t="shared" si="7"/>
        <v>0</v>
      </c>
      <c r="S81" s="87">
        <f t="shared" si="7"/>
        <v>0</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AD</v>
      </c>
      <c r="E82" s="172">
        <f>'3. Investeringen'!M82</f>
        <v>38.5</v>
      </c>
      <c r="F82" s="121">
        <f>'3. Investeringen'!N82</f>
        <v>2011</v>
      </c>
      <c r="G82" s="86">
        <f>'3. Investeringen'!O82</f>
        <v>30964150.187769618</v>
      </c>
      <c r="I82" s="137">
        <f>'5. Selectie'!P130</f>
        <v>1</v>
      </c>
      <c r="K82" s="87">
        <f t="shared" si="7"/>
        <v>30964150.187769618</v>
      </c>
      <c r="L82" s="87">
        <f t="shared" si="7"/>
        <v>0</v>
      </c>
      <c r="M82" s="87">
        <f t="shared" si="7"/>
        <v>0</v>
      </c>
      <c r="N82" s="87">
        <f t="shared" si="7"/>
        <v>0</v>
      </c>
      <c r="O82" s="87">
        <f t="shared" si="7"/>
        <v>0</v>
      </c>
      <c r="P82" s="87">
        <f t="shared" si="7"/>
        <v>0</v>
      </c>
      <c r="Q82" s="87">
        <f t="shared" si="7"/>
        <v>0</v>
      </c>
      <c r="R82" s="87">
        <f t="shared" si="7"/>
        <v>0</v>
      </c>
      <c r="S82" s="87">
        <f t="shared" si="7"/>
        <v>0</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AD</v>
      </c>
      <c r="E83" s="172">
        <f>'3. Investeringen'!M83</f>
        <v>38.5</v>
      </c>
      <c r="F83" s="121">
        <f>'3. Investeringen'!N83</f>
        <v>2011</v>
      </c>
      <c r="G83" s="86">
        <f>'3. Investeringen'!O83</f>
        <v>927430.87479448714</v>
      </c>
      <c r="I83" s="137">
        <f>'5. Selectie'!P131</f>
        <v>1</v>
      </c>
      <c r="K83" s="87">
        <f t="shared" si="7"/>
        <v>927430.87479448714</v>
      </c>
      <c r="L83" s="87">
        <f t="shared" si="7"/>
        <v>0</v>
      </c>
      <c r="M83" s="87">
        <f t="shared" si="7"/>
        <v>0</v>
      </c>
      <c r="N83" s="87">
        <f t="shared" si="7"/>
        <v>0</v>
      </c>
      <c r="O83" s="87">
        <f t="shared" si="7"/>
        <v>0</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AD</v>
      </c>
      <c r="E84" s="172">
        <f>'3. Investeringen'!M84</f>
        <v>39</v>
      </c>
      <c r="F84" s="121">
        <f>'3. Investeringen'!N84</f>
        <v>2011</v>
      </c>
      <c r="G84" s="86">
        <f>'3. Investeringen'!O84</f>
        <v>43737267</v>
      </c>
      <c r="I84" s="137">
        <f>'5. Selectie'!P132</f>
        <v>1</v>
      </c>
      <c r="K84" s="87">
        <f t="shared" si="7"/>
        <v>43737267</v>
      </c>
      <c r="L84" s="87">
        <f t="shared" si="7"/>
        <v>0</v>
      </c>
      <c r="M84" s="87">
        <f t="shared" si="7"/>
        <v>0</v>
      </c>
      <c r="N84" s="87">
        <f t="shared" si="7"/>
        <v>0</v>
      </c>
      <c r="O84" s="87">
        <f t="shared" si="7"/>
        <v>0</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AD</v>
      </c>
      <c r="E85" s="172">
        <f>'3. Investeringen'!M85</f>
        <v>39</v>
      </c>
      <c r="F85" s="121">
        <f>'3. Investeringen'!N85</f>
        <v>2011</v>
      </c>
      <c r="G85" s="86">
        <f>'3. Investeringen'!O85</f>
        <v>1571043.89267998</v>
      </c>
      <c r="I85" s="137">
        <f>'5. Selectie'!P133</f>
        <v>1</v>
      </c>
      <c r="K85" s="87">
        <f t="shared" ref="K85:Z94" si="8">($F85=K$14)*$I85*$G85</f>
        <v>1571043.89267998</v>
      </c>
      <c r="L85" s="87">
        <f t="shared" si="8"/>
        <v>0</v>
      </c>
      <c r="M85" s="87">
        <f t="shared" si="8"/>
        <v>0</v>
      </c>
      <c r="N85" s="87">
        <f t="shared" si="8"/>
        <v>0</v>
      </c>
      <c r="O85" s="87">
        <f t="shared" si="8"/>
        <v>0</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AD</v>
      </c>
      <c r="E86" s="172">
        <f>'3. Investeringen'!M86</f>
        <v>39</v>
      </c>
      <c r="F86" s="121">
        <f>'3. Investeringen'!N86</f>
        <v>2012</v>
      </c>
      <c r="G86" s="86">
        <f>'3. Investeringen'!O86</f>
        <v>65167284.649345301</v>
      </c>
      <c r="I86" s="137">
        <f>'5. Selectie'!P134</f>
        <v>1</v>
      </c>
      <c r="K86" s="87">
        <f t="shared" si="8"/>
        <v>0</v>
      </c>
      <c r="L86" s="87">
        <f t="shared" si="8"/>
        <v>65167284.649345301</v>
      </c>
      <c r="M86" s="87">
        <f t="shared" si="8"/>
        <v>0</v>
      </c>
      <c r="N86" s="87">
        <f t="shared" si="8"/>
        <v>0</v>
      </c>
      <c r="O86" s="87">
        <f t="shared" si="8"/>
        <v>0</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AD</v>
      </c>
      <c r="E87" s="172">
        <f>'3. Investeringen'!M87</f>
        <v>39</v>
      </c>
      <c r="F87" s="121">
        <f>'3. Investeringen'!N87</f>
        <v>2012</v>
      </c>
      <c r="G87" s="86">
        <f>'3. Investeringen'!O87</f>
        <v>3346419.2805865589</v>
      </c>
      <c r="I87" s="137">
        <f>'5. Selectie'!P135</f>
        <v>1</v>
      </c>
      <c r="K87" s="87">
        <f t="shared" si="8"/>
        <v>0</v>
      </c>
      <c r="L87" s="87">
        <f t="shared" si="8"/>
        <v>3346419.2805865589</v>
      </c>
      <c r="M87" s="87">
        <f t="shared" si="8"/>
        <v>0</v>
      </c>
      <c r="N87" s="87">
        <f t="shared" si="8"/>
        <v>0</v>
      </c>
      <c r="O87" s="87">
        <f t="shared" si="8"/>
        <v>0</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AD</v>
      </c>
      <c r="E88" s="172">
        <f>'3. Investeringen'!M88</f>
        <v>39</v>
      </c>
      <c r="F88" s="121">
        <f>'3. Investeringen'!N88</f>
        <v>2013</v>
      </c>
      <c r="G88" s="86">
        <f>'3. Investeringen'!O88</f>
        <v>65219492.561430879</v>
      </c>
      <c r="I88" s="137">
        <f>'5. Selectie'!P136</f>
        <v>1</v>
      </c>
      <c r="K88" s="87">
        <f t="shared" si="8"/>
        <v>0</v>
      </c>
      <c r="L88" s="87">
        <f t="shared" si="8"/>
        <v>0</v>
      </c>
      <c r="M88" s="87">
        <f t="shared" si="8"/>
        <v>65219492.561430879</v>
      </c>
      <c r="N88" s="87">
        <f t="shared" si="8"/>
        <v>0</v>
      </c>
      <c r="O88" s="87">
        <f t="shared" si="8"/>
        <v>0</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AD</v>
      </c>
      <c r="E89" s="172">
        <f>'3. Investeringen'!M89</f>
        <v>39</v>
      </c>
      <c r="F89" s="121">
        <f>'3. Investeringen'!N89</f>
        <v>2013</v>
      </c>
      <c r="G89" s="86">
        <f>'3. Investeringen'!O89</f>
        <v>1164677.9443560119</v>
      </c>
      <c r="I89" s="137">
        <f>'5. Selectie'!P137</f>
        <v>1</v>
      </c>
      <c r="K89" s="87">
        <f t="shared" si="8"/>
        <v>0</v>
      </c>
      <c r="L89" s="87">
        <f t="shared" si="8"/>
        <v>0</v>
      </c>
      <c r="M89" s="87">
        <f t="shared" si="8"/>
        <v>1164677.9443560119</v>
      </c>
      <c r="N89" s="87">
        <f t="shared" si="8"/>
        <v>0</v>
      </c>
      <c r="O89" s="87">
        <f t="shared" si="8"/>
        <v>0</v>
      </c>
      <c r="P89" s="87">
        <f t="shared" si="8"/>
        <v>0</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AD</v>
      </c>
      <c r="E90" s="172">
        <f>'3. Investeringen'!M90</f>
        <v>39</v>
      </c>
      <c r="F90" s="121">
        <f>'3. Investeringen'!N90</f>
        <v>2014</v>
      </c>
      <c r="G90" s="86">
        <f>'3. Investeringen'!O90</f>
        <v>41673868.162489057</v>
      </c>
      <c r="H90" s="20"/>
      <c r="I90" s="137">
        <f>'5. Selectie'!P138</f>
        <v>1</v>
      </c>
      <c r="J90" s="20"/>
      <c r="K90" s="87">
        <f t="shared" si="8"/>
        <v>0</v>
      </c>
      <c r="L90" s="87">
        <f t="shared" si="8"/>
        <v>0</v>
      </c>
      <c r="M90" s="87">
        <f t="shared" si="8"/>
        <v>0</v>
      </c>
      <c r="N90" s="87">
        <f t="shared" si="8"/>
        <v>41673868.162489057</v>
      </c>
      <c r="O90" s="87">
        <f t="shared" si="8"/>
        <v>0</v>
      </c>
      <c r="P90" s="87">
        <f t="shared" si="8"/>
        <v>0</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AD</v>
      </c>
      <c r="E91" s="172">
        <f>'3. Investeringen'!M91</f>
        <v>39</v>
      </c>
      <c r="F91" s="121">
        <f>'3. Investeringen'!N91</f>
        <v>2014</v>
      </c>
      <c r="G91" s="86">
        <f>'3. Investeringen'!O91</f>
        <v>829256.85750000097</v>
      </c>
      <c r="H91" s="20"/>
      <c r="I91" s="137">
        <f>'5. Selectie'!P139</f>
        <v>1</v>
      </c>
      <c r="J91" s="20"/>
      <c r="K91" s="87">
        <f t="shared" si="8"/>
        <v>0</v>
      </c>
      <c r="L91" s="87">
        <f t="shared" si="8"/>
        <v>0</v>
      </c>
      <c r="M91" s="87">
        <f t="shared" si="8"/>
        <v>0</v>
      </c>
      <c r="N91" s="87">
        <f t="shared" si="8"/>
        <v>829256.85750000097</v>
      </c>
      <c r="O91" s="87">
        <f t="shared" si="8"/>
        <v>0</v>
      </c>
      <c r="P91" s="87">
        <f t="shared" si="8"/>
        <v>0</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AD</v>
      </c>
      <c r="E92" s="172">
        <f>'3. Investeringen'!M92</f>
        <v>39</v>
      </c>
      <c r="F92" s="121">
        <f>'3. Investeringen'!N92</f>
        <v>2015</v>
      </c>
      <c r="G92" s="86">
        <f>'3. Investeringen'!O92</f>
        <v>36421612.572924353</v>
      </c>
      <c r="H92" s="20"/>
      <c r="I92" s="137">
        <f>'5. Selectie'!P140</f>
        <v>1</v>
      </c>
      <c r="J92" s="20"/>
      <c r="K92" s="87">
        <f t="shared" si="8"/>
        <v>0</v>
      </c>
      <c r="L92" s="87">
        <f t="shared" si="8"/>
        <v>0</v>
      </c>
      <c r="M92" s="87">
        <f t="shared" si="8"/>
        <v>0</v>
      </c>
      <c r="N92" s="87">
        <f t="shared" si="8"/>
        <v>0</v>
      </c>
      <c r="O92" s="87">
        <f t="shared" si="8"/>
        <v>36421612.572924353</v>
      </c>
      <c r="P92" s="87">
        <f t="shared" si="8"/>
        <v>0</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AD</v>
      </c>
      <c r="E93" s="172">
        <f>'3. Investeringen'!M93</f>
        <v>39</v>
      </c>
      <c r="F93" s="121">
        <f>'3. Investeringen'!N93</f>
        <v>2015</v>
      </c>
      <c r="G93" s="86">
        <f>'3. Investeringen'!O93</f>
        <v>1667697.269750484</v>
      </c>
      <c r="H93" s="20"/>
      <c r="I93" s="137">
        <f>'5. Selectie'!P141</f>
        <v>1</v>
      </c>
      <c r="J93" s="20"/>
      <c r="K93" s="87">
        <f t="shared" si="8"/>
        <v>0</v>
      </c>
      <c r="L93" s="87">
        <f t="shared" si="8"/>
        <v>0</v>
      </c>
      <c r="M93" s="87">
        <f t="shared" si="8"/>
        <v>0</v>
      </c>
      <c r="N93" s="87">
        <f t="shared" si="8"/>
        <v>0</v>
      </c>
      <c r="O93" s="87">
        <f t="shared" si="8"/>
        <v>1667697.269750484</v>
      </c>
      <c r="P93" s="87">
        <f t="shared" si="8"/>
        <v>0</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AD</v>
      </c>
      <c r="E94" s="172">
        <f>'3. Investeringen'!M94</f>
        <v>39</v>
      </c>
      <c r="F94" s="121">
        <f>'3. Investeringen'!N94</f>
        <v>2016</v>
      </c>
      <c r="G94" s="86">
        <f>'3. Investeringen'!O94</f>
        <v>29988620.878984075</v>
      </c>
      <c r="H94" s="20"/>
      <c r="I94" s="137">
        <f>'5. Selectie'!P142</f>
        <v>1</v>
      </c>
      <c r="J94" s="20"/>
      <c r="K94" s="87">
        <f t="shared" si="8"/>
        <v>0</v>
      </c>
      <c r="L94" s="87">
        <f t="shared" si="8"/>
        <v>0</v>
      </c>
      <c r="M94" s="87">
        <f t="shared" si="8"/>
        <v>0</v>
      </c>
      <c r="N94" s="87">
        <f t="shared" si="8"/>
        <v>0</v>
      </c>
      <c r="O94" s="87">
        <f t="shared" si="8"/>
        <v>0</v>
      </c>
      <c r="P94" s="87">
        <f t="shared" si="8"/>
        <v>29988620.878984075</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AD</v>
      </c>
      <c r="E95" s="172">
        <f>'3. Investeringen'!M95</f>
        <v>39</v>
      </c>
      <c r="F95" s="121">
        <f>'3. Investeringen'!N95</f>
        <v>2016</v>
      </c>
      <c r="G95" s="86">
        <f>'3. Investeringen'!O95</f>
        <v>1093007.822444262</v>
      </c>
      <c r="H95" s="20"/>
      <c r="I95" s="137">
        <f>'5. Selectie'!P143</f>
        <v>1</v>
      </c>
      <c r="J95" s="20"/>
      <c r="K95" s="87">
        <f t="shared" ref="K95:Z104" si="9">($F95=K$14)*$I95*$G95</f>
        <v>0</v>
      </c>
      <c r="L95" s="87">
        <f t="shared" si="9"/>
        <v>0</v>
      </c>
      <c r="M95" s="87">
        <f t="shared" si="9"/>
        <v>0</v>
      </c>
      <c r="N95" s="87">
        <f t="shared" si="9"/>
        <v>0</v>
      </c>
      <c r="O95" s="87">
        <f t="shared" si="9"/>
        <v>0</v>
      </c>
      <c r="P95" s="87">
        <f t="shared" si="9"/>
        <v>1093007.822444262</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AD</v>
      </c>
      <c r="E96" s="172">
        <f>'3. Investeringen'!M96</f>
        <v>39</v>
      </c>
      <c r="F96" s="121">
        <f>'3. Investeringen'!N96</f>
        <v>2017</v>
      </c>
      <c r="G96" s="86">
        <f>'3. Investeringen'!O96</f>
        <v>31089859.2128</v>
      </c>
      <c r="H96" s="20"/>
      <c r="I96" s="137">
        <f>'5. Selectie'!P144</f>
        <v>1</v>
      </c>
      <c r="J96" s="20"/>
      <c r="K96" s="87">
        <f t="shared" si="9"/>
        <v>0</v>
      </c>
      <c r="L96" s="87">
        <f t="shared" si="9"/>
        <v>0</v>
      </c>
      <c r="M96" s="87">
        <f t="shared" si="9"/>
        <v>0</v>
      </c>
      <c r="N96" s="87">
        <f t="shared" si="9"/>
        <v>0</v>
      </c>
      <c r="O96" s="87">
        <f t="shared" si="9"/>
        <v>0</v>
      </c>
      <c r="P96" s="87">
        <f t="shared" si="9"/>
        <v>0</v>
      </c>
      <c r="Q96" s="87">
        <f t="shared" si="9"/>
        <v>31089859.2128</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AD</v>
      </c>
      <c r="E97" s="172">
        <f>'3. Investeringen'!M97</f>
        <v>39</v>
      </c>
      <c r="F97" s="121">
        <f>'3. Investeringen'!N97</f>
        <v>2017</v>
      </c>
      <c r="G97" s="86">
        <f>'3. Investeringen'!O97</f>
        <v>4132619.255673633</v>
      </c>
      <c r="H97" s="20"/>
      <c r="I97" s="137">
        <f>'5. Selectie'!P145</f>
        <v>1</v>
      </c>
      <c r="J97" s="20"/>
      <c r="K97" s="87">
        <f t="shared" si="9"/>
        <v>0</v>
      </c>
      <c r="L97" s="87">
        <f t="shared" si="9"/>
        <v>0</v>
      </c>
      <c r="M97" s="87">
        <f t="shared" si="9"/>
        <v>0</v>
      </c>
      <c r="N97" s="87">
        <f t="shared" si="9"/>
        <v>0</v>
      </c>
      <c r="O97" s="87">
        <f t="shared" si="9"/>
        <v>0</v>
      </c>
      <c r="P97" s="87">
        <f t="shared" si="9"/>
        <v>0</v>
      </c>
      <c r="Q97" s="87">
        <f t="shared" si="9"/>
        <v>4132619.255673633</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AD</v>
      </c>
      <c r="E98" s="172">
        <f>'3. Investeringen'!M98</f>
        <v>39</v>
      </c>
      <c r="F98" s="121">
        <f>'3. Investeringen'!N98</f>
        <v>2018</v>
      </c>
      <c r="G98" s="86">
        <f>'3. Investeringen'!O98</f>
        <v>39465809.370000005</v>
      </c>
      <c r="H98" s="20"/>
      <c r="I98" s="137">
        <f>'5. Selectie'!P146</f>
        <v>1</v>
      </c>
      <c r="J98" s="20"/>
      <c r="K98" s="87">
        <f t="shared" si="9"/>
        <v>0</v>
      </c>
      <c r="L98" s="87">
        <f t="shared" si="9"/>
        <v>0</v>
      </c>
      <c r="M98" s="87">
        <f t="shared" si="9"/>
        <v>0</v>
      </c>
      <c r="N98" s="87">
        <f t="shared" si="9"/>
        <v>0</v>
      </c>
      <c r="O98" s="87">
        <f t="shared" si="9"/>
        <v>0</v>
      </c>
      <c r="P98" s="87">
        <f t="shared" si="9"/>
        <v>0</v>
      </c>
      <c r="Q98" s="87">
        <f t="shared" si="9"/>
        <v>0</v>
      </c>
      <c r="R98" s="87">
        <f t="shared" si="9"/>
        <v>39465809.370000005</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AD</v>
      </c>
      <c r="E99" s="172">
        <f>'3. Investeringen'!M99</f>
        <v>39</v>
      </c>
      <c r="F99" s="121">
        <f>'3. Investeringen'!N99</f>
        <v>2018</v>
      </c>
      <c r="G99" s="86">
        <f>'3. Investeringen'!O99</f>
        <v>2820747.8663379932</v>
      </c>
      <c r="H99" s="20"/>
      <c r="I99" s="137">
        <f>'5. Selectie'!P147</f>
        <v>1</v>
      </c>
      <c r="J99" s="20"/>
      <c r="K99" s="87">
        <f t="shared" si="9"/>
        <v>0</v>
      </c>
      <c r="L99" s="87">
        <f t="shared" si="9"/>
        <v>0</v>
      </c>
      <c r="M99" s="87">
        <f t="shared" si="9"/>
        <v>0</v>
      </c>
      <c r="N99" s="87">
        <f t="shared" si="9"/>
        <v>0</v>
      </c>
      <c r="O99" s="87">
        <f t="shared" si="9"/>
        <v>0</v>
      </c>
      <c r="P99" s="87">
        <f t="shared" si="9"/>
        <v>0</v>
      </c>
      <c r="Q99" s="87">
        <f t="shared" si="9"/>
        <v>0</v>
      </c>
      <c r="R99" s="87">
        <f t="shared" si="9"/>
        <v>2820747.8663379932</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AD</v>
      </c>
      <c r="E100" s="172">
        <f>'3. Investeringen'!M100</f>
        <v>39</v>
      </c>
      <c r="F100" s="121">
        <f>'3. Investeringen'!N100</f>
        <v>2019</v>
      </c>
      <c r="G100" s="86">
        <f>'3. Investeringen'!O100</f>
        <v>29199805.454226777</v>
      </c>
      <c r="H100" s="20"/>
      <c r="I100" s="137">
        <f>'5. Selectie'!P148</f>
        <v>1</v>
      </c>
      <c r="J100" s="20"/>
      <c r="K100" s="87">
        <f t="shared" si="9"/>
        <v>0</v>
      </c>
      <c r="L100" s="87">
        <f t="shared" si="9"/>
        <v>0</v>
      </c>
      <c r="M100" s="87">
        <f t="shared" si="9"/>
        <v>0</v>
      </c>
      <c r="N100" s="87">
        <f t="shared" si="9"/>
        <v>0</v>
      </c>
      <c r="O100" s="87">
        <f t="shared" si="9"/>
        <v>0</v>
      </c>
      <c r="P100" s="87">
        <f t="shared" si="9"/>
        <v>0</v>
      </c>
      <c r="Q100" s="87">
        <f t="shared" si="9"/>
        <v>0</v>
      </c>
      <c r="R100" s="87">
        <f t="shared" si="9"/>
        <v>0</v>
      </c>
      <c r="S100" s="87">
        <f t="shared" si="9"/>
        <v>29199805.454226777</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AD</v>
      </c>
      <c r="E101" s="172">
        <f>'3. Investeringen'!M101</f>
        <v>39</v>
      </c>
      <c r="F101" s="121">
        <f>'3. Investeringen'!N101</f>
        <v>2019</v>
      </c>
      <c r="G101" s="86">
        <f>'3. Investeringen'!O101</f>
        <v>2478819.1966379168</v>
      </c>
      <c r="H101" s="20"/>
      <c r="I101" s="137">
        <f>'5. Selectie'!P149</f>
        <v>1</v>
      </c>
      <c r="J101" s="20"/>
      <c r="K101" s="87">
        <f t="shared" si="9"/>
        <v>0</v>
      </c>
      <c r="L101" s="87">
        <f t="shared" si="9"/>
        <v>0</v>
      </c>
      <c r="M101" s="87">
        <f t="shared" si="9"/>
        <v>0</v>
      </c>
      <c r="N101" s="87">
        <f t="shared" si="9"/>
        <v>0</v>
      </c>
      <c r="O101" s="87">
        <f t="shared" si="9"/>
        <v>0</v>
      </c>
      <c r="P101" s="87">
        <f t="shared" si="9"/>
        <v>0</v>
      </c>
      <c r="Q101" s="87">
        <f t="shared" si="9"/>
        <v>0</v>
      </c>
      <c r="R101" s="87">
        <f t="shared" si="9"/>
        <v>0</v>
      </c>
      <c r="S101" s="87">
        <f t="shared" si="9"/>
        <v>2478819.1966379168</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Start-GAW excl. bijzonderheden</v>
      </c>
      <c r="D102" s="86" t="str">
        <f>'3. Investeringen'!F102</f>
        <v>AD</v>
      </c>
      <c r="E102" s="172">
        <f>'3. Investeringen'!M102</f>
        <v>24</v>
      </c>
      <c r="F102" s="121">
        <f>'3. Investeringen'!N102</f>
        <v>2011</v>
      </c>
      <c r="G102" s="86">
        <f>'3. Investeringen'!O102</f>
        <v>14890160.815766187</v>
      </c>
      <c r="H102" s="20"/>
      <c r="I102" s="137">
        <f>'5. Selectie'!P150</f>
        <v>1</v>
      </c>
      <c r="J102" s="20"/>
      <c r="K102" s="87">
        <f t="shared" si="9"/>
        <v>14890160.815766187</v>
      </c>
      <c r="L102" s="87">
        <f t="shared" si="9"/>
        <v>0</v>
      </c>
      <c r="M102" s="87">
        <f t="shared" si="9"/>
        <v>0</v>
      </c>
      <c r="N102" s="87">
        <f t="shared" si="9"/>
        <v>0</v>
      </c>
      <c r="O102" s="87">
        <f t="shared" si="9"/>
        <v>0</v>
      </c>
      <c r="P102" s="87">
        <f t="shared" si="9"/>
        <v>0</v>
      </c>
      <c r="Q102" s="87">
        <f t="shared" si="9"/>
        <v>0</v>
      </c>
      <c r="R102" s="87">
        <f t="shared" si="9"/>
        <v>0</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Start-GAW excl. bijzonderheden</v>
      </c>
      <c r="D103" s="86" t="str">
        <f>'3. Investeringen'!F103</f>
        <v>TD</v>
      </c>
      <c r="E103" s="172">
        <f>'3. Investeringen'!M103</f>
        <v>26.900000000000091</v>
      </c>
      <c r="F103" s="121">
        <f>'3. Investeringen'!N103</f>
        <v>2011</v>
      </c>
      <c r="G103" s="86">
        <f>'3. Investeringen'!O103</f>
        <v>138806307.62290195</v>
      </c>
      <c r="H103" s="20"/>
      <c r="I103" s="137">
        <f>'5. Selectie'!P151</f>
        <v>1</v>
      </c>
      <c r="J103" s="20"/>
      <c r="K103" s="87">
        <f t="shared" si="9"/>
        <v>138806307.62290195</v>
      </c>
      <c r="L103" s="87">
        <f t="shared" si="9"/>
        <v>0</v>
      </c>
      <c r="M103" s="87">
        <f t="shared" si="9"/>
        <v>0</v>
      </c>
      <c r="N103" s="87">
        <f t="shared" si="9"/>
        <v>0</v>
      </c>
      <c r="O103" s="87">
        <f t="shared" si="9"/>
        <v>0</v>
      </c>
      <c r="P103" s="87">
        <f t="shared" si="9"/>
        <v>0</v>
      </c>
      <c r="Q103" s="87">
        <f t="shared" si="9"/>
        <v>0</v>
      </c>
      <c r="R103" s="87">
        <f t="shared" si="9"/>
        <v>0</v>
      </c>
      <c r="S103" s="87">
        <f t="shared" si="9"/>
        <v>0</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TD</v>
      </c>
      <c r="E104" s="172">
        <f>'3. Investeringen'!M104</f>
        <v>48.5</v>
      </c>
      <c r="F104" s="121">
        <f>'3. Investeringen'!N104</f>
        <v>2011</v>
      </c>
      <c r="G104" s="86">
        <f>'3. Investeringen'!O104</f>
        <v>661793.16187627369</v>
      </c>
      <c r="H104" s="20"/>
      <c r="I104" s="137">
        <f>'5. Selectie'!P152</f>
        <v>1</v>
      </c>
      <c r="J104" s="20"/>
      <c r="K104" s="87">
        <f t="shared" si="9"/>
        <v>661793.16187627369</v>
      </c>
      <c r="L104" s="87">
        <f t="shared" si="9"/>
        <v>0</v>
      </c>
      <c r="M104" s="87">
        <f t="shared" si="9"/>
        <v>0</v>
      </c>
      <c r="N104" s="87">
        <f t="shared" si="9"/>
        <v>0</v>
      </c>
      <c r="O104" s="87">
        <f t="shared" si="9"/>
        <v>0</v>
      </c>
      <c r="P104" s="87">
        <f t="shared" si="9"/>
        <v>0</v>
      </c>
      <c r="Q104" s="87">
        <f t="shared" si="9"/>
        <v>0</v>
      </c>
      <c r="R104" s="87">
        <f t="shared" si="9"/>
        <v>0</v>
      </c>
      <c r="S104" s="87">
        <f t="shared" si="9"/>
        <v>0</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Nieuwe investeringen</v>
      </c>
      <c r="D105" s="86" t="str">
        <f>'3. Investeringen'!F105</f>
        <v>TD</v>
      </c>
      <c r="E105" s="172">
        <f>'3. Investeringen'!M105</f>
        <v>38.5</v>
      </c>
      <c r="F105" s="121">
        <f>'3. Investeringen'!N105</f>
        <v>2011</v>
      </c>
      <c r="G105" s="86">
        <f>'3. Investeringen'!O105</f>
        <v>1702010.0598881182</v>
      </c>
      <c r="H105" s="20"/>
      <c r="I105" s="137">
        <f>'5. Selectie'!P153</f>
        <v>1</v>
      </c>
      <c r="J105" s="20"/>
      <c r="K105" s="87">
        <f t="shared" ref="K105:Z114" si="10">($F105=K$14)*$I105*$G105</f>
        <v>1702010.0598881182</v>
      </c>
      <c r="L105" s="87">
        <f t="shared" si="10"/>
        <v>0</v>
      </c>
      <c r="M105" s="87">
        <f t="shared" si="10"/>
        <v>0</v>
      </c>
      <c r="N105" s="87">
        <f t="shared" si="10"/>
        <v>0</v>
      </c>
      <c r="O105" s="87">
        <f t="shared" si="10"/>
        <v>0</v>
      </c>
      <c r="P105" s="87">
        <f t="shared" si="10"/>
        <v>0</v>
      </c>
      <c r="Q105" s="87">
        <f t="shared" si="10"/>
        <v>0</v>
      </c>
      <c r="R105" s="87">
        <f t="shared" si="10"/>
        <v>0</v>
      </c>
      <c r="S105" s="87">
        <f t="shared" si="10"/>
        <v>0</v>
      </c>
      <c r="T105" s="87">
        <f t="shared" si="10"/>
        <v>0</v>
      </c>
      <c r="U105" s="87">
        <f t="shared" si="10"/>
        <v>0</v>
      </c>
      <c r="V105" s="87">
        <f t="shared" si="10"/>
        <v>0</v>
      </c>
      <c r="W105" s="87">
        <f t="shared" si="10"/>
        <v>0</v>
      </c>
      <c r="X105" s="87">
        <f t="shared" si="10"/>
        <v>0</v>
      </c>
      <c r="Y105" s="87">
        <f t="shared" si="10"/>
        <v>0</v>
      </c>
      <c r="Z105" s="87">
        <f t="shared" si="10"/>
        <v>0</v>
      </c>
    </row>
    <row r="106" spans="2:26" s="79" customFormat="1" x14ac:dyDescent="0.2">
      <c r="B106" s="86">
        <f>'3. Investeringen'!B106</f>
        <v>92</v>
      </c>
      <c r="C106" s="86" t="str">
        <f>'3. Investeringen'!C106</f>
        <v>Nieuwe investeringen</v>
      </c>
      <c r="D106" s="86" t="str">
        <f>'3. Investeringen'!F106</f>
        <v>TD</v>
      </c>
      <c r="E106" s="172">
        <f>'3. Investeringen'!M106</f>
        <v>23.5</v>
      </c>
      <c r="F106" s="121">
        <f>'3. Investeringen'!N106</f>
        <v>2011</v>
      </c>
      <c r="G106" s="86">
        <f>'3. Investeringen'!O106</f>
        <v>241988.53070917877</v>
      </c>
      <c r="H106" s="20"/>
      <c r="I106" s="137">
        <f>'5. Selectie'!P154</f>
        <v>1</v>
      </c>
      <c r="J106" s="20"/>
      <c r="K106" s="87">
        <f t="shared" si="10"/>
        <v>241988.53070917877</v>
      </c>
      <c r="L106" s="87">
        <f t="shared" si="10"/>
        <v>0</v>
      </c>
      <c r="M106" s="87">
        <f t="shared" si="10"/>
        <v>0</v>
      </c>
      <c r="N106" s="87">
        <f t="shared" si="10"/>
        <v>0</v>
      </c>
      <c r="O106" s="87">
        <f t="shared" si="10"/>
        <v>0</v>
      </c>
      <c r="P106" s="87">
        <f t="shared" si="10"/>
        <v>0</v>
      </c>
      <c r="Q106" s="87">
        <f t="shared" si="10"/>
        <v>0</v>
      </c>
      <c r="R106" s="87">
        <f t="shared" si="10"/>
        <v>0</v>
      </c>
      <c r="S106" s="87">
        <f t="shared" si="10"/>
        <v>0</v>
      </c>
      <c r="T106" s="87">
        <f t="shared" si="10"/>
        <v>0</v>
      </c>
      <c r="U106" s="87">
        <f t="shared" si="10"/>
        <v>0</v>
      </c>
      <c r="V106" s="87">
        <f t="shared" si="10"/>
        <v>0</v>
      </c>
      <c r="W106" s="87">
        <f t="shared" si="10"/>
        <v>0</v>
      </c>
      <c r="X106" s="87">
        <f t="shared" si="10"/>
        <v>0</v>
      </c>
      <c r="Y106" s="87">
        <f t="shared" si="10"/>
        <v>0</v>
      </c>
      <c r="Z106" s="87">
        <f t="shared" si="10"/>
        <v>0</v>
      </c>
    </row>
    <row r="107" spans="2:26" s="79" customFormat="1" x14ac:dyDescent="0.2">
      <c r="B107" s="86">
        <f>'3. Investeringen'!B107</f>
        <v>93</v>
      </c>
      <c r="C107" s="86" t="str">
        <f>'3. Investeringen'!C107</f>
        <v>Nieuwe investeringen</v>
      </c>
      <c r="D107" s="86" t="str">
        <f>'3. Investeringen'!F107</f>
        <v>TD</v>
      </c>
      <c r="E107" s="172">
        <f>'3. Investeringen'!M107</f>
        <v>18.5</v>
      </c>
      <c r="F107" s="121">
        <f>'3. Investeringen'!N107</f>
        <v>2011</v>
      </c>
      <c r="G107" s="86">
        <f>'3. Investeringen'!O107</f>
        <v>171928.67402355556</v>
      </c>
      <c r="H107" s="20"/>
      <c r="I107" s="137">
        <f>'5. Selectie'!P155</f>
        <v>1</v>
      </c>
      <c r="J107" s="20"/>
      <c r="K107" s="87">
        <f t="shared" si="10"/>
        <v>171928.67402355556</v>
      </c>
      <c r="L107" s="87">
        <f t="shared" si="10"/>
        <v>0</v>
      </c>
      <c r="M107" s="87">
        <f t="shared" si="10"/>
        <v>0</v>
      </c>
      <c r="N107" s="87">
        <f t="shared" si="10"/>
        <v>0</v>
      </c>
      <c r="O107" s="87">
        <f t="shared" si="10"/>
        <v>0</v>
      </c>
      <c r="P107" s="87">
        <f t="shared" si="10"/>
        <v>0</v>
      </c>
      <c r="Q107" s="87">
        <f t="shared" si="10"/>
        <v>0</v>
      </c>
      <c r="R107" s="87">
        <f t="shared" si="10"/>
        <v>0</v>
      </c>
      <c r="S107" s="87">
        <f t="shared" si="10"/>
        <v>0</v>
      </c>
      <c r="T107" s="87">
        <f t="shared" si="10"/>
        <v>0</v>
      </c>
      <c r="U107" s="87">
        <f t="shared" si="10"/>
        <v>0</v>
      </c>
      <c r="V107" s="87">
        <f t="shared" si="10"/>
        <v>0</v>
      </c>
      <c r="W107" s="87">
        <f t="shared" si="10"/>
        <v>0</v>
      </c>
      <c r="X107" s="87">
        <f t="shared" si="10"/>
        <v>0</v>
      </c>
      <c r="Y107" s="87">
        <f t="shared" si="10"/>
        <v>0</v>
      </c>
      <c r="Z107" s="87">
        <f t="shared" si="10"/>
        <v>0</v>
      </c>
    </row>
    <row r="108" spans="2:26" s="79" customFormat="1" x14ac:dyDescent="0.2">
      <c r="B108" s="86">
        <f>'3. Investeringen'!B108</f>
        <v>94</v>
      </c>
      <c r="C108" s="86" t="str">
        <f>'3. Investeringen'!C108</f>
        <v>Nieuwe investeringen</v>
      </c>
      <c r="D108" s="86" t="str">
        <f>'3. Investeringen'!F108</f>
        <v>TD</v>
      </c>
      <c r="E108" s="172">
        <f>'3. Investeringen'!M108</f>
        <v>3.5</v>
      </c>
      <c r="F108" s="121">
        <f>'3. Investeringen'!N108</f>
        <v>2011</v>
      </c>
      <c r="G108" s="86">
        <f>'3. Investeringen'!O108</f>
        <v>2411.1050900193968</v>
      </c>
      <c r="H108" s="20"/>
      <c r="I108" s="137">
        <f>'5. Selectie'!P156</f>
        <v>1</v>
      </c>
      <c r="J108" s="20"/>
      <c r="K108" s="87">
        <f t="shared" si="10"/>
        <v>2411.1050900193968</v>
      </c>
      <c r="L108" s="87">
        <f t="shared" si="10"/>
        <v>0</v>
      </c>
      <c r="M108" s="87">
        <f t="shared" si="10"/>
        <v>0</v>
      </c>
      <c r="N108" s="87">
        <f t="shared" si="10"/>
        <v>0</v>
      </c>
      <c r="O108" s="87">
        <f t="shared" si="10"/>
        <v>0</v>
      </c>
      <c r="P108" s="87">
        <f t="shared" si="10"/>
        <v>0</v>
      </c>
      <c r="Q108" s="87">
        <f t="shared" si="10"/>
        <v>0</v>
      </c>
      <c r="R108" s="87">
        <f t="shared" si="10"/>
        <v>0</v>
      </c>
      <c r="S108" s="87">
        <f t="shared" si="10"/>
        <v>0</v>
      </c>
      <c r="T108" s="87">
        <f t="shared" si="10"/>
        <v>0</v>
      </c>
      <c r="U108" s="87">
        <f t="shared" si="10"/>
        <v>0</v>
      </c>
      <c r="V108" s="87">
        <f t="shared" si="10"/>
        <v>0</v>
      </c>
      <c r="W108" s="87">
        <f t="shared" si="10"/>
        <v>0</v>
      </c>
      <c r="X108" s="87">
        <f t="shared" si="10"/>
        <v>0</v>
      </c>
      <c r="Y108" s="87">
        <f t="shared" si="10"/>
        <v>0</v>
      </c>
      <c r="Z108" s="87">
        <f t="shared" si="10"/>
        <v>0</v>
      </c>
    </row>
    <row r="109" spans="2:26" s="79" customFormat="1" x14ac:dyDescent="0.2">
      <c r="B109" s="86">
        <f>'3. Investeringen'!B109</f>
        <v>95</v>
      </c>
      <c r="C109" s="86" t="str">
        <f>'3. Investeringen'!C109</f>
        <v>Nieuwe investeringen</v>
      </c>
      <c r="D109" s="86" t="str">
        <f>'3. Investeringen'!F109</f>
        <v>TD</v>
      </c>
      <c r="E109" s="172">
        <f>'3. Investeringen'!M109</f>
        <v>0</v>
      </c>
      <c r="F109" s="121">
        <f>'3. Investeringen'!N109</f>
        <v>2011</v>
      </c>
      <c r="G109" s="86">
        <f>'3. Investeringen'!O109</f>
        <v>12349</v>
      </c>
      <c r="H109" s="20"/>
      <c r="I109" s="137">
        <f>'5. Selectie'!P157</f>
        <v>1</v>
      </c>
      <c r="J109" s="20"/>
      <c r="K109" s="87">
        <f t="shared" si="10"/>
        <v>12349</v>
      </c>
      <c r="L109" s="87">
        <f t="shared" si="10"/>
        <v>0</v>
      </c>
      <c r="M109" s="87">
        <f t="shared" si="10"/>
        <v>0</v>
      </c>
      <c r="N109" s="87">
        <f t="shared" si="10"/>
        <v>0</v>
      </c>
      <c r="O109" s="87">
        <f t="shared" si="10"/>
        <v>0</v>
      </c>
      <c r="P109" s="87">
        <f t="shared" si="10"/>
        <v>0</v>
      </c>
      <c r="Q109" s="87">
        <f t="shared" si="10"/>
        <v>0</v>
      </c>
      <c r="R109" s="87">
        <f t="shared" si="10"/>
        <v>0</v>
      </c>
      <c r="S109" s="87">
        <f t="shared" si="10"/>
        <v>0</v>
      </c>
      <c r="T109" s="87">
        <f t="shared" si="10"/>
        <v>0</v>
      </c>
      <c r="U109" s="87">
        <f t="shared" si="10"/>
        <v>0</v>
      </c>
      <c r="V109" s="87">
        <f t="shared" si="10"/>
        <v>0</v>
      </c>
      <c r="W109" s="87">
        <f t="shared" si="10"/>
        <v>0</v>
      </c>
      <c r="X109" s="87">
        <f t="shared" si="10"/>
        <v>0</v>
      </c>
      <c r="Y109" s="87">
        <f t="shared" si="10"/>
        <v>0</v>
      </c>
      <c r="Z109" s="87">
        <f t="shared" si="10"/>
        <v>0</v>
      </c>
    </row>
    <row r="110" spans="2:26" s="79" customFormat="1" x14ac:dyDescent="0.2">
      <c r="B110" s="86">
        <f>'3. Investeringen'!B110</f>
        <v>96</v>
      </c>
      <c r="C110" s="86" t="str">
        <f>'3. Investeringen'!C110</f>
        <v>Nieuwe investeringen</v>
      </c>
      <c r="D110" s="86" t="str">
        <f>'3. Investeringen'!F110</f>
        <v>TD</v>
      </c>
      <c r="E110" s="172">
        <f>'3. Investeringen'!M110</f>
        <v>49.5</v>
      </c>
      <c r="F110" s="121">
        <f>'3. Investeringen'!N110</f>
        <v>2011</v>
      </c>
      <c r="G110" s="86">
        <f>'3. Investeringen'!O110</f>
        <v>403383.75620685978</v>
      </c>
      <c r="H110" s="20"/>
      <c r="I110" s="137">
        <f>'5. Selectie'!P158</f>
        <v>1</v>
      </c>
      <c r="J110" s="20"/>
      <c r="K110" s="87">
        <f t="shared" si="10"/>
        <v>403383.75620685978</v>
      </c>
      <c r="L110" s="87">
        <f t="shared" si="10"/>
        <v>0</v>
      </c>
      <c r="M110" s="87">
        <f t="shared" si="10"/>
        <v>0</v>
      </c>
      <c r="N110" s="87">
        <f t="shared" si="10"/>
        <v>0</v>
      </c>
      <c r="O110" s="87">
        <f t="shared" si="10"/>
        <v>0</v>
      </c>
      <c r="P110" s="87">
        <f t="shared" si="10"/>
        <v>0</v>
      </c>
      <c r="Q110" s="87">
        <f t="shared" si="10"/>
        <v>0</v>
      </c>
      <c r="R110" s="87">
        <f t="shared" si="10"/>
        <v>0</v>
      </c>
      <c r="S110" s="87">
        <f t="shared" si="10"/>
        <v>0</v>
      </c>
      <c r="T110" s="87">
        <f t="shared" si="10"/>
        <v>0</v>
      </c>
      <c r="U110" s="87">
        <f t="shared" si="10"/>
        <v>0</v>
      </c>
      <c r="V110" s="87">
        <f t="shared" si="10"/>
        <v>0</v>
      </c>
      <c r="W110" s="87">
        <f t="shared" si="10"/>
        <v>0</v>
      </c>
      <c r="X110" s="87">
        <f t="shared" si="10"/>
        <v>0</v>
      </c>
      <c r="Y110" s="87">
        <f t="shared" si="10"/>
        <v>0</v>
      </c>
      <c r="Z110" s="87">
        <f t="shared" si="10"/>
        <v>0</v>
      </c>
    </row>
    <row r="111" spans="2:26" s="79" customFormat="1" x14ac:dyDescent="0.2">
      <c r="B111" s="86">
        <f>'3. Investeringen'!B111</f>
        <v>97</v>
      </c>
      <c r="C111" s="86" t="str">
        <f>'3. Investeringen'!C111</f>
        <v>Nieuwe investeringen</v>
      </c>
      <c r="D111" s="86" t="str">
        <f>'3. Investeringen'!F111</f>
        <v>TD</v>
      </c>
      <c r="E111" s="172">
        <f>'3. Investeringen'!M111</f>
        <v>39.5</v>
      </c>
      <c r="F111" s="121">
        <f>'3. Investeringen'!N111</f>
        <v>2011</v>
      </c>
      <c r="G111" s="86">
        <f>'3. Investeringen'!O111</f>
        <v>1115330.9068006277</v>
      </c>
      <c r="H111" s="20"/>
      <c r="I111" s="137">
        <f>'5. Selectie'!P159</f>
        <v>1</v>
      </c>
      <c r="J111" s="20"/>
      <c r="K111" s="87">
        <f t="shared" si="10"/>
        <v>1115330.9068006277</v>
      </c>
      <c r="L111" s="87">
        <f t="shared" si="10"/>
        <v>0</v>
      </c>
      <c r="M111" s="87">
        <f t="shared" si="10"/>
        <v>0</v>
      </c>
      <c r="N111" s="87">
        <f t="shared" si="10"/>
        <v>0</v>
      </c>
      <c r="O111" s="87">
        <f t="shared" si="10"/>
        <v>0</v>
      </c>
      <c r="P111" s="87">
        <f t="shared" si="10"/>
        <v>0</v>
      </c>
      <c r="Q111" s="87">
        <f t="shared" si="10"/>
        <v>0</v>
      </c>
      <c r="R111" s="87">
        <f t="shared" si="10"/>
        <v>0</v>
      </c>
      <c r="S111" s="87">
        <f t="shared" si="10"/>
        <v>0</v>
      </c>
      <c r="T111" s="87">
        <f t="shared" si="10"/>
        <v>0</v>
      </c>
      <c r="U111" s="87">
        <f t="shared" si="10"/>
        <v>0</v>
      </c>
      <c r="V111" s="87">
        <f t="shared" si="10"/>
        <v>0</v>
      </c>
      <c r="W111" s="87">
        <f t="shared" si="10"/>
        <v>0</v>
      </c>
      <c r="X111" s="87">
        <f t="shared" si="10"/>
        <v>0</v>
      </c>
      <c r="Y111" s="87">
        <f t="shared" si="10"/>
        <v>0</v>
      </c>
      <c r="Z111" s="87">
        <f t="shared" si="10"/>
        <v>0</v>
      </c>
    </row>
    <row r="112" spans="2:26" s="79" customFormat="1" x14ac:dyDescent="0.2">
      <c r="B112" s="86">
        <f>'3. Investeringen'!B112</f>
        <v>98</v>
      </c>
      <c r="C112" s="86" t="str">
        <f>'3. Investeringen'!C112</f>
        <v>Nieuwe investeringen</v>
      </c>
      <c r="D112" s="86" t="str">
        <f>'3. Investeringen'!F112</f>
        <v>TD</v>
      </c>
      <c r="E112" s="172">
        <f>'3. Investeringen'!M112</f>
        <v>24.5</v>
      </c>
      <c r="F112" s="121">
        <f>'3. Investeringen'!N112</f>
        <v>2011</v>
      </c>
      <c r="G112" s="86">
        <f>'3. Investeringen'!O112</f>
        <v>330378.0370228333</v>
      </c>
      <c r="H112" s="20"/>
      <c r="I112" s="137">
        <f>'5. Selectie'!P160</f>
        <v>1</v>
      </c>
      <c r="J112" s="20"/>
      <c r="K112" s="87">
        <f t="shared" si="10"/>
        <v>330378.0370228333</v>
      </c>
      <c r="L112" s="87">
        <f t="shared" si="10"/>
        <v>0</v>
      </c>
      <c r="M112" s="87">
        <f t="shared" si="10"/>
        <v>0</v>
      </c>
      <c r="N112" s="87">
        <f t="shared" si="10"/>
        <v>0</v>
      </c>
      <c r="O112" s="87">
        <f t="shared" si="10"/>
        <v>0</v>
      </c>
      <c r="P112" s="87">
        <f t="shared" si="10"/>
        <v>0</v>
      </c>
      <c r="Q112" s="87">
        <f t="shared" si="10"/>
        <v>0</v>
      </c>
      <c r="R112" s="87">
        <f t="shared" si="10"/>
        <v>0</v>
      </c>
      <c r="S112" s="87">
        <f t="shared" si="10"/>
        <v>0</v>
      </c>
      <c r="T112" s="87">
        <f t="shared" si="10"/>
        <v>0</v>
      </c>
      <c r="U112" s="87">
        <f t="shared" si="10"/>
        <v>0</v>
      </c>
      <c r="V112" s="87">
        <f t="shared" si="10"/>
        <v>0</v>
      </c>
      <c r="W112" s="87">
        <f t="shared" si="10"/>
        <v>0</v>
      </c>
      <c r="X112" s="87">
        <f t="shared" si="10"/>
        <v>0</v>
      </c>
      <c r="Y112" s="87">
        <f t="shared" si="10"/>
        <v>0</v>
      </c>
      <c r="Z112" s="87">
        <f t="shared" si="10"/>
        <v>0</v>
      </c>
    </row>
    <row r="113" spans="2:26" s="79" customFormat="1" x14ac:dyDescent="0.2">
      <c r="B113" s="86">
        <f>'3. Investeringen'!B113</f>
        <v>99</v>
      </c>
      <c r="C113" s="86" t="str">
        <f>'3. Investeringen'!C113</f>
        <v>Nieuwe investeringen</v>
      </c>
      <c r="D113" s="86" t="str">
        <f>'3. Investeringen'!F113</f>
        <v>TD</v>
      </c>
      <c r="E113" s="172">
        <f>'3. Investeringen'!M113</f>
        <v>4.5</v>
      </c>
      <c r="F113" s="121">
        <f>'3. Investeringen'!N113</f>
        <v>2011</v>
      </c>
      <c r="G113" s="86">
        <f>'3. Investeringen'!O113</f>
        <v>2135.3787596486554</v>
      </c>
      <c r="H113" s="20"/>
      <c r="I113" s="137">
        <f>'5. Selectie'!P161</f>
        <v>1</v>
      </c>
      <c r="J113" s="20"/>
      <c r="K113" s="87">
        <f t="shared" si="10"/>
        <v>2135.3787596486554</v>
      </c>
      <c r="L113" s="87">
        <f t="shared" si="10"/>
        <v>0</v>
      </c>
      <c r="M113" s="87">
        <f t="shared" si="10"/>
        <v>0</v>
      </c>
      <c r="N113" s="87">
        <f t="shared" si="10"/>
        <v>0</v>
      </c>
      <c r="O113" s="87">
        <f t="shared" si="10"/>
        <v>0</v>
      </c>
      <c r="P113" s="87">
        <f t="shared" si="10"/>
        <v>0</v>
      </c>
      <c r="Q113" s="87">
        <f t="shared" si="10"/>
        <v>0</v>
      </c>
      <c r="R113" s="87">
        <f t="shared" si="10"/>
        <v>0</v>
      </c>
      <c r="S113" s="87">
        <f t="shared" si="10"/>
        <v>0</v>
      </c>
      <c r="T113" s="87">
        <f t="shared" si="10"/>
        <v>0</v>
      </c>
      <c r="U113" s="87">
        <f t="shared" si="10"/>
        <v>0</v>
      </c>
      <c r="V113" s="87">
        <f t="shared" si="10"/>
        <v>0</v>
      </c>
      <c r="W113" s="87">
        <f t="shared" si="10"/>
        <v>0</v>
      </c>
      <c r="X113" s="87">
        <f t="shared" si="10"/>
        <v>0</v>
      </c>
      <c r="Y113" s="87">
        <f t="shared" si="10"/>
        <v>0</v>
      </c>
      <c r="Z113" s="87">
        <f t="shared" si="10"/>
        <v>0</v>
      </c>
    </row>
    <row r="114" spans="2:26" s="79" customFormat="1" x14ac:dyDescent="0.2">
      <c r="B114" s="86">
        <f>'3. Investeringen'!B114</f>
        <v>100</v>
      </c>
      <c r="C114" s="86" t="str">
        <f>'3. Investeringen'!C114</f>
        <v>Nieuwe investeringen</v>
      </c>
      <c r="D114" s="86" t="str">
        <f>'3. Investeringen'!F114</f>
        <v>TD</v>
      </c>
      <c r="E114" s="172">
        <f>'3. Investeringen'!M114</f>
        <v>0</v>
      </c>
      <c r="F114" s="121">
        <f>'3. Investeringen'!N114</f>
        <v>2011</v>
      </c>
      <c r="G114" s="86">
        <f>'3. Investeringen'!O114</f>
        <v>190</v>
      </c>
      <c r="H114" s="20"/>
      <c r="I114" s="137">
        <f>'5. Selectie'!P162</f>
        <v>1</v>
      </c>
      <c r="J114" s="20"/>
      <c r="K114" s="87">
        <f t="shared" si="10"/>
        <v>190</v>
      </c>
      <c r="L114" s="87">
        <f t="shared" si="10"/>
        <v>0</v>
      </c>
      <c r="M114" s="87">
        <f t="shared" si="10"/>
        <v>0</v>
      </c>
      <c r="N114" s="87">
        <f t="shared" si="10"/>
        <v>0</v>
      </c>
      <c r="O114" s="87">
        <f t="shared" si="10"/>
        <v>0</v>
      </c>
      <c r="P114" s="87">
        <f t="shared" si="10"/>
        <v>0</v>
      </c>
      <c r="Q114" s="87">
        <f t="shared" si="10"/>
        <v>0</v>
      </c>
      <c r="R114" s="87">
        <f t="shared" si="10"/>
        <v>0</v>
      </c>
      <c r="S114" s="87">
        <f t="shared" si="10"/>
        <v>0</v>
      </c>
      <c r="T114" s="87">
        <f t="shared" si="10"/>
        <v>0</v>
      </c>
      <c r="U114" s="87">
        <f t="shared" si="10"/>
        <v>0</v>
      </c>
      <c r="V114" s="87">
        <f t="shared" si="10"/>
        <v>0</v>
      </c>
      <c r="W114" s="87">
        <f t="shared" si="10"/>
        <v>0</v>
      </c>
      <c r="X114" s="87">
        <f t="shared" si="10"/>
        <v>0</v>
      </c>
      <c r="Y114" s="87">
        <f t="shared" si="10"/>
        <v>0</v>
      </c>
      <c r="Z114" s="87">
        <f t="shared" si="10"/>
        <v>0</v>
      </c>
    </row>
    <row r="115" spans="2:26" s="79" customFormat="1" x14ac:dyDescent="0.2">
      <c r="B115" s="86">
        <f>'3. Investeringen'!B115</f>
        <v>101</v>
      </c>
      <c r="C115" s="86" t="str">
        <f>'3. Investeringen'!C115</f>
        <v>Nieuwe investeringen</v>
      </c>
      <c r="D115" s="86" t="str">
        <f>'3. Investeringen'!F115</f>
        <v>TD</v>
      </c>
      <c r="E115" s="172">
        <f>'3. Investeringen'!M115</f>
        <v>50.5</v>
      </c>
      <c r="F115" s="121">
        <f>'3. Investeringen'!N115</f>
        <v>2011</v>
      </c>
      <c r="G115" s="86">
        <f>'3. Investeringen'!O115</f>
        <v>211148.97250891244</v>
      </c>
      <c r="H115" s="20"/>
      <c r="I115" s="137">
        <f>'5. Selectie'!P163</f>
        <v>1</v>
      </c>
      <c r="J115" s="20"/>
      <c r="K115" s="87">
        <f t="shared" ref="K115:Z124" si="11">($F115=K$14)*$I115*$G115</f>
        <v>211148.97250891244</v>
      </c>
      <c r="L115" s="87">
        <f t="shared" si="11"/>
        <v>0</v>
      </c>
      <c r="M115" s="87">
        <f t="shared" si="11"/>
        <v>0</v>
      </c>
      <c r="N115" s="87">
        <f t="shared" si="11"/>
        <v>0</v>
      </c>
      <c r="O115" s="87">
        <f t="shared" si="11"/>
        <v>0</v>
      </c>
      <c r="P115" s="87">
        <f t="shared" si="11"/>
        <v>0</v>
      </c>
      <c r="Q115" s="87">
        <f t="shared" si="11"/>
        <v>0</v>
      </c>
      <c r="R115" s="87">
        <f t="shared" si="11"/>
        <v>0</v>
      </c>
      <c r="S115" s="87">
        <f t="shared" si="11"/>
        <v>0</v>
      </c>
      <c r="T115" s="87">
        <f t="shared" si="11"/>
        <v>0</v>
      </c>
      <c r="U115" s="87">
        <f t="shared" si="11"/>
        <v>0</v>
      </c>
      <c r="V115" s="87">
        <f t="shared" si="11"/>
        <v>0</v>
      </c>
      <c r="W115" s="87">
        <f t="shared" si="11"/>
        <v>0</v>
      </c>
      <c r="X115" s="87">
        <f t="shared" si="11"/>
        <v>0</v>
      </c>
      <c r="Y115" s="87">
        <f t="shared" si="11"/>
        <v>0</v>
      </c>
      <c r="Z115" s="87">
        <f t="shared" si="11"/>
        <v>0</v>
      </c>
    </row>
    <row r="116" spans="2:26" s="79" customFormat="1" x14ac:dyDescent="0.2">
      <c r="B116" s="86">
        <f>'3. Investeringen'!B116</f>
        <v>102</v>
      </c>
      <c r="C116" s="86" t="str">
        <f>'3. Investeringen'!C116</f>
        <v>Nieuwe investeringen</v>
      </c>
      <c r="D116" s="86" t="str">
        <f>'3. Investeringen'!F116</f>
        <v>TD</v>
      </c>
      <c r="E116" s="172">
        <f>'3. Investeringen'!M116</f>
        <v>40.5</v>
      </c>
      <c r="F116" s="121">
        <f>'3. Investeringen'!N116</f>
        <v>2011</v>
      </c>
      <c r="G116" s="86">
        <f>'3. Investeringen'!O116</f>
        <v>1732925.4856682029</v>
      </c>
      <c r="H116" s="20"/>
      <c r="I116" s="137">
        <f>'5. Selectie'!P164</f>
        <v>1</v>
      </c>
      <c r="J116" s="20"/>
      <c r="K116" s="87">
        <f t="shared" si="11"/>
        <v>1732925.4856682029</v>
      </c>
      <c r="L116" s="87">
        <f t="shared" si="11"/>
        <v>0</v>
      </c>
      <c r="M116" s="87">
        <f t="shared" si="11"/>
        <v>0</v>
      </c>
      <c r="N116" s="87">
        <f t="shared" si="11"/>
        <v>0</v>
      </c>
      <c r="O116" s="87">
        <f t="shared" si="11"/>
        <v>0</v>
      </c>
      <c r="P116" s="87">
        <f t="shared" si="11"/>
        <v>0</v>
      </c>
      <c r="Q116" s="87">
        <f t="shared" si="11"/>
        <v>0</v>
      </c>
      <c r="R116" s="87">
        <f t="shared" si="11"/>
        <v>0</v>
      </c>
      <c r="S116" s="87">
        <f t="shared" si="11"/>
        <v>0</v>
      </c>
      <c r="T116" s="87">
        <f t="shared" si="11"/>
        <v>0</v>
      </c>
      <c r="U116" s="87">
        <f t="shared" si="11"/>
        <v>0</v>
      </c>
      <c r="V116" s="87">
        <f t="shared" si="11"/>
        <v>0</v>
      </c>
      <c r="W116" s="87">
        <f t="shared" si="11"/>
        <v>0</v>
      </c>
      <c r="X116" s="87">
        <f t="shared" si="11"/>
        <v>0</v>
      </c>
      <c r="Y116" s="87">
        <f t="shared" si="11"/>
        <v>0</v>
      </c>
      <c r="Z116" s="87">
        <f t="shared" si="11"/>
        <v>0</v>
      </c>
    </row>
    <row r="117" spans="2:26" s="79" customFormat="1" x14ac:dyDescent="0.2">
      <c r="B117" s="86">
        <f>'3. Investeringen'!B117</f>
        <v>103</v>
      </c>
      <c r="C117" s="86" t="str">
        <f>'3. Investeringen'!C117</f>
        <v>Nieuwe investeringen</v>
      </c>
      <c r="D117" s="86" t="str">
        <f>'3. Investeringen'!F117</f>
        <v>TD</v>
      </c>
      <c r="E117" s="172">
        <f>'3. Investeringen'!M117</f>
        <v>25.5</v>
      </c>
      <c r="F117" s="121">
        <f>'3. Investeringen'!N117</f>
        <v>2011</v>
      </c>
      <c r="G117" s="86">
        <f>'3. Investeringen'!O117</f>
        <v>255966.40232811018</v>
      </c>
      <c r="H117" s="20"/>
      <c r="I117" s="137">
        <f>'5. Selectie'!P165</f>
        <v>1</v>
      </c>
      <c r="J117" s="20"/>
      <c r="K117" s="87">
        <f t="shared" si="11"/>
        <v>255966.40232811018</v>
      </c>
      <c r="L117" s="87">
        <f t="shared" si="11"/>
        <v>0</v>
      </c>
      <c r="M117" s="87">
        <f t="shared" si="11"/>
        <v>0</v>
      </c>
      <c r="N117" s="87">
        <f t="shared" si="11"/>
        <v>0</v>
      </c>
      <c r="O117" s="87">
        <f t="shared" si="11"/>
        <v>0</v>
      </c>
      <c r="P117" s="87">
        <f t="shared" si="11"/>
        <v>0</v>
      </c>
      <c r="Q117" s="87">
        <f t="shared" si="11"/>
        <v>0</v>
      </c>
      <c r="R117" s="87">
        <f t="shared" si="11"/>
        <v>0</v>
      </c>
      <c r="S117" s="87">
        <f t="shared" si="11"/>
        <v>0</v>
      </c>
      <c r="T117" s="87">
        <f t="shared" si="11"/>
        <v>0</v>
      </c>
      <c r="U117" s="87">
        <f t="shared" si="11"/>
        <v>0</v>
      </c>
      <c r="V117" s="87">
        <f t="shared" si="11"/>
        <v>0</v>
      </c>
      <c r="W117" s="87">
        <f t="shared" si="11"/>
        <v>0</v>
      </c>
      <c r="X117" s="87">
        <f t="shared" si="11"/>
        <v>0</v>
      </c>
      <c r="Y117" s="87">
        <f t="shared" si="11"/>
        <v>0</v>
      </c>
      <c r="Z117" s="87">
        <f t="shared" si="11"/>
        <v>0</v>
      </c>
    </row>
    <row r="118" spans="2:26" s="79" customFormat="1" x14ac:dyDescent="0.2">
      <c r="B118" s="86">
        <f>'3. Investeringen'!B118</f>
        <v>104</v>
      </c>
      <c r="C118" s="86" t="str">
        <f>'3. Investeringen'!C118</f>
        <v>Nieuwe investeringen</v>
      </c>
      <c r="D118" s="86" t="str">
        <f>'3. Investeringen'!F118</f>
        <v>TD</v>
      </c>
      <c r="E118" s="172">
        <f>'3. Investeringen'!M118</f>
        <v>5.5</v>
      </c>
      <c r="F118" s="121">
        <f>'3. Investeringen'!N118</f>
        <v>2011</v>
      </c>
      <c r="G118" s="86">
        <f>'3. Investeringen'!O118</f>
        <v>14405.27861012106</v>
      </c>
      <c r="H118" s="20"/>
      <c r="I118" s="137">
        <f>'5. Selectie'!P166</f>
        <v>1</v>
      </c>
      <c r="J118" s="20"/>
      <c r="K118" s="87">
        <f t="shared" si="11"/>
        <v>14405.27861012106</v>
      </c>
      <c r="L118" s="87">
        <f t="shared" si="11"/>
        <v>0</v>
      </c>
      <c r="M118" s="87">
        <f t="shared" si="11"/>
        <v>0</v>
      </c>
      <c r="N118" s="87">
        <f t="shared" si="11"/>
        <v>0</v>
      </c>
      <c r="O118" s="87">
        <f t="shared" si="11"/>
        <v>0</v>
      </c>
      <c r="P118" s="87">
        <f t="shared" si="11"/>
        <v>0</v>
      </c>
      <c r="Q118" s="87">
        <f t="shared" si="11"/>
        <v>0</v>
      </c>
      <c r="R118" s="87">
        <f t="shared" si="11"/>
        <v>0</v>
      </c>
      <c r="S118" s="87">
        <f t="shared" si="11"/>
        <v>0</v>
      </c>
      <c r="T118" s="87">
        <f t="shared" si="11"/>
        <v>0</v>
      </c>
      <c r="U118" s="87">
        <f t="shared" si="11"/>
        <v>0</v>
      </c>
      <c r="V118" s="87">
        <f t="shared" si="11"/>
        <v>0</v>
      </c>
      <c r="W118" s="87">
        <f t="shared" si="11"/>
        <v>0</v>
      </c>
      <c r="X118" s="87">
        <f t="shared" si="11"/>
        <v>0</v>
      </c>
      <c r="Y118" s="87">
        <f t="shared" si="11"/>
        <v>0</v>
      </c>
      <c r="Z118" s="87">
        <f t="shared" si="11"/>
        <v>0</v>
      </c>
    </row>
    <row r="119" spans="2:26" s="79" customFormat="1" x14ac:dyDescent="0.2">
      <c r="B119" s="86">
        <f>'3. Investeringen'!B119</f>
        <v>105</v>
      </c>
      <c r="C119" s="86" t="str">
        <f>'3. Investeringen'!C119</f>
        <v>Nieuwe investeringen</v>
      </c>
      <c r="D119" s="86" t="str">
        <f>'3. Investeringen'!F119</f>
        <v>TD</v>
      </c>
      <c r="E119" s="172">
        <f>'3. Investeringen'!M119</f>
        <v>0</v>
      </c>
      <c r="F119" s="121">
        <f>'3. Investeringen'!N119</f>
        <v>2011</v>
      </c>
      <c r="G119" s="86">
        <f>'3. Investeringen'!O119</f>
        <v>13781.56</v>
      </c>
      <c r="H119" s="20"/>
      <c r="I119" s="137">
        <f>'5. Selectie'!P167</f>
        <v>1</v>
      </c>
      <c r="J119" s="20"/>
      <c r="K119" s="87">
        <f t="shared" si="11"/>
        <v>13781.56</v>
      </c>
      <c r="L119" s="87">
        <f t="shared" si="11"/>
        <v>0</v>
      </c>
      <c r="M119" s="87">
        <f t="shared" si="11"/>
        <v>0</v>
      </c>
      <c r="N119" s="87">
        <f t="shared" si="11"/>
        <v>0</v>
      </c>
      <c r="O119" s="87">
        <f t="shared" si="11"/>
        <v>0</v>
      </c>
      <c r="P119" s="87">
        <f t="shared" si="11"/>
        <v>0</v>
      </c>
      <c r="Q119" s="87">
        <f t="shared" si="11"/>
        <v>0</v>
      </c>
      <c r="R119" s="87">
        <f t="shared" si="11"/>
        <v>0</v>
      </c>
      <c r="S119" s="87">
        <f t="shared" si="11"/>
        <v>0</v>
      </c>
      <c r="T119" s="87">
        <f t="shared" si="11"/>
        <v>0</v>
      </c>
      <c r="U119" s="87">
        <f t="shared" si="11"/>
        <v>0</v>
      </c>
      <c r="V119" s="87">
        <f t="shared" si="11"/>
        <v>0</v>
      </c>
      <c r="W119" s="87">
        <f t="shared" si="11"/>
        <v>0</v>
      </c>
      <c r="X119" s="87">
        <f t="shared" si="11"/>
        <v>0</v>
      </c>
      <c r="Y119" s="87">
        <f t="shared" si="11"/>
        <v>0</v>
      </c>
      <c r="Z119" s="87">
        <f t="shared" si="11"/>
        <v>0</v>
      </c>
    </row>
    <row r="120" spans="2:26" s="79" customFormat="1" x14ac:dyDescent="0.2">
      <c r="B120" s="86">
        <f>'3. Investeringen'!B120</f>
        <v>106</v>
      </c>
      <c r="C120" s="86" t="str">
        <f>'3. Investeringen'!C120</f>
        <v>Nieuwe investeringen</v>
      </c>
      <c r="D120" s="86" t="str">
        <f>'3. Investeringen'!F120</f>
        <v>TD</v>
      </c>
      <c r="E120" s="172">
        <f>'3. Investeringen'!M120</f>
        <v>51.5</v>
      </c>
      <c r="F120" s="121">
        <f>'3. Investeringen'!N120</f>
        <v>2011</v>
      </c>
      <c r="G120" s="86">
        <f>'3. Investeringen'!O120</f>
        <v>810397.27915453597</v>
      </c>
      <c r="H120" s="20"/>
      <c r="I120" s="137">
        <f>'5. Selectie'!P168</f>
        <v>1</v>
      </c>
      <c r="J120" s="20"/>
      <c r="K120" s="87">
        <f t="shared" si="11"/>
        <v>810397.27915453597</v>
      </c>
      <c r="L120" s="87">
        <f t="shared" si="11"/>
        <v>0</v>
      </c>
      <c r="M120" s="87">
        <f t="shared" si="11"/>
        <v>0</v>
      </c>
      <c r="N120" s="87">
        <f t="shared" si="11"/>
        <v>0</v>
      </c>
      <c r="O120" s="87">
        <f t="shared" si="11"/>
        <v>0</v>
      </c>
      <c r="P120" s="87">
        <f t="shared" si="11"/>
        <v>0</v>
      </c>
      <c r="Q120" s="87">
        <f t="shared" si="11"/>
        <v>0</v>
      </c>
      <c r="R120" s="87">
        <f t="shared" si="11"/>
        <v>0</v>
      </c>
      <c r="S120" s="87">
        <f t="shared" si="11"/>
        <v>0</v>
      </c>
      <c r="T120" s="87">
        <f t="shared" si="11"/>
        <v>0</v>
      </c>
      <c r="U120" s="87">
        <f t="shared" si="11"/>
        <v>0</v>
      </c>
      <c r="V120" s="87">
        <f t="shared" si="11"/>
        <v>0</v>
      </c>
      <c r="W120" s="87">
        <f t="shared" si="11"/>
        <v>0</v>
      </c>
      <c r="X120" s="87">
        <f t="shared" si="11"/>
        <v>0</v>
      </c>
      <c r="Y120" s="87">
        <f t="shared" si="11"/>
        <v>0</v>
      </c>
      <c r="Z120" s="87">
        <f t="shared" si="11"/>
        <v>0</v>
      </c>
    </row>
    <row r="121" spans="2:26" s="79" customFormat="1" x14ac:dyDescent="0.2">
      <c r="B121" s="86">
        <f>'3. Investeringen'!B121</f>
        <v>107</v>
      </c>
      <c r="C121" s="86" t="str">
        <f>'3. Investeringen'!C121</f>
        <v>Nieuwe investeringen</v>
      </c>
      <c r="D121" s="86" t="str">
        <f>'3. Investeringen'!F121</f>
        <v>TD</v>
      </c>
      <c r="E121" s="172">
        <f>'3. Investeringen'!M121</f>
        <v>41.5</v>
      </c>
      <c r="F121" s="121">
        <f>'3. Investeringen'!N121</f>
        <v>2011</v>
      </c>
      <c r="G121" s="86">
        <f>'3. Investeringen'!O121</f>
        <v>2850165.9352503559</v>
      </c>
      <c r="H121" s="20"/>
      <c r="I121" s="137">
        <f>'5. Selectie'!P169</f>
        <v>1</v>
      </c>
      <c r="J121" s="20"/>
      <c r="K121" s="87">
        <f t="shared" si="11"/>
        <v>2850165.9352503559</v>
      </c>
      <c r="L121" s="87">
        <f t="shared" si="11"/>
        <v>0</v>
      </c>
      <c r="M121" s="87">
        <f t="shared" si="11"/>
        <v>0</v>
      </c>
      <c r="N121" s="87">
        <f t="shared" si="11"/>
        <v>0</v>
      </c>
      <c r="O121" s="87">
        <f t="shared" si="11"/>
        <v>0</v>
      </c>
      <c r="P121" s="87">
        <f t="shared" si="11"/>
        <v>0</v>
      </c>
      <c r="Q121" s="87">
        <f t="shared" si="11"/>
        <v>0</v>
      </c>
      <c r="R121" s="87">
        <f t="shared" si="11"/>
        <v>0</v>
      </c>
      <c r="S121" s="87">
        <f t="shared" si="11"/>
        <v>0</v>
      </c>
      <c r="T121" s="87">
        <f t="shared" si="11"/>
        <v>0</v>
      </c>
      <c r="U121" s="87">
        <f t="shared" si="11"/>
        <v>0</v>
      </c>
      <c r="V121" s="87">
        <f t="shared" si="11"/>
        <v>0</v>
      </c>
      <c r="W121" s="87">
        <f t="shared" si="11"/>
        <v>0</v>
      </c>
      <c r="X121" s="87">
        <f t="shared" si="11"/>
        <v>0</v>
      </c>
      <c r="Y121" s="87">
        <f t="shared" si="11"/>
        <v>0</v>
      </c>
      <c r="Z121" s="87">
        <f t="shared" si="11"/>
        <v>0</v>
      </c>
    </row>
    <row r="122" spans="2:26" s="79" customFormat="1" x14ac:dyDescent="0.2">
      <c r="B122" s="86">
        <f>'3. Investeringen'!B122</f>
        <v>108</v>
      </c>
      <c r="C122" s="86" t="str">
        <f>'3. Investeringen'!C122</f>
        <v>Nieuwe investeringen</v>
      </c>
      <c r="D122" s="86" t="str">
        <f>'3. Investeringen'!F122</f>
        <v>TD</v>
      </c>
      <c r="E122" s="172">
        <f>'3. Investeringen'!M122</f>
        <v>26.5</v>
      </c>
      <c r="F122" s="121">
        <f>'3. Investeringen'!N122</f>
        <v>2011</v>
      </c>
      <c r="G122" s="86">
        <f>'3. Investeringen'!O122</f>
        <v>521548.40976666671</v>
      </c>
      <c r="H122" s="20"/>
      <c r="I122" s="137">
        <f>'5. Selectie'!P170</f>
        <v>1</v>
      </c>
      <c r="J122" s="20"/>
      <c r="K122" s="87">
        <f t="shared" si="11"/>
        <v>521548.40976666671</v>
      </c>
      <c r="L122" s="87">
        <f t="shared" si="11"/>
        <v>0</v>
      </c>
      <c r="M122" s="87">
        <f t="shared" si="11"/>
        <v>0</v>
      </c>
      <c r="N122" s="87">
        <f t="shared" si="11"/>
        <v>0</v>
      </c>
      <c r="O122" s="87">
        <f t="shared" si="11"/>
        <v>0</v>
      </c>
      <c r="P122" s="87">
        <f t="shared" si="11"/>
        <v>0</v>
      </c>
      <c r="Q122" s="87">
        <f t="shared" si="11"/>
        <v>0</v>
      </c>
      <c r="R122" s="87">
        <f t="shared" si="11"/>
        <v>0</v>
      </c>
      <c r="S122" s="87">
        <f t="shared" si="11"/>
        <v>0</v>
      </c>
      <c r="T122" s="87">
        <f t="shared" si="11"/>
        <v>0</v>
      </c>
      <c r="U122" s="87">
        <f t="shared" si="11"/>
        <v>0</v>
      </c>
      <c r="V122" s="87">
        <f t="shared" si="11"/>
        <v>0</v>
      </c>
      <c r="W122" s="87">
        <f t="shared" si="11"/>
        <v>0</v>
      </c>
      <c r="X122" s="87">
        <f t="shared" si="11"/>
        <v>0</v>
      </c>
      <c r="Y122" s="87">
        <f t="shared" si="11"/>
        <v>0</v>
      </c>
      <c r="Z122" s="87">
        <f t="shared" si="11"/>
        <v>0</v>
      </c>
    </row>
    <row r="123" spans="2:26" s="79" customFormat="1" x14ac:dyDescent="0.2">
      <c r="B123" s="86">
        <f>'3. Investeringen'!B123</f>
        <v>109</v>
      </c>
      <c r="C123" s="86" t="str">
        <f>'3. Investeringen'!C123</f>
        <v>Nieuwe investeringen</v>
      </c>
      <c r="D123" s="86" t="str">
        <f>'3. Investeringen'!F123</f>
        <v>TD</v>
      </c>
      <c r="E123" s="172">
        <f>'3. Investeringen'!M123</f>
        <v>6.5</v>
      </c>
      <c r="F123" s="121">
        <f>'3. Investeringen'!N123</f>
        <v>2011</v>
      </c>
      <c r="G123" s="86">
        <f>'3. Investeringen'!O123</f>
        <v>19194.973850000002</v>
      </c>
      <c r="H123" s="20"/>
      <c r="I123" s="137">
        <f>'5. Selectie'!P171</f>
        <v>1</v>
      </c>
      <c r="J123" s="20"/>
      <c r="K123" s="87">
        <f t="shared" si="11"/>
        <v>19194.973850000002</v>
      </c>
      <c r="L123" s="87">
        <f t="shared" si="11"/>
        <v>0</v>
      </c>
      <c r="M123" s="87">
        <f t="shared" si="11"/>
        <v>0</v>
      </c>
      <c r="N123" s="87">
        <f t="shared" si="11"/>
        <v>0</v>
      </c>
      <c r="O123" s="87">
        <f t="shared" si="11"/>
        <v>0</v>
      </c>
      <c r="P123" s="87">
        <f t="shared" si="11"/>
        <v>0</v>
      </c>
      <c r="Q123" s="87">
        <f t="shared" si="11"/>
        <v>0</v>
      </c>
      <c r="R123" s="87">
        <f t="shared" si="11"/>
        <v>0</v>
      </c>
      <c r="S123" s="87">
        <f t="shared" si="11"/>
        <v>0</v>
      </c>
      <c r="T123" s="87">
        <f t="shared" si="11"/>
        <v>0</v>
      </c>
      <c r="U123" s="87">
        <f t="shared" si="11"/>
        <v>0</v>
      </c>
      <c r="V123" s="87">
        <f t="shared" si="11"/>
        <v>0</v>
      </c>
      <c r="W123" s="87">
        <f t="shared" si="11"/>
        <v>0</v>
      </c>
      <c r="X123" s="87">
        <f t="shared" si="11"/>
        <v>0</v>
      </c>
      <c r="Y123" s="87">
        <f t="shared" si="11"/>
        <v>0</v>
      </c>
      <c r="Z123" s="87">
        <f t="shared" si="11"/>
        <v>0</v>
      </c>
    </row>
    <row r="124" spans="2:26" s="79" customFormat="1" x14ac:dyDescent="0.2">
      <c r="B124" s="86">
        <f>'3. Investeringen'!B124</f>
        <v>110</v>
      </c>
      <c r="C124" s="86" t="str">
        <f>'3. Investeringen'!C124</f>
        <v>Nieuwe investeringen</v>
      </c>
      <c r="D124" s="86" t="str">
        <f>'3. Investeringen'!F124</f>
        <v>TD</v>
      </c>
      <c r="E124" s="172">
        <f>'3. Investeringen'!M124</f>
        <v>0</v>
      </c>
      <c r="F124" s="121">
        <f>'3. Investeringen'!N124</f>
        <v>2011</v>
      </c>
      <c r="G124" s="86">
        <f>'3. Investeringen'!O124</f>
        <v>76</v>
      </c>
      <c r="H124" s="20"/>
      <c r="I124" s="137">
        <f>'5. Selectie'!P172</f>
        <v>1</v>
      </c>
      <c r="J124" s="20"/>
      <c r="K124" s="87">
        <f t="shared" si="11"/>
        <v>76</v>
      </c>
      <c r="L124" s="87">
        <f t="shared" si="11"/>
        <v>0</v>
      </c>
      <c r="M124" s="87">
        <f t="shared" si="11"/>
        <v>0</v>
      </c>
      <c r="N124" s="87">
        <f t="shared" si="11"/>
        <v>0</v>
      </c>
      <c r="O124" s="87">
        <f t="shared" si="11"/>
        <v>0</v>
      </c>
      <c r="P124" s="87">
        <f t="shared" si="11"/>
        <v>0</v>
      </c>
      <c r="Q124" s="87">
        <f t="shared" si="11"/>
        <v>0</v>
      </c>
      <c r="R124" s="87">
        <f t="shared" si="11"/>
        <v>0</v>
      </c>
      <c r="S124" s="87">
        <f t="shared" si="11"/>
        <v>0</v>
      </c>
      <c r="T124" s="87">
        <f t="shared" si="11"/>
        <v>0</v>
      </c>
      <c r="U124" s="87">
        <f t="shared" si="11"/>
        <v>0</v>
      </c>
      <c r="V124" s="87">
        <f t="shared" si="11"/>
        <v>0</v>
      </c>
      <c r="W124" s="87">
        <f t="shared" si="11"/>
        <v>0</v>
      </c>
      <c r="X124" s="87">
        <f t="shared" si="11"/>
        <v>0</v>
      </c>
      <c r="Y124" s="87">
        <f t="shared" si="11"/>
        <v>0</v>
      </c>
      <c r="Z124" s="87">
        <f t="shared" si="11"/>
        <v>0</v>
      </c>
    </row>
    <row r="125" spans="2:26" s="79" customFormat="1" x14ac:dyDescent="0.2">
      <c r="B125" s="86">
        <f>'3. Investeringen'!B125</f>
        <v>111</v>
      </c>
      <c r="C125" s="86" t="str">
        <f>'3. Investeringen'!C125</f>
        <v>Nieuwe investeringen</v>
      </c>
      <c r="D125" s="86" t="str">
        <f>'3. Investeringen'!F125</f>
        <v>TD</v>
      </c>
      <c r="E125" s="172">
        <f>'3. Investeringen'!M125</f>
        <v>52.5</v>
      </c>
      <c r="F125" s="121">
        <f>'3. Investeringen'!N125</f>
        <v>2011</v>
      </c>
      <c r="G125" s="86">
        <f>'3. Investeringen'!O125</f>
        <v>1258667.9713345005</v>
      </c>
      <c r="H125" s="20"/>
      <c r="I125" s="137">
        <f>'5. Selectie'!P173</f>
        <v>1</v>
      </c>
      <c r="J125" s="20"/>
      <c r="K125" s="87">
        <f t="shared" ref="K125:Z134" si="12">($F125=K$14)*$I125*$G125</f>
        <v>1258667.9713345005</v>
      </c>
      <c r="L125" s="87">
        <f t="shared" si="12"/>
        <v>0</v>
      </c>
      <c r="M125" s="87">
        <f t="shared" si="12"/>
        <v>0</v>
      </c>
      <c r="N125" s="87">
        <f t="shared" si="12"/>
        <v>0</v>
      </c>
      <c r="O125" s="87">
        <f t="shared" si="12"/>
        <v>0</v>
      </c>
      <c r="P125" s="87">
        <f t="shared" si="12"/>
        <v>0</v>
      </c>
      <c r="Q125" s="87">
        <f t="shared" si="12"/>
        <v>0</v>
      </c>
      <c r="R125" s="87">
        <f t="shared" si="12"/>
        <v>0</v>
      </c>
      <c r="S125" s="87">
        <f t="shared" si="12"/>
        <v>0</v>
      </c>
      <c r="T125" s="87">
        <f t="shared" si="12"/>
        <v>0</v>
      </c>
      <c r="U125" s="87">
        <f t="shared" si="12"/>
        <v>0</v>
      </c>
      <c r="V125" s="87">
        <f t="shared" si="12"/>
        <v>0</v>
      </c>
      <c r="W125" s="87">
        <f t="shared" si="12"/>
        <v>0</v>
      </c>
      <c r="X125" s="87">
        <f t="shared" si="12"/>
        <v>0</v>
      </c>
      <c r="Y125" s="87">
        <f t="shared" si="12"/>
        <v>0</v>
      </c>
      <c r="Z125" s="87">
        <f t="shared" si="12"/>
        <v>0</v>
      </c>
    </row>
    <row r="126" spans="2:26" s="79" customFormat="1" x14ac:dyDescent="0.2">
      <c r="B126" s="86">
        <f>'3. Investeringen'!B126</f>
        <v>112</v>
      </c>
      <c r="C126" s="86" t="str">
        <f>'3. Investeringen'!C126</f>
        <v>Nieuwe investeringen</v>
      </c>
      <c r="D126" s="86" t="str">
        <f>'3. Investeringen'!F126</f>
        <v>TD</v>
      </c>
      <c r="E126" s="172">
        <f>'3. Investeringen'!M126</f>
        <v>42.5</v>
      </c>
      <c r="F126" s="121">
        <f>'3. Investeringen'!N126</f>
        <v>2011</v>
      </c>
      <c r="G126" s="86">
        <f>'3. Investeringen'!O126</f>
        <v>4792888.2957648234</v>
      </c>
      <c r="H126" s="20"/>
      <c r="I126" s="137">
        <f>'5. Selectie'!P174</f>
        <v>1</v>
      </c>
      <c r="J126" s="20"/>
      <c r="K126" s="87">
        <f t="shared" si="12"/>
        <v>4792888.2957648234</v>
      </c>
      <c r="L126" s="87">
        <f t="shared" si="12"/>
        <v>0</v>
      </c>
      <c r="M126" s="87">
        <f t="shared" si="12"/>
        <v>0</v>
      </c>
      <c r="N126" s="87">
        <f t="shared" si="12"/>
        <v>0</v>
      </c>
      <c r="O126" s="87">
        <f t="shared" si="12"/>
        <v>0</v>
      </c>
      <c r="P126" s="87">
        <f t="shared" si="12"/>
        <v>0</v>
      </c>
      <c r="Q126" s="87">
        <f t="shared" si="12"/>
        <v>0</v>
      </c>
      <c r="R126" s="87">
        <f t="shared" si="12"/>
        <v>0</v>
      </c>
      <c r="S126" s="87">
        <f t="shared" si="12"/>
        <v>0</v>
      </c>
      <c r="T126" s="87">
        <f t="shared" si="12"/>
        <v>0</v>
      </c>
      <c r="U126" s="87">
        <f t="shared" si="12"/>
        <v>0</v>
      </c>
      <c r="V126" s="87">
        <f t="shared" si="12"/>
        <v>0</v>
      </c>
      <c r="W126" s="87">
        <f t="shared" si="12"/>
        <v>0</v>
      </c>
      <c r="X126" s="87">
        <f t="shared" si="12"/>
        <v>0</v>
      </c>
      <c r="Y126" s="87">
        <f t="shared" si="12"/>
        <v>0</v>
      </c>
      <c r="Z126" s="87">
        <f t="shared" si="12"/>
        <v>0</v>
      </c>
    </row>
    <row r="127" spans="2:26" s="79" customFormat="1" x14ac:dyDescent="0.2">
      <c r="B127" s="86">
        <f>'3. Investeringen'!B127</f>
        <v>113</v>
      </c>
      <c r="C127" s="86" t="str">
        <f>'3. Investeringen'!C127</f>
        <v>Nieuwe investeringen</v>
      </c>
      <c r="D127" s="86" t="str">
        <f>'3. Investeringen'!F127</f>
        <v>TD</v>
      </c>
      <c r="E127" s="172">
        <f>'3. Investeringen'!M127</f>
        <v>27.5</v>
      </c>
      <c r="F127" s="121">
        <f>'3. Investeringen'!N127</f>
        <v>2011</v>
      </c>
      <c r="G127" s="86">
        <f>'3. Investeringen'!O127</f>
        <v>1310151.4983333333</v>
      </c>
      <c r="H127" s="20"/>
      <c r="I127" s="137">
        <f>'5. Selectie'!P175</f>
        <v>1</v>
      </c>
      <c r="J127" s="20"/>
      <c r="K127" s="87">
        <f t="shared" si="12"/>
        <v>1310151.4983333333</v>
      </c>
      <c r="L127" s="87">
        <f t="shared" si="12"/>
        <v>0</v>
      </c>
      <c r="M127" s="87">
        <f t="shared" si="12"/>
        <v>0</v>
      </c>
      <c r="N127" s="87">
        <f t="shared" si="12"/>
        <v>0</v>
      </c>
      <c r="O127" s="87">
        <f t="shared" si="12"/>
        <v>0</v>
      </c>
      <c r="P127" s="87">
        <f t="shared" si="12"/>
        <v>0</v>
      </c>
      <c r="Q127" s="87">
        <f t="shared" si="12"/>
        <v>0</v>
      </c>
      <c r="R127" s="87">
        <f t="shared" si="12"/>
        <v>0</v>
      </c>
      <c r="S127" s="87">
        <f t="shared" si="12"/>
        <v>0</v>
      </c>
      <c r="T127" s="87">
        <f t="shared" si="12"/>
        <v>0</v>
      </c>
      <c r="U127" s="87">
        <f t="shared" si="12"/>
        <v>0</v>
      </c>
      <c r="V127" s="87">
        <f t="shared" si="12"/>
        <v>0</v>
      </c>
      <c r="W127" s="87">
        <f t="shared" si="12"/>
        <v>0</v>
      </c>
      <c r="X127" s="87">
        <f t="shared" si="12"/>
        <v>0</v>
      </c>
      <c r="Y127" s="87">
        <f t="shared" si="12"/>
        <v>0</v>
      </c>
      <c r="Z127" s="87">
        <f t="shared" si="12"/>
        <v>0</v>
      </c>
    </row>
    <row r="128" spans="2:26" s="79" customFormat="1" x14ac:dyDescent="0.2">
      <c r="B128" s="86">
        <f>'3. Investeringen'!B128</f>
        <v>114</v>
      </c>
      <c r="C128" s="86" t="str">
        <f>'3. Investeringen'!C128</f>
        <v>Nieuwe investeringen</v>
      </c>
      <c r="D128" s="86" t="str">
        <f>'3. Investeringen'!F128</f>
        <v>TD</v>
      </c>
      <c r="E128" s="172">
        <f>'3. Investeringen'!M128</f>
        <v>7.5</v>
      </c>
      <c r="F128" s="121">
        <f>'3. Investeringen'!N128</f>
        <v>2011</v>
      </c>
      <c r="G128" s="86">
        <f>'3. Investeringen'!O128</f>
        <v>25787.115375000005</v>
      </c>
      <c r="H128" s="20"/>
      <c r="I128" s="137">
        <f>'5. Selectie'!P176</f>
        <v>1</v>
      </c>
      <c r="J128" s="20"/>
      <c r="K128" s="87">
        <f t="shared" si="12"/>
        <v>25787.115375000005</v>
      </c>
      <c r="L128" s="87">
        <f t="shared" si="12"/>
        <v>0</v>
      </c>
      <c r="M128" s="87">
        <f t="shared" si="12"/>
        <v>0</v>
      </c>
      <c r="N128" s="87">
        <f t="shared" si="12"/>
        <v>0</v>
      </c>
      <c r="O128" s="87">
        <f t="shared" si="12"/>
        <v>0</v>
      </c>
      <c r="P128" s="87">
        <f t="shared" si="12"/>
        <v>0</v>
      </c>
      <c r="Q128" s="87">
        <f t="shared" si="12"/>
        <v>0</v>
      </c>
      <c r="R128" s="87">
        <f t="shared" si="12"/>
        <v>0</v>
      </c>
      <c r="S128" s="87">
        <f t="shared" si="12"/>
        <v>0</v>
      </c>
      <c r="T128" s="87">
        <f t="shared" si="12"/>
        <v>0</v>
      </c>
      <c r="U128" s="87">
        <f t="shared" si="12"/>
        <v>0</v>
      </c>
      <c r="V128" s="87">
        <f t="shared" si="12"/>
        <v>0</v>
      </c>
      <c r="W128" s="87">
        <f t="shared" si="12"/>
        <v>0</v>
      </c>
      <c r="X128" s="87">
        <f t="shared" si="12"/>
        <v>0</v>
      </c>
      <c r="Y128" s="87">
        <f t="shared" si="12"/>
        <v>0</v>
      </c>
      <c r="Z128" s="87">
        <f t="shared" si="12"/>
        <v>0</v>
      </c>
    </row>
    <row r="129" spans="2:26" s="79" customFormat="1" x14ac:dyDescent="0.2">
      <c r="B129" s="86">
        <f>'3. Investeringen'!B129</f>
        <v>115</v>
      </c>
      <c r="C129" s="86" t="str">
        <f>'3. Investeringen'!C129</f>
        <v>Nieuwe investeringen</v>
      </c>
      <c r="D129" s="86" t="str">
        <f>'3. Investeringen'!F129</f>
        <v>TD</v>
      </c>
      <c r="E129" s="172">
        <f>'3. Investeringen'!M129</f>
        <v>0</v>
      </c>
      <c r="F129" s="121">
        <f>'3. Investeringen'!N129</f>
        <v>2011</v>
      </c>
      <c r="G129" s="86">
        <f>'3. Investeringen'!O129</f>
        <v>6954.7</v>
      </c>
      <c r="H129" s="20"/>
      <c r="I129" s="137">
        <f>'5. Selectie'!P177</f>
        <v>1</v>
      </c>
      <c r="J129" s="20"/>
      <c r="K129" s="87">
        <f t="shared" si="12"/>
        <v>6954.7</v>
      </c>
      <c r="L129" s="87">
        <f t="shared" si="12"/>
        <v>0</v>
      </c>
      <c r="M129" s="87">
        <f t="shared" si="12"/>
        <v>0</v>
      </c>
      <c r="N129" s="87">
        <f t="shared" si="12"/>
        <v>0</v>
      </c>
      <c r="O129" s="87">
        <f t="shared" si="12"/>
        <v>0</v>
      </c>
      <c r="P129" s="87">
        <f t="shared" si="12"/>
        <v>0</v>
      </c>
      <c r="Q129" s="87">
        <f t="shared" si="12"/>
        <v>0</v>
      </c>
      <c r="R129" s="87">
        <f t="shared" si="12"/>
        <v>0</v>
      </c>
      <c r="S129" s="87">
        <f t="shared" si="12"/>
        <v>0</v>
      </c>
      <c r="T129" s="87">
        <f t="shared" si="12"/>
        <v>0</v>
      </c>
      <c r="U129" s="87">
        <f t="shared" si="12"/>
        <v>0</v>
      </c>
      <c r="V129" s="87">
        <f t="shared" si="12"/>
        <v>0</v>
      </c>
      <c r="W129" s="87">
        <f t="shared" si="12"/>
        <v>0</v>
      </c>
      <c r="X129" s="87">
        <f t="shared" si="12"/>
        <v>0</v>
      </c>
      <c r="Y129" s="87">
        <f t="shared" si="12"/>
        <v>0</v>
      </c>
      <c r="Z129" s="87">
        <f t="shared" si="12"/>
        <v>0</v>
      </c>
    </row>
    <row r="130" spans="2:26" s="79" customFormat="1" x14ac:dyDescent="0.2">
      <c r="B130" s="86">
        <f>'3. Investeringen'!B130</f>
        <v>116</v>
      </c>
      <c r="C130" s="86" t="str">
        <f>'3. Investeringen'!C130</f>
        <v>Nieuwe investeringen</v>
      </c>
      <c r="D130" s="86" t="str">
        <f>'3. Investeringen'!F130</f>
        <v>TD</v>
      </c>
      <c r="E130" s="172">
        <f>'3. Investeringen'!M130</f>
        <v>53.5</v>
      </c>
      <c r="F130" s="121">
        <f>'3. Investeringen'!N130</f>
        <v>2011</v>
      </c>
      <c r="G130" s="86">
        <f>'3. Investeringen'!O130</f>
        <v>728355.50729254528</v>
      </c>
      <c r="H130" s="20"/>
      <c r="I130" s="137">
        <f>'5. Selectie'!P178</f>
        <v>1</v>
      </c>
      <c r="J130" s="20"/>
      <c r="K130" s="87">
        <f t="shared" si="12"/>
        <v>728355.50729254528</v>
      </c>
      <c r="L130" s="87">
        <f t="shared" si="12"/>
        <v>0</v>
      </c>
      <c r="M130" s="87">
        <f t="shared" si="12"/>
        <v>0</v>
      </c>
      <c r="N130" s="87">
        <f t="shared" si="12"/>
        <v>0</v>
      </c>
      <c r="O130" s="87">
        <f t="shared" si="12"/>
        <v>0</v>
      </c>
      <c r="P130" s="87">
        <f t="shared" si="12"/>
        <v>0</v>
      </c>
      <c r="Q130" s="87">
        <f t="shared" si="12"/>
        <v>0</v>
      </c>
      <c r="R130" s="87">
        <f t="shared" si="12"/>
        <v>0</v>
      </c>
      <c r="S130" s="87">
        <f t="shared" si="12"/>
        <v>0</v>
      </c>
      <c r="T130" s="87">
        <f t="shared" si="12"/>
        <v>0</v>
      </c>
      <c r="U130" s="87">
        <f t="shared" si="12"/>
        <v>0</v>
      </c>
      <c r="V130" s="87">
        <f t="shared" si="12"/>
        <v>0</v>
      </c>
      <c r="W130" s="87">
        <f t="shared" si="12"/>
        <v>0</v>
      </c>
      <c r="X130" s="87">
        <f t="shared" si="12"/>
        <v>0</v>
      </c>
      <c r="Y130" s="87">
        <f t="shared" si="12"/>
        <v>0</v>
      </c>
      <c r="Z130" s="87">
        <f t="shared" si="12"/>
        <v>0</v>
      </c>
    </row>
    <row r="131" spans="2:26" s="79" customFormat="1" x14ac:dyDescent="0.2">
      <c r="B131" s="86">
        <f>'3. Investeringen'!B131</f>
        <v>117</v>
      </c>
      <c r="C131" s="86" t="str">
        <f>'3. Investeringen'!C131</f>
        <v>Nieuwe investeringen</v>
      </c>
      <c r="D131" s="86" t="str">
        <f>'3. Investeringen'!F131</f>
        <v>TD</v>
      </c>
      <c r="E131" s="172">
        <f>'3. Investeringen'!M131</f>
        <v>43.5</v>
      </c>
      <c r="F131" s="121">
        <f>'3. Investeringen'!N131</f>
        <v>2011</v>
      </c>
      <c r="G131" s="86">
        <f>'3. Investeringen'!O131</f>
        <v>3186312.7273720009</v>
      </c>
      <c r="H131" s="20"/>
      <c r="I131" s="137">
        <f>'5. Selectie'!P179</f>
        <v>1</v>
      </c>
      <c r="J131" s="20"/>
      <c r="K131" s="87">
        <f t="shared" si="12"/>
        <v>3186312.7273720009</v>
      </c>
      <c r="L131" s="87">
        <f t="shared" si="12"/>
        <v>0</v>
      </c>
      <c r="M131" s="87">
        <f t="shared" si="12"/>
        <v>0</v>
      </c>
      <c r="N131" s="87">
        <f t="shared" si="12"/>
        <v>0</v>
      </c>
      <c r="O131" s="87">
        <f t="shared" si="12"/>
        <v>0</v>
      </c>
      <c r="P131" s="87">
        <f t="shared" si="12"/>
        <v>0</v>
      </c>
      <c r="Q131" s="87">
        <f t="shared" si="12"/>
        <v>0</v>
      </c>
      <c r="R131" s="87">
        <f t="shared" si="12"/>
        <v>0</v>
      </c>
      <c r="S131" s="87">
        <f t="shared" si="12"/>
        <v>0</v>
      </c>
      <c r="T131" s="87">
        <f t="shared" si="12"/>
        <v>0</v>
      </c>
      <c r="U131" s="87">
        <f t="shared" si="12"/>
        <v>0</v>
      </c>
      <c r="V131" s="87">
        <f t="shared" si="12"/>
        <v>0</v>
      </c>
      <c r="W131" s="87">
        <f t="shared" si="12"/>
        <v>0</v>
      </c>
      <c r="X131" s="87">
        <f t="shared" si="12"/>
        <v>0</v>
      </c>
      <c r="Y131" s="87">
        <f t="shared" si="12"/>
        <v>0</v>
      </c>
      <c r="Z131" s="87">
        <f t="shared" si="12"/>
        <v>0</v>
      </c>
    </row>
    <row r="132" spans="2:26" s="79" customFormat="1" x14ac:dyDescent="0.2">
      <c r="B132" s="86">
        <f>'3. Investeringen'!B132</f>
        <v>118</v>
      </c>
      <c r="C132" s="86" t="str">
        <f>'3. Investeringen'!C132</f>
        <v>Nieuwe investeringen</v>
      </c>
      <c r="D132" s="86" t="str">
        <f>'3. Investeringen'!F132</f>
        <v>TD</v>
      </c>
      <c r="E132" s="172">
        <f>'3. Investeringen'!M132</f>
        <v>28.5</v>
      </c>
      <c r="F132" s="121">
        <f>'3. Investeringen'!N132</f>
        <v>2011</v>
      </c>
      <c r="G132" s="86">
        <f>'3. Investeringen'!O132</f>
        <v>483801.20461455418</v>
      </c>
      <c r="H132" s="20"/>
      <c r="I132" s="137">
        <f>'5. Selectie'!P180</f>
        <v>1</v>
      </c>
      <c r="J132" s="20"/>
      <c r="K132" s="87">
        <f t="shared" si="12"/>
        <v>483801.20461455418</v>
      </c>
      <c r="L132" s="87">
        <f t="shared" si="12"/>
        <v>0</v>
      </c>
      <c r="M132" s="87">
        <f t="shared" si="12"/>
        <v>0</v>
      </c>
      <c r="N132" s="87">
        <f t="shared" si="12"/>
        <v>0</v>
      </c>
      <c r="O132" s="87">
        <f t="shared" si="12"/>
        <v>0</v>
      </c>
      <c r="P132" s="87">
        <f t="shared" si="12"/>
        <v>0</v>
      </c>
      <c r="Q132" s="87">
        <f t="shared" si="12"/>
        <v>0</v>
      </c>
      <c r="R132" s="87">
        <f t="shared" si="12"/>
        <v>0</v>
      </c>
      <c r="S132" s="87">
        <f t="shared" si="12"/>
        <v>0</v>
      </c>
      <c r="T132" s="87">
        <f t="shared" si="12"/>
        <v>0</v>
      </c>
      <c r="U132" s="87">
        <f t="shared" si="12"/>
        <v>0</v>
      </c>
      <c r="V132" s="87">
        <f t="shared" si="12"/>
        <v>0</v>
      </c>
      <c r="W132" s="87">
        <f t="shared" si="12"/>
        <v>0</v>
      </c>
      <c r="X132" s="87">
        <f t="shared" si="12"/>
        <v>0</v>
      </c>
      <c r="Y132" s="87">
        <f t="shared" si="12"/>
        <v>0</v>
      </c>
      <c r="Z132" s="87">
        <f t="shared" si="12"/>
        <v>0</v>
      </c>
    </row>
    <row r="133" spans="2:26" s="79" customFormat="1" x14ac:dyDescent="0.2">
      <c r="B133" s="86">
        <f>'3. Investeringen'!B133</f>
        <v>119</v>
      </c>
      <c r="C133" s="86" t="str">
        <f>'3. Investeringen'!C133</f>
        <v>Nieuwe investeringen</v>
      </c>
      <c r="D133" s="86" t="str">
        <f>'3. Investeringen'!F133</f>
        <v>TD</v>
      </c>
      <c r="E133" s="172">
        <f>'3. Investeringen'!M133</f>
        <v>23.5</v>
      </c>
      <c r="F133" s="121">
        <f>'3. Investeringen'!N133</f>
        <v>2011</v>
      </c>
      <c r="G133" s="86">
        <f>'3. Investeringen'!O133</f>
        <v>9175.5186000178601</v>
      </c>
      <c r="H133" s="20"/>
      <c r="I133" s="137">
        <f>'5. Selectie'!P181</f>
        <v>1</v>
      </c>
      <c r="J133" s="20"/>
      <c r="K133" s="87">
        <f t="shared" si="12"/>
        <v>9175.5186000178601</v>
      </c>
      <c r="L133" s="87">
        <f t="shared" si="12"/>
        <v>0</v>
      </c>
      <c r="M133" s="87">
        <f t="shared" si="12"/>
        <v>0</v>
      </c>
      <c r="N133" s="87">
        <f t="shared" si="12"/>
        <v>0</v>
      </c>
      <c r="O133" s="87">
        <f t="shared" si="12"/>
        <v>0</v>
      </c>
      <c r="P133" s="87">
        <f t="shared" si="12"/>
        <v>0</v>
      </c>
      <c r="Q133" s="87">
        <f t="shared" si="12"/>
        <v>0</v>
      </c>
      <c r="R133" s="87">
        <f t="shared" si="12"/>
        <v>0</v>
      </c>
      <c r="S133" s="87">
        <f t="shared" si="12"/>
        <v>0</v>
      </c>
      <c r="T133" s="87">
        <f t="shared" si="12"/>
        <v>0</v>
      </c>
      <c r="U133" s="87">
        <f t="shared" si="12"/>
        <v>0</v>
      </c>
      <c r="V133" s="87">
        <f t="shared" si="12"/>
        <v>0</v>
      </c>
      <c r="W133" s="87">
        <f t="shared" si="12"/>
        <v>0</v>
      </c>
      <c r="X133" s="87">
        <f t="shared" si="12"/>
        <v>0</v>
      </c>
      <c r="Y133" s="87">
        <f t="shared" si="12"/>
        <v>0</v>
      </c>
      <c r="Z133" s="87">
        <f t="shared" si="12"/>
        <v>0</v>
      </c>
    </row>
    <row r="134" spans="2:26" s="79" customFormat="1" x14ac:dyDescent="0.2">
      <c r="B134" s="86">
        <f>'3. Investeringen'!B134</f>
        <v>120</v>
      </c>
      <c r="C134" s="86" t="str">
        <f>'3. Investeringen'!C134</f>
        <v>Nieuwe investeringen</v>
      </c>
      <c r="D134" s="86" t="str">
        <f>'3. Investeringen'!F134</f>
        <v>TD</v>
      </c>
      <c r="E134" s="172">
        <f>'3. Investeringen'!M134</f>
        <v>8.5</v>
      </c>
      <c r="F134" s="121">
        <f>'3. Investeringen'!N134</f>
        <v>2011</v>
      </c>
      <c r="G134" s="86">
        <f>'3. Investeringen'!O134</f>
        <v>52188.777376999999</v>
      </c>
      <c r="H134" s="20"/>
      <c r="I134" s="137">
        <f>'5. Selectie'!P182</f>
        <v>1</v>
      </c>
      <c r="J134" s="20"/>
      <c r="K134" s="87">
        <f t="shared" si="12"/>
        <v>52188.777376999999</v>
      </c>
      <c r="L134" s="87">
        <f t="shared" si="12"/>
        <v>0</v>
      </c>
      <c r="M134" s="87">
        <f t="shared" si="12"/>
        <v>0</v>
      </c>
      <c r="N134" s="87">
        <f t="shared" si="12"/>
        <v>0</v>
      </c>
      <c r="O134" s="87">
        <f t="shared" si="12"/>
        <v>0</v>
      </c>
      <c r="P134" s="87">
        <f t="shared" si="12"/>
        <v>0</v>
      </c>
      <c r="Q134" s="87">
        <f t="shared" si="12"/>
        <v>0</v>
      </c>
      <c r="R134" s="87">
        <f t="shared" si="12"/>
        <v>0</v>
      </c>
      <c r="S134" s="87">
        <f t="shared" si="12"/>
        <v>0</v>
      </c>
      <c r="T134" s="87">
        <f t="shared" si="12"/>
        <v>0</v>
      </c>
      <c r="U134" s="87">
        <f t="shared" si="12"/>
        <v>0</v>
      </c>
      <c r="V134" s="87">
        <f t="shared" si="12"/>
        <v>0</v>
      </c>
      <c r="W134" s="87">
        <f t="shared" si="12"/>
        <v>0</v>
      </c>
      <c r="X134" s="87">
        <f t="shared" si="12"/>
        <v>0</v>
      </c>
      <c r="Y134" s="87">
        <f t="shared" si="12"/>
        <v>0</v>
      </c>
      <c r="Z134" s="87">
        <f t="shared" si="12"/>
        <v>0</v>
      </c>
    </row>
    <row r="135" spans="2:26" s="79" customFormat="1" x14ac:dyDescent="0.2">
      <c r="B135" s="86">
        <f>'3. Investeringen'!B135</f>
        <v>121</v>
      </c>
      <c r="C135" s="86" t="str">
        <f>'3. Investeringen'!C135</f>
        <v>Nieuwe investeringen</v>
      </c>
      <c r="D135" s="86" t="str">
        <f>'3. Investeringen'!F135</f>
        <v>TD</v>
      </c>
      <c r="E135" s="172">
        <f>'3. Investeringen'!M135</f>
        <v>0</v>
      </c>
      <c r="F135" s="121">
        <f>'3. Investeringen'!N135</f>
        <v>2011</v>
      </c>
      <c r="G135" s="86">
        <f>'3. Investeringen'!O135</f>
        <v>929.1</v>
      </c>
      <c r="H135" s="20"/>
      <c r="I135" s="137">
        <f>'5. Selectie'!P183</f>
        <v>1</v>
      </c>
      <c r="J135" s="20"/>
      <c r="K135" s="87">
        <f t="shared" ref="K135:Z144" si="13">($F135=K$14)*$I135*$G135</f>
        <v>929.1</v>
      </c>
      <c r="L135" s="87">
        <f t="shared" si="13"/>
        <v>0</v>
      </c>
      <c r="M135" s="87">
        <f t="shared" si="13"/>
        <v>0</v>
      </c>
      <c r="N135" s="87">
        <f t="shared" si="13"/>
        <v>0</v>
      </c>
      <c r="O135" s="87">
        <f t="shared" si="13"/>
        <v>0</v>
      </c>
      <c r="P135" s="87">
        <f t="shared" si="13"/>
        <v>0</v>
      </c>
      <c r="Q135" s="87">
        <f t="shared" si="13"/>
        <v>0</v>
      </c>
      <c r="R135" s="87">
        <f t="shared" si="13"/>
        <v>0</v>
      </c>
      <c r="S135" s="87">
        <f t="shared" si="13"/>
        <v>0</v>
      </c>
      <c r="T135" s="87">
        <f t="shared" si="13"/>
        <v>0</v>
      </c>
      <c r="U135" s="87">
        <f t="shared" si="13"/>
        <v>0</v>
      </c>
      <c r="V135" s="87">
        <f t="shared" si="13"/>
        <v>0</v>
      </c>
      <c r="W135" s="87">
        <f t="shared" si="13"/>
        <v>0</v>
      </c>
      <c r="X135" s="87">
        <f t="shared" si="13"/>
        <v>0</v>
      </c>
      <c r="Y135" s="87">
        <f t="shared" si="13"/>
        <v>0</v>
      </c>
      <c r="Z135" s="87">
        <f t="shared" si="13"/>
        <v>0</v>
      </c>
    </row>
    <row r="136" spans="2:26" s="79" customFormat="1" x14ac:dyDescent="0.2">
      <c r="B136" s="86">
        <f>'3. Investeringen'!B136</f>
        <v>122</v>
      </c>
      <c r="C136" s="86" t="str">
        <f>'3. Investeringen'!C136</f>
        <v>Nieuwe investeringen</v>
      </c>
      <c r="D136" s="86" t="str">
        <f>'3. Investeringen'!F136</f>
        <v>TD</v>
      </c>
      <c r="E136" s="172">
        <f>'3. Investeringen'!M136</f>
        <v>54.5</v>
      </c>
      <c r="F136" s="121">
        <f>'3. Investeringen'!N136</f>
        <v>2011</v>
      </c>
      <c r="G136" s="86">
        <f>'3. Investeringen'!O136</f>
        <v>1732060.922818182</v>
      </c>
      <c r="H136" s="20"/>
      <c r="I136" s="137">
        <f>'5. Selectie'!P184</f>
        <v>1</v>
      </c>
      <c r="J136" s="20"/>
      <c r="K136" s="87">
        <f t="shared" si="13"/>
        <v>1732060.922818182</v>
      </c>
      <c r="L136" s="87">
        <f t="shared" si="13"/>
        <v>0</v>
      </c>
      <c r="M136" s="87">
        <f t="shared" si="13"/>
        <v>0</v>
      </c>
      <c r="N136" s="87">
        <f t="shared" si="13"/>
        <v>0</v>
      </c>
      <c r="O136" s="87">
        <f t="shared" si="13"/>
        <v>0</v>
      </c>
      <c r="P136" s="87">
        <f t="shared" si="13"/>
        <v>0</v>
      </c>
      <c r="Q136" s="87">
        <f t="shared" si="13"/>
        <v>0</v>
      </c>
      <c r="R136" s="87">
        <f t="shared" si="13"/>
        <v>0</v>
      </c>
      <c r="S136" s="87">
        <f t="shared" si="13"/>
        <v>0</v>
      </c>
      <c r="T136" s="87">
        <f t="shared" si="13"/>
        <v>0</v>
      </c>
      <c r="U136" s="87">
        <f t="shared" si="13"/>
        <v>0</v>
      </c>
      <c r="V136" s="87">
        <f t="shared" si="13"/>
        <v>0</v>
      </c>
      <c r="W136" s="87">
        <f t="shared" si="13"/>
        <v>0</v>
      </c>
      <c r="X136" s="87">
        <f t="shared" si="13"/>
        <v>0</v>
      </c>
      <c r="Y136" s="87">
        <f t="shared" si="13"/>
        <v>0</v>
      </c>
      <c r="Z136" s="87">
        <f t="shared" si="13"/>
        <v>0</v>
      </c>
    </row>
    <row r="137" spans="2:26" s="79" customFormat="1" x14ac:dyDescent="0.2">
      <c r="B137" s="86">
        <f>'3. Investeringen'!B137</f>
        <v>123</v>
      </c>
      <c r="C137" s="86" t="str">
        <f>'3. Investeringen'!C137</f>
        <v>Nieuwe investeringen</v>
      </c>
      <c r="D137" s="86" t="str">
        <f>'3. Investeringen'!F137</f>
        <v>TD</v>
      </c>
      <c r="E137" s="172">
        <f>'3. Investeringen'!M137</f>
        <v>44.5</v>
      </c>
      <c r="F137" s="121">
        <f>'3. Investeringen'!N137</f>
        <v>2011</v>
      </c>
      <c r="G137" s="86">
        <f>'3. Investeringen'!O137</f>
        <v>3082447.1523333336</v>
      </c>
      <c r="H137" s="20"/>
      <c r="I137" s="137">
        <f>'5. Selectie'!P185</f>
        <v>1</v>
      </c>
      <c r="J137" s="20"/>
      <c r="K137" s="87">
        <f t="shared" si="13"/>
        <v>3082447.1523333336</v>
      </c>
      <c r="L137" s="87">
        <f t="shared" si="13"/>
        <v>0</v>
      </c>
      <c r="M137" s="87">
        <f t="shared" si="13"/>
        <v>0</v>
      </c>
      <c r="N137" s="87">
        <f t="shared" si="13"/>
        <v>0</v>
      </c>
      <c r="O137" s="87">
        <f t="shared" si="13"/>
        <v>0</v>
      </c>
      <c r="P137" s="87">
        <f t="shared" si="13"/>
        <v>0</v>
      </c>
      <c r="Q137" s="87">
        <f t="shared" si="13"/>
        <v>0</v>
      </c>
      <c r="R137" s="87">
        <f t="shared" si="13"/>
        <v>0</v>
      </c>
      <c r="S137" s="87">
        <f t="shared" si="13"/>
        <v>0</v>
      </c>
      <c r="T137" s="87">
        <f t="shared" si="13"/>
        <v>0</v>
      </c>
      <c r="U137" s="87">
        <f t="shared" si="13"/>
        <v>0</v>
      </c>
      <c r="V137" s="87">
        <f t="shared" si="13"/>
        <v>0</v>
      </c>
      <c r="W137" s="87">
        <f t="shared" si="13"/>
        <v>0</v>
      </c>
      <c r="X137" s="87">
        <f t="shared" si="13"/>
        <v>0</v>
      </c>
      <c r="Y137" s="87">
        <f t="shared" si="13"/>
        <v>0</v>
      </c>
      <c r="Z137" s="87">
        <f t="shared" si="13"/>
        <v>0</v>
      </c>
    </row>
    <row r="138" spans="2:26" s="79" customFormat="1" x14ac:dyDescent="0.2">
      <c r="B138" s="86">
        <f>'3. Investeringen'!B138</f>
        <v>124</v>
      </c>
      <c r="C138" s="86" t="str">
        <f>'3. Investeringen'!C138</f>
        <v>Nieuwe investeringen</v>
      </c>
      <c r="D138" s="86" t="str">
        <f>'3. Investeringen'!F138</f>
        <v>TD</v>
      </c>
      <c r="E138" s="172">
        <f>'3. Investeringen'!M138</f>
        <v>29.5</v>
      </c>
      <c r="F138" s="121">
        <f>'3. Investeringen'!N138</f>
        <v>2011</v>
      </c>
      <c r="G138" s="86">
        <f>'3. Investeringen'!O138</f>
        <v>687305.28783333325</v>
      </c>
      <c r="H138" s="20"/>
      <c r="I138" s="137">
        <f>'5. Selectie'!P186</f>
        <v>1</v>
      </c>
      <c r="J138" s="20"/>
      <c r="K138" s="87">
        <f t="shared" si="13"/>
        <v>687305.28783333325</v>
      </c>
      <c r="L138" s="87">
        <f t="shared" si="13"/>
        <v>0</v>
      </c>
      <c r="M138" s="87">
        <f t="shared" si="13"/>
        <v>0</v>
      </c>
      <c r="N138" s="87">
        <f t="shared" si="13"/>
        <v>0</v>
      </c>
      <c r="O138" s="87">
        <f t="shared" si="13"/>
        <v>0</v>
      </c>
      <c r="P138" s="87">
        <f t="shared" si="13"/>
        <v>0</v>
      </c>
      <c r="Q138" s="87">
        <f t="shared" si="13"/>
        <v>0</v>
      </c>
      <c r="R138" s="87">
        <f t="shared" si="13"/>
        <v>0</v>
      </c>
      <c r="S138" s="87">
        <f t="shared" si="13"/>
        <v>0</v>
      </c>
      <c r="T138" s="87">
        <f t="shared" si="13"/>
        <v>0</v>
      </c>
      <c r="U138" s="87">
        <f t="shared" si="13"/>
        <v>0</v>
      </c>
      <c r="V138" s="87">
        <f t="shared" si="13"/>
        <v>0</v>
      </c>
      <c r="W138" s="87">
        <f t="shared" si="13"/>
        <v>0</v>
      </c>
      <c r="X138" s="87">
        <f t="shared" si="13"/>
        <v>0</v>
      </c>
      <c r="Y138" s="87">
        <f t="shared" si="13"/>
        <v>0</v>
      </c>
      <c r="Z138" s="87">
        <f t="shared" si="13"/>
        <v>0</v>
      </c>
    </row>
    <row r="139" spans="2:26" s="79" customFormat="1" x14ac:dyDescent="0.2">
      <c r="B139" s="86">
        <f>'3. Investeringen'!B139</f>
        <v>125</v>
      </c>
      <c r="C139" s="86" t="str">
        <f>'3. Investeringen'!C139</f>
        <v>Nieuwe investeringen</v>
      </c>
      <c r="D139" s="86" t="str">
        <f>'3. Investeringen'!F139</f>
        <v>TD</v>
      </c>
      <c r="E139" s="172">
        <f>'3. Investeringen'!M139</f>
        <v>0</v>
      </c>
      <c r="F139" s="121">
        <f>'3. Investeringen'!N139</f>
        <v>2011</v>
      </c>
      <c r="G139" s="86">
        <f>'3. Investeringen'!O139</f>
        <v>8569.01</v>
      </c>
      <c r="H139" s="20"/>
      <c r="I139" s="137">
        <f>'5. Selectie'!P187</f>
        <v>1</v>
      </c>
      <c r="J139" s="20"/>
      <c r="K139" s="87">
        <f t="shared" si="13"/>
        <v>8569.01</v>
      </c>
      <c r="L139" s="87">
        <f t="shared" si="13"/>
        <v>0</v>
      </c>
      <c r="M139" s="87">
        <f t="shared" si="13"/>
        <v>0</v>
      </c>
      <c r="N139" s="87">
        <f t="shared" si="13"/>
        <v>0</v>
      </c>
      <c r="O139" s="87">
        <f t="shared" si="13"/>
        <v>0</v>
      </c>
      <c r="P139" s="87">
        <f t="shared" si="13"/>
        <v>0</v>
      </c>
      <c r="Q139" s="87">
        <f t="shared" si="13"/>
        <v>0</v>
      </c>
      <c r="R139" s="87">
        <f t="shared" si="13"/>
        <v>0</v>
      </c>
      <c r="S139" s="87">
        <f t="shared" si="13"/>
        <v>0</v>
      </c>
      <c r="T139" s="87">
        <f t="shared" si="13"/>
        <v>0</v>
      </c>
      <c r="U139" s="87">
        <f t="shared" si="13"/>
        <v>0</v>
      </c>
      <c r="V139" s="87">
        <f t="shared" si="13"/>
        <v>0</v>
      </c>
      <c r="W139" s="87">
        <f t="shared" si="13"/>
        <v>0</v>
      </c>
      <c r="X139" s="87">
        <f t="shared" si="13"/>
        <v>0</v>
      </c>
      <c r="Y139" s="87">
        <f t="shared" si="13"/>
        <v>0</v>
      </c>
      <c r="Z139" s="87">
        <f t="shared" si="13"/>
        <v>0</v>
      </c>
    </row>
    <row r="140" spans="2:26" s="79" customFormat="1" x14ac:dyDescent="0.2">
      <c r="B140" s="86">
        <f>'3. Investeringen'!B140</f>
        <v>126</v>
      </c>
      <c r="C140" s="86" t="str">
        <f>'3. Investeringen'!C140</f>
        <v>Nieuwe investeringen</v>
      </c>
      <c r="D140" s="86" t="str">
        <f>'3. Investeringen'!F140</f>
        <v>TD</v>
      </c>
      <c r="E140" s="172">
        <f>'3. Investeringen'!M140</f>
        <v>55</v>
      </c>
      <c r="F140" s="121">
        <f>'3. Investeringen'!N140</f>
        <v>2011</v>
      </c>
      <c r="G140" s="86">
        <f>'3. Investeringen'!O140</f>
        <v>1426503.4603100002</v>
      </c>
      <c r="H140" s="20"/>
      <c r="I140" s="137">
        <f>'5. Selectie'!P188</f>
        <v>1</v>
      </c>
      <c r="J140" s="20"/>
      <c r="K140" s="87">
        <f t="shared" si="13"/>
        <v>1426503.4603100002</v>
      </c>
      <c r="L140" s="87">
        <f t="shared" si="13"/>
        <v>0</v>
      </c>
      <c r="M140" s="87">
        <f t="shared" si="13"/>
        <v>0</v>
      </c>
      <c r="N140" s="87">
        <f t="shared" si="13"/>
        <v>0</v>
      </c>
      <c r="O140" s="87">
        <f t="shared" si="13"/>
        <v>0</v>
      </c>
      <c r="P140" s="87">
        <f t="shared" si="13"/>
        <v>0</v>
      </c>
      <c r="Q140" s="87">
        <f t="shared" si="13"/>
        <v>0</v>
      </c>
      <c r="R140" s="87">
        <f t="shared" si="13"/>
        <v>0</v>
      </c>
      <c r="S140" s="87">
        <f t="shared" si="13"/>
        <v>0</v>
      </c>
      <c r="T140" s="87">
        <f t="shared" si="13"/>
        <v>0</v>
      </c>
      <c r="U140" s="87">
        <f t="shared" si="13"/>
        <v>0</v>
      </c>
      <c r="V140" s="87">
        <f t="shared" si="13"/>
        <v>0</v>
      </c>
      <c r="W140" s="87">
        <f t="shared" si="13"/>
        <v>0</v>
      </c>
      <c r="X140" s="87">
        <f t="shared" si="13"/>
        <v>0</v>
      </c>
      <c r="Y140" s="87">
        <f t="shared" si="13"/>
        <v>0</v>
      </c>
      <c r="Z140" s="87">
        <f t="shared" si="13"/>
        <v>0</v>
      </c>
    </row>
    <row r="141" spans="2:26" s="79" customFormat="1" x14ac:dyDescent="0.2">
      <c r="B141" s="86">
        <f>'3. Investeringen'!B141</f>
        <v>127</v>
      </c>
      <c r="C141" s="86" t="str">
        <f>'3. Investeringen'!C141</f>
        <v>Nieuwe investeringen</v>
      </c>
      <c r="D141" s="86" t="str">
        <f>'3. Investeringen'!F141</f>
        <v>TD</v>
      </c>
      <c r="E141" s="172">
        <f>'3. Investeringen'!M141</f>
        <v>45</v>
      </c>
      <c r="F141" s="121">
        <f>'3. Investeringen'!N141</f>
        <v>2011</v>
      </c>
      <c r="G141" s="86">
        <f>'3. Investeringen'!O141</f>
        <v>3237446.3870700002</v>
      </c>
      <c r="H141" s="20"/>
      <c r="I141" s="137">
        <f>'5. Selectie'!P189</f>
        <v>1</v>
      </c>
      <c r="J141" s="20"/>
      <c r="K141" s="87">
        <f t="shared" si="13"/>
        <v>3237446.3870700002</v>
      </c>
      <c r="L141" s="87">
        <f t="shared" si="13"/>
        <v>0</v>
      </c>
      <c r="M141" s="87">
        <f t="shared" si="13"/>
        <v>0</v>
      </c>
      <c r="N141" s="87">
        <f t="shared" si="13"/>
        <v>0</v>
      </c>
      <c r="O141" s="87">
        <f t="shared" si="13"/>
        <v>0</v>
      </c>
      <c r="P141" s="87">
        <f t="shared" si="13"/>
        <v>0</v>
      </c>
      <c r="Q141" s="87">
        <f t="shared" si="13"/>
        <v>0</v>
      </c>
      <c r="R141" s="87">
        <f t="shared" si="13"/>
        <v>0</v>
      </c>
      <c r="S141" s="87">
        <f t="shared" si="13"/>
        <v>0</v>
      </c>
      <c r="T141" s="87">
        <f t="shared" si="13"/>
        <v>0</v>
      </c>
      <c r="U141" s="87">
        <f t="shared" si="13"/>
        <v>0</v>
      </c>
      <c r="V141" s="87">
        <f t="shared" si="13"/>
        <v>0</v>
      </c>
      <c r="W141" s="87">
        <f t="shared" si="13"/>
        <v>0</v>
      </c>
      <c r="X141" s="87">
        <f t="shared" si="13"/>
        <v>0</v>
      </c>
      <c r="Y141" s="87">
        <f t="shared" si="13"/>
        <v>0</v>
      </c>
      <c r="Z141" s="87">
        <f t="shared" si="13"/>
        <v>0</v>
      </c>
    </row>
    <row r="142" spans="2:26" s="79" customFormat="1" x14ac:dyDescent="0.2">
      <c r="B142" s="86">
        <f>'3. Investeringen'!B142</f>
        <v>128</v>
      </c>
      <c r="C142" s="86" t="str">
        <f>'3. Investeringen'!C142</f>
        <v>Nieuwe investeringen</v>
      </c>
      <c r="D142" s="86" t="str">
        <f>'3. Investeringen'!F142</f>
        <v>TD</v>
      </c>
      <c r="E142" s="172">
        <f>'3. Investeringen'!M142</f>
        <v>30</v>
      </c>
      <c r="F142" s="121">
        <f>'3. Investeringen'!N142</f>
        <v>2011</v>
      </c>
      <c r="G142" s="86">
        <f>'3. Investeringen'!O142</f>
        <v>687806.92362999998</v>
      </c>
      <c r="H142" s="20"/>
      <c r="I142" s="137">
        <f>'5. Selectie'!P190</f>
        <v>1</v>
      </c>
      <c r="J142" s="20"/>
      <c r="K142" s="87">
        <f t="shared" si="13"/>
        <v>687806.92362999998</v>
      </c>
      <c r="L142" s="87">
        <f t="shared" si="13"/>
        <v>0</v>
      </c>
      <c r="M142" s="87">
        <f t="shared" si="13"/>
        <v>0</v>
      </c>
      <c r="N142" s="87">
        <f t="shared" si="13"/>
        <v>0</v>
      </c>
      <c r="O142" s="87">
        <f t="shared" si="13"/>
        <v>0</v>
      </c>
      <c r="P142" s="87">
        <f t="shared" si="13"/>
        <v>0</v>
      </c>
      <c r="Q142" s="87">
        <f t="shared" si="13"/>
        <v>0</v>
      </c>
      <c r="R142" s="87">
        <f t="shared" si="13"/>
        <v>0</v>
      </c>
      <c r="S142" s="87">
        <f t="shared" si="13"/>
        <v>0</v>
      </c>
      <c r="T142" s="87">
        <f t="shared" si="13"/>
        <v>0</v>
      </c>
      <c r="U142" s="87">
        <f t="shared" si="13"/>
        <v>0</v>
      </c>
      <c r="V142" s="87">
        <f t="shared" si="13"/>
        <v>0</v>
      </c>
      <c r="W142" s="87">
        <f t="shared" si="13"/>
        <v>0</v>
      </c>
      <c r="X142" s="87">
        <f t="shared" si="13"/>
        <v>0</v>
      </c>
      <c r="Y142" s="87">
        <f t="shared" si="13"/>
        <v>0</v>
      </c>
      <c r="Z142" s="87">
        <f t="shared" si="13"/>
        <v>0</v>
      </c>
    </row>
    <row r="143" spans="2:26" s="79" customFormat="1" x14ac:dyDescent="0.2">
      <c r="B143" s="86">
        <f>'3. Investeringen'!B143</f>
        <v>129</v>
      </c>
      <c r="C143" s="86" t="str">
        <f>'3. Investeringen'!C143</f>
        <v>Nieuwe investeringen</v>
      </c>
      <c r="D143" s="86" t="str">
        <f>'3. Investeringen'!F143</f>
        <v>TD</v>
      </c>
      <c r="E143" s="172">
        <f>'3. Investeringen'!M143</f>
        <v>0</v>
      </c>
      <c r="F143" s="121">
        <f>'3. Investeringen'!N143</f>
        <v>2011</v>
      </c>
      <c r="G143" s="86">
        <f>'3. Investeringen'!O143</f>
        <v>11204.0252</v>
      </c>
      <c r="H143" s="20"/>
      <c r="I143" s="137">
        <f>'5. Selectie'!P191</f>
        <v>1</v>
      </c>
      <c r="J143" s="20"/>
      <c r="K143" s="87">
        <f t="shared" si="13"/>
        <v>11204.0252</v>
      </c>
      <c r="L143" s="87">
        <f t="shared" si="13"/>
        <v>0</v>
      </c>
      <c r="M143" s="87">
        <f t="shared" si="13"/>
        <v>0</v>
      </c>
      <c r="N143" s="87">
        <f t="shared" si="13"/>
        <v>0</v>
      </c>
      <c r="O143" s="87">
        <f t="shared" si="13"/>
        <v>0</v>
      </c>
      <c r="P143" s="87">
        <f t="shared" si="13"/>
        <v>0</v>
      </c>
      <c r="Q143" s="87">
        <f t="shared" si="13"/>
        <v>0</v>
      </c>
      <c r="R143" s="87">
        <f t="shared" si="13"/>
        <v>0</v>
      </c>
      <c r="S143" s="87">
        <f t="shared" si="13"/>
        <v>0</v>
      </c>
      <c r="T143" s="87">
        <f t="shared" si="13"/>
        <v>0</v>
      </c>
      <c r="U143" s="87">
        <f t="shared" si="13"/>
        <v>0</v>
      </c>
      <c r="V143" s="87">
        <f t="shared" si="13"/>
        <v>0</v>
      </c>
      <c r="W143" s="87">
        <f t="shared" si="13"/>
        <v>0</v>
      </c>
      <c r="X143" s="87">
        <f t="shared" si="13"/>
        <v>0</v>
      </c>
      <c r="Y143" s="87">
        <f t="shared" si="13"/>
        <v>0</v>
      </c>
      <c r="Z143" s="87">
        <f t="shared" si="13"/>
        <v>0</v>
      </c>
    </row>
    <row r="144" spans="2:26" s="79" customFormat="1" x14ac:dyDescent="0.2">
      <c r="B144" s="86">
        <f>'3. Investeringen'!B144</f>
        <v>130</v>
      </c>
      <c r="C144" s="86" t="str">
        <f>'3. Investeringen'!C144</f>
        <v>Nieuwe investeringen</v>
      </c>
      <c r="D144" s="86" t="str">
        <f>'3. Investeringen'!F144</f>
        <v>TD</v>
      </c>
      <c r="E144" s="172">
        <f>'3. Investeringen'!M144</f>
        <v>55</v>
      </c>
      <c r="F144" s="121">
        <f>'3. Investeringen'!N144</f>
        <v>2012</v>
      </c>
      <c r="G144" s="86">
        <f>'3. Investeringen'!O144</f>
        <v>1944431.8527384805</v>
      </c>
      <c r="H144" s="20"/>
      <c r="I144" s="137">
        <f>'5. Selectie'!P192</f>
        <v>1</v>
      </c>
      <c r="J144" s="20"/>
      <c r="K144" s="87">
        <f t="shared" si="13"/>
        <v>0</v>
      </c>
      <c r="L144" s="87">
        <f t="shared" si="13"/>
        <v>1944431.8527384805</v>
      </c>
      <c r="M144" s="87">
        <f t="shared" si="13"/>
        <v>0</v>
      </c>
      <c r="N144" s="87">
        <f t="shared" si="13"/>
        <v>0</v>
      </c>
      <c r="O144" s="87">
        <f t="shared" si="13"/>
        <v>0</v>
      </c>
      <c r="P144" s="87">
        <f t="shared" si="13"/>
        <v>0</v>
      </c>
      <c r="Q144" s="87">
        <f t="shared" si="13"/>
        <v>0</v>
      </c>
      <c r="R144" s="87">
        <f t="shared" si="13"/>
        <v>0</v>
      </c>
      <c r="S144" s="87">
        <f t="shared" si="13"/>
        <v>0</v>
      </c>
      <c r="T144" s="87">
        <f t="shared" si="13"/>
        <v>0</v>
      </c>
      <c r="U144" s="87">
        <f t="shared" si="13"/>
        <v>0</v>
      </c>
      <c r="V144" s="87">
        <f t="shared" si="13"/>
        <v>0</v>
      </c>
      <c r="W144" s="87">
        <f t="shared" si="13"/>
        <v>0</v>
      </c>
      <c r="X144" s="87">
        <f t="shared" si="13"/>
        <v>0</v>
      </c>
      <c r="Y144" s="87">
        <f t="shared" si="13"/>
        <v>0</v>
      </c>
      <c r="Z144" s="87">
        <f t="shared" si="13"/>
        <v>0</v>
      </c>
    </row>
    <row r="145" spans="2:26" s="79" customFormat="1" x14ac:dyDescent="0.2">
      <c r="B145" s="86">
        <f>'3. Investeringen'!B145</f>
        <v>131</v>
      </c>
      <c r="C145" s="86" t="str">
        <f>'3. Investeringen'!C145</f>
        <v>Nieuwe investeringen</v>
      </c>
      <c r="D145" s="86" t="str">
        <f>'3. Investeringen'!F145</f>
        <v>TD</v>
      </c>
      <c r="E145" s="172">
        <f>'3. Investeringen'!M145</f>
        <v>45</v>
      </c>
      <c r="F145" s="121">
        <f>'3. Investeringen'!N145</f>
        <v>2012</v>
      </c>
      <c r="G145" s="86">
        <f>'3. Investeringen'!O145</f>
        <v>4390986.8830104508</v>
      </c>
      <c r="H145" s="20"/>
      <c r="I145" s="137">
        <f>'5. Selectie'!P193</f>
        <v>1</v>
      </c>
      <c r="J145" s="20"/>
      <c r="K145" s="87">
        <f t="shared" ref="K145:Z154" si="14">($F145=K$14)*$I145*$G145</f>
        <v>0</v>
      </c>
      <c r="L145" s="87">
        <f t="shared" si="14"/>
        <v>4390986.8830104508</v>
      </c>
      <c r="M145" s="87">
        <f t="shared" si="14"/>
        <v>0</v>
      </c>
      <c r="N145" s="87">
        <f t="shared" si="14"/>
        <v>0</v>
      </c>
      <c r="O145" s="87">
        <f t="shared" si="14"/>
        <v>0</v>
      </c>
      <c r="P145" s="87">
        <f t="shared" si="14"/>
        <v>0</v>
      </c>
      <c r="Q145" s="87">
        <f t="shared" si="14"/>
        <v>0</v>
      </c>
      <c r="R145" s="87">
        <f t="shared" si="14"/>
        <v>0</v>
      </c>
      <c r="S145" s="87">
        <f t="shared" si="14"/>
        <v>0</v>
      </c>
      <c r="T145" s="87">
        <f t="shared" si="14"/>
        <v>0</v>
      </c>
      <c r="U145" s="87">
        <f t="shared" si="14"/>
        <v>0</v>
      </c>
      <c r="V145" s="87">
        <f t="shared" si="14"/>
        <v>0</v>
      </c>
      <c r="W145" s="87">
        <f t="shared" si="14"/>
        <v>0</v>
      </c>
      <c r="X145" s="87">
        <f t="shared" si="14"/>
        <v>0</v>
      </c>
      <c r="Y145" s="87">
        <f t="shared" si="14"/>
        <v>0</v>
      </c>
      <c r="Z145" s="87">
        <f t="shared" si="14"/>
        <v>0</v>
      </c>
    </row>
    <row r="146" spans="2:26" s="79" customFormat="1" x14ac:dyDescent="0.2">
      <c r="B146" s="86">
        <f>'3. Investeringen'!B146</f>
        <v>132</v>
      </c>
      <c r="C146" s="86" t="str">
        <f>'3. Investeringen'!C146</f>
        <v>Nieuwe investeringen</v>
      </c>
      <c r="D146" s="86" t="str">
        <f>'3. Investeringen'!F146</f>
        <v>TD</v>
      </c>
      <c r="E146" s="172">
        <f>'3. Investeringen'!M146</f>
        <v>30</v>
      </c>
      <c r="F146" s="121">
        <f>'3. Investeringen'!N146</f>
        <v>2012</v>
      </c>
      <c r="G146" s="86">
        <f>'3. Investeringen'!O146</f>
        <v>866850.05590301869</v>
      </c>
      <c r="H146" s="20"/>
      <c r="I146" s="137">
        <f>'5. Selectie'!P194</f>
        <v>1</v>
      </c>
      <c r="J146" s="20"/>
      <c r="K146" s="87">
        <f t="shared" si="14"/>
        <v>0</v>
      </c>
      <c r="L146" s="87">
        <f t="shared" si="14"/>
        <v>866850.05590301869</v>
      </c>
      <c r="M146" s="87">
        <f t="shared" si="14"/>
        <v>0</v>
      </c>
      <c r="N146" s="87">
        <f t="shared" si="14"/>
        <v>0</v>
      </c>
      <c r="O146" s="87">
        <f t="shared" si="14"/>
        <v>0</v>
      </c>
      <c r="P146" s="87">
        <f t="shared" si="14"/>
        <v>0</v>
      </c>
      <c r="Q146" s="87">
        <f t="shared" si="14"/>
        <v>0</v>
      </c>
      <c r="R146" s="87">
        <f t="shared" si="14"/>
        <v>0</v>
      </c>
      <c r="S146" s="87">
        <f t="shared" si="14"/>
        <v>0</v>
      </c>
      <c r="T146" s="87">
        <f t="shared" si="14"/>
        <v>0</v>
      </c>
      <c r="U146" s="87">
        <f t="shared" si="14"/>
        <v>0</v>
      </c>
      <c r="V146" s="87">
        <f t="shared" si="14"/>
        <v>0</v>
      </c>
      <c r="W146" s="87">
        <f t="shared" si="14"/>
        <v>0</v>
      </c>
      <c r="X146" s="87">
        <f t="shared" si="14"/>
        <v>0</v>
      </c>
      <c r="Y146" s="87">
        <f t="shared" si="14"/>
        <v>0</v>
      </c>
      <c r="Z146" s="87">
        <f t="shared" si="14"/>
        <v>0</v>
      </c>
    </row>
    <row r="147" spans="2:26" s="79" customFormat="1" x14ac:dyDescent="0.2">
      <c r="B147" s="86">
        <f>'3. Investeringen'!B147</f>
        <v>133</v>
      </c>
      <c r="C147" s="86" t="str">
        <f>'3. Investeringen'!C147</f>
        <v>Nieuwe investeringen</v>
      </c>
      <c r="D147" s="86" t="str">
        <f>'3. Investeringen'!F147</f>
        <v>TD</v>
      </c>
      <c r="E147" s="172">
        <f>'3. Investeringen'!M147</f>
        <v>25</v>
      </c>
      <c r="F147" s="121">
        <f>'3. Investeringen'!N147</f>
        <v>2012</v>
      </c>
      <c r="G147" s="86">
        <f>'3. Investeringen'!O147</f>
        <v>5370.5563579738518</v>
      </c>
      <c r="H147" s="20"/>
      <c r="I147" s="137">
        <f>'5. Selectie'!P195</f>
        <v>1</v>
      </c>
      <c r="J147" s="20"/>
      <c r="K147" s="87">
        <f t="shared" si="14"/>
        <v>0</v>
      </c>
      <c r="L147" s="87">
        <f t="shared" si="14"/>
        <v>5370.5563579738518</v>
      </c>
      <c r="M147" s="87">
        <f t="shared" si="14"/>
        <v>0</v>
      </c>
      <c r="N147" s="87">
        <f t="shared" si="14"/>
        <v>0</v>
      </c>
      <c r="O147" s="87">
        <f t="shared" si="14"/>
        <v>0</v>
      </c>
      <c r="P147" s="87">
        <f t="shared" si="14"/>
        <v>0</v>
      </c>
      <c r="Q147" s="87">
        <f t="shared" si="14"/>
        <v>0</v>
      </c>
      <c r="R147" s="87">
        <f t="shared" si="14"/>
        <v>0</v>
      </c>
      <c r="S147" s="87">
        <f t="shared" si="14"/>
        <v>0</v>
      </c>
      <c r="T147" s="87">
        <f t="shared" si="14"/>
        <v>0</v>
      </c>
      <c r="U147" s="87">
        <f t="shared" si="14"/>
        <v>0</v>
      </c>
      <c r="V147" s="87">
        <f t="shared" si="14"/>
        <v>0</v>
      </c>
      <c r="W147" s="87">
        <f t="shared" si="14"/>
        <v>0</v>
      </c>
      <c r="X147" s="87">
        <f t="shared" si="14"/>
        <v>0</v>
      </c>
      <c r="Y147" s="87">
        <f t="shared" si="14"/>
        <v>0</v>
      </c>
      <c r="Z147" s="87">
        <f t="shared" si="14"/>
        <v>0</v>
      </c>
    </row>
    <row r="148" spans="2:26" s="79" customFormat="1" x14ac:dyDescent="0.2">
      <c r="B148" s="86">
        <f>'3. Investeringen'!B148</f>
        <v>134</v>
      </c>
      <c r="C148" s="86" t="str">
        <f>'3. Investeringen'!C148</f>
        <v>Nieuwe investeringen</v>
      </c>
      <c r="D148" s="86" t="str">
        <f>'3. Investeringen'!F148</f>
        <v>TD</v>
      </c>
      <c r="E148" s="172">
        <f>'3. Investeringen'!M148</f>
        <v>10</v>
      </c>
      <c r="F148" s="121">
        <f>'3. Investeringen'!N148</f>
        <v>2012</v>
      </c>
      <c r="G148" s="86">
        <f>'3. Investeringen'!O148</f>
        <v>260934.95226782426</v>
      </c>
      <c r="H148" s="20"/>
      <c r="I148" s="137">
        <f>'5. Selectie'!P196</f>
        <v>1</v>
      </c>
      <c r="J148" s="20"/>
      <c r="K148" s="87">
        <f t="shared" si="14"/>
        <v>0</v>
      </c>
      <c r="L148" s="87">
        <f t="shared" si="14"/>
        <v>260934.95226782426</v>
      </c>
      <c r="M148" s="87">
        <f t="shared" si="14"/>
        <v>0</v>
      </c>
      <c r="N148" s="87">
        <f t="shared" si="14"/>
        <v>0</v>
      </c>
      <c r="O148" s="87">
        <f t="shared" si="14"/>
        <v>0</v>
      </c>
      <c r="P148" s="87">
        <f t="shared" si="14"/>
        <v>0</v>
      </c>
      <c r="Q148" s="87">
        <f t="shared" si="14"/>
        <v>0</v>
      </c>
      <c r="R148" s="87">
        <f t="shared" si="14"/>
        <v>0</v>
      </c>
      <c r="S148" s="87">
        <f t="shared" si="14"/>
        <v>0</v>
      </c>
      <c r="T148" s="87">
        <f t="shared" si="14"/>
        <v>0</v>
      </c>
      <c r="U148" s="87">
        <f t="shared" si="14"/>
        <v>0</v>
      </c>
      <c r="V148" s="87">
        <f t="shared" si="14"/>
        <v>0</v>
      </c>
      <c r="W148" s="87">
        <f t="shared" si="14"/>
        <v>0</v>
      </c>
      <c r="X148" s="87">
        <f t="shared" si="14"/>
        <v>0</v>
      </c>
      <c r="Y148" s="87">
        <f t="shared" si="14"/>
        <v>0</v>
      </c>
      <c r="Z148" s="87">
        <f t="shared" si="14"/>
        <v>0</v>
      </c>
    </row>
    <row r="149" spans="2:26" s="79" customFormat="1" x14ac:dyDescent="0.2">
      <c r="B149" s="86">
        <f>'3. Investeringen'!B149</f>
        <v>135</v>
      </c>
      <c r="C149" s="86" t="str">
        <f>'3. Investeringen'!C149</f>
        <v>Nieuwe investeringen</v>
      </c>
      <c r="D149" s="86" t="str">
        <f>'3. Investeringen'!F149</f>
        <v>TD</v>
      </c>
      <c r="E149" s="172">
        <f>'3. Investeringen'!M149</f>
        <v>0</v>
      </c>
      <c r="F149" s="121">
        <f>'3. Investeringen'!N149</f>
        <v>2012</v>
      </c>
      <c r="G149" s="86">
        <f>'3. Investeringen'!O149</f>
        <v>9438.2883691093375</v>
      </c>
      <c r="H149" s="20"/>
      <c r="I149" s="137">
        <f>'5. Selectie'!P197</f>
        <v>1</v>
      </c>
      <c r="J149" s="20"/>
      <c r="K149" s="87">
        <f t="shared" si="14"/>
        <v>0</v>
      </c>
      <c r="L149" s="87">
        <f t="shared" si="14"/>
        <v>9438.2883691093375</v>
      </c>
      <c r="M149" s="87">
        <f t="shared" si="14"/>
        <v>0</v>
      </c>
      <c r="N149" s="87">
        <f t="shared" si="14"/>
        <v>0</v>
      </c>
      <c r="O149" s="87">
        <f t="shared" si="14"/>
        <v>0</v>
      </c>
      <c r="P149" s="87">
        <f t="shared" si="14"/>
        <v>0</v>
      </c>
      <c r="Q149" s="87">
        <f t="shared" si="14"/>
        <v>0</v>
      </c>
      <c r="R149" s="87">
        <f t="shared" si="14"/>
        <v>0</v>
      </c>
      <c r="S149" s="87">
        <f t="shared" si="14"/>
        <v>0</v>
      </c>
      <c r="T149" s="87">
        <f t="shared" si="14"/>
        <v>0</v>
      </c>
      <c r="U149" s="87">
        <f t="shared" si="14"/>
        <v>0</v>
      </c>
      <c r="V149" s="87">
        <f t="shared" si="14"/>
        <v>0</v>
      </c>
      <c r="W149" s="87">
        <f t="shared" si="14"/>
        <v>0</v>
      </c>
      <c r="X149" s="87">
        <f t="shared" si="14"/>
        <v>0</v>
      </c>
      <c r="Y149" s="87">
        <f t="shared" si="14"/>
        <v>0</v>
      </c>
      <c r="Z149" s="87">
        <f t="shared" si="14"/>
        <v>0</v>
      </c>
    </row>
    <row r="150" spans="2:26" s="79" customFormat="1" x14ac:dyDescent="0.2">
      <c r="B150" s="86">
        <f>'3. Investeringen'!B150</f>
        <v>136</v>
      </c>
      <c r="C150" s="86" t="str">
        <f>'3. Investeringen'!C150</f>
        <v>Nieuwe investeringen</v>
      </c>
      <c r="D150" s="86" t="str">
        <f>'3. Investeringen'!F150</f>
        <v>TD</v>
      </c>
      <c r="E150" s="172">
        <f>'3. Investeringen'!M150</f>
        <v>55</v>
      </c>
      <c r="F150" s="121">
        <f>'3. Investeringen'!N150</f>
        <v>2013</v>
      </c>
      <c r="G150" s="86">
        <f>'3. Investeringen'!O150</f>
        <v>1679792.2428601999</v>
      </c>
      <c r="H150" s="20"/>
      <c r="I150" s="137">
        <f>'5. Selectie'!P198</f>
        <v>1</v>
      </c>
      <c r="J150" s="20"/>
      <c r="K150" s="87">
        <f t="shared" si="14"/>
        <v>0</v>
      </c>
      <c r="L150" s="87">
        <f t="shared" si="14"/>
        <v>0</v>
      </c>
      <c r="M150" s="87">
        <f t="shared" si="14"/>
        <v>1679792.2428601999</v>
      </c>
      <c r="N150" s="87">
        <f t="shared" si="14"/>
        <v>0</v>
      </c>
      <c r="O150" s="87">
        <f t="shared" si="14"/>
        <v>0</v>
      </c>
      <c r="P150" s="87">
        <f t="shared" si="14"/>
        <v>0</v>
      </c>
      <c r="Q150" s="87">
        <f t="shared" si="14"/>
        <v>0</v>
      </c>
      <c r="R150" s="87">
        <f t="shared" si="14"/>
        <v>0</v>
      </c>
      <c r="S150" s="87">
        <f t="shared" si="14"/>
        <v>0</v>
      </c>
      <c r="T150" s="87">
        <f t="shared" si="14"/>
        <v>0</v>
      </c>
      <c r="U150" s="87">
        <f t="shared" si="14"/>
        <v>0</v>
      </c>
      <c r="V150" s="87">
        <f t="shared" si="14"/>
        <v>0</v>
      </c>
      <c r="W150" s="87">
        <f t="shared" si="14"/>
        <v>0</v>
      </c>
      <c r="X150" s="87">
        <f t="shared" si="14"/>
        <v>0</v>
      </c>
      <c r="Y150" s="87">
        <f t="shared" si="14"/>
        <v>0</v>
      </c>
      <c r="Z150" s="87">
        <f t="shared" si="14"/>
        <v>0</v>
      </c>
    </row>
    <row r="151" spans="2:26" s="79" customFormat="1" x14ac:dyDescent="0.2">
      <c r="B151" s="86">
        <f>'3. Investeringen'!B151</f>
        <v>137</v>
      </c>
      <c r="C151" s="86" t="str">
        <f>'3. Investeringen'!C151</f>
        <v>Nieuwe investeringen</v>
      </c>
      <c r="D151" s="86" t="str">
        <f>'3. Investeringen'!F151</f>
        <v>TD</v>
      </c>
      <c r="E151" s="172">
        <f>'3. Investeringen'!M151</f>
        <v>45</v>
      </c>
      <c r="F151" s="121">
        <f>'3. Investeringen'!N151</f>
        <v>2013</v>
      </c>
      <c r="G151" s="86">
        <f>'3. Investeringen'!O151</f>
        <v>3693953.5182383396</v>
      </c>
      <c r="H151" s="20"/>
      <c r="I151" s="137">
        <f>'5. Selectie'!P199</f>
        <v>1</v>
      </c>
      <c r="J151" s="20"/>
      <c r="K151" s="87">
        <f t="shared" si="14"/>
        <v>0</v>
      </c>
      <c r="L151" s="87">
        <f t="shared" si="14"/>
        <v>0</v>
      </c>
      <c r="M151" s="87">
        <f t="shared" si="14"/>
        <v>3693953.5182383396</v>
      </c>
      <c r="N151" s="87">
        <f t="shared" si="14"/>
        <v>0</v>
      </c>
      <c r="O151" s="87">
        <f t="shared" si="14"/>
        <v>0</v>
      </c>
      <c r="P151" s="87">
        <f t="shared" si="14"/>
        <v>0</v>
      </c>
      <c r="Q151" s="87">
        <f t="shared" si="14"/>
        <v>0</v>
      </c>
      <c r="R151" s="87">
        <f t="shared" si="14"/>
        <v>0</v>
      </c>
      <c r="S151" s="87">
        <f t="shared" si="14"/>
        <v>0</v>
      </c>
      <c r="T151" s="87">
        <f t="shared" si="14"/>
        <v>0</v>
      </c>
      <c r="U151" s="87">
        <f t="shared" si="14"/>
        <v>0</v>
      </c>
      <c r="V151" s="87">
        <f t="shared" si="14"/>
        <v>0</v>
      </c>
      <c r="W151" s="87">
        <f t="shared" si="14"/>
        <v>0</v>
      </c>
      <c r="X151" s="87">
        <f t="shared" si="14"/>
        <v>0</v>
      </c>
      <c r="Y151" s="87">
        <f t="shared" si="14"/>
        <v>0</v>
      </c>
      <c r="Z151" s="87">
        <f t="shared" si="14"/>
        <v>0</v>
      </c>
    </row>
    <row r="152" spans="2:26" s="79" customFormat="1" x14ac:dyDescent="0.2">
      <c r="B152" s="86">
        <f>'3. Investeringen'!B152</f>
        <v>138</v>
      </c>
      <c r="C152" s="86" t="str">
        <f>'3. Investeringen'!C152</f>
        <v>Nieuwe investeringen</v>
      </c>
      <c r="D152" s="86" t="str">
        <f>'3. Investeringen'!F152</f>
        <v>TD</v>
      </c>
      <c r="E152" s="172">
        <f>'3. Investeringen'!M152</f>
        <v>30</v>
      </c>
      <c r="F152" s="121">
        <f>'3. Investeringen'!N152</f>
        <v>2013</v>
      </c>
      <c r="G152" s="86">
        <f>'3. Investeringen'!O152</f>
        <v>780999.4568346584</v>
      </c>
      <c r="H152" s="20"/>
      <c r="I152" s="137">
        <f>'5. Selectie'!P200</f>
        <v>1</v>
      </c>
      <c r="J152" s="20"/>
      <c r="K152" s="87">
        <f t="shared" si="14"/>
        <v>0</v>
      </c>
      <c r="L152" s="87">
        <f t="shared" si="14"/>
        <v>0</v>
      </c>
      <c r="M152" s="87">
        <f t="shared" si="14"/>
        <v>780999.4568346584</v>
      </c>
      <c r="N152" s="87">
        <f t="shared" si="14"/>
        <v>0</v>
      </c>
      <c r="O152" s="87">
        <f t="shared" si="14"/>
        <v>0</v>
      </c>
      <c r="P152" s="87">
        <f t="shared" si="14"/>
        <v>0</v>
      </c>
      <c r="Q152" s="87">
        <f t="shared" si="14"/>
        <v>0</v>
      </c>
      <c r="R152" s="87">
        <f t="shared" si="14"/>
        <v>0</v>
      </c>
      <c r="S152" s="87">
        <f t="shared" si="14"/>
        <v>0</v>
      </c>
      <c r="T152" s="87">
        <f t="shared" si="14"/>
        <v>0</v>
      </c>
      <c r="U152" s="87">
        <f t="shared" si="14"/>
        <v>0</v>
      </c>
      <c r="V152" s="87">
        <f t="shared" si="14"/>
        <v>0</v>
      </c>
      <c r="W152" s="87">
        <f t="shared" si="14"/>
        <v>0</v>
      </c>
      <c r="X152" s="87">
        <f t="shared" si="14"/>
        <v>0</v>
      </c>
      <c r="Y152" s="87">
        <f t="shared" si="14"/>
        <v>0</v>
      </c>
      <c r="Z152" s="87">
        <f t="shared" si="14"/>
        <v>0</v>
      </c>
    </row>
    <row r="153" spans="2:26" s="79" customFormat="1" x14ac:dyDescent="0.2">
      <c r="B153" s="86">
        <f>'3. Investeringen'!B153</f>
        <v>139</v>
      </c>
      <c r="C153" s="86" t="str">
        <f>'3. Investeringen'!C153</f>
        <v>Nieuwe investeringen</v>
      </c>
      <c r="D153" s="86" t="str">
        <f>'3. Investeringen'!F153</f>
        <v>TD</v>
      </c>
      <c r="E153" s="172">
        <f>'3. Investeringen'!M153</f>
        <v>25</v>
      </c>
      <c r="F153" s="121">
        <f>'3. Investeringen'!N153</f>
        <v>2013</v>
      </c>
      <c r="G153" s="86">
        <f>'3. Investeringen'!O153</f>
        <v>1401.2938544116071</v>
      </c>
      <c r="H153" s="20"/>
      <c r="I153" s="137">
        <f>'5. Selectie'!P201</f>
        <v>1</v>
      </c>
      <c r="J153" s="20"/>
      <c r="K153" s="87">
        <f t="shared" si="14"/>
        <v>0</v>
      </c>
      <c r="L153" s="87">
        <f t="shared" si="14"/>
        <v>0</v>
      </c>
      <c r="M153" s="87">
        <f t="shared" si="14"/>
        <v>1401.2938544116071</v>
      </c>
      <c r="N153" s="87">
        <f t="shared" si="14"/>
        <v>0</v>
      </c>
      <c r="O153" s="87">
        <f t="shared" si="14"/>
        <v>0</v>
      </c>
      <c r="P153" s="87">
        <f t="shared" si="14"/>
        <v>0</v>
      </c>
      <c r="Q153" s="87">
        <f t="shared" si="14"/>
        <v>0</v>
      </c>
      <c r="R153" s="87">
        <f t="shared" si="14"/>
        <v>0</v>
      </c>
      <c r="S153" s="87">
        <f t="shared" si="14"/>
        <v>0</v>
      </c>
      <c r="T153" s="87">
        <f t="shared" si="14"/>
        <v>0</v>
      </c>
      <c r="U153" s="87">
        <f t="shared" si="14"/>
        <v>0</v>
      </c>
      <c r="V153" s="87">
        <f t="shared" si="14"/>
        <v>0</v>
      </c>
      <c r="W153" s="87">
        <f t="shared" si="14"/>
        <v>0</v>
      </c>
      <c r="X153" s="87">
        <f t="shared" si="14"/>
        <v>0</v>
      </c>
      <c r="Y153" s="87">
        <f t="shared" si="14"/>
        <v>0</v>
      </c>
      <c r="Z153" s="87">
        <f t="shared" si="14"/>
        <v>0</v>
      </c>
    </row>
    <row r="154" spans="2:26" s="79" customFormat="1" x14ac:dyDescent="0.2">
      <c r="B154" s="86">
        <f>'3. Investeringen'!B154</f>
        <v>140</v>
      </c>
      <c r="C154" s="86" t="str">
        <f>'3. Investeringen'!C154</f>
        <v>Nieuwe investeringen</v>
      </c>
      <c r="D154" s="86" t="str">
        <f>'3. Investeringen'!F154</f>
        <v>TD</v>
      </c>
      <c r="E154" s="172">
        <f>'3. Investeringen'!M154</f>
        <v>10</v>
      </c>
      <c r="F154" s="121">
        <f>'3. Investeringen'!N154</f>
        <v>2013</v>
      </c>
      <c r="G154" s="86">
        <f>'3. Investeringen'!O154</f>
        <v>392645.94213164691</v>
      </c>
      <c r="H154" s="20"/>
      <c r="I154" s="137">
        <f>'5. Selectie'!P202</f>
        <v>1</v>
      </c>
      <c r="J154" s="20"/>
      <c r="K154" s="87">
        <f t="shared" si="14"/>
        <v>0</v>
      </c>
      <c r="L154" s="87">
        <f t="shared" si="14"/>
        <v>0</v>
      </c>
      <c r="M154" s="87">
        <f t="shared" si="14"/>
        <v>392645.94213164691</v>
      </c>
      <c r="N154" s="87">
        <f t="shared" si="14"/>
        <v>0</v>
      </c>
      <c r="O154" s="87">
        <f t="shared" si="14"/>
        <v>0</v>
      </c>
      <c r="P154" s="87">
        <f t="shared" si="14"/>
        <v>0</v>
      </c>
      <c r="Q154" s="87">
        <f t="shared" si="14"/>
        <v>0</v>
      </c>
      <c r="R154" s="87">
        <f t="shared" si="14"/>
        <v>0</v>
      </c>
      <c r="S154" s="87">
        <f t="shared" si="14"/>
        <v>0</v>
      </c>
      <c r="T154" s="87">
        <f t="shared" si="14"/>
        <v>0</v>
      </c>
      <c r="U154" s="87">
        <f t="shared" si="14"/>
        <v>0</v>
      </c>
      <c r="V154" s="87">
        <f t="shared" si="14"/>
        <v>0</v>
      </c>
      <c r="W154" s="87">
        <f t="shared" si="14"/>
        <v>0</v>
      </c>
      <c r="X154" s="87">
        <f t="shared" si="14"/>
        <v>0</v>
      </c>
      <c r="Y154" s="87">
        <f t="shared" si="14"/>
        <v>0</v>
      </c>
      <c r="Z154" s="87">
        <f t="shared" si="14"/>
        <v>0</v>
      </c>
    </row>
    <row r="155" spans="2:26" s="79" customFormat="1" x14ac:dyDescent="0.2">
      <c r="B155" s="86">
        <f>'3. Investeringen'!B155</f>
        <v>141</v>
      </c>
      <c r="C155" s="86" t="str">
        <f>'3. Investeringen'!C155</f>
        <v>Nieuwe investeringen</v>
      </c>
      <c r="D155" s="86" t="str">
        <f>'3. Investeringen'!F155</f>
        <v>TD</v>
      </c>
      <c r="E155" s="172">
        <f>'3. Investeringen'!M155</f>
        <v>0</v>
      </c>
      <c r="F155" s="121">
        <f>'3. Investeringen'!N155</f>
        <v>2013</v>
      </c>
      <c r="G155" s="86">
        <f>'3. Investeringen'!O155</f>
        <v>10040.448973730447</v>
      </c>
      <c r="H155" s="20"/>
      <c r="I155" s="137">
        <f>'5. Selectie'!P203</f>
        <v>1</v>
      </c>
      <c r="J155" s="20"/>
      <c r="K155" s="87">
        <f t="shared" ref="K155:Z164" si="15">($F155=K$14)*$I155*$G155</f>
        <v>0</v>
      </c>
      <c r="L155" s="87">
        <f t="shared" si="15"/>
        <v>0</v>
      </c>
      <c r="M155" s="87">
        <f t="shared" si="15"/>
        <v>10040.448973730447</v>
      </c>
      <c r="N155" s="87">
        <f t="shared" si="15"/>
        <v>0</v>
      </c>
      <c r="O155" s="87">
        <f t="shared" si="15"/>
        <v>0</v>
      </c>
      <c r="P155" s="87">
        <f t="shared" si="15"/>
        <v>0</v>
      </c>
      <c r="Q155" s="87">
        <f t="shared" si="15"/>
        <v>0</v>
      </c>
      <c r="R155" s="87">
        <f t="shared" si="15"/>
        <v>0</v>
      </c>
      <c r="S155" s="87">
        <f t="shared" si="15"/>
        <v>0</v>
      </c>
      <c r="T155" s="87">
        <f t="shared" si="15"/>
        <v>0</v>
      </c>
      <c r="U155" s="87">
        <f t="shared" si="15"/>
        <v>0</v>
      </c>
      <c r="V155" s="87">
        <f t="shared" si="15"/>
        <v>0</v>
      </c>
      <c r="W155" s="87">
        <f t="shared" si="15"/>
        <v>0</v>
      </c>
      <c r="X155" s="87">
        <f t="shared" si="15"/>
        <v>0</v>
      </c>
      <c r="Y155" s="87">
        <f t="shared" si="15"/>
        <v>0</v>
      </c>
      <c r="Z155" s="87">
        <f t="shared" si="15"/>
        <v>0</v>
      </c>
    </row>
    <row r="156" spans="2:26" s="79" customFormat="1" x14ac:dyDescent="0.2">
      <c r="B156" s="86">
        <f>'3. Investeringen'!B156</f>
        <v>142</v>
      </c>
      <c r="C156" s="86" t="str">
        <f>'3. Investeringen'!C156</f>
        <v>Nieuwe investeringen</v>
      </c>
      <c r="D156" s="86" t="str">
        <f>'3. Investeringen'!F156</f>
        <v>TD</v>
      </c>
      <c r="E156" s="172">
        <f>'3. Investeringen'!M156</f>
        <v>55</v>
      </c>
      <c r="F156" s="121">
        <f>'3. Investeringen'!N156</f>
        <v>2014</v>
      </c>
      <c r="G156" s="86">
        <f>'3. Investeringen'!O156</f>
        <v>2146380.80564507</v>
      </c>
      <c r="H156" s="20"/>
      <c r="I156" s="137">
        <f>'5. Selectie'!P204</f>
        <v>1</v>
      </c>
      <c r="J156" s="20"/>
      <c r="K156" s="87">
        <f t="shared" si="15"/>
        <v>0</v>
      </c>
      <c r="L156" s="87">
        <f t="shared" si="15"/>
        <v>0</v>
      </c>
      <c r="M156" s="87">
        <f t="shared" si="15"/>
        <v>0</v>
      </c>
      <c r="N156" s="87">
        <f t="shared" si="15"/>
        <v>2146380.80564507</v>
      </c>
      <c r="O156" s="87">
        <f t="shared" si="15"/>
        <v>0</v>
      </c>
      <c r="P156" s="87">
        <f t="shared" si="15"/>
        <v>0</v>
      </c>
      <c r="Q156" s="87">
        <f t="shared" si="15"/>
        <v>0</v>
      </c>
      <c r="R156" s="87">
        <f t="shared" si="15"/>
        <v>0</v>
      </c>
      <c r="S156" s="87">
        <f t="shared" si="15"/>
        <v>0</v>
      </c>
      <c r="T156" s="87">
        <f t="shared" si="15"/>
        <v>0</v>
      </c>
      <c r="U156" s="87">
        <f t="shared" si="15"/>
        <v>0</v>
      </c>
      <c r="V156" s="87">
        <f t="shared" si="15"/>
        <v>0</v>
      </c>
      <c r="W156" s="87">
        <f t="shared" si="15"/>
        <v>0</v>
      </c>
      <c r="X156" s="87">
        <f t="shared" si="15"/>
        <v>0</v>
      </c>
      <c r="Y156" s="87">
        <f t="shared" si="15"/>
        <v>0</v>
      </c>
      <c r="Z156" s="87">
        <f t="shared" si="15"/>
        <v>0</v>
      </c>
    </row>
    <row r="157" spans="2:26" s="79" customFormat="1" x14ac:dyDescent="0.2">
      <c r="B157" s="86">
        <f>'3. Investeringen'!B157</f>
        <v>143</v>
      </c>
      <c r="C157" s="86" t="str">
        <f>'3. Investeringen'!C157</f>
        <v>Nieuwe investeringen</v>
      </c>
      <c r="D157" s="86" t="str">
        <f>'3. Investeringen'!F157</f>
        <v>TD</v>
      </c>
      <c r="E157" s="172">
        <f>'3. Investeringen'!M157</f>
        <v>45</v>
      </c>
      <c r="F157" s="121">
        <f>'3. Investeringen'!N157</f>
        <v>2014</v>
      </c>
      <c r="G157" s="86">
        <f>'3. Investeringen'!O157</f>
        <v>4687133.0309084048</v>
      </c>
      <c r="H157" s="20"/>
      <c r="I157" s="137">
        <f>'5. Selectie'!P205</f>
        <v>1</v>
      </c>
      <c r="J157" s="20"/>
      <c r="K157" s="87">
        <f t="shared" si="15"/>
        <v>0</v>
      </c>
      <c r="L157" s="87">
        <f t="shared" si="15"/>
        <v>0</v>
      </c>
      <c r="M157" s="87">
        <f t="shared" si="15"/>
        <v>0</v>
      </c>
      <c r="N157" s="87">
        <f t="shared" si="15"/>
        <v>4687133.0309084048</v>
      </c>
      <c r="O157" s="87">
        <f t="shared" si="15"/>
        <v>0</v>
      </c>
      <c r="P157" s="87">
        <f t="shared" si="15"/>
        <v>0</v>
      </c>
      <c r="Q157" s="87">
        <f t="shared" si="15"/>
        <v>0</v>
      </c>
      <c r="R157" s="87">
        <f t="shared" si="15"/>
        <v>0</v>
      </c>
      <c r="S157" s="87">
        <f t="shared" si="15"/>
        <v>0</v>
      </c>
      <c r="T157" s="87">
        <f t="shared" si="15"/>
        <v>0</v>
      </c>
      <c r="U157" s="87">
        <f t="shared" si="15"/>
        <v>0</v>
      </c>
      <c r="V157" s="87">
        <f t="shared" si="15"/>
        <v>0</v>
      </c>
      <c r="W157" s="87">
        <f t="shared" si="15"/>
        <v>0</v>
      </c>
      <c r="X157" s="87">
        <f t="shared" si="15"/>
        <v>0</v>
      </c>
      <c r="Y157" s="87">
        <f t="shared" si="15"/>
        <v>0</v>
      </c>
      <c r="Z157" s="87">
        <f t="shared" si="15"/>
        <v>0</v>
      </c>
    </row>
    <row r="158" spans="2:26" s="79" customFormat="1" x14ac:dyDescent="0.2">
      <c r="B158" s="86">
        <f>'3. Investeringen'!B158</f>
        <v>144</v>
      </c>
      <c r="C158" s="86" t="str">
        <f>'3. Investeringen'!C158</f>
        <v>Nieuwe investeringen</v>
      </c>
      <c r="D158" s="86" t="str">
        <f>'3. Investeringen'!F158</f>
        <v>TD</v>
      </c>
      <c r="E158" s="172">
        <f>'3. Investeringen'!M158</f>
        <v>30</v>
      </c>
      <c r="F158" s="121">
        <f>'3. Investeringen'!N158</f>
        <v>2014</v>
      </c>
      <c r="G158" s="86">
        <f>'3. Investeringen'!O158</f>
        <v>963613.63931597373</v>
      </c>
      <c r="H158" s="20"/>
      <c r="I158" s="137">
        <f>'5. Selectie'!P206</f>
        <v>1</v>
      </c>
      <c r="J158" s="20"/>
      <c r="K158" s="87">
        <f t="shared" si="15"/>
        <v>0</v>
      </c>
      <c r="L158" s="87">
        <f t="shared" si="15"/>
        <v>0</v>
      </c>
      <c r="M158" s="87">
        <f t="shared" si="15"/>
        <v>0</v>
      </c>
      <c r="N158" s="87">
        <f t="shared" si="15"/>
        <v>963613.63931597373</v>
      </c>
      <c r="O158" s="87">
        <f t="shared" si="15"/>
        <v>0</v>
      </c>
      <c r="P158" s="87">
        <f t="shared" si="15"/>
        <v>0</v>
      </c>
      <c r="Q158" s="87">
        <f t="shared" si="15"/>
        <v>0</v>
      </c>
      <c r="R158" s="87">
        <f t="shared" si="15"/>
        <v>0</v>
      </c>
      <c r="S158" s="87">
        <f t="shared" si="15"/>
        <v>0</v>
      </c>
      <c r="T158" s="87">
        <f t="shared" si="15"/>
        <v>0</v>
      </c>
      <c r="U158" s="87">
        <f t="shared" si="15"/>
        <v>0</v>
      </c>
      <c r="V158" s="87">
        <f t="shared" si="15"/>
        <v>0</v>
      </c>
      <c r="W158" s="87">
        <f t="shared" si="15"/>
        <v>0</v>
      </c>
      <c r="X158" s="87">
        <f t="shared" si="15"/>
        <v>0</v>
      </c>
      <c r="Y158" s="87">
        <f t="shared" si="15"/>
        <v>0</v>
      </c>
      <c r="Z158" s="87">
        <f t="shared" si="15"/>
        <v>0</v>
      </c>
    </row>
    <row r="159" spans="2:26" s="79" customFormat="1" x14ac:dyDescent="0.2">
      <c r="B159" s="86">
        <f>'3. Investeringen'!B159</f>
        <v>145</v>
      </c>
      <c r="C159" s="86" t="str">
        <f>'3. Investeringen'!C159</f>
        <v>Nieuwe investeringen</v>
      </c>
      <c r="D159" s="86" t="str">
        <f>'3. Investeringen'!F159</f>
        <v>TD</v>
      </c>
      <c r="E159" s="172">
        <f>'3. Investeringen'!M159</f>
        <v>25</v>
      </c>
      <c r="F159" s="121">
        <f>'3. Investeringen'!N159</f>
        <v>2014</v>
      </c>
      <c r="G159" s="86">
        <f>'3. Investeringen'!O159</f>
        <v>3272.543515036954</v>
      </c>
      <c r="H159" s="20"/>
      <c r="I159" s="137">
        <f>'5. Selectie'!P207</f>
        <v>1</v>
      </c>
      <c r="J159" s="20"/>
      <c r="K159" s="87">
        <f t="shared" si="15"/>
        <v>0</v>
      </c>
      <c r="L159" s="87">
        <f t="shared" si="15"/>
        <v>0</v>
      </c>
      <c r="M159" s="87">
        <f t="shared" si="15"/>
        <v>0</v>
      </c>
      <c r="N159" s="87">
        <f t="shared" si="15"/>
        <v>3272.543515036954</v>
      </c>
      <c r="O159" s="87">
        <f t="shared" si="15"/>
        <v>0</v>
      </c>
      <c r="P159" s="87">
        <f t="shared" si="15"/>
        <v>0</v>
      </c>
      <c r="Q159" s="87">
        <f t="shared" si="15"/>
        <v>0</v>
      </c>
      <c r="R159" s="87">
        <f t="shared" si="15"/>
        <v>0</v>
      </c>
      <c r="S159" s="87">
        <f t="shared" si="15"/>
        <v>0</v>
      </c>
      <c r="T159" s="87">
        <f t="shared" si="15"/>
        <v>0</v>
      </c>
      <c r="U159" s="87">
        <f t="shared" si="15"/>
        <v>0</v>
      </c>
      <c r="V159" s="87">
        <f t="shared" si="15"/>
        <v>0</v>
      </c>
      <c r="W159" s="87">
        <f t="shared" si="15"/>
        <v>0</v>
      </c>
      <c r="X159" s="87">
        <f t="shared" si="15"/>
        <v>0</v>
      </c>
      <c r="Y159" s="87">
        <f t="shared" si="15"/>
        <v>0</v>
      </c>
      <c r="Z159" s="87">
        <f t="shared" si="15"/>
        <v>0</v>
      </c>
    </row>
    <row r="160" spans="2:26" s="79" customFormat="1" x14ac:dyDescent="0.2">
      <c r="B160" s="86">
        <f>'3. Investeringen'!B160</f>
        <v>146</v>
      </c>
      <c r="C160" s="86" t="str">
        <f>'3. Investeringen'!C160</f>
        <v>Nieuwe investeringen</v>
      </c>
      <c r="D160" s="86" t="str">
        <f>'3. Investeringen'!F160</f>
        <v>TD</v>
      </c>
      <c r="E160" s="172">
        <f>'3. Investeringen'!M160</f>
        <v>10</v>
      </c>
      <c r="F160" s="121">
        <f>'3. Investeringen'!N160</f>
        <v>2014</v>
      </c>
      <c r="G160" s="86">
        <f>'3. Investeringen'!O160</f>
        <v>273394.90931603988</v>
      </c>
      <c r="H160" s="20"/>
      <c r="I160" s="137">
        <f>'5. Selectie'!P208</f>
        <v>1</v>
      </c>
      <c r="J160" s="20"/>
      <c r="K160" s="87">
        <f t="shared" si="15"/>
        <v>0</v>
      </c>
      <c r="L160" s="87">
        <f t="shared" si="15"/>
        <v>0</v>
      </c>
      <c r="M160" s="87">
        <f t="shared" si="15"/>
        <v>0</v>
      </c>
      <c r="N160" s="87">
        <f t="shared" si="15"/>
        <v>273394.90931603988</v>
      </c>
      <c r="O160" s="87">
        <f t="shared" si="15"/>
        <v>0</v>
      </c>
      <c r="P160" s="87">
        <f t="shared" si="15"/>
        <v>0</v>
      </c>
      <c r="Q160" s="87">
        <f t="shared" si="15"/>
        <v>0</v>
      </c>
      <c r="R160" s="87">
        <f t="shared" si="15"/>
        <v>0</v>
      </c>
      <c r="S160" s="87">
        <f t="shared" si="15"/>
        <v>0</v>
      </c>
      <c r="T160" s="87">
        <f t="shared" si="15"/>
        <v>0</v>
      </c>
      <c r="U160" s="87">
        <f t="shared" si="15"/>
        <v>0</v>
      </c>
      <c r="V160" s="87">
        <f t="shared" si="15"/>
        <v>0</v>
      </c>
      <c r="W160" s="87">
        <f t="shared" si="15"/>
        <v>0</v>
      </c>
      <c r="X160" s="87">
        <f t="shared" si="15"/>
        <v>0</v>
      </c>
      <c r="Y160" s="87">
        <f t="shared" si="15"/>
        <v>0</v>
      </c>
      <c r="Z160" s="87">
        <f t="shared" si="15"/>
        <v>0</v>
      </c>
    </row>
    <row r="161" spans="2:26" s="79" customFormat="1" x14ac:dyDescent="0.2">
      <c r="B161" s="86">
        <f>'3. Investeringen'!B161</f>
        <v>147</v>
      </c>
      <c r="C161" s="86" t="str">
        <f>'3. Investeringen'!C161</f>
        <v>Nieuwe investeringen</v>
      </c>
      <c r="D161" s="86" t="str">
        <f>'3. Investeringen'!F161</f>
        <v>TD</v>
      </c>
      <c r="E161" s="172">
        <f>'3. Investeringen'!M161</f>
        <v>0</v>
      </c>
      <c r="F161" s="121">
        <f>'3. Investeringen'!N161</f>
        <v>2014</v>
      </c>
      <c r="G161" s="86">
        <f>'3. Investeringen'!O161</f>
        <v>12494.33286197521</v>
      </c>
      <c r="H161" s="20"/>
      <c r="I161" s="137">
        <f>'5. Selectie'!P209</f>
        <v>1</v>
      </c>
      <c r="J161" s="20"/>
      <c r="K161" s="87">
        <f t="shared" si="15"/>
        <v>0</v>
      </c>
      <c r="L161" s="87">
        <f t="shared" si="15"/>
        <v>0</v>
      </c>
      <c r="M161" s="87">
        <f t="shared" si="15"/>
        <v>0</v>
      </c>
      <c r="N161" s="87">
        <f t="shared" si="15"/>
        <v>12494.33286197521</v>
      </c>
      <c r="O161" s="87">
        <f t="shared" si="15"/>
        <v>0</v>
      </c>
      <c r="P161" s="87">
        <f t="shared" si="15"/>
        <v>0</v>
      </c>
      <c r="Q161" s="87">
        <f t="shared" si="15"/>
        <v>0</v>
      </c>
      <c r="R161" s="87">
        <f t="shared" si="15"/>
        <v>0</v>
      </c>
      <c r="S161" s="87">
        <f t="shared" si="15"/>
        <v>0</v>
      </c>
      <c r="T161" s="87">
        <f t="shared" si="15"/>
        <v>0</v>
      </c>
      <c r="U161" s="87">
        <f t="shared" si="15"/>
        <v>0</v>
      </c>
      <c r="V161" s="87">
        <f t="shared" si="15"/>
        <v>0</v>
      </c>
      <c r="W161" s="87">
        <f t="shared" si="15"/>
        <v>0</v>
      </c>
      <c r="X161" s="87">
        <f t="shared" si="15"/>
        <v>0</v>
      </c>
      <c r="Y161" s="87">
        <f t="shared" si="15"/>
        <v>0</v>
      </c>
      <c r="Z161" s="87">
        <f t="shared" si="15"/>
        <v>0</v>
      </c>
    </row>
    <row r="162" spans="2:26" s="79" customFormat="1" x14ac:dyDescent="0.2">
      <c r="B162" s="86">
        <f>'3. Investeringen'!B162</f>
        <v>148</v>
      </c>
      <c r="C162" s="86" t="str">
        <f>'3. Investeringen'!C162</f>
        <v>Nieuwe investeringen</v>
      </c>
      <c r="D162" s="86" t="str">
        <f>'3. Investeringen'!F162</f>
        <v>TD</v>
      </c>
      <c r="E162" s="172">
        <f>'3. Investeringen'!M162</f>
        <v>55</v>
      </c>
      <c r="F162" s="121">
        <f>'3. Investeringen'!N162</f>
        <v>2015</v>
      </c>
      <c r="G162" s="86">
        <f>'3. Investeringen'!O162</f>
        <v>1373733.2654095753</v>
      </c>
      <c r="H162" s="20"/>
      <c r="I162" s="137">
        <f>'5. Selectie'!P210</f>
        <v>1</v>
      </c>
      <c r="J162" s="20"/>
      <c r="K162" s="87">
        <f t="shared" si="15"/>
        <v>0</v>
      </c>
      <c r="L162" s="87">
        <f t="shared" si="15"/>
        <v>0</v>
      </c>
      <c r="M162" s="87">
        <f t="shared" si="15"/>
        <v>0</v>
      </c>
      <c r="N162" s="87">
        <f t="shared" si="15"/>
        <v>0</v>
      </c>
      <c r="O162" s="87">
        <f t="shared" si="15"/>
        <v>1373733.2654095753</v>
      </c>
      <c r="P162" s="87">
        <f t="shared" si="15"/>
        <v>0</v>
      </c>
      <c r="Q162" s="87">
        <f t="shared" si="15"/>
        <v>0</v>
      </c>
      <c r="R162" s="87">
        <f t="shared" si="15"/>
        <v>0</v>
      </c>
      <c r="S162" s="87">
        <f t="shared" si="15"/>
        <v>0</v>
      </c>
      <c r="T162" s="87">
        <f t="shared" si="15"/>
        <v>0</v>
      </c>
      <c r="U162" s="87">
        <f t="shared" si="15"/>
        <v>0</v>
      </c>
      <c r="V162" s="87">
        <f t="shared" si="15"/>
        <v>0</v>
      </c>
      <c r="W162" s="87">
        <f t="shared" si="15"/>
        <v>0</v>
      </c>
      <c r="X162" s="87">
        <f t="shared" si="15"/>
        <v>0</v>
      </c>
      <c r="Y162" s="87">
        <f t="shared" si="15"/>
        <v>0</v>
      </c>
      <c r="Z162" s="87">
        <f t="shared" si="15"/>
        <v>0</v>
      </c>
    </row>
    <row r="163" spans="2:26" s="79" customFormat="1" x14ac:dyDescent="0.2">
      <c r="B163" s="86">
        <f>'3. Investeringen'!B163</f>
        <v>149</v>
      </c>
      <c r="C163" s="86" t="str">
        <f>'3. Investeringen'!C163</f>
        <v>Nieuwe investeringen</v>
      </c>
      <c r="D163" s="86" t="str">
        <f>'3. Investeringen'!F163</f>
        <v>TD</v>
      </c>
      <c r="E163" s="172">
        <f>'3. Investeringen'!M163</f>
        <v>45</v>
      </c>
      <c r="F163" s="121">
        <f>'3. Investeringen'!N163</f>
        <v>2015</v>
      </c>
      <c r="G163" s="86">
        <f>'3. Investeringen'!O163</f>
        <v>3019890.4552159794</v>
      </c>
      <c r="H163" s="20"/>
      <c r="I163" s="137">
        <f>'5. Selectie'!P211</f>
        <v>1</v>
      </c>
      <c r="J163" s="20"/>
      <c r="K163" s="87">
        <f t="shared" si="15"/>
        <v>0</v>
      </c>
      <c r="L163" s="87">
        <f t="shared" si="15"/>
        <v>0</v>
      </c>
      <c r="M163" s="87">
        <f t="shared" si="15"/>
        <v>0</v>
      </c>
      <c r="N163" s="87">
        <f t="shared" si="15"/>
        <v>0</v>
      </c>
      <c r="O163" s="87">
        <f t="shared" si="15"/>
        <v>3019890.4552159794</v>
      </c>
      <c r="P163" s="87">
        <f t="shared" si="15"/>
        <v>0</v>
      </c>
      <c r="Q163" s="87">
        <f t="shared" si="15"/>
        <v>0</v>
      </c>
      <c r="R163" s="87">
        <f t="shared" si="15"/>
        <v>0</v>
      </c>
      <c r="S163" s="87">
        <f t="shared" si="15"/>
        <v>0</v>
      </c>
      <c r="T163" s="87">
        <f t="shared" si="15"/>
        <v>0</v>
      </c>
      <c r="U163" s="87">
        <f t="shared" si="15"/>
        <v>0</v>
      </c>
      <c r="V163" s="87">
        <f t="shared" si="15"/>
        <v>0</v>
      </c>
      <c r="W163" s="87">
        <f t="shared" si="15"/>
        <v>0</v>
      </c>
      <c r="X163" s="87">
        <f t="shared" si="15"/>
        <v>0</v>
      </c>
      <c r="Y163" s="87">
        <f t="shared" si="15"/>
        <v>0</v>
      </c>
      <c r="Z163" s="87">
        <f t="shared" si="15"/>
        <v>0</v>
      </c>
    </row>
    <row r="164" spans="2:26" s="79" customFormat="1" x14ac:dyDescent="0.2">
      <c r="B164" s="86">
        <f>'3. Investeringen'!B164</f>
        <v>150</v>
      </c>
      <c r="C164" s="86" t="str">
        <f>'3. Investeringen'!C164</f>
        <v>Nieuwe investeringen</v>
      </c>
      <c r="D164" s="86" t="str">
        <f>'3. Investeringen'!F164</f>
        <v>TD</v>
      </c>
      <c r="E164" s="172">
        <f>'3. Investeringen'!M164</f>
        <v>30</v>
      </c>
      <c r="F164" s="121">
        <f>'3. Investeringen'!N164</f>
        <v>2015</v>
      </c>
      <c r="G164" s="86">
        <f>'3. Investeringen'!O164</f>
        <v>615923.55010191235</v>
      </c>
      <c r="H164" s="20"/>
      <c r="I164" s="137">
        <f>'5. Selectie'!P212</f>
        <v>1</v>
      </c>
      <c r="J164" s="20"/>
      <c r="K164" s="87">
        <f t="shared" si="15"/>
        <v>0</v>
      </c>
      <c r="L164" s="87">
        <f t="shared" si="15"/>
        <v>0</v>
      </c>
      <c r="M164" s="87">
        <f t="shared" si="15"/>
        <v>0</v>
      </c>
      <c r="N164" s="87">
        <f t="shared" si="15"/>
        <v>0</v>
      </c>
      <c r="O164" s="87">
        <f t="shared" si="15"/>
        <v>615923.55010191235</v>
      </c>
      <c r="P164" s="87">
        <f t="shared" si="15"/>
        <v>0</v>
      </c>
      <c r="Q164" s="87">
        <f t="shared" si="15"/>
        <v>0</v>
      </c>
      <c r="R164" s="87">
        <f t="shared" si="15"/>
        <v>0</v>
      </c>
      <c r="S164" s="87">
        <f t="shared" si="15"/>
        <v>0</v>
      </c>
      <c r="T164" s="87">
        <f t="shared" si="15"/>
        <v>0</v>
      </c>
      <c r="U164" s="87">
        <f t="shared" si="15"/>
        <v>0</v>
      </c>
      <c r="V164" s="87">
        <f t="shared" si="15"/>
        <v>0</v>
      </c>
      <c r="W164" s="87">
        <f t="shared" si="15"/>
        <v>0</v>
      </c>
      <c r="X164" s="87">
        <f t="shared" si="15"/>
        <v>0</v>
      </c>
      <c r="Y164" s="87">
        <f t="shared" si="15"/>
        <v>0</v>
      </c>
      <c r="Z164" s="87">
        <f t="shared" si="15"/>
        <v>0</v>
      </c>
    </row>
    <row r="165" spans="2:26" s="79" customFormat="1" x14ac:dyDescent="0.2">
      <c r="B165" s="86">
        <f>'3. Investeringen'!B165</f>
        <v>151</v>
      </c>
      <c r="C165" s="86" t="str">
        <f>'3. Investeringen'!C165</f>
        <v>Nieuwe investeringen</v>
      </c>
      <c r="D165" s="86" t="str">
        <f>'3. Investeringen'!F165</f>
        <v>TD</v>
      </c>
      <c r="E165" s="172">
        <f>'3. Investeringen'!M165</f>
        <v>25</v>
      </c>
      <c r="F165" s="121">
        <f>'3. Investeringen'!N165</f>
        <v>2015</v>
      </c>
      <c r="G165" s="86">
        <f>'3. Investeringen'!O165</f>
        <v>2483.701508650443</v>
      </c>
      <c r="H165" s="20"/>
      <c r="I165" s="137">
        <f>'5. Selectie'!P213</f>
        <v>1</v>
      </c>
      <c r="J165" s="20"/>
      <c r="K165" s="87">
        <f t="shared" ref="K165:Z174" si="16">($F165=K$14)*$I165*$G165</f>
        <v>0</v>
      </c>
      <c r="L165" s="87">
        <f t="shared" si="16"/>
        <v>0</v>
      </c>
      <c r="M165" s="87">
        <f t="shared" si="16"/>
        <v>0</v>
      </c>
      <c r="N165" s="87">
        <f t="shared" si="16"/>
        <v>0</v>
      </c>
      <c r="O165" s="87">
        <f t="shared" si="16"/>
        <v>2483.701508650443</v>
      </c>
      <c r="P165" s="87">
        <f t="shared" si="16"/>
        <v>0</v>
      </c>
      <c r="Q165" s="87">
        <f t="shared" si="16"/>
        <v>0</v>
      </c>
      <c r="R165" s="87">
        <f t="shared" si="16"/>
        <v>0</v>
      </c>
      <c r="S165" s="87">
        <f t="shared" si="16"/>
        <v>0</v>
      </c>
      <c r="T165" s="87">
        <f t="shared" si="16"/>
        <v>0</v>
      </c>
      <c r="U165" s="87">
        <f t="shared" si="16"/>
        <v>0</v>
      </c>
      <c r="V165" s="87">
        <f t="shared" si="16"/>
        <v>0</v>
      </c>
      <c r="W165" s="87">
        <f t="shared" si="16"/>
        <v>0</v>
      </c>
      <c r="X165" s="87">
        <f t="shared" si="16"/>
        <v>0</v>
      </c>
      <c r="Y165" s="87">
        <f t="shared" si="16"/>
        <v>0</v>
      </c>
      <c r="Z165" s="87">
        <f t="shared" si="16"/>
        <v>0</v>
      </c>
    </row>
    <row r="166" spans="2:26" s="79" customFormat="1" x14ac:dyDescent="0.2">
      <c r="B166" s="86">
        <f>'3. Investeringen'!B166</f>
        <v>152</v>
      </c>
      <c r="C166" s="86" t="str">
        <f>'3. Investeringen'!C166</f>
        <v>Nieuwe investeringen</v>
      </c>
      <c r="D166" s="86" t="str">
        <f>'3. Investeringen'!F166</f>
        <v>TD</v>
      </c>
      <c r="E166" s="172">
        <f>'3. Investeringen'!M166</f>
        <v>10</v>
      </c>
      <c r="F166" s="121">
        <f>'3. Investeringen'!N166</f>
        <v>2015</v>
      </c>
      <c r="G166" s="86">
        <f>'3. Investeringen'!O166</f>
        <v>218374.91575693112</v>
      </c>
      <c r="H166" s="20"/>
      <c r="I166" s="137">
        <f>'5. Selectie'!P214</f>
        <v>1</v>
      </c>
      <c r="J166" s="20"/>
      <c r="K166" s="87">
        <f t="shared" si="16"/>
        <v>0</v>
      </c>
      <c r="L166" s="87">
        <f t="shared" si="16"/>
        <v>0</v>
      </c>
      <c r="M166" s="87">
        <f t="shared" si="16"/>
        <v>0</v>
      </c>
      <c r="N166" s="87">
        <f t="shared" si="16"/>
        <v>0</v>
      </c>
      <c r="O166" s="87">
        <f t="shared" si="16"/>
        <v>218374.91575693112</v>
      </c>
      <c r="P166" s="87">
        <f t="shared" si="16"/>
        <v>0</v>
      </c>
      <c r="Q166" s="87">
        <f t="shared" si="16"/>
        <v>0</v>
      </c>
      <c r="R166" s="87">
        <f t="shared" si="16"/>
        <v>0</v>
      </c>
      <c r="S166" s="87">
        <f t="shared" si="16"/>
        <v>0</v>
      </c>
      <c r="T166" s="87">
        <f t="shared" si="16"/>
        <v>0</v>
      </c>
      <c r="U166" s="87">
        <f t="shared" si="16"/>
        <v>0</v>
      </c>
      <c r="V166" s="87">
        <f t="shared" si="16"/>
        <v>0</v>
      </c>
      <c r="W166" s="87">
        <f t="shared" si="16"/>
        <v>0</v>
      </c>
      <c r="X166" s="87">
        <f t="shared" si="16"/>
        <v>0</v>
      </c>
      <c r="Y166" s="87">
        <f t="shared" si="16"/>
        <v>0</v>
      </c>
      <c r="Z166" s="87">
        <f t="shared" si="16"/>
        <v>0</v>
      </c>
    </row>
    <row r="167" spans="2:26" s="79" customFormat="1" x14ac:dyDescent="0.2">
      <c r="B167" s="86">
        <f>'3. Investeringen'!B167</f>
        <v>153</v>
      </c>
      <c r="C167" s="86" t="str">
        <f>'3. Investeringen'!C167</f>
        <v>Nieuwe investeringen</v>
      </c>
      <c r="D167" s="86" t="str">
        <f>'3. Investeringen'!F167</f>
        <v>TD</v>
      </c>
      <c r="E167" s="172">
        <f>'3. Investeringen'!M167</f>
        <v>0</v>
      </c>
      <c r="F167" s="121">
        <f>'3. Investeringen'!N167</f>
        <v>2015</v>
      </c>
      <c r="G167" s="86">
        <f>'3. Investeringen'!O167</f>
        <v>7523.8270069478103</v>
      </c>
      <c r="H167" s="20"/>
      <c r="I167" s="137">
        <f>'5. Selectie'!P215</f>
        <v>1</v>
      </c>
      <c r="J167" s="20"/>
      <c r="K167" s="87">
        <f t="shared" si="16"/>
        <v>0</v>
      </c>
      <c r="L167" s="87">
        <f t="shared" si="16"/>
        <v>0</v>
      </c>
      <c r="M167" s="87">
        <f t="shared" si="16"/>
        <v>0</v>
      </c>
      <c r="N167" s="87">
        <f t="shared" si="16"/>
        <v>0</v>
      </c>
      <c r="O167" s="87">
        <f t="shared" si="16"/>
        <v>7523.8270069478103</v>
      </c>
      <c r="P167" s="87">
        <f t="shared" si="16"/>
        <v>0</v>
      </c>
      <c r="Q167" s="87">
        <f t="shared" si="16"/>
        <v>0</v>
      </c>
      <c r="R167" s="87">
        <f t="shared" si="16"/>
        <v>0</v>
      </c>
      <c r="S167" s="87">
        <f t="shared" si="16"/>
        <v>0</v>
      </c>
      <c r="T167" s="87">
        <f t="shared" si="16"/>
        <v>0</v>
      </c>
      <c r="U167" s="87">
        <f t="shared" si="16"/>
        <v>0</v>
      </c>
      <c r="V167" s="87">
        <f t="shared" si="16"/>
        <v>0</v>
      </c>
      <c r="W167" s="87">
        <f t="shared" si="16"/>
        <v>0</v>
      </c>
      <c r="X167" s="87">
        <f t="shared" si="16"/>
        <v>0</v>
      </c>
      <c r="Y167" s="87">
        <f t="shared" si="16"/>
        <v>0</v>
      </c>
      <c r="Z167" s="87">
        <f t="shared" si="16"/>
        <v>0</v>
      </c>
    </row>
    <row r="168" spans="2:26" s="79" customFormat="1" x14ac:dyDescent="0.2">
      <c r="B168" s="86">
        <f>'3. Investeringen'!B168</f>
        <v>154</v>
      </c>
      <c r="C168" s="86" t="str">
        <f>'3. Investeringen'!C168</f>
        <v>Nieuwe investeringen</v>
      </c>
      <c r="D168" s="86" t="str">
        <f>'3. Investeringen'!F168</f>
        <v>AD</v>
      </c>
      <c r="E168" s="172">
        <f>'3. Investeringen'!M168</f>
        <v>37.5</v>
      </c>
      <c r="F168" s="121">
        <f>'3. Investeringen'!N168</f>
        <v>2011</v>
      </c>
      <c r="G168" s="86">
        <f>'3. Investeringen'!O168</f>
        <v>531594.17907931341</v>
      </c>
      <c r="H168" s="20"/>
      <c r="I168" s="137">
        <f>'5. Selectie'!P216</f>
        <v>1</v>
      </c>
      <c r="J168" s="20"/>
      <c r="K168" s="87">
        <f t="shared" si="16"/>
        <v>531594.17907931341</v>
      </c>
      <c r="L168" s="87">
        <f t="shared" si="16"/>
        <v>0</v>
      </c>
      <c r="M168" s="87">
        <f t="shared" si="16"/>
        <v>0</v>
      </c>
      <c r="N168" s="87">
        <f t="shared" si="16"/>
        <v>0</v>
      </c>
      <c r="O168" s="87">
        <f t="shared" si="16"/>
        <v>0</v>
      </c>
      <c r="P168" s="87">
        <f t="shared" si="16"/>
        <v>0</v>
      </c>
      <c r="Q168" s="87">
        <f t="shared" si="16"/>
        <v>0</v>
      </c>
      <c r="R168" s="87">
        <f t="shared" si="16"/>
        <v>0</v>
      </c>
      <c r="S168" s="87">
        <f t="shared" si="16"/>
        <v>0</v>
      </c>
      <c r="T168" s="87">
        <f t="shared" si="16"/>
        <v>0</v>
      </c>
      <c r="U168" s="87">
        <f t="shared" si="16"/>
        <v>0</v>
      </c>
      <c r="V168" s="87">
        <f t="shared" si="16"/>
        <v>0</v>
      </c>
      <c r="W168" s="87">
        <f t="shared" si="16"/>
        <v>0</v>
      </c>
      <c r="X168" s="87">
        <f t="shared" si="16"/>
        <v>0</v>
      </c>
      <c r="Y168" s="87">
        <f t="shared" si="16"/>
        <v>0</v>
      </c>
      <c r="Z168" s="87">
        <f t="shared" si="16"/>
        <v>0</v>
      </c>
    </row>
    <row r="169" spans="2:26" s="79" customFormat="1" x14ac:dyDescent="0.2">
      <c r="B169" s="86">
        <f>'3. Investeringen'!B169</f>
        <v>155</v>
      </c>
      <c r="C169" s="86" t="str">
        <f>'3. Investeringen'!C169</f>
        <v>Nieuwe investeringen</v>
      </c>
      <c r="D169" s="86" t="str">
        <f>'3. Investeringen'!F169</f>
        <v>AD</v>
      </c>
      <c r="E169" s="172">
        <f>'3. Investeringen'!M169</f>
        <v>37.5</v>
      </c>
      <c r="F169" s="121">
        <f>'3. Investeringen'!N169</f>
        <v>2011</v>
      </c>
      <c r="G169" s="86">
        <f>'3. Investeringen'!O169</f>
        <v>60659.861725684248</v>
      </c>
      <c r="H169" s="20"/>
      <c r="I169" s="137">
        <f>'5. Selectie'!P217</f>
        <v>1</v>
      </c>
      <c r="J169" s="20"/>
      <c r="K169" s="87">
        <f t="shared" si="16"/>
        <v>60659.861725684248</v>
      </c>
      <c r="L169" s="87">
        <f t="shared" si="16"/>
        <v>0</v>
      </c>
      <c r="M169" s="87">
        <f t="shared" si="16"/>
        <v>0</v>
      </c>
      <c r="N169" s="87">
        <f t="shared" si="16"/>
        <v>0</v>
      </c>
      <c r="O169" s="87">
        <f t="shared" si="16"/>
        <v>0</v>
      </c>
      <c r="P169" s="87">
        <f t="shared" si="16"/>
        <v>0</v>
      </c>
      <c r="Q169" s="87">
        <f t="shared" si="16"/>
        <v>0</v>
      </c>
      <c r="R169" s="87">
        <f t="shared" si="16"/>
        <v>0</v>
      </c>
      <c r="S169" s="87">
        <f t="shared" si="16"/>
        <v>0</v>
      </c>
      <c r="T169" s="87">
        <f t="shared" si="16"/>
        <v>0</v>
      </c>
      <c r="U169" s="87">
        <f t="shared" si="16"/>
        <v>0</v>
      </c>
      <c r="V169" s="87">
        <f t="shared" si="16"/>
        <v>0</v>
      </c>
      <c r="W169" s="87">
        <f t="shared" si="16"/>
        <v>0</v>
      </c>
      <c r="X169" s="87">
        <f t="shared" si="16"/>
        <v>0</v>
      </c>
      <c r="Y169" s="87">
        <f t="shared" si="16"/>
        <v>0</v>
      </c>
      <c r="Z169" s="87">
        <f t="shared" si="16"/>
        <v>0</v>
      </c>
    </row>
    <row r="170" spans="2:26" s="79" customFormat="1" x14ac:dyDescent="0.2">
      <c r="B170" s="86">
        <f>'3. Investeringen'!B170</f>
        <v>156</v>
      </c>
      <c r="C170" s="86" t="str">
        <f>'3. Investeringen'!C170</f>
        <v>Nieuwe investeringen</v>
      </c>
      <c r="D170" s="86" t="str">
        <f>'3. Investeringen'!F170</f>
        <v>AD</v>
      </c>
      <c r="E170" s="172">
        <f>'3. Investeringen'!M170</f>
        <v>38.5</v>
      </c>
      <c r="F170" s="121">
        <f>'3. Investeringen'!N170</f>
        <v>2011</v>
      </c>
      <c r="G170" s="86">
        <f>'3. Investeringen'!O170</f>
        <v>529405.93039251328</v>
      </c>
      <c r="H170" s="20"/>
      <c r="I170" s="137">
        <f>'5. Selectie'!P218</f>
        <v>1</v>
      </c>
      <c r="J170" s="20"/>
      <c r="K170" s="87">
        <f t="shared" si="16"/>
        <v>529405.93039251328</v>
      </c>
      <c r="L170" s="87">
        <f t="shared" si="16"/>
        <v>0</v>
      </c>
      <c r="M170" s="87">
        <f t="shared" si="16"/>
        <v>0</v>
      </c>
      <c r="N170" s="87">
        <f t="shared" si="16"/>
        <v>0</v>
      </c>
      <c r="O170" s="87">
        <f t="shared" si="16"/>
        <v>0</v>
      </c>
      <c r="P170" s="87">
        <f t="shared" si="16"/>
        <v>0</v>
      </c>
      <c r="Q170" s="87">
        <f t="shared" si="16"/>
        <v>0</v>
      </c>
      <c r="R170" s="87">
        <f t="shared" si="16"/>
        <v>0</v>
      </c>
      <c r="S170" s="87">
        <f t="shared" si="16"/>
        <v>0</v>
      </c>
      <c r="T170" s="87">
        <f t="shared" si="16"/>
        <v>0</v>
      </c>
      <c r="U170" s="87">
        <f t="shared" si="16"/>
        <v>0</v>
      </c>
      <c r="V170" s="87">
        <f t="shared" si="16"/>
        <v>0</v>
      </c>
      <c r="W170" s="87">
        <f t="shared" si="16"/>
        <v>0</v>
      </c>
      <c r="X170" s="87">
        <f t="shared" si="16"/>
        <v>0</v>
      </c>
      <c r="Y170" s="87">
        <f t="shared" si="16"/>
        <v>0</v>
      </c>
      <c r="Z170" s="87">
        <f t="shared" si="16"/>
        <v>0</v>
      </c>
    </row>
    <row r="171" spans="2:26" s="79" customFormat="1" x14ac:dyDescent="0.2">
      <c r="B171" s="86">
        <f>'3. Investeringen'!B171</f>
        <v>157</v>
      </c>
      <c r="C171" s="86" t="str">
        <f>'3. Investeringen'!C171</f>
        <v>Nieuwe investeringen</v>
      </c>
      <c r="D171" s="86" t="str">
        <f>'3. Investeringen'!F171</f>
        <v>AD</v>
      </c>
      <c r="E171" s="172">
        <f>'3. Investeringen'!M171</f>
        <v>38.5</v>
      </c>
      <c r="F171" s="121">
        <f>'3. Investeringen'!N171</f>
        <v>2011</v>
      </c>
      <c r="G171" s="86">
        <f>'3. Investeringen'!O171</f>
        <v>66792.382027325788</v>
      </c>
      <c r="H171" s="20"/>
      <c r="I171" s="137">
        <f>'5. Selectie'!P219</f>
        <v>1</v>
      </c>
      <c r="J171" s="20"/>
      <c r="K171" s="87">
        <f t="shared" si="16"/>
        <v>66792.382027325788</v>
      </c>
      <c r="L171" s="87">
        <f t="shared" si="16"/>
        <v>0</v>
      </c>
      <c r="M171" s="87">
        <f t="shared" si="16"/>
        <v>0</v>
      </c>
      <c r="N171" s="87">
        <f t="shared" si="16"/>
        <v>0</v>
      </c>
      <c r="O171" s="87">
        <f t="shared" si="16"/>
        <v>0</v>
      </c>
      <c r="P171" s="87">
        <f t="shared" si="16"/>
        <v>0</v>
      </c>
      <c r="Q171" s="87">
        <f t="shared" si="16"/>
        <v>0</v>
      </c>
      <c r="R171" s="87">
        <f t="shared" si="16"/>
        <v>0</v>
      </c>
      <c r="S171" s="87">
        <f t="shared" si="16"/>
        <v>0</v>
      </c>
      <c r="T171" s="87">
        <f t="shared" si="16"/>
        <v>0</v>
      </c>
      <c r="U171" s="87">
        <f t="shared" si="16"/>
        <v>0</v>
      </c>
      <c r="V171" s="87">
        <f t="shared" si="16"/>
        <v>0</v>
      </c>
      <c r="W171" s="87">
        <f t="shared" si="16"/>
        <v>0</v>
      </c>
      <c r="X171" s="87">
        <f t="shared" si="16"/>
        <v>0</v>
      </c>
      <c r="Y171" s="87">
        <f t="shared" si="16"/>
        <v>0</v>
      </c>
      <c r="Z171" s="87">
        <f t="shared" si="16"/>
        <v>0</v>
      </c>
    </row>
    <row r="172" spans="2:26" s="79" customFormat="1" x14ac:dyDescent="0.2">
      <c r="B172" s="86">
        <f>'3. Investeringen'!B172</f>
        <v>158</v>
      </c>
      <c r="C172" s="86" t="str">
        <f>'3. Investeringen'!C172</f>
        <v>Nieuwe investeringen</v>
      </c>
      <c r="D172" s="86" t="str">
        <f>'3. Investeringen'!F172</f>
        <v>AD</v>
      </c>
      <c r="E172" s="172">
        <f>'3. Investeringen'!M172</f>
        <v>39</v>
      </c>
      <c r="F172" s="121">
        <f>'3. Investeringen'!N172</f>
        <v>2011</v>
      </c>
      <c r="G172" s="86">
        <f>'3. Investeringen'!O172</f>
        <v>3592403.949868436</v>
      </c>
      <c r="H172" s="20"/>
      <c r="I172" s="137">
        <f>'5. Selectie'!P220</f>
        <v>1</v>
      </c>
      <c r="J172" s="20"/>
      <c r="K172" s="87">
        <f t="shared" si="16"/>
        <v>3592403.949868436</v>
      </c>
      <c r="L172" s="87">
        <f t="shared" si="16"/>
        <v>0</v>
      </c>
      <c r="M172" s="87">
        <f t="shared" si="16"/>
        <v>0</v>
      </c>
      <c r="N172" s="87">
        <f t="shared" si="16"/>
        <v>0</v>
      </c>
      <c r="O172" s="87">
        <f t="shared" si="16"/>
        <v>0</v>
      </c>
      <c r="P172" s="87">
        <f t="shared" si="16"/>
        <v>0</v>
      </c>
      <c r="Q172" s="87">
        <f t="shared" si="16"/>
        <v>0</v>
      </c>
      <c r="R172" s="87">
        <f t="shared" si="16"/>
        <v>0</v>
      </c>
      <c r="S172" s="87">
        <f t="shared" si="16"/>
        <v>0</v>
      </c>
      <c r="T172" s="87">
        <f t="shared" si="16"/>
        <v>0</v>
      </c>
      <c r="U172" s="87">
        <f t="shared" si="16"/>
        <v>0</v>
      </c>
      <c r="V172" s="87">
        <f t="shared" si="16"/>
        <v>0</v>
      </c>
      <c r="W172" s="87">
        <f t="shared" si="16"/>
        <v>0</v>
      </c>
      <c r="X172" s="87">
        <f t="shared" si="16"/>
        <v>0</v>
      </c>
      <c r="Y172" s="87">
        <f t="shared" si="16"/>
        <v>0</v>
      </c>
      <c r="Z172" s="87">
        <f t="shared" si="16"/>
        <v>0</v>
      </c>
    </row>
    <row r="173" spans="2:26" s="79" customFormat="1" x14ac:dyDescent="0.2">
      <c r="B173" s="86">
        <f>'3. Investeringen'!B173</f>
        <v>159</v>
      </c>
      <c r="C173" s="86" t="str">
        <f>'3. Investeringen'!C173</f>
        <v>Nieuwe investeringen</v>
      </c>
      <c r="D173" s="86" t="str">
        <f>'3. Investeringen'!F173</f>
        <v>AD</v>
      </c>
      <c r="E173" s="172">
        <f>'3. Investeringen'!M173</f>
        <v>39</v>
      </c>
      <c r="F173" s="121">
        <f>'3. Investeringen'!N173</f>
        <v>2011</v>
      </c>
      <c r="G173" s="86">
        <f>'3. Investeringen'!O173</f>
        <v>423716.86220649513</v>
      </c>
      <c r="H173" s="20"/>
      <c r="I173" s="137">
        <f>'5. Selectie'!P221</f>
        <v>1</v>
      </c>
      <c r="J173" s="20"/>
      <c r="K173" s="87">
        <f t="shared" si="16"/>
        <v>423716.86220649513</v>
      </c>
      <c r="L173" s="87">
        <f t="shared" si="16"/>
        <v>0</v>
      </c>
      <c r="M173" s="87">
        <f t="shared" si="16"/>
        <v>0</v>
      </c>
      <c r="N173" s="87">
        <f t="shared" si="16"/>
        <v>0</v>
      </c>
      <c r="O173" s="87">
        <f t="shared" si="16"/>
        <v>0</v>
      </c>
      <c r="P173" s="87">
        <f t="shared" si="16"/>
        <v>0</v>
      </c>
      <c r="Q173" s="87">
        <f t="shared" si="16"/>
        <v>0</v>
      </c>
      <c r="R173" s="87">
        <f t="shared" si="16"/>
        <v>0</v>
      </c>
      <c r="S173" s="87">
        <f t="shared" si="16"/>
        <v>0</v>
      </c>
      <c r="T173" s="87">
        <f t="shared" si="16"/>
        <v>0</v>
      </c>
      <c r="U173" s="87">
        <f t="shared" si="16"/>
        <v>0</v>
      </c>
      <c r="V173" s="87">
        <f t="shared" si="16"/>
        <v>0</v>
      </c>
      <c r="W173" s="87">
        <f t="shared" si="16"/>
        <v>0</v>
      </c>
      <c r="X173" s="87">
        <f t="shared" si="16"/>
        <v>0</v>
      </c>
      <c r="Y173" s="87">
        <f t="shared" si="16"/>
        <v>0</v>
      </c>
      <c r="Z173" s="87">
        <f t="shared" si="16"/>
        <v>0</v>
      </c>
    </row>
    <row r="174" spans="2:26" s="79" customFormat="1" x14ac:dyDescent="0.2">
      <c r="B174" s="86">
        <f>'3. Investeringen'!B174</f>
        <v>160</v>
      </c>
      <c r="C174" s="86" t="str">
        <f>'3. Investeringen'!C174</f>
        <v>Nieuwe investeringen</v>
      </c>
      <c r="D174" s="86" t="str">
        <f>'3. Investeringen'!F174</f>
        <v>AD</v>
      </c>
      <c r="E174" s="172">
        <f>'3. Investeringen'!M174</f>
        <v>39</v>
      </c>
      <c r="F174" s="121">
        <f>'3. Investeringen'!N174</f>
        <v>2012</v>
      </c>
      <c r="G174" s="86">
        <f>'3. Investeringen'!O174</f>
        <v>5122150</v>
      </c>
      <c r="H174" s="20"/>
      <c r="I174" s="137">
        <f>'5. Selectie'!P222</f>
        <v>1</v>
      </c>
      <c r="J174" s="20"/>
      <c r="K174" s="87">
        <f t="shared" si="16"/>
        <v>0</v>
      </c>
      <c r="L174" s="87">
        <f t="shared" si="16"/>
        <v>5122150</v>
      </c>
      <c r="M174" s="87">
        <f t="shared" si="16"/>
        <v>0</v>
      </c>
      <c r="N174" s="87">
        <f t="shared" si="16"/>
        <v>0</v>
      </c>
      <c r="O174" s="87">
        <f t="shared" si="16"/>
        <v>0</v>
      </c>
      <c r="P174" s="87">
        <f t="shared" si="16"/>
        <v>0</v>
      </c>
      <c r="Q174" s="87">
        <f t="shared" si="16"/>
        <v>0</v>
      </c>
      <c r="R174" s="87">
        <f t="shared" si="16"/>
        <v>0</v>
      </c>
      <c r="S174" s="87">
        <f t="shared" si="16"/>
        <v>0</v>
      </c>
      <c r="T174" s="87">
        <f t="shared" si="16"/>
        <v>0</v>
      </c>
      <c r="U174" s="87">
        <f t="shared" si="16"/>
        <v>0</v>
      </c>
      <c r="V174" s="87">
        <f t="shared" si="16"/>
        <v>0</v>
      </c>
      <c r="W174" s="87">
        <f t="shared" si="16"/>
        <v>0</v>
      </c>
      <c r="X174" s="87">
        <f t="shared" si="16"/>
        <v>0</v>
      </c>
      <c r="Y174" s="87">
        <f t="shared" si="16"/>
        <v>0</v>
      </c>
      <c r="Z174" s="87">
        <f t="shared" si="16"/>
        <v>0</v>
      </c>
    </row>
    <row r="175" spans="2:26" s="79" customFormat="1" x14ac:dyDescent="0.2">
      <c r="B175" s="86">
        <f>'3. Investeringen'!B175</f>
        <v>161</v>
      </c>
      <c r="C175" s="86" t="str">
        <f>'3. Investeringen'!C175</f>
        <v>Nieuwe investeringen</v>
      </c>
      <c r="D175" s="86" t="str">
        <f>'3. Investeringen'!F175</f>
        <v>AD</v>
      </c>
      <c r="E175" s="172">
        <f>'3. Investeringen'!M175</f>
        <v>39</v>
      </c>
      <c r="F175" s="121">
        <f>'3. Investeringen'!N175</f>
        <v>2012</v>
      </c>
      <c r="G175" s="86">
        <f>'3. Investeringen'!O175</f>
        <v>966977.48092243716</v>
      </c>
      <c r="H175" s="20"/>
      <c r="I175" s="137">
        <f>'5. Selectie'!P223</f>
        <v>1</v>
      </c>
      <c r="J175" s="20"/>
      <c r="K175" s="87">
        <f t="shared" ref="K175:Z184" si="17">($F175=K$14)*$I175*$G175</f>
        <v>0</v>
      </c>
      <c r="L175" s="87">
        <f t="shared" si="17"/>
        <v>966977.48092243716</v>
      </c>
      <c r="M175" s="87">
        <f t="shared" si="17"/>
        <v>0</v>
      </c>
      <c r="N175" s="87">
        <f t="shared" si="17"/>
        <v>0</v>
      </c>
      <c r="O175" s="87">
        <f t="shared" si="17"/>
        <v>0</v>
      </c>
      <c r="P175" s="87">
        <f t="shared" si="17"/>
        <v>0</v>
      </c>
      <c r="Q175" s="87">
        <f t="shared" si="17"/>
        <v>0</v>
      </c>
      <c r="R175" s="87">
        <f t="shared" si="17"/>
        <v>0</v>
      </c>
      <c r="S175" s="87">
        <f t="shared" si="17"/>
        <v>0</v>
      </c>
      <c r="T175" s="87">
        <f t="shared" si="17"/>
        <v>0</v>
      </c>
      <c r="U175" s="87">
        <f t="shared" si="17"/>
        <v>0</v>
      </c>
      <c r="V175" s="87">
        <f t="shared" si="17"/>
        <v>0</v>
      </c>
      <c r="W175" s="87">
        <f t="shared" si="17"/>
        <v>0</v>
      </c>
      <c r="X175" s="87">
        <f t="shared" si="17"/>
        <v>0</v>
      </c>
      <c r="Y175" s="87">
        <f t="shared" si="17"/>
        <v>0</v>
      </c>
      <c r="Z175" s="87">
        <f t="shared" si="17"/>
        <v>0</v>
      </c>
    </row>
    <row r="176" spans="2:26" s="79" customFormat="1" x14ac:dyDescent="0.2">
      <c r="B176" s="86">
        <f>'3. Investeringen'!B176</f>
        <v>162</v>
      </c>
      <c r="C176" s="86" t="str">
        <f>'3. Investeringen'!C176</f>
        <v>Nieuwe investeringen</v>
      </c>
      <c r="D176" s="86" t="str">
        <f>'3. Investeringen'!F176</f>
        <v>AD</v>
      </c>
      <c r="E176" s="172">
        <f>'3. Investeringen'!M176</f>
        <v>39</v>
      </c>
      <c r="F176" s="121">
        <f>'3. Investeringen'!N176</f>
        <v>2013</v>
      </c>
      <c r="G176" s="86">
        <f>'3. Investeringen'!O176</f>
        <v>4751550</v>
      </c>
      <c r="H176" s="20"/>
      <c r="I176" s="137">
        <f>'5. Selectie'!P224</f>
        <v>1</v>
      </c>
      <c r="J176" s="20"/>
      <c r="K176" s="87">
        <f t="shared" si="17"/>
        <v>0</v>
      </c>
      <c r="L176" s="87">
        <f t="shared" si="17"/>
        <v>0</v>
      </c>
      <c r="M176" s="87">
        <f t="shared" si="17"/>
        <v>4751550</v>
      </c>
      <c r="N176" s="87">
        <f t="shared" si="17"/>
        <v>0</v>
      </c>
      <c r="O176" s="87">
        <f t="shared" si="17"/>
        <v>0</v>
      </c>
      <c r="P176" s="87">
        <f t="shared" si="17"/>
        <v>0</v>
      </c>
      <c r="Q176" s="87">
        <f t="shared" si="17"/>
        <v>0</v>
      </c>
      <c r="R176" s="87">
        <f t="shared" si="17"/>
        <v>0</v>
      </c>
      <c r="S176" s="87">
        <f t="shared" si="17"/>
        <v>0</v>
      </c>
      <c r="T176" s="87">
        <f t="shared" si="17"/>
        <v>0</v>
      </c>
      <c r="U176" s="87">
        <f t="shared" si="17"/>
        <v>0</v>
      </c>
      <c r="V176" s="87">
        <f t="shared" si="17"/>
        <v>0</v>
      </c>
      <c r="W176" s="87">
        <f t="shared" si="17"/>
        <v>0</v>
      </c>
      <c r="X176" s="87">
        <f t="shared" si="17"/>
        <v>0</v>
      </c>
      <c r="Y176" s="87">
        <f t="shared" si="17"/>
        <v>0</v>
      </c>
      <c r="Z176" s="87">
        <f t="shared" si="17"/>
        <v>0</v>
      </c>
    </row>
    <row r="177" spans="2:26" s="79" customFormat="1" x14ac:dyDescent="0.2">
      <c r="B177" s="86">
        <f>'3. Investeringen'!B177</f>
        <v>163</v>
      </c>
      <c r="C177" s="86" t="str">
        <f>'3. Investeringen'!C177</f>
        <v>Nieuwe investeringen</v>
      </c>
      <c r="D177" s="86" t="str">
        <f>'3. Investeringen'!F177</f>
        <v>AD</v>
      </c>
      <c r="E177" s="172">
        <f>'3. Investeringen'!M177</f>
        <v>39</v>
      </c>
      <c r="F177" s="121">
        <f>'3. Investeringen'!N177</f>
        <v>2013</v>
      </c>
      <c r="G177" s="86">
        <f>'3. Investeringen'!O177</f>
        <v>992435.19349110872</v>
      </c>
      <c r="H177" s="20"/>
      <c r="I177" s="137">
        <f>'5. Selectie'!P225</f>
        <v>1</v>
      </c>
      <c r="J177" s="20"/>
      <c r="K177" s="87">
        <f t="shared" si="17"/>
        <v>0</v>
      </c>
      <c r="L177" s="87">
        <f t="shared" si="17"/>
        <v>0</v>
      </c>
      <c r="M177" s="87">
        <f t="shared" si="17"/>
        <v>992435.19349110872</v>
      </c>
      <c r="N177" s="87">
        <f t="shared" si="17"/>
        <v>0</v>
      </c>
      <c r="O177" s="87">
        <f t="shared" si="17"/>
        <v>0</v>
      </c>
      <c r="P177" s="87">
        <f t="shared" si="17"/>
        <v>0</v>
      </c>
      <c r="Q177" s="87">
        <f t="shared" si="17"/>
        <v>0</v>
      </c>
      <c r="R177" s="87">
        <f t="shared" si="17"/>
        <v>0</v>
      </c>
      <c r="S177" s="87">
        <f t="shared" si="17"/>
        <v>0</v>
      </c>
      <c r="T177" s="87">
        <f t="shared" si="17"/>
        <v>0</v>
      </c>
      <c r="U177" s="87">
        <f t="shared" si="17"/>
        <v>0</v>
      </c>
      <c r="V177" s="87">
        <f t="shared" si="17"/>
        <v>0</v>
      </c>
      <c r="W177" s="87">
        <f t="shared" si="17"/>
        <v>0</v>
      </c>
      <c r="X177" s="87">
        <f t="shared" si="17"/>
        <v>0</v>
      </c>
      <c r="Y177" s="87">
        <f t="shared" si="17"/>
        <v>0</v>
      </c>
      <c r="Z177" s="87">
        <f t="shared" si="17"/>
        <v>0</v>
      </c>
    </row>
    <row r="178" spans="2:26" s="79" customFormat="1" x14ac:dyDescent="0.2">
      <c r="B178" s="86">
        <f>'3. Investeringen'!B178</f>
        <v>164</v>
      </c>
      <c r="C178" s="86" t="str">
        <f>'3. Investeringen'!C178</f>
        <v>Nieuwe investeringen</v>
      </c>
      <c r="D178" s="86" t="str">
        <f>'3. Investeringen'!F178</f>
        <v>AD</v>
      </c>
      <c r="E178" s="172">
        <f>'3. Investeringen'!M178</f>
        <v>39</v>
      </c>
      <c r="F178" s="121">
        <f>'3. Investeringen'!N178</f>
        <v>2014</v>
      </c>
      <c r="G178" s="86">
        <f>'3. Investeringen'!O178</f>
        <v>4181117.8309374992</v>
      </c>
      <c r="H178" s="20"/>
      <c r="I178" s="137">
        <f>'5. Selectie'!P226</f>
        <v>1</v>
      </c>
      <c r="J178" s="20"/>
      <c r="K178" s="87">
        <f t="shared" si="17"/>
        <v>0</v>
      </c>
      <c r="L178" s="87">
        <f t="shared" si="17"/>
        <v>0</v>
      </c>
      <c r="M178" s="87">
        <f t="shared" si="17"/>
        <v>0</v>
      </c>
      <c r="N178" s="87">
        <f t="shared" si="17"/>
        <v>4181117.8309374992</v>
      </c>
      <c r="O178" s="87">
        <f t="shared" si="17"/>
        <v>0</v>
      </c>
      <c r="P178" s="87">
        <f t="shared" si="17"/>
        <v>0</v>
      </c>
      <c r="Q178" s="87">
        <f t="shared" si="17"/>
        <v>0</v>
      </c>
      <c r="R178" s="87">
        <f t="shared" si="17"/>
        <v>0</v>
      </c>
      <c r="S178" s="87">
        <f t="shared" si="17"/>
        <v>0</v>
      </c>
      <c r="T178" s="87">
        <f t="shared" si="17"/>
        <v>0</v>
      </c>
      <c r="U178" s="87">
        <f t="shared" si="17"/>
        <v>0</v>
      </c>
      <c r="V178" s="87">
        <f t="shared" si="17"/>
        <v>0</v>
      </c>
      <c r="W178" s="87">
        <f t="shared" si="17"/>
        <v>0</v>
      </c>
      <c r="X178" s="87">
        <f t="shared" si="17"/>
        <v>0</v>
      </c>
      <c r="Y178" s="87">
        <f t="shared" si="17"/>
        <v>0</v>
      </c>
      <c r="Z178" s="87">
        <f t="shared" si="17"/>
        <v>0</v>
      </c>
    </row>
    <row r="179" spans="2:26" s="79" customFormat="1" x14ac:dyDescent="0.2">
      <c r="B179" s="86">
        <f>'3. Investeringen'!B179</f>
        <v>165</v>
      </c>
      <c r="C179" s="86" t="str">
        <f>'3. Investeringen'!C179</f>
        <v>Nieuwe investeringen</v>
      </c>
      <c r="D179" s="86" t="str">
        <f>'3. Investeringen'!F179</f>
        <v>AD</v>
      </c>
      <c r="E179" s="172">
        <f>'3. Investeringen'!M179</f>
        <v>39</v>
      </c>
      <c r="F179" s="121">
        <f>'3. Investeringen'!N179</f>
        <v>2014</v>
      </c>
      <c r="G179" s="86">
        <f>'3. Investeringen'!O179</f>
        <v>654496.60414372408</v>
      </c>
      <c r="H179" s="20"/>
      <c r="I179" s="137">
        <f>'5. Selectie'!P227</f>
        <v>1</v>
      </c>
      <c r="J179" s="20"/>
      <c r="K179" s="87">
        <f t="shared" si="17"/>
        <v>0</v>
      </c>
      <c r="L179" s="87">
        <f t="shared" si="17"/>
        <v>0</v>
      </c>
      <c r="M179" s="87">
        <f t="shared" si="17"/>
        <v>0</v>
      </c>
      <c r="N179" s="87">
        <f t="shared" si="17"/>
        <v>654496.60414372408</v>
      </c>
      <c r="O179" s="87">
        <f t="shared" si="17"/>
        <v>0</v>
      </c>
      <c r="P179" s="87">
        <f t="shared" si="17"/>
        <v>0</v>
      </c>
      <c r="Q179" s="87">
        <f t="shared" si="17"/>
        <v>0</v>
      </c>
      <c r="R179" s="87">
        <f t="shared" si="17"/>
        <v>0</v>
      </c>
      <c r="S179" s="87">
        <f t="shared" si="17"/>
        <v>0</v>
      </c>
      <c r="T179" s="87">
        <f t="shared" si="17"/>
        <v>0</v>
      </c>
      <c r="U179" s="87">
        <f t="shared" si="17"/>
        <v>0</v>
      </c>
      <c r="V179" s="87">
        <f t="shared" si="17"/>
        <v>0</v>
      </c>
      <c r="W179" s="87">
        <f t="shared" si="17"/>
        <v>0</v>
      </c>
      <c r="X179" s="87">
        <f t="shared" si="17"/>
        <v>0</v>
      </c>
      <c r="Y179" s="87">
        <f t="shared" si="17"/>
        <v>0</v>
      </c>
      <c r="Z179" s="87">
        <f t="shared" si="17"/>
        <v>0</v>
      </c>
    </row>
    <row r="180" spans="2:26" s="79" customFormat="1" x14ac:dyDescent="0.2">
      <c r="B180" s="86">
        <f>'3. Investeringen'!B180</f>
        <v>166</v>
      </c>
      <c r="C180" s="86" t="str">
        <f>'3. Investeringen'!C180</f>
        <v>Nieuwe investeringen</v>
      </c>
      <c r="D180" s="86" t="str">
        <f>'3. Investeringen'!F180</f>
        <v>AD</v>
      </c>
      <c r="E180" s="172">
        <f>'3. Investeringen'!M180</f>
        <v>39</v>
      </c>
      <c r="F180" s="121">
        <f>'3. Investeringen'!N180</f>
        <v>2015</v>
      </c>
      <c r="G180" s="86">
        <f>'3. Investeringen'!O180</f>
        <v>3532752.7250000001</v>
      </c>
      <c r="H180" s="20"/>
      <c r="I180" s="137">
        <f>'5. Selectie'!P228</f>
        <v>1</v>
      </c>
      <c r="J180" s="20"/>
      <c r="K180" s="87">
        <f t="shared" si="17"/>
        <v>0</v>
      </c>
      <c r="L180" s="87">
        <f t="shared" si="17"/>
        <v>0</v>
      </c>
      <c r="M180" s="87">
        <f t="shared" si="17"/>
        <v>0</v>
      </c>
      <c r="N180" s="87">
        <f t="shared" si="17"/>
        <v>0</v>
      </c>
      <c r="O180" s="87">
        <f t="shared" si="17"/>
        <v>3532752.7250000001</v>
      </c>
      <c r="P180" s="87">
        <f t="shared" si="17"/>
        <v>0</v>
      </c>
      <c r="Q180" s="87">
        <f t="shared" si="17"/>
        <v>0</v>
      </c>
      <c r="R180" s="87">
        <f t="shared" si="17"/>
        <v>0</v>
      </c>
      <c r="S180" s="87">
        <f t="shared" si="17"/>
        <v>0</v>
      </c>
      <c r="T180" s="87">
        <f t="shared" si="17"/>
        <v>0</v>
      </c>
      <c r="U180" s="87">
        <f t="shared" si="17"/>
        <v>0</v>
      </c>
      <c r="V180" s="87">
        <f t="shared" si="17"/>
        <v>0</v>
      </c>
      <c r="W180" s="87">
        <f t="shared" si="17"/>
        <v>0</v>
      </c>
      <c r="X180" s="87">
        <f t="shared" si="17"/>
        <v>0</v>
      </c>
      <c r="Y180" s="87">
        <f t="shared" si="17"/>
        <v>0</v>
      </c>
      <c r="Z180" s="87">
        <f t="shared" si="17"/>
        <v>0</v>
      </c>
    </row>
    <row r="181" spans="2:26" s="79" customFormat="1" x14ac:dyDescent="0.2">
      <c r="B181" s="86">
        <f>'3. Investeringen'!B181</f>
        <v>167</v>
      </c>
      <c r="C181" s="86" t="str">
        <f>'3. Investeringen'!C181</f>
        <v>Nieuwe investeringen</v>
      </c>
      <c r="D181" s="86" t="str">
        <f>'3. Investeringen'!F181</f>
        <v>AD</v>
      </c>
      <c r="E181" s="172">
        <f>'3. Investeringen'!M181</f>
        <v>39</v>
      </c>
      <c r="F181" s="121">
        <f>'3. Investeringen'!N181</f>
        <v>2015</v>
      </c>
      <c r="G181" s="86">
        <f>'3. Investeringen'!O181</f>
        <v>608374.5388319015</v>
      </c>
      <c r="H181" s="20"/>
      <c r="I181" s="137">
        <f>'5. Selectie'!P229</f>
        <v>1</v>
      </c>
      <c r="J181" s="20"/>
      <c r="K181" s="87">
        <f t="shared" si="17"/>
        <v>0</v>
      </c>
      <c r="L181" s="87">
        <f t="shared" si="17"/>
        <v>0</v>
      </c>
      <c r="M181" s="87">
        <f t="shared" si="17"/>
        <v>0</v>
      </c>
      <c r="N181" s="87">
        <f t="shared" si="17"/>
        <v>0</v>
      </c>
      <c r="O181" s="87">
        <f t="shared" si="17"/>
        <v>608374.5388319015</v>
      </c>
      <c r="P181" s="87">
        <f t="shared" si="17"/>
        <v>0</v>
      </c>
      <c r="Q181" s="87">
        <f t="shared" si="17"/>
        <v>0</v>
      </c>
      <c r="R181" s="87">
        <f t="shared" si="17"/>
        <v>0</v>
      </c>
      <c r="S181" s="87">
        <f t="shared" si="17"/>
        <v>0</v>
      </c>
      <c r="T181" s="87">
        <f t="shared" si="17"/>
        <v>0</v>
      </c>
      <c r="U181" s="87">
        <f t="shared" si="17"/>
        <v>0</v>
      </c>
      <c r="V181" s="87">
        <f t="shared" si="17"/>
        <v>0</v>
      </c>
      <c r="W181" s="87">
        <f t="shared" si="17"/>
        <v>0</v>
      </c>
      <c r="X181" s="87">
        <f t="shared" si="17"/>
        <v>0</v>
      </c>
      <c r="Y181" s="87">
        <f t="shared" si="17"/>
        <v>0</v>
      </c>
      <c r="Z181" s="87">
        <f t="shared" si="17"/>
        <v>0</v>
      </c>
    </row>
    <row r="182" spans="2:26" s="79" customFormat="1" x14ac:dyDescent="0.2">
      <c r="B182" s="86">
        <f>'3. Investeringen'!B182</f>
        <v>168</v>
      </c>
      <c r="C182" s="86" t="str">
        <f>'3. Investeringen'!C182</f>
        <v>Start-GAW excl. bijzonderheden</v>
      </c>
      <c r="D182" s="86" t="str">
        <f>'3. Investeringen'!F182</f>
        <v>AD</v>
      </c>
      <c r="E182" s="172">
        <f>'3. Investeringen'!M182</f>
        <v>20</v>
      </c>
      <c r="F182" s="121">
        <f>'3. Investeringen'!N182</f>
        <v>2011</v>
      </c>
      <c r="G182" s="86">
        <f>'3. Investeringen'!O182</f>
        <v>2880931.2902828115</v>
      </c>
      <c r="H182" s="20"/>
      <c r="I182" s="137">
        <f>'5. Selectie'!P230</f>
        <v>1</v>
      </c>
      <c r="J182" s="20"/>
      <c r="K182" s="87">
        <f t="shared" si="17"/>
        <v>2880931.2902828115</v>
      </c>
      <c r="L182" s="87">
        <f t="shared" si="17"/>
        <v>0</v>
      </c>
      <c r="M182" s="87">
        <f t="shared" si="17"/>
        <v>0</v>
      </c>
      <c r="N182" s="87">
        <f t="shared" si="17"/>
        <v>0</v>
      </c>
      <c r="O182" s="87">
        <f t="shared" si="17"/>
        <v>0</v>
      </c>
      <c r="P182" s="87">
        <f t="shared" si="17"/>
        <v>0</v>
      </c>
      <c r="Q182" s="87">
        <f t="shared" si="17"/>
        <v>0</v>
      </c>
      <c r="R182" s="87">
        <f t="shared" si="17"/>
        <v>0</v>
      </c>
      <c r="S182" s="87">
        <f t="shared" si="17"/>
        <v>0</v>
      </c>
      <c r="T182" s="87">
        <f t="shared" si="17"/>
        <v>0</v>
      </c>
      <c r="U182" s="87">
        <f t="shared" si="17"/>
        <v>0</v>
      </c>
      <c r="V182" s="87">
        <f t="shared" si="17"/>
        <v>0</v>
      </c>
      <c r="W182" s="87">
        <f t="shared" si="17"/>
        <v>0</v>
      </c>
      <c r="X182" s="87">
        <f t="shared" si="17"/>
        <v>0</v>
      </c>
      <c r="Y182" s="87">
        <f t="shared" si="17"/>
        <v>0</v>
      </c>
      <c r="Z182" s="87">
        <f t="shared" si="17"/>
        <v>0</v>
      </c>
    </row>
    <row r="183" spans="2:26" s="79" customFormat="1" x14ac:dyDescent="0.2">
      <c r="B183" s="86">
        <f>'3. Investeringen'!B183</f>
        <v>169</v>
      </c>
      <c r="C183" s="86" t="str">
        <f>'3. Investeringen'!C183</f>
        <v>Start-GAW excl. bijzonderheden</v>
      </c>
      <c r="D183" s="86" t="str">
        <f>'3. Investeringen'!F183</f>
        <v>TD</v>
      </c>
      <c r="E183" s="172">
        <f>'3. Investeringen'!M183</f>
        <v>25.299999999999955</v>
      </c>
      <c r="F183" s="121">
        <f>'3. Investeringen'!N183</f>
        <v>2011</v>
      </c>
      <c r="G183" s="86">
        <f>'3. Investeringen'!O183</f>
        <v>24403064.086687304</v>
      </c>
      <c r="H183" s="20"/>
      <c r="I183" s="137">
        <f>'5. Selectie'!P231</f>
        <v>1</v>
      </c>
      <c r="J183" s="20"/>
      <c r="K183" s="87">
        <f t="shared" si="17"/>
        <v>24403064.086687304</v>
      </c>
      <c r="L183" s="87">
        <f t="shared" si="17"/>
        <v>0</v>
      </c>
      <c r="M183" s="87">
        <f t="shared" si="17"/>
        <v>0</v>
      </c>
      <c r="N183" s="87">
        <f t="shared" si="17"/>
        <v>0</v>
      </c>
      <c r="O183" s="87">
        <f t="shared" si="17"/>
        <v>0</v>
      </c>
      <c r="P183" s="87">
        <f t="shared" si="17"/>
        <v>0</v>
      </c>
      <c r="Q183" s="87">
        <f t="shared" si="17"/>
        <v>0</v>
      </c>
      <c r="R183" s="87">
        <f t="shared" si="17"/>
        <v>0</v>
      </c>
      <c r="S183" s="87">
        <f t="shared" si="17"/>
        <v>0</v>
      </c>
      <c r="T183" s="87">
        <f t="shared" si="17"/>
        <v>0</v>
      </c>
      <c r="U183" s="87">
        <f t="shared" si="17"/>
        <v>0</v>
      </c>
      <c r="V183" s="87">
        <f t="shared" si="17"/>
        <v>0</v>
      </c>
      <c r="W183" s="87">
        <f t="shared" si="17"/>
        <v>0</v>
      </c>
      <c r="X183" s="87">
        <f t="shared" si="17"/>
        <v>0</v>
      </c>
      <c r="Y183" s="87">
        <f t="shared" si="17"/>
        <v>0</v>
      </c>
      <c r="Z183" s="87">
        <f t="shared" si="17"/>
        <v>0</v>
      </c>
    </row>
    <row r="184" spans="2:26" s="79" customFormat="1" x14ac:dyDescent="0.2">
      <c r="B184" s="86">
        <f>'3. Investeringen'!B184</f>
        <v>170</v>
      </c>
      <c r="C184" s="86" t="str">
        <f>'3. Investeringen'!C184</f>
        <v>Nieuwe investeringen</v>
      </c>
      <c r="D184" s="86" t="str">
        <f>'3. Investeringen'!F184</f>
        <v>TD</v>
      </c>
      <c r="E184" s="172">
        <f>'3. Investeringen'!M184</f>
        <v>48.5</v>
      </c>
      <c r="F184" s="121">
        <f>'3. Investeringen'!N184</f>
        <v>2011</v>
      </c>
      <c r="G184" s="86">
        <f>'3. Investeringen'!O184</f>
        <v>82381.112363636363</v>
      </c>
      <c r="H184" s="20"/>
      <c r="I184" s="137">
        <f>'5. Selectie'!P232</f>
        <v>1</v>
      </c>
      <c r="J184" s="20"/>
      <c r="K184" s="87">
        <f t="shared" si="17"/>
        <v>82381.112363636363</v>
      </c>
      <c r="L184" s="87">
        <f t="shared" si="17"/>
        <v>0</v>
      </c>
      <c r="M184" s="87">
        <f t="shared" si="17"/>
        <v>0</v>
      </c>
      <c r="N184" s="87">
        <f t="shared" si="17"/>
        <v>0</v>
      </c>
      <c r="O184" s="87">
        <f t="shared" si="17"/>
        <v>0</v>
      </c>
      <c r="P184" s="87">
        <f t="shared" si="17"/>
        <v>0</v>
      </c>
      <c r="Q184" s="87">
        <f t="shared" si="17"/>
        <v>0</v>
      </c>
      <c r="R184" s="87">
        <f t="shared" si="17"/>
        <v>0</v>
      </c>
      <c r="S184" s="87">
        <f t="shared" si="17"/>
        <v>0</v>
      </c>
      <c r="T184" s="87">
        <f t="shared" si="17"/>
        <v>0</v>
      </c>
      <c r="U184" s="87">
        <f t="shared" si="17"/>
        <v>0</v>
      </c>
      <c r="V184" s="87">
        <f t="shared" si="17"/>
        <v>0</v>
      </c>
      <c r="W184" s="87">
        <f t="shared" si="17"/>
        <v>0</v>
      </c>
      <c r="X184" s="87">
        <f t="shared" si="17"/>
        <v>0</v>
      </c>
      <c r="Y184" s="87">
        <f t="shared" si="17"/>
        <v>0</v>
      </c>
      <c r="Z184" s="87">
        <f t="shared" si="17"/>
        <v>0</v>
      </c>
    </row>
    <row r="185" spans="2:26" s="79" customFormat="1" x14ac:dyDescent="0.2">
      <c r="B185" s="86">
        <f>'3. Investeringen'!B185</f>
        <v>171</v>
      </c>
      <c r="C185" s="86" t="str">
        <f>'3. Investeringen'!C185</f>
        <v>Nieuwe investeringen</v>
      </c>
      <c r="D185" s="86" t="str">
        <f>'3. Investeringen'!F185</f>
        <v>TD</v>
      </c>
      <c r="E185" s="172">
        <f>'3. Investeringen'!M185</f>
        <v>38.5</v>
      </c>
      <c r="F185" s="121">
        <f>'3. Investeringen'!N185</f>
        <v>2011</v>
      </c>
      <c r="G185" s="86">
        <f>'3. Investeringen'!O185</f>
        <v>326809.91077777778</v>
      </c>
      <c r="H185" s="20"/>
      <c r="I185" s="137">
        <f>'5. Selectie'!P233</f>
        <v>1</v>
      </c>
      <c r="J185" s="20"/>
      <c r="K185" s="87">
        <f t="shared" ref="K185:Z194" si="18">($F185=K$14)*$I185*$G185</f>
        <v>326809.91077777778</v>
      </c>
      <c r="L185" s="87">
        <f t="shared" si="18"/>
        <v>0</v>
      </c>
      <c r="M185" s="87">
        <f t="shared" si="18"/>
        <v>0</v>
      </c>
      <c r="N185" s="87">
        <f t="shared" si="18"/>
        <v>0</v>
      </c>
      <c r="O185" s="87">
        <f t="shared" si="18"/>
        <v>0</v>
      </c>
      <c r="P185" s="87">
        <f t="shared" si="18"/>
        <v>0</v>
      </c>
      <c r="Q185" s="87">
        <f t="shared" si="18"/>
        <v>0</v>
      </c>
      <c r="R185" s="87">
        <f t="shared" si="18"/>
        <v>0</v>
      </c>
      <c r="S185" s="87">
        <f t="shared" si="18"/>
        <v>0</v>
      </c>
      <c r="T185" s="87">
        <f t="shared" si="18"/>
        <v>0</v>
      </c>
      <c r="U185" s="87">
        <f t="shared" si="18"/>
        <v>0</v>
      </c>
      <c r="V185" s="87">
        <f t="shared" si="18"/>
        <v>0</v>
      </c>
      <c r="W185" s="87">
        <f t="shared" si="18"/>
        <v>0</v>
      </c>
      <c r="X185" s="87">
        <f t="shared" si="18"/>
        <v>0</v>
      </c>
      <c r="Y185" s="87">
        <f t="shared" si="18"/>
        <v>0</v>
      </c>
      <c r="Z185" s="87">
        <f t="shared" si="18"/>
        <v>0</v>
      </c>
    </row>
    <row r="186" spans="2:26" s="79" customFormat="1" x14ac:dyDescent="0.2">
      <c r="B186" s="86">
        <f>'3. Investeringen'!B186</f>
        <v>172</v>
      </c>
      <c r="C186" s="86" t="str">
        <f>'3. Investeringen'!C186</f>
        <v>Nieuwe investeringen</v>
      </c>
      <c r="D186" s="86" t="str">
        <f>'3. Investeringen'!F186</f>
        <v>TD</v>
      </c>
      <c r="E186" s="172">
        <f>'3. Investeringen'!M186</f>
        <v>23.5</v>
      </c>
      <c r="F186" s="121">
        <f>'3. Investeringen'!N186</f>
        <v>2011</v>
      </c>
      <c r="G186" s="86">
        <f>'3. Investeringen'!O186</f>
        <v>53383.250166666665</v>
      </c>
      <c r="H186" s="20"/>
      <c r="I186" s="137">
        <f>'5. Selectie'!P234</f>
        <v>1</v>
      </c>
      <c r="J186" s="20"/>
      <c r="K186" s="87">
        <f t="shared" si="18"/>
        <v>53383.250166666665</v>
      </c>
      <c r="L186" s="87">
        <f t="shared" si="18"/>
        <v>0</v>
      </c>
      <c r="M186" s="87">
        <f t="shared" si="18"/>
        <v>0</v>
      </c>
      <c r="N186" s="87">
        <f t="shared" si="18"/>
        <v>0</v>
      </c>
      <c r="O186" s="87">
        <f t="shared" si="18"/>
        <v>0</v>
      </c>
      <c r="P186" s="87">
        <f t="shared" si="18"/>
        <v>0</v>
      </c>
      <c r="Q186" s="87">
        <f t="shared" si="18"/>
        <v>0</v>
      </c>
      <c r="R186" s="87">
        <f t="shared" si="18"/>
        <v>0</v>
      </c>
      <c r="S186" s="87">
        <f t="shared" si="18"/>
        <v>0</v>
      </c>
      <c r="T186" s="87">
        <f t="shared" si="18"/>
        <v>0</v>
      </c>
      <c r="U186" s="87">
        <f t="shared" si="18"/>
        <v>0</v>
      </c>
      <c r="V186" s="87">
        <f t="shared" si="18"/>
        <v>0</v>
      </c>
      <c r="W186" s="87">
        <f t="shared" si="18"/>
        <v>0</v>
      </c>
      <c r="X186" s="87">
        <f t="shared" si="18"/>
        <v>0</v>
      </c>
      <c r="Y186" s="87">
        <f t="shared" si="18"/>
        <v>0</v>
      </c>
      <c r="Z186" s="87">
        <f t="shared" si="18"/>
        <v>0</v>
      </c>
    </row>
    <row r="187" spans="2:26" s="79" customFormat="1" x14ac:dyDescent="0.2">
      <c r="B187" s="86">
        <f>'3. Investeringen'!B187</f>
        <v>173</v>
      </c>
      <c r="C187" s="86" t="str">
        <f>'3. Investeringen'!C187</f>
        <v>Nieuwe investeringen</v>
      </c>
      <c r="D187" s="86" t="str">
        <f>'3. Investeringen'!F187</f>
        <v>TD</v>
      </c>
      <c r="E187" s="172">
        <f>'3. Investeringen'!M187</f>
        <v>49.5</v>
      </c>
      <c r="F187" s="121">
        <f>'3. Investeringen'!N187</f>
        <v>2011</v>
      </c>
      <c r="G187" s="86">
        <f>'3. Investeringen'!O187</f>
        <v>-2051.5770000000002</v>
      </c>
      <c r="H187" s="20"/>
      <c r="I187" s="137">
        <f>'5. Selectie'!P235</f>
        <v>1</v>
      </c>
      <c r="J187" s="20"/>
      <c r="K187" s="87">
        <f t="shared" si="18"/>
        <v>-2051.5770000000002</v>
      </c>
      <c r="L187" s="87">
        <f t="shared" si="18"/>
        <v>0</v>
      </c>
      <c r="M187" s="87">
        <f t="shared" si="18"/>
        <v>0</v>
      </c>
      <c r="N187" s="87">
        <f t="shared" si="18"/>
        <v>0</v>
      </c>
      <c r="O187" s="87">
        <f t="shared" si="18"/>
        <v>0</v>
      </c>
      <c r="P187" s="87">
        <f t="shared" si="18"/>
        <v>0</v>
      </c>
      <c r="Q187" s="87">
        <f t="shared" si="18"/>
        <v>0</v>
      </c>
      <c r="R187" s="87">
        <f t="shared" si="18"/>
        <v>0</v>
      </c>
      <c r="S187" s="87">
        <f t="shared" si="18"/>
        <v>0</v>
      </c>
      <c r="T187" s="87">
        <f t="shared" si="18"/>
        <v>0</v>
      </c>
      <c r="U187" s="87">
        <f t="shared" si="18"/>
        <v>0</v>
      </c>
      <c r="V187" s="87">
        <f t="shared" si="18"/>
        <v>0</v>
      </c>
      <c r="W187" s="87">
        <f t="shared" si="18"/>
        <v>0</v>
      </c>
      <c r="X187" s="87">
        <f t="shared" si="18"/>
        <v>0</v>
      </c>
      <c r="Y187" s="87">
        <f t="shared" si="18"/>
        <v>0</v>
      </c>
      <c r="Z187" s="87">
        <f t="shared" si="18"/>
        <v>0</v>
      </c>
    </row>
    <row r="188" spans="2:26" s="79" customFormat="1" x14ac:dyDescent="0.2">
      <c r="B188" s="86">
        <f>'3. Investeringen'!B188</f>
        <v>174</v>
      </c>
      <c r="C188" s="86" t="str">
        <f>'3. Investeringen'!C188</f>
        <v>Nieuwe investeringen</v>
      </c>
      <c r="D188" s="86" t="str">
        <f>'3. Investeringen'!F188</f>
        <v>TD</v>
      </c>
      <c r="E188" s="172">
        <f>'3. Investeringen'!M188</f>
        <v>39.5</v>
      </c>
      <c r="F188" s="121">
        <f>'3. Investeringen'!N188</f>
        <v>2011</v>
      </c>
      <c r="G188" s="86">
        <f>'3. Investeringen'!O188</f>
        <v>244202.49144444446</v>
      </c>
      <c r="H188" s="20"/>
      <c r="I188" s="137">
        <f>'5. Selectie'!P236</f>
        <v>1</v>
      </c>
      <c r="J188" s="20"/>
      <c r="K188" s="87">
        <f t="shared" si="18"/>
        <v>244202.49144444446</v>
      </c>
      <c r="L188" s="87">
        <f t="shared" si="18"/>
        <v>0</v>
      </c>
      <c r="M188" s="87">
        <f t="shared" si="18"/>
        <v>0</v>
      </c>
      <c r="N188" s="87">
        <f t="shared" si="18"/>
        <v>0</v>
      </c>
      <c r="O188" s="87">
        <f t="shared" si="18"/>
        <v>0</v>
      </c>
      <c r="P188" s="87">
        <f t="shared" si="18"/>
        <v>0</v>
      </c>
      <c r="Q188" s="87">
        <f t="shared" si="18"/>
        <v>0</v>
      </c>
      <c r="R188" s="87">
        <f t="shared" si="18"/>
        <v>0</v>
      </c>
      <c r="S188" s="87">
        <f t="shared" si="18"/>
        <v>0</v>
      </c>
      <c r="T188" s="87">
        <f t="shared" si="18"/>
        <v>0</v>
      </c>
      <c r="U188" s="87">
        <f t="shared" si="18"/>
        <v>0</v>
      </c>
      <c r="V188" s="87">
        <f t="shared" si="18"/>
        <v>0</v>
      </c>
      <c r="W188" s="87">
        <f t="shared" si="18"/>
        <v>0</v>
      </c>
      <c r="X188" s="87">
        <f t="shared" si="18"/>
        <v>0</v>
      </c>
      <c r="Y188" s="87">
        <f t="shared" si="18"/>
        <v>0</v>
      </c>
      <c r="Z188" s="87">
        <f t="shared" si="18"/>
        <v>0</v>
      </c>
    </row>
    <row r="189" spans="2:26" s="79" customFormat="1" x14ac:dyDescent="0.2">
      <c r="B189" s="86">
        <f>'3. Investeringen'!B189</f>
        <v>175</v>
      </c>
      <c r="C189" s="86" t="str">
        <f>'3. Investeringen'!C189</f>
        <v>Nieuwe investeringen</v>
      </c>
      <c r="D189" s="86" t="str">
        <f>'3. Investeringen'!F189</f>
        <v>TD</v>
      </c>
      <c r="E189" s="172">
        <f>'3. Investeringen'!M189</f>
        <v>24.5</v>
      </c>
      <c r="F189" s="121">
        <f>'3. Investeringen'!N189</f>
        <v>2011</v>
      </c>
      <c r="G189" s="86">
        <f>'3. Investeringen'!O189</f>
        <v>4859.6729999999998</v>
      </c>
      <c r="H189" s="20"/>
      <c r="I189" s="137">
        <f>'5. Selectie'!P237</f>
        <v>1</v>
      </c>
      <c r="J189" s="20"/>
      <c r="K189" s="87">
        <f t="shared" si="18"/>
        <v>4859.6729999999998</v>
      </c>
      <c r="L189" s="87">
        <f t="shared" si="18"/>
        <v>0</v>
      </c>
      <c r="M189" s="87">
        <f t="shared" si="18"/>
        <v>0</v>
      </c>
      <c r="N189" s="87">
        <f t="shared" si="18"/>
        <v>0</v>
      </c>
      <c r="O189" s="87">
        <f t="shared" si="18"/>
        <v>0</v>
      </c>
      <c r="P189" s="87">
        <f t="shared" si="18"/>
        <v>0</v>
      </c>
      <c r="Q189" s="87">
        <f t="shared" si="18"/>
        <v>0</v>
      </c>
      <c r="R189" s="87">
        <f t="shared" si="18"/>
        <v>0</v>
      </c>
      <c r="S189" s="87">
        <f t="shared" si="18"/>
        <v>0</v>
      </c>
      <c r="T189" s="87">
        <f t="shared" si="18"/>
        <v>0</v>
      </c>
      <c r="U189" s="87">
        <f t="shared" si="18"/>
        <v>0</v>
      </c>
      <c r="V189" s="87">
        <f t="shared" si="18"/>
        <v>0</v>
      </c>
      <c r="W189" s="87">
        <f t="shared" si="18"/>
        <v>0</v>
      </c>
      <c r="X189" s="87">
        <f t="shared" si="18"/>
        <v>0</v>
      </c>
      <c r="Y189" s="87">
        <f t="shared" si="18"/>
        <v>0</v>
      </c>
      <c r="Z189" s="87">
        <f t="shared" si="18"/>
        <v>0</v>
      </c>
    </row>
    <row r="190" spans="2:26" s="79" customFormat="1" x14ac:dyDescent="0.2">
      <c r="B190" s="86">
        <f>'3. Investeringen'!B190</f>
        <v>176</v>
      </c>
      <c r="C190" s="86" t="str">
        <f>'3. Investeringen'!C190</f>
        <v>Nieuwe investeringen</v>
      </c>
      <c r="D190" s="86" t="str">
        <f>'3. Investeringen'!F190</f>
        <v>TD</v>
      </c>
      <c r="E190" s="172">
        <f>'3. Investeringen'!M190</f>
        <v>40.5</v>
      </c>
      <c r="F190" s="121">
        <f>'3. Investeringen'!N190</f>
        <v>2011</v>
      </c>
      <c r="G190" s="86">
        <f>'3. Investeringen'!O190</f>
        <v>256917.65399999998</v>
      </c>
      <c r="H190" s="20"/>
      <c r="I190" s="137">
        <f>'5. Selectie'!P238</f>
        <v>1</v>
      </c>
      <c r="J190" s="20"/>
      <c r="K190" s="87">
        <f t="shared" si="18"/>
        <v>256917.65399999998</v>
      </c>
      <c r="L190" s="87">
        <f t="shared" si="18"/>
        <v>0</v>
      </c>
      <c r="M190" s="87">
        <f t="shared" si="18"/>
        <v>0</v>
      </c>
      <c r="N190" s="87">
        <f t="shared" si="18"/>
        <v>0</v>
      </c>
      <c r="O190" s="87">
        <f t="shared" si="18"/>
        <v>0</v>
      </c>
      <c r="P190" s="87">
        <f t="shared" si="18"/>
        <v>0</v>
      </c>
      <c r="Q190" s="87">
        <f t="shared" si="18"/>
        <v>0</v>
      </c>
      <c r="R190" s="87">
        <f t="shared" si="18"/>
        <v>0</v>
      </c>
      <c r="S190" s="87">
        <f t="shared" si="18"/>
        <v>0</v>
      </c>
      <c r="T190" s="87">
        <f t="shared" si="18"/>
        <v>0</v>
      </c>
      <c r="U190" s="87">
        <f t="shared" si="18"/>
        <v>0</v>
      </c>
      <c r="V190" s="87">
        <f t="shared" si="18"/>
        <v>0</v>
      </c>
      <c r="W190" s="87">
        <f t="shared" si="18"/>
        <v>0</v>
      </c>
      <c r="X190" s="87">
        <f t="shared" si="18"/>
        <v>0</v>
      </c>
      <c r="Y190" s="87">
        <f t="shared" si="18"/>
        <v>0</v>
      </c>
      <c r="Z190" s="87">
        <f t="shared" si="18"/>
        <v>0</v>
      </c>
    </row>
    <row r="191" spans="2:26" s="79" customFormat="1" x14ac:dyDescent="0.2">
      <c r="B191" s="86">
        <f>'3. Investeringen'!B191</f>
        <v>177</v>
      </c>
      <c r="C191" s="86" t="str">
        <f>'3. Investeringen'!C191</f>
        <v>Nieuwe investeringen</v>
      </c>
      <c r="D191" s="86" t="str">
        <f>'3. Investeringen'!F191</f>
        <v>TD</v>
      </c>
      <c r="E191" s="172">
        <f>'3. Investeringen'!M191</f>
        <v>25.5</v>
      </c>
      <c r="F191" s="121">
        <f>'3. Investeringen'!N191</f>
        <v>2011</v>
      </c>
      <c r="G191" s="86">
        <f>'3. Investeringen'!O191</f>
        <v>-62.05</v>
      </c>
      <c r="H191" s="20"/>
      <c r="I191" s="137">
        <f>'5. Selectie'!P239</f>
        <v>1</v>
      </c>
      <c r="J191" s="20"/>
      <c r="K191" s="87">
        <f t="shared" si="18"/>
        <v>-62.05</v>
      </c>
      <c r="L191" s="87">
        <f t="shared" si="18"/>
        <v>0</v>
      </c>
      <c r="M191" s="87">
        <f t="shared" si="18"/>
        <v>0</v>
      </c>
      <c r="N191" s="87">
        <f t="shared" si="18"/>
        <v>0</v>
      </c>
      <c r="O191" s="87">
        <f t="shared" si="18"/>
        <v>0</v>
      </c>
      <c r="P191" s="87">
        <f t="shared" si="18"/>
        <v>0</v>
      </c>
      <c r="Q191" s="87">
        <f t="shared" si="18"/>
        <v>0</v>
      </c>
      <c r="R191" s="87">
        <f t="shared" si="18"/>
        <v>0</v>
      </c>
      <c r="S191" s="87">
        <f t="shared" si="18"/>
        <v>0</v>
      </c>
      <c r="T191" s="87">
        <f t="shared" si="18"/>
        <v>0</v>
      </c>
      <c r="U191" s="87">
        <f t="shared" si="18"/>
        <v>0</v>
      </c>
      <c r="V191" s="87">
        <f t="shared" si="18"/>
        <v>0</v>
      </c>
      <c r="W191" s="87">
        <f t="shared" si="18"/>
        <v>0</v>
      </c>
      <c r="X191" s="87">
        <f t="shared" si="18"/>
        <v>0</v>
      </c>
      <c r="Y191" s="87">
        <f t="shared" si="18"/>
        <v>0</v>
      </c>
      <c r="Z191" s="87">
        <f t="shared" si="18"/>
        <v>0</v>
      </c>
    </row>
    <row r="192" spans="2:26" s="79" customFormat="1" x14ac:dyDescent="0.2">
      <c r="B192" s="86">
        <f>'3. Investeringen'!B192</f>
        <v>178</v>
      </c>
      <c r="C192" s="86" t="str">
        <f>'3. Investeringen'!C192</f>
        <v>Nieuwe investeringen</v>
      </c>
      <c r="D192" s="86" t="str">
        <f>'3. Investeringen'!F192</f>
        <v>TD</v>
      </c>
      <c r="E192" s="172">
        <f>'3. Investeringen'!M192</f>
        <v>41.5</v>
      </c>
      <c r="F192" s="121">
        <f>'3. Investeringen'!N192</f>
        <v>2011</v>
      </c>
      <c r="G192" s="86">
        <f>'3. Investeringen'!O192</f>
        <v>204781.8698888889</v>
      </c>
      <c r="H192" s="20"/>
      <c r="I192" s="137">
        <f>'5. Selectie'!P240</f>
        <v>1</v>
      </c>
      <c r="J192" s="20"/>
      <c r="K192" s="87">
        <f t="shared" si="18"/>
        <v>204781.8698888889</v>
      </c>
      <c r="L192" s="87">
        <f t="shared" si="18"/>
        <v>0</v>
      </c>
      <c r="M192" s="87">
        <f t="shared" si="18"/>
        <v>0</v>
      </c>
      <c r="N192" s="87">
        <f t="shared" si="18"/>
        <v>0</v>
      </c>
      <c r="O192" s="87">
        <f t="shared" si="18"/>
        <v>0</v>
      </c>
      <c r="P192" s="87">
        <f t="shared" si="18"/>
        <v>0</v>
      </c>
      <c r="Q192" s="87">
        <f t="shared" si="18"/>
        <v>0</v>
      </c>
      <c r="R192" s="87">
        <f t="shared" si="18"/>
        <v>0</v>
      </c>
      <c r="S192" s="87">
        <f t="shared" si="18"/>
        <v>0</v>
      </c>
      <c r="T192" s="87">
        <f t="shared" si="18"/>
        <v>0</v>
      </c>
      <c r="U192" s="87">
        <f t="shared" si="18"/>
        <v>0</v>
      </c>
      <c r="V192" s="87">
        <f t="shared" si="18"/>
        <v>0</v>
      </c>
      <c r="W192" s="87">
        <f t="shared" si="18"/>
        <v>0</v>
      </c>
      <c r="X192" s="87">
        <f t="shared" si="18"/>
        <v>0</v>
      </c>
      <c r="Y192" s="87">
        <f t="shared" si="18"/>
        <v>0</v>
      </c>
      <c r="Z192" s="87">
        <f t="shared" si="18"/>
        <v>0</v>
      </c>
    </row>
    <row r="193" spans="2:26" s="79" customFormat="1" x14ac:dyDescent="0.2">
      <c r="B193" s="86">
        <f>'3. Investeringen'!B193</f>
        <v>179</v>
      </c>
      <c r="C193" s="86" t="str">
        <f>'3. Investeringen'!C193</f>
        <v>Nieuwe investeringen</v>
      </c>
      <c r="D193" s="86" t="str">
        <f>'3. Investeringen'!F193</f>
        <v>TD</v>
      </c>
      <c r="E193" s="172">
        <f>'3. Investeringen'!M193</f>
        <v>26.5</v>
      </c>
      <c r="F193" s="121">
        <f>'3. Investeringen'!N193</f>
        <v>2011</v>
      </c>
      <c r="G193" s="86">
        <f>'3. Investeringen'!O193</f>
        <v>6277.7263333333331</v>
      </c>
      <c r="H193" s="20"/>
      <c r="I193" s="137">
        <f>'5. Selectie'!P241</f>
        <v>1</v>
      </c>
      <c r="J193" s="20"/>
      <c r="K193" s="87">
        <f t="shared" si="18"/>
        <v>6277.7263333333331</v>
      </c>
      <c r="L193" s="87">
        <f t="shared" si="18"/>
        <v>0</v>
      </c>
      <c r="M193" s="87">
        <f t="shared" si="18"/>
        <v>0</v>
      </c>
      <c r="N193" s="87">
        <f t="shared" si="18"/>
        <v>0</v>
      </c>
      <c r="O193" s="87">
        <f t="shared" si="18"/>
        <v>0</v>
      </c>
      <c r="P193" s="87">
        <f t="shared" si="18"/>
        <v>0</v>
      </c>
      <c r="Q193" s="87">
        <f t="shared" si="18"/>
        <v>0</v>
      </c>
      <c r="R193" s="87">
        <f t="shared" si="18"/>
        <v>0</v>
      </c>
      <c r="S193" s="87">
        <f t="shared" si="18"/>
        <v>0</v>
      </c>
      <c r="T193" s="87">
        <f t="shared" si="18"/>
        <v>0</v>
      </c>
      <c r="U193" s="87">
        <f t="shared" si="18"/>
        <v>0</v>
      </c>
      <c r="V193" s="87">
        <f t="shared" si="18"/>
        <v>0</v>
      </c>
      <c r="W193" s="87">
        <f t="shared" si="18"/>
        <v>0</v>
      </c>
      <c r="X193" s="87">
        <f t="shared" si="18"/>
        <v>0</v>
      </c>
      <c r="Y193" s="87">
        <f t="shared" si="18"/>
        <v>0</v>
      </c>
      <c r="Z193" s="87">
        <f t="shared" si="18"/>
        <v>0</v>
      </c>
    </row>
    <row r="194" spans="2:26" s="79" customFormat="1" x14ac:dyDescent="0.2">
      <c r="B194" s="86">
        <f>'3. Investeringen'!B194</f>
        <v>180</v>
      </c>
      <c r="C194" s="86" t="str">
        <f>'3. Investeringen'!C194</f>
        <v>Nieuwe investeringen</v>
      </c>
      <c r="D194" s="86" t="str">
        <f>'3. Investeringen'!F194</f>
        <v>TD</v>
      </c>
      <c r="E194" s="172">
        <f>'3. Investeringen'!M194</f>
        <v>1.5</v>
      </c>
      <c r="F194" s="121">
        <f>'3. Investeringen'!N194</f>
        <v>2011</v>
      </c>
      <c r="G194" s="86">
        <f>'3. Investeringen'!O194</f>
        <v>400197.06299999997</v>
      </c>
      <c r="H194" s="20"/>
      <c r="I194" s="137">
        <f>'5. Selectie'!P242</f>
        <v>1</v>
      </c>
      <c r="J194" s="20"/>
      <c r="K194" s="87">
        <f t="shared" si="18"/>
        <v>400197.06299999997</v>
      </c>
      <c r="L194" s="87">
        <f t="shared" si="18"/>
        <v>0</v>
      </c>
      <c r="M194" s="87">
        <f t="shared" si="18"/>
        <v>0</v>
      </c>
      <c r="N194" s="87">
        <f t="shared" si="18"/>
        <v>0</v>
      </c>
      <c r="O194" s="87">
        <f t="shared" si="18"/>
        <v>0</v>
      </c>
      <c r="P194" s="87">
        <f t="shared" si="18"/>
        <v>0</v>
      </c>
      <c r="Q194" s="87">
        <f t="shared" si="18"/>
        <v>0</v>
      </c>
      <c r="R194" s="87">
        <f t="shared" si="18"/>
        <v>0</v>
      </c>
      <c r="S194" s="87">
        <f t="shared" si="18"/>
        <v>0</v>
      </c>
      <c r="T194" s="87">
        <f t="shared" si="18"/>
        <v>0</v>
      </c>
      <c r="U194" s="87">
        <f t="shared" si="18"/>
        <v>0</v>
      </c>
      <c r="V194" s="87">
        <f t="shared" si="18"/>
        <v>0</v>
      </c>
      <c r="W194" s="87">
        <f t="shared" si="18"/>
        <v>0</v>
      </c>
      <c r="X194" s="87">
        <f t="shared" si="18"/>
        <v>0</v>
      </c>
      <c r="Y194" s="87">
        <f t="shared" si="18"/>
        <v>0</v>
      </c>
      <c r="Z194" s="87">
        <f t="shared" si="18"/>
        <v>0</v>
      </c>
    </row>
    <row r="195" spans="2:26" s="79" customFormat="1" x14ac:dyDescent="0.2">
      <c r="B195" s="86">
        <f>'3. Investeringen'!B195</f>
        <v>181</v>
      </c>
      <c r="C195" s="86" t="str">
        <f>'3. Investeringen'!C195</f>
        <v>Nieuwe investeringen</v>
      </c>
      <c r="D195" s="86" t="str">
        <f>'3. Investeringen'!F195</f>
        <v>TD</v>
      </c>
      <c r="E195" s="172">
        <f>'3. Investeringen'!M195</f>
        <v>52.5</v>
      </c>
      <c r="F195" s="121">
        <f>'3. Investeringen'!N195</f>
        <v>2011</v>
      </c>
      <c r="G195" s="86">
        <f>'3. Investeringen'!O195</f>
        <v>12886.363636363636</v>
      </c>
      <c r="H195" s="20"/>
      <c r="I195" s="137">
        <f>'5. Selectie'!P243</f>
        <v>1</v>
      </c>
      <c r="J195" s="20"/>
      <c r="K195" s="87">
        <f t="shared" ref="K195:Z204" si="19">($F195=K$14)*$I195*$G195</f>
        <v>12886.363636363636</v>
      </c>
      <c r="L195" s="87">
        <f t="shared" si="19"/>
        <v>0</v>
      </c>
      <c r="M195" s="87">
        <f t="shared" si="19"/>
        <v>0</v>
      </c>
      <c r="N195" s="87">
        <f t="shared" si="19"/>
        <v>0</v>
      </c>
      <c r="O195" s="87">
        <f t="shared" si="19"/>
        <v>0</v>
      </c>
      <c r="P195" s="87">
        <f t="shared" si="19"/>
        <v>0</v>
      </c>
      <c r="Q195" s="87">
        <f t="shared" si="19"/>
        <v>0</v>
      </c>
      <c r="R195" s="87">
        <f t="shared" si="19"/>
        <v>0</v>
      </c>
      <c r="S195" s="87">
        <f t="shared" si="19"/>
        <v>0</v>
      </c>
      <c r="T195" s="87">
        <f t="shared" si="19"/>
        <v>0</v>
      </c>
      <c r="U195" s="87">
        <f t="shared" si="19"/>
        <v>0</v>
      </c>
      <c r="V195" s="87">
        <f t="shared" si="19"/>
        <v>0</v>
      </c>
      <c r="W195" s="87">
        <f t="shared" si="19"/>
        <v>0</v>
      </c>
      <c r="X195" s="87">
        <f t="shared" si="19"/>
        <v>0</v>
      </c>
      <c r="Y195" s="87">
        <f t="shared" si="19"/>
        <v>0</v>
      </c>
      <c r="Z195" s="87">
        <f t="shared" si="19"/>
        <v>0</v>
      </c>
    </row>
    <row r="196" spans="2:26" s="79" customFormat="1" x14ac:dyDescent="0.2">
      <c r="B196" s="86">
        <f>'3. Investeringen'!B196</f>
        <v>182</v>
      </c>
      <c r="C196" s="86" t="str">
        <f>'3. Investeringen'!C196</f>
        <v>Nieuwe investeringen</v>
      </c>
      <c r="D196" s="86" t="str">
        <f>'3. Investeringen'!F196</f>
        <v>TD</v>
      </c>
      <c r="E196" s="172">
        <f>'3. Investeringen'!M196</f>
        <v>42.5</v>
      </c>
      <c r="F196" s="121">
        <f>'3. Investeringen'!N196</f>
        <v>2011</v>
      </c>
      <c r="G196" s="86">
        <f>'3. Investeringen'!O196</f>
        <v>194408.14666666667</v>
      </c>
      <c r="H196" s="20"/>
      <c r="I196" s="137">
        <f>'5. Selectie'!P244</f>
        <v>1</v>
      </c>
      <c r="J196" s="20"/>
      <c r="K196" s="87">
        <f t="shared" si="19"/>
        <v>194408.14666666667</v>
      </c>
      <c r="L196" s="87">
        <f t="shared" si="19"/>
        <v>0</v>
      </c>
      <c r="M196" s="87">
        <f t="shared" si="19"/>
        <v>0</v>
      </c>
      <c r="N196" s="87">
        <f t="shared" si="19"/>
        <v>0</v>
      </c>
      <c r="O196" s="87">
        <f t="shared" si="19"/>
        <v>0</v>
      </c>
      <c r="P196" s="87">
        <f t="shared" si="19"/>
        <v>0</v>
      </c>
      <c r="Q196" s="87">
        <f t="shared" si="19"/>
        <v>0</v>
      </c>
      <c r="R196" s="87">
        <f t="shared" si="19"/>
        <v>0</v>
      </c>
      <c r="S196" s="87">
        <f t="shared" si="19"/>
        <v>0</v>
      </c>
      <c r="T196" s="87">
        <f t="shared" si="19"/>
        <v>0</v>
      </c>
      <c r="U196" s="87">
        <f t="shared" si="19"/>
        <v>0</v>
      </c>
      <c r="V196" s="87">
        <f t="shared" si="19"/>
        <v>0</v>
      </c>
      <c r="W196" s="87">
        <f t="shared" si="19"/>
        <v>0</v>
      </c>
      <c r="X196" s="87">
        <f t="shared" si="19"/>
        <v>0</v>
      </c>
      <c r="Y196" s="87">
        <f t="shared" si="19"/>
        <v>0</v>
      </c>
      <c r="Z196" s="87">
        <f t="shared" si="19"/>
        <v>0</v>
      </c>
    </row>
    <row r="197" spans="2:26" s="79" customFormat="1" x14ac:dyDescent="0.2">
      <c r="B197" s="86">
        <f>'3. Investeringen'!B197</f>
        <v>183</v>
      </c>
      <c r="C197" s="86" t="str">
        <f>'3. Investeringen'!C197</f>
        <v>Nieuwe investeringen</v>
      </c>
      <c r="D197" s="86" t="str">
        <f>'3. Investeringen'!F197</f>
        <v>TD</v>
      </c>
      <c r="E197" s="172">
        <f>'3. Investeringen'!M197</f>
        <v>27.5</v>
      </c>
      <c r="F197" s="121">
        <f>'3. Investeringen'!N197</f>
        <v>2011</v>
      </c>
      <c r="G197" s="86">
        <f>'3. Investeringen'!O197</f>
        <v>91259.281666666662</v>
      </c>
      <c r="H197" s="20"/>
      <c r="I197" s="137">
        <f>'5. Selectie'!P245</f>
        <v>1</v>
      </c>
      <c r="J197" s="20"/>
      <c r="K197" s="87">
        <f t="shared" si="19"/>
        <v>91259.281666666662</v>
      </c>
      <c r="L197" s="87">
        <f t="shared" si="19"/>
        <v>0</v>
      </c>
      <c r="M197" s="87">
        <f t="shared" si="19"/>
        <v>0</v>
      </c>
      <c r="N197" s="87">
        <f t="shared" si="19"/>
        <v>0</v>
      </c>
      <c r="O197" s="87">
        <f t="shared" si="19"/>
        <v>0</v>
      </c>
      <c r="P197" s="87">
        <f t="shared" si="19"/>
        <v>0</v>
      </c>
      <c r="Q197" s="87">
        <f t="shared" si="19"/>
        <v>0</v>
      </c>
      <c r="R197" s="87">
        <f t="shared" si="19"/>
        <v>0</v>
      </c>
      <c r="S197" s="87">
        <f t="shared" si="19"/>
        <v>0</v>
      </c>
      <c r="T197" s="87">
        <f t="shared" si="19"/>
        <v>0</v>
      </c>
      <c r="U197" s="87">
        <f t="shared" si="19"/>
        <v>0</v>
      </c>
      <c r="V197" s="87">
        <f t="shared" si="19"/>
        <v>0</v>
      </c>
      <c r="W197" s="87">
        <f t="shared" si="19"/>
        <v>0</v>
      </c>
      <c r="X197" s="87">
        <f t="shared" si="19"/>
        <v>0</v>
      </c>
      <c r="Y197" s="87">
        <f t="shared" si="19"/>
        <v>0</v>
      </c>
      <c r="Z197" s="87">
        <f t="shared" si="19"/>
        <v>0</v>
      </c>
    </row>
    <row r="198" spans="2:26" s="79" customFormat="1" x14ac:dyDescent="0.2">
      <c r="B198" s="86">
        <f>'3. Investeringen'!B198</f>
        <v>184</v>
      </c>
      <c r="C198" s="86" t="str">
        <f>'3. Investeringen'!C198</f>
        <v>Nieuwe investeringen</v>
      </c>
      <c r="D198" s="86" t="str">
        <f>'3. Investeringen'!F198</f>
        <v>TD</v>
      </c>
      <c r="E198" s="172">
        <f>'3. Investeringen'!M198</f>
        <v>2.5</v>
      </c>
      <c r="F198" s="121">
        <f>'3. Investeringen'!N198</f>
        <v>2011</v>
      </c>
      <c r="G198" s="86">
        <f>'3. Investeringen'!O198</f>
        <v>126483.655</v>
      </c>
      <c r="H198" s="20"/>
      <c r="I198" s="137">
        <f>'5. Selectie'!P246</f>
        <v>1</v>
      </c>
      <c r="J198" s="20"/>
      <c r="K198" s="87">
        <f t="shared" si="19"/>
        <v>126483.655</v>
      </c>
      <c r="L198" s="87">
        <f t="shared" si="19"/>
        <v>0</v>
      </c>
      <c r="M198" s="87">
        <f t="shared" si="19"/>
        <v>0</v>
      </c>
      <c r="N198" s="87">
        <f t="shared" si="19"/>
        <v>0</v>
      </c>
      <c r="O198" s="87">
        <f t="shared" si="19"/>
        <v>0</v>
      </c>
      <c r="P198" s="87">
        <f t="shared" si="19"/>
        <v>0</v>
      </c>
      <c r="Q198" s="87">
        <f t="shared" si="19"/>
        <v>0</v>
      </c>
      <c r="R198" s="87">
        <f t="shared" si="19"/>
        <v>0</v>
      </c>
      <c r="S198" s="87">
        <f t="shared" si="19"/>
        <v>0</v>
      </c>
      <c r="T198" s="87">
        <f t="shared" si="19"/>
        <v>0</v>
      </c>
      <c r="U198" s="87">
        <f t="shared" si="19"/>
        <v>0</v>
      </c>
      <c r="V198" s="87">
        <f t="shared" si="19"/>
        <v>0</v>
      </c>
      <c r="W198" s="87">
        <f t="shared" si="19"/>
        <v>0</v>
      </c>
      <c r="X198" s="87">
        <f t="shared" si="19"/>
        <v>0</v>
      </c>
      <c r="Y198" s="87">
        <f t="shared" si="19"/>
        <v>0</v>
      </c>
      <c r="Z198" s="87">
        <f t="shared" si="19"/>
        <v>0</v>
      </c>
    </row>
    <row r="199" spans="2:26" s="79" customFormat="1" x14ac:dyDescent="0.2">
      <c r="B199" s="86">
        <f>'3. Investeringen'!B199</f>
        <v>185</v>
      </c>
      <c r="C199" s="86" t="str">
        <f>'3. Investeringen'!C199</f>
        <v>Nieuwe investeringen</v>
      </c>
      <c r="D199" s="86" t="str">
        <f>'3. Investeringen'!F199</f>
        <v>TD</v>
      </c>
      <c r="E199" s="172">
        <f>'3. Investeringen'!M199</f>
        <v>53.5</v>
      </c>
      <c r="F199" s="121">
        <f>'3. Investeringen'!N199</f>
        <v>2011</v>
      </c>
      <c r="G199" s="86">
        <f>'3. Investeringen'!O199</f>
        <v>235248.31290909095</v>
      </c>
      <c r="H199" s="20"/>
      <c r="I199" s="137">
        <f>'5. Selectie'!P247</f>
        <v>1</v>
      </c>
      <c r="J199" s="20"/>
      <c r="K199" s="87">
        <f t="shared" si="19"/>
        <v>235248.31290909095</v>
      </c>
      <c r="L199" s="87">
        <f t="shared" si="19"/>
        <v>0</v>
      </c>
      <c r="M199" s="87">
        <f t="shared" si="19"/>
        <v>0</v>
      </c>
      <c r="N199" s="87">
        <f t="shared" si="19"/>
        <v>0</v>
      </c>
      <c r="O199" s="87">
        <f t="shared" si="19"/>
        <v>0</v>
      </c>
      <c r="P199" s="87">
        <f t="shared" si="19"/>
        <v>0</v>
      </c>
      <c r="Q199" s="87">
        <f t="shared" si="19"/>
        <v>0</v>
      </c>
      <c r="R199" s="87">
        <f t="shared" si="19"/>
        <v>0</v>
      </c>
      <c r="S199" s="87">
        <f t="shared" si="19"/>
        <v>0</v>
      </c>
      <c r="T199" s="87">
        <f t="shared" si="19"/>
        <v>0</v>
      </c>
      <c r="U199" s="87">
        <f t="shared" si="19"/>
        <v>0</v>
      </c>
      <c r="V199" s="87">
        <f t="shared" si="19"/>
        <v>0</v>
      </c>
      <c r="W199" s="87">
        <f t="shared" si="19"/>
        <v>0</v>
      </c>
      <c r="X199" s="87">
        <f t="shared" si="19"/>
        <v>0</v>
      </c>
      <c r="Y199" s="87">
        <f t="shared" si="19"/>
        <v>0</v>
      </c>
      <c r="Z199" s="87">
        <f t="shared" si="19"/>
        <v>0</v>
      </c>
    </row>
    <row r="200" spans="2:26" s="79" customFormat="1" x14ac:dyDescent="0.2">
      <c r="B200" s="86">
        <f>'3. Investeringen'!B200</f>
        <v>186</v>
      </c>
      <c r="C200" s="86" t="str">
        <f>'3. Investeringen'!C200</f>
        <v>Nieuwe investeringen</v>
      </c>
      <c r="D200" s="86" t="str">
        <f>'3. Investeringen'!F200</f>
        <v>TD</v>
      </c>
      <c r="E200" s="172">
        <f>'3. Investeringen'!M200</f>
        <v>43.5</v>
      </c>
      <c r="F200" s="121">
        <f>'3. Investeringen'!N200</f>
        <v>2011</v>
      </c>
      <c r="G200" s="86">
        <f>'3. Investeringen'!O200</f>
        <v>213759.42533333332</v>
      </c>
      <c r="H200" s="20"/>
      <c r="I200" s="137">
        <f>'5. Selectie'!P248</f>
        <v>1</v>
      </c>
      <c r="J200" s="20"/>
      <c r="K200" s="87">
        <f t="shared" si="19"/>
        <v>213759.42533333332</v>
      </c>
      <c r="L200" s="87">
        <f t="shared" si="19"/>
        <v>0</v>
      </c>
      <c r="M200" s="87">
        <f t="shared" si="19"/>
        <v>0</v>
      </c>
      <c r="N200" s="87">
        <f t="shared" si="19"/>
        <v>0</v>
      </c>
      <c r="O200" s="87">
        <f t="shared" si="19"/>
        <v>0</v>
      </c>
      <c r="P200" s="87">
        <f t="shared" si="19"/>
        <v>0</v>
      </c>
      <c r="Q200" s="87">
        <f t="shared" si="19"/>
        <v>0</v>
      </c>
      <c r="R200" s="87">
        <f t="shared" si="19"/>
        <v>0</v>
      </c>
      <c r="S200" s="87">
        <f t="shared" si="19"/>
        <v>0</v>
      </c>
      <c r="T200" s="87">
        <f t="shared" si="19"/>
        <v>0</v>
      </c>
      <c r="U200" s="87">
        <f t="shared" si="19"/>
        <v>0</v>
      </c>
      <c r="V200" s="87">
        <f t="shared" si="19"/>
        <v>0</v>
      </c>
      <c r="W200" s="87">
        <f t="shared" si="19"/>
        <v>0</v>
      </c>
      <c r="X200" s="87">
        <f t="shared" si="19"/>
        <v>0</v>
      </c>
      <c r="Y200" s="87">
        <f t="shared" si="19"/>
        <v>0</v>
      </c>
      <c r="Z200" s="87">
        <f t="shared" si="19"/>
        <v>0</v>
      </c>
    </row>
    <row r="201" spans="2:26" s="79" customFormat="1" x14ac:dyDescent="0.2">
      <c r="B201" s="86">
        <f>'3. Investeringen'!B201</f>
        <v>187</v>
      </c>
      <c r="C201" s="86" t="str">
        <f>'3. Investeringen'!C201</f>
        <v>Nieuwe investeringen</v>
      </c>
      <c r="D201" s="86" t="str">
        <f>'3. Investeringen'!F201</f>
        <v>TD</v>
      </c>
      <c r="E201" s="172">
        <f>'3. Investeringen'!M201</f>
        <v>28.5</v>
      </c>
      <c r="F201" s="121">
        <f>'3. Investeringen'!N201</f>
        <v>2011</v>
      </c>
      <c r="G201" s="86">
        <f>'3. Investeringen'!O201</f>
        <v>21263.0805</v>
      </c>
      <c r="H201" s="20"/>
      <c r="I201" s="137">
        <f>'5. Selectie'!P249</f>
        <v>1</v>
      </c>
      <c r="J201" s="20"/>
      <c r="K201" s="87">
        <f t="shared" si="19"/>
        <v>21263.0805</v>
      </c>
      <c r="L201" s="87">
        <f t="shared" si="19"/>
        <v>0</v>
      </c>
      <c r="M201" s="87">
        <f t="shared" si="19"/>
        <v>0</v>
      </c>
      <c r="N201" s="87">
        <f t="shared" si="19"/>
        <v>0</v>
      </c>
      <c r="O201" s="87">
        <f t="shared" si="19"/>
        <v>0</v>
      </c>
      <c r="P201" s="87">
        <f t="shared" si="19"/>
        <v>0</v>
      </c>
      <c r="Q201" s="87">
        <f t="shared" si="19"/>
        <v>0</v>
      </c>
      <c r="R201" s="87">
        <f t="shared" si="19"/>
        <v>0</v>
      </c>
      <c r="S201" s="87">
        <f t="shared" si="19"/>
        <v>0</v>
      </c>
      <c r="T201" s="87">
        <f t="shared" si="19"/>
        <v>0</v>
      </c>
      <c r="U201" s="87">
        <f t="shared" si="19"/>
        <v>0</v>
      </c>
      <c r="V201" s="87">
        <f t="shared" si="19"/>
        <v>0</v>
      </c>
      <c r="W201" s="87">
        <f t="shared" si="19"/>
        <v>0</v>
      </c>
      <c r="X201" s="87">
        <f t="shared" si="19"/>
        <v>0</v>
      </c>
      <c r="Y201" s="87">
        <f t="shared" si="19"/>
        <v>0</v>
      </c>
      <c r="Z201" s="87">
        <f t="shared" si="19"/>
        <v>0</v>
      </c>
    </row>
    <row r="202" spans="2:26" s="79" customFormat="1" x14ac:dyDescent="0.2">
      <c r="B202" s="86">
        <f>'3. Investeringen'!B202</f>
        <v>188</v>
      </c>
      <c r="C202" s="86" t="str">
        <f>'3. Investeringen'!C202</f>
        <v>Nieuwe investeringen</v>
      </c>
      <c r="D202" s="86" t="str">
        <f>'3. Investeringen'!F202</f>
        <v>TD</v>
      </c>
      <c r="E202" s="172">
        <f>'3. Investeringen'!M202</f>
        <v>54.5</v>
      </c>
      <c r="F202" s="121">
        <f>'3. Investeringen'!N202</f>
        <v>2011</v>
      </c>
      <c r="G202" s="86">
        <f>'3. Investeringen'!O202</f>
        <v>-35966.585470954553</v>
      </c>
      <c r="H202" s="20"/>
      <c r="I202" s="137">
        <f>'5. Selectie'!P250</f>
        <v>1</v>
      </c>
      <c r="J202" s="20"/>
      <c r="K202" s="87">
        <f t="shared" si="19"/>
        <v>-35966.585470954553</v>
      </c>
      <c r="L202" s="87">
        <f t="shared" si="19"/>
        <v>0</v>
      </c>
      <c r="M202" s="87">
        <f t="shared" si="19"/>
        <v>0</v>
      </c>
      <c r="N202" s="87">
        <f t="shared" si="19"/>
        <v>0</v>
      </c>
      <c r="O202" s="87">
        <f t="shared" si="19"/>
        <v>0</v>
      </c>
      <c r="P202" s="87">
        <f t="shared" si="19"/>
        <v>0</v>
      </c>
      <c r="Q202" s="87">
        <f t="shared" si="19"/>
        <v>0</v>
      </c>
      <c r="R202" s="87">
        <f t="shared" si="19"/>
        <v>0</v>
      </c>
      <c r="S202" s="87">
        <f t="shared" si="19"/>
        <v>0</v>
      </c>
      <c r="T202" s="87">
        <f t="shared" si="19"/>
        <v>0</v>
      </c>
      <c r="U202" s="87">
        <f t="shared" si="19"/>
        <v>0</v>
      </c>
      <c r="V202" s="87">
        <f t="shared" si="19"/>
        <v>0</v>
      </c>
      <c r="W202" s="87">
        <f t="shared" si="19"/>
        <v>0</v>
      </c>
      <c r="X202" s="87">
        <f t="shared" si="19"/>
        <v>0</v>
      </c>
      <c r="Y202" s="87">
        <f t="shared" si="19"/>
        <v>0</v>
      </c>
      <c r="Z202" s="87">
        <f t="shared" si="19"/>
        <v>0</v>
      </c>
    </row>
    <row r="203" spans="2:26" s="79" customFormat="1" x14ac:dyDescent="0.2">
      <c r="B203" s="86">
        <f>'3. Investeringen'!B203</f>
        <v>189</v>
      </c>
      <c r="C203" s="86" t="str">
        <f>'3. Investeringen'!C203</f>
        <v>Nieuwe investeringen</v>
      </c>
      <c r="D203" s="86" t="str">
        <f>'3. Investeringen'!F203</f>
        <v>TD</v>
      </c>
      <c r="E203" s="172">
        <f>'3. Investeringen'!M203</f>
        <v>44.5</v>
      </c>
      <c r="F203" s="121">
        <f>'3. Investeringen'!N203</f>
        <v>2011</v>
      </c>
      <c r="G203" s="86">
        <f>'3. Investeringen'!O203</f>
        <v>114870.77554866667</v>
      </c>
      <c r="H203" s="20"/>
      <c r="I203" s="137">
        <f>'5. Selectie'!P251</f>
        <v>1</v>
      </c>
      <c r="J203" s="20"/>
      <c r="K203" s="87">
        <f t="shared" si="19"/>
        <v>114870.77554866667</v>
      </c>
      <c r="L203" s="87">
        <f t="shared" si="19"/>
        <v>0</v>
      </c>
      <c r="M203" s="87">
        <f t="shared" si="19"/>
        <v>0</v>
      </c>
      <c r="N203" s="87">
        <f t="shared" si="19"/>
        <v>0</v>
      </c>
      <c r="O203" s="87">
        <f t="shared" si="19"/>
        <v>0</v>
      </c>
      <c r="P203" s="87">
        <f t="shared" si="19"/>
        <v>0</v>
      </c>
      <c r="Q203" s="87">
        <f t="shared" si="19"/>
        <v>0</v>
      </c>
      <c r="R203" s="87">
        <f t="shared" si="19"/>
        <v>0</v>
      </c>
      <c r="S203" s="87">
        <f t="shared" si="19"/>
        <v>0</v>
      </c>
      <c r="T203" s="87">
        <f t="shared" si="19"/>
        <v>0</v>
      </c>
      <c r="U203" s="87">
        <f t="shared" si="19"/>
        <v>0</v>
      </c>
      <c r="V203" s="87">
        <f t="shared" si="19"/>
        <v>0</v>
      </c>
      <c r="W203" s="87">
        <f t="shared" si="19"/>
        <v>0</v>
      </c>
      <c r="X203" s="87">
        <f t="shared" si="19"/>
        <v>0</v>
      </c>
      <c r="Y203" s="87">
        <f t="shared" si="19"/>
        <v>0</v>
      </c>
      <c r="Z203" s="87">
        <f t="shared" si="19"/>
        <v>0</v>
      </c>
    </row>
    <row r="204" spans="2:26" s="79" customFormat="1" x14ac:dyDescent="0.2">
      <c r="B204" s="86">
        <f>'3. Investeringen'!B204</f>
        <v>190</v>
      </c>
      <c r="C204" s="86" t="str">
        <f>'3. Investeringen'!C204</f>
        <v>Nieuwe investeringen</v>
      </c>
      <c r="D204" s="86" t="str">
        <f>'3. Investeringen'!F204</f>
        <v>TD</v>
      </c>
      <c r="E204" s="172">
        <f>'3. Investeringen'!M204</f>
        <v>29.5</v>
      </c>
      <c r="F204" s="121">
        <f>'3. Investeringen'!N204</f>
        <v>2011</v>
      </c>
      <c r="G204" s="86">
        <f>'3. Investeringen'!O204</f>
        <v>-93013.649506000002</v>
      </c>
      <c r="H204" s="20"/>
      <c r="I204" s="137">
        <f>'5. Selectie'!P252</f>
        <v>1</v>
      </c>
      <c r="J204" s="20"/>
      <c r="K204" s="87">
        <f t="shared" si="19"/>
        <v>-93013.649506000002</v>
      </c>
      <c r="L204" s="87">
        <f t="shared" si="19"/>
        <v>0</v>
      </c>
      <c r="M204" s="87">
        <f t="shared" si="19"/>
        <v>0</v>
      </c>
      <c r="N204" s="87">
        <f t="shared" si="19"/>
        <v>0</v>
      </c>
      <c r="O204" s="87">
        <f t="shared" si="19"/>
        <v>0</v>
      </c>
      <c r="P204" s="87">
        <f t="shared" si="19"/>
        <v>0</v>
      </c>
      <c r="Q204" s="87">
        <f t="shared" si="19"/>
        <v>0</v>
      </c>
      <c r="R204" s="87">
        <f t="shared" si="19"/>
        <v>0</v>
      </c>
      <c r="S204" s="87">
        <f t="shared" si="19"/>
        <v>0</v>
      </c>
      <c r="T204" s="87">
        <f t="shared" si="19"/>
        <v>0</v>
      </c>
      <c r="U204" s="87">
        <f t="shared" si="19"/>
        <v>0</v>
      </c>
      <c r="V204" s="87">
        <f t="shared" si="19"/>
        <v>0</v>
      </c>
      <c r="W204" s="87">
        <f t="shared" si="19"/>
        <v>0</v>
      </c>
      <c r="X204" s="87">
        <f t="shared" si="19"/>
        <v>0</v>
      </c>
      <c r="Y204" s="87">
        <f t="shared" si="19"/>
        <v>0</v>
      </c>
      <c r="Z204" s="87">
        <f t="shared" si="19"/>
        <v>0</v>
      </c>
    </row>
    <row r="205" spans="2:26" s="79" customFormat="1" x14ac:dyDescent="0.2">
      <c r="B205" s="86">
        <f>'3. Investeringen'!B205</f>
        <v>191</v>
      </c>
      <c r="C205" s="86" t="str">
        <f>'3. Investeringen'!C205</f>
        <v>Nieuwe investeringen</v>
      </c>
      <c r="D205" s="86" t="str">
        <f>'3. Investeringen'!F205</f>
        <v>AD</v>
      </c>
      <c r="E205" s="172">
        <f>'3. Investeringen'!M205</f>
        <v>37.5</v>
      </c>
      <c r="F205" s="121">
        <f>'3. Investeringen'!N205</f>
        <v>2011</v>
      </c>
      <c r="G205" s="86">
        <f>'3. Investeringen'!O205</f>
        <v>109187.59518820628</v>
      </c>
      <c r="H205" s="20"/>
      <c r="I205" s="137">
        <f>'5. Selectie'!P253</f>
        <v>1</v>
      </c>
      <c r="J205" s="20"/>
      <c r="K205" s="87">
        <f t="shared" ref="K205:Z214" si="20">($F205=K$14)*$I205*$G205</f>
        <v>109187.59518820628</v>
      </c>
      <c r="L205" s="87">
        <f t="shared" si="20"/>
        <v>0</v>
      </c>
      <c r="M205" s="87">
        <f t="shared" si="20"/>
        <v>0</v>
      </c>
      <c r="N205" s="87">
        <f t="shared" si="20"/>
        <v>0</v>
      </c>
      <c r="O205" s="87">
        <f t="shared" si="20"/>
        <v>0</v>
      </c>
      <c r="P205" s="87">
        <f t="shared" si="20"/>
        <v>0</v>
      </c>
      <c r="Q205" s="87">
        <f t="shared" si="20"/>
        <v>0</v>
      </c>
      <c r="R205" s="87">
        <f t="shared" si="20"/>
        <v>0</v>
      </c>
      <c r="S205" s="87">
        <f t="shared" si="20"/>
        <v>0</v>
      </c>
      <c r="T205" s="87">
        <f t="shared" si="20"/>
        <v>0</v>
      </c>
      <c r="U205" s="87">
        <f t="shared" si="20"/>
        <v>0</v>
      </c>
      <c r="V205" s="87">
        <f t="shared" si="20"/>
        <v>0</v>
      </c>
      <c r="W205" s="87">
        <f t="shared" si="20"/>
        <v>0</v>
      </c>
      <c r="X205" s="87">
        <f t="shared" si="20"/>
        <v>0</v>
      </c>
      <c r="Y205" s="87">
        <f t="shared" si="20"/>
        <v>0</v>
      </c>
      <c r="Z205" s="87">
        <f t="shared" si="20"/>
        <v>0</v>
      </c>
    </row>
    <row r="206" spans="2:26" s="79" customFormat="1" x14ac:dyDescent="0.2">
      <c r="B206" s="86">
        <f>'3. Investeringen'!B206</f>
        <v>192</v>
      </c>
      <c r="C206" s="86" t="str">
        <f>'3. Investeringen'!C206</f>
        <v>Nieuwe investeringen</v>
      </c>
      <c r="D206" s="86" t="str">
        <f>'3. Investeringen'!F206</f>
        <v>AD</v>
      </c>
      <c r="E206" s="172">
        <f>'3. Investeringen'!M206</f>
        <v>37.5</v>
      </c>
      <c r="F206" s="121">
        <f>'3. Investeringen'!N206</f>
        <v>2011</v>
      </c>
      <c r="G206" s="86">
        <f>'3. Investeringen'!O206</f>
        <v>5792.4784046252744</v>
      </c>
      <c r="H206" s="20"/>
      <c r="I206" s="137">
        <f>'5. Selectie'!P254</f>
        <v>1</v>
      </c>
      <c r="J206" s="20"/>
      <c r="K206" s="87">
        <f t="shared" si="20"/>
        <v>5792.4784046252744</v>
      </c>
      <c r="L206" s="87">
        <f t="shared" si="20"/>
        <v>0</v>
      </c>
      <c r="M206" s="87">
        <f t="shared" si="20"/>
        <v>0</v>
      </c>
      <c r="N206" s="87">
        <f t="shared" si="20"/>
        <v>0</v>
      </c>
      <c r="O206" s="87">
        <f t="shared" si="20"/>
        <v>0</v>
      </c>
      <c r="P206" s="87">
        <f t="shared" si="20"/>
        <v>0</v>
      </c>
      <c r="Q206" s="87">
        <f t="shared" si="20"/>
        <v>0</v>
      </c>
      <c r="R206" s="87">
        <f t="shared" si="20"/>
        <v>0</v>
      </c>
      <c r="S206" s="87">
        <f t="shared" si="20"/>
        <v>0</v>
      </c>
      <c r="T206" s="87">
        <f t="shared" si="20"/>
        <v>0</v>
      </c>
      <c r="U206" s="87">
        <f t="shared" si="20"/>
        <v>0</v>
      </c>
      <c r="V206" s="87">
        <f t="shared" si="20"/>
        <v>0</v>
      </c>
      <c r="W206" s="87">
        <f t="shared" si="20"/>
        <v>0</v>
      </c>
      <c r="X206" s="87">
        <f t="shared" si="20"/>
        <v>0</v>
      </c>
      <c r="Y206" s="87">
        <f t="shared" si="20"/>
        <v>0</v>
      </c>
      <c r="Z206" s="87">
        <f t="shared" si="20"/>
        <v>0</v>
      </c>
    </row>
    <row r="207" spans="2:26" s="79" customFormat="1" x14ac:dyDescent="0.2">
      <c r="B207" s="86">
        <f>'3. Investeringen'!B207</f>
        <v>193</v>
      </c>
      <c r="C207" s="86" t="str">
        <f>'3. Investeringen'!C207</f>
        <v>Nieuwe investeringen</v>
      </c>
      <c r="D207" s="86" t="str">
        <f>'3. Investeringen'!F207</f>
        <v>AD</v>
      </c>
      <c r="E207" s="172">
        <f>'3. Investeringen'!M207</f>
        <v>38.5</v>
      </c>
      <c r="F207" s="121">
        <f>'3. Investeringen'!N207</f>
        <v>2011</v>
      </c>
      <c r="G207" s="86">
        <f>'3. Investeringen'!O207</f>
        <v>216656.14594238106</v>
      </c>
      <c r="H207" s="20"/>
      <c r="I207" s="137">
        <f>'5. Selectie'!P255</f>
        <v>1</v>
      </c>
      <c r="J207" s="20"/>
      <c r="K207" s="87">
        <f t="shared" si="20"/>
        <v>216656.14594238106</v>
      </c>
      <c r="L207" s="87">
        <f t="shared" si="20"/>
        <v>0</v>
      </c>
      <c r="M207" s="87">
        <f t="shared" si="20"/>
        <v>0</v>
      </c>
      <c r="N207" s="87">
        <f t="shared" si="20"/>
        <v>0</v>
      </c>
      <c r="O207" s="87">
        <f t="shared" si="20"/>
        <v>0</v>
      </c>
      <c r="P207" s="87">
        <f t="shared" si="20"/>
        <v>0</v>
      </c>
      <c r="Q207" s="87">
        <f t="shared" si="20"/>
        <v>0</v>
      </c>
      <c r="R207" s="87">
        <f t="shared" si="20"/>
        <v>0</v>
      </c>
      <c r="S207" s="87">
        <f t="shared" si="20"/>
        <v>0</v>
      </c>
      <c r="T207" s="87">
        <f t="shared" si="20"/>
        <v>0</v>
      </c>
      <c r="U207" s="87">
        <f t="shared" si="20"/>
        <v>0</v>
      </c>
      <c r="V207" s="87">
        <f t="shared" si="20"/>
        <v>0</v>
      </c>
      <c r="W207" s="87">
        <f t="shared" si="20"/>
        <v>0</v>
      </c>
      <c r="X207" s="87">
        <f t="shared" si="20"/>
        <v>0</v>
      </c>
      <c r="Y207" s="87">
        <f t="shared" si="20"/>
        <v>0</v>
      </c>
      <c r="Z207" s="87">
        <f t="shared" si="20"/>
        <v>0</v>
      </c>
    </row>
    <row r="208" spans="2:26" s="79" customFormat="1" x14ac:dyDescent="0.2">
      <c r="B208" s="86">
        <f>'3. Investeringen'!B208</f>
        <v>194</v>
      </c>
      <c r="C208" s="86" t="str">
        <f>'3. Investeringen'!C208</f>
        <v>Nieuwe investeringen</v>
      </c>
      <c r="D208" s="86" t="str">
        <f>'3. Investeringen'!F208</f>
        <v>AD</v>
      </c>
      <c r="E208" s="172">
        <f>'3. Investeringen'!M208</f>
        <v>38.5</v>
      </c>
      <c r="F208" s="121">
        <f>'3. Investeringen'!N208</f>
        <v>2011</v>
      </c>
      <c r="G208" s="86">
        <f>'3. Investeringen'!O208</f>
        <v>23078.414877811283</v>
      </c>
      <c r="H208" s="20"/>
      <c r="I208" s="137">
        <f>'5. Selectie'!P256</f>
        <v>1</v>
      </c>
      <c r="J208" s="20"/>
      <c r="K208" s="87">
        <f t="shared" si="20"/>
        <v>23078.414877811283</v>
      </c>
      <c r="L208" s="87">
        <f t="shared" si="20"/>
        <v>0</v>
      </c>
      <c r="M208" s="87">
        <f t="shared" si="20"/>
        <v>0</v>
      </c>
      <c r="N208" s="87">
        <f t="shared" si="20"/>
        <v>0</v>
      </c>
      <c r="O208" s="87">
        <f t="shared" si="20"/>
        <v>0</v>
      </c>
      <c r="P208" s="87">
        <f t="shared" si="20"/>
        <v>0</v>
      </c>
      <c r="Q208" s="87">
        <f t="shared" si="20"/>
        <v>0</v>
      </c>
      <c r="R208" s="87">
        <f t="shared" si="20"/>
        <v>0</v>
      </c>
      <c r="S208" s="87">
        <f t="shared" si="20"/>
        <v>0</v>
      </c>
      <c r="T208" s="87">
        <f t="shared" si="20"/>
        <v>0</v>
      </c>
      <c r="U208" s="87">
        <f t="shared" si="20"/>
        <v>0</v>
      </c>
      <c r="V208" s="87">
        <f t="shared" si="20"/>
        <v>0</v>
      </c>
      <c r="W208" s="87">
        <f t="shared" si="20"/>
        <v>0</v>
      </c>
      <c r="X208" s="87">
        <f t="shared" si="20"/>
        <v>0</v>
      </c>
      <c r="Y208" s="87">
        <f t="shared" si="20"/>
        <v>0</v>
      </c>
      <c r="Z208" s="87">
        <f t="shared" si="20"/>
        <v>0</v>
      </c>
    </row>
    <row r="209" spans="2:26" x14ac:dyDescent="0.2">
      <c r="B209" s="86">
        <f>'3. Investeringen'!B209</f>
        <v>195</v>
      </c>
      <c r="C209" s="86" t="str">
        <f>'3. Investeringen'!C209</f>
        <v>Nieuwe investeringen</v>
      </c>
      <c r="D209" s="86" t="str">
        <f>'3. Investeringen'!F209</f>
        <v>TD</v>
      </c>
      <c r="E209" s="172">
        <f>'3. Investeringen'!M209</f>
        <v>55</v>
      </c>
      <c r="F209" s="121">
        <f>'3. Investeringen'!N209</f>
        <v>2020</v>
      </c>
      <c r="G209" s="86">
        <f>'3. Investeringen'!O209</f>
        <v>8906767.0683467742</v>
      </c>
      <c r="H209" s="20"/>
      <c r="I209" s="137">
        <f>'5. Selectie'!P257</f>
        <v>1</v>
      </c>
      <c r="J209" s="20"/>
      <c r="K209" s="87">
        <f t="shared" si="20"/>
        <v>0</v>
      </c>
      <c r="L209" s="87">
        <f t="shared" si="20"/>
        <v>0</v>
      </c>
      <c r="M209" s="87">
        <f t="shared" si="20"/>
        <v>0</v>
      </c>
      <c r="N209" s="87">
        <f t="shared" si="20"/>
        <v>0</v>
      </c>
      <c r="O209" s="87">
        <f t="shared" si="20"/>
        <v>0</v>
      </c>
      <c r="P209" s="87">
        <f t="shared" si="20"/>
        <v>0</v>
      </c>
      <c r="Q209" s="87">
        <f t="shared" si="20"/>
        <v>0</v>
      </c>
      <c r="R209" s="87">
        <f t="shared" si="20"/>
        <v>0</v>
      </c>
      <c r="S209" s="87">
        <f t="shared" si="20"/>
        <v>0</v>
      </c>
      <c r="T209" s="87">
        <f t="shared" si="20"/>
        <v>8906767.0683467742</v>
      </c>
      <c r="U209" s="87">
        <f t="shared" si="20"/>
        <v>0</v>
      </c>
      <c r="V209" s="87">
        <f t="shared" si="20"/>
        <v>0</v>
      </c>
      <c r="W209" s="87">
        <f t="shared" si="20"/>
        <v>0</v>
      </c>
      <c r="X209" s="87">
        <f t="shared" si="20"/>
        <v>0</v>
      </c>
      <c r="Y209" s="87">
        <f t="shared" si="20"/>
        <v>0</v>
      </c>
      <c r="Z209" s="87">
        <f t="shared" si="20"/>
        <v>0</v>
      </c>
    </row>
    <row r="210" spans="2:26" x14ac:dyDescent="0.2">
      <c r="B210" s="86">
        <f>'3. Investeringen'!B210</f>
        <v>196</v>
      </c>
      <c r="C210" s="86" t="str">
        <f>'3. Investeringen'!C210</f>
        <v>Nieuwe investeringen</v>
      </c>
      <c r="D210" s="86" t="str">
        <f>'3. Investeringen'!F210</f>
        <v>TD</v>
      </c>
      <c r="E210" s="172">
        <f>'3. Investeringen'!M210</f>
        <v>45</v>
      </c>
      <c r="F210" s="121">
        <f>'3. Investeringen'!N210</f>
        <v>2020</v>
      </c>
      <c r="G210" s="86">
        <f>'3. Investeringen'!O210</f>
        <v>53351367.672379076</v>
      </c>
      <c r="H210" s="20"/>
      <c r="I210" s="137">
        <f>'5. Selectie'!P258</f>
        <v>1</v>
      </c>
      <c r="J210" s="20"/>
      <c r="K210" s="87">
        <f t="shared" si="20"/>
        <v>0</v>
      </c>
      <c r="L210" s="87">
        <f t="shared" si="20"/>
        <v>0</v>
      </c>
      <c r="M210" s="87">
        <f t="shared" si="20"/>
        <v>0</v>
      </c>
      <c r="N210" s="87">
        <f t="shared" si="20"/>
        <v>0</v>
      </c>
      <c r="O210" s="87">
        <f t="shared" si="20"/>
        <v>0</v>
      </c>
      <c r="P210" s="87">
        <f t="shared" si="20"/>
        <v>0</v>
      </c>
      <c r="Q210" s="87">
        <f t="shared" si="20"/>
        <v>0</v>
      </c>
      <c r="R210" s="87">
        <f t="shared" si="20"/>
        <v>0</v>
      </c>
      <c r="S210" s="87">
        <f t="shared" si="20"/>
        <v>0</v>
      </c>
      <c r="T210" s="87">
        <f t="shared" si="20"/>
        <v>53351367.672379076</v>
      </c>
      <c r="U210" s="87">
        <f t="shared" si="20"/>
        <v>0</v>
      </c>
      <c r="V210" s="87">
        <f t="shared" si="20"/>
        <v>0</v>
      </c>
      <c r="W210" s="87">
        <f t="shared" si="20"/>
        <v>0</v>
      </c>
      <c r="X210" s="87">
        <f t="shared" si="20"/>
        <v>0</v>
      </c>
      <c r="Y210" s="87">
        <f t="shared" si="20"/>
        <v>0</v>
      </c>
      <c r="Z210" s="87">
        <f t="shared" si="20"/>
        <v>0</v>
      </c>
    </row>
    <row r="211" spans="2:26" x14ac:dyDescent="0.2">
      <c r="B211" s="86">
        <f>'3. Investeringen'!B211</f>
        <v>197</v>
      </c>
      <c r="C211" s="86" t="str">
        <f>'3. Investeringen'!C211</f>
        <v>Nieuwe investeringen</v>
      </c>
      <c r="D211" s="86" t="str">
        <f>'3. Investeringen'!F211</f>
        <v>TD</v>
      </c>
      <c r="E211" s="172">
        <f>'3. Investeringen'!M211</f>
        <v>30</v>
      </c>
      <c r="F211" s="121">
        <f>'3. Investeringen'!N211</f>
        <v>2020</v>
      </c>
      <c r="G211" s="86">
        <f>'3. Investeringen'!O211</f>
        <v>9222963.9047687221</v>
      </c>
      <c r="H211" s="20"/>
      <c r="I211" s="137">
        <f>'5. Selectie'!P259</f>
        <v>1</v>
      </c>
      <c r="J211" s="20"/>
      <c r="K211" s="87">
        <f t="shared" si="20"/>
        <v>0</v>
      </c>
      <c r="L211" s="87">
        <f t="shared" si="20"/>
        <v>0</v>
      </c>
      <c r="M211" s="87">
        <f t="shared" si="20"/>
        <v>0</v>
      </c>
      <c r="N211" s="87">
        <f t="shared" si="20"/>
        <v>0</v>
      </c>
      <c r="O211" s="87">
        <f t="shared" si="20"/>
        <v>0</v>
      </c>
      <c r="P211" s="87">
        <f t="shared" si="20"/>
        <v>0</v>
      </c>
      <c r="Q211" s="87">
        <f t="shared" si="20"/>
        <v>0</v>
      </c>
      <c r="R211" s="87">
        <f t="shared" si="20"/>
        <v>0</v>
      </c>
      <c r="S211" s="87">
        <f t="shared" si="20"/>
        <v>0</v>
      </c>
      <c r="T211" s="87">
        <f t="shared" si="20"/>
        <v>9222963.9047687221</v>
      </c>
      <c r="U211" s="87">
        <f t="shared" si="20"/>
        <v>0</v>
      </c>
      <c r="V211" s="87">
        <f t="shared" si="20"/>
        <v>0</v>
      </c>
      <c r="W211" s="87">
        <f t="shared" si="20"/>
        <v>0</v>
      </c>
      <c r="X211" s="87">
        <f t="shared" si="20"/>
        <v>0</v>
      </c>
      <c r="Y211" s="87">
        <f t="shared" si="20"/>
        <v>0</v>
      </c>
      <c r="Z211" s="87">
        <f t="shared" si="20"/>
        <v>0</v>
      </c>
    </row>
    <row r="212" spans="2:26" x14ac:dyDescent="0.2">
      <c r="B212" s="86">
        <f>'3. Investeringen'!B212</f>
        <v>198</v>
      </c>
      <c r="C212" s="86" t="str">
        <f>'3. Investeringen'!C212</f>
        <v>Nieuwe investeringen</v>
      </c>
      <c r="D212" s="86" t="str">
        <f>'3. Investeringen'!F212</f>
        <v>TD</v>
      </c>
      <c r="E212" s="172">
        <f>'3. Investeringen'!M212</f>
        <v>0</v>
      </c>
      <c r="F212" s="121">
        <f>'3. Investeringen'!N212</f>
        <v>2020</v>
      </c>
      <c r="G212" s="86">
        <f>'3. Investeringen'!O212</f>
        <v>-6721.66</v>
      </c>
      <c r="H212" s="20"/>
      <c r="I212" s="137">
        <f>'5. Selectie'!P260</f>
        <v>1</v>
      </c>
      <c r="J212" s="20"/>
      <c r="K212" s="87">
        <f t="shared" si="20"/>
        <v>0</v>
      </c>
      <c r="L212" s="87">
        <f t="shared" si="20"/>
        <v>0</v>
      </c>
      <c r="M212" s="87">
        <f t="shared" si="20"/>
        <v>0</v>
      </c>
      <c r="N212" s="87">
        <f t="shared" si="20"/>
        <v>0</v>
      </c>
      <c r="O212" s="87">
        <f t="shared" si="20"/>
        <v>0</v>
      </c>
      <c r="P212" s="87">
        <f t="shared" si="20"/>
        <v>0</v>
      </c>
      <c r="Q212" s="87">
        <f t="shared" si="20"/>
        <v>0</v>
      </c>
      <c r="R212" s="87">
        <f t="shared" si="20"/>
        <v>0</v>
      </c>
      <c r="S212" s="87">
        <f t="shared" si="20"/>
        <v>0</v>
      </c>
      <c r="T212" s="87">
        <f t="shared" si="20"/>
        <v>-6721.66</v>
      </c>
      <c r="U212" s="87">
        <f t="shared" si="20"/>
        <v>0</v>
      </c>
      <c r="V212" s="87">
        <f t="shared" si="20"/>
        <v>0</v>
      </c>
      <c r="W212" s="87">
        <f t="shared" si="20"/>
        <v>0</v>
      </c>
      <c r="X212" s="87">
        <f t="shared" si="20"/>
        <v>0</v>
      </c>
      <c r="Y212" s="87">
        <f t="shared" si="20"/>
        <v>0</v>
      </c>
      <c r="Z212" s="87">
        <f t="shared" si="20"/>
        <v>0</v>
      </c>
    </row>
    <row r="213" spans="2:26" x14ac:dyDescent="0.2">
      <c r="B213" s="86">
        <f>'3. Investeringen'!B213</f>
        <v>199</v>
      </c>
      <c r="C213" s="86" t="str">
        <f>'3. Investeringen'!C213</f>
        <v>Nieuwe investeringen</v>
      </c>
      <c r="D213" s="86" t="str">
        <f>'3. Investeringen'!F213</f>
        <v>AD</v>
      </c>
      <c r="E213" s="172">
        <f>'3. Investeringen'!M213</f>
        <v>39</v>
      </c>
      <c r="F213" s="121">
        <f>'3. Investeringen'!N213</f>
        <v>2020</v>
      </c>
      <c r="G213" s="86">
        <f>'3. Investeringen'!O213</f>
        <v>21386179.228110004</v>
      </c>
      <c r="H213" s="20"/>
      <c r="I213" s="137">
        <f>'5. Selectie'!P261</f>
        <v>1</v>
      </c>
      <c r="J213" s="20"/>
      <c r="K213" s="87">
        <f t="shared" si="20"/>
        <v>0</v>
      </c>
      <c r="L213" s="87">
        <f t="shared" si="20"/>
        <v>0</v>
      </c>
      <c r="M213" s="87">
        <f t="shared" si="20"/>
        <v>0</v>
      </c>
      <c r="N213" s="87">
        <f t="shared" si="20"/>
        <v>0</v>
      </c>
      <c r="O213" s="87">
        <f t="shared" si="20"/>
        <v>0</v>
      </c>
      <c r="P213" s="87">
        <f t="shared" si="20"/>
        <v>0</v>
      </c>
      <c r="Q213" s="87">
        <f t="shared" si="20"/>
        <v>0</v>
      </c>
      <c r="R213" s="87">
        <f t="shared" si="20"/>
        <v>0</v>
      </c>
      <c r="S213" s="87">
        <f t="shared" si="20"/>
        <v>0</v>
      </c>
      <c r="T213" s="87">
        <f t="shared" si="20"/>
        <v>21386179.228110004</v>
      </c>
      <c r="U213" s="87">
        <f t="shared" si="20"/>
        <v>0</v>
      </c>
      <c r="V213" s="87">
        <f t="shared" si="20"/>
        <v>0</v>
      </c>
      <c r="W213" s="87">
        <f t="shared" si="20"/>
        <v>0</v>
      </c>
      <c r="X213" s="87">
        <f t="shared" si="20"/>
        <v>0</v>
      </c>
      <c r="Y213" s="87">
        <f t="shared" si="20"/>
        <v>0</v>
      </c>
      <c r="Z213" s="87">
        <f t="shared" si="20"/>
        <v>0</v>
      </c>
    </row>
    <row r="214" spans="2:26" x14ac:dyDescent="0.2">
      <c r="B214" s="86">
        <f>'3. Investeringen'!B214</f>
        <v>200</v>
      </c>
      <c r="C214" s="86" t="str">
        <f>'3. Investeringen'!C214</f>
        <v>Nieuwe investeringen</v>
      </c>
      <c r="D214" s="86" t="str">
        <f>'3. Investeringen'!F214</f>
        <v>AD</v>
      </c>
      <c r="E214" s="172">
        <f>'3. Investeringen'!M214</f>
        <v>39</v>
      </c>
      <c r="F214" s="121">
        <f>'3. Investeringen'!N214</f>
        <v>2020</v>
      </c>
      <c r="G214" s="86">
        <f>'3. Investeringen'!O214</f>
        <v>1376942.3261035553</v>
      </c>
      <c r="H214" s="20"/>
      <c r="I214" s="137">
        <f>'5. Selectie'!P262</f>
        <v>1</v>
      </c>
      <c r="J214" s="20"/>
      <c r="K214" s="87">
        <f t="shared" si="20"/>
        <v>0</v>
      </c>
      <c r="L214" s="87">
        <f t="shared" si="20"/>
        <v>0</v>
      </c>
      <c r="M214" s="87">
        <f t="shared" si="20"/>
        <v>0</v>
      </c>
      <c r="N214" s="87">
        <f t="shared" si="20"/>
        <v>0</v>
      </c>
      <c r="O214" s="87">
        <f t="shared" si="20"/>
        <v>0</v>
      </c>
      <c r="P214" s="87">
        <f t="shared" si="20"/>
        <v>0</v>
      </c>
      <c r="Q214" s="87">
        <f t="shared" si="20"/>
        <v>0</v>
      </c>
      <c r="R214" s="87">
        <f t="shared" si="20"/>
        <v>0</v>
      </c>
      <c r="S214" s="87">
        <f t="shared" si="20"/>
        <v>0</v>
      </c>
      <c r="T214" s="87">
        <f t="shared" si="20"/>
        <v>1376942.3261035553</v>
      </c>
      <c r="U214" s="87">
        <f t="shared" si="20"/>
        <v>0</v>
      </c>
      <c r="V214" s="87">
        <f t="shared" si="20"/>
        <v>0</v>
      </c>
      <c r="W214" s="87">
        <f t="shared" si="20"/>
        <v>0</v>
      </c>
      <c r="X214" s="87">
        <f t="shared" si="20"/>
        <v>0</v>
      </c>
      <c r="Y214" s="87">
        <f t="shared" si="20"/>
        <v>0</v>
      </c>
      <c r="Z214" s="87">
        <f t="shared" si="20"/>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217"/>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9" customFormat="1" ht="14.25" customHeight="1" x14ac:dyDescent="0.2">
      <c r="B4" s="159" t="s">
        <v>121</v>
      </c>
    </row>
    <row r="5" spans="1:33" s="125" customFormat="1" ht="27" customHeight="1" x14ac:dyDescent="0.2">
      <c r="B5" s="175" t="s">
        <v>170</v>
      </c>
      <c r="C5" s="175"/>
      <c r="D5" s="175"/>
      <c r="E5" s="175"/>
      <c r="F5" s="175"/>
      <c r="G5" s="175"/>
      <c r="H5" s="175"/>
      <c r="I5" s="138"/>
      <c r="J5" s="138"/>
      <c r="K5" s="138"/>
      <c r="L5" s="138"/>
      <c r="M5" s="138"/>
      <c r="N5" s="142"/>
      <c r="O5" s="142"/>
      <c r="P5" s="142"/>
      <c r="Q5" s="142"/>
    </row>
    <row r="6" spans="1:33" s="125" customFormat="1" x14ac:dyDescent="0.2">
      <c r="B6" s="43"/>
      <c r="J6" s="160"/>
    </row>
    <row r="7" spans="1:33" s="146" customFormat="1" ht="14.25" customHeight="1" x14ac:dyDescent="0.2">
      <c r="B7" s="169" t="s">
        <v>27</v>
      </c>
      <c r="C7" s="169"/>
    </row>
    <row r="8" spans="1:33" s="125" customFormat="1" ht="57.75" customHeight="1" x14ac:dyDescent="0.2">
      <c r="A8" s="148"/>
      <c r="B8" s="175" t="s">
        <v>224</v>
      </c>
      <c r="C8" s="175"/>
      <c r="D8" s="175"/>
      <c r="E8" s="175"/>
      <c r="F8" s="175"/>
      <c r="G8" s="175"/>
      <c r="H8" s="175"/>
      <c r="I8" s="138"/>
      <c r="J8" s="138"/>
      <c r="K8" s="138"/>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5">
        <f>'2. Reguleringsparameters'!E41</f>
        <v>1.2</v>
      </c>
      <c r="O12" s="83"/>
      <c r="P12" s="30" t="s">
        <v>81</v>
      </c>
      <c r="R12" s="87">
        <f t="shared" ref="R12:AG12" si="0">SUM(R18:R211)</f>
        <v>71172998.094299123</v>
      </c>
      <c r="S12" s="87">
        <f t="shared" si="0"/>
        <v>74422854.272513673</v>
      </c>
      <c r="T12" s="87">
        <f t="shared" si="0"/>
        <v>78118154.613075957</v>
      </c>
      <c r="U12" s="87">
        <f t="shared" si="0"/>
        <v>81336252.324479505</v>
      </c>
      <c r="V12" s="87">
        <f t="shared" si="0"/>
        <v>84137143.959350631</v>
      </c>
      <c r="W12" s="87">
        <f t="shared" si="0"/>
        <v>86762062.69772096</v>
      </c>
      <c r="X12" s="87">
        <f t="shared" si="0"/>
        <v>89244218.548680305</v>
      </c>
      <c r="Y12" s="87">
        <f t="shared" si="0"/>
        <v>92025917.053994849</v>
      </c>
      <c r="Z12" s="87">
        <f t="shared" si="0"/>
        <v>94677827.312403589</v>
      </c>
      <c r="AA12" s="87">
        <f t="shared" si="0"/>
        <v>95818471.332541466</v>
      </c>
      <c r="AB12" s="87">
        <f t="shared" si="0"/>
        <v>95818471.332541466</v>
      </c>
      <c r="AC12" s="87">
        <f t="shared" si="0"/>
        <v>114963900.15239105</v>
      </c>
      <c r="AD12" s="87">
        <f t="shared" si="0"/>
        <v>107598020.87699586</v>
      </c>
      <c r="AE12" s="87">
        <f t="shared" si="0"/>
        <v>101207478.5552517</v>
      </c>
      <c r="AF12" s="87">
        <f t="shared" si="0"/>
        <v>96434397.950786054</v>
      </c>
      <c r="AG12" s="87">
        <f t="shared" si="0"/>
        <v>95233678.871130988</v>
      </c>
    </row>
    <row r="14" spans="1:33" s="77" customFormat="1" x14ac:dyDescent="0.2">
      <c r="B14" s="77" t="s">
        <v>89</v>
      </c>
    </row>
    <row r="16" spans="1:33" s="20" customFormat="1" x14ac:dyDescent="0.2">
      <c r="A16" s="65"/>
      <c r="B16" s="139" t="s">
        <v>73</v>
      </c>
      <c r="C16" s="140"/>
      <c r="D16" s="140"/>
      <c r="E16" s="140"/>
      <c r="F16" s="140"/>
      <c r="G16" s="140"/>
      <c r="H16" s="140"/>
      <c r="I16" s="132"/>
      <c r="J16" s="139" t="s">
        <v>96</v>
      </c>
      <c r="K16" s="65"/>
      <c r="L16" s="139" t="s">
        <v>95</v>
      </c>
      <c r="M16" s="140"/>
      <c r="N16" s="140"/>
      <c r="O16" s="140"/>
      <c r="P16" s="140"/>
      <c r="Q16" s="132"/>
      <c r="R16" s="139" t="s">
        <v>195</v>
      </c>
      <c r="S16" s="140"/>
      <c r="T16" s="140"/>
      <c r="U16" s="140"/>
      <c r="V16" s="140"/>
      <c r="W16" s="140"/>
      <c r="X16" s="140"/>
      <c r="Y16" s="140"/>
      <c r="Z16" s="140"/>
      <c r="AA16" s="140"/>
      <c r="AB16" s="140"/>
      <c r="AC16" s="140"/>
      <c r="AD16" s="140"/>
      <c r="AE16" s="140"/>
      <c r="AF16" s="140"/>
      <c r="AG16" s="140"/>
    </row>
    <row r="17" spans="1:36" s="75" customFormat="1" ht="41.25" customHeight="1" x14ac:dyDescent="0.2">
      <c r="B17" s="140" t="s">
        <v>93</v>
      </c>
      <c r="C17" s="140" t="s">
        <v>126</v>
      </c>
      <c r="D17" s="140" t="s">
        <v>101</v>
      </c>
      <c r="E17" s="141" t="s">
        <v>179</v>
      </c>
      <c r="F17" s="141" t="s">
        <v>189</v>
      </c>
      <c r="G17" s="141" t="s">
        <v>190</v>
      </c>
      <c r="H17" s="161" t="s">
        <v>218</v>
      </c>
      <c r="I17" s="132"/>
      <c r="J17" s="140" t="s">
        <v>75</v>
      </c>
      <c r="K17" s="65"/>
      <c r="L17" s="141" t="s">
        <v>82</v>
      </c>
      <c r="M17" s="141" t="s">
        <v>201</v>
      </c>
      <c r="N17" s="141" t="s">
        <v>162</v>
      </c>
      <c r="O17" s="141" t="s">
        <v>111</v>
      </c>
      <c r="P17" s="141" t="s">
        <v>153</v>
      </c>
      <c r="Q17" s="132"/>
      <c r="R17" s="140">
        <v>2011</v>
      </c>
      <c r="S17" s="140">
        <v>2012</v>
      </c>
      <c r="T17" s="140">
        <v>2013</v>
      </c>
      <c r="U17" s="140">
        <v>2014</v>
      </c>
      <c r="V17" s="140">
        <v>2015</v>
      </c>
      <c r="W17" s="140">
        <v>2016</v>
      </c>
      <c r="X17" s="140">
        <v>2017</v>
      </c>
      <c r="Y17" s="140">
        <v>2018</v>
      </c>
      <c r="Z17" s="140">
        <v>2019</v>
      </c>
      <c r="AA17" s="140">
        <v>2020</v>
      </c>
      <c r="AB17" s="140">
        <v>2021</v>
      </c>
      <c r="AC17" s="140">
        <v>2022</v>
      </c>
      <c r="AD17" s="140">
        <v>2023</v>
      </c>
      <c r="AE17" s="140">
        <v>2024</v>
      </c>
      <c r="AF17" s="140">
        <v>2025</v>
      </c>
      <c r="AG17" s="140">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2">
        <f>'3. Investeringen'!M15</f>
        <v>19</v>
      </c>
      <c r="G18" s="121">
        <f>'3. Investeringen'!N15</f>
        <v>2011</v>
      </c>
      <c r="H18" s="86">
        <f>'3. Investeringen'!O15</f>
        <v>76294069.88749136</v>
      </c>
      <c r="I18" s="65"/>
      <c r="J18" s="86">
        <f>'6. Investeringen per jaar'!I15</f>
        <v>1</v>
      </c>
      <c r="K18" s="65"/>
      <c r="L18" s="123">
        <f t="shared" ref="L18:L81" si="1">G18+F18+IF(P18=0,-1,0)</f>
        <v>2030</v>
      </c>
      <c r="M18" s="87">
        <f t="shared" ref="M18:M81" si="2">H18-SUM(R18:AB18)</f>
        <v>32123818.899996363</v>
      </c>
      <c r="N18" s="117">
        <f t="shared" ref="N18:N81" si="3">IF($E18&lt;$G18,
MAX(0,$F18+$G18-2022),
MAX(L18-2022+P18,0)+IF(P18=0,1,0))</f>
        <v>8</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4015477.3624995453</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4015477.3624995453</v>
      </c>
      <c r="T18" s="87">
        <f t="shared" si="5"/>
        <v>4015477.3624995453</v>
      </c>
      <c r="U18" s="87">
        <f t="shared" si="5"/>
        <v>4015477.3624995453</v>
      </c>
      <c r="V18" s="87">
        <f t="shared" si="5"/>
        <v>4015477.3624995453</v>
      </c>
      <c r="W18" s="87">
        <f t="shared" si="5"/>
        <v>4015477.3624995453</v>
      </c>
      <c r="X18" s="87">
        <f t="shared" si="5"/>
        <v>4015477.3624995453</v>
      </c>
      <c r="Y18" s="87">
        <f t="shared" si="5"/>
        <v>4015477.3624995453</v>
      </c>
      <c r="Z18" s="87">
        <f t="shared" si="5"/>
        <v>4015477.3624995453</v>
      </c>
      <c r="AA18" s="87">
        <f t="shared" si="5"/>
        <v>4015477.3624995453</v>
      </c>
      <c r="AB18" s="87">
        <f t="shared" si="5"/>
        <v>4015477.3624995453</v>
      </c>
      <c r="AC18" s="87">
        <f t="shared" si="5"/>
        <v>4818572.8349994542</v>
      </c>
      <c r="AD18" s="87">
        <f t="shared" si="5"/>
        <v>4095786.9097495363</v>
      </c>
      <c r="AE18" s="87">
        <f t="shared" si="5"/>
        <v>3868243.1925412286</v>
      </c>
      <c r="AF18" s="87">
        <f t="shared" si="5"/>
        <v>3868243.1925412286</v>
      </c>
      <c r="AG18" s="87">
        <f t="shared" si="5"/>
        <v>3868243.1925412286</v>
      </c>
      <c r="AI18" s="148"/>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2">
        <f>'3. Investeringen'!M16</f>
        <v>27.799999999999955</v>
      </c>
      <c r="G19" s="121">
        <f>'3. Investeringen'!N16</f>
        <v>2011</v>
      </c>
      <c r="H19" s="86">
        <f>'3. Investeringen'!O16</f>
        <v>1462466602.7068965</v>
      </c>
      <c r="I19" s="65"/>
      <c r="J19" s="86">
        <f>'6. Investeringen per jaar'!I16</f>
        <v>1</v>
      </c>
      <c r="K19" s="65"/>
      <c r="L19" s="123">
        <f t="shared" si="1"/>
        <v>2037.8</v>
      </c>
      <c r="M19" s="87">
        <f t="shared" si="2"/>
        <v>883792767.10344732</v>
      </c>
      <c r="N19" s="117">
        <f t="shared" si="3"/>
        <v>16.799999999999955</v>
      </c>
      <c r="O19" s="87" t="b">
        <f t="shared" si="4"/>
        <v>0</v>
      </c>
      <c r="P19" s="118">
        <f>INDEX('2. Reguleringsparameters'!$D$44:$E$50,MATCH(C19,'2. Reguleringsparameters'!$B$44:$B$50,0),MATCH(D19,'2. Reguleringsparameters'!$D$43:$E$43,0))</f>
        <v>0</v>
      </c>
      <c r="Q19" s="65"/>
      <c r="R19" s="87">
        <f t="shared" si="5"/>
        <v>52606712.327586293</v>
      </c>
      <c r="S19" s="87">
        <f t="shared" si="5"/>
        <v>52606712.327586286</v>
      </c>
      <c r="T19" s="87">
        <f t="shared" si="5"/>
        <v>52606712.327586286</v>
      </c>
      <c r="U19" s="87">
        <f t="shared" si="5"/>
        <v>52606712.327586286</v>
      </c>
      <c r="V19" s="87">
        <f t="shared" si="5"/>
        <v>52606712.327586286</v>
      </c>
      <c r="W19" s="87">
        <f t="shared" si="5"/>
        <v>52606712.327586286</v>
      </c>
      <c r="X19" s="87">
        <f t="shared" si="5"/>
        <v>52606712.327586286</v>
      </c>
      <c r="Y19" s="87">
        <f t="shared" si="5"/>
        <v>52606712.327586286</v>
      </c>
      <c r="Z19" s="87">
        <f t="shared" si="5"/>
        <v>52606712.327586286</v>
      </c>
      <c r="AA19" s="87">
        <f t="shared" si="5"/>
        <v>52606712.327586286</v>
      </c>
      <c r="AB19" s="87">
        <f t="shared" si="5"/>
        <v>52606712.327586286</v>
      </c>
      <c r="AC19" s="87">
        <f t="shared" si="5"/>
        <v>63128054.793103546</v>
      </c>
      <c r="AD19" s="87">
        <f t="shared" si="5"/>
        <v>58618908.022167563</v>
      </c>
      <c r="AE19" s="87">
        <f t="shared" si="5"/>
        <v>54431843.1634413</v>
      </c>
      <c r="AF19" s="87">
        <f t="shared" si="5"/>
        <v>51276373.994546175</v>
      </c>
      <c r="AG19" s="87">
        <f t="shared" si="5"/>
        <v>51276373.994546175</v>
      </c>
      <c r="AI19" s="148"/>
      <c r="AJ19" s="128"/>
    </row>
    <row r="20" spans="1:36" s="20" customFormat="1" x14ac:dyDescent="0.2">
      <c r="A20" s="65"/>
      <c r="B20" s="86">
        <f>'3. Investeringen'!B17</f>
        <v>3</v>
      </c>
      <c r="C20" s="86" t="str">
        <f>'3. Investeringen'!C17</f>
        <v>Nieuwe investeringen</v>
      </c>
      <c r="D20" s="86" t="str">
        <f>'3. Investeringen'!F17</f>
        <v>TD</v>
      </c>
      <c r="E20" s="121">
        <f>'3. Investeringen'!K17</f>
        <v>2004</v>
      </c>
      <c r="F20" s="172">
        <f>'3. Investeringen'!M17</f>
        <v>48.5</v>
      </c>
      <c r="G20" s="121">
        <f>'3. Investeringen'!N17</f>
        <v>2011</v>
      </c>
      <c r="H20" s="86">
        <f>'3. Investeringen'!O17</f>
        <v>2765862.5123683102</v>
      </c>
      <c r="I20" s="65"/>
      <c r="J20" s="86">
        <f>'6. Investeringen per jaar'!I17</f>
        <v>1</v>
      </c>
      <c r="K20" s="65"/>
      <c r="L20" s="123">
        <f t="shared" si="1"/>
        <v>2059.5</v>
      </c>
      <c r="M20" s="87">
        <f t="shared" si="2"/>
        <v>2138553.4889445696</v>
      </c>
      <c r="N20" s="117">
        <f t="shared" si="3"/>
        <v>37.5</v>
      </c>
      <c r="O20" s="87" t="b">
        <f t="shared" si="4"/>
        <v>0</v>
      </c>
      <c r="P20" s="117">
        <f>INDEX('2. Reguleringsparameters'!$D$44:$E$50,MATCH(C20,'2. Reguleringsparameters'!$B$44:$B$50,0),MATCH(D20,'2. Reguleringsparameters'!$D$43:$E$43,0))</f>
        <v>0.5</v>
      </c>
      <c r="Q20" s="65"/>
      <c r="R20" s="87">
        <f t="shared" si="5"/>
        <v>57028.09303852186</v>
      </c>
      <c r="S20" s="87">
        <f t="shared" si="5"/>
        <v>57028.093038521867</v>
      </c>
      <c r="T20" s="87">
        <f t="shared" si="5"/>
        <v>57028.093038521867</v>
      </c>
      <c r="U20" s="87">
        <f t="shared" si="5"/>
        <v>57028.093038521867</v>
      </c>
      <c r="V20" s="87">
        <f t="shared" si="5"/>
        <v>57028.093038521867</v>
      </c>
      <c r="W20" s="87">
        <f t="shared" si="5"/>
        <v>57028.093038521867</v>
      </c>
      <c r="X20" s="87">
        <f t="shared" si="5"/>
        <v>57028.093038521867</v>
      </c>
      <c r="Y20" s="87">
        <f t="shared" si="5"/>
        <v>57028.093038521867</v>
      </c>
      <c r="Z20" s="87">
        <f t="shared" si="5"/>
        <v>57028.093038521867</v>
      </c>
      <c r="AA20" s="87">
        <f t="shared" si="5"/>
        <v>57028.093038521867</v>
      </c>
      <c r="AB20" s="87">
        <f t="shared" si="5"/>
        <v>57028.093038521867</v>
      </c>
      <c r="AC20" s="87">
        <f t="shared" si="5"/>
        <v>68433.711646226235</v>
      </c>
      <c r="AD20" s="87">
        <f t="shared" si="5"/>
        <v>66243.832873546984</v>
      </c>
      <c r="AE20" s="87">
        <f t="shared" si="5"/>
        <v>64124.030221593486</v>
      </c>
      <c r="AF20" s="87">
        <f t="shared" si="5"/>
        <v>62072.061254502492</v>
      </c>
      <c r="AG20" s="87">
        <f t="shared" si="5"/>
        <v>60085.755294358409</v>
      </c>
      <c r="AI20" s="148"/>
      <c r="AJ20" s="128"/>
    </row>
    <row r="21" spans="1:36" s="20" customFormat="1" x14ac:dyDescent="0.2">
      <c r="A21" s="65"/>
      <c r="B21" s="86">
        <f>'3. Investeringen'!B18</f>
        <v>4</v>
      </c>
      <c r="C21" s="86" t="str">
        <f>'3. Investeringen'!C18</f>
        <v>Nieuwe investeringen</v>
      </c>
      <c r="D21" s="86" t="str">
        <f>'3. Investeringen'!F18</f>
        <v>TD</v>
      </c>
      <c r="E21" s="121">
        <f>'3. Investeringen'!K18</f>
        <v>2004</v>
      </c>
      <c r="F21" s="172">
        <f>'3. Investeringen'!M18</f>
        <v>38.5</v>
      </c>
      <c r="G21" s="121">
        <f>'3. Investeringen'!N18</f>
        <v>2011</v>
      </c>
      <c r="H21" s="86">
        <f>'3. Investeringen'!O18</f>
        <v>11528042.806291806</v>
      </c>
      <c r="I21" s="65"/>
      <c r="J21" s="86">
        <f>'6. Investeringen per jaar'!I18</f>
        <v>1</v>
      </c>
      <c r="K21" s="65"/>
      <c r="L21" s="123">
        <f t="shared" si="1"/>
        <v>2049.5</v>
      </c>
      <c r="M21" s="87">
        <f t="shared" si="2"/>
        <v>8234316.2902084319</v>
      </c>
      <c r="N21" s="117">
        <f t="shared" si="3"/>
        <v>27.5</v>
      </c>
      <c r="O21" s="87" t="b">
        <f t="shared" si="4"/>
        <v>0</v>
      </c>
      <c r="P21" s="117">
        <f>INDEX('2. Reguleringsparameters'!$D$44:$E$50,MATCH(C21,'2. Reguleringsparameters'!$B$44:$B$50,0),MATCH(D21,'2. Reguleringsparameters'!$D$43:$E$43,0))</f>
        <v>0.5</v>
      </c>
      <c r="Q21" s="65"/>
      <c r="R21" s="87">
        <f t="shared" si="5"/>
        <v>299429.68328030664</v>
      </c>
      <c r="S21" s="87">
        <f t="shared" si="5"/>
        <v>299429.68328030664</v>
      </c>
      <c r="T21" s="87">
        <f t="shared" si="5"/>
        <v>299429.68328030664</v>
      </c>
      <c r="U21" s="87">
        <f t="shared" si="5"/>
        <v>299429.68328030664</v>
      </c>
      <c r="V21" s="87">
        <f t="shared" si="5"/>
        <v>299429.68328030664</v>
      </c>
      <c r="W21" s="87">
        <f t="shared" si="5"/>
        <v>299429.68328030664</v>
      </c>
      <c r="X21" s="87">
        <f t="shared" si="5"/>
        <v>299429.68328030664</v>
      </c>
      <c r="Y21" s="87">
        <f t="shared" si="5"/>
        <v>299429.68328030664</v>
      </c>
      <c r="Z21" s="87">
        <f t="shared" si="5"/>
        <v>299429.68328030664</v>
      </c>
      <c r="AA21" s="87">
        <f t="shared" si="5"/>
        <v>299429.68328030664</v>
      </c>
      <c r="AB21" s="87">
        <f t="shared" si="5"/>
        <v>299429.68328030664</v>
      </c>
      <c r="AC21" s="87">
        <f t="shared" si="5"/>
        <v>359315.6199363679</v>
      </c>
      <c r="AD21" s="87">
        <f t="shared" si="5"/>
        <v>343636.39288459916</v>
      </c>
      <c r="AE21" s="87">
        <f t="shared" si="5"/>
        <v>328641.35028599849</v>
      </c>
      <c r="AF21" s="87">
        <f t="shared" si="5"/>
        <v>314300.63681897306</v>
      </c>
      <c r="AG21" s="87">
        <f t="shared" si="5"/>
        <v>300585.69993959967</v>
      </c>
      <c r="AI21" s="148"/>
      <c r="AJ21" s="128"/>
    </row>
    <row r="22" spans="1:36" s="20" customFormat="1" x14ac:dyDescent="0.2">
      <c r="A22" s="65"/>
      <c r="B22" s="86">
        <f>'3. Investeringen'!B19</f>
        <v>5</v>
      </c>
      <c r="C22" s="86" t="str">
        <f>'3. Investeringen'!C19</f>
        <v>Nieuwe investeringen</v>
      </c>
      <c r="D22" s="86" t="str">
        <f>'3. Investeringen'!F19</f>
        <v>TD</v>
      </c>
      <c r="E22" s="121">
        <f>'3. Investeringen'!K19</f>
        <v>2004</v>
      </c>
      <c r="F22" s="172">
        <f>'3. Investeringen'!M19</f>
        <v>23.5</v>
      </c>
      <c r="G22" s="121">
        <f>'3. Investeringen'!N19</f>
        <v>2011</v>
      </c>
      <c r="H22" s="86">
        <f>'3. Investeringen'!O19</f>
        <v>1511216.4613779471</v>
      </c>
      <c r="I22" s="65"/>
      <c r="J22" s="86">
        <f>'6. Investeringen per jaar'!I19</f>
        <v>1</v>
      </c>
      <c r="K22" s="65"/>
      <c r="L22" s="123">
        <f t="shared" si="1"/>
        <v>2034.5</v>
      </c>
      <c r="M22" s="87">
        <f t="shared" si="2"/>
        <v>803838.54328614206</v>
      </c>
      <c r="N22" s="117">
        <f t="shared" si="3"/>
        <v>12.5</v>
      </c>
      <c r="O22" s="87" t="b">
        <f t="shared" si="4"/>
        <v>0</v>
      </c>
      <c r="P22" s="117">
        <f>INDEX('2. Reguleringsparameters'!$D$44:$E$50,MATCH(C22,'2. Reguleringsparameters'!$B$44:$B$50,0),MATCH(D22,'2. Reguleringsparameters'!$D$43:$E$43,0))</f>
        <v>0.5</v>
      </c>
      <c r="Q22" s="65"/>
      <c r="R22" s="87">
        <f t="shared" si="5"/>
        <v>64307.083462891365</v>
      </c>
      <c r="S22" s="87">
        <f t="shared" si="5"/>
        <v>64307.083462891365</v>
      </c>
      <c r="T22" s="87">
        <f t="shared" si="5"/>
        <v>64307.083462891365</v>
      </c>
      <c r="U22" s="87">
        <f t="shared" si="5"/>
        <v>64307.083462891365</v>
      </c>
      <c r="V22" s="87">
        <f t="shared" si="5"/>
        <v>64307.083462891365</v>
      </c>
      <c r="W22" s="87">
        <f t="shared" si="5"/>
        <v>64307.083462891365</v>
      </c>
      <c r="X22" s="87">
        <f t="shared" si="5"/>
        <v>64307.083462891365</v>
      </c>
      <c r="Y22" s="87">
        <f t="shared" si="5"/>
        <v>64307.083462891365</v>
      </c>
      <c r="Z22" s="87">
        <f t="shared" si="5"/>
        <v>64307.083462891365</v>
      </c>
      <c r="AA22" s="87">
        <f t="shared" si="5"/>
        <v>64307.083462891365</v>
      </c>
      <c r="AB22" s="87">
        <f t="shared" si="5"/>
        <v>64307.083462891365</v>
      </c>
      <c r="AC22" s="87">
        <f t="shared" si="5"/>
        <v>77168.500155469636</v>
      </c>
      <c r="AD22" s="87">
        <f t="shared" si="5"/>
        <v>69760.324140544559</v>
      </c>
      <c r="AE22" s="87">
        <f t="shared" si="5"/>
        <v>63063.333023052277</v>
      </c>
      <c r="AF22" s="87">
        <f t="shared" si="5"/>
        <v>62510.145891271117</v>
      </c>
      <c r="AG22" s="87">
        <f t="shared" si="5"/>
        <v>62510.145891271117</v>
      </c>
      <c r="AI22" s="148"/>
      <c r="AJ22" s="128"/>
    </row>
    <row r="23" spans="1:36" s="20" customFormat="1" x14ac:dyDescent="0.2">
      <c r="A23" s="65"/>
      <c r="B23" s="86">
        <f>'3. Investeringen'!B20</f>
        <v>6</v>
      </c>
      <c r="C23" s="86" t="str">
        <f>'3. Investeringen'!C20</f>
        <v>Nieuwe investeringen</v>
      </c>
      <c r="D23" s="86" t="str">
        <f>'3. Investeringen'!F20</f>
        <v>TD</v>
      </c>
      <c r="E23" s="121">
        <f>'3. Investeringen'!K20</f>
        <v>2004</v>
      </c>
      <c r="F23" s="172">
        <f>'3. Investeringen'!M20</f>
        <v>0</v>
      </c>
      <c r="G23" s="121">
        <f>'3. Investeringen'!N20</f>
        <v>2011</v>
      </c>
      <c r="H23" s="86">
        <f>'3. Investeringen'!O20</f>
        <v>-69816</v>
      </c>
      <c r="I23" s="65"/>
      <c r="J23" s="86">
        <f>'6. Investeringen per jaar'!I20</f>
        <v>1</v>
      </c>
      <c r="K23" s="65"/>
      <c r="L23" s="123">
        <f t="shared" si="1"/>
        <v>2011</v>
      </c>
      <c r="M23" s="87">
        <f t="shared" si="2"/>
        <v>-69816</v>
      </c>
      <c r="N23" s="117">
        <f t="shared" si="3"/>
        <v>0</v>
      </c>
      <c r="O23" s="87" t="b">
        <f t="shared" si="4"/>
        <v>1</v>
      </c>
      <c r="P23" s="117">
        <f>INDEX('2. Reguleringsparameters'!$D$44:$E$50,MATCH(C23,'2. Reguleringsparameters'!$B$44:$B$50,0),MATCH(D23,'2. Reguleringsparameters'!$D$43:$E$43,0))</f>
        <v>0.5</v>
      </c>
      <c r="Q23" s="65"/>
      <c r="R23" s="87">
        <f t="shared" si="5"/>
        <v>0</v>
      </c>
      <c r="S23" s="87">
        <f t="shared" si="5"/>
        <v>0</v>
      </c>
      <c r="T23" s="87">
        <f t="shared" si="5"/>
        <v>0</v>
      </c>
      <c r="U23" s="87">
        <f t="shared" si="5"/>
        <v>0</v>
      </c>
      <c r="V23" s="87">
        <f t="shared" si="5"/>
        <v>0</v>
      </c>
      <c r="W23" s="87">
        <f t="shared" si="5"/>
        <v>0</v>
      </c>
      <c r="X23" s="87">
        <f t="shared" si="5"/>
        <v>0</v>
      </c>
      <c r="Y23" s="87">
        <f t="shared" si="5"/>
        <v>0</v>
      </c>
      <c r="Z23" s="87">
        <f t="shared" si="5"/>
        <v>0</v>
      </c>
      <c r="AA23" s="87">
        <f t="shared" si="5"/>
        <v>0</v>
      </c>
      <c r="AB23" s="87">
        <f t="shared" si="5"/>
        <v>0</v>
      </c>
      <c r="AC23" s="87">
        <f t="shared" si="5"/>
        <v>0</v>
      </c>
      <c r="AD23" s="87">
        <f t="shared" si="5"/>
        <v>0</v>
      </c>
      <c r="AE23" s="87">
        <f t="shared" si="5"/>
        <v>0</v>
      </c>
      <c r="AF23" s="87">
        <f t="shared" si="5"/>
        <v>0</v>
      </c>
      <c r="AG23" s="87">
        <f t="shared" si="5"/>
        <v>0</v>
      </c>
      <c r="AI23" s="148"/>
      <c r="AJ23" s="128"/>
    </row>
    <row r="24" spans="1:36" s="20" customFormat="1" x14ac:dyDescent="0.2">
      <c r="A24" s="65"/>
      <c r="B24" s="86">
        <f>'3. Investeringen'!B21</f>
        <v>7</v>
      </c>
      <c r="C24" s="86" t="str">
        <f>'3. Investeringen'!C21</f>
        <v>Nieuwe investeringen</v>
      </c>
      <c r="D24" s="86" t="str">
        <f>'3. Investeringen'!F21</f>
        <v>TD</v>
      </c>
      <c r="E24" s="121">
        <f>'3. Investeringen'!K21</f>
        <v>2005</v>
      </c>
      <c r="F24" s="172">
        <f>'3. Investeringen'!M21</f>
        <v>49.5</v>
      </c>
      <c r="G24" s="121">
        <f>'3. Investeringen'!N21</f>
        <v>2011</v>
      </c>
      <c r="H24" s="86">
        <f>'3. Investeringen'!O21</f>
        <v>3268129.5</v>
      </c>
      <c r="I24" s="65"/>
      <c r="J24" s="86">
        <f>'6. Investeringen per jaar'!I21</f>
        <v>1</v>
      </c>
      <c r="K24" s="65"/>
      <c r="L24" s="123">
        <f t="shared" si="1"/>
        <v>2060.5</v>
      </c>
      <c r="M24" s="87">
        <f t="shared" si="2"/>
        <v>2541878.5</v>
      </c>
      <c r="N24" s="117">
        <f t="shared" si="3"/>
        <v>38.5</v>
      </c>
      <c r="O24" s="87" t="b">
        <f t="shared" si="4"/>
        <v>0</v>
      </c>
      <c r="P24" s="117">
        <f>INDEX('2. Reguleringsparameters'!$D$44:$E$50,MATCH(C24,'2. Reguleringsparameters'!$B$44:$B$50,0),MATCH(D24,'2. Reguleringsparameters'!$D$43:$E$43,0))</f>
        <v>0.5</v>
      </c>
      <c r="Q24" s="65"/>
      <c r="R24" s="87">
        <f t="shared" si="5"/>
        <v>66022.818181818191</v>
      </c>
      <c r="S24" s="87">
        <f t="shared" si="5"/>
        <v>66022.818181818177</v>
      </c>
      <c r="T24" s="87">
        <f t="shared" si="5"/>
        <v>66022.818181818177</v>
      </c>
      <c r="U24" s="87">
        <f t="shared" si="5"/>
        <v>66022.818181818177</v>
      </c>
      <c r="V24" s="87">
        <f t="shared" si="5"/>
        <v>66022.818181818177</v>
      </c>
      <c r="W24" s="87">
        <f t="shared" si="5"/>
        <v>66022.818181818177</v>
      </c>
      <c r="X24" s="87">
        <f t="shared" si="5"/>
        <v>66022.818181818177</v>
      </c>
      <c r="Y24" s="87">
        <f t="shared" si="5"/>
        <v>66022.818181818177</v>
      </c>
      <c r="Z24" s="87">
        <f t="shared" si="5"/>
        <v>66022.818181818177</v>
      </c>
      <c r="AA24" s="87">
        <f t="shared" si="5"/>
        <v>66022.818181818177</v>
      </c>
      <c r="AB24" s="87">
        <f t="shared" si="5"/>
        <v>66022.818181818177</v>
      </c>
      <c r="AC24" s="87">
        <f t="shared" si="5"/>
        <v>79227.381818181821</v>
      </c>
      <c r="AD24" s="87">
        <f t="shared" si="5"/>
        <v>76757.956930342378</v>
      </c>
      <c r="AE24" s="87">
        <f t="shared" si="5"/>
        <v>74365.501129916127</v>
      </c>
      <c r="AF24" s="87">
        <f t="shared" si="5"/>
        <v>72047.615380412244</v>
      </c>
      <c r="AG24" s="87">
        <f t="shared" si="5"/>
        <v>69801.975420503295</v>
      </c>
      <c r="AI24" s="148"/>
      <c r="AJ24" s="128"/>
    </row>
    <row r="25" spans="1:36" s="20" customFormat="1" x14ac:dyDescent="0.2">
      <c r="A25" s="65"/>
      <c r="B25" s="86">
        <f>'3. Investeringen'!B22</f>
        <v>8</v>
      </c>
      <c r="C25" s="86" t="str">
        <f>'3. Investeringen'!C22</f>
        <v>Nieuwe investeringen</v>
      </c>
      <c r="D25" s="86" t="str">
        <f>'3. Investeringen'!F22</f>
        <v>TD</v>
      </c>
      <c r="E25" s="121">
        <f>'3. Investeringen'!K22</f>
        <v>2005</v>
      </c>
      <c r="F25" s="172">
        <f>'3. Investeringen'!M22</f>
        <v>39.5</v>
      </c>
      <c r="G25" s="121">
        <f>'3. Investeringen'!N22</f>
        <v>2011</v>
      </c>
      <c r="H25" s="86">
        <f>'3. Investeringen'!O22</f>
        <v>7815021.0232712999</v>
      </c>
      <c r="I25" s="65"/>
      <c r="J25" s="86">
        <f>'6. Investeringen per jaar'!I22</f>
        <v>1</v>
      </c>
      <c r="K25" s="65"/>
      <c r="L25" s="123">
        <f t="shared" si="1"/>
        <v>2050.5</v>
      </c>
      <c r="M25" s="87">
        <f t="shared" si="2"/>
        <v>5638686.0547653679</v>
      </c>
      <c r="N25" s="117">
        <f t="shared" si="3"/>
        <v>28.5</v>
      </c>
      <c r="O25" s="87" t="b">
        <f t="shared" si="4"/>
        <v>0</v>
      </c>
      <c r="P25" s="117">
        <f>INDEX('2. Reguleringsparameters'!$D$44:$E$50,MATCH(C25,'2. Reguleringsparameters'!$B$44:$B$50,0),MATCH(D25,'2. Reguleringsparameters'!$D$43:$E$43,0))</f>
        <v>0.5</v>
      </c>
      <c r="Q25" s="65"/>
      <c r="R25" s="87">
        <f t="shared" si="5"/>
        <v>197848.63350053923</v>
      </c>
      <c r="S25" s="87">
        <f t="shared" si="5"/>
        <v>197848.63350053926</v>
      </c>
      <c r="T25" s="87">
        <f t="shared" si="5"/>
        <v>197848.63350053926</v>
      </c>
      <c r="U25" s="87">
        <f t="shared" si="5"/>
        <v>197848.63350053926</v>
      </c>
      <c r="V25" s="87">
        <f t="shared" si="5"/>
        <v>197848.63350053926</v>
      </c>
      <c r="W25" s="87">
        <f t="shared" si="5"/>
        <v>197848.63350053926</v>
      </c>
      <c r="X25" s="87">
        <f t="shared" si="5"/>
        <v>197848.63350053926</v>
      </c>
      <c r="Y25" s="87">
        <f t="shared" si="5"/>
        <v>197848.63350053926</v>
      </c>
      <c r="Z25" s="87">
        <f t="shared" si="5"/>
        <v>197848.63350053926</v>
      </c>
      <c r="AA25" s="87">
        <f t="shared" si="5"/>
        <v>197848.63350053926</v>
      </c>
      <c r="AB25" s="87">
        <f t="shared" si="5"/>
        <v>197848.63350053926</v>
      </c>
      <c r="AC25" s="87">
        <f t="shared" si="5"/>
        <v>237418.36020064706</v>
      </c>
      <c r="AD25" s="87">
        <f t="shared" si="5"/>
        <v>227421.79766588297</v>
      </c>
      <c r="AE25" s="87">
        <f t="shared" si="5"/>
        <v>217846.14302731949</v>
      </c>
      <c r="AF25" s="87">
        <f t="shared" si="5"/>
        <v>208673.67384722183</v>
      </c>
      <c r="AG25" s="87">
        <f t="shared" si="5"/>
        <v>199887.41389575985</v>
      </c>
      <c r="AI25" s="148"/>
      <c r="AJ25" s="128"/>
    </row>
    <row r="26" spans="1:36" s="20" customFormat="1" x14ac:dyDescent="0.2">
      <c r="A26" s="65"/>
      <c r="B26" s="86">
        <f>'3. Investeringen'!B23</f>
        <v>9</v>
      </c>
      <c r="C26" s="86" t="str">
        <f>'3. Investeringen'!C23</f>
        <v>Nieuwe investeringen</v>
      </c>
      <c r="D26" s="86" t="str">
        <f>'3. Investeringen'!F23</f>
        <v>TD</v>
      </c>
      <c r="E26" s="121">
        <f>'3. Investeringen'!K23</f>
        <v>2005</v>
      </c>
      <c r="F26" s="172">
        <f>'3. Investeringen'!M23</f>
        <v>24.5</v>
      </c>
      <c r="G26" s="121">
        <f>'3. Investeringen'!N23</f>
        <v>2011</v>
      </c>
      <c r="H26" s="86">
        <f>'3. Investeringen'!O23</f>
        <v>1308554.1014682653</v>
      </c>
      <c r="I26" s="65"/>
      <c r="J26" s="86">
        <f>'6. Investeringen per jaar'!I23</f>
        <v>1</v>
      </c>
      <c r="K26" s="65"/>
      <c r="L26" s="123">
        <f t="shared" si="1"/>
        <v>2035.5</v>
      </c>
      <c r="M26" s="87">
        <f t="shared" si="2"/>
        <v>721040.01509475836</v>
      </c>
      <c r="N26" s="117">
        <f t="shared" si="3"/>
        <v>13.5</v>
      </c>
      <c r="O26" s="87" t="b">
        <f t="shared" si="4"/>
        <v>0</v>
      </c>
      <c r="P26" s="117">
        <f>INDEX('2. Reguleringsparameters'!$D$44:$E$50,MATCH(C26,'2. Reguleringsparameters'!$B$44:$B$50,0),MATCH(D26,'2. Reguleringsparameters'!$D$43:$E$43,0))</f>
        <v>0.5</v>
      </c>
      <c r="Q26" s="65"/>
      <c r="R26" s="87">
        <f t="shared" si="5"/>
        <v>53410.371488500627</v>
      </c>
      <c r="S26" s="87">
        <f t="shared" si="5"/>
        <v>53410.371488500627</v>
      </c>
      <c r="T26" s="87">
        <f t="shared" si="5"/>
        <v>53410.371488500627</v>
      </c>
      <c r="U26" s="87">
        <f t="shared" si="5"/>
        <v>53410.371488500627</v>
      </c>
      <c r="V26" s="87">
        <f t="shared" si="5"/>
        <v>53410.371488500627</v>
      </c>
      <c r="W26" s="87">
        <f t="shared" si="5"/>
        <v>53410.371488500627</v>
      </c>
      <c r="X26" s="87">
        <f t="shared" si="5"/>
        <v>53410.371488500627</v>
      </c>
      <c r="Y26" s="87">
        <f t="shared" si="5"/>
        <v>53410.371488500627</v>
      </c>
      <c r="Z26" s="87">
        <f t="shared" si="5"/>
        <v>53410.371488500627</v>
      </c>
      <c r="AA26" s="87">
        <f t="shared" si="5"/>
        <v>53410.371488500627</v>
      </c>
      <c r="AB26" s="87">
        <f t="shared" si="5"/>
        <v>53410.371488500627</v>
      </c>
      <c r="AC26" s="87">
        <f t="shared" si="5"/>
        <v>64092.445786200748</v>
      </c>
      <c r="AD26" s="87">
        <f t="shared" si="5"/>
        <v>58395.33949409402</v>
      </c>
      <c r="AE26" s="87">
        <f t="shared" si="5"/>
        <v>53204.642650174552</v>
      </c>
      <c r="AF26" s="87">
        <f t="shared" si="5"/>
        <v>51937.865444218005</v>
      </c>
      <c r="AG26" s="87">
        <f t="shared" si="5"/>
        <v>51937.865444218005</v>
      </c>
      <c r="AI26" s="148"/>
      <c r="AJ26" s="128"/>
    </row>
    <row r="27" spans="1:36" s="20" customFormat="1" x14ac:dyDescent="0.2">
      <c r="A27" s="65"/>
      <c r="B27" s="86">
        <f>'3. Investeringen'!B24</f>
        <v>10</v>
      </c>
      <c r="C27" s="86" t="str">
        <f>'3. Investeringen'!C24</f>
        <v>Nieuwe investeringen</v>
      </c>
      <c r="D27" s="86" t="str">
        <f>'3. Investeringen'!F24</f>
        <v>TD</v>
      </c>
      <c r="E27" s="121">
        <f>'3. Investeringen'!K24</f>
        <v>2005</v>
      </c>
      <c r="F27" s="172">
        <f>'3. Investeringen'!M24</f>
        <v>0</v>
      </c>
      <c r="G27" s="121">
        <f>'3. Investeringen'!N24</f>
        <v>2011</v>
      </c>
      <c r="H27" s="86">
        <f>'3. Investeringen'!O24</f>
        <v>63715</v>
      </c>
      <c r="I27" s="65"/>
      <c r="J27" s="86">
        <f>'6. Investeringen per jaar'!I24</f>
        <v>1</v>
      </c>
      <c r="K27" s="65"/>
      <c r="L27" s="123">
        <f t="shared" si="1"/>
        <v>2011</v>
      </c>
      <c r="M27" s="87">
        <f t="shared" si="2"/>
        <v>63715</v>
      </c>
      <c r="N27" s="117">
        <f t="shared" si="3"/>
        <v>0</v>
      </c>
      <c r="O27" s="87" t="b">
        <f t="shared" si="4"/>
        <v>0</v>
      </c>
      <c r="P27" s="117">
        <f>INDEX('2. Reguleringsparameters'!$D$44:$E$50,MATCH(C27,'2. Reguleringsparameters'!$B$44:$B$50,0),MATCH(D27,'2. Reguleringsparameters'!$D$43:$E$43,0))</f>
        <v>0.5</v>
      </c>
      <c r="Q27" s="65"/>
      <c r="R27" s="87">
        <f t="shared" si="5"/>
        <v>0</v>
      </c>
      <c r="S27" s="87">
        <f t="shared" si="5"/>
        <v>0</v>
      </c>
      <c r="T27" s="87">
        <f t="shared" si="5"/>
        <v>0</v>
      </c>
      <c r="U27" s="87">
        <f t="shared" si="5"/>
        <v>0</v>
      </c>
      <c r="V27" s="87">
        <f t="shared" si="5"/>
        <v>0</v>
      </c>
      <c r="W27" s="87">
        <f t="shared" si="5"/>
        <v>0</v>
      </c>
      <c r="X27" s="87">
        <f t="shared" si="5"/>
        <v>0</v>
      </c>
      <c r="Y27" s="87">
        <f t="shared" si="5"/>
        <v>0</v>
      </c>
      <c r="Z27" s="87">
        <f t="shared" si="5"/>
        <v>0</v>
      </c>
      <c r="AA27" s="87">
        <f t="shared" si="5"/>
        <v>0</v>
      </c>
      <c r="AB27" s="87">
        <f t="shared" si="5"/>
        <v>0</v>
      </c>
      <c r="AC27" s="87">
        <f t="shared" si="5"/>
        <v>0</v>
      </c>
      <c r="AD27" s="87">
        <f t="shared" si="5"/>
        <v>0</v>
      </c>
      <c r="AE27" s="87">
        <f t="shared" si="5"/>
        <v>0</v>
      </c>
      <c r="AF27" s="87">
        <f t="shared" si="5"/>
        <v>0</v>
      </c>
      <c r="AG27" s="87">
        <f t="shared" si="5"/>
        <v>0</v>
      </c>
      <c r="AI27" s="148"/>
      <c r="AJ27" s="128"/>
    </row>
    <row r="28" spans="1:36" s="20" customFormat="1" x14ac:dyDescent="0.2">
      <c r="A28" s="65"/>
      <c r="B28" s="86">
        <f>'3. Investeringen'!B25</f>
        <v>11</v>
      </c>
      <c r="C28" s="86" t="str">
        <f>'3. Investeringen'!C25</f>
        <v>Nieuwe investeringen</v>
      </c>
      <c r="D28" s="86" t="str">
        <f>'3. Investeringen'!F25</f>
        <v>TD</v>
      </c>
      <c r="E28" s="121">
        <f>'3. Investeringen'!K25</f>
        <v>2006</v>
      </c>
      <c r="F28" s="172">
        <f>'3. Investeringen'!M25</f>
        <v>50.5</v>
      </c>
      <c r="G28" s="121">
        <f>'3. Investeringen'!N25</f>
        <v>2011</v>
      </c>
      <c r="H28" s="86">
        <f>'3. Investeringen'!O25</f>
        <v>3561468.4617226971</v>
      </c>
      <c r="I28" s="65"/>
      <c r="J28" s="86">
        <f>'6. Investeringen per jaar'!I25</f>
        <v>1</v>
      </c>
      <c r="K28" s="65"/>
      <c r="L28" s="123">
        <f t="shared" si="1"/>
        <v>2061.5</v>
      </c>
      <c r="M28" s="87">
        <f t="shared" si="2"/>
        <v>2785703.054218743</v>
      </c>
      <c r="N28" s="117">
        <f t="shared" si="3"/>
        <v>39.5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70524.127954904892</v>
      </c>
      <c r="S28" s="87">
        <f t="shared" si="6"/>
        <v>70524.127954904892</v>
      </c>
      <c r="T28" s="87">
        <f t="shared" si="6"/>
        <v>70524.127954904892</v>
      </c>
      <c r="U28" s="87">
        <f t="shared" si="6"/>
        <v>70524.127954904892</v>
      </c>
      <c r="V28" s="87">
        <f t="shared" si="6"/>
        <v>70524.127954904892</v>
      </c>
      <c r="W28" s="87">
        <f t="shared" si="6"/>
        <v>70524.127954904892</v>
      </c>
      <c r="X28" s="87">
        <f t="shared" si="6"/>
        <v>70524.127954904892</v>
      </c>
      <c r="Y28" s="87">
        <f t="shared" si="6"/>
        <v>70524.127954904892</v>
      </c>
      <c r="Z28" s="87">
        <f t="shared" si="6"/>
        <v>70524.127954904892</v>
      </c>
      <c r="AA28" s="87">
        <f t="shared" si="6"/>
        <v>70524.127954904892</v>
      </c>
      <c r="AB28" s="87">
        <f t="shared" si="6"/>
        <v>70524.127954904892</v>
      </c>
      <c r="AC28" s="87">
        <f t="shared" si="6"/>
        <v>84628.953545885859</v>
      </c>
      <c r="AD28" s="87">
        <f t="shared" si="6"/>
        <v>82057.947362213366</v>
      </c>
      <c r="AE28" s="87">
        <f t="shared" si="6"/>
        <v>79565.047695513218</v>
      </c>
      <c r="AF28" s="87">
        <f t="shared" si="6"/>
        <v>77147.881689573565</v>
      </c>
      <c r="AG28" s="87">
        <f t="shared" si="6"/>
        <v>74804.148574953608</v>
      </c>
      <c r="AI28" s="148"/>
      <c r="AJ28" s="128"/>
    </row>
    <row r="29" spans="1:36" s="20" customFormat="1" x14ac:dyDescent="0.2">
      <c r="A29" s="65"/>
      <c r="B29" s="86">
        <f>'3. Investeringen'!B26</f>
        <v>12</v>
      </c>
      <c r="C29" s="86" t="str">
        <f>'3. Investeringen'!C26</f>
        <v>Nieuwe investeringen</v>
      </c>
      <c r="D29" s="86" t="str">
        <f>'3. Investeringen'!F26</f>
        <v>TD</v>
      </c>
      <c r="E29" s="121">
        <f>'3. Investeringen'!K26</f>
        <v>2006</v>
      </c>
      <c r="F29" s="172">
        <f>'3. Investeringen'!M26</f>
        <v>40.5</v>
      </c>
      <c r="G29" s="121">
        <f>'3. Investeringen'!N26</f>
        <v>2011</v>
      </c>
      <c r="H29" s="86">
        <f>'3. Investeringen'!O26</f>
        <v>9466633.1972086541</v>
      </c>
      <c r="I29" s="65"/>
      <c r="J29" s="86">
        <f>'6. Investeringen per jaar'!I26</f>
        <v>1</v>
      </c>
      <c r="K29" s="65"/>
      <c r="L29" s="123">
        <f t="shared" si="1"/>
        <v>2051.5</v>
      </c>
      <c r="M29" s="87">
        <f t="shared" si="2"/>
        <v>6895448.8720408715</v>
      </c>
      <c r="N29" s="117">
        <f t="shared" si="3"/>
        <v>29.5</v>
      </c>
      <c r="O29" s="87" t="b">
        <f t="shared" si="4"/>
        <v>0</v>
      </c>
      <c r="P29" s="117">
        <f>INDEX('2. Reguleringsparameters'!$D$44:$E$50,MATCH(C29,'2. Reguleringsparameters'!$B$44:$B$50,0),MATCH(D29,'2. Reguleringsparameters'!$D$43:$E$43,0))</f>
        <v>0.5</v>
      </c>
      <c r="Q29" s="65"/>
      <c r="R29" s="87">
        <f t="shared" si="6"/>
        <v>233744.02956070751</v>
      </c>
      <c r="S29" s="87">
        <f t="shared" si="6"/>
        <v>233744.02956070751</v>
      </c>
      <c r="T29" s="87">
        <f t="shared" si="6"/>
        <v>233744.02956070751</v>
      </c>
      <c r="U29" s="87">
        <f t="shared" si="6"/>
        <v>233744.02956070751</v>
      </c>
      <c r="V29" s="87">
        <f t="shared" si="6"/>
        <v>233744.02956070751</v>
      </c>
      <c r="W29" s="87">
        <f t="shared" si="6"/>
        <v>233744.02956070751</v>
      </c>
      <c r="X29" s="87">
        <f t="shared" si="6"/>
        <v>233744.02956070751</v>
      </c>
      <c r="Y29" s="87">
        <f t="shared" si="6"/>
        <v>233744.02956070751</v>
      </c>
      <c r="Z29" s="87">
        <f t="shared" si="6"/>
        <v>233744.02956070751</v>
      </c>
      <c r="AA29" s="87">
        <f t="shared" si="6"/>
        <v>233744.02956070751</v>
      </c>
      <c r="AB29" s="87">
        <f t="shared" si="6"/>
        <v>233744.02956070751</v>
      </c>
      <c r="AC29" s="87">
        <f t="shared" si="6"/>
        <v>280492.83547284896</v>
      </c>
      <c r="AD29" s="87">
        <f t="shared" si="6"/>
        <v>269082.95741971617</v>
      </c>
      <c r="AE29" s="87">
        <f t="shared" si="6"/>
        <v>258137.20999925313</v>
      </c>
      <c r="AF29" s="87">
        <f t="shared" si="6"/>
        <v>247636.71332131742</v>
      </c>
      <c r="AG29" s="87">
        <f t="shared" si="6"/>
        <v>237563.35549129773</v>
      </c>
      <c r="AI29" s="148"/>
      <c r="AJ29" s="128"/>
    </row>
    <row r="30" spans="1:36" s="20" customFormat="1" x14ac:dyDescent="0.2">
      <c r="A30" s="65"/>
      <c r="B30" s="86">
        <f>'3. Investeringen'!B27</f>
        <v>13</v>
      </c>
      <c r="C30" s="86" t="str">
        <f>'3. Investeringen'!C27</f>
        <v>Nieuwe investeringen</v>
      </c>
      <c r="D30" s="86" t="str">
        <f>'3. Investeringen'!F27</f>
        <v>TD</v>
      </c>
      <c r="E30" s="121">
        <f>'3. Investeringen'!K27</f>
        <v>2006</v>
      </c>
      <c r="F30" s="172">
        <f>'3. Investeringen'!M27</f>
        <v>25.5</v>
      </c>
      <c r="G30" s="121">
        <f>'3. Investeringen'!N27</f>
        <v>2011</v>
      </c>
      <c r="H30" s="86">
        <f>'3. Investeringen'!O27</f>
        <v>1856639.3607120616</v>
      </c>
      <c r="I30" s="65"/>
      <c r="J30" s="86">
        <f>'6. Investeringen per jaar'!I27</f>
        <v>1</v>
      </c>
      <c r="K30" s="65"/>
      <c r="L30" s="123">
        <f t="shared" si="1"/>
        <v>2036.5</v>
      </c>
      <c r="M30" s="87">
        <f t="shared" si="2"/>
        <v>1055736.1070715643</v>
      </c>
      <c r="N30" s="117">
        <f t="shared" si="3"/>
        <v>14.5</v>
      </c>
      <c r="O30" s="87" t="b">
        <f t="shared" si="4"/>
        <v>0</v>
      </c>
      <c r="P30" s="117">
        <f>INDEX('2. Reguleringsparameters'!$D$44:$E$50,MATCH(C30,'2. Reguleringsparameters'!$B$44:$B$50,0),MATCH(D30,'2. Reguleringsparameters'!$D$43:$E$43,0))</f>
        <v>0.5</v>
      </c>
      <c r="Q30" s="65"/>
      <c r="R30" s="87">
        <f t="shared" si="6"/>
        <v>72809.386694590648</v>
      </c>
      <c r="S30" s="87">
        <f t="shared" si="6"/>
        <v>72809.386694590663</v>
      </c>
      <c r="T30" s="87">
        <f t="shared" si="6"/>
        <v>72809.386694590663</v>
      </c>
      <c r="U30" s="87">
        <f t="shared" si="6"/>
        <v>72809.386694590663</v>
      </c>
      <c r="V30" s="87">
        <f t="shared" si="6"/>
        <v>72809.386694590663</v>
      </c>
      <c r="W30" s="87">
        <f t="shared" si="6"/>
        <v>72809.386694590663</v>
      </c>
      <c r="X30" s="87">
        <f t="shared" si="6"/>
        <v>72809.386694590663</v>
      </c>
      <c r="Y30" s="87">
        <f t="shared" si="6"/>
        <v>72809.386694590663</v>
      </c>
      <c r="Z30" s="87">
        <f t="shared" si="6"/>
        <v>72809.386694590663</v>
      </c>
      <c r="AA30" s="87">
        <f t="shared" si="6"/>
        <v>72809.386694590663</v>
      </c>
      <c r="AB30" s="87">
        <f t="shared" si="6"/>
        <v>72809.386694590663</v>
      </c>
      <c r="AC30" s="87">
        <f t="shared" si="6"/>
        <v>87371.264033508764</v>
      </c>
      <c r="AD30" s="87">
        <f t="shared" si="6"/>
        <v>80140.538734183909</v>
      </c>
      <c r="AE30" s="87">
        <f t="shared" si="6"/>
        <v>73508.218287216965</v>
      </c>
      <c r="AF30" s="87">
        <f t="shared" si="6"/>
        <v>70844.877044926499</v>
      </c>
      <c r="AG30" s="87">
        <f t="shared" si="6"/>
        <v>70844.877044926499</v>
      </c>
      <c r="AI30" s="148"/>
      <c r="AJ30" s="128"/>
    </row>
    <row r="31" spans="1:36" s="20" customFormat="1" x14ac:dyDescent="0.2">
      <c r="A31" s="65"/>
      <c r="B31" s="86">
        <f>'3. Investeringen'!B28</f>
        <v>14</v>
      </c>
      <c r="C31" s="86" t="str">
        <f>'3. Investeringen'!C28</f>
        <v>Nieuwe investeringen</v>
      </c>
      <c r="D31" s="86" t="str">
        <f>'3. Investeringen'!F28</f>
        <v>TD</v>
      </c>
      <c r="E31" s="121">
        <f>'3. Investeringen'!K28</f>
        <v>2006</v>
      </c>
      <c r="F31" s="172">
        <f>'3. Investeringen'!M28</f>
        <v>0</v>
      </c>
      <c r="G31" s="121">
        <f>'3. Investeringen'!N28</f>
        <v>2011</v>
      </c>
      <c r="H31" s="86">
        <f>'3. Investeringen'!O28</f>
        <v>22365</v>
      </c>
      <c r="I31" s="65"/>
      <c r="J31" s="86">
        <f>'6. Investeringen per jaar'!I28</f>
        <v>1</v>
      </c>
      <c r="K31" s="65"/>
      <c r="L31" s="123">
        <f t="shared" si="1"/>
        <v>2011</v>
      </c>
      <c r="M31" s="87">
        <f t="shared" si="2"/>
        <v>22365</v>
      </c>
      <c r="N31" s="117">
        <f t="shared" si="3"/>
        <v>0</v>
      </c>
      <c r="O31" s="87" t="b">
        <f t="shared" si="4"/>
        <v>0</v>
      </c>
      <c r="P31" s="117">
        <f>INDEX('2. Reguleringsparameters'!$D$44:$E$50,MATCH(C31,'2. Reguleringsparameters'!$B$44:$B$50,0),MATCH(D31,'2. Reguleringsparameters'!$D$43:$E$43,0))</f>
        <v>0.5</v>
      </c>
      <c r="Q31" s="65"/>
      <c r="R31" s="87">
        <f t="shared" si="6"/>
        <v>0</v>
      </c>
      <c r="S31" s="87">
        <f t="shared" si="6"/>
        <v>0</v>
      </c>
      <c r="T31" s="87">
        <f t="shared" si="6"/>
        <v>0</v>
      </c>
      <c r="U31" s="87">
        <f t="shared" si="6"/>
        <v>0</v>
      </c>
      <c r="V31" s="87">
        <f t="shared" si="6"/>
        <v>0</v>
      </c>
      <c r="W31" s="87">
        <f t="shared" si="6"/>
        <v>0</v>
      </c>
      <c r="X31" s="87">
        <f t="shared" si="6"/>
        <v>0</v>
      </c>
      <c r="Y31" s="87">
        <f t="shared" si="6"/>
        <v>0</v>
      </c>
      <c r="Z31" s="87">
        <f t="shared" si="6"/>
        <v>0</v>
      </c>
      <c r="AA31" s="87">
        <f t="shared" si="6"/>
        <v>0</v>
      </c>
      <c r="AB31" s="87">
        <f t="shared" si="6"/>
        <v>0</v>
      </c>
      <c r="AC31" s="87">
        <f t="shared" si="6"/>
        <v>0</v>
      </c>
      <c r="AD31" s="87">
        <f t="shared" si="6"/>
        <v>0</v>
      </c>
      <c r="AE31" s="87">
        <f t="shared" si="6"/>
        <v>0</v>
      </c>
      <c r="AF31" s="87">
        <f t="shared" si="6"/>
        <v>0</v>
      </c>
      <c r="AG31" s="87">
        <f t="shared" si="6"/>
        <v>0</v>
      </c>
      <c r="AI31" s="148"/>
      <c r="AJ31" s="128"/>
    </row>
    <row r="32" spans="1:36" s="20" customFormat="1" x14ac:dyDescent="0.2">
      <c r="A32" s="65"/>
      <c r="B32" s="86">
        <f>'3. Investeringen'!B29</f>
        <v>15</v>
      </c>
      <c r="C32" s="86" t="str">
        <f>'3. Investeringen'!C29</f>
        <v>Nieuwe investeringen</v>
      </c>
      <c r="D32" s="86" t="str">
        <f>'3. Investeringen'!F29</f>
        <v>TD</v>
      </c>
      <c r="E32" s="121">
        <f>'3. Investeringen'!K29</f>
        <v>2007</v>
      </c>
      <c r="F32" s="172">
        <f>'3. Investeringen'!M29</f>
        <v>51.5</v>
      </c>
      <c r="G32" s="121">
        <f>'3. Investeringen'!N29</f>
        <v>2011</v>
      </c>
      <c r="H32" s="86">
        <f>'3. Investeringen'!O29</f>
        <v>4006614.7909090915</v>
      </c>
      <c r="I32" s="65"/>
      <c r="J32" s="86">
        <f>'6. Investeringen per jaar'!I29</f>
        <v>1</v>
      </c>
      <c r="K32" s="65"/>
      <c r="L32" s="123">
        <f t="shared" si="1"/>
        <v>2062.5</v>
      </c>
      <c r="M32" s="87">
        <f t="shared" si="2"/>
        <v>3150832.9909090912</v>
      </c>
      <c r="N32" s="117">
        <f t="shared" si="3"/>
        <v>40.5</v>
      </c>
      <c r="O32" s="87" t="b">
        <f t="shared" si="4"/>
        <v>0</v>
      </c>
      <c r="P32" s="117">
        <f>INDEX('2. Reguleringsparameters'!$D$44:$E$50,MATCH(C32,'2. Reguleringsparameters'!$B$44:$B$50,0),MATCH(D32,'2. Reguleringsparameters'!$D$43:$E$43,0))</f>
        <v>0.5</v>
      </c>
      <c r="Q32" s="65"/>
      <c r="R32" s="87">
        <f t="shared" si="6"/>
        <v>77798.345454545459</v>
      </c>
      <c r="S32" s="87">
        <f t="shared" si="6"/>
        <v>77798.345454545473</v>
      </c>
      <c r="T32" s="87">
        <f t="shared" si="6"/>
        <v>77798.345454545473</v>
      </c>
      <c r="U32" s="87">
        <f t="shared" si="6"/>
        <v>77798.345454545473</v>
      </c>
      <c r="V32" s="87">
        <f t="shared" si="6"/>
        <v>77798.345454545473</v>
      </c>
      <c r="W32" s="87">
        <f t="shared" si="6"/>
        <v>77798.345454545473</v>
      </c>
      <c r="X32" s="87">
        <f t="shared" si="6"/>
        <v>77798.345454545473</v>
      </c>
      <c r="Y32" s="87">
        <f t="shared" si="6"/>
        <v>77798.345454545473</v>
      </c>
      <c r="Z32" s="87">
        <f t="shared" si="6"/>
        <v>77798.345454545473</v>
      </c>
      <c r="AA32" s="87">
        <f t="shared" si="6"/>
        <v>77798.345454545473</v>
      </c>
      <c r="AB32" s="87">
        <f t="shared" si="6"/>
        <v>77798.345454545473</v>
      </c>
      <c r="AC32" s="87">
        <f t="shared" si="6"/>
        <v>93358.014545454542</v>
      </c>
      <c r="AD32" s="87">
        <f t="shared" si="6"/>
        <v>90591.851151515148</v>
      </c>
      <c r="AE32" s="87">
        <f t="shared" si="6"/>
        <v>87907.64815443322</v>
      </c>
      <c r="AF32" s="87">
        <f t="shared" si="6"/>
        <v>85302.977098005562</v>
      </c>
      <c r="AG32" s="87">
        <f t="shared" si="6"/>
        <v>82775.481480286879</v>
      </c>
      <c r="AI32" s="148"/>
      <c r="AJ32" s="128"/>
    </row>
    <row r="33" spans="1:36" s="20" customFormat="1" x14ac:dyDescent="0.2">
      <c r="A33" s="65"/>
      <c r="B33" s="86">
        <f>'3. Investeringen'!B30</f>
        <v>16</v>
      </c>
      <c r="C33" s="86" t="str">
        <f>'3. Investeringen'!C30</f>
        <v>Nieuwe investeringen</v>
      </c>
      <c r="D33" s="86" t="str">
        <f>'3. Investeringen'!F30</f>
        <v>TD</v>
      </c>
      <c r="E33" s="121">
        <f>'3. Investeringen'!K30</f>
        <v>2007</v>
      </c>
      <c r="F33" s="172">
        <f>'3. Investeringen'!M30</f>
        <v>41.5</v>
      </c>
      <c r="G33" s="121">
        <f>'3. Investeringen'!N30</f>
        <v>2011</v>
      </c>
      <c r="H33" s="86">
        <f>'3. Investeringen'!O30</f>
        <v>15493742.799999999</v>
      </c>
      <c r="I33" s="65"/>
      <c r="J33" s="86">
        <f>'6. Investeringen per jaar'!I30</f>
        <v>1</v>
      </c>
      <c r="K33" s="65"/>
      <c r="L33" s="123">
        <f t="shared" si="1"/>
        <v>2052.5</v>
      </c>
      <c r="M33" s="87">
        <f t="shared" si="2"/>
        <v>11386967.599999998</v>
      </c>
      <c r="N33" s="117">
        <f t="shared" si="3"/>
        <v>30.5</v>
      </c>
      <c r="O33" s="87" t="b">
        <f t="shared" si="4"/>
        <v>0</v>
      </c>
      <c r="P33" s="117">
        <f>INDEX('2. Reguleringsparameters'!$D$44:$E$50,MATCH(C33,'2. Reguleringsparameters'!$B$44:$B$50,0),MATCH(D33,'2. Reguleringsparameters'!$D$43:$E$43,0))</f>
        <v>0.5</v>
      </c>
      <c r="Q33" s="65"/>
      <c r="R33" s="87">
        <f t="shared" si="6"/>
        <v>373343.2</v>
      </c>
      <c r="S33" s="87">
        <f t="shared" si="6"/>
        <v>373343.2</v>
      </c>
      <c r="T33" s="87">
        <f t="shared" si="6"/>
        <v>373343.2</v>
      </c>
      <c r="U33" s="87">
        <f t="shared" si="6"/>
        <v>373343.2</v>
      </c>
      <c r="V33" s="87">
        <f t="shared" si="6"/>
        <v>373343.2</v>
      </c>
      <c r="W33" s="87">
        <f t="shared" si="6"/>
        <v>373343.2</v>
      </c>
      <c r="X33" s="87">
        <f t="shared" si="6"/>
        <v>373343.2</v>
      </c>
      <c r="Y33" s="87">
        <f t="shared" si="6"/>
        <v>373343.2</v>
      </c>
      <c r="Z33" s="87">
        <f t="shared" si="6"/>
        <v>373343.2</v>
      </c>
      <c r="AA33" s="87">
        <f t="shared" si="6"/>
        <v>373343.2</v>
      </c>
      <c r="AB33" s="87">
        <f t="shared" si="6"/>
        <v>373343.2</v>
      </c>
      <c r="AC33" s="87">
        <f t="shared" si="6"/>
        <v>448011.83999999985</v>
      </c>
      <c r="AD33" s="87">
        <f t="shared" si="6"/>
        <v>430385.14465573756</v>
      </c>
      <c r="AE33" s="87">
        <f t="shared" si="6"/>
        <v>413451.95863649546</v>
      </c>
      <c r="AF33" s="87">
        <f t="shared" si="6"/>
        <v>397184.99632948573</v>
      </c>
      <c r="AG33" s="87">
        <f t="shared" si="6"/>
        <v>381558.04565422726</v>
      </c>
      <c r="AI33" s="148"/>
      <c r="AJ33" s="128"/>
    </row>
    <row r="34" spans="1:36" s="20" customFormat="1" x14ac:dyDescent="0.2">
      <c r="A34" s="65"/>
      <c r="B34" s="86">
        <f>'3. Investeringen'!B31</f>
        <v>17</v>
      </c>
      <c r="C34" s="86" t="str">
        <f>'3. Investeringen'!C31</f>
        <v>Nieuwe investeringen</v>
      </c>
      <c r="D34" s="86" t="str">
        <f>'3. Investeringen'!F31</f>
        <v>TD</v>
      </c>
      <c r="E34" s="121">
        <f>'3. Investeringen'!K31</f>
        <v>2007</v>
      </c>
      <c r="F34" s="172">
        <f>'3. Investeringen'!M31</f>
        <v>26.5</v>
      </c>
      <c r="G34" s="121">
        <f>'3. Investeringen'!N31</f>
        <v>2011</v>
      </c>
      <c r="H34" s="86">
        <f>'3. Investeringen'!O31</f>
        <v>1476901.5333333332</v>
      </c>
      <c r="I34" s="65"/>
      <c r="J34" s="86">
        <f>'6. Investeringen per jaar'!I31</f>
        <v>1</v>
      </c>
      <c r="K34" s="65"/>
      <c r="L34" s="123">
        <f t="shared" si="1"/>
        <v>2037.5</v>
      </c>
      <c r="M34" s="87">
        <f t="shared" si="2"/>
        <v>863848.06666666677</v>
      </c>
      <c r="N34" s="117">
        <f t="shared" si="3"/>
        <v>15.5</v>
      </c>
      <c r="O34" s="87" t="b">
        <f t="shared" si="4"/>
        <v>0</v>
      </c>
      <c r="P34" s="117">
        <f>INDEX('2. Reguleringsparameters'!$D$44:$E$50,MATCH(C34,'2. Reguleringsparameters'!$B$44:$B$50,0),MATCH(D34,'2. Reguleringsparameters'!$D$43:$E$43,0))</f>
        <v>0.5</v>
      </c>
      <c r="Q34" s="65"/>
      <c r="R34" s="87">
        <f t="shared" si="6"/>
        <v>55732.133333333331</v>
      </c>
      <c r="S34" s="87">
        <f t="shared" si="6"/>
        <v>55732.133333333331</v>
      </c>
      <c r="T34" s="87">
        <f t="shared" si="6"/>
        <v>55732.133333333331</v>
      </c>
      <c r="U34" s="87">
        <f t="shared" si="6"/>
        <v>55732.133333333331</v>
      </c>
      <c r="V34" s="87">
        <f t="shared" si="6"/>
        <v>55732.133333333331</v>
      </c>
      <c r="W34" s="87">
        <f t="shared" si="6"/>
        <v>55732.133333333331</v>
      </c>
      <c r="X34" s="87">
        <f t="shared" si="6"/>
        <v>55732.133333333331</v>
      </c>
      <c r="Y34" s="87">
        <f t="shared" si="6"/>
        <v>55732.133333333331</v>
      </c>
      <c r="Z34" s="87">
        <f t="shared" si="6"/>
        <v>55732.133333333331</v>
      </c>
      <c r="AA34" s="87">
        <f t="shared" si="6"/>
        <v>55732.133333333331</v>
      </c>
      <c r="AB34" s="87">
        <f t="shared" si="6"/>
        <v>55732.133333333331</v>
      </c>
      <c r="AC34" s="87">
        <f t="shared" si="6"/>
        <v>66878.560000000012</v>
      </c>
      <c r="AD34" s="87">
        <f t="shared" si="6"/>
        <v>61700.865032258072</v>
      </c>
      <c r="AE34" s="87">
        <f t="shared" si="6"/>
        <v>56924.023868470344</v>
      </c>
      <c r="AF34" s="87">
        <f t="shared" si="6"/>
        <v>54267.56942127506</v>
      </c>
      <c r="AG34" s="87">
        <f t="shared" si="6"/>
        <v>54267.56942127506</v>
      </c>
      <c r="AI34" s="148"/>
      <c r="AJ34" s="128"/>
    </row>
    <row r="35" spans="1:36" s="20" customFormat="1" x14ac:dyDescent="0.2">
      <c r="A35" s="65"/>
      <c r="B35" s="86">
        <f>'3. Investeringen'!B32</f>
        <v>18</v>
      </c>
      <c r="C35" s="86" t="str">
        <f>'3. Investeringen'!C32</f>
        <v>Nieuwe investeringen</v>
      </c>
      <c r="D35" s="86" t="str">
        <f>'3. Investeringen'!F32</f>
        <v>TD</v>
      </c>
      <c r="E35" s="121">
        <f>'3. Investeringen'!K32</f>
        <v>2008</v>
      </c>
      <c r="F35" s="172">
        <f>'3. Investeringen'!M32</f>
        <v>52.5</v>
      </c>
      <c r="G35" s="121">
        <f>'3. Investeringen'!N32</f>
        <v>2011</v>
      </c>
      <c r="H35" s="86">
        <f>'3. Investeringen'!O32</f>
        <v>5795571.4090909092</v>
      </c>
      <c r="I35" s="65"/>
      <c r="J35" s="86">
        <f>'6. Investeringen per jaar'!I32</f>
        <v>1</v>
      </c>
      <c r="K35" s="65"/>
      <c r="L35" s="123">
        <f t="shared" si="1"/>
        <v>2063.5</v>
      </c>
      <c r="M35" s="87">
        <f t="shared" si="2"/>
        <v>4581261.209090909</v>
      </c>
      <c r="N35" s="117">
        <f t="shared" si="3"/>
        <v>41.5</v>
      </c>
      <c r="O35" s="87" t="b">
        <f t="shared" si="4"/>
        <v>0</v>
      </c>
      <c r="P35" s="117">
        <f>INDEX('2. Reguleringsparameters'!$D$44:$E$50,MATCH(C35,'2. Reguleringsparameters'!$B$44:$B$50,0),MATCH(D35,'2. Reguleringsparameters'!$D$43:$E$43,0))</f>
        <v>0.5</v>
      </c>
      <c r="Q35" s="65"/>
      <c r="R35" s="87">
        <f t="shared" si="6"/>
        <v>110391.83636363638</v>
      </c>
      <c r="S35" s="87">
        <f t="shared" si="6"/>
        <v>110391.83636363638</v>
      </c>
      <c r="T35" s="87">
        <f t="shared" si="6"/>
        <v>110391.83636363638</v>
      </c>
      <c r="U35" s="87">
        <f t="shared" si="6"/>
        <v>110391.83636363638</v>
      </c>
      <c r="V35" s="87">
        <f t="shared" si="6"/>
        <v>110391.83636363638</v>
      </c>
      <c r="W35" s="87">
        <f t="shared" si="6"/>
        <v>110391.83636363638</v>
      </c>
      <c r="X35" s="87">
        <f t="shared" si="6"/>
        <v>110391.83636363638</v>
      </c>
      <c r="Y35" s="87">
        <f t="shared" si="6"/>
        <v>110391.83636363638</v>
      </c>
      <c r="Z35" s="87">
        <f t="shared" si="6"/>
        <v>110391.83636363638</v>
      </c>
      <c r="AA35" s="87">
        <f t="shared" si="6"/>
        <v>110391.83636363638</v>
      </c>
      <c r="AB35" s="87">
        <f t="shared" si="6"/>
        <v>110391.83636363638</v>
      </c>
      <c r="AC35" s="87">
        <f t="shared" si="6"/>
        <v>132470.20363636361</v>
      </c>
      <c r="AD35" s="87">
        <f t="shared" si="6"/>
        <v>128639.73991675794</v>
      </c>
      <c r="AE35" s="87">
        <f t="shared" si="6"/>
        <v>124920.03659386374</v>
      </c>
      <c r="AF35" s="87">
        <f t="shared" si="6"/>
        <v>121307.89095741467</v>
      </c>
      <c r="AG35" s="87">
        <f t="shared" si="6"/>
        <v>117800.192905634</v>
      </c>
      <c r="AI35" s="148"/>
      <c r="AJ35" s="128"/>
    </row>
    <row r="36" spans="1:36" s="20" customFormat="1" x14ac:dyDescent="0.2">
      <c r="A36" s="65"/>
      <c r="B36" s="86">
        <f>'3. Investeringen'!B33</f>
        <v>19</v>
      </c>
      <c r="C36" s="86" t="str">
        <f>'3. Investeringen'!C33</f>
        <v>Nieuwe investeringen</v>
      </c>
      <c r="D36" s="86" t="str">
        <f>'3. Investeringen'!F33</f>
        <v>TD</v>
      </c>
      <c r="E36" s="121">
        <f>'3. Investeringen'!K33</f>
        <v>2008</v>
      </c>
      <c r="F36" s="172">
        <f>'3. Investeringen'!M33</f>
        <v>42.5</v>
      </c>
      <c r="G36" s="121">
        <f>'3. Investeringen'!N33</f>
        <v>2011</v>
      </c>
      <c r="H36" s="86">
        <f>'3. Investeringen'!O33</f>
        <v>17011940.611111108</v>
      </c>
      <c r="I36" s="65"/>
      <c r="J36" s="86">
        <f>'6. Investeringen per jaar'!I33</f>
        <v>1</v>
      </c>
      <c r="K36" s="65"/>
      <c r="L36" s="123">
        <f t="shared" si="1"/>
        <v>2053.5</v>
      </c>
      <c r="M36" s="87">
        <f t="shared" si="2"/>
        <v>12608850.099999998</v>
      </c>
      <c r="N36" s="117">
        <f t="shared" si="3"/>
        <v>31.5</v>
      </c>
      <c r="O36" s="87" t="b">
        <f t="shared" si="4"/>
        <v>0</v>
      </c>
      <c r="P36" s="117">
        <f>INDEX('2. Reguleringsparameters'!$D$44:$E$50,MATCH(C36,'2. Reguleringsparameters'!$B$44:$B$50,0),MATCH(D36,'2. Reguleringsparameters'!$D$43:$E$43,0))</f>
        <v>0.5</v>
      </c>
      <c r="Q36" s="65"/>
      <c r="R36" s="87">
        <f t="shared" si="6"/>
        <v>400280.95555555547</v>
      </c>
      <c r="S36" s="87">
        <f t="shared" si="6"/>
        <v>400280.95555555547</v>
      </c>
      <c r="T36" s="87">
        <f t="shared" si="6"/>
        <v>400280.95555555547</v>
      </c>
      <c r="U36" s="87">
        <f t="shared" si="6"/>
        <v>400280.95555555547</v>
      </c>
      <c r="V36" s="87">
        <f t="shared" si="6"/>
        <v>400280.95555555547</v>
      </c>
      <c r="W36" s="87">
        <f t="shared" si="6"/>
        <v>400280.95555555547</v>
      </c>
      <c r="X36" s="87">
        <f t="shared" si="6"/>
        <v>400280.95555555547</v>
      </c>
      <c r="Y36" s="87">
        <f t="shared" si="6"/>
        <v>400280.95555555547</v>
      </c>
      <c r="Z36" s="87">
        <f t="shared" si="6"/>
        <v>400280.95555555547</v>
      </c>
      <c r="AA36" s="87">
        <f t="shared" si="6"/>
        <v>400280.95555555547</v>
      </c>
      <c r="AB36" s="87">
        <f t="shared" si="6"/>
        <v>400280.95555555547</v>
      </c>
      <c r="AC36" s="87">
        <f t="shared" si="6"/>
        <v>480337.14666666655</v>
      </c>
      <c r="AD36" s="87">
        <f t="shared" si="6"/>
        <v>462038.58869841258</v>
      </c>
      <c r="AE36" s="87">
        <f t="shared" si="6"/>
        <v>444437.11865275877</v>
      </c>
      <c r="AF36" s="87">
        <f t="shared" si="6"/>
        <v>427506.18079932028</v>
      </c>
      <c r="AG36" s="87">
        <f t="shared" si="6"/>
        <v>411220.23105458426</v>
      </c>
      <c r="AI36" s="148"/>
      <c r="AJ36" s="128"/>
    </row>
    <row r="37" spans="1:36" s="20" customFormat="1" x14ac:dyDescent="0.2">
      <c r="A37" s="65"/>
      <c r="B37" s="86">
        <f>'3. Investeringen'!B34</f>
        <v>20</v>
      </c>
      <c r="C37" s="86" t="str">
        <f>'3. Investeringen'!C34</f>
        <v>Nieuwe investeringen</v>
      </c>
      <c r="D37" s="86" t="str">
        <f>'3. Investeringen'!F34</f>
        <v>TD</v>
      </c>
      <c r="E37" s="121">
        <f>'3. Investeringen'!K34</f>
        <v>2008</v>
      </c>
      <c r="F37" s="172">
        <f>'3. Investeringen'!M34</f>
        <v>27.5</v>
      </c>
      <c r="G37" s="121">
        <f>'3. Investeringen'!N34</f>
        <v>2011</v>
      </c>
      <c r="H37" s="86">
        <f>'3. Investeringen'!O34</f>
        <v>1489683.25</v>
      </c>
      <c r="I37" s="65"/>
      <c r="J37" s="86">
        <f>'6. Investeringen per jaar'!I34</f>
        <v>1</v>
      </c>
      <c r="K37" s="65"/>
      <c r="L37" s="123">
        <f t="shared" si="1"/>
        <v>2038.5</v>
      </c>
      <c r="M37" s="87">
        <f t="shared" si="2"/>
        <v>893809.95</v>
      </c>
      <c r="N37" s="117">
        <f t="shared" si="3"/>
        <v>16.5</v>
      </c>
      <c r="O37" s="87" t="b">
        <f t="shared" si="4"/>
        <v>0</v>
      </c>
      <c r="P37" s="117">
        <f>INDEX('2. Reguleringsparameters'!$D$44:$E$50,MATCH(C37,'2. Reguleringsparameters'!$B$44:$B$50,0),MATCH(D37,'2. Reguleringsparameters'!$D$43:$E$43,0))</f>
        <v>0.5</v>
      </c>
      <c r="Q37" s="65"/>
      <c r="R37" s="87">
        <f t="shared" si="6"/>
        <v>54170.3</v>
      </c>
      <c r="S37" s="87">
        <f t="shared" si="6"/>
        <v>54170.3</v>
      </c>
      <c r="T37" s="87">
        <f t="shared" si="6"/>
        <v>54170.3</v>
      </c>
      <c r="U37" s="87">
        <f t="shared" si="6"/>
        <v>54170.3</v>
      </c>
      <c r="V37" s="87">
        <f t="shared" si="6"/>
        <v>54170.3</v>
      </c>
      <c r="W37" s="87">
        <f t="shared" si="6"/>
        <v>54170.3</v>
      </c>
      <c r="X37" s="87">
        <f t="shared" si="6"/>
        <v>54170.3</v>
      </c>
      <c r="Y37" s="87">
        <f t="shared" si="6"/>
        <v>54170.3</v>
      </c>
      <c r="Z37" s="87">
        <f t="shared" si="6"/>
        <v>54170.3</v>
      </c>
      <c r="AA37" s="87">
        <f t="shared" si="6"/>
        <v>54170.3</v>
      </c>
      <c r="AB37" s="87">
        <f t="shared" si="6"/>
        <v>54170.3</v>
      </c>
      <c r="AC37" s="87">
        <f t="shared" si="6"/>
        <v>65004.359999999993</v>
      </c>
      <c r="AD37" s="87">
        <f t="shared" si="6"/>
        <v>60276.770181818174</v>
      </c>
      <c r="AE37" s="87">
        <f t="shared" si="6"/>
        <v>55893.00507768595</v>
      </c>
      <c r="AF37" s="87">
        <f t="shared" si="6"/>
        <v>52787.838128925621</v>
      </c>
      <c r="AG37" s="87">
        <f t="shared" si="6"/>
        <v>52787.838128925621</v>
      </c>
      <c r="AI37" s="148"/>
      <c r="AJ37" s="128"/>
    </row>
    <row r="38" spans="1:36" s="20" customFormat="1" x14ac:dyDescent="0.2">
      <c r="A38" s="65"/>
      <c r="B38" s="86">
        <f>'3. Investeringen'!B35</f>
        <v>21</v>
      </c>
      <c r="C38" s="86" t="str">
        <f>'3. Investeringen'!C35</f>
        <v>Nieuwe investeringen</v>
      </c>
      <c r="D38" s="86" t="str">
        <f>'3. Investeringen'!F35</f>
        <v>TD</v>
      </c>
      <c r="E38" s="121">
        <f>'3. Investeringen'!K35</f>
        <v>2008</v>
      </c>
      <c r="F38" s="172">
        <f>'3. Investeringen'!M35</f>
        <v>0</v>
      </c>
      <c r="G38" s="121">
        <f>'3. Investeringen'!N35</f>
        <v>2011</v>
      </c>
      <c r="H38" s="86">
        <f>'3. Investeringen'!O35</f>
        <v>27867</v>
      </c>
      <c r="I38" s="65"/>
      <c r="J38" s="86">
        <f>'6. Investeringen per jaar'!I35</f>
        <v>1</v>
      </c>
      <c r="K38" s="65"/>
      <c r="L38" s="123">
        <f t="shared" si="1"/>
        <v>2011</v>
      </c>
      <c r="M38" s="87">
        <f t="shared" si="2"/>
        <v>27867</v>
      </c>
      <c r="N38" s="117">
        <f t="shared" si="3"/>
        <v>0</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0</v>
      </c>
      <c r="S38" s="87">
        <f t="shared" si="7"/>
        <v>0</v>
      </c>
      <c r="T38" s="87">
        <f t="shared" si="7"/>
        <v>0</v>
      </c>
      <c r="U38" s="87">
        <f t="shared" si="7"/>
        <v>0</v>
      </c>
      <c r="V38" s="87">
        <f t="shared" si="7"/>
        <v>0</v>
      </c>
      <c r="W38" s="87">
        <f t="shared" si="7"/>
        <v>0</v>
      </c>
      <c r="X38" s="87">
        <f t="shared" si="7"/>
        <v>0</v>
      </c>
      <c r="Y38" s="87">
        <f t="shared" si="7"/>
        <v>0</v>
      </c>
      <c r="Z38" s="87">
        <f t="shared" si="7"/>
        <v>0</v>
      </c>
      <c r="AA38" s="87">
        <f t="shared" si="7"/>
        <v>0</v>
      </c>
      <c r="AB38" s="87">
        <f t="shared" si="7"/>
        <v>0</v>
      </c>
      <c r="AC38" s="87">
        <f t="shared" si="7"/>
        <v>0</v>
      </c>
      <c r="AD38" s="87">
        <f t="shared" si="7"/>
        <v>0</v>
      </c>
      <c r="AE38" s="87">
        <f t="shared" si="7"/>
        <v>0</v>
      </c>
      <c r="AF38" s="87">
        <f t="shared" si="7"/>
        <v>0</v>
      </c>
      <c r="AG38" s="87">
        <f t="shared" si="7"/>
        <v>0</v>
      </c>
      <c r="AI38" s="148"/>
      <c r="AJ38" s="128"/>
    </row>
    <row r="39" spans="1:36" s="20" customFormat="1" x14ac:dyDescent="0.2">
      <c r="A39" s="65"/>
      <c r="B39" s="86">
        <f>'3. Investeringen'!B36</f>
        <v>22</v>
      </c>
      <c r="C39" s="86" t="str">
        <f>'3. Investeringen'!C36</f>
        <v>Nieuwe investeringen</v>
      </c>
      <c r="D39" s="86" t="str">
        <f>'3. Investeringen'!F36</f>
        <v>TD</v>
      </c>
      <c r="E39" s="121">
        <f>'3. Investeringen'!K36</f>
        <v>2009</v>
      </c>
      <c r="F39" s="172">
        <f>'3. Investeringen'!M36</f>
        <v>53.5</v>
      </c>
      <c r="G39" s="121">
        <f>'3. Investeringen'!N36</f>
        <v>2011</v>
      </c>
      <c r="H39" s="86">
        <f>'3. Investeringen'!O36</f>
        <v>5675971.6090909094</v>
      </c>
      <c r="I39" s="65"/>
      <c r="J39" s="86">
        <f>'6. Investeringen per jaar'!I36</f>
        <v>1</v>
      </c>
      <c r="K39" s="65"/>
      <c r="L39" s="123">
        <f t="shared" si="1"/>
        <v>2064.5</v>
      </c>
      <c r="M39" s="87">
        <f t="shared" si="2"/>
        <v>4508949.4090909092</v>
      </c>
      <c r="N39" s="117">
        <f t="shared" si="3"/>
        <v>42.5</v>
      </c>
      <c r="O39" s="87" t="b">
        <f t="shared" si="4"/>
        <v>0</v>
      </c>
      <c r="P39" s="117">
        <f>INDEX('2. Reguleringsparameters'!$D$44:$E$50,MATCH(C39,'2. Reguleringsparameters'!$B$44:$B$50,0),MATCH(D39,'2. Reguleringsparameters'!$D$43:$E$43,0))</f>
        <v>0.5</v>
      </c>
      <c r="Q39" s="65"/>
      <c r="R39" s="87">
        <f t="shared" si="7"/>
        <v>106092.92727272728</v>
      </c>
      <c r="S39" s="87">
        <f t="shared" si="7"/>
        <v>106092.92727272728</v>
      </c>
      <c r="T39" s="87">
        <f t="shared" si="7"/>
        <v>106092.92727272728</v>
      </c>
      <c r="U39" s="87">
        <f t="shared" si="7"/>
        <v>106092.92727272728</v>
      </c>
      <c r="V39" s="87">
        <f t="shared" si="7"/>
        <v>106092.92727272728</v>
      </c>
      <c r="W39" s="87">
        <f t="shared" si="7"/>
        <v>106092.92727272728</v>
      </c>
      <c r="X39" s="87">
        <f t="shared" si="7"/>
        <v>106092.92727272728</v>
      </c>
      <c r="Y39" s="87">
        <f t="shared" si="7"/>
        <v>106092.92727272728</v>
      </c>
      <c r="Z39" s="87">
        <f t="shared" si="7"/>
        <v>106092.92727272728</v>
      </c>
      <c r="AA39" s="87">
        <f t="shared" si="7"/>
        <v>106092.92727272728</v>
      </c>
      <c r="AB39" s="87">
        <f t="shared" si="7"/>
        <v>106092.92727272728</v>
      </c>
      <c r="AC39" s="87">
        <f t="shared" si="7"/>
        <v>127311.51272727271</v>
      </c>
      <c r="AD39" s="87">
        <f t="shared" si="7"/>
        <v>123716.83472085561</v>
      </c>
      <c r="AE39" s="87">
        <f t="shared" si="7"/>
        <v>120223.65350520793</v>
      </c>
      <c r="AF39" s="87">
        <f t="shared" si="7"/>
        <v>116829.10328859028</v>
      </c>
      <c r="AG39" s="87">
        <f t="shared" si="7"/>
        <v>113530.39919573597</v>
      </c>
      <c r="AI39" s="148"/>
      <c r="AJ39" s="128"/>
    </row>
    <row r="40" spans="1:36" s="20" customFormat="1" x14ac:dyDescent="0.2">
      <c r="A40" s="65"/>
      <c r="B40" s="86">
        <f>'3. Investeringen'!B37</f>
        <v>23</v>
      </c>
      <c r="C40" s="86" t="str">
        <f>'3. Investeringen'!C37</f>
        <v>Nieuwe investeringen</v>
      </c>
      <c r="D40" s="86" t="str">
        <f>'3. Investeringen'!F37</f>
        <v>TD</v>
      </c>
      <c r="E40" s="121">
        <f>'3. Investeringen'!K37</f>
        <v>2009</v>
      </c>
      <c r="F40" s="172">
        <f>'3. Investeringen'!M37</f>
        <v>43.5</v>
      </c>
      <c r="G40" s="121">
        <f>'3. Investeringen'!N37</f>
        <v>2011</v>
      </c>
      <c r="H40" s="86">
        <f>'3. Investeringen'!O37</f>
        <v>22135651.666666668</v>
      </c>
      <c r="I40" s="65"/>
      <c r="J40" s="86">
        <f>'6. Investeringen per jaar'!I37</f>
        <v>1</v>
      </c>
      <c r="K40" s="65"/>
      <c r="L40" s="123">
        <f t="shared" si="1"/>
        <v>2054.5</v>
      </c>
      <c r="M40" s="87">
        <f t="shared" si="2"/>
        <v>16538130.555555556</v>
      </c>
      <c r="N40" s="117">
        <f t="shared" si="3"/>
        <v>32.5</v>
      </c>
      <c r="O40" s="87" t="b">
        <f t="shared" si="4"/>
        <v>0</v>
      </c>
      <c r="P40" s="117">
        <f>INDEX('2. Reguleringsparameters'!$D$44:$E$50,MATCH(C40,'2. Reguleringsparameters'!$B$44:$B$50,0),MATCH(D40,'2. Reguleringsparameters'!$D$43:$E$43,0))</f>
        <v>0.5</v>
      </c>
      <c r="Q40" s="65"/>
      <c r="R40" s="87">
        <f t="shared" si="7"/>
        <v>508865.55555555556</v>
      </c>
      <c r="S40" s="87">
        <f t="shared" si="7"/>
        <v>508865.55555555556</v>
      </c>
      <c r="T40" s="87">
        <f t="shared" si="7"/>
        <v>508865.55555555556</v>
      </c>
      <c r="U40" s="87">
        <f t="shared" si="7"/>
        <v>508865.55555555556</v>
      </c>
      <c r="V40" s="87">
        <f t="shared" si="7"/>
        <v>508865.55555555556</v>
      </c>
      <c r="W40" s="87">
        <f t="shared" si="7"/>
        <v>508865.55555555556</v>
      </c>
      <c r="X40" s="87">
        <f t="shared" si="7"/>
        <v>508865.55555555556</v>
      </c>
      <c r="Y40" s="87">
        <f t="shared" si="7"/>
        <v>508865.55555555556</v>
      </c>
      <c r="Z40" s="87">
        <f t="shared" si="7"/>
        <v>508865.55555555556</v>
      </c>
      <c r="AA40" s="87">
        <f t="shared" si="7"/>
        <v>508865.55555555556</v>
      </c>
      <c r="AB40" s="87">
        <f t="shared" si="7"/>
        <v>508865.55555555556</v>
      </c>
      <c r="AC40" s="87">
        <f t="shared" si="7"/>
        <v>610638.66666666663</v>
      </c>
      <c r="AD40" s="87">
        <f t="shared" si="7"/>
        <v>588092.00820512814</v>
      </c>
      <c r="AE40" s="87">
        <f t="shared" si="7"/>
        <v>566377.84174832341</v>
      </c>
      <c r="AF40" s="87">
        <f t="shared" si="7"/>
        <v>545465.42912992381</v>
      </c>
      <c r="AG40" s="87">
        <f t="shared" si="7"/>
        <v>525325.16713128041</v>
      </c>
      <c r="AI40" s="148"/>
      <c r="AJ40" s="128"/>
    </row>
    <row r="41" spans="1:36" s="20" customFormat="1" x14ac:dyDescent="0.2">
      <c r="A41" s="65"/>
      <c r="B41" s="86">
        <f>'3. Investeringen'!B38</f>
        <v>24</v>
      </c>
      <c r="C41" s="86" t="str">
        <f>'3. Investeringen'!C38</f>
        <v>Nieuwe investeringen</v>
      </c>
      <c r="D41" s="86" t="str">
        <f>'3. Investeringen'!F38</f>
        <v>TD</v>
      </c>
      <c r="E41" s="121">
        <f>'3. Investeringen'!K38</f>
        <v>2009</v>
      </c>
      <c r="F41" s="172">
        <f>'3. Investeringen'!M38</f>
        <v>28.5</v>
      </c>
      <c r="G41" s="121">
        <f>'3. Investeringen'!N38</f>
        <v>2011</v>
      </c>
      <c r="H41" s="86">
        <f>'3. Investeringen'!O38</f>
        <v>2176825.25</v>
      </c>
      <c r="I41" s="65"/>
      <c r="J41" s="86">
        <f>'6. Investeringen per jaar'!I38</f>
        <v>1</v>
      </c>
      <c r="K41" s="65"/>
      <c r="L41" s="123">
        <f t="shared" si="1"/>
        <v>2039.5</v>
      </c>
      <c r="M41" s="87">
        <f t="shared" si="2"/>
        <v>1336647.0833333333</v>
      </c>
      <c r="N41" s="117">
        <f t="shared" si="3"/>
        <v>17.5</v>
      </c>
      <c r="O41" s="87" t="b">
        <f t="shared" si="4"/>
        <v>0</v>
      </c>
      <c r="P41" s="117">
        <f>INDEX('2. Reguleringsparameters'!$D$44:$E$50,MATCH(C41,'2. Reguleringsparameters'!$B$44:$B$50,0),MATCH(D41,'2. Reguleringsparameters'!$D$43:$E$43,0))</f>
        <v>0.5</v>
      </c>
      <c r="Q41" s="65"/>
      <c r="R41" s="87">
        <f t="shared" si="7"/>
        <v>76379.833333333328</v>
      </c>
      <c r="S41" s="87">
        <f t="shared" si="7"/>
        <v>76379.833333333328</v>
      </c>
      <c r="T41" s="87">
        <f t="shared" si="7"/>
        <v>76379.833333333328</v>
      </c>
      <c r="U41" s="87">
        <f t="shared" si="7"/>
        <v>76379.833333333328</v>
      </c>
      <c r="V41" s="87">
        <f t="shared" si="7"/>
        <v>76379.833333333328</v>
      </c>
      <c r="W41" s="87">
        <f t="shared" si="7"/>
        <v>76379.833333333328</v>
      </c>
      <c r="X41" s="87">
        <f t="shared" si="7"/>
        <v>76379.833333333328</v>
      </c>
      <c r="Y41" s="87">
        <f t="shared" si="7"/>
        <v>76379.833333333328</v>
      </c>
      <c r="Z41" s="87">
        <f t="shared" si="7"/>
        <v>76379.833333333328</v>
      </c>
      <c r="AA41" s="87">
        <f t="shared" si="7"/>
        <v>76379.833333333328</v>
      </c>
      <c r="AB41" s="87">
        <f t="shared" si="7"/>
        <v>76379.833333333328</v>
      </c>
      <c r="AC41" s="87">
        <f t="shared" si="7"/>
        <v>91655.8</v>
      </c>
      <c r="AD41" s="87">
        <f t="shared" si="7"/>
        <v>85370.83085714285</v>
      </c>
      <c r="AE41" s="87">
        <f t="shared" si="7"/>
        <v>79516.831026938773</v>
      </c>
      <c r="AF41" s="87">
        <f t="shared" si="7"/>
        <v>74489.904927534604</v>
      </c>
      <c r="AG41" s="87">
        <f t="shared" si="7"/>
        <v>74489.904927534604</v>
      </c>
      <c r="AI41" s="148"/>
      <c r="AJ41" s="128"/>
    </row>
    <row r="42" spans="1:36" s="20" customFormat="1" x14ac:dyDescent="0.2">
      <c r="A42" s="65"/>
      <c r="B42" s="86">
        <f>'3. Investeringen'!B39</f>
        <v>25</v>
      </c>
      <c r="C42" s="86" t="str">
        <f>'3. Investeringen'!C39</f>
        <v>Nieuwe investeringen</v>
      </c>
      <c r="D42" s="86" t="str">
        <f>'3. Investeringen'!F39</f>
        <v>TD</v>
      </c>
      <c r="E42" s="121">
        <f>'3. Investeringen'!K39</f>
        <v>2009</v>
      </c>
      <c r="F42" s="172">
        <f>'3. Investeringen'!M39</f>
        <v>0</v>
      </c>
      <c r="G42" s="121">
        <f>'3. Investeringen'!N39</f>
        <v>2011</v>
      </c>
      <c r="H42" s="86">
        <f>'3. Investeringen'!O39</f>
        <v>41244</v>
      </c>
      <c r="I42" s="65"/>
      <c r="J42" s="86">
        <f>'6. Investeringen per jaar'!I39</f>
        <v>1</v>
      </c>
      <c r="K42" s="65"/>
      <c r="L42" s="123">
        <f t="shared" si="1"/>
        <v>2011</v>
      </c>
      <c r="M42" s="87">
        <f t="shared" si="2"/>
        <v>41244</v>
      </c>
      <c r="N42" s="117">
        <f t="shared" si="3"/>
        <v>0</v>
      </c>
      <c r="O42" s="87" t="b">
        <f t="shared" si="4"/>
        <v>0</v>
      </c>
      <c r="P42" s="117">
        <f>INDEX('2. Reguleringsparameters'!$D$44:$E$50,MATCH(C42,'2. Reguleringsparameters'!$B$44:$B$50,0),MATCH(D42,'2. Reguleringsparameters'!$D$43:$E$43,0))</f>
        <v>0.5</v>
      </c>
      <c r="Q42" s="65"/>
      <c r="R42" s="87">
        <f t="shared" si="7"/>
        <v>0</v>
      </c>
      <c r="S42" s="87">
        <f t="shared" si="7"/>
        <v>0</v>
      </c>
      <c r="T42" s="87">
        <f t="shared" si="7"/>
        <v>0</v>
      </c>
      <c r="U42" s="87">
        <f t="shared" si="7"/>
        <v>0</v>
      </c>
      <c r="V42" s="87">
        <f t="shared" si="7"/>
        <v>0</v>
      </c>
      <c r="W42" s="87">
        <f t="shared" si="7"/>
        <v>0</v>
      </c>
      <c r="X42" s="87">
        <f t="shared" si="7"/>
        <v>0</v>
      </c>
      <c r="Y42" s="87">
        <f t="shared" si="7"/>
        <v>0</v>
      </c>
      <c r="Z42" s="87">
        <f t="shared" si="7"/>
        <v>0</v>
      </c>
      <c r="AA42" s="87">
        <f t="shared" si="7"/>
        <v>0</v>
      </c>
      <c r="AB42" s="87">
        <f t="shared" si="7"/>
        <v>0</v>
      </c>
      <c r="AC42" s="87">
        <f t="shared" si="7"/>
        <v>0</v>
      </c>
      <c r="AD42" s="87">
        <f t="shared" si="7"/>
        <v>0</v>
      </c>
      <c r="AE42" s="87">
        <f t="shared" si="7"/>
        <v>0</v>
      </c>
      <c r="AF42" s="87">
        <f t="shared" si="7"/>
        <v>0</v>
      </c>
      <c r="AG42" s="87">
        <f t="shared" si="7"/>
        <v>0</v>
      </c>
      <c r="AI42" s="148"/>
      <c r="AJ42" s="128"/>
    </row>
    <row r="43" spans="1:36" s="20" customFormat="1" x14ac:dyDescent="0.2">
      <c r="A43" s="65"/>
      <c r="B43" s="86">
        <f>'3. Investeringen'!B40</f>
        <v>26</v>
      </c>
      <c r="C43" s="86" t="str">
        <f>'3. Investeringen'!C40</f>
        <v>Nieuwe investeringen</v>
      </c>
      <c r="D43" s="86" t="str">
        <f>'3. Investeringen'!F40</f>
        <v>TD</v>
      </c>
      <c r="E43" s="121">
        <f>'3. Investeringen'!K40</f>
        <v>2010</v>
      </c>
      <c r="F43" s="172">
        <f>'3. Investeringen'!M40</f>
        <v>54.5</v>
      </c>
      <c r="G43" s="121">
        <f>'3. Investeringen'!N40</f>
        <v>2011</v>
      </c>
      <c r="H43" s="86">
        <f>'3. Investeringen'!O40</f>
        <v>8484189.4000000004</v>
      </c>
      <c r="I43" s="65"/>
      <c r="J43" s="86">
        <f>'6. Investeringen per jaar'!I40</f>
        <v>1</v>
      </c>
      <c r="K43" s="65"/>
      <c r="L43" s="123">
        <f t="shared" si="1"/>
        <v>2065.5</v>
      </c>
      <c r="M43" s="87">
        <f t="shared" si="2"/>
        <v>6771784.2000000011</v>
      </c>
      <c r="N43" s="117">
        <f t="shared" si="3"/>
        <v>43.5</v>
      </c>
      <c r="O43" s="87" t="b">
        <f t="shared" si="4"/>
        <v>0</v>
      </c>
      <c r="P43" s="117">
        <f>INDEX('2. Reguleringsparameters'!$D$44:$E$50,MATCH(C43,'2. Reguleringsparameters'!$B$44:$B$50,0),MATCH(D43,'2. Reguleringsparameters'!$D$43:$E$43,0))</f>
        <v>0.5</v>
      </c>
      <c r="Q43" s="65"/>
      <c r="R43" s="87">
        <f t="shared" si="7"/>
        <v>155673.20000000001</v>
      </c>
      <c r="S43" s="87">
        <f t="shared" si="7"/>
        <v>155673.20000000001</v>
      </c>
      <c r="T43" s="87">
        <f t="shared" si="7"/>
        <v>155673.20000000001</v>
      </c>
      <c r="U43" s="87">
        <f t="shared" si="7"/>
        <v>155673.20000000001</v>
      </c>
      <c r="V43" s="87">
        <f t="shared" si="7"/>
        <v>155673.20000000001</v>
      </c>
      <c r="W43" s="87">
        <f t="shared" si="7"/>
        <v>155673.20000000001</v>
      </c>
      <c r="X43" s="87">
        <f t="shared" si="7"/>
        <v>155673.20000000001</v>
      </c>
      <c r="Y43" s="87">
        <f t="shared" si="7"/>
        <v>155673.20000000001</v>
      </c>
      <c r="Z43" s="87">
        <f t="shared" si="7"/>
        <v>155673.20000000001</v>
      </c>
      <c r="AA43" s="87">
        <f t="shared" si="7"/>
        <v>155673.20000000001</v>
      </c>
      <c r="AB43" s="87">
        <f t="shared" si="7"/>
        <v>155673.20000000001</v>
      </c>
      <c r="AC43" s="87">
        <f t="shared" si="7"/>
        <v>186807.84000000003</v>
      </c>
      <c r="AD43" s="87">
        <f t="shared" si="7"/>
        <v>181654.5202758621</v>
      </c>
      <c r="AE43" s="87">
        <f t="shared" si="7"/>
        <v>176643.36109583834</v>
      </c>
      <c r="AF43" s="87">
        <f t="shared" si="7"/>
        <v>171770.44078974624</v>
      </c>
      <c r="AG43" s="87">
        <f t="shared" si="7"/>
        <v>167031.94587140842</v>
      </c>
      <c r="AI43" s="148"/>
      <c r="AJ43" s="128"/>
    </row>
    <row r="44" spans="1:36" s="20" customFormat="1" x14ac:dyDescent="0.2">
      <c r="A44" s="65"/>
      <c r="B44" s="86">
        <f>'3. Investeringen'!B41</f>
        <v>27</v>
      </c>
      <c r="C44" s="86" t="str">
        <f>'3. Investeringen'!C41</f>
        <v>Nieuwe investeringen</v>
      </c>
      <c r="D44" s="86" t="str">
        <f>'3. Investeringen'!F41</f>
        <v>TD</v>
      </c>
      <c r="E44" s="121">
        <f>'3. Investeringen'!K41</f>
        <v>2010</v>
      </c>
      <c r="F44" s="172">
        <f>'3. Investeringen'!M41</f>
        <v>44.5</v>
      </c>
      <c r="G44" s="121">
        <f>'3. Investeringen'!N41</f>
        <v>2011</v>
      </c>
      <c r="H44" s="86">
        <f>'3. Investeringen'!O41</f>
        <v>32847272.522222221</v>
      </c>
      <c r="I44" s="65"/>
      <c r="J44" s="86">
        <f>'6. Investeringen per jaar'!I41</f>
        <v>1</v>
      </c>
      <c r="K44" s="65"/>
      <c r="L44" s="123">
        <f t="shared" si="1"/>
        <v>2055.5</v>
      </c>
      <c r="M44" s="87">
        <f t="shared" si="2"/>
        <v>24727722.01111111</v>
      </c>
      <c r="N44" s="117">
        <f t="shared" si="3"/>
        <v>33.5</v>
      </c>
      <c r="O44" s="87" t="b">
        <f t="shared" si="4"/>
        <v>0</v>
      </c>
      <c r="P44" s="117">
        <f>INDEX('2. Reguleringsparameters'!$D$44:$E$50,MATCH(C44,'2. Reguleringsparameters'!$B$44:$B$50,0),MATCH(D44,'2. Reguleringsparameters'!$D$43:$E$43,0))</f>
        <v>0.5</v>
      </c>
      <c r="Q44" s="65"/>
      <c r="R44" s="87">
        <f t="shared" si="7"/>
        <v>738140.95555555553</v>
      </c>
      <c r="S44" s="87">
        <f t="shared" si="7"/>
        <v>738140.95555555553</v>
      </c>
      <c r="T44" s="87">
        <f t="shared" si="7"/>
        <v>738140.95555555553</v>
      </c>
      <c r="U44" s="87">
        <f t="shared" si="7"/>
        <v>738140.95555555553</v>
      </c>
      <c r="V44" s="87">
        <f t="shared" si="7"/>
        <v>738140.95555555553</v>
      </c>
      <c r="W44" s="87">
        <f t="shared" si="7"/>
        <v>738140.95555555553</v>
      </c>
      <c r="X44" s="87">
        <f t="shared" si="7"/>
        <v>738140.95555555553</v>
      </c>
      <c r="Y44" s="87">
        <f t="shared" si="7"/>
        <v>738140.95555555553</v>
      </c>
      <c r="Z44" s="87">
        <f t="shared" si="7"/>
        <v>738140.95555555553</v>
      </c>
      <c r="AA44" s="87">
        <f t="shared" si="7"/>
        <v>738140.95555555553</v>
      </c>
      <c r="AB44" s="87">
        <f t="shared" si="7"/>
        <v>738140.95555555553</v>
      </c>
      <c r="AC44" s="87">
        <f t="shared" si="7"/>
        <v>885769.14666666673</v>
      </c>
      <c r="AD44" s="87">
        <f t="shared" si="7"/>
        <v>854040.10260696511</v>
      </c>
      <c r="AE44" s="87">
        <f t="shared" si="7"/>
        <v>823447.62131955149</v>
      </c>
      <c r="AF44" s="87">
        <f t="shared" si="7"/>
        <v>793950.99010810489</v>
      </c>
      <c r="AG44" s="87">
        <f t="shared" si="7"/>
        <v>765510.95464154589</v>
      </c>
      <c r="AI44" s="148"/>
      <c r="AJ44" s="128"/>
    </row>
    <row r="45" spans="1:36" s="20" customFormat="1" x14ac:dyDescent="0.2">
      <c r="A45" s="65"/>
      <c r="B45" s="86">
        <f>'3. Investeringen'!B42</f>
        <v>28</v>
      </c>
      <c r="C45" s="86" t="str">
        <f>'3. Investeringen'!C42</f>
        <v>Nieuwe investeringen</v>
      </c>
      <c r="D45" s="86" t="str">
        <f>'3. Investeringen'!F42</f>
        <v>TD</v>
      </c>
      <c r="E45" s="121">
        <f>'3. Investeringen'!K42</f>
        <v>2010</v>
      </c>
      <c r="F45" s="172">
        <f>'3. Investeringen'!M42</f>
        <v>29.5</v>
      </c>
      <c r="G45" s="121">
        <f>'3. Investeringen'!N42</f>
        <v>2011</v>
      </c>
      <c r="H45" s="86">
        <f>'3. Investeringen'!O42</f>
        <v>2797974.7</v>
      </c>
      <c r="I45" s="65"/>
      <c r="J45" s="86">
        <f>'6. Investeringen per jaar'!I42</f>
        <v>1</v>
      </c>
      <c r="K45" s="65"/>
      <c r="L45" s="123">
        <f t="shared" si="1"/>
        <v>2040.5</v>
      </c>
      <c r="M45" s="87">
        <f t="shared" si="2"/>
        <v>1754662.1000000003</v>
      </c>
      <c r="N45" s="117">
        <f t="shared" si="3"/>
        <v>18.5</v>
      </c>
      <c r="O45" s="87" t="b">
        <f t="shared" si="4"/>
        <v>0</v>
      </c>
      <c r="P45" s="117">
        <f>INDEX('2. Reguleringsparameters'!$D$44:$E$50,MATCH(C45,'2. Reguleringsparameters'!$B$44:$B$50,0),MATCH(D45,'2. Reguleringsparameters'!$D$43:$E$43,0))</f>
        <v>0.5</v>
      </c>
      <c r="Q45" s="65"/>
      <c r="R45" s="87">
        <f t="shared" si="7"/>
        <v>94846.6</v>
      </c>
      <c r="S45" s="87">
        <f t="shared" si="7"/>
        <v>94846.6</v>
      </c>
      <c r="T45" s="87">
        <f t="shared" si="7"/>
        <v>94846.6</v>
      </c>
      <c r="U45" s="87">
        <f t="shared" si="7"/>
        <v>94846.6</v>
      </c>
      <c r="V45" s="87">
        <f t="shared" si="7"/>
        <v>94846.6</v>
      </c>
      <c r="W45" s="87">
        <f t="shared" si="7"/>
        <v>94846.6</v>
      </c>
      <c r="X45" s="87">
        <f t="shared" si="7"/>
        <v>94846.6</v>
      </c>
      <c r="Y45" s="87">
        <f t="shared" si="7"/>
        <v>94846.6</v>
      </c>
      <c r="Z45" s="87">
        <f t="shared" si="7"/>
        <v>94846.6</v>
      </c>
      <c r="AA45" s="87">
        <f t="shared" si="7"/>
        <v>94846.6</v>
      </c>
      <c r="AB45" s="87">
        <f t="shared" si="7"/>
        <v>94846.6</v>
      </c>
      <c r="AC45" s="87">
        <f t="shared" si="7"/>
        <v>113815.92000000003</v>
      </c>
      <c r="AD45" s="87">
        <f t="shared" si="7"/>
        <v>106433.26572972976</v>
      </c>
      <c r="AE45" s="87">
        <f t="shared" si="7"/>
        <v>99529.48633104458</v>
      </c>
      <c r="AF45" s="87">
        <f t="shared" si="7"/>
        <v>93073.51965011195</v>
      </c>
      <c r="AG45" s="87">
        <f t="shared" si="7"/>
        <v>92538.614364766487</v>
      </c>
      <c r="AI45" s="148"/>
      <c r="AJ45" s="128"/>
    </row>
    <row r="46" spans="1:36" s="20" customFormat="1" x14ac:dyDescent="0.2">
      <c r="A46" s="65"/>
      <c r="B46" s="86">
        <f>'3. Investeringen'!B43</f>
        <v>29</v>
      </c>
      <c r="C46" s="86" t="str">
        <f>'3. Investeringen'!C43</f>
        <v>Nieuwe investeringen</v>
      </c>
      <c r="D46" s="86" t="str">
        <f>'3. Investeringen'!F43</f>
        <v>TD</v>
      </c>
      <c r="E46" s="121">
        <f>'3. Investeringen'!K43</f>
        <v>2010</v>
      </c>
      <c r="F46" s="172">
        <f>'3. Investeringen'!M43</f>
        <v>0</v>
      </c>
      <c r="G46" s="121">
        <f>'3. Investeringen'!N43</f>
        <v>2011</v>
      </c>
      <c r="H46" s="86">
        <f>'3. Investeringen'!O43</f>
        <v>180341</v>
      </c>
      <c r="I46" s="65"/>
      <c r="J46" s="86">
        <f>'6. Investeringen per jaar'!I43</f>
        <v>1</v>
      </c>
      <c r="K46" s="65"/>
      <c r="L46" s="123">
        <f t="shared" si="1"/>
        <v>2011</v>
      </c>
      <c r="M46" s="87">
        <f t="shared" si="2"/>
        <v>180341</v>
      </c>
      <c r="N46" s="117">
        <f t="shared" si="3"/>
        <v>0</v>
      </c>
      <c r="O46" s="87" t="b">
        <f t="shared" si="4"/>
        <v>0</v>
      </c>
      <c r="P46" s="117">
        <f>INDEX('2. Reguleringsparameters'!$D$44:$E$50,MATCH(C46,'2. Reguleringsparameters'!$B$44:$B$50,0),MATCH(D46,'2. Reguleringsparameters'!$D$43:$E$43,0))</f>
        <v>0.5</v>
      </c>
      <c r="Q46" s="65"/>
      <c r="R46" s="87">
        <f t="shared" si="7"/>
        <v>0</v>
      </c>
      <c r="S46" s="87">
        <f t="shared" si="7"/>
        <v>0</v>
      </c>
      <c r="T46" s="87">
        <f t="shared" si="7"/>
        <v>0</v>
      </c>
      <c r="U46" s="87">
        <f t="shared" si="7"/>
        <v>0</v>
      </c>
      <c r="V46" s="87">
        <f t="shared" si="7"/>
        <v>0</v>
      </c>
      <c r="W46" s="87">
        <f t="shared" si="7"/>
        <v>0</v>
      </c>
      <c r="X46" s="87">
        <f t="shared" si="7"/>
        <v>0</v>
      </c>
      <c r="Y46" s="87">
        <f t="shared" si="7"/>
        <v>0</v>
      </c>
      <c r="Z46" s="87">
        <f t="shared" si="7"/>
        <v>0</v>
      </c>
      <c r="AA46" s="87">
        <f t="shared" si="7"/>
        <v>0</v>
      </c>
      <c r="AB46" s="87">
        <f t="shared" si="7"/>
        <v>0</v>
      </c>
      <c r="AC46" s="87">
        <f t="shared" si="7"/>
        <v>0</v>
      </c>
      <c r="AD46" s="87">
        <f t="shared" si="7"/>
        <v>0</v>
      </c>
      <c r="AE46" s="87">
        <f t="shared" si="7"/>
        <v>0</v>
      </c>
      <c r="AF46" s="87">
        <f t="shared" si="7"/>
        <v>0</v>
      </c>
      <c r="AG46" s="87">
        <f t="shared" si="7"/>
        <v>0</v>
      </c>
      <c r="AI46" s="148"/>
      <c r="AJ46" s="128"/>
    </row>
    <row r="47" spans="1:36" s="20" customFormat="1" x14ac:dyDescent="0.2">
      <c r="A47" s="65"/>
      <c r="B47" s="86">
        <f>'3. Investeringen'!B44</f>
        <v>30</v>
      </c>
      <c r="C47" s="86" t="str">
        <f>'3. Investeringen'!C44</f>
        <v>Nieuwe investeringen</v>
      </c>
      <c r="D47" s="86" t="str">
        <f>'3. Investeringen'!F44</f>
        <v>TD</v>
      </c>
      <c r="E47" s="121">
        <f>'3. Investeringen'!K44</f>
        <v>2011</v>
      </c>
      <c r="F47" s="172">
        <f>'3. Investeringen'!M44</f>
        <v>55</v>
      </c>
      <c r="G47" s="121">
        <f>'3. Investeringen'!N44</f>
        <v>2011</v>
      </c>
      <c r="H47" s="86">
        <f>'3. Investeringen'!O44</f>
        <v>10859074.620987441</v>
      </c>
      <c r="I47" s="65"/>
      <c r="J47" s="86">
        <f>'6. Investeringen per jaar'!I44</f>
        <v>1</v>
      </c>
      <c r="K47" s="65"/>
      <c r="L47" s="123">
        <f t="shared" si="1"/>
        <v>2066</v>
      </c>
      <c r="M47" s="87">
        <f t="shared" si="2"/>
        <v>8785978.5569807477</v>
      </c>
      <c r="N47" s="117">
        <f t="shared" si="3"/>
        <v>44.5</v>
      </c>
      <c r="O47" s="87" t="b">
        <f t="shared" si="4"/>
        <v>0</v>
      </c>
      <c r="P47" s="117">
        <f>INDEX('2. Reguleringsparameters'!$D$44:$E$50,MATCH(C47,'2. Reguleringsparameters'!$B$44:$B$50,0),MATCH(D47,'2. Reguleringsparameters'!$D$43:$E$43,0))</f>
        <v>0.5</v>
      </c>
      <c r="Q47" s="65"/>
      <c r="R47" s="87">
        <f t="shared" si="7"/>
        <v>98718.86019079492</v>
      </c>
      <c r="S47" s="87">
        <f t="shared" si="7"/>
        <v>197437.72038158984</v>
      </c>
      <c r="T47" s="87">
        <f t="shared" si="7"/>
        <v>197437.72038158984</v>
      </c>
      <c r="U47" s="87">
        <f t="shared" si="7"/>
        <v>197437.72038158984</v>
      </c>
      <c r="V47" s="87">
        <f t="shared" si="7"/>
        <v>197437.72038158984</v>
      </c>
      <c r="W47" s="87">
        <f t="shared" si="7"/>
        <v>197437.72038158984</v>
      </c>
      <c r="X47" s="87">
        <f t="shared" si="7"/>
        <v>197437.72038158984</v>
      </c>
      <c r="Y47" s="87">
        <f t="shared" si="7"/>
        <v>197437.72038158984</v>
      </c>
      <c r="Z47" s="87">
        <f t="shared" si="7"/>
        <v>197437.72038158984</v>
      </c>
      <c r="AA47" s="87">
        <f t="shared" si="7"/>
        <v>197437.72038158984</v>
      </c>
      <c r="AB47" s="87">
        <f t="shared" si="7"/>
        <v>197437.72038158984</v>
      </c>
      <c r="AC47" s="87">
        <f t="shared" si="7"/>
        <v>236925.26445790782</v>
      </c>
      <c r="AD47" s="87">
        <f t="shared" si="7"/>
        <v>230536.26856241366</v>
      </c>
      <c r="AE47" s="87">
        <f t="shared" si="7"/>
        <v>224319.56019668566</v>
      </c>
      <c r="AF47" s="87">
        <f t="shared" si="7"/>
        <v>218270.49340486492</v>
      </c>
      <c r="AG47" s="87">
        <f t="shared" si="7"/>
        <v>212384.54751529553</v>
      </c>
      <c r="AI47" s="148"/>
      <c r="AJ47" s="128"/>
    </row>
    <row r="48" spans="1:36" s="20" customFormat="1" x14ac:dyDescent="0.2">
      <c r="A48" s="65"/>
      <c r="B48" s="86">
        <f>'3. Investeringen'!B45</f>
        <v>31</v>
      </c>
      <c r="C48" s="86" t="str">
        <f>'3. Investeringen'!C45</f>
        <v>Nieuwe investeringen</v>
      </c>
      <c r="D48" s="86" t="str">
        <f>'3. Investeringen'!F45</f>
        <v>TD</v>
      </c>
      <c r="E48" s="121">
        <f>'3. Investeringen'!K45</f>
        <v>2011</v>
      </c>
      <c r="F48" s="172">
        <f>'3. Investeringen'!M45</f>
        <v>45</v>
      </c>
      <c r="G48" s="121">
        <f>'3. Investeringen'!N45</f>
        <v>2011</v>
      </c>
      <c r="H48" s="86">
        <f>'3. Investeringen'!O45</f>
        <v>47793582.324114159</v>
      </c>
      <c r="I48" s="65"/>
      <c r="J48" s="86">
        <f>'6. Investeringen per jaar'!I45</f>
        <v>1</v>
      </c>
      <c r="K48" s="65"/>
      <c r="L48" s="123">
        <f t="shared" si="1"/>
        <v>2056</v>
      </c>
      <c r="M48" s="87">
        <f t="shared" si="2"/>
        <v>36641746.44848752</v>
      </c>
      <c r="N48" s="117">
        <f t="shared" si="3"/>
        <v>34.5</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531039.80360126845</v>
      </c>
      <c r="S48" s="87">
        <f t="shared" si="8"/>
        <v>1062079.6072025369</v>
      </c>
      <c r="T48" s="87">
        <f t="shared" si="8"/>
        <v>1062079.6072025369</v>
      </c>
      <c r="U48" s="87">
        <f t="shared" si="8"/>
        <v>1062079.6072025369</v>
      </c>
      <c r="V48" s="87">
        <f t="shared" si="8"/>
        <v>1062079.6072025369</v>
      </c>
      <c r="W48" s="87">
        <f t="shared" si="8"/>
        <v>1062079.6072025369</v>
      </c>
      <c r="X48" s="87">
        <f t="shared" si="8"/>
        <v>1062079.6072025369</v>
      </c>
      <c r="Y48" s="87">
        <f t="shared" si="8"/>
        <v>1062079.6072025369</v>
      </c>
      <c r="Z48" s="87">
        <f t="shared" si="8"/>
        <v>1062079.6072025369</v>
      </c>
      <c r="AA48" s="87">
        <f t="shared" si="8"/>
        <v>1062079.6072025369</v>
      </c>
      <c r="AB48" s="87">
        <f t="shared" si="8"/>
        <v>1062079.6072025369</v>
      </c>
      <c r="AC48" s="87">
        <f t="shared" si="8"/>
        <v>1274495.5286430442</v>
      </c>
      <c r="AD48" s="87">
        <f t="shared" si="8"/>
        <v>1230165.249385895</v>
      </c>
      <c r="AE48" s="87">
        <f t="shared" si="8"/>
        <v>1187376.8928855159</v>
      </c>
      <c r="AF48" s="87">
        <f t="shared" si="8"/>
        <v>1146076.8270460197</v>
      </c>
      <c r="AG48" s="87">
        <f t="shared" si="8"/>
        <v>1106213.2852357235</v>
      </c>
      <c r="AI48" s="148"/>
      <c r="AJ48" s="128"/>
    </row>
    <row r="49" spans="1:36" s="20" customFormat="1" x14ac:dyDescent="0.2">
      <c r="A49" s="65"/>
      <c r="B49" s="86">
        <f>'3. Investeringen'!B46</f>
        <v>32</v>
      </c>
      <c r="C49" s="86" t="str">
        <f>'3. Investeringen'!C46</f>
        <v>Nieuwe investeringen</v>
      </c>
      <c r="D49" s="86" t="str">
        <f>'3. Investeringen'!F46</f>
        <v>TD</v>
      </c>
      <c r="E49" s="121">
        <f>'3. Investeringen'!K46</f>
        <v>2011</v>
      </c>
      <c r="F49" s="172">
        <f>'3. Investeringen'!M46</f>
        <v>30</v>
      </c>
      <c r="G49" s="121">
        <f>'3. Investeringen'!N46</f>
        <v>2011</v>
      </c>
      <c r="H49" s="86">
        <f>'3. Investeringen'!O46</f>
        <v>3745836.4371805424</v>
      </c>
      <c r="I49" s="65"/>
      <c r="J49" s="86">
        <f>'6. Investeringen per jaar'!I46</f>
        <v>1</v>
      </c>
      <c r="K49" s="65"/>
      <c r="L49" s="123">
        <f t="shared" si="1"/>
        <v>2041</v>
      </c>
      <c r="M49" s="87">
        <f t="shared" si="2"/>
        <v>2434793.6841673525</v>
      </c>
      <c r="N49" s="117">
        <f t="shared" si="3"/>
        <v>19.5</v>
      </c>
      <c r="O49" s="87" t="b">
        <f t="shared" si="4"/>
        <v>0</v>
      </c>
      <c r="P49" s="117">
        <f>INDEX('2. Reguleringsparameters'!$D$44:$E$50,MATCH(C49,'2. Reguleringsparameters'!$B$44:$B$50,0),MATCH(D49,'2. Reguleringsparameters'!$D$43:$E$43,0))</f>
        <v>0.5</v>
      </c>
      <c r="Q49" s="65"/>
      <c r="R49" s="87">
        <f t="shared" si="8"/>
        <v>62430.607286342376</v>
      </c>
      <c r="S49" s="87">
        <f t="shared" si="8"/>
        <v>124861.21457268475</v>
      </c>
      <c r="T49" s="87">
        <f t="shared" si="8"/>
        <v>124861.21457268475</v>
      </c>
      <c r="U49" s="87">
        <f t="shared" si="8"/>
        <v>124861.21457268475</v>
      </c>
      <c r="V49" s="87">
        <f t="shared" si="8"/>
        <v>124861.21457268475</v>
      </c>
      <c r="W49" s="87">
        <f t="shared" si="8"/>
        <v>124861.21457268475</v>
      </c>
      <c r="X49" s="87">
        <f t="shared" si="8"/>
        <v>124861.21457268475</v>
      </c>
      <c r="Y49" s="87">
        <f t="shared" si="8"/>
        <v>124861.21457268475</v>
      </c>
      <c r="Z49" s="87">
        <f t="shared" si="8"/>
        <v>124861.21457268475</v>
      </c>
      <c r="AA49" s="87">
        <f t="shared" si="8"/>
        <v>124861.21457268475</v>
      </c>
      <c r="AB49" s="87">
        <f t="shared" si="8"/>
        <v>124861.21457268475</v>
      </c>
      <c r="AC49" s="87">
        <f t="shared" si="8"/>
        <v>149833.45748722169</v>
      </c>
      <c r="AD49" s="87">
        <f t="shared" si="8"/>
        <v>140612.93702646956</v>
      </c>
      <c r="AE49" s="87">
        <f t="shared" si="8"/>
        <v>131959.83320945606</v>
      </c>
      <c r="AF49" s="87">
        <f t="shared" si="8"/>
        <v>123839.22808887417</v>
      </c>
      <c r="AG49" s="87">
        <f t="shared" si="8"/>
        <v>121841.82118421492</v>
      </c>
      <c r="AI49" s="148"/>
      <c r="AJ49" s="128"/>
    </row>
    <row r="50" spans="1:36" s="20" customFormat="1" x14ac:dyDescent="0.2">
      <c r="A50" s="65"/>
      <c r="B50" s="86">
        <f>'3. Investeringen'!B47</f>
        <v>33</v>
      </c>
      <c r="C50" s="86" t="str">
        <f>'3. Investeringen'!C47</f>
        <v>Nieuwe investeringen</v>
      </c>
      <c r="D50" s="86" t="str">
        <f>'3. Investeringen'!F47</f>
        <v>TD</v>
      </c>
      <c r="E50" s="121">
        <f>'3. Investeringen'!K47</f>
        <v>2011</v>
      </c>
      <c r="F50" s="172">
        <f>'3. Investeringen'!M47</f>
        <v>0</v>
      </c>
      <c r="G50" s="121">
        <f>'3. Investeringen'!N47</f>
        <v>2011</v>
      </c>
      <c r="H50" s="86">
        <f>'3. Investeringen'!O47</f>
        <v>12090.14</v>
      </c>
      <c r="I50" s="65"/>
      <c r="J50" s="86">
        <f>'6. Investeringen per jaar'!I47</f>
        <v>1</v>
      </c>
      <c r="K50" s="65"/>
      <c r="L50" s="123">
        <f t="shared" si="1"/>
        <v>2011</v>
      </c>
      <c r="M50" s="87">
        <f t="shared" si="2"/>
        <v>12090.14</v>
      </c>
      <c r="N50" s="117">
        <f t="shared" si="3"/>
        <v>0</v>
      </c>
      <c r="O50" s="87" t="b">
        <f t="shared" si="4"/>
        <v>0</v>
      </c>
      <c r="P50" s="117">
        <f>INDEX('2. Reguleringsparameters'!$D$44:$E$50,MATCH(C50,'2. Reguleringsparameters'!$B$44:$B$50,0),MATCH(D50,'2. Reguleringsparameters'!$D$43:$E$43,0))</f>
        <v>0.5</v>
      </c>
      <c r="Q50" s="65"/>
      <c r="R50" s="87">
        <f t="shared" si="8"/>
        <v>0</v>
      </c>
      <c r="S50" s="87">
        <f t="shared" si="8"/>
        <v>0</v>
      </c>
      <c r="T50" s="87">
        <f t="shared" si="8"/>
        <v>0</v>
      </c>
      <c r="U50" s="87">
        <f t="shared" si="8"/>
        <v>0</v>
      </c>
      <c r="V50" s="87">
        <f t="shared" si="8"/>
        <v>0</v>
      </c>
      <c r="W50" s="87">
        <f t="shared" si="8"/>
        <v>0</v>
      </c>
      <c r="X50" s="87">
        <f t="shared" si="8"/>
        <v>0</v>
      </c>
      <c r="Y50" s="87">
        <f t="shared" si="8"/>
        <v>0</v>
      </c>
      <c r="Z50" s="87">
        <f t="shared" si="8"/>
        <v>0</v>
      </c>
      <c r="AA50" s="87">
        <f t="shared" si="8"/>
        <v>0</v>
      </c>
      <c r="AB50" s="87">
        <f t="shared" si="8"/>
        <v>0</v>
      </c>
      <c r="AC50" s="87">
        <f t="shared" si="8"/>
        <v>0</v>
      </c>
      <c r="AD50" s="87">
        <f t="shared" si="8"/>
        <v>0</v>
      </c>
      <c r="AE50" s="87">
        <f t="shared" si="8"/>
        <v>0</v>
      </c>
      <c r="AF50" s="87">
        <f t="shared" si="8"/>
        <v>0</v>
      </c>
      <c r="AG50" s="87">
        <f t="shared" si="8"/>
        <v>0</v>
      </c>
      <c r="AI50" s="148"/>
      <c r="AJ50" s="128"/>
    </row>
    <row r="51" spans="1:36" s="20" customFormat="1" x14ac:dyDescent="0.2">
      <c r="A51" s="65"/>
      <c r="B51" s="86">
        <f>'3. Investeringen'!B48</f>
        <v>34</v>
      </c>
      <c r="C51" s="86" t="str">
        <f>'3. Investeringen'!C48</f>
        <v>Nieuwe investeringen</v>
      </c>
      <c r="D51" s="86" t="str">
        <f>'3. Investeringen'!F48</f>
        <v>TD</v>
      </c>
      <c r="E51" s="121">
        <f>'3. Investeringen'!K48</f>
        <v>2012</v>
      </c>
      <c r="F51" s="172">
        <f>'3. Investeringen'!M48</f>
        <v>55</v>
      </c>
      <c r="G51" s="121">
        <f>'3. Investeringen'!N48</f>
        <v>2012</v>
      </c>
      <c r="H51" s="86">
        <f>'3. Investeringen'!O48</f>
        <v>7339499.7497568503</v>
      </c>
      <c r="I51" s="65"/>
      <c r="J51" s="86">
        <f>'6. Investeringen per jaar'!I48</f>
        <v>1</v>
      </c>
      <c r="K51" s="65"/>
      <c r="L51" s="123">
        <f t="shared" si="1"/>
        <v>2067</v>
      </c>
      <c r="M51" s="87">
        <f t="shared" si="2"/>
        <v>6071767.9747988489</v>
      </c>
      <c r="N51" s="117">
        <f t="shared" si="3"/>
        <v>45.5</v>
      </c>
      <c r="O51" s="87" t="b">
        <f t="shared" si="4"/>
        <v>0</v>
      </c>
      <c r="P51" s="117">
        <f>INDEX('2. Reguleringsparameters'!$D$44:$E$50,MATCH(C51,'2. Reguleringsparameters'!$B$44:$B$50,0),MATCH(D51,'2. Reguleringsparameters'!$D$43:$E$43,0))</f>
        <v>0.5</v>
      </c>
      <c r="Q51" s="65"/>
      <c r="R51" s="87">
        <f t="shared" si="8"/>
        <v>0</v>
      </c>
      <c r="S51" s="87">
        <f t="shared" si="8"/>
        <v>66722.724997789555</v>
      </c>
      <c r="T51" s="87">
        <f t="shared" si="8"/>
        <v>133445.44999557911</v>
      </c>
      <c r="U51" s="87">
        <f t="shared" si="8"/>
        <v>133445.44999557911</v>
      </c>
      <c r="V51" s="87">
        <f t="shared" si="8"/>
        <v>133445.44999557911</v>
      </c>
      <c r="W51" s="87">
        <f t="shared" si="8"/>
        <v>133445.44999557911</v>
      </c>
      <c r="X51" s="87">
        <f t="shared" si="8"/>
        <v>133445.44999557911</v>
      </c>
      <c r="Y51" s="87">
        <f t="shared" si="8"/>
        <v>133445.44999557911</v>
      </c>
      <c r="Z51" s="87">
        <f t="shared" si="8"/>
        <v>133445.44999557911</v>
      </c>
      <c r="AA51" s="87">
        <f t="shared" si="8"/>
        <v>133445.44999557911</v>
      </c>
      <c r="AB51" s="87">
        <f t="shared" si="8"/>
        <v>133445.44999557911</v>
      </c>
      <c r="AC51" s="87">
        <f t="shared" si="8"/>
        <v>160134.5399946949</v>
      </c>
      <c r="AD51" s="87">
        <f t="shared" si="8"/>
        <v>155911.2114673623</v>
      </c>
      <c r="AE51" s="87">
        <f t="shared" si="8"/>
        <v>151799.26742866263</v>
      </c>
      <c r="AF51" s="87">
        <f t="shared" si="8"/>
        <v>147795.77026570891</v>
      </c>
      <c r="AG51" s="87">
        <f t="shared" si="8"/>
        <v>143897.85984111877</v>
      </c>
      <c r="AI51" s="148"/>
      <c r="AJ51" s="128"/>
    </row>
    <row r="52" spans="1:36" s="20" customFormat="1" x14ac:dyDescent="0.2">
      <c r="A52" s="65"/>
      <c r="B52" s="86">
        <f>'3. Investeringen'!B49</f>
        <v>35</v>
      </c>
      <c r="C52" s="86" t="str">
        <f>'3. Investeringen'!C49</f>
        <v>Nieuwe investeringen</v>
      </c>
      <c r="D52" s="86" t="str">
        <f>'3. Investeringen'!F49</f>
        <v>TD</v>
      </c>
      <c r="E52" s="121">
        <f>'3. Investeringen'!K49</f>
        <v>2012</v>
      </c>
      <c r="F52" s="172">
        <f>'3. Investeringen'!M49</f>
        <v>45</v>
      </c>
      <c r="G52" s="121">
        <f>'3. Investeringen'!N49</f>
        <v>2012</v>
      </c>
      <c r="H52" s="86">
        <f>'3. Investeringen'!O49</f>
        <v>72423395.640396401</v>
      </c>
      <c r="I52" s="65"/>
      <c r="J52" s="86">
        <f>'6. Investeringen per jaar'!I49</f>
        <v>1</v>
      </c>
      <c r="K52" s="65"/>
      <c r="L52" s="123">
        <f t="shared" si="1"/>
        <v>2057</v>
      </c>
      <c r="M52" s="87">
        <f t="shared" si="2"/>
        <v>57134012.116312712</v>
      </c>
      <c r="N52" s="117">
        <f t="shared" si="3"/>
        <v>35.5</v>
      </c>
      <c r="O52" s="87" t="b">
        <f t="shared" si="4"/>
        <v>0</v>
      </c>
      <c r="P52" s="117">
        <f>INDEX('2. Reguleringsparameters'!$D$44:$E$50,MATCH(C52,'2. Reguleringsparameters'!$B$44:$B$50,0),MATCH(D52,'2. Reguleringsparameters'!$D$43:$E$43,0))</f>
        <v>0.5</v>
      </c>
      <c r="Q52" s="65"/>
      <c r="R52" s="87">
        <f t="shared" si="8"/>
        <v>0</v>
      </c>
      <c r="S52" s="87">
        <f t="shared" si="8"/>
        <v>804704.39600440452</v>
      </c>
      <c r="T52" s="87">
        <f t="shared" si="8"/>
        <v>1609408.7920088088</v>
      </c>
      <c r="U52" s="87">
        <f t="shared" si="8"/>
        <v>1609408.7920088088</v>
      </c>
      <c r="V52" s="87">
        <f t="shared" si="8"/>
        <v>1609408.7920088088</v>
      </c>
      <c r="W52" s="87">
        <f t="shared" si="8"/>
        <v>1609408.7920088088</v>
      </c>
      <c r="X52" s="87">
        <f t="shared" si="8"/>
        <v>1609408.7920088088</v>
      </c>
      <c r="Y52" s="87">
        <f t="shared" si="8"/>
        <v>1609408.7920088088</v>
      </c>
      <c r="Z52" s="87">
        <f t="shared" si="8"/>
        <v>1609408.7920088088</v>
      </c>
      <c r="AA52" s="87">
        <f t="shared" si="8"/>
        <v>1609408.7920088088</v>
      </c>
      <c r="AB52" s="87">
        <f t="shared" si="8"/>
        <v>1609408.7920088088</v>
      </c>
      <c r="AC52" s="87">
        <f t="shared" si="8"/>
        <v>1931290.5504105703</v>
      </c>
      <c r="AD52" s="87">
        <f t="shared" si="8"/>
        <v>1866007.4895516215</v>
      </c>
      <c r="AE52" s="87">
        <f t="shared" si="8"/>
        <v>1802931.1800456513</v>
      </c>
      <c r="AF52" s="87">
        <f t="shared" si="8"/>
        <v>1741987.027480728</v>
      </c>
      <c r="AG52" s="87">
        <f t="shared" si="8"/>
        <v>1683102.9589461682</v>
      </c>
      <c r="AI52" s="148"/>
      <c r="AJ52" s="128"/>
    </row>
    <row r="53" spans="1:36" s="20" customFormat="1" x14ac:dyDescent="0.2">
      <c r="A53" s="65"/>
      <c r="B53" s="86">
        <f>'3. Investeringen'!B50</f>
        <v>36</v>
      </c>
      <c r="C53" s="86" t="str">
        <f>'3. Investeringen'!C50</f>
        <v>Nieuwe investeringen</v>
      </c>
      <c r="D53" s="86" t="str">
        <f>'3. Investeringen'!F50</f>
        <v>TD</v>
      </c>
      <c r="E53" s="121">
        <f>'3. Investeringen'!K50</f>
        <v>2012</v>
      </c>
      <c r="F53" s="172">
        <f>'3. Investeringen'!M50</f>
        <v>30</v>
      </c>
      <c r="G53" s="121">
        <f>'3. Investeringen'!N50</f>
        <v>2012</v>
      </c>
      <c r="H53" s="86">
        <f>'3. Investeringen'!O50</f>
        <v>4581443.82</v>
      </c>
      <c r="I53" s="65"/>
      <c r="J53" s="86">
        <f>'6. Investeringen per jaar'!I50</f>
        <v>1</v>
      </c>
      <c r="K53" s="65"/>
      <c r="L53" s="123">
        <f t="shared" si="1"/>
        <v>2042</v>
      </c>
      <c r="M53" s="87">
        <f t="shared" si="2"/>
        <v>3130653.2770000002</v>
      </c>
      <c r="N53" s="117">
        <f t="shared" si="3"/>
        <v>20.5</v>
      </c>
      <c r="O53" s="87" t="b">
        <f t="shared" si="4"/>
        <v>0</v>
      </c>
      <c r="P53" s="117">
        <f>INDEX('2. Reguleringsparameters'!$D$44:$E$50,MATCH(C53,'2. Reguleringsparameters'!$B$44:$B$50,0),MATCH(D53,'2. Reguleringsparameters'!$D$43:$E$43,0))</f>
        <v>0.5</v>
      </c>
      <c r="Q53" s="65"/>
      <c r="R53" s="87">
        <f t="shared" si="8"/>
        <v>0</v>
      </c>
      <c r="S53" s="87">
        <f t="shared" si="8"/>
        <v>76357.397000000012</v>
      </c>
      <c r="T53" s="87">
        <f t="shared" si="8"/>
        <v>152714.79400000002</v>
      </c>
      <c r="U53" s="87">
        <f t="shared" si="8"/>
        <v>152714.79400000002</v>
      </c>
      <c r="V53" s="87">
        <f t="shared" si="8"/>
        <v>152714.79400000002</v>
      </c>
      <c r="W53" s="87">
        <f t="shared" si="8"/>
        <v>152714.79400000002</v>
      </c>
      <c r="X53" s="87">
        <f t="shared" si="8"/>
        <v>152714.79400000002</v>
      </c>
      <c r="Y53" s="87">
        <f t="shared" si="8"/>
        <v>152714.79400000002</v>
      </c>
      <c r="Z53" s="87">
        <f t="shared" si="8"/>
        <v>152714.79400000002</v>
      </c>
      <c r="AA53" s="87">
        <f t="shared" si="8"/>
        <v>152714.79400000002</v>
      </c>
      <c r="AB53" s="87">
        <f t="shared" si="8"/>
        <v>152714.79400000002</v>
      </c>
      <c r="AC53" s="87">
        <f t="shared" si="8"/>
        <v>183257.75280000002</v>
      </c>
      <c r="AD53" s="87">
        <f t="shared" si="8"/>
        <v>172530.46970926831</v>
      </c>
      <c r="AE53" s="87">
        <f t="shared" si="8"/>
        <v>162431.12514092089</v>
      </c>
      <c r="AF53" s="87">
        <f t="shared" si="8"/>
        <v>152922.96171803772</v>
      </c>
      <c r="AG53" s="87">
        <f t="shared" si="8"/>
        <v>149061.27076556205</v>
      </c>
      <c r="AI53" s="148"/>
      <c r="AJ53" s="128"/>
    </row>
    <row r="54" spans="1:36" s="20" customFormat="1" x14ac:dyDescent="0.2">
      <c r="A54" s="65"/>
      <c r="B54" s="86">
        <f>'3. Investeringen'!B51</f>
        <v>37</v>
      </c>
      <c r="C54" s="86" t="str">
        <f>'3. Investeringen'!C51</f>
        <v>Nieuwe investeringen</v>
      </c>
      <c r="D54" s="86" t="str">
        <f>'3. Investeringen'!F51</f>
        <v>TD</v>
      </c>
      <c r="E54" s="121">
        <f>'3. Investeringen'!K51</f>
        <v>2012</v>
      </c>
      <c r="F54" s="172">
        <f>'3. Investeringen'!M51</f>
        <v>0</v>
      </c>
      <c r="G54" s="121">
        <f>'3. Investeringen'!N51</f>
        <v>2012</v>
      </c>
      <c r="H54" s="86">
        <f>'3. Investeringen'!O51</f>
        <v>15857.22</v>
      </c>
      <c r="I54" s="65"/>
      <c r="J54" s="86">
        <f>'6. Investeringen per jaar'!I51</f>
        <v>1</v>
      </c>
      <c r="K54" s="65"/>
      <c r="L54" s="123">
        <f t="shared" si="1"/>
        <v>2012</v>
      </c>
      <c r="M54" s="87">
        <f t="shared" si="2"/>
        <v>15857.22</v>
      </c>
      <c r="N54" s="117">
        <f t="shared" si="3"/>
        <v>0</v>
      </c>
      <c r="O54" s="87" t="b">
        <f t="shared" si="4"/>
        <v>0</v>
      </c>
      <c r="P54" s="117">
        <f>INDEX('2. Reguleringsparameters'!$D$44:$E$50,MATCH(C54,'2. Reguleringsparameters'!$B$44:$B$50,0),MATCH(D54,'2. Reguleringsparameters'!$D$43:$E$43,0))</f>
        <v>0.5</v>
      </c>
      <c r="Q54" s="65"/>
      <c r="R54" s="87">
        <f t="shared" si="8"/>
        <v>0</v>
      </c>
      <c r="S54" s="87">
        <f t="shared" si="8"/>
        <v>0</v>
      </c>
      <c r="T54" s="87">
        <f t="shared" si="8"/>
        <v>0</v>
      </c>
      <c r="U54" s="87">
        <f t="shared" si="8"/>
        <v>0</v>
      </c>
      <c r="V54" s="87">
        <f t="shared" si="8"/>
        <v>0</v>
      </c>
      <c r="W54" s="87">
        <f t="shared" si="8"/>
        <v>0</v>
      </c>
      <c r="X54" s="87">
        <f t="shared" si="8"/>
        <v>0</v>
      </c>
      <c r="Y54" s="87">
        <f t="shared" si="8"/>
        <v>0</v>
      </c>
      <c r="Z54" s="87">
        <f t="shared" si="8"/>
        <v>0</v>
      </c>
      <c r="AA54" s="87">
        <f t="shared" si="8"/>
        <v>0</v>
      </c>
      <c r="AB54" s="87">
        <f t="shared" si="8"/>
        <v>0</v>
      </c>
      <c r="AC54" s="87">
        <f t="shared" si="8"/>
        <v>0</v>
      </c>
      <c r="AD54" s="87">
        <f t="shared" si="8"/>
        <v>0</v>
      </c>
      <c r="AE54" s="87">
        <f t="shared" si="8"/>
        <v>0</v>
      </c>
      <c r="AF54" s="87">
        <f t="shared" si="8"/>
        <v>0</v>
      </c>
      <c r="AG54" s="87">
        <f t="shared" si="8"/>
        <v>0</v>
      </c>
      <c r="AI54" s="148"/>
      <c r="AJ54" s="128"/>
    </row>
    <row r="55" spans="1:36" s="20" customFormat="1" x14ac:dyDescent="0.2">
      <c r="A55" s="65"/>
      <c r="B55" s="86">
        <f>'3. Investeringen'!B52</f>
        <v>38</v>
      </c>
      <c r="C55" s="86" t="str">
        <f>'3. Investeringen'!C52</f>
        <v>Nieuwe investeringen</v>
      </c>
      <c r="D55" s="86" t="str">
        <f>'3. Investeringen'!F52</f>
        <v>TD</v>
      </c>
      <c r="E55" s="121">
        <f>'3. Investeringen'!K52</f>
        <v>2013</v>
      </c>
      <c r="F55" s="172">
        <f>'3. Investeringen'!M52</f>
        <v>55</v>
      </c>
      <c r="G55" s="121">
        <f>'3. Investeringen'!N52</f>
        <v>2013</v>
      </c>
      <c r="H55" s="86">
        <f>'3. Investeringen'!O52</f>
        <v>7868158.3185068462</v>
      </c>
      <c r="I55" s="65"/>
      <c r="J55" s="86">
        <f>'6. Investeringen per jaar'!I52</f>
        <v>1</v>
      </c>
      <c r="K55" s="65"/>
      <c r="L55" s="123">
        <f t="shared" si="1"/>
        <v>2068</v>
      </c>
      <c r="M55" s="87">
        <f t="shared" si="2"/>
        <v>6652170.2147376062</v>
      </c>
      <c r="N55" s="117">
        <f t="shared" si="3"/>
        <v>46.5</v>
      </c>
      <c r="O55" s="87" t="b">
        <f t="shared" si="4"/>
        <v>0</v>
      </c>
      <c r="P55" s="117">
        <f>INDEX('2. Reguleringsparameters'!$D$44:$E$50,MATCH(C55,'2. Reguleringsparameters'!$B$44:$B$50,0),MATCH(D55,'2. Reguleringsparameters'!$D$43:$E$43,0))</f>
        <v>0.5</v>
      </c>
      <c r="Q55" s="65"/>
      <c r="R55" s="87">
        <f t="shared" si="8"/>
        <v>0</v>
      </c>
      <c r="S55" s="87">
        <f t="shared" si="8"/>
        <v>0</v>
      </c>
      <c r="T55" s="87">
        <f t="shared" si="8"/>
        <v>71528.711986425871</v>
      </c>
      <c r="U55" s="87">
        <f t="shared" si="8"/>
        <v>143057.42397285174</v>
      </c>
      <c r="V55" s="87">
        <f t="shared" si="8"/>
        <v>143057.42397285174</v>
      </c>
      <c r="W55" s="87">
        <f t="shared" si="8"/>
        <v>143057.42397285174</v>
      </c>
      <c r="X55" s="87">
        <f t="shared" si="8"/>
        <v>143057.42397285174</v>
      </c>
      <c r="Y55" s="87">
        <f t="shared" si="8"/>
        <v>143057.42397285174</v>
      </c>
      <c r="Z55" s="87">
        <f t="shared" si="8"/>
        <v>143057.42397285174</v>
      </c>
      <c r="AA55" s="87">
        <f t="shared" si="8"/>
        <v>143057.42397285174</v>
      </c>
      <c r="AB55" s="87">
        <f t="shared" si="8"/>
        <v>143057.42397285174</v>
      </c>
      <c r="AC55" s="87">
        <f t="shared" si="8"/>
        <v>171668.90876742211</v>
      </c>
      <c r="AD55" s="87">
        <f t="shared" si="8"/>
        <v>167238.74337987573</v>
      </c>
      <c r="AE55" s="87">
        <f t="shared" si="8"/>
        <v>162922.90484104023</v>
      </c>
      <c r="AF55" s="87">
        <f t="shared" si="8"/>
        <v>158718.44278062627</v>
      </c>
      <c r="AG55" s="87">
        <f t="shared" si="8"/>
        <v>154622.4829669327</v>
      </c>
      <c r="AI55" s="148"/>
      <c r="AJ55" s="128"/>
    </row>
    <row r="56" spans="1:36" s="20" customFormat="1" x14ac:dyDescent="0.2">
      <c r="A56" s="65"/>
      <c r="B56" s="86">
        <f>'3. Investeringen'!B53</f>
        <v>39</v>
      </c>
      <c r="C56" s="86" t="str">
        <f>'3. Investeringen'!C53</f>
        <v>Nieuwe investeringen</v>
      </c>
      <c r="D56" s="86" t="str">
        <f>'3. Investeringen'!F53</f>
        <v>TD</v>
      </c>
      <c r="E56" s="121">
        <f>'3. Investeringen'!K53</f>
        <v>2013</v>
      </c>
      <c r="F56" s="172">
        <f>'3. Investeringen'!M53</f>
        <v>45</v>
      </c>
      <c r="G56" s="121">
        <f>'3. Investeringen'!N53</f>
        <v>2013</v>
      </c>
      <c r="H56" s="86">
        <f>'3. Investeringen'!O53</f>
        <v>61937596.895396404</v>
      </c>
      <c r="I56" s="65"/>
      <c r="J56" s="86">
        <f>'6. Investeringen per jaar'!I53</f>
        <v>1</v>
      </c>
      <c r="K56" s="65"/>
      <c r="L56" s="123">
        <f t="shared" si="1"/>
        <v>2058</v>
      </c>
      <c r="M56" s="87">
        <f t="shared" si="2"/>
        <v>50238273.037377082</v>
      </c>
      <c r="N56" s="117">
        <f t="shared" si="3"/>
        <v>36.5</v>
      </c>
      <c r="O56" s="87" t="b">
        <f t="shared" si="4"/>
        <v>0</v>
      </c>
      <c r="P56" s="117">
        <f>INDEX('2. Reguleringsparameters'!$D$44:$E$50,MATCH(C56,'2. Reguleringsparameters'!$B$44:$B$50,0),MATCH(D56,'2. Reguleringsparameters'!$D$43:$E$43,0))</f>
        <v>0.5</v>
      </c>
      <c r="Q56" s="65"/>
      <c r="R56" s="87">
        <f t="shared" si="8"/>
        <v>0</v>
      </c>
      <c r="S56" s="87">
        <f t="shared" si="8"/>
        <v>0</v>
      </c>
      <c r="T56" s="87">
        <f t="shared" si="8"/>
        <v>688195.52105996013</v>
      </c>
      <c r="U56" s="87">
        <f t="shared" si="8"/>
        <v>1376391.04211992</v>
      </c>
      <c r="V56" s="87">
        <f t="shared" si="8"/>
        <v>1376391.04211992</v>
      </c>
      <c r="W56" s="87">
        <f t="shared" si="8"/>
        <v>1376391.04211992</v>
      </c>
      <c r="X56" s="87">
        <f t="shared" si="8"/>
        <v>1376391.04211992</v>
      </c>
      <c r="Y56" s="87">
        <f t="shared" si="8"/>
        <v>1376391.04211992</v>
      </c>
      <c r="Z56" s="87">
        <f t="shared" si="8"/>
        <v>1376391.04211992</v>
      </c>
      <c r="AA56" s="87">
        <f t="shared" si="8"/>
        <v>1376391.04211992</v>
      </c>
      <c r="AB56" s="87">
        <f t="shared" si="8"/>
        <v>1376391.04211992</v>
      </c>
      <c r="AC56" s="87">
        <f t="shared" si="8"/>
        <v>1651669.2505439038</v>
      </c>
      <c r="AD56" s="87">
        <f t="shared" si="8"/>
        <v>1597367.7957315014</v>
      </c>
      <c r="AE56" s="87">
        <f t="shared" si="8"/>
        <v>1544851.5942280001</v>
      </c>
      <c r="AF56" s="87">
        <f t="shared" si="8"/>
        <v>1494061.9527739289</v>
      </c>
      <c r="AG56" s="87">
        <f t="shared" si="8"/>
        <v>1444942.1077512244</v>
      </c>
      <c r="AI56" s="148"/>
      <c r="AJ56" s="128"/>
    </row>
    <row r="57" spans="1:36" s="20" customFormat="1" x14ac:dyDescent="0.2">
      <c r="A57" s="65"/>
      <c r="B57" s="86">
        <f>'3. Investeringen'!B54</f>
        <v>40</v>
      </c>
      <c r="C57" s="86" t="str">
        <f>'3. Investeringen'!C54</f>
        <v>Nieuwe investeringen</v>
      </c>
      <c r="D57" s="86" t="str">
        <f>'3. Investeringen'!F54</f>
        <v>TD</v>
      </c>
      <c r="E57" s="121">
        <f>'3. Investeringen'!K54</f>
        <v>2013</v>
      </c>
      <c r="F57" s="172">
        <f>'3. Investeringen'!M54</f>
        <v>30</v>
      </c>
      <c r="G57" s="121">
        <f>'3. Investeringen'!N54</f>
        <v>2013</v>
      </c>
      <c r="H57" s="86">
        <f>'3. Investeringen'!O54</f>
        <v>4935722.2157229753</v>
      </c>
      <c r="I57" s="65"/>
      <c r="J57" s="86">
        <f>'6. Investeringen per jaar'!I54</f>
        <v>1</v>
      </c>
      <c r="K57" s="65"/>
      <c r="L57" s="123">
        <f t="shared" si="1"/>
        <v>2043</v>
      </c>
      <c r="M57" s="87">
        <f t="shared" si="2"/>
        <v>3537267.5879347995</v>
      </c>
      <c r="N57" s="117">
        <f t="shared" si="3"/>
        <v>21.5</v>
      </c>
      <c r="O57" s="87" t="b">
        <f t="shared" si="4"/>
        <v>0</v>
      </c>
      <c r="P57" s="117">
        <f>INDEX('2. Reguleringsparameters'!$D$44:$E$50,MATCH(C57,'2. Reguleringsparameters'!$B$44:$B$50,0),MATCH(D57,'2. Reguleringsparameters'!$D$43:$E$43,0))</f>
        <v>0.5</v>
      </c>
      <c r="Q57" s="65"/>
      <c r="R57" s="87">
        <f t="shared" si="8"/>
        <v>0</v>
      </c>
      <c r="S57" s="87">
        <f t="shared" si="8"/>
        <v>0</v>
      </c>
      <c r="T57" s="87">
        <f t="shared" si="8"/>
        <v>82262.036928716261</v>
      </c>
      <c r="U57" s="87">
        <f t="shared" si="8"/>
        <v>164524.07385743252</v>
      </c>
      <c r="V57" s="87">
        <f t="shared" si="8"/>
        <v>164524.07385743252</v>
      </c>
      <c r="W57" s="87">
        <f t="shared" si="8"/>
        <v>164524.07385743252</v>
      </c>
      <c r="X57" s="87">
        <f t="shared" si="8"/>
        <v>164524.07385743252</v>
      </c>
      <c r="Y57" s="87">
        <f t="shared" si="8"/>
        <v>164524.07385743252</v>
      </c>
      <c r="Z57" s="87">
        <f t="shared" si="8"/>
        <v>164524.07385743252</v>
      </c>
      <c r="AA57" s="87">
        <f t="shared" si="8"/>
        <v>164524.07385743252</v>
      </c>
      <c r="AB57" s="87">
        <f t="shared" si="8"/>
        <v>164524.07385743252</v>
      </c>
      <c r="AC57" s="87">
        <f t="shared" si="8"/>
        <v>197428.88862891903</v>
      </c>
      <c r="AD57" s="87">
        <f t="shared" si="8"/>
        <v>186409.60182172354</v>
      </c>
      <c r="AE57" s="87">
        <f t="shared" si="8"/>
        <v>176005.34497585992</v>
      </c>
      <c r="AF57" s="87">
        <f t="shared" si="8"/>
        <v>166181.79083767239</v>
      </c>
      <c r="AG57" s="87">
        <f t="shared" si="8"/>
        <v>160642.39780974996</v>
      </c>
      <c r="AI57" s="148"/>
      <c r="AJ57" s="128"/>
    </row>
    <row r="58" spans="1:36" s="20" customFormat="1" x14ac:dyDescent="0.2">
      <c r="A58" s="65"/>
      <c r="B58" s="86">
        <f>'3. Investeringen'!B55</f>
        <v>41</v>
      </c>
      <c r="C58" s="86" t="str">
        <f>'3. Investeringen'!C55</f>
        <v>Nieuwe investeringen</v>
      </c>
      <c r="D58" s="86" t="str">
        <f>'3. Investeringen'!F55</f>
        <v>TD</v>
      </c>
      <c r="E58" s="121">
        <f>'3. Investeringen'!K55</f>
        <v>2013</v>
      </c>
      <c r="F58" s="172">
        <f>'3. Investeringen'!M55</f>
        <v>0</v>
      </c>
      <c r="G58" s="121">
        <f>'3. Investeringen'!N55</f>
        <v>2013</v>
      </c>
      <c r="H58" s="86">
        <f>'3. Investeringen'!O55</f>
        <v>2243</v>
      </c>
      <c r="I58" s="65"/>
      <c r="J58" s="86">
        <f>'6. Investeringen per jaar'!I55</f>
        <v>1</v>
      </c>
      <c r="K58" s="65"/>
      <c r="L58" s="123">
        <f t="shared" si="1"/>
        <v>2013</v>
      </c>
      <c r="M58" s="87">
        <f t="shared" si="2"/>
        <v>2243</v>
      </c>
      <c r="N58" s="117">
        <f t="shared" si="3"/>
        <v>0</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0</v>
      </c>
      <c r="S58" s="87">
        <f t="shared" si="9"/>
        <v>0</v>
      </c>
      <c r="T58" s="87">
        <f t="shared" si="9"/>
        <v>0</v>
      </c>
      <c r="U58" s="87">
        <f t="shared" si="9"/>
        <v>0</v>
      </c>
      <c r="V58" s="87">
        <f t="shared" si="9"/>
        <v>0</v>
      </c>
      <c r="W58" s="87">
        <f t="shared" si="9"/>
        <v>0</v>
      </c>
      <c r="X58" s="87">
        <f t="shared" si="9"/>
        <v>0</v>
      </c>
      <c r="Y58" s="87">
        <f t="shared" si="9"/>
        <v>0</v>
      </c>
      <c r="Z58" s="87">
        <f t="shared" si="9"/>
        <v>0</v>
      </c>
      <c r="AA58" s="87">
        <f t="shared" si="9"/>
        <v>0</v>
      </c>
      <c r="AB58" s="87">
        <f t="shared" si="9"/>
        <v>0</v>
      </c>
      <c r="AC58" s="87">
        <f t="shared" si="9"/>
        <v>0</v>
      </c>
      <c r="AD58" s="87">
        <f t="shared" si="9"/>
        <v>0</v>
      </c>
      <c r="AE58" s="87">
        <f t="shared" si="9"/>
        <v>0</v>
      </c>
      <c r="AF58" s="87">
        <f t="shared" si="9"/>
        <v>0</v>
      </c>
      <c r="AG58" s="87">
        <f t="shared" si="9"/>
        <v>0</v>
      </c>
      <c r="AI58" s="148"/>
      <c r="AJ58" s="128"/>
    </row>
    <row r="59" spans="1:36" s="20" customFormat="1" x14ac:dyDescent="0.2">
      <c r="A59" s="65"/>
      <c r="B59" s="86">
        <f>'3. Investeringen'!B56</f>
        <v>42</v>
      </c>
      <c r="C59" s="86" t="str">
        <f>'3. Investeringen'!C56</f>
        <v>Nieuwe investeringen</v>
      </c>
      <c r="D59" s="86" t="str">
        <f>'3. Investeringen'!F56</f>
        <v>TD</v>
      </c>
      <c r="E59" s="121">
        <f>'3. Investeringen'!K56</f>
        <v>2014</v>
      </c>
      <c r="F59" s="172">
        <f>'3. Investeringen'!M56</f>
        <v>55</v>
      </c>
      <c r="G59" s="121">
        <f>'3. Investeringen'!N56</f>
        <v>2014</v>
      </c>
      <c r="H59" s="86">
        <f>'3. Investeringen'!O56</f>
        <v>8131867.7800000012</v>
      </c>
      <c r="I59" s="65"/>
      <c r="J59" s="86">
        <f>'6. Investeringen per jaar'!I56</f>
        <v>1</v>
      </c>
      <c r="K59" s="65"/>
      <c r="L59" s="123">
        <f t="shared" si="1"/>
        <v>2069</v>
      </c>
      <c r="M59" s="87">
        <f t="shared" si="2"/>
        <v>7022976.7190909097</v>
      </c>
      <c r="N59" s="117">
        <f t="shared" si="3"/>
        <v>47.5</v>
      </c>
      <c r="O59" s="87" t="b">
        <f t="shared" si="4"/>
        <v>0</v>
      </c>
      <c r="P59" s="117">
        <f>INDEX('2. Reguleringsparameters'!$D$44:$E$50,MATCH(C59,'2. Reguleringsparameters'!$B$44:$B$50,0),MATCH(D59,'2. Reguleringsparameters'!$D$43:$E$43,0))</f>
        <v>0.5</v>
      </c>
      <c r="Q59" s="65"/>
      <c r="R59" s="87">
        <f t="shared" si="9"/>
        <v>0</v>
      </c>
      <c r="S59" s="87">
        <f t="shared" si="9"/>
        <v>0</v>
      </c>
      <c r="T59" s="87">
        <f t="shared" si="9"/>
        <v>0</v>
      </c>
      <c r="U59" s="87">
        <f t="shared" si="9"/>
        <v>73926.070727272745</v>
      </c>
      <c r="V59" s="87">
        <f t="shared" si="9"/>
        <v>147852.14145454549</v>
      </c>
      <c r="W59" s="87">
        <f t="shared" si="9"/>
        <v>147852.14145454549</v>
      </c>
      <c r="X59" s="87">
        <f t="shared" si="9"/>
        <v>147852.14145454549</v>
      </c>
      <c r="Y59" s="87">
        <f t="shared" si="9"/>
        <v>147852.14145454549</v>
      </c>
      <c r="Z59" s="87">
        <f t="shared" si="9"/>
        <v>147852.14145454549</v>
      </c>
      <c r="AA59" s="87">
        <f t="shared" si="9"/>
        <v>147852.14145454549</v>
      </c>
      <c r="AB59" s="87">
        <f t="shared" si="9"/>
        <v>147852.14145454549</v>
      </c>
      <c r="AC59" s="87">
        <f t="shared" si="9"/>
        <v>177422.56974545456</v>
      </c>
      <c r="AD59" s="87">
        <f t="shared" si="9"/>
        <v>172940.31535188516</v>
      </c>
      <c r="AE59" s="87">
        <f t="shared" si="9"/>
        <v>168571.29685878492</v>
      </c>
      <c r="AF59" s="87">
        <f t="shared" si="9"/>
        <v>164312.65356972089</v>
      </c>
      <c r="AG59" s="87">
        <f t="shared" si="9"/>
        <v>160161.59705848584</v>
      </c>
      <c r="AI59" s="148"/>
      <c r="AJ59" s="128"/>
    </row>
    <row r="60" spans="1:36" s="20" customFormat="1" x14ac:dyDescent="0.2">
      <c r="A60" s="65"/>
      <c r="B60" s="86">
        <f>'3. Investeringen'!B57</f>
        <v>43</v>
      </c>
      <c r="C60" s="86" t="str">
        <f>'3. Investeringen'!C57</f>
        <v>Nieuwe investeringen</v>
      </c>
      <c r="D60" s="86" t="str">
        <f>'3. Investeringen'!F57</f>
        <v>TD</v>
      </c>
      <c r="E60" s="121">
        <f>'3. Investeringen'!K57</f>
        <v>2014</v>
      </c>
      <c r="F60" s="172">
        <f>'3. Investeringen'!M57</f>
        <v>45</v>
      </c>
      <c r="G60" s="121">
        <f>'3. Investeringen'!N57</f>
        <v>2014</v>
      </c>
      <c r="H60" s="86">
        <f>'3. Investeringen'!O57</f>
        <v>48158941.640000001</v>
      </c>
      <c r="I60" s="65"/>
      <c r="J60" s="86">
        <f>'6. Investeringen per jaar'!I57</f>
        <v>1</v>
      </c>
      <c r="K60" s="65"/>
      <c r="L60" s="123">
        <f t="shared" si="1"/>
        <v>2059</v>
      </c>
      <c r="M60" s="87">
        <f t="shared" si="2"/>
        <v>40132451.366666667</v>
      </c>
      <c r="N60" s="117">
        <f t="shared" si="3"/>
        <v>37.5</v>
      </c>
      <c r="O60" s="87" t="b">
        <f t="shared" si="4"/>
        <v>0</v>
      </c>
      <c r="P60" s="117">
        <f>INDEX('2. Reguleringsparameters'!$D$44:$E$50,MATCH(C60,'2. Reguleringsparameters'!$B$44:$B$50,0),MATCH(D60,'2. Reguleringsparameters'!$D$43:$E$43,0))</f>
        <v>0.5</v>
      </c>
      <c r="Q60" s="65"/>
      <c r="R60" s="87">
        <f t="shared" si="9"/>
        <v>0</v>
      </c>
      <c r="S60" s="87">
        <f t="shared" si="9"/>
        <v>0</v>
      </c>
      <c r="T60" s="87">
        <f t="shared" si="9"/>
        <v>0</v>
      </c>
      <c r="U60" s="87">
        <f t="shared" si="9"/>
        <v>535099.35155555559</v>
      </c>
      <c r="V60" s="87">
        <f t="shared" si="9"/>
        <v>1070198.7031111112</v>
      </c>
      <c r="W60" s="87">
        <f t="shared" si="9"/>
        <v>1070198.7031111112</v>
      </c>
      <c r="X60" s="87">
        <f t="shared" si="9"/>
        <v>1070198.7031111112</v>
      </c>
      <c r="Y60" s="87">
        <f t="shared" si="9"/>
        <v>1070198.7031111112</v>
      </c>
      <c r="Z60" s="87">
        <f t="shared" si="9"/>
        <v>1070198.7031111112</v>
      </c>
      <c r="AA60" s="87">
        <f t="shared" si="9"/>
        <v>1070198.7031111112</v>
      </c>
      <c r="AB60" s="87">
        <f t="shared" si="9"/>
        <v>1070198.7031111112</v>
      </c>
      <c r="AC60" s="87">
        <f t="shared" si="9"/>
        <v>1284238.4437333334</v>
      </c>
      <c r="AD60" s="87">
        <f t="shared" si="9"/>
        <v>1243142.8135338668</v>
      </c>
      <c r="AE60" s="87">
        <f t="shared" si="9"/>
        <v>1203362.2435007829</v>
      </c>
      <c r="AF60" s="87">
        <f t="shared" si="9"/>
        <v>1164854.651708758</v>
      </c>
      <c r="AG60" s="87">
        <f t="shared" si="9"/>
        <v>1127579.3028540777</v>
      </c>
      <c r="AI60" s="148"/>
      <c r="AJ60" s="128"/>
    </row>
    <row r="61" spans="1:36" s="20" customFormat="1" x14ac:dyDescent="0.2">
      <c r="A61" s="65"/>
      <c r="B61" s="86">
        <f>'3. Investeringen'!B58</f>
        <v>44</v>
      </c>
      <c r="C61" s="86" t="str">
        <f>'3. Investeringen'!C58</f>
        <v>Nieuwe investeringen</v>
      </c>
      <c r="D61" s="86" t="str">
        <f>'3. Investeringen'!F58</f>
        <v>TD</v>
      </c>
      <c r="E61" s="121">
        <f>'3. Investeringen'!K58</f>
        <v>2014</v>
      </c>
      <c r="F61" s="172">
        <f>'3. Investeringen'!M58</f>
        <v>30</v>
      </c>
      <c r="G61" s="121">
        <f>'3. Investeringen'!N58</f>
        <v>2014</v>
      </c>
      <c r="H61" s="86">
        <f>'3. Investeringen'!O58</f>
        <v>4243281.1975000007</v>
      </c>
      <c r="I61" s="65"/>
      <c r="J61" s="86">
        <f>'6. Investeringen per jaar'!I58</f>
        <v>1</v>
      </c>
      <c r="K61" s="65"/>
      <c r="L61" s="123">
        <f t="shared" si="1"/>
        <v>2044</v>
      </c>
      <c r="M61" s="87">
        <f t="shared" si="2"/>
        <v>3182460.8981250008</v>
      </c>
      <c r="N61" s="117">
        <f t="shared" si="3"/>
        <v>22.5</v>
      </c>
      <c r="O61" s="87" t="b">
        <f t="shared" si="4"/>
        <v>0</v>
      </c>
      <c r="P61" s="117">
        <f>INDEX('2. Reguleringsparameters'!$D$44:$E$50,MATCH(C61,'2. Reguleringsparameters'!$B$44:$B$50,0),MATCH(D61,'2. Reguleringsparameters'!$D$43:$E$43,0))</f>
        <v>0.5</v>
      </c>
      <c r="Q61" s="65"/>
      <c r="R61" s="87">
        <f t="shared" si="9"/>
        <v>0</v>
      </c>
      <c r="S61" s="87">
        <f t="shared" si="9"/>
        <v>0</v>
      </c>
      <c r="T61" s="87">
        <f t="shared" si="9"/>
        <v>0</v>
      </c>
      <c r="U61" s="87">
        <f t="shared" si="9"/>
        <v>70721.353291666674</v>
      </c>
      <c r="V61" s="87">
        <f t="shared" si="9"/>
        <v>141442.70658333335</v>
      </c>
      <c r="W61" s="87">
        <f t="shared" si="9"/>
        <v>141442.70658333335</v>
      </c>
      <c r="X61" s="87">
        <f t="shared" si="9"/>
        <v>141442.70658333335</v>
      </c>
      <c r="Y61" s="87">
        <f t="shared" si="9"/>
        <v>141442.70658333335</v>
      </c>
      <c r="Z61" s="87">
        <f t="shared" si="9"/>
        <v>141442.70658333335</v>
      </c>
      <c r="AA61" s="87">
        <f t="shared" si="9"/>
        <v>141442.70658333335</v>
      </c>
      <c r="AB61" s="87">
        <f t="shared" si="9"/>
        <v>141442.70658333335</v>
      </c>
      <c r="AC61" s="87">
        <f t="shared" si="9"/>
        <v>169731.24790000002</v>
      </c>
      <c r="AD61" s="87">
        <f t="shared" si="9"/>
        <v>160678.91467866671</v>
      </c>
      <c r="AE61" s="87">
        <f t="shared" si="9"/>
        <v>152109.37256247114</v>
      </c>
      <c r="AF61" s="87">
        <f t="shared" si="9"/>
        <v>143996.87269247268</v>
      </c>
      <c r="AG61" s="87">
        <f t="shared" si="9"/>
        <v>138159.16163737242</v>
      </c>
      <c r="AI61" s="148"/>
      <c r="AJ61" s="128"/>
    </row>
    <row r="62" spans="1:36" s="20" customFormat="1" x14ac:dyDescent="0.2">
      <c r="A62" s="65"/>
      <c r="B62" s="86">
        <f>'3. Investeringen'!B59</f>
        <v>45</v>
      </c>
      <c r="C62" s="86" t="str">
        <f>'3. Investeringen'!C59</f>
        <v>Nieuwe investeringen</v>
      </c>
      <c r="D62" s="86" t="str">
        <f>'3. Investeringen'!F59</f>
        <v>TD</v>
      </c>
      <c r="E62" s="121">
        <f>'3. Investeringen'!K59</f>
        <v>2014</v>
      </c>
      <c r="F62" s="172">
        <f>'3. Investeringen'!M59</f>
        <v>0</v>
      </c>
      <c r="G62" s="121">
        <f>'3. Investeringen'!N59</f>
        <v>2014</v>
      </c>
      <c r="H62" s="86">
        <f>'3. Investeringen'!O59</f>
        <v>-246183.03000000003</v>
      </c>
      <c r="I62" s="65"/>
      <c r="J62" s="86">
        <f>'6. Investeringen per jaar'!I59</f>
        <v>1</v>
      </c>
      <c r="K62" s="65"/>
      <c r="L62" s="123">
        <f t="shared" si="1"/>
        <v>2014</v>
      </c>
      <c r="M62" s="87">
        <f t="shared" si="2"/>
        <v>-246183.03000000003</v>
      </c>
      <c r="N62" s="117">
        <f t="shared" si="3"/>
        <v>0</v>
      </c>
      <c r="O62" s="87" t="b">
        <f t="shared" si="4"/>
        <v>1</v>
      </c>
      <c r="P62" s="117">
        <f>INDEX('2. Reguleringsparameters'!$D$44:$E$50,MATCH(C62,'2. Reguleringsparameters'!$B$44:$B$50,0),MATCH(D62,'2. Reguleringsparameters'!$D$43:$E$43,0))</f>
        <v>0.5</v>
      </c>
      <c r="Q62" s="65"/>
      <c r="R62" s="87">
        <f t="shared" si="9"/>
        <v>0</v>
      </c>
      <c r="S62" s="87">
        <f t="shared" si="9"/>
        <v>0</v>
      </c>
      <c r="T62" s="87">
        <f t="shared" si="9"/>
        <v>0</v>
      </c>
      <c r="U62" s="87">
        <f t="shared" si="9"/>
        <v>0</v>
      </c>
      <c r="V62" s="87">
        <f t="shared" si="9"/>
        <v>0</v>
      </c>
      <c r="W62" s="87">
        <f t="shared" si="9"/>
        <v>0</v>
      </c>
      <c r="X62" s="87">
        <f t="shared" si="9"/>
        <v>0</v>
      </c>
      <c r="Y62" s="87">
        <f t="shared" si="9"/>
        <v>0</v>
      </c>
      <c r="Z62" s="87">
        <f t="shared" si="9"/>
        <v>0</v>
      </c>
      <c r="AA62" s="87">
        <f t="shared" si="9"/>
        <v>0</v>
      </c>
      <c r="AB62" s="87">
        <f t="shared" si="9"/>
        <v>0</v>
      </c>
      <c r="AC62" s="87">
        <f t="shared" si="9"/>
        <v>0</v>
      </c>
      <c r="AD62" s="87">
        <f t="shared" si="9"/>
        <v>0</v>
      </c>
      <c r="AE62" s="87">
        <f t="shared" si="9"/>
        <v>0</v>
      </c>
      <c r="AF62" s="87">
        <f t="shared" si="9"/>
        <v>0</v>
      </c>
      <c r="AG62" s="87">
        <f t="shared" si="9"/>
        <v>0</v>
      </c>
      <c r="AI62" s="148"/>
      <c r="AJ62" s="128"/>
    </row>
    <row r="63" spans="1:36" s="20" customFormat="1" x14ac:dyDescent="0.2">
      <c r="A63" s="65"/>
      <c r="B63" s="86">
        <f>'3. Investeringen'!B60</f>
        <v>46</v>
      </c>
      <c r="C63" s="86" t="str">
        <f>'3. Investeringen'!C60</f>
        <v>Nieuwe investeringen</v>
      </c>
      <c r="D63" s="86" t="str">
        <f>'3. Investeringen'!F60</f>
        <v>TD</v>
      </c>
      <c r="E63" s="121">
        <f>'3. Investeringen'!K60</f>
        <v>2015</v>
      </c>
      <c r="F63" s="172">
        <f>'3. Investeringen'!M60</f>
        <v>55</v>
      </c>
      <c r="G63" s="121">
        <f>'3. Investeringen'!N60</f>
        <v>2015</v>
      </c>
      <c r="H63" s="86">
        <f>'3. Investeringen'!O60</f>
        <v>9232372.6985624954</v>
      </c>
      <c r="I63" s="65"/>
      <c r="J63" s="86">
        <f>'6. Investeringen per jaar'!I60</f>
        <v>1</v>
      </c>
      <c r="K63" s="65"/>
      <c r="L63" s="123">
        <f t="shared" si="1"/>
        <v>2070</v>
      </c>
      <c r="M63" s="87">
        <f t="shared" si="2"/>
        <v>8141274.1069141999</v>
      </c>
      <c r="N63" s="117">
        <f t="shared" si="3"/>
        <v>48.5</v>
      </c>
      <c r="O63" s="87" t="b">
        <f t="shared" si="4"/>
        <v>0</v>
      </c>
      <c r="P63" s="117">
        <f>INDEX('2. Reguleringsparameters'!$D$44:$E$50,MATCH(C63,'2. Reguleringsparameters'!$B$44:$B$50,0),MATCH(D63,'2. Reguleringsparameters'!$D$43:$E$43,0))</f>
        <v>0.5</v>
      </c>
      <c r="Q63" s="65"/>
      <c r="R63" s="87">
        <f t="shared" si="9"/>
        <v>0</v>
      </c>
      <c r="S63" s="87">
        <f t="shared" si="9"/>
        <v>0</v>
      </c>
      <c r="T63" s="87">
        <f t="shared" si="9"/>
        <v>0</v>
      </c>
      <c r="U63" s="87">
        <f t="shared" si="9"/>
        <v>0</v>
      </c>
      <c r="V63" s="87">
        <f t="shared" si="9"/>
        <v>83930.660896022688</v>
      </c>
      <c r="W63" s="87">
        <f t="shared" si="9"/>
        <v>167861.32179204538</v>
      </c>
      <c r="X63" s="87">
        <f t="shared" si="9"/>
        <v>167861.32179204538</v>
      </c>
      <c r="Y63" s="87">
        <f t="shared" si="9"/>
        <v>167861.32179204538</v>
      </c>
      <c r="Z63" s="87">
        <f t="shared" si="9"/>
        <v>167861.32179204538</v>
      </c>
      <c r="AA63" s="87">
        <f t="shared" si="9"/>
        <v>167861.32179204538</v>
      </c>
      <c r="AB63" s="87">
        <f t="shared" si="9"/>
        <v>167861.32179204538</v>
      </c>
      <c r="AC63" s="87">
        <f t="shared" si="9"/>
        <v>201433.58615045442</v>
      </c>
      <c r="AD63" s="87">
        <f t="shared" si="9"/>
        <v>196449.66236941225</v>
      </c>
      <c r="AE63" s="87">
        <f t="shared" si="9"/>
        <v>191589.05216645772</v>
      </c>
      <c r="AF63" s="87">
        <f t="shared" si="9"/>
        <v>186848.70448398867</v>
      </c>
      <c r="AG63" s="87">
        <f t="shared" si="9"/>
        <v>182225.64375448792</v>
      </c>
      <c r="AI63" s="148"/>
      <c r="AJ63" s="128"/>
    </row>
    <row r="64" spans="1:36" s="20" customFormat="1" x14ac:dyDescent="0.2">
      <c r="A64" s="65"/>
      <c r="B64" s="86">
        <f>'3. Investeringen'!B61</f>
        <v>47</v>
      </c>
      <c r="C64" s="86" t="str">
        <f>'3. Investeringen'!C61</f>
        <v>Nieuwe investeringen</v>
      </c>
      <c r="D64" s="86" t="str">
        <f>'3. Investeringen'!F61</f>
        <v>TD</v>
      </c>
      <c r="E64" s="121">
        <f>'3. Investeringen'!K61</f>
        <v>2015</v>
      </c>
      <c r="F64" s="172">
        <f>'3. Investeringen'!M61</f>
        <v>45</v>
      </c>
      <c r="G64" s="121">
        <f>'3. Investeringen'!N61</f>
        <v>2015</v>
      </c>
      <c r="H64" s="86">
        <f>'3. Investeringen'!O61</f>
        <v>52180544.395106949</v>
      </c>
      <c r="I64" s="65"/>
      <c r="J64" s="86">
        <f>'6. Investeringen per jaar'!I61</f>
        <v>1</v>
      </c>
      <c r="K64" s="65"/>
      <c r="L64" s="123">
        <f t="shared" si="1"/>
        <v>2060</v>
      </c>
      <c r="M64" s="87">
        <f t="shared" si="2"/>
        <v>44643354.649147056</v>
      </c>
      <c r="N64" s="117">
        <f t="shared" si="3"/>
        <v>38.5</v>
      </c>
      <c r="O64" s="87" t="b">
        <f t="shared" si="4"/>
        <v>0</v>
      </c>
      <c r="P64" s="117">
        <f>INDEX('2. Reguleringsparameters'!$D$44:$E$50,MATCH(C64,'2. Reguleringsparameters'!$B$44:$B$50,0),MATCH(D64,'2. Reguleringsparameters'!$D$43:$E$43,0))</f>
        <v>0.5</v>
      </c>
      <c r="Q64" s="65"/>
      <c r="R64" s="87">
        <f t="shared" si="9"/>
        <v>0</v>
      </c>
      <c r="S64" s="87">
        <f t="shared" si="9"/>
        <v>0</v>
      </c>
      <c r="T64" s="87">
        <f t="shared" si="9"/>
        <v>0</v>
      </c>
      <c r="U64" s="87">
        <f t="shared" si="9"/>
        <v>0</v>
      </c>
      <c r="V64" s="87">
        <f t="shared" si="9"/>
        <v>579783.82661229942</v>
      </c>
      <c r="W64" s="87">
        <f t="shared" si="9"/>
        <v>1159567.6532245988</v>
      </c>
      <c r="X64" s="87">
        <f t="shared" si="9"/>
        <v>1159567.6532245988</v>
      </c>
      <c r="Y64" s="87">
        <f t="shared" si="9"/>
        <v>1159567.6532245988</v>
      </c>
      <c r="Z64" s="87">
        <f t="shared" si="9"/>
        <v>1159567.6532245988</v>
      </c>
      <c r="AA64" s="87">
        <f t="shared" si="9"/>
        <v>1159567.6532245988</v>
      </c>
      <c r="AB64" s="87">
        <f t="shared" si="9"/>
        <v>1159567.6532245988</v>
      </c>
      <c r="AC64" s="87">
        <f t="shared" si="9"/>
        <v>1391481.1838695186</v>
      </c>
      <c r="AD64" s="87">
        <f t="shared" si="9"/>
        <v>1348110.3417748844</v>
      </c>
      <c r="AE64" s="87">
        <f t="shared" si="9"/>
        <v>1306091.3181351477</v>
      </c>
      <c r="AF64" s="87">
        <f t="shared" si="9"/>
        <v>1265381.9783491171</v>
      </c>
      <c r="AG64" s="87">
        <f t="shared" si="9"/>
        <v>1225941.5011018717</v>
      </c>
      <c r="AI64" s="148"/>
      <c r="AJ64" s="128"/>
    </row>
    <row r="65" spans="1:36" s="20" customFormat="1" x14ac:dyDescent="0.2">
      <c r="A65" s="65"/>
      <c r="B65" s="86">
        <f>'3. Investeringen'!B62</f>
        <v>48</v>
      </c>
      <c r="C65" s="86" t="str">
        <f>'3. Investeringen'!C62</f>
        <v>Nieuwe investeringen</v>
      </c>
      <c r="D65" s="86" t="str">
        <f>'3. Investeringen'!F62</f>
        <v>TD</v>
      </c>
      <c r="E65" s="121">
        <f>'3. Investeringen'!K62</f>
        <v>2015</v>
      </c>
      <c r="F65" s="172">
        <f>'3. Investeringen'!M62</f>
        <v>30</v>
      </c>
      <c r="G65" s="121">
        <f>'3. Investeringen'!N62</f>
        <v>2015</v>
      </c>
      <c r="H65" s="86">
        <f>'3. Investeringen'!O62</f>
        <v>8461526.1582693234</v>
      </c>
      <c r="I65" s="65"/>
      <c r="J65" s="86">
        <f>'6. Investeringen per jaar'!I62</f>
        <v>1</v>
      </c>
      <c r="K65" s="65"/>
      <c r="L65" s="123">
        <f t="shared" si="1"/>
        <v>2045</v>
      </c>
      <c r="M65" s="87">
        <f t="shared" si="2"/>
        <v>6628195.4906443032</v>
      </c>
      <c r="N65" s="117">
        <f t="shared" si="3"/>
        <v>23.5</v>
      </c>
      <c r="O65" s="87" t="b">
        <f t="shared" si="4"/>
        <v>0</v>
      </c>
      <c r="P65" s="117">
        <f>INDEX('2. Reguleringsparameters'!$D$44:$E$50,MATCH(C65,'2. Reguleringsparameters'!$B$44:$B$50,0),MATCH(D65,'2. Reguleringsparameters'!$D$43:$E$43,0))</f>
        <v>0.5</v>
      </c>
      <c r="Q65" s="65"/>
      <c r="R65" s="87">
        <f t="shared" si="9"/>
        <v>0</v>
      </c>
      <c r="S65" s="87">
        <f t="shared" si="9"/>
        <v>0</v>
      </c>
      <c r="T65" s="87">
        <f t="shared" si="9"/>
        <v>0</v>
      </c>
      <c r="U65" s="87">
        <f t="shared" si="9"/>
        <v>0</v>
      </c>
      <c r="V65" s="87">
        <f t="shared" si="9"/>
        <v>141025.43597115538</v>
      </c>
      <c r="W65" s="87">
        <f t="shared" si="9"/>
        <v>282050.87194231077</v>
      </c>
      <c r="X65" s="87">
        <f t="shared" si="9"/>
        <v>282050.87194231077</v>
      </c>
      <c r="Y65" s="87">
        <f t="shared" si="9"/>
        <v>282050.87194231077</v>
      </c>
      <c r="Z65" s="87">
        <f t="shared" si="9"/>
        <v>282050.87194231077</v>
      </c>
      <c r="AA65" s="87">
        <f t="shared" si="9"/>
        <v>282050.87194231077</v>
      </c>
      <c r="AB65" s="87">
        <f t="shared" si="9"/>
        <v>282050.87194231077</v>
      </c>
      <c r="AC65" s="87">
        <f t="shared" si="9"/>
        <v>338461.04633077292</v>
      </c>
      <c r="AD65" s="87">
        <f t="shared" si="9"/>
        <v>321177.92907132918</v>
      </c>
      <c r="AE65" s="87">
        <f t="shared" si="9"/>
        <v>304777.35396981449</v>
      </c>
      <c r="AF65" s="87">
        <f t="shared" si="9"/>
        <v>289214.25504369632</v>
      </c>
      <c r="AG65" s="87">
        <f t="shared" si="9"/>
        <v>275618.71313993278</v>
      </c>
      <c r="AI65" s="148"/>
      <c r="AJ65" s="128"/>
    </row>
    <row r="66" spans="1:36" s="20" customFormat="1" x14ac:dyDescent="0.2">
      <c r="A66" s="65"/>
      <c r="B66" s="86">
        <f>'3. Investeringen'!B63</f>
        <v>49</v>
      </c>
      <c r="C66" s="86" t="str">
        <f>'3. Investeringen'!C63</f>
        <v>Nieuwe investeringen</v>
      </c>
      <c r="D66" s="86" t="str">
        <f>'3. Investeringen'!F63</f>
        <v>TD</v>
      </c>
      <c r="E66" s="121">
        <f>'3. Investeringen'!K63</f>
        <v>2015</v>
      </c>
      <c r="F66" s="172">
        <f>'3. Investeringen'!M63</f>
        <v>0</v>
      </c>
      <c r="G66" s="121">
        <f>'3. Investeringen'!N63</f>
        <v>2015</v>
      </c>
      <c r="H66" s="86">
        <f>'3. Investeringen'!O63</f>
        <v>285983.98</v>
      </c>
      <c r="I66" s="65"/>
      <c r="J66" s="86">
        <f>'6. Investeringen per jaar'!I63</f>
        <v>1</v>
      </c>
      <c r="K66" s="65"/>
      <c r="L66" s="123">
        <f t="shared" si="1"/>
        <v>2015</v>
      </c>
      <c r="M66" s="87">
        <f t="shared" si="2"/>
        <v>285983.98</v>
      </c>
      <c r="N66" s="117">
        <f t="shared" si="3"/>
        <v>0</v>
      </c>
      <c r="O66" s="87" t="b">
        <f t="shared" si="4"/>
        <v>0</v>
      </c>
      <c r="P66" s="117">
        <f>INDEX('2. Reguleringsparameters'!$D$44:$E$50,MATCH(C66,'2. Reguleringsparameters'!$B$44:$B$50,0),MATCH(D66,'2. Reguleringsparameters'!$D$43:$E$43,0))</f>
        <v>0.5</v>
      </c>
      <c r="Q66" s="65"/>
      <c r="R66" s="87">
        <f t="shared" si="9"/>
        <v>0</v>
      </c>
      <c r="S66" s="87">
        <f t="shared" si="9"/>
        <v>0</v>
      </c>
      <c r="T66" s="87">
        <f t="shared" si="9"/>
        <v>0</v>
      </c>
      <c r="U66" s="87">
        <f t="shared" si="9"/>
        <v>0</v>
      </c>
      <c r="V66" s="87">
        <f t="shared" si="9"/>
        <v>0</v>
      </c>
      <c r="W66" s="87">
        <f t="shared" si="9"/>
        <v>0</v>
      </c>
      <c r="X66" s="87">
        <f t="shared" si="9"/>
        <v>0</v>
      </c>
      <c r="Y66" s="87">
        <f t="shared" si="9"/>
        <v>0</v>
      </c>
      <c r="Z66" s="87">
        <f t="shared" si="9"/>
        <v>0</v>
      </c>
      <c r="AA66" s="87">
        <f t="shared" si="9"/>
        <v>0</v>
      </c>
      <c r="AB66" s="87">
        <f t="shared" si="9"/>
        <v>0</v>
      </c>
      <c r="AC66" s="87">
        <f t="shared" si="9"/>
        <v>0</v>
      </c>
      <c r="AD66" s="87">
        <f t="shared" si="9"/>
        <v>0</v>
      </c>
      <c r="AE66" s="87">
        <f t="shared" si="9"/>
        <v>0</v>
      </c>
      <c r="AF66" s="87">
        <f t="shared" si="9"/>
        <v>0</v>
      </c>
      <c r="AG66" s="87">
        <f t="shared" si="9"/>
        <v>0</v>
      </c>
      <c r="AI66" s="148"/>
      <c r="AJ66" s="128"/>
    </row>
    <row r="67" spans="1:36" s="20" customFormat="1" x14ac:dyDescent="0.2">
      <c r="A67" s="65"/>
      <c r="B67" s="86">
        <f>'3. Investeringen'!B64</f>
        <v>50</v>
      </c>
      <c r="C67" s="86" t="str">
        <f>'3. Investeringen'!C64</f>
        <v>Nieuwe investeringen</v>
      </c>
      <c r="D67" s="86" t="str">
        <f>'3. Investeringen'!F64</f>
        <v>TD</v>
      </c>
      <c r="E67" s="121">
        <f>'3. Investeringen'!K64</f>
        <v>2016</v>
      </c>
      <c r="F67" s="172">
        <f>'3. Investeringen'!M64</f>
        <v>55</v>
      </c>
      <c r="G67" s="121">
        <f>'3. Investeringen'!N64</f>
        <v>2016</v>
      </c>
      <c r="H67" s="86">
        <f>'3. Investeringen'!O64</f>
        <v>10568147.203657143</v>
      </c>
      <c r="I67" s="65"/>
      <c r="J67" s="86">
        <f>'6. Investeringen per jaar'!I64</f>
        <v>1</v>
      </c>
      <c r="K67" s="65"/>
      <c r="L67" s="123">
        <f t="shared" si="1"/>
        <v>2071</v>
      </c>
      <c r="M67" s="87">
        <f t="shared" si="2"/>
        <v>9511332.4832914285</v>
      </c>
      <c r="N67" s="117">
        <f t="shared" si="3"/>
        <v>49.5</v>
      </c>
      <c r="O67" s="87" t="b">
        <f t="shared" si="4"/>
        <v>0</v>
      </c>
      <c r="P67" s="117">
        <f>INDEX('2. Reguleringsparameters'!$D$44:$E$50,MATCH(C67,'2. Reguleringsparameters'!$B$44:$B$50,0),MATCH(D67,'2. Reguleringsparameters'!$D$43:$E$43,0))</f>
        <v>0.5</v>
      </c>
      <c r="Q67" s="65"/>
      <c r="R67" s="87">
        <f t="shared" si="9"/>
        <v>0</v>
      </c>
      <c r="S67" s="87">
        <f t="shared" si="9"/>
        <v>0</v>
      </c>
      <c r="T67" s="87">
        <f t="shared" si="9"/>
        <v>0</v>
      </c>
      <c r="U67" s="87">
        <f t="shared" si="9"/>
        <v>0</v>
      </c>
      <c r="V67" s="87">
        <f t="shared" si="9"/>
        <v>0</v>
      </c>
      <c r="W67" s="87">
        <f t="shared" si="9"/>
        <v>96074.065487792206</v>
      </c>
      <c r="X67" s="87">
        <f t="shared" si="9"/>
        <v>192148.13097558441</v>
      </c>
      <c r="Y67" s="87">
        <f t="shared" si="9"/>
        <v>192148.13097558441</v>
      </c>
      <c r="Z67" s="87">
        <f t="shared" si="9"/>
        <v>192148.13097558441</v>
      </c>
      <c r="AA67" s="87">
        <f t="shared" si="9"/>
        <v>192148.13097558441</v>
      </c>
      <c r="AB67" s="87">
        <f t="shared" si="9"/>
        <v>192148.13097558441</v>
      </c>
      <c r="AC67" s="87">
        <f t="shared" si="9"/>
        <v>230577.75717070131</v>
      </c>
      <c r="AD67" s="87">
        <f t="shared" si="9"/>
        <v>224987.99336050247</v>
      </c>
      <c r="AE67" s="87">
        <f t="shared" si="9"/>
        <v>219533.73897600544</v>
      </c>
      <c r="AF67" s="87">
        <f t="shared" si="9"/>
        <v>214211.7089402235</v>
      </c>
      <c r="AG67" s="87">
        <f t="shared" si="9"/>
        <v>209018.6978143999</v>
      </c>
      <c r="AI67" s="148"/>
      <c r="AJ67" s="128"/>
    </row>
    <row r="68" spans="1:36" s="20" customFormat="1" x14ac:dyDescent="0.2">
      <c r="A68" s="65"/>
      <c r="B68" s="86">
        <f>'3. Investeringen'!B65</f>
        <v>51</v>
      </c>
      <c r="C68" s="86" t="str">
        <f>'3. Investeringen'!C65</f>
        <v>Nieuwe investeringen</v>
      </c>
      <c r="D68" s="86" t="str">
        <f>'3. Investeringen'!F65</f>
        <v>TD</v>
      </c>
      <c r="E68" s="121">
        <f>'3. Investeringen'!K65</f>
        <v>2016</v>
      </c>
      <c r="F68" s="172">
        <f>'3. Investeringen'!M65</f>
        <v>45</v>
      </c>
      <c r="G68" s="121">
        <f>'3. Investeringen'!N65</f>
        <v>2016</v>
      </c>
      <c r="H68" s="86">
        <f>'3. Investeringen'!O65</f>
        <v>50749319.705177777</v>
      </c>
      <c r="I68" s="65"/>
      <c r="J68" s="86">
        <f>'6. Investeringen per jaar'!I65</f>
        <v>1</v>
      </c>
      <c r="K68" s="65"/>
      <c r="L68" s="123">
        <f t="shared" si="1"/>
        <v>2061</v>
      </c>
      <c r="M68" s="87">
        <f t="shared" si="2"/>
        <v>44546625.074544936</v>
      </c>
      <c r="N68" s="117">
        <f t="shared" si="3"/>
        <v>39.5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0</v>
      </c>
      <c r="T68" s="87">
        <f t="shared" si="10"/>
        <v>0</v>
      </c>
      <c r="U68" s="87">
        <f t="shared" si="10"/>
        <v>0</v>
      </c>
      <c r="V68" s="87">
        <f t="shared" si="10"/>
        <v>0</v>
      </c>
      <c r="W68" s="87">
        <f t="shared" si="10"/>
        <v>563881.3300575309</v>
      </c>
      <c r="X68" s="87">
        <f t="shared" si="10"/>
        <v>1127762.6601150618</v>
      </c>
      <c r="Y68" s="87">
        <f t="shared" si="10"/>
        <v>1127762.6601150618</v>
      </c>
      <c r="Z68" s="87">
        <f t="shared" si="10"/>
        <v>1127762.6601150618</v>
      </c>
      <c r="AA68" s="87">
        <f t="shared" si="10"/>
        <v>1127762.6601150618</v>
      </c>
      <c r="AB68" s="87">
        <f t="shared" si="10"/>
        <v>1127762.6601150618</v>
      </c>
      <c r="AC68" s="87">
        <f t="shared" si="10"/>
        <v>1353315.192138074</v>
      </c>
      <c r="AD68" s="87">
        <f t="shared" si="10"/>
        <v>1312201.8192123603</v>
      </c>
      <c r="AE68" s="87">
        <f t="shared" si="10"/>
        <v>1272337.4601476809</v>
      </c>
      <c r="AF68" s="87">
        <f t="shared" si="10"/>
        <v>1233684.1702191439</v>
      </c>
      <c r="AG68" s="87">
        <f t="shared" si="10"/>
        <v>1196205.1574529926</v>
      </c>
      <c r="AI68" s="148"/>
      <c r="AJ68" s="128"/>
    </row>
    <row r="69" spans="1:36" s="20" customFormat="1" x14ac:dyDescent="0.2">
      <c r="A69" s="65"/>
      <c r="B69" s="86">
        <f>'3. Investeringen'!B66</f>
        <v>52</v>
      </c>
      <c r="C69" s="86" t="str">
        <f>'3. Investeringen'!C66</f>
        <v>Nieuwe investeringen</v>
      </c>
      <c r="D69" s="86" t="str">
        <f>'3. Investeringen'!F66</f>
        <v>TD</v>
      </c>
      <c r="E69" s="121">
        <f>'3. Investeringen'!K66</f>
        <v>2016</v>
      </c>
      <c r="F69" s="172">
        <f>'3. Investeringen'!M66</f>
        <v>30</v>
      </c>
      <c r="G69" s="121">
        <f>'3. Investeringen'!N66</f>
        <v>2016</v>
      </c>
      <c r="H69" s="86">
        <f>'3. Investeringen'!O66</f>
        <v>9275720.394239936</v>
      </c>
      <c r="I69" s="65"/>
      <c r="J69" s="86">
        <f>'6. Investeringen per jaar'!I66</f>
        <v>1</v>
      </c>
      <c r="K69" s="65"/>
      <c r="L69" s="123">
        <f t="shared" si="1"/>
        <v>2046</v>
      </c>
      <c r="M69" s="87">
        <f t="shared" si="2"/>
        <v>7575171.6552959476</v>
      </c>
      <c r="N69" s="117">
        <f t="shared" si="3"/>
        <v>24.5</v>
      </c>
      <c r="O69" s="87" t="b">
        <f t="shared" si="4"/>
        <v>0</v>
      </c>
      <c r="P69" s="117">
        <f>INDEX('2. Reguleringsparameters'!$D$44:$E$50,MATCH(C69,'2. Reguleringsparameters'!$B$44:$B$50,0),MATCH(D69,'2. Reguleringsparameters'!$D$43:$E$43,0))</f>
        <v>0.5</v>
      </c>
      <c r="Q69" s="65"/>
      <c r="R69" s="87">
        <f t="shared" si="10"/>
        <v>0</v>
      </c>
      <c r="S69" s="87">
        <f t="shared" si="10"/>
        <v>0</v>
      </c>
      <c r="T69" s="87">
        <f t="shared" si="10"/>
        <v>0</v>
      </c>
      <c r="U69" s="87">
        <f t="shared" si="10"/>
        <v>0</v>
      </c>
      <c r="V69" s="87">
        <f t="shared" si="10"/>
        <v>0</v>
      </c>
      <c r="W69" s="87">
        <f t="shared" si="10"/>
        <v>154595.33990399895</v>
      </c>
      <c r="X69" s="87">
        <f t="shared" si="10"/>
        <v>309190.67980799783</v>
      </c>
      <c r="Y69" s="87">
        <f t="shared" si="10"/>
        <v>309190.67980799783</v>
      </c>
      <c r="Z69" s="87">
        <f t="shared" si="10"/>
        <v>309190.67980799783</v>
      </c>
      <c r="AA69" s="87">
        <f t="shared" si="10"/>
        <v>309190.67980799783</v>
      </c>
      <c r="AB69" s="87">
        <f t="shared" si="10"/>
        <v>309190.67980799783</v>
      </c>
      <c r="AC69" s="87">
        <f t="shared" si="10"/>
        <v>371028.81576959742</v>
      </c>
      <c r="AD69" s="87">
        <f t="shared" si="10"/>
        <v>352855.97581353545</v>
      </c>
      <c r="AE69" s="87">
        <f t="shared" si="10"/>
        <v>335573.23414103582</v>
      </c>
      <c r="AF69" s="87">
        <f t="shared" si="10"/>
        <v>319136.99410147488</v>
      </c>
      <c r="AG69" s="87">
        <f t="shared" si="10"/>
        <v>303505.79439038219</v>
      </c>
      <c r="AI69" s="148"/>
      <c r="AJ69" s="128"/>
    </row>
    <row r="70" spans="1:36" s="20" customFormat="1" x14ac:dyDescent="0.2">
      <c r="A70" s="65"/>
      <c r="B70" s="86">
        <f>'3. Investeringen'!B67</f>
        <v>53</v>
      </c>
      <c r="C70" s="86" t="str">
        <f>'3. Investeringen'!C67</f>
        <v>Nieuwe investeringen</v>
      </c>
      <c r="D70" s="86" t="str">
        <f>'3. Investeringen'!F67</f>
        <v>TD</v>
      </c>
      <c r="E70" s="121">
        <f>'3. Investeringen'!K67</f>
        <v>2016</v>
      </c>
      <c r="F70" s="172">
        <f>'3. Investeringen'!M67</f>
        <v>0</v>
      </c>
      <c r="G70" s="121">
        <f>'3. Investeringen'!N67</f>
        <v>2016</v>
      </c>
      <c r="H70" s="86">
        <f>'3. Investeringen'!O67</f>
        <v>319787</v>
      </c>
      <c r="I70" s="65"/>
      <c r="J70" s="86">
        <f>'6. Investeringen per jaar'!I67</f>
        <v>1</v>
      </c>
      <c r="K70" s="65"/>
      <c r="L70" s="123">
        <f t="shared" si="1"/>
        <v>2016</v>
      </c>
      <c r="M70" s="87">
        <f t="shared" si="2"/>
        <v>319787</v>
      </c>
      <c r="N70" s="117">
        <f t="shared" si="3"/>
        <v>0</v>
      </c>
      <c r="O70" s="87" t="b">
        <f t="shared" si="4"/>
        <v>0</v>
      </c>
      <c r="P70" s="117">
        <f>INDEX('2. Reguleringsparameters'!$D$44:$E$50,MATCH(C70,'2. Reguleringsparameters'!$B$44:$B$50,0),MATCH(D70,'2. Reguleringsparameters'!$D$43:$E$43,0))</f>
        <v>0.5</v>
      </c>
      <c r="Q70" s="65"/>
      <c r="R70" s="87">
        <f t="shared" si="10"/>
        <v>0</v>
      </c>
      <c r="S70" s="87">
        <f t="shared" si="10"/>
        <v>0</v>
      </c>
      <c r="T70" s="87">
        <f t="shared" si="10"/>
        <v>0</v>
      </c>
      <c r="U70" s="87">
        <f t="shared" si="10"/>
        <v>0</v>
      </c>
      <c r="V70" s="87">
        <f t="shared" si="10"/>
        <v>0</v>
      </c>
      <c r="W70" s="87">
        <f t="shared" si="10"/>
        <v>0</v>
      </c>
      <c r="X70" s="87">
        <f t="shared" si="10"/>
        <v>0</v>
      </c>
      <c r="Y70" s="87">
        <f t="shared" si="10"/>
        <v>0</v>
      </c>
      <c r="Z70" s="87">
        <f t="shared" si="10"/>
        <v>0</v>
      </c>
      <c r="AA70" s="87">
        <f t="shared" si="10"/>
        <v>0</v>
      </c>
      <c r="AB70" s="87">
        <f t="shared" si="10"/>
        <v>0</v>
      </c>
      <c r="AC70" s="87">
        <f t="shared" si="10"/>
        <v>0</v>
      </c>
      <c r="AD70" s="87">
        <f t="shared" si="10"/>
        <v>0</v>
      </c>
      <c r="AE70" s="87">
        <f t="shared" si="10"/>
        <v>0</v>
      </c>
      <c r="AF70" s="87">
        <f t="shared" si="10"/>
        <v>0</v>
      </c>
      <c r="AG70" s="87">
        <f t="shared" si="10"/>
        <v>0</v>
      </c>
      <c r="AI70" s="148"/>
      <c r="AJ70" s="128"/>
    </row>
    <row r="71" spans="1:36" s="20" customFormat="1" x14ac:dyDescent="0.2">
      <c r="A71" s="65"/>
      <c r="B71" s="86">
        <f>'3. Investeringen'!B68</f>
        <v>54</v>
      </c>
      <c r="C71" s="86" t="str">
        <f>'3. Investeringen'!C68</f>
        <v>Nieuwe investeringen</v>
      </c>
      <c r="D71" s="86" t="str">
        <f>'3. Investeringen'!F68</f>
        <v>TD</v>
      </c>
      <c r="E71" s="121">
        <f>'3. Investeringen'!K68</f>
        <v>2017</v>
      </c>
      <c r="F71" s="172">
        <f>'3. Investeringen'!M68</f>
        <v>55</v>
      </c>
      <c r="G71" s="121">
        <f>'3. Investeringen'!N68</f>
        <v>2017</v>
      </c>
      <c r="H71" s="86">
        <f>'3. Investeringen'!O68</f>
        <v>10023167.65</v>
      </c>
      <c r="I71" s="65"/>
      <c r="J71" s="86">
        <f>'6. Investeringen per jaar'!I68</f>
        <v>1</v>
      </c>
      <c r="K71" s="65"/>
      <c r="L71" s="123">
        <f t="shared" si="1"/>
        <v>2072</v>
      </c>
      <c r="M71" s="87">
        <f t="shared" si="2"/>
        <v>9203090.2968181819</v>
      </c>
      <c r="N71" s="117">
        <f t="shared" si="3"/>
        <v>50.5</v>
      </c>
      <c r="O71" s="87" t="b">
        <f t="shared" si="4"/>
        <v>0</v>
      </c>
      <c r="P71" s="117">
        <f>INDEX('2. Reguleringsparameters'!$D$44:$E$50,MATCH(C71,'2. Reguleringsparameters'!$B$44:$B$50,0),MATCH(D71,'2. Reguleringsparameters'!$D$43:$E$43,0))</f>
        <v>0.5</v>
      </c>
      <c r="Q71" s="65"/>
      <c r="R71" s="87">
        <f t="shared" si="10"/>
        <v>0</v>
      </c>
      <c r="S71" s="87">
        <f t="shared" si="10"/>
        <v>0</v>
      </c>
      <c r="T71" s="87">
        <f t="shared" si="10"/>
        <v>0</v>
      </c>
      <c r="U71" s="87">
        <f t="shared" si="10"/>
        <v>0</v>
      </c>
      <c r="V71" s="87">
        <f t="shared" si="10"/>
        <v>0</v>
      </c>
      <c r="W71" s="87">
        <f t="shared" si="10"/>
        <v>0</v>
      </c>
      <c r="X71" s="87">
        <f t="shared" si="10"/>
        <v>91119.705909090917</v>
      </c>
      <c r="Y71" s="87">
        <f t="shared" si="10"/>
        <v>182239.41181818183</v>
      </c>
      <c r="Z71" s="87">
        <f t="shared" si="10"/>
        <v>182239.41181818183</v>
      </c>
      <c r="AA71" s="87">
        <f t="shared" si="10"/>
        <v>182239.41181818183</v>
      </c>
      <c r="AB71" s="87">
        <f t="shared" si="10"/>
        <v>182239.41181818183</v>
      </c>
      <c r="AC71" s="87">
        <f t="shared" si="10"/>
        <v>218687.29418181817</v>
      </c>
      <c r="AD71" s="87">
        <f t="shared" si="10"/>
        <v>213490.76441908191</v>
      </c>
      <c r="AE71" s="87">
        <f t="shared" si="10"/>
        <v>208417.71655169778</v>
      </c>
      <c r="AF71" s="87">
        <f t="shared" si="10"/>
        <v>203465.21635640992</v>
      </c>
      <c r="AG71" s="87">
        <f t="shared" si="10"/>
        <v>198630.39933407941</v>
      </c>
      <c r="AI71" s="148"/>
      <c r="AJ71" s="128"/>
    </row>
    <row r="72" spans="1:36" s="20" customFormat="1" x14ac:dyDescent="0.2">
      <c r="A72" s="65"/>
      <c r="B72" s="86">
        <f>'3. Investeringen'!B69</f>
        <v>55</v>
      </c>
      <c r="C72" s="86" t="str">
        <f>'3. Investeringen'!C69</f>
        <v>Nieuwe investeringen</v>
      </c>
      <c r="D72" s="86" t="str">
        <f>'3. Investeringen'!F69</f>
        <v>TD</v>
      </c>
      <c r="E72" s="121">
        <f>'3. Investeringen'!K69</f>
        <v>2017</v>
      </c>
      <c r="F72" s="172">
        <f>'3. Investeringen'!M69</f>
        <v>45</v>
      </c>
      <c r="G72" s="121">
        <f>'3. Investeringen'!N69</f>
        <v>2017</v>
      </c>
      <c r="H72" s="86">
        <f>'3. Investeringen'!O69</f>
        <v>53508810.700000003</v>
      </c>
      <c r="I72" s="65"/>
      <c r="J72" s="86">
        <f>'6. Investeringen per jaar'!I69</f>
        <v>1</v>
      </c>
      <c r="K72" s="65"/>
      <c r="L72" s="123">
        <f t="shared" si="1"/>
        <v>2062</v>
      </c>
      <c r="M72" s="87">
        <f t="shared" si="2"/>
        <v>48157929.630000003</v>
      </c>
      <c r="N72" s="117">
        <f t="shared" si="3"/>
        <v>40.5</v>
      </c>
      <c r="O72" s="87" t="b">
        <f t="shared" si="4"/>
        <v>0</v>
      </c>
      <c r="P72" s="117">
        <f>INDEX('2. Reguleringsparameters'!$D$44:$E$50,MATCH(C72,'2. Reguleringsparameters'!$B$44:$B$50,0),MATCH(D72,'2. Reguleringsparameters'!$D$43:$E$43,0))</f>
        <v>0.5</v>
      </c>
      <c r="Q72" s="65"/>
      <c r="R72" s="87">
        <f t="shared" si="10"/>
        <v>0</v>
      </c>
      <c r="S72" s="87">
        <f t="shared" si="10"/>
        <v>0</v>
      </c>
      <c r="T72" s="87">
        <f t="shared" si="10"/>
        <v>0</v>
      </c>
      <c r="U72" s="87">
        <f t="shared" si="10"/>
        <v>0</v>
      </c>
      <c r="V72" s="87">
        <f t="shared" si="10"/>
        <v>0</v>
      </c>
      <c r="W72" s="87">
        <f t="shared" si="10"/>
        <v>0</v>
      </c>
      <c r="X72" s="87">
        <f t="shared" si="10"/>
        <v>594542.34111111122</v>
      </c>
      <c r="Y72" s="87">
        <f t="shared" si="10"/>
        <v>1189084.6822222224</v>
      </c>
      <c r="Z72" s="87">
        <f t="shared" si="10"/>
        <v>1189084.6822222224</v>
      </c>
      <c r="AA72" s="87">
        <f t="shared" si="10"/>
        <v>1189084.6822222224</v>
      </c>
      <c r="AB72" s="87">
        <f t="shared" si="10"/>
        <v>1189084.6822222224</v>
      </c>
      <c r="AC72" s="87">
        <f t="shared" si="10"/>
        <v>1426901.6186666666</v>
      </c>
      <c r="AD72" s="87">
        <f t="shared" si="10"/>
        <v>1384623.0521876544</v>
      </c>
      <c r="AE72" s="87">
        <f t="shared" si="10"/>
        <v>1343597.183974687</v>
      </c>
      <c r="AF72" s="87">
        <f t="shared" si="10"/>
        <v>1303786.8970421036</v>
      </c>
      <c r="AG72" s="87">
        <f t="shared" si="10"/>
        <v>1265156.1741667818</v>
      </c>
      <c r="AI72" s="148"/>
      <c r="AJ72" s="128"/>
    </row>
    <row r="73" spans="1:36" s="20" customFormat="1" x14ac:dyDescent="0.2">
      <c r="A73" s="65"/>
      <c r="B73" s="86">
        <f>'3. Investeringen'!B70</f>
        <v>56</v>
      </c>
      <c r="C73" s="86" t="str">
        <f>'3. Investeringen'!C70</f>
        <v>Nieuwe investeringen</v>
      </c>
      <c r="D73" s="86" t="str">
        <f>'3. Investeringen'!F70</f>
        <v>TD</v>
      </c>
      <c r="E73" s="121">
        <f>'3. Investeringen'!K70</f>
        <v>2017</v>
      </c>
      <c r="F73" s="172">
        <f>'3. Investeringen'!M70</f>
        <v>30</v>
      </c>
      <c r="G73" s="121">
        <f>'3. Investeringen'!N70</f>
        <v>2017</v>
      </c>
      <c r="H73" s="86">
        <f>'3. Investeringen'!O70</f>
        <v>8080591.1818900006</v>
      </c>
      <c r="I73" s="65"/>
      <c r="J73" s="86">
        <f>'6. Investeringen per jaar'!I70</f>
        <v>1</v>
      </c>
      <c r="K73" s="65"/>
      <c r="L73" s="123">
        <f t="shared" si="1"/>
        <v>2047</v>
      </c>
      <c r="M73" s="87">
        <f t="shared" si="2"/>
        <v>6868502.5046065003</v>
      </c>
      <c r="N73" s="117">
        <f t="shared" si="3"/>
        <v>25.5</v>
      </c>
      <c r="O73" s="87" t="b">
        <f t="shared" si="4"/>
        <v>0</v>
      </c>
      <c r="P73" s="117">
        <f>INDEX('2. Reguleringsparameters'!$D$44:$E$50,MATCH(C73,'2. Reguleringsparameters'!$B$44:$B$50,0),MATCH(D73,'2. Reguleringsparameters'!$D$43:$E$43,0))</f>
        <v>0.5</v>
      </c>
      <c r="Q73" s="65"/>
      <c r="R73" s="87">
        <f t="shared" si="10"/>
        <v>0</v>
      </c>
      <c r="S73" s="87">
        <f t="shared" si="10"/>
        <v>0</v>
      </c>
      <c r="T73" s="87">
        <f t="shared" si="10"/>
        <v>0</v>
      </c>
      <c r="U73" s="87">
        <f t="shared" si="10"/>
        <v>0</v>
      </c>
      <c r="V73" s="87">
        <f t="shared" si="10"/>
        <v>0</v>
      </c>
      <c r="W73" s="87">
        <f t="shared" si="10"/>
        <v>0</v>
      </c>
      <c r="X73" s="87">
        <f t="shared" si="10"/>
        <v>134676.51969816667</v>
      </c>
      <c r="Y73" s="87">
        <f t="shared" si="10"/>
        <v>269353.03939633339</v>
      </c>
      <c r="Z73" s="87">
        <f t="shared" si="10"/>
        <v>269353.03939633339</v>
      </c>
      <c r="AA73" s="87">
        <f t="shared" si="10"/>
        <v>269353.03939633339</v>
      </c>
      <c r="AB73" s="87">
        <f t="shared" si="10"/>
        <v>269353.03939633339</v>
      </c>
      <c r="AC73" s="87">
        <f t="shared" si="10"/>
        <v>323223.6472756</v>
      </c>
      <c r="AD73" s="87">
        <f t="shared" si="10"/>
        <v>308013.12269792473</v>
      </c>
      <c r="AE73" s="87">
        <f t="shared" si="10"/>
        <v>293518.38751214003</v>
      </c>
      <c r="AF73" s="87">
        <f t="shared" si="10"/>
        <v>279705.75751156878</v>
      </c>
      <c r="AG73" s="87">
        <f t="shared" si="10"/>
        <v>266543.13362867141</v>
      </c>
      <c r="AI73" s="148"/>
      <c r="AJ73" s="128"/>
    </row>
    <row r="74" spans="1:36" s="20" customFormat="1" x14ac:dyDescent="0.2">
      <c r="A74" s="65"/>
      <c r="B74" s="86">
        <f>'3. Investeringen'!B71</f>
        <v>57</v>
      </c>
      <c r="C74" s="86" t="str">
        <f>'3. Investeringen'!C71</f>
        <v>Nieuwe investeringen</v>
      </c>
      <c r="D74" s="86" t="str">
        <f>'3. Investeringen'!F71</f>
        <v>TD</v>
      </c>
      <c r="E74" s="121">
        <f>'3. Investeringen'!K71</f>
        <v>2017</v>
      </c>
      <c r="F74" s="172">
        <f>'3. Investeringen'!M71</f>
        <v>0</v>
      </c>
      <c r="G74" s="121">
        <f>'3. Investeringen'!N71</f>
        <v>2017</v>
      </c>
      <c r="H74" s="86">
        <f>'3. Investeringen'!O71</f>
        <v>20738.349999999999</v>
      </c>
      <c r="I74" s="65"/>
      <c r="J74" s="86">
        <f>'6. Investeringen per jaar'!I71</f>
        <v>1</v>
      </c>
      <c r="K74" s="65"/>
      <c r="L74" s="123">
        <f t="shared" si="1"/>
        <v>2017</v>
      </c>
      <c r="M74" s="87">
        <f t="shared" si="2"/>
        <v>20738.349999999999</v>
      </c>
      <c r="N74" s="117">
        <f t="shared" si="3"/>
        <v>0</v>
      </c>
      <c r="O74" s="87" t="b">
        <f t="shared" si="4"/>
        <v>0</v>
      </c>
      <c r="P74" s="117">
        <f>INDEX('2. Reguleringsparameters'!$D$44:$E$50,MATCH(C74,'2. Reguleringsparameters'!$B$44:$B$50,0),MATCH(D74,'2. Reguleringsparameters'!$D$43:$E$43,0))</f>
        <v>0.5</v>
      </c>
      <c r="Q74" s="65"/>
      <c r="R74" s="87">
        <f t="shared" si="10"/>
        <v>0</v>
      </c>
      <c r="S74" s="87">
        <f t="shared" si="10"/>
        <v>0</v>
      </c>
      <c r="T74" s="87">
        <f t="shared" si="10"/>
        <v>0</v>
      </c>
      <c r="U74" s="87">
        <f t="shared" si="10"/>
        <v>0</v>
      </c>
      <c r="V74" s="87">
        <f t="shared" si="10"/>
        <v>0</v>
      </c>
      <c r="W74" s="87">
        <f t="shared" si="10"/>
        <v>0</v>
      </c>
      <c r="X74" s="87">
        <f t="shared" si="10"/>
        <v>0</v>
      </c>
      <c r="Y74" s="87">
        <f t="shared" si="10"/>
        <v>0</v>
      </c>
      <c r="Z74" s="87">
        <f t="shared" si="10"/>
        <v>0</v>
      </c>
      <c r="AA74" s="87">
        <f t="shared" si="10"/>
        <v>0</v>
      </c>
      <c r="AB74" s="87">
        <f t="shared" si="10"/>
        <v>0</v>
      </c>
      <c r="AC74" s="87">
        <f t="shared" si="10"/>
        <v>0</v>
      </c>
      <c r="AD74" s="87">
        <f t="shared" si="10"/>
        <v>0</v>
      </c>
      <c r="AE74" s="87">
        <f t="shared" si="10"/>
        <v>0</v>
      </c>
      <c r="AF74" s="87">
        <f t="shared" si="10"/>
        <v>0</v>
      </c>
      <c r="AG74" s="87">
        <f t="shared" si="10"/>
        <v>0</v>
      </c>
      <c r="AI74" s="148"/>
      <c r="AJ74" s="128"/>
    </row>
    <row r="75" spans="1:36" s="20" customFormat="1" x14ac:dyDescent="0.2">
      <c r="A75" s="65"/>
      <c r="B75" s="86">
        <f>'3. Investeringen'!B72</f>
        <v>58</v>
      </c>
      <c r="C75" s="86" t="str">
        <f>'3. Investeringen'!C72</f>
        <v>Nieuwe investeringen</v>
      </c>
      <c r="D75" s="86" t="str">
        <f>'3. Investeringen'!F72</f>
        <v>TD</v>
      </c>
      <c r="E75" s="121">
        <f>'3. Investeringen'!K72</f>
        <v>2018</v>
      </c>
      <c r="F75" s="172">
        <f>'3. Investeringen'!M72</f>
        <v>55</v>
      </c>
      <c r="G75" s="121">
        <f>'3. Investeringen'!N72</f>
        <v>2018</v>
      </c>
      <c r="H75" s="86">
        <f>'3. Investeringen'!O72</f>
        <v>12179256.763</v>
      </c>
      <c r="I75" s="65"/>
      <c r="J75" s="86">
        <f>'6. Investeringen per jaar'!I72</f>
        <v>1</v>
      </c>
      <c r="K75" s="65"/>
      <c r="L75" s="123">
        <f t="shared" si="1"/>
        <v>2073</v>
      </c>
      <c r="M75" s="87">
        <f t="shared" si="2"/>
        <v>11404213.150809091</v>
      </c>
      <c r="N75" s="117">
        <f t="shared" si="3"/>
        <v>51.5</v>
      </c>
      <c r="O75" s="87" t="b">
        <f t="shared" si="4"/>
        <v>0</v>
      </c>
      <c r="P75" s="117">
        <f>INDEX('2. Reguleringsparameters'!$D$44:$E$50,MATCH(C75,'2. Reguleringsparameters'!$B$44:$B$50,0),MATCH(D75,'2. Reguleringsparameters'!$D$43:$E$43,0))</f>
        <v>0.5</v>
      </c>
      <c r="Q75" s="65"/>
      <c r="R75" s="87">
        <f t="shared" si="10"/>
        <v>0</v>
      </c>
      <c r="S75" s="87">
        <f t="shared" si="10"/>
        <v>0</v>
      </c>
      <c r="T75" s="87">
        <f t="shared" si="10"/>
        <v>0</v>
      </c>
      <c r="U75" s="87">
        <f t="shared" si="10"/>
        <v>0</v>
      </c>
      <c r="V75" s="87">
        <f t="shared" si="10"/>
        <v>0</v>
      </c>
      <c r="W75" s="87">
        <f t="shared" si="10"/>
        <v>0</v>
      </c>
      <c r="X75" s="87">
        <f t="shared" si="10"/>
        <v>0</v>
      </c>
      <c r="Y75" s="87">
        <f t="shared" si="10"/>
        <v>110720.51602727272</v>
      </c>
      <c r="Z75" s="87">
        <f t="shared" si="10"/>
        <v>221441.03205454545</v>
      </c>
      <c r="AA75" s="87">
        <f t="shared" si="10"/>
        <v>221441.03205454545</v>
      </c>
      <c r="AB75" s="87">
        <f t="shared" si="10"/>
        <v>221441.03205454545</v>
      </c>
      <c r="AC75" s="87">
        <f t="shared" si="10"/>
        <v>265729.23846545455</v>
      </c>
      <c r="AD75" s="87">
        <f t="shared" si="10"/>
        <v>259537.48921965755</v>
      </c>
      <c r="AE75" s="87">
        <f t="shared" si="10"/>
        <v>253490.01374269463</v>
      </c>
      <c r="AF75" s="87">
        <f t="shared" si="10"/>
        <v>247583.45031568041</v>
      </c>
      <c r="AG75" s="87">
        <f t="shared" si="10"/>
        <v>241814.51555104318</v>
      </c>
      <c r="AI75" s="148"/>
      <c r="AJ75" s="128"/>
    </row>
    <row r="76" spans="1:36" s="20" customFormat="1" x14ac:dyDescent="0.2">
      <c r="A76" s="65"/>
      <c r="B76" s="86">
        <f>'3. Investeringen'!B73</f>
        <v>59</v>
      </c>
      <c r="C76" s="86" t="str">
        <f>'3. Investeringen'!C73</f>
        <v>Nieuwe investeringen</v>
      </c>
      <c r="D76" s="86" t="str">
        <f>'3. Investeringen'!F73</f>
        <v>TD</v>
      </c>
      <c r="E76" s="121">
        <f>'3. Investeringen'!K73</f>
        <v>2018</v>
      </c>
      <c r="F76" s="172">
        <f>'3. Investeringen'!M73</f>
        <v>45</v>
      </c>
      <c r="G76" s="121">
        <f>'3. Investeringen'!N73</f>
        <v>2018</v>
      </c>
      <c r="H76" s="86">
        <f>'3. Investeringen'!O73</f>
        <v>62762491.767999999</v>
      </c>
      <c r="I76" s="65"/>
      <c r="J76" s="86">
        <f>'6. Investeringen per jaar'!I73</f>
        <v>1</v>
      </c>
      <c r="K76" s="65"/>
      <c r="L76" s="123">
        <f t="shared" si="1"/>
        <v>2063</v>
      </c>
      <c r="M76" s="87">
        <f t="shared" si="2"/>
        <v>57880964.630488887</v>
      </c>
      <c r="N76" s="117">
        <f t="shared" si="3"/>
        <v>41.5</v>
      </c>
      <c r="O76" s="87" t="b">
        <f t="shared" si="4"/>
        <v>0</v>
      </c>
      <c r="P76" s="117">
        <f>INDEX('2. Reguleringsparameters'!$D$44:$E$50,MATCH(C76,'2. Reguleringsparameters'!$B$44:$B$50,0),MATCH(D76,'2. Reguleringsparameters'!$D$43:$E$43,0))</f>
        <v>0.5</v>
      </c>
      <c r="Q76" s="65"/>
      <c r="R76" s="87">
        <f t="shared" si="10"/>
        <v>0</v>
      </c>
      <c r="S76" s="87">
        <f t="shared" si="10"/>
        <v>0</v>
      </c>
      <c r="T76" s="87">
        <f t="shared" si="10"/>
        <v>0</v>
      </c>
      <c r="U76" s="87">
        <f t="shared" si="10"/>
        <v>0</v>
      </c>
      <c r="V76" s="87">
        <f t="shared" si="10"/>
        <v>0</v>
      </c>
      <c r="W76" s="87">
        <f t="shared" si="10"/>
        <v>0</v>
      </c>
      <c r="X76" s="87">
        <f t="shared" si="10"/>
        <v>0</v>
      </c>
      <c r="Y76" s="87">
        <f t="shared" si="10"/>
        <v>697361.01964444446</v>
      </c>
      <c r="Z76" s="87">
        <f t="shared" si="10"/>
        <v>1394722.0392888889</v>
      </c>
      <c r="AA76" s="87">
        <f t="shared" si="10"/>
        <v>1394722.0392888889</v>
      </c>
      <c r="AB76" s="87">
        <f t="shared" si="10"/>
        <v>1394722.0392888889</v>
      </c>
      <c r="AC76" s="87">
        <f t="shared" si="10"/>
        <v>1673666.4471466665</v>
      </c>
      <c r="AD76" s="87">
        <f t="shared" si="10"/>
        <v>1625271.272771341</v>
      </c>
      <c r="AE76" s="87">
        <f t="shared" si="10"/>
        <v>1578275.4769321696</v>
      </c>
      <c r="AF76" s="87">
        <f t="shared" si="10"/>
        <v>1532638.5956714805</v>
      </c>
      <c r="AG76" s="87">
        <f t="shared" si="10"/>
        <v>1488321.3350737509</v>
      </c>
      <c r="AI76" s="148"/>
      <c r="AJ76" s="128"/>
    </row>
    <row r="77" spans="1:36" s="20" customFormat="1" x14ac:dyDescent="0.2">
      <c r="A77" s="65"/>
      <c r="B77" s="86">
        <f>'3. Investeringen'!B74</f>
        <v>60</v>
      </c>
      <c r="C77" s="86" t="str">
        <f>'3. Investeringen'!C74</f>
        <v>Nieuwe investeringen</v>
      </c>
      <c r="D77" s="86" t="str">
        <f>'3. Investeringen'!F74</f>
        <v>TD</v>
      </c>
      <c r="E77" s="121">
        <f>'3. Investeringen'!K74</f>
        <v>2018</v>
      </c>
      <c r="F77" s="172">
        <f>'3. Investeringen'!M74</f>
        <v>30</v>
      </c>
      <c r="G77" s="121">
        <f>'3. Investeringen'!N74</f>
        <v>2018</v>
      </c>
      <c r="H77" s="86">
        <f>'3. Investeringen'!O74</f>
        <v>9766109.6664199997</v>
      </c>
      <c r="I77" s="65"/>
      <c r="J77" s="86">
        <f>'6. Investeringen per jaar'!I74</f>
        <v>1</v>
      </c>
      <c r="K77" s="65"/>
      <c r="L77" s="123">
        <f t="shared" si="1"/>
        <v>2048</v>
      </c>
      <c r="M77" s="87">
        <f t="shared" si="2"/>
        <v>8626730.205337666</v>
      </c>
      <c r="N77" s="117">
        <f t="shared" si="3"/>
        <v>26.5</v>
      </c>
      <c r="O77" s="87" t="b">
        <f t="shared" si="4"/>
        <v>0</v>
      </c>
      <c r="P77" s="117">
        <f>INDEX('2. Reguleringsparameters'!$D$44:$E$50,MATCH(C77,'2. Reguleringsparameters'!$B$44:$B$50,0),MATCH(D77,'2. Reguleringsparameters'!$D$43:$E$43,0))</f>
        <v>0.5</v>
      </c>
      <c r="Q77" s="65"/>
      <c r="R77" s="87">
        <f t="shared" si="10"/>
        <v>0</v>
      </c>
      <c r="S77" s="87">
        <f t="shared" si="10"/>
        <v>0</v>
      </c>
      <c r="T77" s="87">
        <f t="shared" si="10"/>
        <v>0</v>
      </c>
      <c r="U77" s="87">
        <f t="shared" si="10"/>
        <v>0</v>
      </c>
      <c r="V77" s="87">
        <f t="shared" si="10"/>
        <v>0</v>
      </c>
      <c r="W77" s="87">
        <f t="shared" si="10"/>
        <v>0</v>
      </c>
      <c r="X77" s="87">
        <f t="shared" si="10"/>
        <v>0</v>
      </c>
      <c r="Y77" s="87">
        <f t="shared" si="10"/>
        <v>162768.49444033334</v>
      </c>
      <c r="Z77" s="87">
        <f t="shared" si="10"/>
        <v>325536.98888066661</v>
      </c>
      <c r="AA77" s="87">
        <f t="shared" si="10"/>
        <v>325536.98888066661</v>
      </c>
      <c r="AB77" s="87">
        <f t="shared" si="10"/>
        <v>325536.98888066661</v>
      </c>
      <c r="AC77" s="87">
        <f t="shared" si="10"/>
        <v>390644.38665679994</v>
      </c>
      <c r="AD77" s="87">
        <f t="shared" si="10"/>
        <v>372954.82952517126</v>
      </c>
      <c r="AE77" s="87">
        <f t="shared" si="10"/>
        <v>356066.30894289934</v>
      </c>
      <c r="AF77" s="87">
        <f t="shared" si="10"/>
        <v>339942.55155680585</v>
      </c>
      <c r="AG77" s="87">
        <f t="shared" si="10"/>
        <v>324548.92658064858</v>
      </c>
      <c r="AI77" s="148"/>
      <c r="AJ77" s="128"/>
    </row>
    <row r="78" spans="1:36" s="20" customFormat="1" x14ac:dyDescent="0.2">
      <c r="A78" s="65"/>
      <c r="B78" s="86">
        <f>'3. Investeringen'!B75</f>
        <v>61</v>
      </c>
      <c r="C78" s="86" t="str">
        <f>'3. Investeringen'!C75</f>
        <v>Nieuwe investeringen</v>
      </c>
      <c r="D78" s="86" t="str">
        <f>'3. Investeringen'!F75</f>
        <v>TD</v>
      </c>
      <c r="E78" s="121">
        <f>'3. Investeringen'!K75</f>
        <v>2018</v>
      </c>
      <c r="F78" s="172">
        <f>'3. Investeringen'!M75</f>
        <v>0</v>
      </c>
      <c r="G78" s="121">
        <f>'3. Investeringen'!N75</f>
        <v>2018</v>
      </c>
      <c r="H78" s="86">
        <f>'3. Investeringen'!O75</f>
        <v>24916.5</v>
      </c>
      <c r="I78" s="65"/>
      <c r="J78" s="86">
        <f>'6. Investeringen per jaar'!I75</f>
        <v>1</v>
      </c>
      <c r="K78" s="65"/>
      <c r="L78" s="123">
        <f t="shared" si="1"/>
        <v>2018</v>
      </c>
      <c r="M78" s="87">
        <f t="shared" si="2"/>
        <v>24916.5</v>
      </c>
      <c r="N78" s="117">
        <f t="shared" si="3"/>
        <v>0</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0</v>
      </c>
      <c r="U78" s="87">
        <f t="shared" si="11"/>
        <v>0</v>
      </c>
      <c r="V78" s="87">
        <f t="shared" si="11"/>
        <v>0</v>
      </c>
      <c r="W78" s="87">
        <f t="shared" si="11"/>
        <v>0</v>
      </c>
      <c r="X78" s="87">
        <f t="shared" si="11"/>
        <v>0</v>
      </c>
      <c r="Y78" s="87">
        <f t="shared" si="11"/>
        <v>0</v>
      </c>
      <c r="Z78" s="87">
        <f t="shared" si="11"/>
        <v>0</v>
      </c>
      <c r="AA78" s="87">
        <f t="shared" si="11"/>
        <v>0</v>
      </c>
      <c r="AB78" s="87">
        <f t="shared" si="11"/>
        <v>0</v>
      </c>
      <c r="AC78" s="87">
        <f t="shared" si="11"/>
        <v>0</v>
      </c>
      <c r="AD78" s="87">
        <f t="shared" si="11"/>
        <v>0</v>
      </c>
      <c r="AE78" s="87">
        <f t="shared" si="11"/>
        <v>0</v>
      </c>
      <c r="AF78" s="87">
        <f t="shared" si="11"/>
        <v>0</v>
      </c>
      <c r="AG78" s="87">
        <f t="shared" si="11"/>
        <v>0</v>
      </c>
      <c r="AI78" s="148"/>
      <c r="AJ78" s="128"/>
    </row>
    <row r="79" spans="1:36" s="20" customFormat="1" x14ac:dyDescent="0.2">
      <c r="A79" s="65"/>
      <c r="B79" s="86">
        <f>'3. Investeringen'!B76</f>
        <v>62</v>
      </c>
      <c r="C79" s="86" t="str">
        <f>'3. Investeringen'!C76</f>
        <v>Nieuwe investeringen</v>
      </c>
      <c r="D79" s="86" t="str">
        <f>'3. Investeringen'!F76</f>
        <v>TD</v>
      </c>
      <c r="E79" s="121">
        <f>'3. Investeringen'!K76</f>
        <v>2019</v>
      </c>
      <c r="F79" s="172">
        <f>'3. Investeringen'!M76</f>
        <v>55</v>
      </c>
      <c r="G79" s="121">
        <f>'3. Investeringen'!N76</f>
        <v>2019</v>
      </c>
      <c r="H79" s="86">
        <f>'3. Investeringen'!O76</f>
        <v>9727581.7710164431</v>
      </c>
      <c r="I79" s="65"/>
      <c r="J79" s="86">
        <f>'6. Investeringen per jaar'!I76</f>
        <v>1</v>
      </c>
      <c r="K79" s="65"/>
      <c r="L79" s="123">
        <f t="shared" si="1"/>
        <v>2074</v>
      </c>
      <c r="M79" s="87">
        <f t="shared" si="2"/>
        <v>9285418.9632429685</v>
      </c>
      <c r="N79" s="117">
        <f t="shared" si="3"/>
        <v>52.5</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0</v>
      </c>
      <c r="Z79" s="87">
        <f t="shared" si="11"/>
        <v>88432.561554694941</v>
      </c>
      <c r="AA79" s="87">
        <f t="shared" si="11"/>
        <v>176865.12310938988</v>
      </c>
      <c r="AB79" s="87">
        <f t="shared" si="11"/>
        <v>176865.12310938988</v>
      </c>
      <c r="AC79" s="87">
        <f t="shared" si="11"/>
        <v>212238.14773126785</v>
      </c>
      <c r="AD79" s="87">
        <f t="shared" si="11"/>
        <v>207386.99006883884</v>
      </c>
      <c r="AE79" s="87">
        <f t="shared" si="11"/>
        <v>202646.71601012256</v>
      </c>
      <c r="AF79" s="87">
        <f t="shared" si="11"/>
        <v>198014.79107274831</v>
      </c>
      <c r="AG79" s="87">
        <f t="shared" si="11"/>
        <v>193488.73870537119</v>
      </c>
      <c r="AI79" s="148"/>
      <c r="AJ79" s="128"/>
    </row>
    <row r="80" spans="1:36" s="20" customFormat="1" x14ac:dyDescent="0.2">
      <c r="A80" s="65"/>
      <c r="B80" s="86">
        <f>'3. Investeringen'!B77</f>
        <v>63</v>
      </c>
      <c r="C80" s="86" t="str">
        <f>'3. Investeringen'!C77</f>
        <v>Nieuwe investeringen</v>
      </c>
      <c r="D80" s="86" t="str">
        <f>'3. Investeringen'!F77</f>
        <v>TD</v>
      </c>
      <c r="E80" s="121">
        <f>'3. Investeringen'!K77</f>
        <v>2019</v>
      </c>
      <c r="F80" s="172">
        <f>'3. Investeringen'!M77</f>
        <v>45</v>
      </c>
      <c r="G80" s="121">
        <f>'3. Investeringen'!N77</f>
        <v>2019</v>
      </c>
      <c r="H80" s="86">
        <f>'3. Investeringen'!O77</f>
        <v>50705288.703965679</v>
      </c>
      <c r="I80" s="65"/>
      <c r="J80" s="86">
        <f>'6. Investeringen per jaar'!I77</f>
        <v>1</v>
      </c>
      <c r="K80" s="65"/>
      <c r="L80" s="123">
        <f t="shared" si="1"/>
        <v>2064</v>
      </c>
      <c r="M80" s="87">
        <f t="shared" si="2"/>
        <v>47888328.220412031</v>
      </c>
      <c r="N80" s="117">
        <f t="shared" si="3"/>
        <v>42.5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0</v>
      </c>
      <c r="V80" s="87">
        <f t="shared" si="11"/>
        <v>0</v>
      </c>
      <c r="W80" s="87">
        <f t="shared" si="11"/>
        <v>0</v>
      </c>
      <c r="X80" s="87">
        <f t="shared" si="11"/>
        <v>0</v>
      </c>
      <c r="Y80" s="87">
        <f t="shared" si="11"/>
        <v>0</v>
      </c>
      <c r="Z80" s="87">
        <f t="shared" si="11"/>
        <v>563392.09671072976</v>
      </c>
      <c r="AA80" s="87">
        <f t="shared" si="11"/>
        <v>1126784.1934214595</v>
      </c>
      <c r="AB80" s="87">
        <f t="shared" si="11"/>
        <v>1126784.1934214595</v>
      </c>
      <c r="AC80" s="87">
        <f t="shared" si="11"/>
        <v>1352141.0321057513</v>
      </c>
      <c r="AD80" s="87">
        <f t="shared" si="11"/>
        <v>1313962.9323757065</v>
      </c>
      <c r="AE80" s="87">
        <f t="shared" si="11"/>
        <v>1276862.8025203925</v>
      </c>
      <c r="AF80" s="87">
        <f t="shared" si="11"/>
        <v>1240810.2057433461</v>
      </c>
      <c r="AG80" s="87">
        <f t="shared" si="11"/>
        <v>1205775.5646400047</v>
      </c>
      <c r="AI80" s="148"/>
      <c r="AJ80" s="128"/>
    </row>
    <row r="81" spans="1:36" s="20" customFormat="1" x14ac:dyDescent="0.2">
      <c r="A81" s="65"/>
      <c r="B81" s="86">
        <f>'3. Investeringen'!B78</f>
        <v>64</v>
      </c>
      <c r="C81" s="86" t="str">
        <f>'3. Investeringen'!C78</f>
        <v>Nieuwe investeringen</v>
      </c>
      <c r="D81" s="86" t="str">
        <f>'3. Investeringen'!F78</f>
        <v>TD</v>
      </c>
      <c r="E81" s="121">
        <f>'3. Investeringen'!K78</f>
        <v>2019</v>
      </c>
      <c r="F81" s="172">
        <f>'3. Investeringen'!M78</f>
        <v>30</v>
      </c>
      <c r="G81" s="121">
        <f>'3. Investeringen'!N78</f>
        <v>2019</v>
      </c>
      <c r="H81" s="86">
        <f>'3. Investeringen'!O78</f>
        <v>5145184.5888502775</v>
      </c>
      <c r="I81" s="65"/>
      <c r="J81" s="86">
        <f>'6. Investeringen per jaar'!I78</f>
        <v>1</v>
      </c>
      <c r="K81" s="65"/>
      <c r="L81" s="123">
        <f t="shared" si="1"/>
        <v>2049</v>
      </c>
      <c r="M81" s="87">
        <f t="shared" si="2"/>
        <v>4716419.2064460879</v>
      </c>
      <c r="N81" s="117">
        <f t="shared" si="3"/>
        <v>27.5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0</v>
      </c>
      <c r="V81" s="87">
        <f t="shared" si="11"/>
        <v>0</v>
      </c>
      <c r="W81" s="87">
        <f t="shared" si="11"/>
        <v>0</v>
      </c>
      <c r="X81" s="87">
        <f t="shared" si="11"/>
        <v>0</v>
      </c>
      <c r="Y81" s="87">
        <f t="shared" si="11"/>
        <v>0</v>
      </c>
      <c r="Z81" s="87">
        <f t="shared" si="11"/>
        <v>85753.076480837961</v>
      </c>
      <c r="AA81" s="87">
        <f t="shared" si="11"/>
        <v>171506.15296167592</v>
      </c>
      <c r="AB81" s="87">
        <f t="shared" si="11"/>
        <v>171506.15296167592</v>
      </c>
      <c r="AC81" s="87">
        <f t="shared" si="11"/>
        <v>205807.38355401109</v>
      </c>
      <c r="AD81" s="87">
        <f t="shared" si="11"/>
        <v>196826.69772619972</v>
      </c>
      <c r="AE81" s="87">
        <f t="shared" si="11"/>
        <v>188237.89637087466</v>
      </c>
      <c r="AF81" s="87">
        <f t="shared" si="11"/>
        <v>180023.87907469104</v>
      </c>
      <c r="AG81" s="87">
        <f t="shared" si="11"/>
        <v>172168.29162415906</v>
      </c>
      <c r="AI81" s="148"/>
      <c r="AJ81" s="128"/>
    </row>
    <row r="82" spans="1:36" s="20" customFormat="1" x14ac:dyDescent="0.2">
      <c r="A82" s="65"/>
      <c r="B82" s="86">
        <f>'3. Investeringen'!B79</f>
        <v>65</v>
      </c>
      <c r="C82" s="86" t="str">
        <f>'3. Investeringen'!C79</f>
        <v>Nieuwe investeringen</v>
      </c>
      <c r="D82" s="86" t="str">
        <f>'3. Investeringen'!F79</f>
        <v>TD</v>
      </c>
      <c r="E82" s="121">
        <f>'3. Investeringen'!K79</f>
        <v>2019</v>
      </c>
      <c r="F82" s="172">
        <f>'3. Investeringen'!M79</f>
        <v>0</v>
      </c>
      <c r="G82" s="121">
        <f>'3. Investeringen'!N79</f>
        <v>2019</v>
      </c>
      <c r="H82" s="86">
        <f>'3. Investeringen'!O79</f>
        <v>19985.939999999999</v>
      </c>
      <c r="I82" s="65"/>
      <c r="J82" s="86">
        <f>'6. Investeringen per jaar'!I79</f>
        <v>1</v>
      </c>
      <c r="K82" s="65"/>
      <c r="L82" s="123">
        <f t="shared" ref="L82:L145" si="12">G82+F82+IF(P82=0,-1,0)</f>
        <v>2019</v>
      </c>
      <c r="M82" s="87">
        <f t="shared" ref="M82:M145" si="13">H82-SUM(R82:AB82)</f>
        <v>19985.939999999999</v>
      </c>
      <c r="N82" s="117">
        <f t="shared" ref="N82:N145" si="14">IF($E82&lt;$G82,
MAX(0,$F82+$G82-2022),
MAX(L82-2022+P82,0)+IF(P82=0,1,0))</f>
        <v>0</v>
      </c>
      <c r="O82" s="87" t="b">
        <f t="shared" ref="O82:O145"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0</v>
      </c>
      <c r="V82" s="87">
        <f t="shared" si="11"/>
        <v>0</v>
      </c>
      <c r="W82" s="87">
        <f t="shared" si="11"/>
        <v>0</v>
      </c>
      <c r="X82" s="87">
        <f t="shared" si="11"/>
        <v>0</v>
      </c>
      <c r="Y82" s="87">
        <f t="shared" si="11"/>
        <v>0</v>
      </c>
      <c r="Z82" s="87">
        <f t="shared" si="11"/>
        <v>0</v>
      </c>
      <c r="AA82" s="87">
        <f t="shared" si="11"/>
        <v>0</v>
      </c>
      <c r="AB82" s="87">
        <f t="shared" si="11"/>
        <v>0</v>
      </c>
      <c r="AC82" s="87">
        <f t="shared" si="11"/>
        <v>0</v>
      </c>
      <c r="AD82" s="87">
        <f t="shared" si="11"/>
        <v>0</v>
      </c>
      <c r="AE82" s="87">
        <f t="shared" si="11"/>
        <v>0</v>
      </c>
      <c r="AF82" s="87">
        <f t="shared" si="11"/>
        <v>0</v>
      </c>
      <c r="AG82" s="87">
        <f t="shared" si="11"/>
        <v>0</v>
      </c>
      <c r="AI82" s="148"/>
      <c r="AJ82" s="128"/>
    </row>
    <row r="83" spans="1:36" s="20" customFormat="1" x14ac:dyDescent="0.2">
      <c r="A83" s="65"/>
      <c r="B83" s="86">
        <f>'3. Investeringen'!B80</f>
        <v>66</v>
      </c>
      <c r="C83" s="86" t="str">
        <f>'3. Investeringen'!C80</f>
        <v>Nieuwe investeringen</v>
      </c>
      <c r="D83" s="86" t="str">
        <f>'3. Investeringen'!F80</f>
        <v>AD</v>
      </c>
      <c r="E83" s="121">
        <f>'3. Investeringen'!K80</f>
        <v>2009</v>
      </c>
      <c r="F83" s="172">
        <f>'3. Investeringen'!M80</f>
        <v>37.5</v>
      </c>
      <c r="G83" s="121">
        <f>'3. Investeringen'!N80</f>
        <v>2011</v>
      </c>
      <c r="H83" s="86">
        <f>'3. Investeringen'!O80</f>
        <v>16650195.031969447</v>
      </c>
      <c r="I83" s="65"/>
      <c r="J83" s="86">
        <f>'6. Investeringen per jaar'!I80</f>
        <v>1</v>
      </c>
      <c r="K83" s="65"/>
      <c r="L83" s="123">
        <f t="shared" si="12"/>
        <v>2048.5</v>
      </c>
      <c r="M83" s="87">
        <f t="shared" si="13"/>
        <v>11766137.822591743</v>
      </c>
      <c r="N83" s="117">
        <f t="shared" si="14"/>
        <v>26.5</v>
      </c>
      <c r="O83" s="87" t="b">
        <f t="shared" si="15"/>
        <v>0</v>
      </c>
      <c r="P83" s="117">
        <f>INDEX('2. Reguleringsparameters'!$D$44:$E$50,MATCH(C83,'2. Reguleringsparameters'!$B$44:$B$50,0),MATCH(D83,'2. Reguleringsparameters'!$D$43:$E$43,0))</f>
        <v>0.5</v>
      </c>
      <c r="Q83" s="65"/>
      <c r="R83" s="87">
        <f t="shared" si="11"/>
        <v>444005.20085251861</v>
      </c>
      <c r="S83" s="87">
        <f t="shared" si="11"/>
        <v>444005.20085251855</v>
      </c>
      <c r="T83" s="87">
        <f t="shared" si="11"/>
        <v>444005.20085251855</v>
      </c>
      <c r="U83" s="87">
        <f t="shared" si="11"/>
        <v>444005.20085251855</v>
      </c>
      <c r="V83" s="87">
        <f t="shared" si="11"/>
        <v>444005.20085251855</v>
      </c>
      <c r="W83" s="87">
        <f t="shared" si="11"/>
        <v>444005.20085251855</v>
      </c>
      <c r="X83" s="87">
        <f t="shared" si="11"/>
        <v>444005.20085251855</v>
      </c>
      <c r="Y83" s="87">
        <f t="shared" si="11"/>
        <v>444005.20085251855</v>
      </c>
      <c r="Z83" s="87">
        <f t="shared" si="11"/>
        <v>444005.20085251855</v>
      </c>
      <c r="AA83" s="87">
        <f t="shared" si="11"/>
        <v>444005.20085251855</v>
      </c>
      <c r="AB83" s="87">
        <f t="shared" si="11"/>
        <v>444005.20085251855</v>
      </c>
      <c r="AC83" s="87">
        <f t="shared" si="11"/>
        <v>532806.24102302222</v>
      </c>
      <c r="AD83" s="87">
        <f t="shared" si="11"/>
        <v>508679.16595782881</v>
      </c>
      <c r="AE83" s="87">
        <f t="shared" si="11"/>
        <v>485644.63768804033</v>
      </c>
      <c r="AF83" s="87">
        <f t="shared" si="11"/>
        <v>463653.18239650637</v>
      </c>
      <c r="AG83" s="87">
        <f t="shared" si="11"/>
        <v>442657.56658987212</v>
      </c>
      <c r="AI83" s="148"/>
      <c r="AJ83" s="128"/>
    </row>
    <row r="84" spans="1:36" s="20" customFormat="1" x14ac:dyDescent="0.2">
      <c r="A84" s="65"/>
      <c r="B84" s="86">
        <f>'3. Investeringen'!B81</f>
        <v>67</v>
      </c>
      <c r="C84" s="86" t="str">
        <f>'3. Investeringen'!C81</f>
        <v>Nieuwe investeringen</v>
      </c>
      <c r="D84" s="86" t="str">
        <f>'3. Investeringen'!F81</f>
        <v>AD</v>
      </c>
      <c r="E84" s="121">
        <f>'3. Investeringen'!K81</f>
        <v>2009</v>
      </c>
      <c r="F84" s="172">
        <f>'3. Investeringen'!M81</f>
        <v>37.5</v>
      </c>
      <c r="G84" s="121">
        <f>'3. Investeringen'!N81</f>
        <v>2011</v>
      </c>
      <c r="H84" s="86">
        <f>'3. Investeringen'!O81</f>
        <v>548005.1433905469</v>
      </c>
      <c r="I84" s="65"/>
      <c r="J84" s="86">
        <f>'6. Investeringen per jaar'!I81</f>
        <v>1</v>
      </c>
      <c r="K84" s="65"/>
      <c r="L84" s="123">
        <f t="shared" si="12"/>
        <v>2048.5</v>
      </c>
      <c r="M84" s="87">
        <f t="shared" si="13"/>
        <v>387256.96799598646</v>
      </c>
      <c r="N84" s="117">
        <f t="shared" si="14"/>
        <v>26.5</v>
      </c>
      <c r="O84" s="87" t="b">
        <f t="shared" si="15"/>
        <v>0</v>
      </c>
      <c r="P84" s="117">
        <f>INDEX('2. Reguleringsparameters'!$D$44:$E$50,MATCH(C84,'2. Reguleringsparameters'!$B$44:$B$50,0),MATCH(D84,'2. Reguleringsparameters'!$D$43:$E$43,0))</f>
        <v>0.5</v>
      </c>
      <c r="Q84" s="65"/>
      <c r="R84" s="87">
        <f t="shared" si="11"/>
        <v>14613.470490414586</v>
      </c>
      <c r="S84" s="87">
        <f t="shared" si="11"/>
        <v>14613.470490414586</v>
      </c>
      <c r="T84" s="87">
        <f t="shared" si="11"/>
        <v>14613.470490414586</v>
      </c>
      <c r="U84" s="87">
        <f t="shared" si="11"/>
        <v>14613.470490414586</v>
      </c>
      <c r="V84" s="87">
        <f t="shared" si="11"/>
        <v>14613.470490414586</v>
      </c>
      <c r="W84" s="87">
        <f t="shared" si="11"/>
        <v>14613.470490414586</v>
      </c>
      <c r="X84" s="87">
        <f t="shared" si="11"/>
        <v>14613.470490414586</v>
      </c>
      <c r="Y84" s="87">
        <f t="shared" si="11"/>
        <v>14613.470490414586</v>
      </c>
      <c r="Z84" s="87">
        <f t="shared" si="11"/>
        <v>14613.470490414586</v>
      </c>
      <c r="AA84" s="87">
        <f t="shared" si="11"/>
        <v>14613.470490414586</v>
      </c>
      <c r="AB84" s="87">
        <f t="shared" si="11"/>
        <v>14613.470490414586</v>
      </c>
      <c r="AC84" s="87">
        <f t="shared" si="11"/>
        <v>17536.164588497501</v>
      </c>
      <c r="AD84" s="87">
        <f t="shared" si="11"/>
        <v>16742.074116565538</v>
      </c>
      <c r="AE84" s="87">
        <f t="shared" si="11"/>
        <v>15983.94245845691</v>
      </c>
      <c r="AF84" s="87">
        <f t="shared" si="11"/>
        <v>15260.141290526786</v>
      </c>
      <c r="AG84" s="87">
        <f t="shared" si="11"/>
        <v>14569.116024540668</v>
      </c>
      <c r="AI84" s="148"/>
      <c r="AJ84" s="128"/>
    </row>
    <row r="85" spans="1:36" s="20" customFormat="1" x14ac:dyDescent="0.2">
      <c r="A85" s="65"/>
      <c r="B85" s="86">
        <f>'3. Investeringen'!B82</f>
        <v>68</v>
      </c>
      <c r="C85" s="86" t="str">
        <f>'3. Investeringen'!C82</f>
        <v>Nieuwe investeringen</v>
      </c>
      <c r="D85" s="86" t="str">
        <f>'3. Investeringen'!F82</f>
        <v>AD</v>
      </c>
      <c r="E85" s="121">
        <f>'3. Investeringen'!K82</f>
        <v>2010</v>
      </c>
      <c r="F85" s="172">
        <f>'3. Investeringen'!M82</f>
        <v>38.5</v>
      </c>
      <c r="G85" s="121">
        <f>'3. Investeringen'!N82</f>
        <v>2011</v>
      </c>
      <c r="H85" s="86">
        <f>'3. Investeringen'!O82</f>
        <v>30964150.187769618</v>
      </c>
      <c r="I85" s="65"/>
      <c r="J85" s="86">
        <f>'6. Investeringen per jaar'!I82</f>
        <v>1</v>
      </c>
      <c r="K85" s="65"/>
      <c r="L85" s="123">
        <f t="shared" si="12"/>
        <v>2049.5</v>
      </c>
      <c r="M85" s="87">
        <f t="shared" si="13"/>
        <v>22117250.134121157</v>
      </c>
      <c r="N85" s="117">
        <f t="shared" si="14"/>
        <v>27.5</v>
      </c>
      <c r="O85" s="87" t="b">
        <f t="shared" si="15"/>
        <v>0</v>
      </c>
      <c r="P85" s="117">
        <f>INDEX('2. Reguleringsparameters'!$D$44:$E$50,MATCH(C85,'2. Reguleringsparameters'!$B$44:$B$50,0),MATCH(D85,'2. Reguleringsparameters'!$D$43:$E$43,0))</f>
        <v>0.5</v>
      </c>
      <c r="Q85" s="65"/>
      <c r="R85" s="87">
        <f t="shared" si="11"/>
        <v>804263.6412407693</v>
      </c>
      <c r="S85" s="87">
        <f t="shared" si="11"/>
        <v>804263.6412407693</v>
      </c>
      <c r="T85" s="87">
        <f t="shared" si="11"/>
        <v>804263.6412407693</v>
      </c>
      <c r="U85" s="87">
        <f t="shared" si="11"/>
        <v>804263.6412407693</v>
      </c>
      <c r="V85" s="87">
        <f t="shared" si="11"/>
        <v>804263.6412407693</v>
      </c>
      <c r="W85" s="87">
        <f t="shared" si="11"/>
        <v>804263.6412407693</v>
      </c>
      <c r="X85" s="87">
        <f t="shared" si="11"/>
        <v>804263.6412407693</v>
      </c>
      <c r="Y85" s="87">
        <f t="shared" si="11"/>
        <v>804263.6412407693</v>
      </c>
      <c r="Z85" s="87">
        <f t="shared" si="11"/>
        <v>804263.6412407693</v>
      </c>
      <c r="AA85" s="87">
        <f t="shared" si="11"/>
        <v>804263.6412407693</v>
      </c>
      <c r="AB85" s="87">
        <f t="shared" si="11"/>
        <v>804263.6412407693</v>
      </c>
      <c r="AC85" s="87">
        <f t="shared" si="11"/>
        <v>965116.36948892311</v>
      </c>
      <c r="AD85" s="87">
        <f t="shared" si="11"/>
        <v>923002.20063849736</v>
      </c>
      <c r="AE85" s="87">
        <f t="shared" si="11"/>
        <v>882725.7409742719</v>
      </c>
      <c r="AF85" s="87">
        <f t="shared" si="11"/>
        <v>844206.79954994004</v>
      </c>
      <c r="AG85" s="87">
        <f t="shared" si="11"/>
        <v>807368.68466048804</v>
      </c>
      <c r="AI85" s="148"/>
      <c r="AJ85" s="128"/>
    </row>
    <row r="86" spans="1:36" s="20" customFormat="1" x14ac:dyDescent="0.2">
      <c r="A86" s="65"/>
      <c r="B86" s="86">
        <f>'3. Investeringen'!B83</f>
        <v>69</v>
      </c>
      <c r="C86" s="86" t="str">
        <f>'3. Investeringen'!C83</f>
        <v>Nieuwe investeringen</v>
      </c>
      <c r="D86" s="86" t="str">
        <f>'3. Investeringen'!F83</f>
        <v>AD</v>
      </c>
      <c r="E86" s="121">
        <f>'3. Investeringen'!K83</f>
        <v>2010</v>
      </c>
      <c r="F86" s="172">
        <f>'3. Investeringen'!M83</f>
        <v>38.5</v>
      </c>
      <c r="G86" s="121">
        <f>'3. Investeringen'!N83</f>
        <v>2011</v>
      </c>
      <c r="H86" s="86">
        <f>'3. Investeringen'!O83</f>
        <v>927430.87479448714</v>
      </c>
      <c r="I86" s="65"/>
      <c r="J86" s="86">
        <f>'6. Investeringen per jaar'!I83</f>
        <v>1</v>
      </c>
      <c r="K86" s="65"/>
      <c r="L86" s="123">
        <f t="shared" si="12"/>
        <v>2049.5</v>
      </c>
      <c r="M86" s="87">
        <f t="shared" si="13"/>
        <v>662450.62485320505</v>
      </c>
      <c r="N86" s="117">
        <f t="shared" si="14"/>
        <v>27.5</v>
      </c>
      <c r="O86" s="87" t="b">
        <f t="shared" si="15"/>
        <v>0</v>
      </c>
      <c r="P86" s="117">
        <f>INDEX('2. Reguleringsparameters'!$D$44:$E$50,MATCH(C86,'2. Reguleringsparameters'!$B$44:$B$50,0),MATCH(D86,'2. Reguleringsparameters'!$D$43:$E$43,0))</f>
        <v>0.5</v>
      </c>
      <c r="Q86" s="65"/>
      <c r="R86" s="87">
        <f t="shared" si="11"/>
        <v>24089.113631025641</v>
      </c>
      <c r="S86" s="87">
        <f t="shared" si="11"/>
        <v>24089.113631025641</v>
      </c>
      <c r="T86" s="87">
        <f t="shared" si="11"/>
        <v>24089.113631025641</v>
      </c>
      <c r="U86" s="87">
        <f t="shared" si="11"/>
        <v>24089.113631025641</v>
      </c>
      <c r="V86" s="87">
        <f t="shared" si="11"/>
        <v>24089.113631025641</v>
      </c>
      <c r="W86" s="87">
        <f t="shared" si="11"/>
        <v>24089.113631025641</v>
      </c>
      <c r="X86" s="87">
        <f t="shared" si="11"/>
        <v>24089.113631025641</v>
      </c>
      <c r="Y86" s="87">
        <f t="shared" si="11"/>
        <v>24089.113631025641</v>
      </c>
      <c r="Z86" s="87">
        <f t="shared" si="11"/>
        <v>24089.113631025641</v>
      </c>
      <c r="AA86" s="87">
        <f t="shared" si="11"/>
        <v>24089.113631025641</v>
      </c>
      <c r="AB86" s="87">
        <f t="shared" si="11"/>
        <v>24089.113631025641</v>
      </c>
      <c r="AC86" s="87">
        <f t="shared" si="11"/>
        <v>28906.936357230763</v>
      </c>
      <c r="AD86" s="87">
        <f t="shared" si="11"/>
        <v>27645.54277073342</v>
      </c>
      <c r="AE86" s="87">
        <f t="shared" si="11"/>
        <v>26439.191813465051</v>
      </c>
      <c r="AF86" s="87">
        <f t="shared" si="11"/>
        <v>25285.481625241122</v>
      </c>
      <c r="AG86" s="87">
        <f t="shared" si="11"/>
        <v>24182.115154321509</v>
      </c>
      <c r="AI86" s="148"/>
      <c r="AJ86" s="128"/>
    </row>
    <row r="87" spans="1:36" s="20" customFormat="1" x14ac:dyDescent="0.2">
      <c r="A87" s="65"/>
      <c r="B87" s="86">
        <f>'3. Investeringen'!B84</f>
        <v>70</v>
      </c>
      <c r="C87" s="86" t="str">
        <f>'3. Investeringen'!C84</f>
        <v>Nieuwe investeringen</v>
      </c>
      <c r="D87" s="86" t="str">
        <f>'3. Investeringen'!F84</f>
        <v>AD</v>
      </c>
      <c r="E87" s="121">
        <f>'3. Investeringen'!K84</f>
        <v>2011</v>
      </c>
      <c r="F87" s="172">
        <f>'3. Investeringen'!M84</f>
        <v>39</v>
      </c>
      <c r="G87" s="121">
        <f>'3. Investeringen'!N84</f>
        <v>2011</v>
      </c>
      <c r="H87" s="86">
        <f>'3. Investeringen'!O84</f>
        <v>43737267</v>
      </c>
      <c r="I87" s="65"/>
      <c r="J87" s="86">
        <f>'6. Investeringen per jaar'!I84</f>
        <v>1</v>
      </c>
      <c r="K87" s="65"/>
      <c r="L87" s="123">
        <f t="shared" si="12"/>
        <v>2050</v>
      </c>
      <c r="M87" s="87">
        <f t="shared" si="13"/>
        <v>31961848.961538464</v>
      </c>
      <c r="N87" s="117">
        <f t="shared" si="14"/>
        <v>28.5</v>
      </c>
      <c r="O87" s="87" t="b">
        <f t="shared" si="15"/>
        <v>0</v>
      </c>
      <c r="P87" s="117">
        <f>INDEX('2. Reguleringsparameters'!$D$44:$E$50,MATCH(C87,'2. Reguleringsparameters'!$B$44:$B$50,0),MATCH(D87,'2. Reguleringsparameters'!$D$43:$E$43,0))</f>
        <v>0.5</v>
      </c>
      <c r="Q87" s="65"/>
      <c r="R87" s="87">
        <f t="shared" si="11"/>
        <v>560734.19230769225</v>
      </c>
      <c r="S87" s="87">
        <f t="shared" si="11"/>
        <v>1121468.3846153845</v>
      </c>
      <c r="T87" s="87">
        <f t="shared" si="11"/>
        <v>1121468.3846153845</v>
      </c>
      <c r="U87" s="87">
        <f t="shared" si="11"/>
        <v>1121468.3846153845</v>
      </c>
      <c r="V87" s="87">
        <f t="shared" si="11"/>
        <v>1121468.3846153845</v>
      </c>
      <c r="W87" s="87">
        <f t="shared" si="11"/>
        <v>1121468.3846153845</v>
      </c>
      <c r="X87" s="87">
        <f t="shared" si="11"/>
        <v>1121468.3846153845</v>
      </c>
      <c r="Y87" s="87">
        <f t="shared" si="11"/>
        <v>1121468.3846153845</v>
      </c>
      <c r="Z87" s="87">
        <f t="shared" si="11"/>
        <v>1121468.3846153845</v>
      </c>
      <c r="AA87" s="87">
        <f t="shared" si="11"/>
        <v>1121468.3846153845</v>
      </c>
      <c r="AB87" s="87">
        <f t="shared" si="11"/>
        <v>1121468.3846153845</v>
      </c>
      <c r="AC87" s="87">
        <f t="shared" si="11"/>
        <v>1345762.0615384616</v>
      </c>
      <c r="AD87" s="87">
        <f t="shared" si="11"/>
        <v>1289098.3957894738</v>
      </c>
      <c r="AE87" s="87">
        <f t="shared" si="11"/>
        <v>1234820.5685983379</v>
      </c>
      <c r="AF87" s="87">
        <f t="shared" si="11"/>
        <v>1182828.1236047237</v>
      </c>
      <c r="AG87" s="87">
        <f t="shared" si="11"/>
        <v>1133024.8341897882</v>
      </c>
      <c r="AI87" s="148"/>
      <c r="AJ87" s="128"/>
    </row>
    <row r="88" spans="1:36" s="20" customFormat="1" x14ac:dyDescent="0.2">
      <c r="A88" s="65"/>
      <c r="B88" s="86">
        <f>'3. Investeringen'!B85</f>
        <v>71</v>
      </c>
      <c r="C88" s="86" t="str">
        <f>'3. Investeringen'!C85</f>
        <v>Nieuwe investeringen</v>
      </c>
      <c r="D88" s="86" t="str">
        <f>'3. Investeringen'!F85</f>
        <v>AD</v>
      </c>
      <c r="E88" s="121">
        <f>'3. Investeringen'!K85</f>
        <v>2011</v>
      </c>
      <c r="F88" s="172">
        <f>'3. Investeringen'!M85</f>
        <v>39</v>
      </c>
      <c r="G88" s="121">
        <f>'3. Investeringen'!N85</f>
        <v>2011</v>
      </c>
      <c r="H88" s="86">
        <f>'3. Investeringen'!O85</f>
        <v>1571043.89267998</v>
      </c>
      <c r="I88" s="65"/>
      <c r="J88" s="86">
        <f>'6. Investeringen per jaar'!I85</f>
        <v>1</v>
      </c>
      <c r="K88" s="65"/>
      <c r="L88" s="123">
        <f t="shared" si="12"/>
        <v>2050</v>
      </c>
      <c r="M88" s="87">
        <f t="shared" si="13"/>
        <v>1148070.536958447</v>
      </c>
      <c r="N88" s="117">
        <f t="shared" si="14"/>
        <v>28.5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20141.588367692053</v>
      </c>
      <c r="S88" s="87">
        <f t="shared" si="16"/>
        <v>40283.176735384106</v>
      </c>
      <c r="T88" s="87">
        <f t="shared" si="16"/>
        <v>40283.176735384106</v>
      </c>
      <c r="U88" s="87">
        <f t="shared" si="16"/>
        <v>40283.176735384106</v>
      </c>
      <c r="V88" s="87">
        <f t="shared" si="16"/>
        <v>40283.176735384106</v>
      </c>
      <c r="W88" s="87">
        <f t="shared" si="16"/>
        <v>40283.176735384106</v>
      </c>
      <c r="X88" s="87">
        <f t="shared" si="16"/>
        <v>40283.176735384106</v>
      </c>
      <c r="Y88" s="87">
        <f t="shared" si="16"/>
        <v>40283.176735384106</v>
      </c>
      <c r="Z88" s="87">
        <f t="shared" si="16"/>
        <v>40283.176735384106</v>
      </c>
      <c r="AA88" s="87">
        <f t="shared" si="16"/>
        <v>40283.176735384106</v>
      </c>
      <c r="AB88" s="87">
        <f t="shared" si="16"/>
        <v>40283.176735384106</v>
      </c>
      <c r="AC88" s="87">
        <f t="shared" si="16"/>
        <v>48339.812082460921</v>
      </c>
      <c r="AD88" s="87">
        <f t="shared" si="16"/>
        <v>46304.451573725732</v>
      </c>
      <c r="AE88" s="87">
        <f t="shared" si="16"/>
        <v>44354.790454832015</v>
      </c>
      <c r="AF88" s="87">
        <f t="shared" si="16"/>
        <v>42487.220330418029</v>
      </c>
      <c r="AG88" s="87">
        <f t="shared" si="16"/>
        <v>40698.28473755833</v>
      </c>
      <c r="AI88" s="148"/>
      <c r="AJ88" s="128"/>
    </row>
    <row r="89" spans="1:36" s="20" customFormat="1" x14ac:dyDescent="0.2">
      <c r="A89" s="65"/>
      <c r="B89" s="86">
        <f>'3. Investeringen'!B86</f>
        <v>72</v>
      </c>
      <c r="C89" s="86" t="str">
        <f>'3. Investeringen'!C86</f>
        <v>Nieuwe investeringen</v>
      </c>
      <c r="D89" s="86" t="str">
        <f>'3. Investeringen'!F86</f>
        <v>AD</v>
      </c>
      <c r="E89" s="121">
        <f>'3. Investeringen'!K86</f>
        <v>2012</v>
      </c>
      <c r="F89" s="172">
        <f>'3. Investeringen'!M86</f>
        <v>39</v>
      </c>
      <c r="G89" s="121">
        <f>'3. Investeringen'!N86</f>
        <v>2012</v>
      </c>
      <c r="H89" s="86">
        <f>'3. Investeringen'!O86</f>
        <v>65167284.649345301</v>
      </c>
      <c r="I89" s="65"/>
      <c r="J89" s="86">
        <f>'6. Investeringen per jaar'!I86</f>
        <v>1</v>
      </c>
      <c r="K89" s="65"/>
      <c r="L89" s="123">
        <f t="shared" si="12"/>
        <v>2051</v>
      </c>
      <c r="M89" s="87">
        <f t="shared" si="13"/>
        <v>49293202.491171449</v>
      </c>
      <c r="N89" s="117">
        <f t="shared" si="14"/>
        <v>29.5</v>
      </c>
      <c r="O89" s="87" t="b">
        <f t="shared" si="15"/>
        <v>0</v>
      </c>
      <c r="P89" s="117">
        <f>INDEX('2. Reguleringsparameters'!$D$44:$E$50,MATCH(C89,'2. Reguleringsparameters'!$B$44:$B$50,0),MATCH(D89,'2. Reguleringsparameters'!$D$43:$E$43,0))</f>
        <v>0.5</v>
      </c>
      <c r="Q89" s="65"/>
      <c r="R89" s="87">
        <f t="shared" si="16"/>
        <v>0</v>
      </c>
      <c r="S89" s="87">
        <f t="shared" si="16"/>
        <v>835478.00832493976</v>
      </c>
      <c r="T89" s="87">
        <f t="shared" si="16"/>
        <v>1670956.0166498795</v>
      </c>
      <c r="U89" s="87">
        <f t="shared" si="16"/>
        <v>1670956.0166498795</v>
      </c>
      <c r="V89" s="87">
        <f t="shared" si="16"/>
        <v>1670956.0166498795</v>
      </c>
      <c r="W89" s="87">
        <f t="shared" si="16"/>
        <v>1670956.0166498795</v>
      </c>
      <c r="X89" s="87">
        <f t="shared" si="16"/>
        <v>1670956.0166498795</v>
      </c>
      <c r="Y89" s="87">
        <f t="shared" si="16"/>
        <v>1670956.0166498795</v>
      </c>
      <c r="Z89" s="87">
        <f t="shared" si="16"/>
        <v>1670956.0166498795</v>
      </c>
      <c r="AA89" s="87">
        <f t="shared" si="16"/>
        <v>1670956.0166498795</v>
      </c>
      <c r="AB89" s="87">
        <f t="shared" si="16"/>
        <v>1670956.0166498795</v>
      </c>
      <c r="AC89" s="87">
        <f t="shared" si="16"/>
        <v>2005147.2199798555</v>
      </c>
      <c r="AD89" s="87">
        <f t="shared" si="16"/>
        <v>1923581.9093366072</v>
      </c>
      <c r="AE89" s="87">
        <f t="shared" si="16"/>
        <v>1845334.5096347793</v>
      </c>
      <c r="AF89" s="87">
        <f t="shared" si="16"/>
        <v>1770270.0550055678</v>
      </c>
      <c r="AG89" s="87">
        <f t="shared" si="16"/>
        <v>1698259.0697172061</v>
      </c>
      <c r="AI89" s="148"/>
      <c r="AJ89" s="128"/>
    </row>
    <row r="90" spans="1:36" s="20" customFormat="1" x14ac:dyDescent="0.2">
      <c r="A90" s="65"/>
      <c r="B90" s="86">
        <f>'3. Investeringen'!B87</f>
        <v>73</v>
      </c>
      <c r="C90" s="86" t="str">
        <f>'3. Investeringen'!C87</f>
        <v>Nieuwe investeringen</v>
      </c>
      <c r="D90" s="86" t="str">
        <f>'3. Investeringen'!F87</f>
        <v>AD</v>
      </c>
      <c r="E90" s="121">
        <f>'3. Investeringen'!K87</f>
        <v>2012</v>
      </c>
      <c r="F90" s="172">
        <f>'3. Investeringen'!M87</f>
        <v>39</v>
      </c>
      <c r="G90" s="121">
        <f>'3. Investeringen'!N87</f>
        <v>2012</v>
      </c>
      <c r="H90" s="86">
        <f>'3. Investeringen'!O87</f>
        <v>3346419.2805865589</v>
      </c>
      <c r="I90" s="65"/>
      <c r="J90" s="86">
        <f>'6. Investeringen per jaar'!I87</f>
        <v>1</v>
      </c>
      <c r="K90" s="65"/>
      <c r="L90" s="123">
        <f t="shared" si="12"/>
        <v>2051</v>
      </c>
      <c r="M90" s="87">
        <f t="shared" si="13"/>
        <v>2531265.8660847046</v>
      </c>
      <c r="N90" s="117">
        <f t="shared" si="14"/>
        <v>29.5</v>
      </c>
      <c r="O90" s="87" t="b">
        <f t="shared" si="15"/>
        <v>0</v>
      </c>
      <c r="P90" s="117">
        <f>INDEX('2. Reguleringsparameters'!$D$44:$E$50,MATCH(C90,'2. Reguleringsparameters'!$B$44:$B$50,0),MATCH(D90,'2. Reguleringsparameters'!$D$43:$E$43,0))</f>
        <v>0.5</v>
      </c>
      <c r="Q90" s="65"/>
      <c r="R90" s="87">
        <f t="shared" si="16"/>
        <v>0</v>
      </c>
      <c r="S90" s="87">
        <f t="shared" si="16"/>
        <v>42902.811289571269</v>
      </c>
      <c r="T90" s="87">
        <f t="shared" si="16"/>
        <v>85805.622579142539</v>
      </c>
      <c r="U90" s="87">
        <f t="shared" si="16"/>
        <v>85805.622579142539</v>
      </c>
      <c r="V90" s="87">
        <f t="shared" si="16"/>
        <v>85805.622579142539</v>
      </c>
      <c r="W90" s="87">
        <f t="shared" si="16"/>
        <v>85805.622579142539</v>
      </c>
      <c r="X90" s="87">
        <f t="shared" si="16"/>
        <v>85805.622579142539</v>
      </c>
      <c r="Y90" s="87">
        <f t="shared" si="16"/>
        <v>85805.622579142539</v>
      </c>
      <c r="Z90" s="87">
        <f t="shared" si="16"/>
        <v>85805.622579142539</v>
      </c>
      <c r="AA90" s="87">
        <f t="shared" si="16"/>
        <v>85805.622579142539</v>
      </c>
      <c r="AB90" s="87">
        <f t="shared" si="16"/>
        <v>85805.622579142539</v>
      </c>
      <c r="AC90" s="87">
        <f t="shared" si="16"/>
        <v>102966.74709497103</v>
      </c>
      <c r="AD90" s="87">
        <f t="shared" si="16"/>
        <v>98778.269247040007</v>
      </c>
      <c r="AE90" s="87">
        <f t="shared" si="16"/>
        <v>94760.170159024812</v>
      </c>
      <c r="AF90" s="87">
        <f t="shared" si="16"/>
        <v>90905.519169505162</v>
      </c>
      <c r="AG90" s="87">
        <f t="shared" si="16"/>
        <v>87207.667542271054</v>
      </c>
      <c r="AI90" s="148"/>
      <c r="AJ90" s="128"/>
    </row>
    <row r="91" spans="1:36" s="20" customFormat="1" x14ac:dyDescent="0.2">
      <c r="A91" s="65"/>
      <c r="B91" s="86">
        <f>'3. Investeringen'!B88</f>
        <v>74</v>
      </c>
      <c r="C91" s="86" t="str">
        <f>'3. Investeringen'!C88</f>
        <v>Nieuwe investeringen</v>
      </c>
      <c r="D91" s="86" t="str">
        <f>'3. Investeringen'!F88</f>
        <v>AD</v>
      </c>
      <c r="E91" s="121">
        <f>'3. Investeringen'!K88</f>
        <v>2013</v>
      </c>
      <c r="F91" s="172">
        <f>'3. Investeringen'!M88</f>
        <v>39</v>
      </c>
      <c r="G91" s="121">
        <f>'3. Investeringen'!N88</f>
        <v>2013</v>
      </c>
      <c r="H91" s="86">
        <f>'3. Investeringen'!O88</f>
        <v>65219492.561430879</v>
      </c>
      <c r="I91" s="65"/>
      <c r="J91" s="86">
        <f>'6. Investeringen per jaar'!I88</f>
        <v>1</v>
      </c>
      <c r="K91" s="65"/>
      <c r="L91" s="123">
        <f t="shared" si="12"/>
        <v>2052</v>
      </c>
      <c r="M91" s="87">
        <f t="shared" si="13"/>
        <v>51004987.772401072</v>
      </c>
      <c r="N91" s="117">
        <f t="shared" si="14"/>
        <v>30.5</v>
      </c>
      <c r="O91" s="87" t="b">
        <f t="shared" si="15"/>
        <v>0</v>
      </c>
      <c r="P91" s="117">
        <f>INDEX('2. Reguleringsparameters'!$D$44:$E$50,MATCH(C91,'2. Reguleringsparameters'!$B$44:$B$50,0),MATCH(D91,'2. Reguleringsparameters'!$D$43:$E$43,0))</f>
        <v>0.5</v>
      </c>
      <c r="Q91" s="65"/>
      <c r="R91" s="87">
        <f t="shared" si="16"/>
        <v>0</v>
      </c>
      <c r="S91" s="87">
        <f t="shared" si="16"/>
        <v>0</v>
      </c>
      <c r="T91" s="87">
        <f t="shared" si="16"/>
        <v>836147.34053116513</v>
      </c>
      <c r="U91" s="87">
        <f t="shared" si="16"/>
        <v>1672294.6810623303</v>
      </c>
      <c r="V91" s="87">
        <f t="shared" si="16"/>
        <v>1672294.6810623303</v>
      </c>
      <c r="W91" s="87">
        <f t="shared" si="16"/>
        <v>1672294.6810623303</v>
      </c>
      <c r="X91" s="87">
        <f t="shared" si="16"/>
        <v>1672294.6810623303</v>
      </c>
      <c r="Y91" s="87">
        <f t="shared" si="16"/>
        <v>1672294.6810623303</v>
      </c>
      <c r="Z91" s="87">
        <f t="shared" si="16"/>
        <v>1672294.6810623303</v>
      </c>
      <c r="AA91" s="87">
        <f t="shared" si="16"/>
        <v>1672294.6810623303</v>
      </c>
      <c r="AB91" s="87">
        <f t="shared" si="16"/>
        <v>1672294.6810623303</v>
      </c>
      <c r="AC91" s="87">
        <f t="shared" si="16"/>
        <v>2006753.6172747961</v>
      </c>
      <c r="AD91" s="87">
        <f t="shared" si="16"/>
        <v>1927799.3765951318</v>
      </c>
      <c r="AE91" s="87">
        <f t="shared" si="16"/>
        <v>1851951.5322700776</v>
      </c>
      <c r="AF91" s="87">
        <f t="shared" si="16"/>
        <v>1779087.8654266645</v>
      </c>
      <c r="AG91" s="87">
        <f t="shared" si="16"/>
        <v>1709090.9658033203</v>
      </c>
      <c r="AI91" s="148"/>
      <c r="AJ91" s="128"/>
    </row>
    <row r="92" spans="1:36" s="20" customFormat="1" x14ac:dyDescent="0.2">
      <c r="A92" s="65"/>
      <c r="B92" s="86">
        <f>'3. Investeringen'!B89</f>
        <v>75</v>
      </c>
      <c r="C92" s="86" t="str">
        <f>'3. Investeringen'!C89</f>
        <v>Nieuwe investeringen</v>
      </c>
      <c r="D92" s="86" t="str">
        <f>'3. Investeringen'!F89</f>
        <v>AD</v>
      </c>
      <c r="E92" s="121">
        <f>'3. Investeringen'!K89</f>
        <v>2013</v>
      </c>
      <c r="F92" s="172">
        <f>'3. Investeringen'!M89</f>
        <v>39</v>
      </c>
      <c r="G92" s="121">
        <f>'3. Investeringen'!N89</f>
        <v>2013</v>
      </c>
      <c r="H92" s="86">
        <f>'3. Investeringen'!O89</f>
        <v>1164677.9443560119</v>
      </c>
      <c r="I92" s="65"/>
      <c r="J92" s="86">
        <f>'6. Investeringen per jaar'!I89</f>
        <v>1</v>
      </c>
      <c r="K92" s="65"/>
      <c r="L92" s="123">
        <f t="shared" si="12"/>
        <v>2052</v>
      </c>
      <c r="M92" s="87">
        <f t="shared" si="13"/>
        <v>910837.87956047081</v>
      </c>
      <c r="N92" s="117">
        <f t="shared" si="14"/>
        <v>30.5</v>
      </c>
      <c r="O92" s="87" t="b">
        <f t="shared" si="15"/>
        <v>0</v>
      </c>
      <c r="P92" s="117">
        <f>INDEX('2. Reguleringsparameters'!$D$44:$E$50,MATCH(C92,'2. Reguleringsparameters'!$B$44:$B$50,0),MATCH(D92,'2. Reguleringsparameters'!$D$43:$E$43,0))</f>
        <v>0.5</v>
      </c>
      <c r="Q92" s="65"/>
      <c r="R92" s="87">
        <f t="shared" si="16"/>
        <v>0</v>
      </c>
      <c r="S92" s="87">
        <f t="shared" si="16"/>
        <v>0</v>
      </c>
      <c r="T92" s="87">
        <f t="shared" si="16"/>
        <v>14931.768517384768</v>
      </c>
      <c r="U92" s="87">
        <f t="shared" si="16"/>
        <v>29863.537034769535</v>
      </c>
      <c r="V92" s="87">
        <f t="shared" si="16"/>
        <v>29863.537034769535</v>
      </c>
      <c r="W92" s="87">
        <f t="shared" si="16"/>
        <v>29863.537034769535</v>
      </c>
      <c r="X92" s="87">
        <f t="shared" si="16"/>
        <v>29863.537034769535</v>
      </c>
      <c r="Y92" s="87">
        <f t="shared" si="16"/>
        <v>29863.537034769535</v>
      </c>
      <c r="Z92" s="87">
        <f t="shared" si="16"/>
        <v>29863.537034769535</v>
      </c>
      <c r="AA92" s="87">
        <f t="shared" si="16"/>
        <v>29863.537034769535</v>
      </c>
      <c r="AB92" s="87">
        <f t="shared" si="16"/>
        <v>29863.537034769535</v>
      </c>
      <c r="AC92" s="87">
        <f t="shared" si="16"/>
        <v>35836.244441723436</v>
      </c>
      <c r="AD92" s="87">
        <f t="shared" si="16"/>
        <v>34426.293840737599</v>
      </c>
      <c r="AE92" s="87">
        <f t="shared" si="16"/>
        <v>33071.816706020058</v>
      </c>
      <c r="AF92" s="87">
        <f t="shared" si="16"/>
        <v>31770.630474963531</v>
      </c>
      <c r="AG92" s="87">
        <f t="shared" si="16"/>
        <v>30520.63845627644</v>
      </c>
      <c r="AI92" s="148"/>
      <c r="AJ92" s="128"/>
    </row>
    <row r="93" spans="1:36" s="20" customFormat="1" x14ac:dyDescent="0.2">
      <c r="A93" s="65"/>
      <c r="B93" s="86">
        <f>'3. Investeringen'!B90</f>
        <v>76</v>
      </c>
      <c r="C93" s="86" t="str">
        <f>'3. Investeringen'!C90</f>
        <v>Nieuwe investeringen</v>
      </c>
      <c r="D93" s="86" t="str">
        <f>'3. Investeringen'!F90</f>
        <v>AD</v>
      </c>
      <c r="E93" s="121">
        <f>'3. Investeringen'!K90</f>
        <v>2014</v>
      </c>
      <c r="F93" s="172">
        <f>'3. Investeringen'!M90</f>
        <v>39</v>
      </c>
      <c r="G93" s="121">
        <f>'3. Investeringen'!N90</f>
        <v>2014</v>
      </c>
      <c r="H93" s="86">
        <f>'3. Investeringen'!O90</f>
        <v>41673868.162489057</v>
      </c>
      <c r="I93" s="65"/>
      <c r="J93" s="86">
        <f>'6. Investeringen per jaar'!I90</f>
        <v>1</v>
      </c>
      <c r="K93" s="65"/>
      <c r="L93" s="123">
        <f t="shared" si="12"/>
        <v>2053</v>
      </c>
      <c r="M93" s="87">
        <f t="shared" si="13"/>
        <v>33659662.746625774</v>
      </c>
      <c r="N93" s="117">
        <f t="shared" si="14"/>
        <v>31.5</v>
      </c>
      <c r="O93" s="87" t="b">
        <f t="shared" si="15"/>
        <v>0</v>
      </c>
      <c r="P93" s="117">
        <f>INDEX('2. Reguleringsparameters'!$D$44:$E$50,MATCH(C93,'2. Reguleringsparameters'!$B$44:$B$50,0),MATCH(D93,'2. Reguleringsparameters'!$D$43:$E$43,0))</f>
        <v>0.5</v>
      </c>
      <c r="Q93" s="65"/>
      <c r="R93" s="87">
        <f t="shared" si="16"/>
        <v>0</v>
      </c>
      <c r="S93" s="87">
        <f t="shared" si="16"/>
        <v>0</v>
      </c>
      <c r="T93" s="87">
        <f t="shared" si="16"/>
        <v>0</v>
      </c>
      <c r="U93" s="87">
        <f t="shared" si="16"/>
        <v>534280.36105755204</v>
      </c>
      <c r="V93" s="87">
        <f t="shared" si="16"/>
        <v>1068560.7221151041</v>
      </c>
      <c r="W93" s="87">
        <f t="shared" si="16"/>
        <v>1068560.7221151041</v>
      </c>
      <c r="X93" s="87">
        <f t="shared" si="16"/>
        <v>1068560.7221151041</v>
      </c>
      <c r="Y93" s="87">
        <f t="shared" si="16"/>
        <v>1068560.7221151041</v>
      </c>
      <c r="Z93" s="87">
        <f t="shared" si="16"/>
        <v>1068560.7221151041</v>
      </c>
      <c r="AA93" s="87">
        <f t="shared" si="16"/>
        <v>1068560.7221151041</v>
      </c>
      <c r="AB93" s="87">
        <f t="shared" si="16"/>
        <v>1068560.7221151041</v>
      </c>
      <c r="AC93" s="87">
        <f t="shared" si="16"/>
        <v>1282272.8665381246</v>
      </c>
      <c r="AD93" s="87">
        <f t="shared" si="16"/>
        <v>1233424.3763842913</v>
      </c>
      <c r="AE93" s="87">
        <f t="shared" si="16"/>
        <v>1186436.781093461</v>
      </c>
      <c r="AF93" s="87">
        <f t="shared" si="16"/>
        <v>1141239.1894327579</v>
      </c>
      <c r="AG93" s="87">
        <f t="shared" si="16"/>
        <v>1097763.4107877004</v>
      </c>
      <c r="AI93" s="148"/>
      <c r="AJ93" s="128"/>
    </row>
    <row r="94" spans="1:36" s="20" customFormat="1" x14ac:dyDescent="0.2">
      <c r="A94" s="65"/>
      <c r="B94" s="86">
        <f>'3. Investeringen'!B91</f>
        <v>77</v>
      </c>
      <c r="C94" s="86" t="str">
        <f>'3. Investeringen'!C91</f>
        <v>Nieuwe investeringen</v>
      </c>
      <c r="D94" s="86" t="str">
        <f>'3. Investeringen'!F91</f>
        <v>AD</v>
      </c>
      <c r="E94" s="121">
        <f>'3. Investeringen'!K91</f>
        <v>2014</v>
      </c>
      <c r="F94" s="172">
        <f>'3. Investeringen'!M91</f>
        <v>39</v>
      </c>
      <c r="G94" s="121">
        <f>'3. Investeringen'!N91</f>
        <v>2014</v>
      </c>
      <c r="H94" s="86">
        <f>'3. Investeringen'!O91</f>
        <v>829256.85750000097</v>
      </c>
      <c r="I94" s="65"/>
      <c r="J94" s="86">
        <f>'6. Investeringen per jaar'!I91</f>
        <v>1</v>
      </c>
      <c r="K94" s="65"/>
      <c r="L94" s="123">
        <f t="shared" si="12"/>
        <v>2053</v>
      </c>
      <c r="M94" s="87">
        <f t="shared" si="13"/>
        <v>669784.38490384689</v>
      </c>
      <c r="N94" s="117">
        <f t="shared" si="14"/>
        <v>31.5</v>
      </c>
      <c r="O94" s="87" t="b">
        <f t="shared" si="15"/>
        <v>0</v>
      </c>
      <c r="P94" s="117">
        <f>INDEX('2. Reguleringsparameters'!$D$44:$E$50,MATCH(C94,'2. Reguleringsparameters'!$B$44:$B$50,0),MATCH(D94,'2. Reguleringsparameters'!$D$43:$E$43,0))</f>
        <v>0.5</v>
      </c>
      <c r="Q94" s="65"/>
      <c r="R94" s="87">
        <f t="shared" si="16"/>
        <v>0</v>
      </c>
      <c r="S94" s="87">
        <f t="shared" si="16"/>
        <v>0</v>
      </c>
      <c r="T94" s="87">
        <f t="shared" si="16"/>
        <v>0</v>
      </c>
      <c r="U94" s="87">
        <f t="shared" si="16"/>
        <v>10631.498173076936</v>
      </c>
      <c r="V94" s="87">
        <f t="shared" si="16"/>
        <v>21262.996346153872</v>
      </c>
      <c r="W94" s="87">
        <f t="shared" si="16"/>
        <v>21262.996346153872</v>
      </c>
      <c r="X94" s="87">
        <f t="shared" si="16"/>
        <v>21262.996346153872</v>
      </c>
      <c r="Y94" s="87">
        <f t="shared" si="16"/>
        <v>21262.996346153872</v>
      </c>
      <c r="Z94" s="87">
        <f t="shared" si="16"/>
        <v>21262.996346153872</v>
      </c>
      <c r="AA94" s="87">
        <f t="shared" si="16"/>
        <v>21262.996346153872</v>
      </c>
      <c r="AB94" s="87">
        <f t="shared" si="16"/>
        <v>21262.996346153872</v>
      </c>
      <c r="AC94" s="87">
        <f t="shared" si="16"/>
        <v>25515.595615384642</v>
      </c>
      <c r="AD94" s="87">
        <f t="shared" si="16"/>
        <v>24543.572925274751</v>
      </c>
      <c r="AE94" s="87">
        <f t="shared" si="16"/>
        <v>23608.579670978572</v>
      </c>
      <c r="AF94" s="87">
        <f t="shared" si="16"/>
        <v>22709.205207322244</v>
      </c>
      <c r="AG94" s="87">
        <f t="shared" si="16"/>
        <v>21844.09262799568</v>
      </c>
      <c r="AI94" s="148"/>
      <c r="AJ94" s="128"/>
    </row>
    <row r="95" spans="1:36" s="20" customFormat="1" x14ac:dyDescent="0.2">
      <c r="A95" s="65"/>
      <c r="B95" s="86">
        <f>'3. Investeringen'!B92</f>
        <v>78</v>
      </c>
      <c r="C95" s="86" t="str">
        <f>'3. Investeringen'!C92</f>
        <v>Nieuwe investeringen</v>
      </c>
      <c r="D95" s="86" t="str">
        <f>'3. Investeringen'!F92</f>
        <v>AD</v>
      </c>
      <c r="E95" s="121">
        <f>'3. Investeringen'!K92</f>
        <v>2015</v>
      </c>
      <c r="F95" s="172">
        <f>'3. Investeringen'!M92</f>
        <v>39</v>
      </c>
      <c r="G95" s="121">
        <f>'3. Investeringen'!N92</f>
        <v>2015</v>
      </c>
      <c r="H95" s="86">
        <f>'3. Investeringen'!O92</f>
        <v>36421612.572924353</v>
      </c>
      <c r="I95" s="65"/>
      <c r="J95" s="86">
        <f>'6. Investeringen per jaar'!I92</f>
        <v>1</v>
      </c>
      <c r="K95" s="65"/>
      <c r="L95" s="123">
        <f t="shared" si="12"/>
        <v>2054</v>
      </c>
      <c r="M95" s="87">
        <f t="shared" si="13"/>
        <v>30351343.810770296</v>
      </c>
      <c r="N95" s="117">
        <f t="shared" si="14"/>
        <v>32.5</v>
      </c>
      <c r="O95" s="87" t="b">
        <f t="shared" si="15"/>
        <v>0</v>
      </c>
      <c r="P95" s="117">
        <f>INDEX('2. Reguleringsparameters'!$D$44:$E$50,MATCH(C95,'2. Reguleringsparameters'!$B$44:$B$50,0),MATCH(D95,'2. Reguleringsparameters'!$D$43:$E$43,0))</f>
        <v>0.5</v>
      </c>
      <c r="Q95" s="65"/>
      <c r="R95" s="87">
        <f t="shared" si="16"/>
        <v>0</v>
      </c>
      <c r="S95" s="87">
        <f t="shared" si="16"/>
        <v>0</v>
      </c>
      <c r="T95" s="87">
        <f t="shared" si="16"/>
        <v>0</v>
      </c>
      <c r="U95" s="87">
        <f t="shared" si="16"/>
        <v>0</v>
      </c>
      <c r="V95" s="87">
        <f t="shared" si="16"/>
        <v>466943.75093492761</v>
      </c>
      <c r="W95" s="87">
        <f t="shared" si="16"/>
        <v>933887.50186985522</v>
      </c>
      <c r="X95" s="87">
        <f t="shared" si="16"/>
        <v>933887.50186985522</v>
      </c>
      <c r="Y95" s="87">
        <f t="shared" si="16"/>
        <v>933887.50186985522</v>
      </c>
      <c r="Z95" s="87">
        <f t="shared" si="16"/>
        <v>933887.50186985522</v>
      </c>
      <c r="AA95" s="87">
        <f t="shared" si="16"/>
        <v>933887.50186985522</v>
      </c>
      <c r="AB95" s="87">
        <f t="shared" si="16"/>
        <v>933887.50186985522</v>
      </c>
      <c r="AC95" s="87">
        <f t="shared" si="16"/>
        <v>1120665.0022438262</v>
      </c>
      <c r="AD95" s="87">
        <f t="shared" si="16"/>
        <v>1079286.6021609772</v>
      </c>
      <c r="AE95" s="87">
        <f t="shared" si="16"/>
        <v>1039436.0199273413</v>
      </c>
      <c r="AF95" s="87">
        <f t="shared" si="16"/>
        <v>1001056.8438069471</v>
      </c>
      <c r="AG95" s="87">
        <f t="shared" si="16"/>
        <v>964094.7449586906</v>
      </c>
      <c r="AI95" s="148"/>
      <c r="AJ95" s="128"/>
    </row>
    <row r="96" spans="1:36" s="20" customFormat="1" x14ac:dyDescent="0.2">
      <c r="A96" s="65"/>
      <c r="B96" s="86">
        <f>'3. Investeringen'!B93</f>
        <v>79</v>
      </c>
      <c r="C96" s="86" t="str">
        <f>'3. Investeringen'!C93</f>
        <v>Nieuwe investeringen</v>
      </c>
      <c r="D96" s="86" t="str">
        <f>'3. Investeringen'!F93</f>
        <v>AD</v>
      </c>
      <c r="E96" s="121">
        <f>'3. Investeringen'!K93</f>
        <v>2015</v>
      </c>
      <c r="F96" s="172">
        <f>'3. Investeringen'!M93</f>
        <v>39</v>
      </c>
      <c r="G96" s="121">
        <f>'3. Investeringen'!N93</f>
        <v>2015</v>
      </c>
      <c r="H96" s="86">
        <f>'3. Investeringen'!O93</f>
        <v>1667697.269750484</v>
      </c>
      <c r="I96" s="65"/>
      <c r="J96" s="86">
        <f>'6. Investeringen per jaar'!I93</f>
        <v>1</v>
      </c>
      <c r="K96" s="65"/>
      <c r="L96" s="123">
        <f t="shared" si="12"/>
        <v>2054</v>
      </c>
      <c r="M96" s="87">
        <f t="shared" si="13"/>
        <v>1389747.72479207</v>
      </c>
      <c r="N96" s="117">
        <f t="shared" si="14"/>
        <v>32.5</v>
      </c>
      <c r="O96" s="87" t="b">
        <f t="shared" si="15"/>
        <v>0</v>
      </c>
      <c r="P96" s="117">
        <f>INDEX('2. Reguleringsparameters'!$D$44:$E$50,MATCH(C96,'2. Reguleringsparameters'!$B$44:$B$50,0),MATCH(D96,'2. Reguleringsparameters'!$D$43:$E$43,0))</f>
        <v>0.5</v>
      </c>
      <c r="Q96" s="65"/>
      <c r="R96" s="87">
        <f t="shared" si="16"/>
        <v>0</v>
      </c>
      <c r="S96" s="87">
        <f t="shared" si="16"/>
        <v>0</v>
      </c>
      <c r="T96" s="87">
        <f t="shared" si="16"/>
        <v>0</v>
      </c>
      <c r="U96" s="87">
        <f t="shared" si="16"/>
        <v>0</v>
      </c>
      <c r="V96" s="87">
        <f t="shared" si="16"/>
        <v>21380.734227570309</v>
      </c>
      <c r="W96" s="87">
        <f t="shared" si="16"/>
        <v>42761.468455140617</v>
      </c>
      <c r="X96" s="87">
        <f t="shared" si="16"/>
        <v>42761.468455140617</v>
      </c>
      <c r="Y96" s="87">
        <f t="shared" si="16"/>
        <v>42761.468455140617</v>
      </c>
      <c r="Z96" s="87">
        <f t="shared" si="16"/>
        <v>42761.468455140617</v>
      </c>
      <c r="AA96" s="87">
        <f t="shared" si="16"/>
        <v>42761.468455140617</v>
      </c>
      <c r="AB96" s="87">
        <f t="shared" si="16"/>
        <v>42761.468455140617</v>
      </c>
      <c r="AC96" s="87">
        <f t="shared" si="16"/>
        <v>51313.76214616873</v>
      </c>
      <c r="AD96" s="87">
        <f t="shared" si="16"/>
        <v>49419.100159233276</v>
      </c>
      <c r="AE96" s="87">
        <f t="shared" si="16"/>
        <v>47594.394922584666</v>
      </c>
      <c r="AF96" s="87">
        <f t="shared" si="16"/>
        <v>45837.063417750767</v>
      </c>
      <c r="AG96" s="87">
        <f t="shared" si="16"/>
        <v>44144.617999249196</v>
      </c>
      <c r="AI96" s="148"/>
      <c r="AJ96" s="128"/>
    </row>
    <row r="97" spans="1:36" s="20" customFormat="1" x14ac:dyDescent="0.2">
      <c r="A97" s="65"/>
      <c r="B97" s="86">
        <f>'3. Investeringen'!B94</f>
        <v>80</v>
      </c>
      <c r="C97" s="86" t="str">
        <f>'3. Investeringen'!C94</f>
        <v>Nieuwe investeringen</v>
      </c>
      <c r="D97" s="86" t="str">
        <f>'3. Investeringen'!F94</f>
        <v>AD</v>
      </c>
      <c r="E97" s="121">
        <f>'3. Investeringen'!K94</f>
        <v>2016</v>
      </c>
      <c r="F97" s="172">
        <f>'3. Investeringen'!M94</f>
        <v>39</v>
      </c>
      <c r="G97" s="121">
        <f>'3. Investeringen'!N94</f>
        <v>2016</v>
      </c>
      <c r="H97" s="86">
        <f>'3. Investeringen'!O94</f>
        <v>29988620.878984075</v>
      </c>
      <c r="I97" s="65"/>
      <c r="J97" s="86">
        <f>'6. Investeringen per jaar'!I94</f>
        <v>1</v>
      </c>
      <c r="K97" s="65"/>
      <c r="L97" s="123">
        <f t="shared" si="12"/>
        <v>2055</v>
      </c>
      <c r="M97" s="87">
        <f t="shared" si="13"/>
        <v>25759456.396050423</v>
      </c>
      <c r="N97" s="117">
        <f t="shared" si="14"/>
        <v>33.5</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0</v>
      </c>
      <c r="V97" s="87">
        <f t="shared" si="16"/>
        <v>0</v>
      </c>
      <c r="W97" s="87">
        <f t="shared" si="16"/>
        <v>384469.4984485138</v>
      </c>
      <c r="X97" s="87">
        <f t="shared" si="16"/>
        <v>768938.99689702759</v>
      </c>
      <c r="Y97" s="87">
        <f t="shared" si="16"/>
        <v>768938.99689702759</v>
      </c>
      <c r="Z97" s="87">
        <f t="shared" si="16"/>
        <v>768938.99689702759</v>
      </c>
      <c r="AA97" s="87">
        <f t="shared" si="16"/>
        <v>768938.99689702759</v>
      </c>
      <c r="AB97" s="87">
        <f t="shared" si="16"/>
        <v>768938.99689702759</v>
      </c>
      <c r="AC97" s="87">
        <f t="shared" si="16"/>
        <v>922726.79627643316</v>
      </c>
      <c r="AD97" s="87">
        <f t="shared" si="16"/>
        <v>889673.8961113072</v>
      </c>
      <c r="AE97" s="87">
        <f t="shared" si="16"/>
        <v>857804.98042970826</v>
      </c>
      <c r="AF97" s="87">
        <f t="shared" si="16"/>
        <v>827077.63784715149</v>
      </c>
      <c r="AG97" s="87">
        <f t="shared" si="16"/>
        <v>797450.97619292513</v>
      </c>
      <c r="AI97" s="148"/>
      <c r="AJ97" s="128"/>
    </row>
    <row r="98" spans="1:36" s="20" customFormat="1" x14ac:dyDescent="0.2">
      <c r="A98" s="65"/>
      <c r="B98" s="86">
        <f>'3. Investeringen'!B95</f>
        <v>81</v>
      </c>
      <c r="C98" s="86" t="str">
        <f>'3. Investeringen'!C95</f>
        <v>Nieuwe investeringen</v>
      </c>
      <c r="D98" s="86" t="str">
        <f>'3. Investeringen'!F95</f>
        <v>AD</v>
      </c>
      <c r="E98" s="121">
        <f>'3. Investeringen'!K95</f>
        <v>2016</v>
      </c>
      <c r="F98" s="172">
        <f>'3. Investeringen'!M95</f>
        <v>39</v>
      </c>
      <c r="G98" s="121">
        <f>'3. Investeringen'!N95</f>
        <v>2016</v>
      </c>
      <c r="H98" s="86">
        <f>'3. Investeringen'!O95</f>
        <v>1093007.822444262</v>
      </c>
      <c r="I98" s="65"/>
      <c r="J98" s="86">
        <f>'6. Investeringen per jaar'!I95</f>
        <v>1</v>
      </c>
      <c r="K98" s="65"/>
      <c r="L98" s="123">
        <f t="shared" si="12"/>
        <v>2055</v>
      </c>
      <c r="M98" s="87">
        <f t="shared" si="13"/>
        <v>938865.69363801996</v>
      </c>
      <c r="N98" s="117">
        <f t="shared" si="14"/>
        <v>33.5</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0</v>
      </c>
      <c r="W98" s="87">
        <f t="shared" si="17"/>
        <v>14012.920800567461</v>
      </c>
      <c r="X98" s="87">
        <f t="shared" si="17"/>
        <v>28025.841601134925</v>
      </c>
      <c r="Y98" s="87">
        <f t="shared" si="17"/>
        <v>28025.841601134925</v>
      </c>
      <c r="Z98" s="87">
        <f t="shared" si="17"/>
        <v>28025.841601134925</v>
      </c>
      <c r="AA98" s="87">
        <f t="shared" si="17"/>
        <v>28025.841601134925</v>
      </c>
      <c r="AB98" s="87">
        <f t="shared" si="17"/>
        <v>28025.841601134925</v>
      </c>
      <c r="AC98" s="87">
        <f t="shared" si="17"/>
        <v>33631.009921361911</v>
      </c>
      <c r="AD98" s="87">
        <f t="shared" si="17"/>
        <v>32426.317028656409</v>
      </c>
      <c r="AE98" s="87">
        <f t="shared" si="17"/>
        <v>31264.777314197076</v>
      </c>
      <c r="AF98" s="87">
        <f t="shared" si="17"/>
        <v>30144.844992494494</v>
      </c>
      <c r="AG98" s="87">
        <f t="shared" si="17"/>
        <v>29065.029649479769</v>
      </c>
      <c r="AI98" s="148"/>
      <c r="AJ98" s="128"/>
    </row>
    <row r="99" spans="1:36" s="20" customFormat="1" x14ac:dyDescent="0.2">
      <c r="A99" s="65"/>
      <c r="B99" s="86">
        <f>'3. Investeringen'!B96</f>
        <v>82</v>
      </c>
      <c r="C99" s="86" t="str">
        <f>'3. Investeringen'!C96</f>
        <v>Nieuwe investeringen</v>
      </c>
      <c r="D99" s="86" t="str">
        <f>'3. Investeringen'!F96</f>
        <v>AD</v>
      </c>
      <c r="E99" s="121">
        <f>'3. Investeringen'!K96</f>
        <v>2017</v>
      </c>
      <c r="F99" s="172">
        <f>'3. Investeringen'!M96</f>
        <v>39</v>
      </c>
      <c r="G99" s="121">
        <f>'3. Investeringen'!N96</f>
        <v>2017</v>
      </c>
      <c r="H99" s="86">
        <f>'3. Investeringen'!O96</f>
        <v>31089859.2128</v>
      </c>
      <c r="I99" s="65"/>
      <c r="J99" s="86">
        <f>'6. Investeringen per jaar'!I96</f>
        <v>1</v>
      </c>
      <c r="K99" s="65"/>
      <c r="L99" s="123">
        <f t="shared" si="12"/>
        <v>2056</v>
      </c>
      <c r="M99" s="87">
        <f t="shared" si="13"/>
        <v>27502567.765169229</v>
      </c>
      <c r="N99" s="117">
        <f t="shared" si="14"/>
        <v>34.5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0</v>
      </c>
      <c r="W99" s="87">
        <f t="shared" si="17"/>
        <v>0</v>
      </c>
      <c r="X99" s="87">
        <f t="shared" si="17"/>
        <v>398587.93862564105</v>
      </c>
      <c r="Y99" s="87">
        <f t="shared" si="17"/>
        <v>797175.8772512821</v>
      </c>
      <c r="Z99" s="87">
        <f t="shared" si="17"/>
        <v>797175.8772512821</v>
      </c>
      <c r="AA99" s="87">
        <f t="shared" si="17"/>
        <v>797175.8772512821</v>
      </c>
      <c r="AB99" s="87">
        <f t="shared" si="17"/>
        <v>797175.8772512821</v>
      </c>
      <c r="AC99" s="87">
        <f t="shared" si="17"/>
        <v>956611.05270153843</v>
      </c>
      <c r="AD99" s="87">
        <f t="shared" si="17"/>
        <v>923337.62478148495</v>
      </c>
      <c r="AE99" s="87">
        <f t="shared" si="17"/>
        <v>891221.53348473762</v>
      </c>
      <c r="AF99" s="87">
        <f t="shared" si="17"/>
        <v>860222.52362439898</v>
      </c>
      <c r="AG99" s="87">
        <f t="shared" si="17"/>
        <v>830301.74019398505</v>
      </c>
      <c r="AI99" s="148"/>
      <c r="AJ99" s="128"/>
    </row>
    <row r="100" spans="1:36" s="20" customFormat="1" x14ac:dyDescent="0.2">
      <c r="A100" s="65"/>
      <c r="B100" s="86">
        <f>'3. Investeringen'!B97</f>
        <v>83</v>
      </c>
      <c r="C100" s="86" t="str">
        <f>'3. Investeringen'!C97</f>
        <v>Nieuwe investeringen</v>
      </c>
      <c r="D100" s="86" t="str">
        <f>'3. Investeringen'!F97</f>
        <v>AD</v>
      </c>
      <c r="E100" s="121">
        <f>'3. Investeringen'!K97</f>
        <v>2017</v>
      </c>
      <c r="F100" s="172">
        <f>'3. Investeringen'!M97</f>
        <v>39</v>
      </c>
      <c r="G100" s="121">
        <f>'3. Investeringen'!N97</f>
        <v>2017</v>
      </c>
      <c r="H100" s="86">
        <f>'3. Investeringen'!O97</f>
        <v>4132619.255673633</v>
      </c>
      <c r="I100" s="65"/>
      <c r="J100" s="86">
        <f>'6. Investeringen per jaar'!I97</f>
        <v>1</v>
      </c>
      <c r="K100" s="65"/>
      <c r="L100" s="123">
        <f t="shared" si="12"/>
        <v>2056</v>
      </c>
      <c r="M100" s="87">
        <f t="shared" si="13"/>
        <v>3655778.5723266751</v>
      </c>
      <c r="N100" s="117">
        <f t="shared" si="14"/>
        <v>34.5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0</v>
      </c>
      <c r="W100" s="87">
        <f t="shared" si="17"/>
        <v>0</v>
      </c>
      <c r="X100" s="87">
        <f t="shared" si="17"/>
        <v>52982.298149661961</v>
      </c>
      <c r="Y100" s="87">
        <f t="shared" si="17"/>
        <v>105964.59629932392</v>
      </c>
      <c r="Z100" s="87">
        <f t="shared" si="17"/>
        <v>105964.59629932392</v>
      </c>
      <c r="AA100" s="87">
        <f t="shared" si="17"/>
        <v>105964.59629932392</v>
      </c>
      <c r="AB100" s="87">
        <f t="shared" si="17"/>
        <v>105964.59629932392</v>
      </c>
      <c r="AC100" s="87">
        <f t="shared" si="17"/>
        <v>127157.5155591887</v>
      </c>
      <c r="AD100" s="87">
        <f t="shared" si="17"/>
        <v>122734.64545278215</v>
      </c>
      <c r="AE100" s="87">
        <f t="shared" si="17"/>
        <v>118465.61430659842</v>
      </c>
      <c r="AF100" s="87">
        <f t="shared" si="17"/>
        <v>114345.07120028195</v>
      </c>
      <c r="AG100" s="87">
        <f t="shared" si="17"/>
        <v>110367.85133244607</v>
      </c>
      <c r="AI100" s="148"/>
      <c r="AJ100" s="128"/>
    </row>
    <row r="101" spans="1:36" s="132" customFormat="1" x14ac:dyDescent="0.2">
      <c r="B101" s="86">
        <f>'3. Investeringen'!B98</f>
        <v>84</v>
      </c>
      <c r="C101" s="86" t="str">
        <f>'3. Investeringen'!C98</f>
        <v>Nieuwe investeringen</v>
      </c>
      <c r="D101" s="86" t="str">
        <f>'3. Investeringen'!F98</f>
        <v>AD</v>
      </c>
      <c r="E101" s="121">
        <f>'3. Investeringen'!K98</f>
        <v>2018</v>
      </c>
      <c r="F101" s="172">
        <f>'3. Investeringen'!M98</f>
        <v>39</v>
      </c>
      <c r="G101" s="121">
        <f>'3. Investeringen'!N98</f>
        <v>2018</v>
      </c>
      <c r="H101" s="86">
        <f>'3. Investeringen'!O98</f>
        <v>39465809.370000005</v>
      </c>
      <c r="I101" s="65"/>
      <c r="J101" s="86">
        <f>'6. Investeringen per jaar'!I98</f>
        <v>1</v>
      </c>
      <c r="K101" s="65"/>
      <c r="L101" s="123">
        <f t="shared" si="12"/>
        <v>2057</v>
      </c>
      <c r="M101" s="87">
        <f t="shared" si="13"/>
        <v>35924005.965000004</v>
      </c>
      <c r="N101" s="117">
        <f t="shared" si="14"/>
        <v>35.5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0</v>
      </c>
      <c r="X101" s="87">
        <f t="shared" si="17"/>
        <v>0</v>
      </c>
      <c r="Y101" s="87">
        <f t="shared" si="17"/>
        <v>505971.91500000004</v>
      </c>
      <c r="Z101" s="87">
        <f t="shared" si="17"/>
        <v>1011943.8300000002</v>
      </c>
      <c r="AA101" s="87">
        <f t="shared" si="17"/>
        <v>1011943.8300000002</v>
      </c>
      <c r="AB101" s="87">
        <f t="shared" si="17"/>
        <v>1011943.8300000002</v>
      </c>
      <c r="AC101" s="87">
        <f t="shared" si="17"/>
        <v>1214332.5959999999</v>
      </c>
      <c r="AD101" s="87">
        <f t="shared" si="17"/>
        <v>1173284.7335999999</v>
      </c>
      <c r="AE101" s="87">
        <f t="shared" si="17"/>
        <v>1133624.4045769013</v>
      </c>
      <c r="AF101" s="87">
        <f t="shared" si="17"/>
        <v>1095304.7063940202</v>
      </c>
      <c r="AG101" s="87">
        <f t="shared" si="17"/>
        <v>1058280.3219525323</v>
      </c>
      <c r="AI101" s="148"/>
      <c r="AJ101" s="128"/>
    </row>
    <row r="102" spans="1:36" s="132" customFormat="1" x14ac:dyDescent="0.2">
      <c r="B102" s="86">
        <f>'3. Investeringen'!B99</f>
        <v>85</v>
      </c>
      <c r="C102" s="86" t="str">
        <f>'3. Investeringen'!C99</f>
        <v>Nieuwe investeringen</v>
      </c>
      <c r="D102" s="86" t="str">
        <f>'3. Investeringen'!F99</f>
        <v>AD</v>
      </c>
      <c r="E102" s="121">
        <f>'3. Investeringen'!K99</f>
        <v>2018</v>
      </c>
      <c r="F102" s="172">
        <f>'3. Investeringen'!M99</f>
        <v>39</v>
      </c>
      <c r="G102" s="121">
        <f>'3. Investeringen'!N99</f>
        <v>2018</v>
      </c>
      <c r="H102" s="86">
        <f>'3. Investeringen'!O99</f>
        <v>2820747.8663379932</v>
      </c>
      <c r="I102" s="65"/>
      <c r="J102" s="86">
        <f>'6. Investeringen per jaar'!I99</f>
        <v>1</v>
      </c>
      <c r="K102" s="65"/>
      <c r="L102" s="123">
        <f t="shared" si="12"/>
        <v>2057</v>
      </c>
      <c r="M102" s="87">
        <f t="shared" si="13"/>
        <v>2567603.8270512503</v>
      </c>
      <c r="N102" s="117">
        <f t="shared" si="14"/>
        <v>35.5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0</v>
      </c>
      <c r="X102" s="87">
        <f t="shared" si="17"/>
        <v>0</v>
      </c>
      <c r="Y102" s="87">
        <f t="shared" si="17"/>
        <v>36163.434183820427</v>
      </c>
      <c r="Z102" s="87">
        <f t="shared" si="17"/>
        <v>72326.86836764084</v>
      </c>
      <c r="AA102" s="87">
        <f t="shared" si="17"/>
        <v>72326.86836764084</v>
      </c>
      <c r="AB102" s="87">
        <f t="shared" si="17"/>
        <v>72326.86836764084</v>
      </c>
      <c r="AC102" s="87">
        <f t="shared" si="17"/>
        <v>86792.242041169011</v>
      </c>
      <c r="AD102" s="87">
        <f t="shared" si="17"/>
        <v>83858.419774988652</v>
      </c>
      <c r="AE102" s="87">
        <f t="shared" si="17"/>
        <v>81023.768965693249</v>
      </c>
      <c r="AF102" s="87">
        <f t="shared" si="17"/>
        <v>78284.937338683914</v>
      </c>
      <c r="AG102" s="87">
        <f t="shared" si="17"/>
        <v>75638.685935686153</v>
      </c>
      <c r="AI102" s="148"/>
      <c r="AJ102" s="128"/>
    </row>
    <row r="103" spans="1:36" s="132" customFormat="1" x14ac:dyDescent="0.2">
      <c r="B103" s="86">
        <f>'3. Investeringen'!B100</f>
        <v>86</v>
      </c>
      <c r="C103" s="86" t="str">
        <f>'3. Investeringen'!C100</f>
        <v>Nieuwe investeringen</v>
      </c>
      <c r="D103" s="86" t="str">
        <f>'3. Investeringen'!F100</f>
        <v>AD</v>
      </c>
      <c r="E103" s="121">
        <f>'3. Investeringen'!K100</f>
        <v>2019</v>
      </c>
      <c r="F103" s="172">
        <f>'3. Investeringen'!M100</f>
        <v>39</v>
      </c>
      <c r="G103" s="121">
        <f>'3. Investeringen'!N100</f>
        <v>2019</v>
      </c>
      <c r="H103" s="86">
        <f>'3. Investeringen'!O100</f>
        <v>29199805.454226777</v>
      </c>
      <c r="I103" s="65"/>
      <c r="J103" s="86">
        <f>'6. Investeringen per jaar'!I100</f>
        <v>1</v>
      </c>
      <c r="K103" s="65"/>
      <c r="L103" s="123">
        <f t="shared" si="12"/>
        <v>2058</v>
      </c>
      <c r="M103" s="87">
        <f t="shared" si="13"/>
        <v>27328023.053314805</v>
      </c>
      <c r="N103" s="117">
        <f t="shared" si="14"/>
        <v>36.5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0</v>
      </c>
      <c r="Y103" s="87">
        <f t="shared" si="17"/>
        <v>0</v>
      </c>
      <c r="Z103" s="87">
        <f t="shared" si="17"/>
        <v>374356.48018239456</v>
      </c>
      <c r="AA103" s="87">
        <f t="shared" si="17"/>
        <v>748712.96036478912</v>
      </c>
      <c r="AB103" s="87">
        <f t="shared" si="17"/>
        <v>748712.96036478912</v>
      </c>
      <c r="AC103" s="87">
        <f t="shared" si="17"/>
        <v>898455.5524377469</v>
      </c>
      <c r="AD103" s="87">
        <f t="shared" si="17"/>
        <v>868917.28770006762</v>
      </c>
      <c r="AE103" s="87">
        <f t="shared" si="17"/>
        <v>840350.14399485989</v>
      </c>
      <c r="AF103" s="87">
        <f t="shared" si="17"/>
        <v>812722.19405530288</v>
      </c>
      <c r="AG103" s="87">
        <f t="shared" si="17"/>
        <v>786002.56027814222</v>
      </c>
      <c r="AI103" s="148"/>
      <c r="AJ103" s="128"/>
    </row>
    <row r="104" spans="1:36" s="132" customFormat="1" x14ac:dyDescent="0.2">
      <c r="B104" s="86">
        <f>'3. Investeringen'!B101</f>
        <v>87</v>
      </c>
      <c r="C104" s="86" t="str">
        <f>'3. Investeringen'!C101</f>
        <v>Nieuwe investeringen</v>
      </c>
      <c r="D104" s="86" t="str">
        <f>'3. Investeringen'!F101</f>
        <v>AD</v>
      </c>
      <c r="E104" s="121">
        <f>'3. Investeringen'!K101</f>
        <v>2019</v>
      </c>
      <c r="F104" s="172">
        <f>'3. Investeringen'!M101</f>
        <v>39</v>
      </c>
      <c r="G104" s="121">
        <f>'3. Investeringen'!N101</f>
        <v>2019</v>
      </c>
      <c r="H104" s="86">
        <f>'3. Investeringen'!O101</f>
        <v>2478819.1966379168</v>
      </c>
      <c r="I104" s="65"/>
      <c r="J104" s="86">
        <f>'6. Investeringen per jaar'!I101</f>
        <v>1</v>
      </c>
      <c r="K104" s="65"/>
      <c r="L104" s="123">
        <f t="shared" si="12"/>
        <v>2058</v>
      </c>
      <c r="M104" s="87">
        <f t="shared" si="13"/>
        <v>2319920.5301867682</v>
      </c>
      <c r="N104" s="117">
        <f t="shared" si="14"/>
        <v>36.5</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0</v>
      </c>
      <c r="Y104" s="87">
        <f t="shared" si="17"/>
        <v>0</v>
      </c>
      <c r="Z104" s="87">
        <f t="shared" si="17"/>
        <v>31779.733290229702</v>
      </c>
      <c r="AA104" s="87">
        <f t="shared" si="17"/>
        <v>63559.466580459397</v>
      </c>
      <c r="AB104" s="87">
        <f t="shared" si="17"/>
        <v>63559.466580459397</v>
      </c>
      <c r="AC104" s="87">
        <f t="shared" si="17"/>
        <v>76271.359896551279</v>
      </c>
      <c r="AD104" s="87">
        <f t="shared" si="17"/>
        <v>73763.808338308489</v>
      </c>
      <c r="AE104" s="87">
        <f t="shared" si="17"/>
        <v>71338.696831295601</v>
      </c>
      <c r="AF104" s="87">
        <f t="shared" si="17"/>
        <v>68993.315017663961</v>
      </c>
      <c r="AG104" s="87">
        <f t="shared" si="17"/>
        <v>66725.04164722022</v>
      </c>
      <c r="AI104" s="148"/>
      <c r="AJ104" s="128"/>
    </row>
    <row r="105" spans="1:36" s="132" customFormat="1" x14ac:dyDescent="0.2">
      <c r="B105" s="86">
        <f>'3. Investeringen'!B102</f>
        <v>88</v>
      </c>
      <c r="C105" s="86" t="str">
        <f>'3. Investeringen'!C102</f>
        <v>Start-GAW excl. bijzonderheden</v>
      </c>
      <c r="D105" s="86" t="str">
        <f>'3. Investeringen'!F102</f>
        <v>AD</v>
      </c>
      <c r="E105" s="121">
        <f>'3. Investeringen'!K102</f>
        <v>2008</v>
      </c>
      <c r="F105" s="172">
        <f>'3. Investeringen'!M102</f>
        <v>24</v>
      </c>
      <c r="G105" s="121">
        <f>'3. Investeringen'!N102</f>
        <v>2011</v>
      </c>
      <c r="H105" s="86">
        <f>'3. Investeringen'!O102</f>
        <v>14890160.815766187</v>
      </c>
      <c r="I105" s="65"/>
      <c r="J105" s="86">
        <f>'6. Investeringen per jaar'!I102</f>
        <v>1</v>
      </c>
      <c r="K105" s="65"/>
      <c r="L105" s="123">
        <f t="shared" si="12"/>
        <v>2035</v>
      </c>
      <c r="M105" s="87">
        <f t="shared" si="13"/>
        <v>8065503.7752066832</v>
      </c>
      <c r="N105" s="117">
        <f t="shared" si="14"/>
        <v>13</v>
      </c>
      <c r="O105" s="87" t="b">
        <f t="shared" si="15"/>
        <v>0</v>
      </c>
      <c r="P105" s="117">
        <f>INDEX('2. Reguleringsparameters'!$D$44:$E$50,MATCH(C105,'2. Reguleringsparameters'!$B$44:$B$50,0),MATCH(D105,'2. Reguleringsparameters'!$D$43:$E$43,0))</f>
        <v>1</v>
      </c>
      <c r="Q105" s="65"/>
      <c r="R105" s="87">
        <f t="shared" si="17"/>
        <v>620423.36732359114</v>
      </c>
      <c r="S105" s="87">
        <f t="shared" si="17"/>
        <v>620423.36732359114</v>
      </c>
      <c r="T105" s="87">
        <f t="shared" si="17"/>
        <v>620423.36732359114</v>
      </c>
      <c r="U105" s="87">
        <f t="shared" si="17"/>
        <v>620423.36732359114</v>
      </c>
      <c r="V105" s="87">
        <f t="shared" si="17"/>
        <v>620423.36732359114</v>
      </c>
      <c r="W105" s="87">
        <f t="shared" si="17"/>
        <v>620423.36732359114</v>
      </c>
      <c r="X105" s="87">
        <f t="shared" si="17"/>
        <v>620423.36732359114</v>
      </c>
      <c r="Y105" s="87">
        <f t="shared" si="17"/>
        <v>620423.36732359114</v>
      </c>
      <c r="Z105" s="87">
        <f t="shared" si="17"/>
        <v>620423.36732359114</v>
      </c>
      <c r="AA105" s="87">
        <f t="shared" si="17"/>
        <v>620423.36732359114</v>
      </c>
      <c r="AB105" s="87">
        <f t="shared" si="17"/>
        <v>620423.36732359114</v>
      </c>
      <c r="AC105" s="87">
        <f t="shared" si="17"/>
        <v>744508.04078830918</v>
      </c>
      <c r="AD105" s="87">
        <f t="shared" si="17"/>
        <v>675784.22163861908</v>
      </c>
      <c r="AE105" s="87">
        <f t="shared" si="17"/>
        <v>613404.13964120811</v>
      </c>
      <c r="AF105" s="87">
        <f t="shared" si="17"/>
        <v>603180.73731385474</v>
      </c>
      <c r="AG105" s="87">
        <f t="shared" si="17"/>
        <v>603180.73731385474</v>
      </c>
      <c r="AI105" s="148"/>
      <c r="AJ105" s="128"/>
    </row>
    <row r="106" spans="1:36" s="132" customFormat="1" x14ac:dyDescent="0.2">
      <c r="B106" s="86">
        <f>'3. Investeringen'!B103</f>
        <v>89</v>
      </c>
      <c r="C106" s="86" t="str">
        <f>'3. Investeringen'!C103</f>
        <v>Start-GAW excl. bijzonderheden</v>
      </c>
      <c r="D106" s="86" t="str">
        <f>'3. Investeringen'!F103</f>
        <v>TD</v>
      </c>
      <c r="E106" s="121">
        <f>'3. Investeringen'!K103</f>
        <v>2004</v>
      </c>
      <c r="F106" s="172">
        <f>'3. Investeringen'!M103</f>
        <v>26.900000000000091</v>
      </c>
      <c r="G106" s="121">
        <f>'3. Investeringen'!N103</f>
        <v>2011</v>
      </c>
      <c r="H106" s="86">
        <f>'3. Investeringen'!O103</f>
        <v>138806307.62290195</v>
      </c>
      <c r="I106" s="65"/>
      <c r="J106" s="86">
        <f>'6. Investeringen per jaar'!I103</f>
        <v>1</v>
      </c>
      <c r="K106" s="65"/>
      <c r="L106" s="123">
        <f t="shared" si="12"/>
        <v>2036.9</v>
      </c>
      <c r="M106" s="87">
        <f t="shared" si="13"/>
        <v>82045363.985284224</v>
      </c>
      <c r="N106" s="117">
        <f t="shared" si="14"/>
        <v>15.900000000000091</v>
      </c>
      <c r="O106" s="87" t="b">
        <f t="shared" si="15"/>
        <v>0</v>
      </c>
      <c r="P106" s="117">
        <f>INDEX('2. Reguleringsparameters'!$D$44:$E$50,MATCH(C106,'2. Reguleringsparameters'!$B$44:$B$50,0),MATCH(D106,'2. Reguleringsparameters'!$D$43:$E$43,0))</f>
        <v>0</v>
      </c>
      <c r="Q106" s="65"/>
      <c r="R106" s="87">
        <f t="shared" si="17"/>
        <v>5160085.7852379736</v>
      </c>
      <c r="S106" s="87">
        <f t="shared" si="17"/>
        <v>5160085.7852379736</v>
      </c>
      <c r="T106" s="87">
        <f t="shared" si="17"/>
        <v>5160085.7852379736</v>
      </c>
      <c r="U106" s="87">
        <f t="shared" si="17"/>
        <v>5160085.7852379736</v>
      </c>
      <c r="V106" s="87">
        <f t="shared" si="17"/>
        <v>5160085.7852379736</v>
      </c>
      <c r="W106" s="87">
        <f t="shared" si="17"/>
        <v>5160085.7852379736</v>
      </c>
      <c r="X106" s="87">
        <f t="shared" si="17"/>
        <v>5160085.7852379736</v>
      </c>
      <c r="Y106" s="87">
        <f t="shared" si="17"/>
        <v>5160085.7852379736</v>
      </c>
      <c r="Z106" s="87">
        <f t="shared" si="17"/>
        <v>5160085.7852379736</v>
      </c>
      <c r="AA106" s="87">
        <f t="shared" si="17"/>
        <v>5160085.7852379736</v>
      </c>
      <c r="AB106" s="87">
        <f t="shared" si="17"/>
        <v>5160085.7852379736</v>
      </c>
      <c r="AC106" s="87">
        <f t="shared" si="17"/>
        <v>6192102.9422855666</v>
      </c>
      <c r="AD106" s="87">
        <f t="shared" si="17"/>
        <v>5724774.4183394881</v>
      </c>
      <c r="AE106" s="87">
        <f t="shared" si="17"/>
        <v>5292715.9716723599</v>
      </c>
      <c r="AF106" s="87">
        <f t="shared" si="17"/>
        <v>5026028.7327896394</v>
      </c>
      <c r="AG106" s="87">
        <f t="shared" si="17"/>
        <v>5026028.7327896394</v>
      </c>
      <c r="AI106" s="148"/>
      <c r="AJ106" s="128"/>
    </row>
    <row r="107" spans="1:36" s="132" customFormat="1" x14ac:dyDescent="0.2">
      <c r="B107" s="86">
        <f>'3. Investeringen'!B104</f>
        <v>90</v>
      </c>
      <c r="C107" s="86" t="str">
        <f>'3. Investeringen'!C104</f>
        <v>Nieuwe investeringen</v>
      </c>
      <c r="D107" s="86" t="str">
        <f>'3. Investeringen'!F104</f>
        <v>TD</v>
      </c>
      <c r="E107" s="121">
        <f>'3. Investeringen'!K104</f>
        <v>2004</v>
      </c>
      <c r="F107" s="172">
        <f>'3. Investeringen'!M104</f>
        <v>48.5</v>
      </c>
      <c r="G107" s="121">
        <f>'3. Investeringen'!N104</f>
        <v>2011</v>
      </c>
      <c r="H107" s="86">
        <f>'3. Investeringen'!O104</f>
        <v>661793.16187627369</v>
      </c>
      <c r="I107" s="65"/>
      <c r="J107" s="86">
        <f>'6. Investeringen per jaar'!I104</f>
        <v>1</v>
      </c>
      <c r="K107" s="65"/>
      <c r="L107" s="123">
        <f t="shared" si="12"/>
        <v>2059.5</v>
      </c>
      <c r="M107" s="87">
        <f t="shared" si="13"/>
        <v>511695.7437187683</v>
      </c>
      <c r="N107" s="117">
        <f t="shared" si="14"/>
        <v>37.5</v>
      </c>
      <c r="O107" s="87" t="b">
        <f t="shared" si="15"/>
        <v>0</v>
      </c>
      <c r="P107" s="117">
        <f>INDEX('2. Reguleringsparameters'!$D$44:$E$50,MATCH(C107,'2. Reguleringsparameters'!$B$44:$B$50,0),MATCH(D107,'2. Reguleringsparameters'!$D$43:$E$43,0))</f>
        <v>0.5</v>
      </c>
      <c r="Q107" s="65"/>
      <c r="R107" s="87">
        <f t="shared" si="17"/>
        <v>13645.219832500488</v>
      </c>
      <c r="S107" s="87">
        <f t="shared" si="17"/>
        <v>13645.21983250049</v>
      </c>
      <c r="T107" s="87">
        <f t="shared" si="17"/>
        <v>13645.21983250049</v>
      </c>
      <c r="U107" s="87">
        <f t="shared" si="17"/>
        <v>13645.21983250049</v>
      </c>
      <c r="V107" s="87">
        <f t="shared" si="17"/>
        <v>13645.21983250049</v>
      </c>
      <c r="W107" s="87">
        <f t="shared" si="17"/>
        <v>13645.21983250049</v>
      </c>
      <c r="X107" s="87">
        <f t="shared" si="17"/>
        <v>13645.21983250049</v>
      </c>
      <c r="Y107" s="87">
        <f t="shared" si="17"/>
        <v>13645.21983250049</v>
      </c>
      <c r="Z107" s="87">
        <f t="shared" si="17"/>
        <v>13645.21983250049</v>
      </c>
      <c r="AA107" s="87">
        <f t="shared" si="17"/>
        <v>13645.21983250049</v>
      </c>
      <c r="AB107" s="87">
        <f t="shared" si="17"/>
        <v>13645.21983250049</v>
      </c>
      <c r="AC107" s="87">
        <f t="shared" si="17"/>
        <v>16374.263799000586</v>
      </c>
      <c r="AD107" s="87">
        <f t="shared" si="17"/>
        <v>15850.287357432568</v>
      </c>
      <c r="AE107" s="87">
        <f t="shared" si="17"/>
        <v>15343.078161994725</v>
      </c>
      <c r="AF107" s="87">
        <f t="shared" si="17"/>
        <v>14852.099660810893</v>
      </c>
      <c r="AG107" s="87">
        <f t="shared" si="17"/>
        <v>14376.832471664942</v>
      </c>
      <c r="AI107" s="148"/>
      <c r="AJ107" s="128"/>
    </row>
    <row r="108" spans="1:36" s="132" customFormat="1" x14ac:dyDescent="0.2">
      <c r="B108" s="86">
        <f>'3. Investeringen'!B105</f>
        <v>91</v>
      </c>
      <c r="C108" s="86" t="str">
        <f>'3. Investeringen'!C105</f>
        <v>Nieuwe investeringen</v>
      </c>
      <c r="D108" s="86" t="str">
        <f>'3. Investeringen'!F105</f>
        <v>TD</v>
      </c>
      <c r="E108" s="121">
        <f>'3. Investeringen'!K105</f>
        <v>2004</v>
      </c>
      <c r="F108" s="172">
        <f>'3. Investeringen'!M105</f>
        <v>38.5</v>
      </c>
      <c r="G108" s="121">
        <f>'3. Investeringen'!N105</f>
        <v>2011</v>
      </c>
      <c r="H108" s="86">
        <f>'3. Investeringen'!O105</f>
        <v>1702010.0598881182</v>
      </c>
      <c r="I108" s="65"/>
      <c r="J108" s="86">
        <f>'6. Investeringen per jaar'!I105</f>
        <v>1</v>
      </c>
      <c r="K108" s="65"/>
      <c r="L108" s="123">
        <f t="shared" si="12"/>
        <v>2049.5</v>
      </c>
      <c r="M108" s="87">
        <f t="shared" si="13"/>
        <v>1215721.4713486559</v>
      </c>
      <c r="N108" s="117">
        <f t="shared" si="14"/>
        <v>27.5</v>
      </c>
      <c r="O108" s="87" t="b">
        <f t="shared" si="15"/>
        <v>0</v>
      </c>
      <c r="P108" s="117">
        <f>INDEX('2. Reguleringsparameters'!$D$44:$E$50,MATCH(C108,'2. Reguleringsparameters'!$B$44:$B$50,0),MATCH(D108,'2. Reguleringsparameters'!$D$43:$E$43,0))</f>
        <v>0.5</v>
      </c>
      <c r="Q108" s="65"/>
      <c r="R108" s="87">
        <f t="shared" ref="R108:AG117"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44208.053503587485</v>
      </c>
      <c r="S108" s="87">
        <f t="shared" si="18"/>
        <v>44208.053503587485</v>
      </c>
      <c r="T108" s="87">
        <f t="shared" si="18"/>
        <v>44208.053503587485</v>
      </c>
      <c r="U108" s="87">
        <f t="shared" si="18"/>
        <v>44208.053503587485</v>
      </c>
      <c r="V108" s="87">
        <f t="shared" si="18"/>
        <v>44208.053503587485</v>
      </c>
      <c r="W108" s="87">
        <f t="shared" si="18"/>
        <v>44208.053503587485</v>
      </c>
      <c r="X108" s="87">
        <f t="shared" si="18"/>
        <v>44208.053503587485</v>
      </c>
      <c r="Y108" s="87">
        <f t="shared" si="18"/>
        <v>44208.053503587485</v>
      </c>
      <c r="Z108" s="87">
        <f t="shared" si="18"/>
        <v>44208.053503587485</v>
      </c>
      <c r="AA108" s="87">
        <f t="shared" si="18"/>
        <v>44208.053503587485</v>
      </c>
      <c r="AB108" s="87">
        <f t="shared" si="18"/>
        <v>44208.053503587485</v>
      </c>
      <c r="AC108" s="87">
        <f t="shared" si="18"/>
        <v>53049.66420430498</v>
      </c>
      <c r="AD108" s="87">
        <f t="shared" si="18"/>
        <v>50734.769766298945</v>
      </c>
      <c r="AE108" s="87">
        <f t="shared" si="18"/>
        <v>48520.888903769526</v>
      </c>
      <c r="AF108" s="87">
        <f t="shared" si="18"/>
        <v>46403.613751605044</v>
      </c>
      <c r="AG108" s="87">
        <f t="shared" si="18"/>
        <v>44378.728787898646</v>
      </c>
      <c r="AI108" s="148"/>
      <c r="AJ108" s="128"/>
    </row>
    <row r="109" spans="1:36" s="132" customFormat="1" x14ac:dyDescent="0.2">
      <c r="B109" s="86">
        <f>'3. Investeringen'!B106</f>
        <v>92</v>
      </c>
      <c r="C109" s="86" t="str">
        <f>'3. Investeringen'!C106</f>
        <v>Nieuwe investeringen</v>
      </c>
      <c r="D109" s="86" t="str">
        <f>'3. Investeringen'!F106</f>
        <v>TD</v>
      </c>
      <c r="E109" s="121">
        <f>'3. Investeringen'!K106</f>
        <v>2004</v>
      </c>
      <c r="F109" s="172">
        <f>'3. Investeringen'!M106</f>
        <v>23.5</v>
      </c>
      <c r="G109" s="121">
        <f>'3. Investeringen'!N106</f>
        <v>2011</v>
      </c>
      <c r="H109" s="86">
        <f>'3. Investeringen'!O106</f>
        <v>241988.53070917877</v>
      </c>
      <c r="I109" s="65"/>
      <c r="J109" s="86">
        <f>'6. Investeringen per jaar'!I106</f>
        <v>1</v>
      </c>
      <c r="K109" s="65"/>
      <c r="L109" s="123">
        <f t="shared" si="12"/>
        <v>2034.5</v>
      </c>
      <c r="M109" s="87">
        <f t="shared" si="13"/>
        <v>128717.3035687121</v>
      </c>
      <c r="N109" s="117">
        <f t="shared" si="14"/>
        <v>12.5</v>
      </c>
      <c r="O109" s="87" t="b">
        <f t="shared" si="15"/>
        <v>0</v>
      </c>
      <c r="P109" s="117">
        <f>INDEX('2. Reguleringsparameters'!$D$44:$E$50,MATCH(C109,'2. Reguleringsparameters'!$B$44:$B$50,0),MATCH(D109,'2. Reguleringsparameters'!$D$43:$E$43,0))</f>
        <v>0.5</v>
      </c>
      <c r="Q109" s="65"/>
      <c r="R109" s="87">
        <f t="shared" si="18"/>
        <v>10297.384285496968</v>
      </c>
      <c r="S109" s="87">
        <f t="shared" si="18"/>
        <v>10297.38428549697</v>
      </c>
      <c r="T109" s="87">
        <f t="shared" si="18"/>
        <v>10297.38428549697</v>
      </c>
      <c r="U109" s="87">
        <f t="shared" si="18"/>
        <v>10297.38428549697</v>
      </c>
      <c r="V109" s="87">
        <f t="shared" si="18"/>
        <v>10297.38428549697</v>
      </c>
      <c r="W109" s="87">
        <f t="shared" si="18"/>
        <v>10297.38428549697</v>
      </c>
      <c r="X109" s="87">
        <f t="shared" si="18"/>
        <v>10297.38428549697</v>
      </c>
      <c r="Y109" s="87">
        <f t="shared" si="18"/>
        <v>10297.38428549697</v>
      </c>
      <c r="Z109" s="87">
        <f t="shared" si="18"/>
        <v>10297.38428549697</v>
      </c>
      <c r="AA109" s="87">
        <f t="shared" si="18"/>
        <v>10297.38428549697</v>
      </c>
      <c r="AB109" s="87">
        <f t="shared" si="18"/>
        <v>10297.38428549697</v>
      </c>
      <c r="AC109" s="87">
        <f t="shared" si="18"/>
        <v>12356.861142596363</v>
      </c>
      <c r="AD109" s="87">
        <f t="shared" si="18"/>
        <v>11170.60247290711</v>
      </c>
      <c r="AE109" s="87">
        <f t="shared" si="18"/>
        <v>10098.22463550803</v>
      </c>
      <c r="AF109" s="87">
        <f t="shared" si="18"/>
        <v>10009.643717652696</v>
      </c>
      <c r="AG109" s="87">
        <f t="shared" si="18"/>
        <v>10009.643717652696</v>
      </c>
      <c r="AI109" s="148"/>
      <c r="AJ109" s="128"/>
    </row>
    <row r="110" spans="1:36" s="132" customFormat="1" x14ac:dyDescent="0.2">
      <c r="B110" s="86">
        <f>'3. Investeringen'!B107</f>
        <v>93</v>
      </c>
      <c r="C110" s="86" t="str">
        <f>'3. Investeringen'!C107</f>
        <v>Nieuwe investeringen</v>
      </c>
      <c r="D110" s="86" t="str">
        <f>'3. Investeringen'!F107</f>
        <v>TD</v>
      </c>
      <c r="E110" s="121">
        <f>'3. Investeringen'!K107</f>
        <v>2004</v>
      </c>
      <c r="F110" s="172">
        <f>'3. Investeringen'!M107</f>
        <v>18.5</v>
      </c>
      <c r="G110" s="121">
        <f>'3. Investeringen'!N107</f>
        <v>2011</v>
      </c>
      <c r="H110" s="86">
        <f>'3. Investeringen'!O107</f>
        <v>171928.67402355556</v>
      </c>
      <c r="I110" s="65"/>
      <c r="J110" s="86">
        <f>'6. Investeringen per jaar'!I107</f>
        <v>1</v>
      </c>
      <c r="K110" s="65"/>
      <c r="L110" s="123">
        <f t="shared" si="12"/>
        <v>2029.5</v>
      </c>
      <c r="M110" s="87">
        <f t="shared" si="13"/>
        <v>69700.813793333349</v>
      </c>
      <c r="N110" s="117">
        <f t="shared" si="14"/>
        <v>7.5</v>
      </c>
      <c r="O110" s="87" t="b">
        <f t="shared" si="15"/>
        <v>0</v>
      </c>
      <c r="P110" s="117">
        <f>INDEX('2. Reguleringsparameters'!$D$44:$E$50,MATCH(C110,'2. Reguleringsparameters'!$B$44:$B$50,0),MATCH(D110,'2. Reguleringsparameters'!$D$43:$E$43,0))</f>
        <v>0.5</v>
      </c>
      <c r="Q110" s="65"/>
      <c r="R110" s="87">
        <f t="shared" si="18"/>
        <v>9293.4418391111121</v>
      </c>
      <c r="S110" s="87">
        <f t="shared" si="18"/>
        <v>9293.4418391111103</v>
      </c>
      <c r="T110" s="87">
        <f t="shared" si="18"/>
        <v>9293.4418391111103</v>
      </c>
      <c r="U110" s="87">
        <f t="shared" si="18"/>
        <v>9293.4418391111103</v>
      </c>
      <c r="V110" s="87">
        <f t="shared" si="18"/>
        <v>9293.4418391111103</v>
      </c>
      <c r="W110" s="87">
        <f t="shared" si="18"/>
        <v>9293.4418391111103</v>
      </c>
      <c r="X110" s="87">
        <f t="shared" si="18"/>
        <v>9293.4418391111103</v>
      </c>
      <c r="Y110" s="87">
        <f t="shared" si="18"/>
        <v>9293.4418391111103</v>
      </c>
      <c r="Z110" s="87">
        <f t="shared" si="18"/>
        <v>9293.4418391111103</v>
      </c>
      <c r="AA110" s="87">
        <f t="shared" si="18"/>
        <v>9293.4418391111103</v>
      </c>
      <c r="AB110" s="87">
        <f t="shared" si="18"/>
        <v>9293.4418391111103</v>
      </c>
      <c r="AC110" s="87">
        <f t="shared" si="18"/>
        <v>11152.130206933336</v>
      </c>
      <c r="AD110" s="87">
        <f t="shared" si="18"/>
        <v>9367.7893738240036</v>
      </c>
      <c r="AE110" s="87">
        <f t="shared" si="18"/>
        <v>8941.9807659229118</v>
      </c>
      <c r="AF110" s="87">
        <f t="shared" si="18"/>
        <v>8941.9807659229118</v>
      </c>
      <c r="AG110" s="87">
        <f t="shared" si="18"/>
        <v>8941.9807659229118</v>
      </c>
      <c r="AI110" s="148"/>
      <c r="AJ110" s="128"/>
    </row>
    <row r="111" spans="1:36" s="132" customFormat="1" x14ac:dyDescent="0.2">
      <c r="B111" s="86">
        <f>'3. Investeringen'!B108</f>
        <v>94</v>
      </c>
      <c r="C111" s="86" t="str">
        <f>'3. Investeringen'!C108</f>
        <v>Nieuwe investeringen</v>
      </c>
      <c r="D111" s="86" t="str">
        <f>'3. Investeringen'!F108</f>
        <v>TD</v>
      </c>
      <c r="E111" s="121">
        <f>'3. Investeringen'!K108</f>
        <v>2004</v>
      </c>
      <c r="F111" s="172">
        <f>'3. Investeringen'!M108</f>
        <v>3.5</v>
      </c>
      <c r="G111" s="121">
        <f>'3. Investeringen'!N108</f>
        <v>2011</v>
      </c>
      <c r="H111" s="86">
        <f>'3. Investeringen'!O108</f>
        <v>2411.1050900193968</v>
      </c>
      <c r="I111" s="65"/>
      <c r="J111" s="86">
        <f>'6. Investeringen per jaar'!I108</f>
        <v>1</v>
      </c>
      <c r="K111" s="65"/>
      <c r="L111" s="123">
        <f t="shared" si="12"/>
        <v>2014.5</v>
      </c>
      <c r="M111" s="87">
        <f t="shared" si="13"/>
        <v>0</v>
      </c>
      <c r="N111" s="117">
        <f t="shared" si="14"/>
        <v>0</v>
      </c>
      <c r="O111" s="87" t="b">
        <f t="shared" si="15"/>
        <v>0</v>
      </c>
      <c r="P111" s="117">
        <f>INDEX('2. Reguleringsparameters'!$D$44:$E$50,MATCH(C111,'2. Reguleringsparameters'!$B$44:$B$50,0),MATCH(D111,'2. Reguleringsparameters'!$D$43:$E$43,0))</f>
        <v>0.5</v>
      </c>
      <c r="Q111" s="65"/>
      <c r="R111" s="87">
        <f t="shared" si="18"/>
        <v>688.88716857697057</v>
      </c>
      <c r="S111" s="87">
        <f t="shared" si="18"/>
        <v>688.88716857697057</v>
      </c>
      <c r="T111" s="87">
        <f t="shared" si="18"/>
        <v>688.88716857697057</v>
      </c>
      <c r="U111" s="87">
        <f t="shared" si="18"/>
        <v>344.44358428848528</v>
      </c>
      <c r="V111" s="87">
        <f t="shared" si="18"/>
        <v>0</v>
      </c>
      <c r="W111" s="87">
        <f t="shared" si="18"/>
        <v>0</v>
      </c>
      <c r="X111" s="87">
        <f t="shared" si="18"/>
        <v>0</v>
      </c>
      <c r="Y111" s="87">
        <f t="shared" si="18"/>
        <v>0</v>
      </c>
      <c r="Z111" s="87">
        <f t="shared" si="18"/>
        <v>0</v>
      </c>
      <c r="AA111" s="87">
        <f t="shared" si="18"/>
        <v>0</v>
      </c>
      <c r="AB111" s="87">
        <f t="shared" si="18"/>
        <v>0</v>
      </c>
      <c r="AC111" s="87">
        <f t="shared" si="18"/>
        <v>0</v>
      </c>
      <c r="AD111" s="87">
        <f t="shared" si="18"/>
        <v>0</v>
      </c>
      <c r="AE111" s="87">
        <f t="shared" si="18"/>
        <v>0</v>
      </c>
      <c r="AF111" s="87">
        <f t="shared" si="18"/>
        <v>0</v>
      </c>
      <c r="AG111" s="87">
        <f t="shared" si="18"/>
        <v>0</v>
      </c>
      <c r="AI111" s="148"/>
      <c r="AJ111" s="128"/>
    </row>
    <row r="112" spans="1:36" s="132" customFormat="1" x14ac:dyDescent="0.2">
      <c r="B112" s="86">
        <f>'3. Investeringen'!B109</f>
        <v>95</v>
      </c>
      <c r="C112" s="86" t="str">
        <f>'3. Investeringen'!C109</f>
        <v>Nieuwe investeringen</v>
      </c>
      <c r="D112" s="86" t="str">
        <f>'3. Investeringen'!F109</f>
        <v>TD</v>
      </c>
      <c r="E112" s="121">
        <f>'3. Investeringen'!K109</f>
        <v>2004</v>
      </c>
      <c r="F112" s="172">
        <f>'3. Investeringen'!M109</f>
        <v>0</v>
      </c>
      <c r="G112" s="121">
        <f>'3. Investeringen'!N109</f>
        <v>2011</v>
      </c>
      <c r="H112" s="86">
        <f>'3. Investeringen'!O109</f>
        <v>12349</v>
      </c>
      <c r="I112" s="65"/>
      <c r="J112" s="86">
        <f>'6. Investeringen per jaar'!I109</f>
        <v>1</v>
      </c>
      <c r="K112" s="65"/>
      <c r="L112" s="123">
        <f t="shared" si="12"/>
        <v>2011</v>
      </c>
      <c r="M112" s="87">
        <f t="shared" si="13"/>
        <v>12349</v>
      </c>
      <c r="N112" s="117">
        <f t="shared" si="14"/>
        <v>0</v>
      </c>
      <c r="O112" s="87" t="b">
        <f t="shared" si="15"/>
        <v>0</v>
      </c>
      <c r="P112" s="117">
        <f>INDEX('2. Reguleringsparameters'!$D$44:$E$50,MATCH(C112,'2. Reguleringsparameters'!$B$44:$B$50,0),MATCH(D112,'2. Reguleringsparameters'!$D$43:$E$43,0))</f>
        <v>0.5</v>
      </c>
      <c r="Q112" s="65"/>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0</v>
      </c>
      <c r="AA112" s="87">
        <f t="shared" si="18"/>
        <v>0</v>
      </c>
      <c r="AB112" s="87">
        <f t="shared" si="18"/>
        <v>0</v>
      </c>
      <c r="AC112" s="87">
        <f t="shared" si="18"/>
        <v>0</v>
      </c>
      <c r="AD112" s="87">
        <f t="shared" si="18"/>
        <v>0</v>
      </c>
      <c r="AE112" s="87">
        <f t="shared" si="18"/>
        <v>0</v>
      </c>
      <c r="AF112" s="87">
        <f t="shared" si="18"/>
        <v>0</v>
      </c>
      <c r="AG112" s="87">
        <f t="shared" si="18"/>
        <v>0</v>
      </c>
      <c r="AI112" s="148"/>
      <c r="AJ112" s="128"/>
    </row>
    <row r="113" spans="2:36" s="132" customFormat="1" x14ac:dyDescent="0.2">
      <c r="B113" s="86">
        <f>'3. Investeringen'!B110</f>
        <v>96</v>
      </c>
      <c r="C113" s="86" t="str">
        <f>'3. Investeringen'!C110</f>
        <v>Nieuwe investeringen</v>
      </c>
      <c r="D113" s="86" t="str">
        <f>'3. Investeringen'!F110</f>
        <v>TD</v>
      </c>
      <c r="E113" s="121">
        <f>'3. Investeringen'!K110</f>
        <v>2005</v>
      </c>
      <c r="F113" s="172">
        <f>'3. Investeringen'!M110</f>
        <v>49.5</v>
      </c>
      <c r="G113" s="121">
        <f>'3. Investeringen'!N110</f>
        <v>2011</v>
      </c>
      <c r="H113" s="86">
        <f>'3. Investeringen'!O110</f>
        <v>403383.75620685978</v>
      </c>
      <c r="I113" s="65"/>
      <c r="J113" s="86">
        <f>'6. Investeringen per jaar'!I110</f>
        <v>1</v>
      </c>
      <c r="K113" s="65"/>
      <c r="L113" s="123">
        <f t="shared" si="12"/>
        <v>2060.5</v>
      </c>
      <c r="M113" s="87">
        <f t="shared" si="13"/>
        <v>313742.92149422428</v>
      </c>
      <c r="N113" s="117">
        <f t="shared" si="14"/>
        <v>38.5</v>
      </c>
      <c r="O113" s="87" t="b">
        <f t="shared" si="15"/>
        <v>0</v>
      </c>
      <c r="P113" s="117">
        <f>INDEX('2. Reguleringsparameters'!$D$44:$E$50,MATCH(C113,'2. Reguleringsparameters'!$B$44:$B$50,0),MATCH(D113,'2. Reguleringsparameters'!$D$43:$E$43,0))</f>
        <v>0.5</v>
      </c>
      <c r="Q113" s="65"/>
      <c r="R113" s="87">
        <f t="shared" si="18"/>
        <v>8149.1667920577738</v>
      </c>
      <c r="S113" s="87">
        <f t="shared" si="18"/>
        <v>8149.1667920577738</v>
      </c>
      <c r="T113" s="87">
        <f t="shared" si="18"/>
        <v>8149.1667920577738</v>
      </c>
      <c r="U113" s="87">
        <f t="shared" si="18"/>
        <v>8149.1667920577738</v>
      </c>
      <c r="V113" s="87">
        <f t="shared" si="18"/>
        <v>8149.1667920577738</v>
      </c>
      <c r="W113" s="87">
        <f t="shared" si="18"/>
        <v>8149.1667920577738</v>
      </c>
      <c r="X113" s="87">
        <f t="shared" si="18"/>
        <v>8149.1667920577738</v>
      </c>
      <c r="Y113" s="87">
        <f t="shared" si="18"/>
        <v>8149.1667920577738</v>
      </c>
      <c r="Z113" s="87">
        <f t="shared" si="18"/>
        <v>8149.1667920577738</v>
      </c>
      <c r="AA113" s="87">
        <f t="shared" si="18"/>
        <v>8149.1667920577738</v>
      </c>
      <c r="AB113" s="87">
        <f t="shared" si="18"/>
        <v>8149.1667920577738</v>
      </c>
      <c r="AC113" s="87">
        <f t="shared" si="18"/>
        <v>9779.0001504693282</v>
      </c>
      <c r="AD113" s="87">
        <f t="shared" si="18"/>
        <v>9474.2001457793758</v>
      </c>
      <c r="AE113" s="87">
        <f t="shared" si="18"/>
        <v>9178.9004009758628</v>
      </c>
      <c r="AF113" s="87">
        <f t="shared" si="18"/>
        <v>8892.8048040623307</v>
      </c>
      <c r="AG113" s="87">
        <f t="shared" si="18"/>
        <v>8615.6264725071414</v>
      </c>
      <c r="AI113" s="148"/>
      <c r="AJ113" s="128"/>
    </row>
    <row r="114" spans="2:36" s="132" customFormat="1" x14ac:dyDescent="0.2">
      <c r="B114" s="86">
        <f>'3. Investeringen'!B111</f>
        <v>97</v>
      </c>
      <c r="C114" s="86" t="str">
        <f>'3. Investeringen'!C111</f>
        <v>Nieuwe investeringen</v>
      </c>
      <c r="D114" s="86" t="str">
        <f>'3. Investeringen'!F111</f>
        <v>TD</v>
      </c>
      <c r="E114" s="121">
        <f>'3. Investeringen'!K111</f>
        <v>2005</v>
      </c>
      <c r="F114" s="172">
        <f>'3. Investeringen'!M111</f>
        <v>39.5</v>
      </c>
      <c r="G114" s="121">
        <f>'3. Investeringen'!N111</f>
        <v>2011</v>
      </c>
      <c r="H114" s="86">
        <f>'3. Investeringen'!O111</f>
        <v>1115330.9068006277</v>
      </c>
      <c r="I114" s="65"/>
      <c r="J114" s="86">
        <f>'6. Investeringen per jaar'!I111</f>
        <v>1</v>
      </c>
      <c r="K114" s="65"/>
      <c r="L114" s="123">
        <f t="shared" si="12"/>
        <v>2050.5</v>
      </c>
      <c r="M114" s="87">
        <f t="shared" si="13"/>
        <v>804732.42642576934</v>
      </c>
      <c r="N114" s="117">
        <f t="shared" si="14"/>
        <v>28.5</v>
      </c>
      <c r="O114" s="87" t="b">
        <f t="shared" si="15"/>
        <v>0</v>
      </c>
      <c r="P114" s="117">
        <f>INDEX('2. Reguleringsparameters'!$D$44:$E$50,MATCH(C114,'2. Reguleringsparameters'!$B$44:$B$50,0),MATCH(D114,'2. Reguleringsparameters'!$D$43:$E$43,0))</f>
        <v>0.5</v>
      </c>
      <c r="Q114" s="65"/>
      <c r="R114" s="87">
        <f t="shared" si="18"/>
        <v>28236.225488623488</v>
      </c>
      <c r="S114" s="87">
        <f t="shared" si="18"/>
        <v>28236.225488623488</v>
      </c>
      <c r="T114" s="87">
        <f t="shared" si="18"/>
        <v>28236.225488623488</v>
      </c>
      <c r="U114" s="87">
        <f t="shared" si="18"/>
        <v>28236.225488623488</v>
      </c>
      <c r="V114" s="87">
        <f t="shared" si="18"/>
        <v>28236.225488623488</v>
      </c>
      <c r="W114" s="87">
        <f t="shared" si="18"/>
        <v>28236.225488623488</v>
      </c>
      <c r="X114" s="87">
        <f t="shared" si="18"/>
        <v>28236.225488623488</v>
      </c>
      <c r="Y114" s="87">
        <f t="shared" si="18"/>
        <v>28236.225488623488</v>
      </c>
      <c r="Z114" s="87">
        <f t="shared" si="18"/>
        <v>28236.225488623488</v>
      </c>
      <c r="AA114" s="87">
        <f t="shared" si="18"/>
        <v>28236.225488623488</v>
      </c>
      <c r="AB114" s="87">
        <f t="shared" si="18"/>
        <v>28236.225488623488</v>
      </c>
      <c r="AC114" s="87">
        <f t="shared" si="18"/>
        <v>33883.470586348179</v>
      </c>
      <c r="AD114" s="87">
        <f t="shared" si="18"/>
        <v>32456.798140607207</v>
      </c>
      <c r="AE114" s="87">
        <f t="shared" si="18"/>
        <v>31090.196113634269</v>
      </c>
      <c r="AF114" s="87">
        <f t="shared" si="18"/>
        <v>29781.135224639143</v>
      </c>
      <c r="AG114" s="87">
        <f t="shared" si="18"/>
        <v>28527.192688864867</v>
      </c>
      <c r="AI114" s="148"/>
      <c r="AJ114" s="128"/>
    </row>
    <row r="115" spans="2:36" s="132" customFormat="1" x14ac:dyDescent="0.2">
      <c r="B115" s="86">
        <f>'3. Investeringen'!B112</f>
        <v>98</v>
      </c>
      <c r="C115" s="86" t="str">
        <f>'3. Investeringen'!C112</f>
        <v>Nieuwe investeringen</v>
      </c>
      <c r="D115" s="86" t="str">
        <f>'3. Investeringen'!F112</f>
        <v>TD</v>
      </c>
      <c r="E115" s="121">
        <f>'3. Investeringen'!K112</f>
        <v>2005</v>
      </c>
      <c r="F115" s="172">
        <f>'3. Investeringen'!M112</f>
        <v>24.5</v>
      </c>
      <c r="G115" s="121">
        <f>'3. Investeringen'!N112</f>
        <v>2011</v>
      </c>
      <c r="H115" s="86">
        <f>'3. Investeringen'!O112</f>
        <v>330378.0370228333</v>
      </c>
      <c r="I115" s="65"/>
      <c r="J115" s="86">
        <f>'6. Investeringen per jaar'!I112</f>
        <v>1</v>
      </c>
      <c r="K115" s="65"/>
      <c r="L115" s="123">
        <f t="shared" si="12"/>
        <v>2035.5</v>
      </c>
      <c r="M115" s="87">
        <f t="shared" si="13"/>
        <v>182045.04080849999</v>
      </c>
      <c r="N115" s="117">
        <f t="shared" si="14"/>
        <v>13.5</v>
      </c>
      <c r="O115" s="87" t="b">
        <f t="shared" si="15"/>
        <v>0</v>
      </c>
      <c r="P115" s="117">
        <f>INDEX('2. Reguleringsparameters'!$D$44:$E$50,MATCH(C115,'2. Reguleringsparameters'!$B$44:$B$50,0),MATCH(D115,'2. Reguleringsparameters'!$D$43:$E$43,0))</f>
        <v>0.5</v>
      </c>
      <c r="Q115" s="65"/>
      <c r="R115" s="87">
        <f t="shared" si="18"/>
        <v>13484.817837666666</v>
      </c>
      <c r="S115" s="87">
        <f t="shared" si="18"/>
        <v>13484.817837666666</v>
      </c>
      <c r="T115" s="87">
        <f t="shared" si="18"/>
        <v>13484.817837666666</v>
      </c>
      <c r="U115" s="87">
        <f t="shared" si="18"/>
        <v>13484.817837666666</v>
      </c>
      <c r="V115" s="87">
        <f t="shared" si="18"/>
        <v>13484.817837666666</v>
      </c>
      <c r="W115" s="87">
        <f t="shared" si="18"/>
        <v>13484.817837666666</v>
      </c>
      <c r="X115" s="87">
        <f t="shared" si="18"/>
        <v>13484.817837666666</v>
      </c>
      <c r="Y115" s="87">
        <f t="shared" si="18"/>
        <v>13484.817837666666</v>
      </c>
      <c r="Z115" s="87">
        <f t="shared" si="18"/>
        <v>13484.817837666666</v>
      </c>
      <c r="AA115" s="87">
        <f t="shared" si="18"/>
        <v>13484.817837666666</v>
      </c>
      <c r="AB115" s="87">
        <f t="shared" si="18"/>
        <v>13484.817837666666</v>
      </c>
      <c r="AC115" s="87">
        <f t="shared" si="18"/>
        <v>16181.781405199999</v>
      </c>
      <c r="AD115" s="87">
        <f t="shared" si="18"/>
        <v>14743.40083584889</v>
      </c>
      <c r="AE115" s="87">
        <f t="shared" si="18"/>
        <v>13432.876317106768</v>
      </c>
      <c r="AF115" s="87">
        <f t="shared" si="18"/>
        <v>13113.045928604224</v>
      </c>
      <c r="AG115" s="87">
        <f t="shared" si="18"/>
        <v>13113.045928604224</v>
      </c>
      <c r="AI115" s="148"/>
      <c r="AJ115" s="128"/>
    </row>
    <row r="116" spans="2:36" s="132" customFormat="1" x14ac:dyDescent="0.2">
      <c r="B116" s="86">
        <f>'3. Investeringen'!B113</f>
        <v>99</v>
      </c>
      <c r="C116" s="86" t="str">
        <f>'3. Investeringen'!C113</f>
        <v>Nieuwe investeringen</v>
      </c>
      <c r="D116" s="86" t="str">
        <f>'3. Investeringen'!F113</f>
        <v>TD</v>
      </c>
      <c r="E116" s="121">
        <f>'3. Investeringen'!K113</f>
        <v>2005</v>
      </c>
      <c r="F116" s="172">
        <f>'3. Investeringen'!M113</f>
        <v>4.5</v>
      </c>
      <c r="G116" s="121">
        <f>'3. Investeringen'!N113</f>
        <v>2011</v>
      </c>
      <c r="H116" s="86">
        <f>'3. Investeringen'!O113</f>
        <v>2135.3787596486554</v>
      </c>
      <c r="I116" s="65"/>
      <c r="J116" s="86">
        <f>'6. Investeringen per jaar'!I113</f>
        <v>1</v>
      </c>
      <c r="K116" s="65"/>
      <c r="L116" s="123">
        <f t="shared" si="12"/>
        <v>2015.5</v>
      </c>
      <c r="M116" s="87">
        <f t="shared" si="13"/>
        <v>0</v>
      </c>
      <c r="N116" s="117">
        <f t="shared" si="14"/>
        <v>0</v>
      </c>
      <c r="O116" s="87" t="b">
        <f t="shared" si="15"/>
        <v>0</v>
      </c>
      <c r="P116" s="117">
        <f>INDEX('2. Reguleringsparameters'!$D$44:$E$50,MATCH(C116,'2. Reguleringsparameters'!$B$44:$B$50,0),MATCH(D116,'2. Reguleringsparameters'!$D$43:$E$43,0))</f>
        <v>0.5</v>
      </c>
      <c r="Q116" s="65"/>
      <c r="R116" s="87">
        <f t="shared" si="18"/>
        <v>474.52861325525674</v>
      </c>
      <c r="S116" s="87">
        <f t="shared" si="18"/>
        <v>474.5286132552568</v>
      </c>
      <c r="T116" s="87">
        <f t="shared" si="18"/>
        <v>474.5286132552568</v>
      </c>
      <c r="U116" s="87">
        <f t="shared" si="18"/>
        <v>474.5286132552568</v>
      </c>
      <c r="V116" s="87">
        <f t="shared" si="18"/>
        <v>237.2643066276284</v>
      </c>
      <c r="W116" s="87">
        <f t="shared" si="18"/>
        <v>0</v>
      </c>
      <c r="X116" s="87">
        <f t="shared" si="18"/>
        <v>0</v>
      </c>
      <c r="Y116" s="87">
        <f t="shared" si="18"/>
        <v>0</v>
      </c>
      <c r="Z116" s="87">
        <f t="shared" si="18"/>
        <v>0</v>
      </c>
      <c r="AA116" s="87">
        <f t="shared" si="18"/>
        <v>0</v>
      </c>
      <c r="AB116" s="87">
        <f t="shared" si="18"/>
        <v>0</v>
      </c>
      <c r="AC116" s="87">
        <f t="shared" si="18"/>
        <v>0</v>
      </c>
      <c r="AD116" s="87">
        <f t="shared" si="18"/>
        <v>0</v>
      </c>
      <c r="AE116" s="87">
        <f t="shared" si="18"/>
        <v>0</v>
      </c>
      <c r="AF116" s="87">
        <f t="shared" si="18"/>
        <v>0</v>
      </c>
      <c r="AG116" s="87">
        <f t="shared" si="18"/>
        <v>0</v>
      </c>
      <c r="AI116" s="148"/>
      <c r="AJ116" s="128"/>
    </row>
    <row r="117" spans="2:36" s="132" customFormat="1" x14ac:dyDescent="0.2">
      <c r="B117" s="86">
        <f>'3. Investeringen'!B114</f>
        <v>100</v>
      </c>
      <c r="C117" s="86" t="str">
        <f>'3. Investeringen'!C114</f>
        <v>Nieuwe investeringen</v>
      </c>
      <c r="D117" s="86" t="str">
        <f>'3. Investeringen'!F114</f>
        <v>TD</v>
      </c>
      <c r="E117" s="121">
        <f>'3. Investeringen'!K114</f>
        <v>2005</v>
      </c>
      <c r="F117" s="172">
        <f>'3. Investeringen'!M114</f>
        <v>0</v>
      </c>
      <c r="G117" s="121">
        <f>'3. Investeringen'!N114</f>
        <v>2011</v>
      </c>
      <c r="H117" s="86">
        <f>'3. Investeringen'!O114</f>
        <v>190</v>
      </c>
      <c r="I117" s="65"/>
      <c r="J117" s="86">
        <f>'6. Investeringen per jaar'!I114</f>
        <v>1</v>
      </c>
      <c r="K117" s="65"/>
      <c r="L117" s="123">
        <f t="shared" si="12"/>
        <v>2011</v>
      </c>
      <c r="M117" s="87">
        <f t="shared" si="13"/>
        <v>190</v>
      </c>
      <c r="N117" s="117">
        <f t="shared" si="14"/>
        <v>0</v>
      </c>
      <c r="O117" s="87" t="b">
        <f t="shared" si="15"/>
        <v>0</v>
      </c>
      <c r="P117" s="117">
        <f>INDEX('2. Reguleringsparameters'!$D$44:$E$50,MATCH(C117,'2. Reguleringsparameters'!$B$44:$B$50,0),MATCH(D117,'2. Reguleringsparameters'!$D$43:$E$43,0))</f>
        <v>0.5</v>
      </c>
      <c r="Q117" s="65"/>
      <c r="R117" s="87">
        <f t="shared" si="18"/>
        <v>0</v>
      </c>
      <c r="S117" s="87">
        <f t="shared" si="18"/>
        <v>0</v>
      </c>
      <c r="T117" s="87">
        <f t="shared" si="18"/>
        <v>0</v>
      </c>
      <c r="U117" s="87">
        <f t="shared" si="18"/>
        <v>0</v>
      </c>
      <c r="V117" s="87">
        <f t="shared" si="18"/>
        <v>0</v>
      </c>
      <c r="W117" s="87">
        <f t="shared" si="18"/>
        <v>0</v>
      </c>
      <c r="X117" s="87">
        <f t="shared" si="18"/>
        <v>0</v>
      </c>
      <c r="Y117" s="87">
        <f t="shared" si="18"/>
        <v>0</v>
      </c>
      <c r="Z117" s="87">
        <f t="shared" si="18"/>
        <v>0</v>
      </c>
      <c r="AA117" s="87">
        <f t="shared" si="18"/>
        <v>0</v>
      </c>
      <c r="AB117" s="87">
        <f t="shared" si="18"/>
        <v>0</v>
      </c>
      <c r="AC117" s="87">
        <f t="shared" si="18"/>
        <v>0</v>
      </c>
      <c r="AD117" s="87">
        <f t="shared" si="18"/>
        <v>0</v>
      </c>
      <c r="AE117" s="87">
        <f t="shared" si="18"/>
        <v>0</v>
      </c>
      <c r="AF117" s="87">
        <f t="shared" si="18"/>
        <v>0</v>
      </c>
      <c r="AG117" s="87">
        <f t="shared" si="18"/>
        <v>0</v>
      </c>
      <c r="AI117" s="148"/>
      <c r="AJ117" s="128"/>
    </row>
    <row r="118" spans="2:36" s="132" customFormat="1" x14ac:dyDescent="0.2">
      <c r="B118" s="86">
        <f>'3. Investeringen'!B115</f>
        <v>101</v>
      </c>
      <c r="C118" s="86" t="str">
        <f>'3. Investeringen'!C115</f>
        <v>Nieuwe investeringen</v>
      </c>
      <c r="D118" s="86" t="str">
        <f>'3. Investeringen'!F115</f>
        <v>TD</v>
      </c>
      <c r="E118" s="121">
        <f>'3. Investeringen'!K115</f>
        <v>2006</v>
      </c>
      <c r="F118" s="172">
        <f>'3. Investeringen'!M115</f>
        <v>50.5</v>
      </c>
      <c r="G118" s="121">
        <f>'3. Investeringen'!N115</f>
        <v>2011</v>
      </c>
      <c r="H118" s="86">
        <f>'3. Investeringen'!O115</f>
        <v>211148.97250891244</v>
      </c>
      <c r="I118" s="65"/>
      <c r="J118" s="86">
        <f>'6. Investeringen per jaar'!I115</f>
        <v>1</v>
      </c>
      <c r="K118" s="65"/>
      <c r="L118" s="123">
        <f t="shared" si="12"/>
        <v>2061.5</v>
      </c>
      <c r="M118" s="87">
        <f t="shared" si="13"/>
        <v>165156.12701192161</v>
      </c>
      <c r="N118" s="117">
        <f t="shared" si="14"/>
        <v>39.5</v>
      </c>
      <c r="O118" s="87" t="b">
        <f t="shared" si="15"/>
        <v>0</v>
      </c>
      <c r="P118" s="117">
        <f>INDEX('2. Reguleringsparameters'!$D$44:$E$50,MATCH(C118,'2. Reguleringsparameters'!$B$44:$B$50,0),MATCH(D118,'2. Reguleringsparameters'!$D$43:$E$43,0))</f>
        <v>0.5</v>
      </c>
      <c r="Q118" s="65"/>
      <c r="R118" s="87">
        <f t="shared" ref="R118:AG127" si="19">$J118*IF($O118,-1,1)*
IF(OR(R$10&gt;$L118,R$10&lt;$E118,$F118=0),0,
IF(R$10&lt;2022,
IF($E118&lt;2011,
VDB(
ABS($H118),
0,
$F118,
R$10-$G118,
IF(R$10-$G118+1&lt;$F118,R$10-$G118+1,$F118),
1),
VDB(
ABS($H118),
0,
$F118,
MAX(0,R$10-$G118-$P118),
IF(R$10-$G118-$P118+1&lt;$F118,R$10-$G118-$P118+1,$F118),
1)),
IF($E118&lt;2022,
VDB(
ABS($M118),
0,
$N118,
R$10-2022,
IF(R$10-2022+1&lt;$N118,R$10-2022+1,$N118),
$G$12),
VDB(
ABS($M118),
0,
$N118,
MAX(0,R$10-2022-$P118),
IF(R$10-2022-$P118+1&lt;$N118,R$10-2022-$P118+1,$N118),
$G$12))
))</f>
        <v>4181.1677724537121</v>
      </c>
      <c r="S118" s="87">
        <f t="shared" si="19"/>
        <v>4181.1677724537112</v>
      </c>
      <c r="T118" s="87">
        <f t="shared" si="19"/>
        <v>4181.1677724537112</v>
      </c>
      <c r="U118" s="87">
        <f t="shared" si="19"/>
        <v>4181.1677724537112</v>
      </c>
      <c r="V118" s="87">
        <f t="shared" si="19"/>
        <v>4181.1677724537112</v>
      </c>
      <c r="W118" s="87">
        <f t="shared" si="19"/>
        <v>4181.1677724537112</v>
      </c>
      <c r="X118" s="87">
        <f t="shared" si="19"/>
        <v>4181.1677724537112</v>
      </c>
      <c r="Y118" s="87">
        <f t="shared" si="19"/>
        <v>4181.1677724537112</v>
      </c>
      <c r="Z118" s="87">
        <f t="shared" si="19"/>
        <v>4181.1677724537112</v>
      </c>
      <c r="AA118" s="87">
        <f t="shared" si="19"/>
        <v>4181.1677724537112</v>
      </c>
      <c r="AB118" s="87">
        <f t="shared" si="19"/>
        <v>4181.1677724537112</v>
      </c>
      <c r="AC118" s="87">
        <f t="shared" si="19"/>
        <v>5017.401326944454</v>
      </c>
      <c r="AD118" s="87">
        <f t="shared" si="19"/>
        <v>4864.9739448600658</v>
      </c>
      <c r="AE118" s="87">
        <f t="shared" si="19"/>
        <v>4717.1772680541899</v>
      </c>
      <c r="AF118" s="87">
        <f t="shared" si="19"/>
        <v>4573.8706168727967</v>
      </c>
      <c r="AG118" s="87">
        <f t="shared" si="19"/>
        <v>4434.9175854741297</v>
      </c>
      <c r="AI118" s="148"/>
      <c r="AJ118" s="128"/>
    </row>
    <row r="119" spans="2:36" s="132" customFormat="1" x14ac:dyDescent="0.2">
      <c r="B119" s="86">
        <f>'3. Investeringen'!B116</f>
        <v>102</v>
      </c>
      <c r="C119" s="86" t="str">
        <f>'3. Investeringen'!C116</f>
        <v>Nieuwe investeringen</v>
      </c>
      <c r="D119" s="86" t="str">
        <f>'3. Investeringen'!F116</f>
        <v>TD</v>
      </c>
      <c r="E119" s="121">
        <f>'3. Investeringen'!K116</f>
        <v>2006</v>
      </c>
      <c r="F119" s="172">
        <f>'3. Investeringen'!M116</f>
        <v>40.5</v>
      </c>
      <c r="G119" s="121">
        <f>'3. Investeringen'!N116</f>
        <v>2011</v>
      </c>
      <c r="H119" s="86">
        <f>'3. Investeringen'!O116</f>
        <v>1732925.4856682029</v>
      </c>
      <c r="I119" s="65"/>
      <c r="J119" s="86">
        <f>'6. Investeringen per jaar'!I116</f>
        <v>1</v>
      </c>
      <c r="K119" s="65"/>
      <c r="L119" s="123">
        <f t="shared" si="12"/>
        <v>2051.5</v>
      </c>
      <c r="M119" s="87">
        <f t="shared" si="13"/>
        <v>1262254.3661039995</v>
      </c>
      <c r="N119" s="117">
        <f t="shared" si="14"/>
        <v>29.5</v>
      </c>
      <c r="O119" s="87" t="b">
        <f t="shared" si="15"/>
        <v>0</v>
      </c>
      <c r="P119" s="117">
        <f>INDEX('2. Reguleringsparameters'!$D$44:$E$50,MATCH(C119,'2. Reguleringsparameters'!$B$44:$B$50,0),MATCH(D119,'2. Reguleringsparameters'!$D$43:$E$43,0))</f>
        <v>0.5</v>
      </c>
      <c r="Q119" s="65"/>
      <c r="R119" s="87">
        <f t="shared" si="19"/>
        <v>42788.28359674575</v>
      </c>
      <c r="S119" s="87">
        <f t="shared" si="19"/>
        <v>42788.28359674575</v>
      </c>
      <c r="T119" s="87">
        <f t="shared" si="19"/>
        <v>42788.28359674575</v>
      </c>
      <c r="U119" s="87">
        <f t="shared" si="19"/>
        <v>42788.28359674575</v>
      </c>
      <c r="V119" s="87">
        <f t="shared" si="19"/>
        <v>42788.28359674575</v>
      </c>
      <c r="W119" s="87">
        <f t="shared" si="19"/>
        <v>42788.28359674575</v>
      </c>
      <c r="X119" s="87">
        <f t="shared" si="19"/>
        <v>42788.28359674575</v>
      </c>
      <c r="Y119" s="87">
        <f t="shared" si="19"/>
        <v>42788.28359674575</v>
      </c>
      <c r="Z119" s="87">
        <f t="shared" si="19"/>
        <v>42788.28359674575</v>
      </c>
      <c r="AA119" s="87">
        <f t="shared" si="19"/>
        <v>42788.28359674575</v>
      </c>
      <c r="AB119" s="87">
        <f t="shared" si="19"/>
        <v>42788.28359674575</v>
      </c>
      <c r="AC119" s="87">
        <f t="shared" si="19"/>
        <v>51345.940316094893</v>
      </c>
      <c r="AD119" s="87">
        <f t="shared" si="19"/>
        <v>49257.291896457136</v>
      </c>
      <c r="AE119" s="87">
        <f t="shared" si="19"/>
        <v>47253.605446431764</v>
      </c>
      <c r="AF119" s="87">
        <f t="shared" si="19"/>
        <v>45331.424885898945</v>
      </c>
      <c r="AG119" s="87">
        <f t="shared" si="19"/>
        <v>43487.434721048819</v>
      </c>
      <c r="AI119" s="148"/>
      <c r="AJ119" s="128"/>
    </row>
    <row r="120" spans="2:36" s="132" customFormat="1" x14ac:dyDescent="0.2">
      <c r="B120" s="86">
        <f>'3. Investeringen'!B117</f>
        <v>103</v>
      </c>
      <c r="C120" s="86" t="str">
        <f>'3. Investeringen'!C117</f>
        <v>Nieuwe investeringen</v>
      </c>
      <c r="D120" s="86" t="str">
        <f>'3. Investeringen'!F117</f>
        <v>TD</v>
      </c>
      <c r="E120" s="121">
        <f>'3. Investeringen'!K117</f>
        <v>2006</v>
      </c>
      <c r="F120" s="172">
        <f>'3. Investeringen'!M117</f>
        <v>25.5</v>
      </c>
      <c r="G120" s="121">
        <f>'3. Investeringen'!N117</f>
        <v>2011</v>
      </c>
      <c r="H120" s="86">
        <f>'3. Investeringen'!O117</f>
        <v>255966.40232811018</v>
      </c>
      <c r="I120" s="65"/>
      <c r="J120" s="86">
        <f>'6. Investeringen per jaar'!I117</f>
        <v>1</v>
      </c>
      <c r="K120" s="65"/>
      <c r="L120" s="123">
        <f t="shared" si="12"/>
        <v>2036.5</v>
      </c>
      <c r="M120" s="87">
        <f t="shared" si="13"/>
        <v>145549.52289245484</v>
      </c>
      <c r="N120" s="117">
        <f t="shared" si="14"/>
        <v>14.5</v>
      </c>
      <c r="O120" s="87" t="b">
        <f t="shared" si="15"/>
        <v>0</v>
      </c>
      <c r="P120" s="117">
        <f>INDEX('2. Reguleringsparameters'!$D$44:$E$50,MATCH(C120,'2. Reguleringsparameters'!$B$44:$B$50,0),MATCH(D120,'2. Reguleringsparameters'!$D$43:$E$43,0))</f>
        <v>0.5</v>
      </c>
      <c r="Q120" s="65"/>
      <c r="R120" s="87">
        <f t="shared" si="19"/>
        <v>10037.898130514124</v>
      </c>
      <c r="S120" s="87">
        <f t="shared" si="19"/>
        <v>10037.898130514124</v>
      </c>
      <c r="T120" s="87">
        <f t="shared" si="19"/>
        <v>10037.898130514124</v>
      </c>
      <c r="U120" s="87">
        <f t="shared" si="19"/>
        <v>10037.898130514124</v>
      </c>
      <c r="V120" s="87">
        <f t="shared" si="19"/>
        <v>10037.898130514124</v>
      </c>
      <c r="W120" s="87">
        <f t="shared" si="19"/>
        <v>10037.898130514124</v>
      </c>
      <c r="X120" s="87">
        <f t="shared" si="19"/>
        <v>10037.898130514124</v>
      </c>
      <c r="Y120" s="87">
        <f t="shared" si="19"/>
        <v>10037.898130514124</v>
      </c>
      <c r="Z120" s="87">
        <f t="shared" si="19"/>
        <v>10037.898130514124</v>
      </c>
      <c r="AA120" s="87">
        <f t="shared" si="19"/>
        <v>10037.898130514124</v>
      </c>
      <c r="AB120" s="87">
        <f t="shared" si="19"/>
        <v>10037.898130514124</v>
      </c>
      <c r="AC120" s="87">
        <f t="shared" si="19"/>
        <v>12045.477756616952</v>
      </c>
      <c r="AD120" s="87">
        <f t="shared" si="19"/>
        <v>11048.610631931411</v>
      </c>
      <c r="AE120" s="87">
        <f t="shared" si="19"/>
        <v>10134.242855495708</v>
      </c>
      <c r="AF120" s="87">
        <f t="shared" si="19"/>
        <v>9767.060143340068</v>
      </c>
      <c r="AG120" s="87">
        <f t="shared" si="19"/>
        <v>9767.060143340068</v>
      </c>
      <c r="AI120" s="148"/>
      <c r="AJ120" s="128"/>
    </row>
    <row r="121" spans="2:36" s="132" customFormat="1" x14ac:dyDescent="0.2">
      <c r="B121" s="86">
        <f>'3. Investeringen'!B118</f>
        <v>104</v>
      </c>
      <c r="C121" s="86" t="str">
        <f>'3. Investeringen'!C118</f>
        <v>Nieuwe investeringen</v>
      </c>
      <c r="D121" s="86" t="str">
        <f>'3. Investeringen'!F118</f>
        <v>TD</v>
      </c>
      <c r="E121" s="121">
        <f>'3. Investeringen'!K118</f>
        <v>2006</v>
      </c>
      <c r="F121" s="172">
        <f>'3. Investeringen'!M118</f>
        <v>5.5</v>
      </c>
      <c r="G121" s="121">
        <f>'3. Investeringen'!N118</f>
        <v>2011</v>
      </c>
      <c r="H121" s="86">
        <f>'3. Investeringen'!O118</f>
        <v>14405.27861012106</v>
      </c>
      <c r="I121" s="65"/>
      <c r="J121" s="86">
        <f>'6. Investeringen per jaar'!I118</f>
        <v>1</v>
      </c>
      <c r="K121" s="65"/>
      <c r="L121" s="123">
        <f t="shared" si="12"/>
        <v>2016.5</v>
      </c>
      <c r="M121" s="87">
        <f t="shared" si="13"/>
        <v>0</v>
      </c>
      <c r="N121" s="117">
        <f t="shared" si="14"/>
        <v>0</v>
      </c>
      <c r="O121" s="87" t="b">
        <f t="shared" si="15"/>
        <v>0</v>
      </c>
      <c r="P121" s="117">
        <f>INDEX('2. Reguleringsparameters'!$D$44:$E$50,MATCH(C121,'2. Reguleringsparameters'!$B$44:$B$50,0),MATCH(D121,'2. Reguleringsparameters'!$D$43:$E$43,0))</f>
        <v>0.5</v>
      </c>
      <c r="Q121" s="65"/>
      <c r="R121" s="87">
        <f t="shared" si="19"/>
        <v>2619.1415654765565</v>
      </c>
      <c r="S121" s="87">
        <f t="shared" si="19"/>
        <v>2619.1415654765565</v>
      </c>
      <c r="T121" s="87">
        <f t="shared" si="19"/>
        <v>2619.1415654765565</v>
      </c>
      <c r="U121" s="87">
        <f t="shared" si="19"/>
        <v>2619.1415654765565</v>
      </c>
      <c r="V121" s="87">
        <f t="shared" si="19"/>
        <v>2619.1415654765565</v>
      </c>
      <c r="W121" s="87">
        <f t="shared" si="19"/>
        <v>1309.5707827382782</v>
      </c>
      <c r="X121" s="87">
        <f t="shared" si="19"/>
        <v>0</v>
      </c>
      <c r="Y121" s="87">
        <f t="shared" si="19"/>
        <v>0</v>
      </c>
      <c r="Z121" s="87">
        <f t="shared" si="19"/>
        <v>0</v>
      </c>
      <c r="AA121" s="87">
        <f t="shared" si="19"/>
        <v>0</v>
      </c>
      <c r="AB121" s="87">
        <f t="shared" si="19"/>
        <v>0</v>
      </c>
      <c r="AC121" s="87">
        <f t="shared" si="19"/>
        <v>0</v>
      </c>
      <c r="AD121" s="87">
        <f t="shared" si="19"/>
        <v>0</v>
      </c>
      <c r="AE121" s="87">
        <f t="shared" si="19"/>
        <v>0</v>
      </c>
      <c r="AF121" s="87">
        <f t="shared" si="19"/>
        <v>0</v>
      </c>
      <c r="AG121" s="87">
        <f t="shared" si="19"/>
        <v>0</v>
      </c>
      <c r="AI121" s="148"/>
      <c r="AJ121" s="128"/>
    </row>
    <row r="122" spans="2:36" s="132" customFormat="1" x14ac:dyDescent="0.2">
      <c r="B122" s="86">
        <f>'3. Investeringen'!B119</f>
        <v>105</v>
      </c>
      <c r="C122" s="86" t="str">
        <f>'3. Investeringen'!C119</f>
        <v>Nieuwe investeringen</v>
      </c>
      <c r="D122" s="86" t="str">
        <f>'3. Investeringen'!F119</f>
        <v>TD</v>
      </c>
      <c r="E122" s="121">
        <f>'3. Investeringen'!K119</f>
        <v>2006</v>
      </c>
      <c r="F122" s="172">
        <f>'3. Investeringen'!M119</f>
        <v>0</v>
      </c>
      <c r="G122" s="121">
        <f>'3. Investeringen'!N119</f>
        <v>2011</v>
      </c>
      <c r="H122" s="86">
        <f>'3. Investeringen'!O119</f>
        <v>13781.56</v>
      </c>
      <c r="I122" s="65"/>
      <c r="J122" s="86">
        <f>'6. Investeringen per jaar'!I119</f>
        <v>1</v>
      </c>
      <c r="K122" s="65"/>
      <c r="L122" s="123">
        <f t="shared" si="12"/>
        <v>2011</v>
      </c>
      <c r="M122" s="87">
        <f t="shared" si="13"/>
        <v>13781.56</v>
      </c>
      <c r="N122" s="117">
        <f t="shared" si="14"/>
        <v>0</v>
      </c>
      <c r="O122" s="87" t="b">
        <f t="shared" si="15"/>
        <v>0</v>
      </c>
      <c r="P122" s="117">
        <f>INDEX('2. Reguleringsparameters'!$D$44:$E$50,MATCH(C122,'2. Reguleringsparameters'!$B$44:$B$50,0),MATCH(D122,'2. Reguleringsparameters'!$D$43:$E$43,0))</f>
        <v>0.5</v>
      </c>
      <c r="Q122" s="65"/>
      <c r="R122" s="87">
        <f t="shared" si="19"/>
        <v>0</v>
      </c>
      <c r="S122" s="87">
        <f t="shared" si="19"/>
        <v>0</v>
      </c>
      <c r="T122" s="87">
        <f t="shared" si="19"/>
        <v>0</v>
      </c>
      <c r="U122" s="87">
        <f t="shared" si="19"/>
        <v>0</v>
      </c>
      <c r="V122" s="87">
        <f t="shared" si="19"/>
        <v>0</v>
      </c>
      <c r="W122" s="87">
        <f t="shared" si="19"/>
        <v>0</v>
      </c>
      <c r="X122" s="87">
        <f t="shared" si="19"/>
        <v>0</v>
      </c>
      <c r="Y122" s="87">
        <f t="shared" si="19"/>
        <v>0</v>
      </c>
      <c r="Z122" s="87">
        <f t="shared" si="19"/>
        <v>0</v>
      </c>
      <c r="AA122" s="87">
        <f t="shared" si="19"/>
        <v>0</v>
      </c>
      <c r="AB122" s="87">
        <f t="shared" si="19"/>
        <v>0</v>
      </c>
      <c r="AC122" s="87">
        <f t="shared" si="19"/>
        <v>0</v>
      </c>
      <c r="AD122" s="87">
        <f t="shared" si="19"/>
        <v>0</v>
      </c>
      <c r="AE122" s="87">
        <f t="shared" si="19"/>
        <v>0</v>
      </c>
      <c r="AF122" s="87">
        <f t="shared" si="19"/>
        <v>0</v>
      </c>
      <c r="AG122" s="87">
        <f t="shared" si="19"/>
        <v>0</v>
      </c>
      <c r="AI122" s="148"/>
      <c r="AJ122" s="128"/>
    </row>
    <row r="123" spans="2:36" s="132" customFormat="1" x14ac:dyDescent="0.2">
      <c r="B123" s="86">
        <f>'3. Investeringen'!B120</f>
        <v>106</v>
      </c>
      <c r="C123" s="86" t="str">
        <f>'3. Investeringen'!C120</f>
        <v>Nieuwe investeringen</v>
      </c>
      <c r="D123" s="86" t="str">
        <f>'3. Investeringen'!F120</f>
        <v>TD</v>
      </c>
      <c r="E123" s="121">
        <f>'3. Investeringen'!K120</f>
        <v>2007</v>
      </c>
      <c r="F123" s="172">
        <f>'3. Investeringen'!M120</f>
        <v>51.5</v>
      </c>
      <c r="G123" s="121">
        <f>'3. Investeringen'!N120</f>
        <v>2011</v>
      </c>
      <c r="H123" s="86">
        <f>'3. Investeringen'!O120</f>
        <v>810397.27915453597</v>
      </c>
      <c r="I123" s="65"/>
      <c r="J123" s="86">
        <f>'6. Investeringen per jaar'!I120</f>
        <v>1</v>
      </c>
      <c r="K123" s="65"/>
      <c r="L123" s="123">
        <f t="shared" si="12"/>
        <v>2062.5</v>
      </c>
      <c r="M123" s="87">
        <f t="shared" si="13"/>
        <v>637302.71467492636</v>
      </c>
      <c r="N123" s="117">
        <f t="shared" si="14"/>
        <v>40.5</v>
      </c>
      <c r="O123" s="87" t="b">
        <f t="shared" si="15"/>
        <v>0</v>
      </c>
      <c r="P123" s="117">
        <f>INDEX('2. Reguleringsparameters'!$D$44:$E$50,MATCH(C123,'2. Reguleringsparameters'!$B$44:$B$50,0),MATCH(D123,'2. Reguleringsparameters'!$D$43:$E$43,0))</f>
        <v>0.5</v>
      </c>
      <c r="Q123" s="65"/>
      <c r="R123" s="87">
        <f t="shared" si="19"/>
        <v>15735.869498146329</v>
      </c>
      <c r="S123" s="87">
        <f t="shared" si="19"/>
        <v>15735.869498146329</v>
      </c>
      <c r="T123" s="87">
        <f t="shared" si="19"/>
        <v>15735.869498146329</v>
      </c>
      <c r="U123" s="87">
        <f t="shared" si="19"/>
        <v>15735.869498146329</v>
      </c>
      <c r="V123" s="87">
        <f t="shared" si="19"/>
        <v>15735.869498146329</v>
      </c>
      <c r="W123" s="87">
        <f t="shared" si="19"/>
        <v>15735.869498146329</v>
      </c>
      <c r="X123" s="87">
        <f t="shared" si="19"/>
        <v>15735.869498146329</v>
      </c>
      <c r="Y123" s="87">
        <f t="shared" si="19"/>
        <v>15735.869498146329</v>
      </c>
      <c r="Z123" s="87">
        <f t="shared" si="19"/>
        <v>15735.869498146329</v>
      </c>
      <c r="AA123" s="87">
        <f t="shared" si="19"/>
        <v>15735.869498146329</v>
      </c>
      <c r="AB123" s="87">
        <f t="shared" si="19"/>
        <v>15735.869498146329</v>
      </c>
      <c r="AC123" s="87">
        <f t="shared" si="19"/>
        <v>18883.043397775593</v>
      </c>
      <c r="AD123" s="87">
        <f t="shared" si="19"/>
        <v>18323.54581561928</v>
      </c>
      <c r="AE123" s="87">
        <f t="shared" si="19"/>
        <v>17780.62593960093</v>
      </c>
      <c r="AF123" s="87">
        <f t="shared" si="19"/>
        <v>17253.792578427569</v>
      </c>
      <c r="AG123" s="87">
        <f t="shared" si="19"/>
        <v>16742.569094622308</v>
      </c>
      <c r="AI123" s="148"/>
      <c r="AJ123" s="128"/>
    </row>
    <row r="124" spans="2:36" s="132" customFormat="1" x14ac:dyDescent="0.2">
      <c r="B124" s="86">
        <f>'3. Investeringen'!B121</f>
        <v>107</v>
      </c>
      <c r="C124" s="86" t="str">
        <f>'3. Investeringen'!C121</f>
        <v>Nieuwe investeringen</v>
      </c>
      <c r="D124" s="86" t="str">
        <f>'3. Investeringen'!F121</f>
        <v>TD</v>
      </c>
      <c r="E124" s="121">
        <f>'3. Investeringen'!K121</f>
        <v>2007</v>
      </c>
      <c r="F124" s="172">
        <f>'3. Investeringen'!M121</f>
        <v>41.5</v>
      </c>
      <c r="G124" s="121">
        <f>'3. Investeringen'!N121</f>
        <v>2011</v>
      </c>
      <c r="H124" s="86">
        <f>'3. Investeringen'!O121</f>
        <v>2850165.9352503559</v>
      </c>
      <c r="I124" s="65"/>
      <c r="J124" s="86">
        <f>'6. Investeringen per jaar'!I121</f>
        <v>1</v>
      </c>
      <c r="K124" s="65"/>
      <c r="L124" s="123">
        <f t="shared" si="12"/>
        <v>2052.5</v>
      </c>
      <c r="M124" s="87">
        <f t="shared" si="13"/>
        <v>2094700.2656659239</v>
      </c>
      <c r="N124" s="117">
        <f t="shared" si="14"/>
        <v>30.5</v>
      </c>
      <c r="O124" s="87" t="b">
        <f t="shared" si="15"/>
        <v>0</v>
      </c>
      <c r="P124" s="117">
        <f>INDEX('2. Reguleringsparameters'!$D$44:$E$50,MATCH(C124,'2. Reguleringsparameters'!$B$44:$B$50,0),MATCH(D124,'2. Reguleringsparameters'!$D$43:$E$43,0))</f>
        <v>0.5</v>
      </c>
      <c r="Q124" s="65"/>
      <c r="R124" s="87">
        <f t="shared" si="19"/>
        <v>68678.69723494834</v>
      </c>
      <c r="S124" s="87">
        <f t="shared" si="19"/>
        <v>68678.69723494834</v>
      </c>
      <c r="T124" s="87">
        <f t="shared" si="19"/>
        <v>68678.69723494834</v>
      </c>
      <c r="U124" s="87">
        <f t="shared" si="19"/>
        <v>68678.69723494834</v>
      </c>
      <c r="V124" s="87">
        <f t="shared" si="19"/>
        <v>68678.69723494834</v>
      </c>
      <c r="W124" s="87">
        <f t="shared" si="19"/>
        <v>68678.69723494834</v>
      </c>
      <c r="X124" s="87">
        <f t="shared" si="19"/>
        <v>68678.69723494834</v>
      </c>
      <c r="Y124" s="87">
        <f t="shared" si="19"/>
        <v>68678.69723494834</v>
      </c>
      <c r="Z124" s="87">
        <f t="shared" si="19"/>
        <v>68678.69723494834</v>
      </c>
      <c r="AA124" s="87">
        <f t="shared" si="19"/>
        <v>68678.69723494834</v>
      </c>
      <c r="AB124" s="87">
        <f t="shared" si="19"/>
        <v>68678.69723494834</v>
      </c>
      <c r="AC124" s="87">
        <f t="shared" si="19"/>
        <v>82414.436681937979</v>
      </c>
      <c r="AD124" s="87">
        <f t="shared" si="19"/>
        <v>79171.901468222393</v>
      </c>
      <c r="AE124" s="87">
        <f t="shared" si="19"/>
        <v>76056.94141045626</v>
      </c>
      <c r="AF124" s="87">
        <f t="shared" si="19"/>
        <v>73064.537158241583</v>
      </c>
      <c r="AG124" s="87">
        <f t="shared" si="19"/>
        <v>70189.866843818978</v>
      </c>
      <c r="AI124" s="148"/>
      <c r="AJ124" s="128"/>
    </row>
    <row r="125" spans="2:36" s="132" customFormat="1" x14ac:dyDescent="0.2">
      <c r="B125" s="86">
        <f>'3. Investeringen'!B122</f>
        <v>108</v>
      </c>
      <c r="C125" s="86" t="str">
        <f>'3. Investeringen'!C122</f>
        <v>Nieuwe investeringen</v>
      </c>
      <c r="D125" s="86" t="str">
        <f>'3. Investeringen'!F122</f>
        <v>TD</v>
      </c>
      <c r="E125" s="121">
        <f>'3. Investeringen'!K122</f>
        <v>2007</v>
      </c>
      <c r="F125" s="172">
        <f>'3. Investeringen'!M122</f>
        <v>26.5</v>
      </c>
      <c r="G125" s="121">
        <f>'3. Investeringen'!N122</f>
        <v>2011</v>
      </c>
      <c r="H125" s="86">
        <f>'3. Investeringen'!O122</f>
        <v>521548.40976666671</v>
      </c>
      <c r="I125" s="65"/>
      <c r="J125" s="86">
        <f>'6. Investeringen per jaar'!I122</f>
        <v>1</v>
      </c>
      <c r="K125" s="65"/>
      <c r="L125" s="123">
        <f t="shared" si="12"/>
        <v>2037.5</v>
      </c>
      <c r="M125" s="87">
        <f t="shared" si="13"/>
        <v>305056.61703333328</v>
      </c>
      <c r="N125" s="117">
        <f t="shared" si="14"/>
        <v>15.5</v>
      </c>
      <c r="O125" s="87" t="b">
        <f t="shared" si="15"/>
        <v>0</v>
      </c>
      <c r="P125" s="117">
        <f>INDEX('2. Reguleringsparameters'!$D$44:$E$50,MATCH(C125,'2. Reguleringsparameters'!$B$44:$B$50,0),MATCH(D125,'2. Reguleringsparameters'!$D$43:$E$43,0))</f>
        <v>0.5</v>
      </c>
      <c r="Q125" s="65"/>
      <c r="R125" s="87">
        <f t="shared" si="19"/>
        <v>19681.072066666668</v>
      </c>
      <c r="S125" s="87">
        <f t="shared" si="19"/>
        <v>19681.072066666668</v>
      </c>
      <c r="T125" s="87">
        <f t="shared" si="19"/>
        <v>19681.072066666668</v>
      </c>
      <c r="U125" s="87">
        <f t="shared" si="19"/>
        <v>19681.072066666668</v>
      </c>
      <c r="V125" s="87">
        <f t="shared" si="19"/>
        <v>19681.072066666668</v>
      </c>
      <c r="W125" s="87">
        <f t="shared" si="19"/>
        <v>19681.072066666668</v>
      </c>
      <c r="X125" s="87">
        <f t="shared" si="19"/>
        <v>19681.072066666668</v>
      </c>
      <c r="Y125" s="87">
        <f t="shared" si="19"/>
        <v>19681.072066666668</v>
      </c>
      <c r="Z125" s="87">
        <f t="shared" si="19"/>
        <v>19681.072066666668</v>
      </c>
      <c r="AA125" s="87">
        <f t="shared" si="19"/>
        <v>19681.072066666668</v>
      </c>
      <c r="AB125" s="87">
        <f t="shared" si="19"/>
        <v>19681.072066666668</v>
      </c>
      <c r="AC125" s="87">
        <f t="shared" si="19"/>
        <v>23617.286479999999</v>
      </c>
      <c r="AD125" s="87">
        <f t="shared" si="19"/>
        <v>21788.851397677416</v>
      </c>
      <c r="AE125" s="87">
        <f t="shared" si="19"/>
        <v>20101.972579792713</v>
      </c>
      <c r="AF125" s="87">
        <f t="shared" si="19"/>
        <v>19163.88052606905</v>
      </c>
      <c r="AG125" s="87">
        <f t="shared" si="19"/>
        <v>19163.88052606905</v>
      </c>
      <c r="AI125" s="148"/>
      <c r="AJ125" s="128"/>
    </row>
    <row r="126" spans="2:36" s="132" customFormat="1" x14ac:dyDescent="0.2">
      <c r="B126" s="86">
        <f>'3. Investeringen'!B123</f>
        <v>109</v>
      </c>
      <c r="C126" s="86" t="str">
        <f>'3. Investeringen'!C123</f>
        <v>Nieuwe investeringen</v>
      </c>
      <c r="D126" s="86" t="str">
        <f>'3. Investeringen'!F123</f>
        <v>TD</v>
      </c>
      <c r="E126" s="121">
        <f>'3. Investeringen'!K123</f>
        <v>2007</v>
      </c>
      <c r="F126" s="172">
        <f>'3. Investeringen'!M123</f>
        <v>6.5</v>
      </c>
      <c r="G126" s="121">
        <f>'3. Investeringen'!N123</f>
        <v>2011</v>
      </c>
      <c r="H126" s="86">
        <f>'3. Investeringen'!O123</f>
        <v>19194.973850000002</v>
      </c>
      <c r="I126" s="65"/>
      <c r="J126" s="86">
        <f>'6. Investeringen per jaar'!I123</f>
        <v>1</v>
      </c>
      <c r="K126" s="65"/>
      <c r="L126" s="123">
        <f t="shared" si="12"/>
        <v>2017.5</v>
      </c>
      <c r="M126" s="87">
        <f t="shared" si="13"/>
        <v>0</v>
      </c>
      <c r="N126" s="117">
        <f t="shared" si="14"/>
        <v>0</v>
      </c>
      <c r="O126" s="87" t="b">
        <f t="shared" si="15"/>
        <v>0</v>
      </c>
      <c r="P126" s="117">
        <f>INDEX('2. Reguleringsparameters'!$D$44:$E$50,MATCH(C126,'2. Reguleringsparameters'!$B$44:$B$50,0),MATCH(D126,'2. Reguleringsparameters'!$D$43:$E$43,0))</f>
        <v>0.5</v>
      </c>
      <c r="Q126" s="65"/>
      <c r="R126" s="87">
        <f t="shared" si="19"/>
        <v>2953.0729000000006</v>
      </c>
      <c r="S126" s="87">
        <f t="shared" si="19"/>
        <v>2953.0729000000001</v>
      </c>
      <c r="T126" s="87">
        <f t="shared" si="19"/>
        <v>2953.0729000000001</v>
      </c>
      <c r="U126" s="87">
        <f t="shared" si="19"/>
        <v>2953.0729000000001</v>
      </c>
      <c r="V126" s="87">
        <f t="shared" si="19"/>
        <v>2953.0729000000001</v>
      </c>
      <c r="W126" s="87">
        <f t="shared" si="19"/>
        <v>2953.0729000000001</v>
      </c>
      <c r="X126" s="87">
        <f t="shared" si="19"/>
        <v>1476.5364500000001</v>
      </c>
      <c r="Y126" s="87">
        <f t="shared" si="19"/>
        <v>0</v>
      </c>
      <c r="Z126" s="87">
        <f t="shared" si="19"/>
        <v>0</v>
      </c>
      <c r="AA126" s="87">
        <f t="shared" si="19"/>
        <v>0</v>
      </c>
      <c r="AB126" s="87">
        <f t="shared" si="19"/>
        <v>0</v>
      </c>
      <c r="AC126" s="87">
        <f t="shared" si="19"/>
        <v>0</v>
      </c>
      <c r="AD126" s="87">
        <f t="shared" si="19"/>
        <v>0</v>
      </c>
      <c r="AE126" s="87">
        <f t="shared" si="19"/>
        <v>0</v>
      </c>
      <c r="AF126" s="87">
        <f t="shared" si="19"/>
        <v>0</v>
      </c>
      <c r="AG126" s="87">
        <f t="shared" si="19"/>
        <v>0</v>
      </c>
      <c r="AI126" s="148"/>
      <c r="AJ126" s="128"/>
    </row>
    <row r="127" spans="2:36" s="132" customFormat="1" x14ac:dyDescent="0.2">
      <c r="B127" s="86">
        <f>'3. Investeringen'!B124</f>
        <v>110</v>
      </c>
      <c r="C127" s="86" t="str">
        <f>'3. Investeringen'!C124</f>
        <v>Nieuwe investeringen</v>
      </c>
      <c r="D127" s="86" t="str">
        <f>'3. Investeringen'!F124</f>
        <v>TD</v>
      </c>
      <c r="E127" s="121">
        <f>'3. Investeringen'!K124</f>
        <v>2007</v>
      </c>
      <c r="F127" s="172">
        <f>'3. Investeringen'!M124</f>
        <v>0</v>
      </c>
      <c r="G127" s="121">
        <f>'3. Investeringen'!N124</f>
        <v>2011</v>
      </c>
      <c r="H127" s="86">
        <f>'3. Investeringen'!O124</f>
        <v>76</v>
      </c>
      <c r="I127" s="65"/>
      <c r="J127" s="86">
        <f>'6. Investeringen per jaar'!I124</f>
        <v>1</v>
      </c>
      <c r="K127" s="65"/>
      <c r="L127" s="123">
        <f t="shared" si="12"/>
        <v>2011</v>
      </c>
      <c r="M127" s="87">
        <f t="shared" si="13"/>
        <v>76</v>
      </c>
      <c r="N127" s="117">
        <f t="shared" si="14"/>
        <v>0</v>
      </c>
      <c r="O127" s="87" t="b">
        <f t="shared" si="15"/>
        <v>0</v>
      </c>
      <c r="P127" s="117">
        <f>INDEX('2. Reguleringsparameters'!$D$44:$E$50,MATCH(C127,'2. Reguleringsparameters'!$B$44:$B$50,0),MATCH(D127,'2. Reguleringsparameters'!$D$43:$E$43,0))</f>
        <v>0.5</v>
      </c>
      <c r="Q127" s="65"/>
      <c r="R127" s="87">
        <f t="shared" si="19"/>
        <v>0</v>
      </c>
      <c r="S127" s="87">
        <f t="shared" si="19"/>
        <v>0</v>
      </c>
      <c r="T127" s="87">
        <f t="shared" si="19"/>
        <v>0</v>
      </c>
      <c r="U127" s="87">
        <f t="shared" si="19"/>
        <v>0</v>
      </c>
      <c r="V127" s="87">
        <f t="shared" si="19"/>
        <v>0</v>
      </c>
      <c r="W127" s="87">
        <f t="shared" si="19"/>
        <v>0</v>
      </c>
      <c r="X127" s="87">
        <f t="shared" si="19"/>
        <v>0</v>
      </c>
      <c r="Y127" s="87">
        <f t="shared" si="19"/>
        <v>0</v>
      </c>
      <c r="Z127" s="87">
        <f t="shared" si="19"/>
        <v>0</v>
      </c>
      <c r="AA127" s="87">
        <f t="shared" si="19"/>
        <v>0</v>
      </c>
      <c r="AB127" s="87">
        <f t="shared" si="19"/>
        <v>0</v>
      </c>
      <c r="AC127" s="87">
        <f t="shared" si="19"/>
        <v>0</v>
      </c>
      <c r="AD127" s="87">
        <f t="shared" si="19"/>
        <v>0</v>
      </c>
      <c r="AE127" s="87">
        <f t="shared" si="19"/>
        <v>0</v>
      </c>
      <c r="AF127" s="87">
        <f t="shared" si="19"/>
        <v>0</v>
      </c>
      <c r="AG127" s="87">
        <f t="shared" si="19"/>
        <v>0</v>
      </c>
      <c r="AI127" s="148"/>
      <c r="AJ127" s="128"/>
    </row>
    <row r="128" spans="2:36" s="132" customFormat="1" x14ac:dyDescent="0.2">
      <c r="B128" s="86">
        <f>'3. Investeringen'!B125</f>
        <v>111</v>
      </c>
      <c r="C128" s="86" t="str">
        <f>'3. Investeringen'!C125</f>
        <v>Nieuwe investeringen</v>
      </c>
      <c r="D128" s="86" t="str">
        <f>'3. Investeringen'!F125</f>
        <v>TD</v>
      </c>
      <c r="E128" s="121">
        <f>'3. Investeringen'!K125</f>
        <v>2008</v>
      </c>
      <c r="F128" s="172">
        <f>'3. Investeringen'!M125</f>
        <v>52.5</v>
      </c>
      <c r="G128" s="121">
        <f>'3. Investeringen'!N125</f>
        <v>2011</v>
      </c>
      <c r="H128" s="86">
        <f>'3. Investeringen'!O125</f>
        <v>1258667.9713345005</v>
      </c>
      <c r="I128" s="65"/>
      <c r="J128" s="86">
        <f>'6. Investeringen per jaar'!I125</f>
        <v>1</v>
      </c>
      <c r="K128" s="65"/>
      <c r="L128" s="123">
        <f t="shared" si="12"/>
        <v>2063.5</v>
      </c>
      <c r="M128" s="87">
        <f t="shared" si="13"/>
        <v>994947.06305489084</v>
      </c>
      <c r="N128" s="117">
        <f t="shared" si="14"/>
        <v>41.5</v>
      </c>
      <c r="O128" s="87" t="b">
        <f t="shared" si="15"/>
        <v>0</v>
      </c>
      <c r="P128" s="117">
        <f>INDEX('2. Reguleringsparameters'!$D$44:$E$50,MATCH(C128,'2. Reguleringsparameters'!$B$44:$B$50,0),MATCH(D128,'2. Reguleringsparameters'!$D$43:$E$43,0))</f>
        <v>0.5</v>
      </c>
      <c r="Q128" s="65"/>
      <c r="R128" s="87">
        <f t="shared" ref="R128:AG137" si="20">$J128*IF($O128,-1,1)*
IF(OR(R$10&gt;$L128,R$10&lt;$E128,$F128=0),0,
IF(R$10&lt;2022,
IF($E128&lt;2011,
VDB(
ABS($H128),
0,
$F128,
R$10-$G128,
IF(R$10-$G128+1&lt;$F128,R$10-$G128+1,$F128),
1),
VDB(
ABS($H128),
0,
$F128,
MAX(0,R$10-$G128-$P128),
IF(R$10-$G128-$P128+1&lt;$F128,R$10-$G128-$P128+1,$F128),
1)),
IF($E128&lt;2022,
VDB(
ABS($M128),
0,
$N128,
R$10-2022,
IF(R$10-2022+1&lt;$N128,R$10-2022+1,$N128),
$G$12),
VDB(
ABS($M128),
0,
$N128,
MAX(0,R$10-2022-$P128),
IF(R$10-2022-$P128+1&lt;$N128,R$10-2022-$P128+1,$N128),
$G$12))
))</f>
        <v>23974.628025419057</v>
      </c>
      <c r="S128" s="87">
        <f t="shared" si="20"/>
        <v>23974.628025419057</v>
      </c>
      <c r="T128" s="87">
        <f t="shared" si="20"/>
        <v>23974.628025419057</v>
      </c>
      <c r="U128" s="87">
        <f t="shared" si="20"/>
        <v>23974.628025419057</v>
      </c>
      <c r="V128" s="87">
        <f t="shared" si="20"/>
        <v>23974.628025419057</v>
      </c>
      <c r="W128" s="87">
        <f t="shared" si="20"/>
        <v>23974.628025419057</v>
      </c>
      <c r="X128" s="87">
        <f t="shared" si="20"/>
        <v>23974.628025419057</v>
      </c>
      <c r="Y128" s="87">
        <f t="shared" si="20"/>
        <v>23974.628025419057</v>
      </c>
      <c r="Z128" s="87">
        <f t="shared" si="20"/>
        <v>23974.628025419057</v>
      </c>
      <c r="AA128" s="87">
        <f t="shared" si="20"/>
        <v>23974.628025419057</v>
      </c>
      <c r="AB128" s="87">
        <f t="shared" si="20"/>
        <v>23974.628025419057</v>
      </c>
      <c r="AC128" s="87">
        <f t="shared" si="20"/>
        <v>28769.553630502865</v>
      </c>
      <c r="AD128" s="87">
        <f t="shared" si="20"/>
        <v>27937.662923114829</v>
      </c>
      <c r="AE128" s="87">
        <f t="shared" si="20"/>
        <v>27129.826886783798</v>
      </c>
      <c r="AF128" s="87">
        <f t="shared" si="20"/>
        <v>26345.349964756315</v>
      </c>
      <c r="AG128" s="87">
        <f t="shared" si="20"/>
        <v>25583.556712763362</v>
      </c>
      <c r="AI128" s="148"/>
      <c r="AJ128" s="128"/>
    </row>
    <row r="129" spans="2:36" s="132" customFormat="1" x14ac:dyDescent="0.2">
      <c r="B129" s="86">
        <f>'3. Investeringen'!B126</f>
        <v>112</v>
      </c>
      <c r="C129" s="86" t="str">
        <f>'3. Investeringen'!C126</f>
        <v>Nieuwe investeringen</v>
      </c>
      <c r="D129" s="86" t="str">
        <f>'3. Investeringen'!F126</f>
        <v>TD</v>
      </c>
      <c r="E129" s="121">
        <f>'3. Investeringen'!K126</f>
        <v>2008</v>
      </c>
      <c r="F129" s="172">
        <f>'3. Investeringen'!M126</f>
        <v>42.5</v>
      </c>
      <c r="G129" s="121">
        <f>'3. Investeringen'!N126</f>
        <v>2011</v>
      </c>
      <c r="H129" s="86">
        <f>'3. Investeringen'!O126</f>
        <v>4792888.2957648234</v>
      </c>
      <c r="I129" s="65"/>
      <c r="J129" s="86">
        <f>'6. Investeringen per jaar'!I126</f>
        <v>1</v>
      </c>
      <c r="K129" s="65"/>
      <c r="L129" s="123">
        <f t="shared" si="12"/>
        <v>2053.5</v>
      </c>
      <c r="M129" s="87">
        <f t="shared" si="13"/>
        <v>3552376.030978634</v>
      </c>
      <c r="N129" s="117">
        <f t="shared" si="14"/>
        <v>31.5</v>
      </c>
      <c r="O129" s="87" t="b">
        <f t="shared" si="15"/>
        <v>0</v>
      </c>
      <c r="P129" s="117">
        <f>INDEX('2. Reguleringsparameters'!$D$44:$E$50,MATCH(C129,'2. Reguleringsparameters'!$B$44:$B$50,0),MATCH(D129,'2. Reguleringsparameters'!$D$43:$E$43,0))</f>
        <v>0.5</v>
      </c>
      <c r="Q129" s="65"/>
      <c r="R129" s="87">
        <f t="shared" si="20"/>
        <v>112773.84225328996</v>
      </c>
      <c r="S129" s="87">
        <f t="shared" si="20"/>
        <v>112773.84225328996</v>
      </c>
      <c r="T129" s="87">
        <f t="shared" si="20"/>
        <v>112773.84225328996</v>
      </c>
      <c r="U129" s="87">
        <f t="shared" si="20"/>
        <v>112773.84225328996</v>
      </c>
      <c r="V129" s="87">
        <f t="shared" si="20"/>
        <v>112773.84225328996</v>
      </c>
      <c r="W129" s="87">
        <f t="shared" si="20"/>
        <v>112773.84225328996</v>
      </c>
      <c r="X129" s="87">
        <f t="shared" si="20"/>
        <v>112773.84225328996</v>
      </c>
      <c r="Y129" s="87">
        <f t="shared" si="20"/>
        <v>112773.84225328996</v>
      </c>
      <c r="Z129" s="87">
        <f t="shared" si="20"/>
        <v>112773.84225328996</v>
      </c>
      <c r="AA129" s="87">
        <f t="shared" si="20"/>
        <v>112773.84225328996</v>
      </c>
      <c r="AB129" s="87">
        <f t="shared" si="20"/>
        <v>112773.84225328996</v>
      </c>
      <c r="AC129" s="87">
        <f t="shared" si="20"/>
        <v>135328.61070394795</v>
      </c>
      <c r="AD129" s="87">
        <f t="shared" si="20"/>
        <v>130173.23505808327</v>
      </c>
      <c r="AE129" s="87">
        <f t="shared" si="20"/>
        <v>125214.25467491819</v>
      </c>
      <c r="AF129" s="87">
        <f t="shared" si="20"/>
        <v>120444.18783015941</v>
      </c>
      <c r="AG129" s="87">
        <f t="shared" si="20"/>
        <v>115855.83781758191</v>
      </c>
      <c r="AI129" s="148"/>
      <c r="AJ129" s="128"/>
    </row>
    <row r="130" spans="2:36" s="132" customFormat="1" x14ac:dyDescent="0.2">
      <c r="B130" s="86">
        <f>'3. Investeringen'!B127</f>
        <v>113</v>
      </c>
      <c r="C130" s="86" t="str">
        <f>'3. Investeringen'!C127</f>
        <v>Nieuwe investeringen</v>
      </c>
      <c r="D130" s="86" t="str">
        <f>'3. Investeringen'!F127</f>
        <v>TD</v>
      </c>
      <c r="E130" s="121">
        <f>'3. Investeringen'!K127</f>
        <v>2008</v>
      </c>
      <c r="F130" s="172">
        <f>'3. Investeringen'!M127</f>
        <v>27.5</v>
      </c>
      <c r="G130" s="121">
        <f>'3. Investeringen'!N127</f>
        <v>2011</v>
      </c>
      <c r="H130" s="86">
        <f>'3. Investeringen'!O127</f>
        <v>1310151.4983333333</v>
      </c>
      <c r="I130" s="65"/>
      <c r="J130" s="86">
        <f>'6. Investeringen per jaar'!I127</f>
        <v>1</v>
      </c>
      <c r="K130" s="65"/>
      <c r="L130" s="123">
        <f t="shared" si="12"/>
        <v>2038.5</v>
      </c>
      <c r="M130" s="87">
        <f t="shared" si="13"/>
        <v>786090.89900000009</v>
      </c>
      <c r="N130" s="117">
        <f t="shared" si="14"/>
        <v>16.5</v>
      </c>
      <c r="O130" s="87" t="b">
        <f t="shared" si="15"/>
        <v>0</v>
      </c>
      <c r="P130" s="117">
        <f>INDEX('2. Reguleringsparameters'!$D$44:$E$50,MATCH(C130,'2. Reguleringsparameters'!$B$44:$B$50,0),MATCH(D130,'2. Reguleringsparameters'!$D$43:$E$43,0))</f>
        <v>0.5</v>
      </c>
      <c r="Q130" s="65"/>
      <c r="R130" s="87">
        <f t="shared" si="20"/>
        <v>47641.872666666663</v>
      </c>
      <c r="S130" s="87">
        <f t="shared" si="20"/>
        <v>47641.872666666663</v>
      </c>
      <c r="T130" s="87">
        <f t="shared" si="20"/>
        <v>47641.872666666663</v>
      </c>
      <c r="U130" s="87">
        <f t="shared" si="20"/>
        <v>47641.872666666663</v>
      </c>
      <c r="V130" s="87">
        <f t="shared" si="20"/>
        <v>47641.872666666663</v>
      </c>
      <c r="W130" s="87">
        <f t="shared" si="20"/>
        <v>47641.872666666663</v>
      </c>
      <c r="X130" s="87">
        <f t="shared" si="20"/>
        <v>47641.872666666663</v>
      </c>
      <c r="Y130" s="87">
        <f t="shared" si="20"/>
        <v>47641.872666666663</v>
      </c>
      <c r="Z130" s="87">
        <f t="shared" si="20"/>
        <v>47641.872666666663</v>
      </c>
      <c r="AA130" s="87">
        <f t="shared" si="20"/>
        <v>47641.872666666663</v>
      </c>
      <c r="AB130" s="87">
        <f t="shared" si="20"/>
        <v>47641.872666666663</v>
      </c>
      <c r="AC130" s="87">
        <f t="shared" si="20"/>
        <v>57170.247200000005</v>
      </c>
      <c r="AD130" s="87">
        <f t="shared" si="20"/>
        <v>53012.411040000006</v>
      </c>
      <c r="AE130" s="87">
        <f t="shared" si="20"/>
        <v>49156.962964363636</v>
      </c>
      <c r="AF130" s="87">
        <f t="shared" si="20"/>
        <v>46426.020577454554</v>
      </c>
      <c r="AG130" s="87">
        <f t="shared" si="20"/>
        <v>46426.020577454554</v>
      </c>
      <c r="AI130" s="148"/>
      <c r="AJ130" s="128"/>
    </row>
    <row r="131" spans="2:36" s="132" customFormat="1" x14ac:dyDescent="0.2">
      <c r="B131" s="86">
        <f>'3. Investeringen'!B128</f>
        <v>114</v>
      </c>
      <c r="C131" s="86" t="str">
        <f>'3. Investeringen'!C128</f>
        <v>Nieuwe investeringen</v>
      </c>
      <c r="D131" s="86" t="str">
        <f>'3. Investeringen'!F128</f>
        <v>TD</v>
      </c>
      <c r="E131" s="121">
        <f>'3. Investeringen'!K128</f>
        <v>2008</v>
      </c>
      <c r="F131" s="172">
        <f>'3. Investeringen'!M128</f>
        <v>7.5</v>
      </c>
      <c r="G131" s="121">
        <f>'3. Investeringen'!N128</f>
        <v>2011</v>
      </c>
      <c r="H131" s="86">
        <f>'3. Investeringen'!O128</f>
        <v>25787.115375000005</v>
      </c>
      <c r="I131" s="65"/>
      <c r="J131" s="86">
        <f>'6. Investeringen per jaar'!I128</f>
        <v>1</v>
      </c>
      <c r="K131" s="65"/>
      <c r="L131" s="123">
        <f t="shared" si="12"/>
        <v>2018.5</v>
      </c>
      <c r="M131" s="87">
        <f t="shared" si="13"/>
        <v>0</v>
      </c>
      <c r="N131" s="117">
        <f t="shared" si="14"/>
        <v>0</v>
      </c>
      <c r="O131" s="87" t="b">
        <f t="shared" si="15"/>
        <v>0</v>
      </c>
      <c r="P131" s="117">
        <f>INDEX('2. Reguleringsparameters'!$D$44:$E$50,MATCH(C131,'2. Reguleringsparameters'!$B$44:$B$50,0),MATCH(D131,'2. Reguleringsparameters'!$D$43:$E$43,0))</f>
        <v>0.5</v>
      </c>
      <c r="Q131" s="65"/>
      <c r="R131" s="87">
        <f t="shared" si="20"/>
        <v>3438.2820500000007</v>
      </c>
      <c r="S131" s="87">
        <f t="shared" si="20"/>
        <v>3438.2820500000007</v>
      </c>
      <c r="T131" s="87">
        <f t="shared" si="20"/>
        <v>3438.2820500000007</v>
      </c>
      <c r="U131" s="87">
        <f t="shared" si="20"/>
        <v>3438.2820500000007</v>
      </c>
      <c r="V131" s="87">
        <f t="shared" si="20"/>
        <v>3438.2820500000007</v>
      </c>
      <c r="W131" s="87">
        <f t="shared" si="20"/>
        <v>3438.2820500000007</v>
      </c>
      <c r="X131" s="87">
        <f t="shared" si="20"/>
        <v>3438.2820500000007</v>
      </c>
      <c r="Y131" s="87">
        <f t="shared" si="20"/>
        <v>1719.1410250000004</v>
      </c>
      <c r="Z131" s="87">
        <f t="shared" si="20"/>
        <v>0</v>
      </c>
      <c r="AA131" s="87">
        <f t="shared" si="20"/>
        <v>0</v>
      </c>
      <c r="AB131" s="87">
        <f t="shared" si="20"/>
        <v>0</v>
      </c>
      <c r="AC131" s="87">
        <f t="shared" si="20"/>
        <v>0</v>
      </c>
      <c r="AD131" s="87">
        <f t="shared" si="20"/>
        <v>0</v>
      </c>
      <c r="AE131" s="87">
        <f t="shared" si="20"/>
        <v>0</v>
      </c>
      <c r="AF131" s="87">
        <f t="shared" si="20"/>
        <v>0</v>
      </c>
      <c r="AG131" s="87">
        <f t="shared" si="20"/>
        <v>0</v>
      </c>
      <c r="AI131" s="148"/>
      <c r="AJ131" s="128"/>
    </row>
    <row r="132" spans="2:36" s="132" customFormat="1" x14ac:dyDescent="0.2">
      <c r="B132" s="86">
        <f>'3. Investeringen'!B129</f>
        <v>115</v>
      </c>
      <c r="C132" s="86" t="str">
        <f>'3. Investeringen'!C129</f>
        <v>Nieuwe investeringen</v>
      </c>
      <c r="D132" s="86" t="str">
        <f>'3. Investeringen'!F129</f>
        <v>TD</v>
      </c>
      <c r="E132" s="121">
        <f>'3. Investeringen'!K129</f>
        <v>2008</v>
      </c>
      <c r="F132" s="172">
        <f>'3. Investeringen'!M129</f>
        <v>0</v>
      </c>
      <c r="G132" s="121">
        <f>'3. Investeringen'!N129</f>
        <v>2011</v>
      </c>
      <c r="H132" s="86">
        <f>'3. Investeringen'!O129</f>
        <v>6954.7</v>
      </c>
      <c r="I132" s="65"/>
      <c r="J132" s="86">
        <f>'6. Investeringen per jaar'!I129</f>
        <v>1</v>
      </c>
      <c r="K132" s="65"/>
      <c r="L132" s="123">
        <f t="shared" si="12"/>
        <v>2011</v>
      </c>
      <c r="M132" s="87">
        <f t="shared" si="13"/>
        <v>6954.7</v>
      </c>
      <c r="N132" s="117">
        <f t="shared" si="14"/>
        <v>0</v>
      </c>
      <c r="O132" s="87" t="b">
        <f t="shared" si="15"/>
        <v>0</v>
      </c>
      <c r="P132" s="117">
        <f>INDEX('2. Reguleringsparameters'!$D$44:$E$50,MATCH(C132,'2. Reguleringsparameters'!$B$44:$B$50,0),MATCH(D132,'2. Reguleringsparameters'!$D$43:$E$43,0))</f>
        <v>0.5</v>
      </c>
      <c r="Q132" s="65"/>
      <c r="R132" s="87">
        <f t="shared" si="20"/>
        <v>0</v>
      </c>
      <c r="S132" s="87">
        <f t="shared" si="20"/>
        <v>0</v>
      </c>
      <c r="T132" s="87">
        <f t="shared" si="20"/>
        <v>0</v>
      </c>
      <c r="U132" s="87">
        <f t="shared" si="20"/>
        <v>0</v>
      </c>
      <c r="V132" s="87">
        <f t="shared" si="20"/>
        <v>0</v>
      </c>
      <c r="W132" s="87">
        <f t="shared" si="20"/>
        <v>0</v>
      </c>
      <c r="X132" s="87">
        <f t="shared" si="20"/>
        <v>0</v>
      </c>
      <c r="Y132" s="87">
        <f t="shared" si="20"/>
        <v>0</v>
      </c>
      <c r="Z132" s="87">
        <f t="shared" si="20"/>
        <v>0</v>
      </c>
      <c r="AA132" s="87">
        <f t="shared" si="20"/>
        <v>0</v>
      </c>
      <c r="AB132" s="87">
        <f t="shared" si="20"/>
        <v>0</v>
      </c>
      <c r="AC132" s="87">
        <f t="shared" si="20"/>
        <v>0</v>
      </c>
      <c r="AD132" s="87">
        <f t="shared" si="20"/>
        <v>0</v>
      </c>
      <c r="AE132" s="87">
        <f t="shared" si="20"/>
        <v>0</v>
      </c>
      <c r="AF132" s="87">
        <f t="shared" si="20"/>
        <v>0</v>
      </c>
      <c r="AG132" s="87">
        <f t="shared" si="20"/>
        <v>0</v>
      </c>
      <c r="AI132" s="148"/>
      <c r="AJ132" s="128"/>
    </row>
    <row r="133" spans="2:36" s="132" customFormat="1" x14ac:dyDescent="0.2">
      <c r="B133" s="86">
        <f>'3. Investeringen'!B130</f>
        <v>116</v>
      </c>
      <c r="C133" s="86" t="str">
        <f>'3. Investeringen'!C130</f>
        <v>Nieuwe investeringen</v>
      </c>
      <c r="D133" s="86" t="str">
        <f>'3. Investeringen'!F130</f>
        <v>TD</v>
      </c>
      <c r="E133" s="121">
        <f>'3. Investeringen'!K130</f>
        <v>2009</v>
      </c>
      <c r="F133" s="172">
        <f>'3. Investeringen'!M130</f>
        <v>53.5</v>
      </c>
      <c r="G133" s="121">
        <f>'3. Investeringen'!N130</f>
        <v>2011</v>
      </c>
      <c r="H133" s="86">
        <f>'3. Investeringen'!O130</f>
        <v>728355.50729254528</v>
      </c>
      <c r="I133" s="65"/>
      <c r="J133" s="86">
        <f>'6. Investeringen per jaar'!I130</f>
        <v>1</v>
      </c>
      <c r="K133" s="65"/>
      <c r="L133" s="123">
        <f t="shared" si="12"/>
        <v>2064.5</v>
      </c>
      <c r="M133" s="87">
        <f t="shared" si="13"/>
        <v>578600.16934454534</v>
      </c>
      <c r="N133" s="117">
        <f t="shared" si="14"/>
        <v>42.5</v>
      </c>
      <c r="O133" s="87" t="b">
        <f t="shared" si="15"/>
        <v>0</v>
      </c>
      <c r="P133" s="117">
        <f>INDEX('2. Reguleringsparameters'!$D$44:$E$50,MATCH(C133,'2. Reguleringsparameters'!$B$44:$B$50,0),MATCH(D133,'2. Reguleringsparameters'!$D$43:$E$43,0))</f>
        <v>0.5</v>
      </c>
      <c r="Q133" s="65"/>
      <c r="R133" s="87">
        <f t="shared" si="20"/>
        <v>13614.121631636361</v>
      </c>
      <c r="S133" s="87">
        <f t="shared" si="20"/>
        <v>13614.121631636361</v>
      </c>
      <c r="T133" s="87">
        <f t="shared" si="20"/>
        <v>13614.121631636361</v>
      </c>
      <c r="U133" s="87">
        <f t="shared" si="20"/>
        <v>13614.121631636361</v>
      </c>
      <c r="V133" s="87">
        <f t="shared" si="20"/>
        <v>13614.121631636361</v>
      </c>
      <c r="W133" s="87">
        <f t="shared" si="20"/>
        <v>13614.121631636361</v>
      </c>
      <c r="X133" s="87">
        <f t="shared" si="20"/>
        <v>13614.121631636361</v>
      </c>
      <c r="Y133" s="87">
        <f t="shared" si="20"/>
        <v>13614.121631636361</v>
      </c>
      <c r="Z133" s="87">
        <f t="shared" si="20"/>
        <v>13614.121631636361</v>
      </c>
      <c r="AA133" s="87">
        <f t="shared" si="20"/>
        <v>13614.121631636361</v>
      </c>
      <c r="AB133" s="87">
        <f t="shared" si="20"/>
        <v>13614.121631636361</v>
      </c>
      <c r="AC133" s="87">
        <f t="shared" si="20"/>
        <v>16336.945957963631</v>
      </c>
      <c r="AD133" s="87">
        <f t="shared" si="20"/>
        <v>15875.667483856425</v>
      </c>
      <c r="AE133" s="87">
        <f t="shared" si="20"/>
        <v>15427.413343135773</v>
      </c>
      <c r="AF133" s="87">
        <f t="shared" si="20"/>
        <v>14991.815789917822</v>
      </c>
      <c r="AG133" s="87">
        <f t="shared" si="20"/>
        <v>14568.517461731906</v>
      </c>
      <c r="AI133" s="148"/>
      <c r="AJ133" s="128"/>
    </row>
    <row r="134" spans="2:36" s="132" customFormat="1" x14ac:dyDescent="0.2">
      <c r="B134" s="86">
        <f>'3. Investeringen'!B131</f>
        <v>117</v>
      </c>
      <c r="C134" s="86" t="str">
        <f>'3. Investeringen'!C131</f>
        <v>Nieuwe investeringen</v>
      </c>
      <c r="D134" s="86" t="str">
        <f>'3. Investeringen'!F131</f>
        <v>TD</v>
      </c>
      <c r="E134" s="121">
        <f>'3. Investeringen'!K131</f>
        <v>2009</v>
      </c>
      <c r="F134" s="172">
        <f>'3. Investeringen'!M131</f>
        <v>43.5</v>
      </c>
      <c r="G134" s="121">
        <f>'3. Investeringen'!N131</f>
        <v>2011</v>
      </c>
      <c r="H134" s="86">
        <f>'3. Investeringen'!O131</f>
        <v>3186312.7273720009</v>
      </c>
      <c r="I134" s="65"/>
      <c r="J134" s="86">
        <f>'6. Investeringen per jaar'!I131</f>
        <v>1</v>
      </c>
      <c r="K134" s="65"/>
      <c r="L134" s="123">
        <f t="shared" si="12"/>
        <v>2054.5</v>
      </c>
      <c r="M134" s="87">
        <f t="shared" si="13"/>
        <v>2380578.4744733339</v>
      </c>
      <c r="N134" s="117">
        <f t="shared" si="14"/>
        <v>32.5</v>
      </c>
      <c r="O134" s="87" t="b">
        <f t="shared" si="15"/>
        <v>0</v>
      </c>
      <c r="P134" s="117">
        <f>INDEX('2. Reguleringsparameters'!$D$44:$E$50,MATCH(C134,'2. Reguleringsparameters'!$B$44:$B$50,0),MATCH(D134,'2. Reguleringsparameters'!$D$43:$E$43,0))</f>
        <v>0.5</v>
      </c>
      <c r="Q134" s="65"/>
      <c r="R134" s="87">
        <f t="shared" si="20"/>
        <v>73248.568445333352</v>
      </c>
      <c r="S134" s="87">
        <f t="shared" si="20"/>
        <v>73248.568445333352</v>
      </c>
      <c r="T134" s="87">
        <f t="shared" si="20"/>
        <v>73248.568445333352</v>
      </c>
      <c r="U134" s="87">
        <f t="shared" si="20"/>
        <v>73248.568445333352</v>
      </c>
      <c r="V134" s="87">
        <f t="shared" si="20"/>
        <v>73248.568445333352</v>
      </c>
      <c r="W134" s="87">
        <f t="shared" si="20"/>
        <v>73248.568445333352</v>
      </c>
      <c r="X134" s="87">
        <f t="shared" si="20"/>
        <v>73248.568445333352</v>
      </c>
      <c r="Y134" s="87">
        <f t="shared" si="20"/>
        <v>73248.568445333352</v>
      </c>
      <c r="Z134" s="87">
        <f t="shared" si="20"/>
        <v>73248.568445333352</v>
      </c>
      <c r="AA134" s="87">
        <f t="shared" si="20"/>
        <v>73248.568445333352</v>
      </c>
      <c r="AB134" s="87">
        <f t="shared" si="20"/>
        <v>73248.568445333352</v>
      </c>
      <c r="AC134" s="87">
        <f t="shared" si="20"/>
        <v>87898.282134400011</v>
      </c>
      <c r="AD134" s="87">
        <f t="shared" si="20"/>
        <v>84652.807101745231</v>
      </c>
      <c r="AE134" s="87">
        <f t="shared" si="20"/>
        <v>81527.16499337311</v>
      </c>
      <c r="AF134" s="87">
        <f t="shared" si="20"/>
        <v>78516.931209002403</v>
      </c>
      <c r="AG134" s="87">
        <f t="shared" si="20"/>
        <v>75617.844518208469</v>
      </c>
      <c r="AI134" s="148"/>
      <c r="AJ134" s="128"/>
    </row>
    <row r="135" spans="2:36" s="132" customFormat="1" x14ac:dyDescent="0.2">
      <c r="B135" s="86">
        <f>'3. Investeringen'!B132</f>
        <v>118</v>
      </c>
      <c r="C135" s="86" t="str">
        <f>'3. Investeringen'!C132</f>
        <v>Nieuwe investeringen</v>
      </c>
      <c r="D135" s="86" t="str">
        <f>'3. Investeringen'!F132</f>
        <v>TD</v>
      </c>
      <c r="E135" s="121">
        <f>'3. Investeringen'!K132</f>
        <v>2009</v>
      </c>
      <c r="F135" s="172">
        <f>'3. Investeringen'!M132</f>
        <v>28.5</v>
      </c>
      <c r="G135" s="121">
        <f>'3. Investeringen'!N132</f>
        <v>2011</v>
      </c>
      <c r="H135" s="86">
        <f>'3. Investeringen'!O132</f>
        <v>483801.20461455418</v>
      </c>
      <c r="I135" s="65"/>
      <c r="J135" s="86">
        <f>'6. Investeringen per jaar'!I132</f>
        <v>1</v>
      </c>
      <c r="K135" s="65"/>
      <c r="L135" s="123">
        <f t="shared" si="12"/>
        <v>2039.5</v>
      </c>
      <c r="M135" s="87">
        <f t="shared" si="13"/>
        <v>297070.91511419986</v>
      </c>
      <c r="N135" s="117">
        <f t="shared" si="14"/>
        <v>17.5</v>
      </c>
      <c r="O135" s="87" t="b">
        <f t="shared" si="15"/>
        <v>0</v>
      </c>
      <c r="P135" s="117">
        <f>INDEX('2. Reguleringsparameters'!$D$44:$E$50,MATCH(C135,'2. Reguleringsparameters'!$B$44:$B$50,0),MATCH(D135,'2. Reguleringsparameters'!$D$43:$E$43,0))</f>
        <v>0.5</v>
      </c>
      <c r="Q135" s="65"/>
      <c r="R135" s="87">
        <f t="shared" si="20"/>
        <v>16975.480863668567</v>
      </c>
      <c r="S135" s="87">
        <f t="shared" si="20"/>
        <v>16975.48086366857</v>
      </c>
      <c r="T135" s="87">
        <f t="shared" si="20"/>
        <v>16975.48086366857</v>
      </c>
      <c r="U135" s="87">
        <f t="shared" si="20"/>
        <v>16975.48086366857</v>
      </c>
      <c r="V135" s="87">
        <f t="shared" si="20"/>
        <v>16975.48086366857</v>
      </c>
      <c r="W135" s="87">
        <f t="shared" si="20"/>
        <v>16975.48086366857</v>
      </c>
      <c r="X135" s="87">
        <f t="shared" si="20"/>
        <v>16975.48086366857</v>
      </c>
      <c r="Y135" s="87">
        <f t="shared" si="20"/>
        <v>16975.48086366857</v>
      </c>
      <c r="Z135" s="87">
        <f t="shared" si="20"/>
        <v>16975.48086366857</v>
      </c>
      <c r="AA135" s="87">
        <f t="shared" si="20"/>
        <v>16975.48086366857</v>
      </c>
      <c r="AB135" s="87">
        <f t="shared" si="20"/>
        <v>16975.48086366857</v>
      </c>
      <c r="AC135" s="87">
        <f t="shared" si="20"/>
        <v>20370.577036402276</v>
      </c>
      <c r="AD135" s="87">
        <f t="shared" si="20"/>
        <v>18973.737468191834</v>
      </c>
      <c r="AE135" s="87">
        <f t="shared" si="20"/>
        <v>17672.681184658679</v>
      </c>
      <c r="AF135" s="87">
        <f t="shared" si="20"/>
        <v>16555.442718961865</v>
      </c>
      <c r="AG135" s="87">
        <f t="shared" si="20"/>
        <v>16555.442718961865</v>
      </c>
      <c r="AI135" s="148"/>
      <c r="AJ135" s="128"/>
    </row>
    <row r="136" spans="2:36" s="132" customFormat="1" x14ac:dyDescent="0.2">
      <c r="B136" s="86">
        <f>'3. Investeringen'!B133</f>
        <v>119</v>
      </c>
      <c r="C136" s="86" t="str">
        <f>'3. Investeringen'!C133</f>
        <v>Nieuwe investeringen</v>
      </c>
      <c r="D136" s="86" t="str">
        <f>'3. Investeringen'!F133</f>
        <v>TD</v>
      </c>
      <c r="E136" s="121">
        <f>'3. Investeringen'!K133</f>
        <v>2009</v>
      </c>
      <c r="F136" s="172">
        <f>'3. Investeringen'!M133</f>
        <v>23.5</v>
      </c>
      <c r="G136" s="121">
        <f>'3. Investeringen'!N133</f>
        <v>2011</v>
      </c>
      <c r="H136" s="86">
        <f>'3. Investeringen'!O133</f>
        <v>9175.5186000178601</v>
      </c>
      <c r="I136" s="65"/>
      <c r="J136" s="86">
        <f>'6. Investeringen per jaar'!I133</f>
        <v>1</v>
      </c>
      <c r="K136" s="65"/>
      <c r="L136" s="123">
        <f t="shared" si="12"/>
        <v>2034.5</v>
      </c>
      <c r="M136" s="87">
        <f t="shared" si="13"/>
        <v>4880.5950000095008</v>
      </c>
      <c r="N136" s="117">
        <f t="shared" si="14"/>
        <v>12.5</v>
      </c>
      <c r="O136" s="87" t="b">
        <f t="shared" si="15"/>
        <v>0</v>
      </c>
      <c r="P136" s="117">
        <f>INDEX('2. Reguleringsparameters'!$D$44:$E$50,MATCH(C136,'2. Reguleringsparameters'!$B$44:$B$50,0),MATCH(D136,'2. Reguleringsparameters'!$D$43:$E$43,0))</f>
        <v>0.5</v>
      </c>
      <c r="Q136" s="65"/>
      <c r="R136" s="87">
        <f t="shared" si="20"/>
        <v>390.44760000076002</v>
      </c>
      <c r="S136" s="87">
        <f t="shared" si="20"/>
        <v>390.44760000076002</v>
      </c>
      <c r="T136" s="87">
        <f t="shared" si="20"/>
        <v>390.44760000076002</v>
      </c>
      <c r="U136" s="87">
        <f t="shared" si="20"/>
        <v>390.44760000076002</v>
      </c>
      <c r="V136" s="87">
        <f t="shared" si="20"/>
        <v>390.44760000076002</v>
      </c>
      <c r="W136" s="87">
        <f t="shared" si="20"/>
        <v>390.44760000076002</v>
      </c>
      <c r="X136" s="87">
        <f t="shared" si="20"/>
        <v>390.44760000076002</v>
      </c>
      <c r="Y136" s="87">
        <f t="shared" si="20"/>
        <v>390.44760000076002</v>
      </c>
      <c r="Z136" s="87">
        <f t="shared" si="20"/>
        <v>390.44760000076002</v>
      </c>
      <c r="AA136" s="87">
        <f t="shared" si="20"/>
        <v>390.44760000076002</v>
      </c>
      <c r="AB136" s="87">
        <f t="shared" si="20"/>
        <v>390.44760000076002</v>
      </c>
      <c r="AC136" s="87">
        <f t="shared" si="20"/>
        <v>468.53712000091207</v>
      </c>
      <c r="AD136" s="87">
        <f t="shared" si="20"/>
        <v>423.55755648082453</v>
      </c>
      <c r="AE136" s="87">
        <f t="shared" si="20"/>
        <v>382.89603105866536</v>
      </c>
      <c r="AF136" s="87">
        <f t="shared" si="20"/>
        <v>379.53729394411567</v>
      </c>
      <c r="AG136" s="87">
        <f t="shared" si="20"/>
        <v>379.53729394411567</v>
      </c>
      <c r="AI136" s="148"/>
      <c r="AJ136" s="128"/>
    </row>
    <row r="137" spans="2:36" s="132" customFormat="1" x14ac:dyDescent="0.2">
      <c r="B137" s="86">
        <f>'3. Investeringen'!B134</f>
        <v>120</v>
      </c>
      <c r="C137" s="86" t="str">
        <f>'3. Investeringen'!C134</f>
        <v>Nieuwe investeringen</v>
      </c>
      <c r="D137" s="86" t="str">
        <f>'3. Investeringen'!F134</f>
        <v>TD</v>
      </c>
      <c r="E137" s="121">
        <f>'3. Investeringen'!K134</f>
        <v>2009</v>
      </c>
      <c r="F137" s="172">
        <f>'3. Investeringen'!M134</f>
        <v>8.5</v>
      </c>
      <c r="G137" s="121">
        <f>'3. Investeringen'!N134</f>
        <v>2011</v>
      </c>
      <c r="H137" s="86">
        <f>'3. Investeringen'!O134</f>
        <v>52188.777376999999</v>
      </c>
      <c r="I137" s="65"/>
      <c r="J137" s="86">
        <f>'6. Investeringen per jaar'!I134</f>
        <v>1</v>
      </c>
      <c r="K137" s="65"/>
      <c r="L137" s="123">
        <f t="shared" si="12"/>
        <v>2019.5</v>
      </c>
      <c r="M137" s="87">
        <f t="shared" si="13"/>
        <v>0</v>
      </c>
      <c r="N137" s="117">
        <f t="shared" si="14"/>
        <v>0</v>
      </c>
      <c r="O137" s="87" t="b">
        <f t="shared" si="15"/>
        <v>0</v>
      </c>
      <c r="P137" s="117">
        <f>INDEX('2. Reguleringsparameters'!$D$44:$E$50,MATCH(C137,'2. Reguleringsparameters'!$B$44:$B$50,0),MATCH(D137,'2. Reguleringsparameters'!$D$43:$E$43,0))</f>
        <v>0.5</v>
      </c>
      <c r="Q137" s="65"/>
      <c r="R137" s="87">
        <f t="shared" si="20"/>
        <v>6139.856162</v>
      </c>
      <c r="S137" s="87">
        <f t="shared" si="20"/>
        <v>6139.8561619999991</v>
      </c>
      <c r="T137" s="87">
        <f t="shared" si="20"/>
        <v>6139.8561619999991</v>
      </c>
      <c r="U137" s="87">
        <f t="shared" si="20"/>
        <v>6139.8561619999991</v>
      </c>
      <c r="V137" s="87">
        <f t="shared" si="20"/>
        <v>6139.8561619999991</v>
      </c>
      <c r="W137" s="87">
        <f t="shared" si="20"/>
        <v>6139.8561619999991</v>
      </c>
      <c r="X137" s="87">
        <f t="shared" si="20"/>
        <v>6139.8561619999991</v>
      </c>
      <c r="Y137" s="87">
        <f t="shared" si="20"/>
        <v>6139.8561619999991</v>
      </c>
      <c r="Z137" s="87">
        <f t="shared" si="20"/>
        <v>3069.9280809999996</v>
      </c>
      <c r="AA137" s="87">
        <f t="shared" si="20"/>
        <v>0</v>
      </c>
      <c r="AB137" s="87">
        <f t="shared" si="20"/>
        <v>0</v>
      </c>
      <c r="AC137" s="87">
        <f t="shared" si="20"/>
        <v>0</v>
      </c>
      <c r="AD137" s="87">
        <f t="shared" si="20"/>
        <v>0</v>
      </c>
      <c r="AE137" s="87">
        <f t="shared" si="20"/>
        <v>0</v>
      </c>
      <c r="AF137" s="87">
        <f t="shared" si="20"/>
        <v>0</v>
      </c>
      <c r="AG137" s="87">
        <f t="shared" si="20"/>
        <v>0</v>
      </c>
      <c r="AI137" s="148"/>
      <c r="AJ137" s="128"/>
    </row>
    <row r="138" spans="2:36" s="132" customFormat="1" x14ac:dyDescent="0.2">
      <c r="B138" s="86">
        <f>'3. Investeringen'!B135</f>
        <v>121</v>
      </c>
      <c r="C138" s="86" t="str">
        <f>'3. Investeringen'!C135</f>
        <v>Nieuwe investeringen</v>
      </c>
      <c r="D138" s="86" t="str">
        <f>'3. Investeringen'!F135</f>
        <v>TD</v>
      </c>
      <c r="E138" s="121">
        <f>'3. Investeringen'!K135</f>
        <v>2009</v>
      </c>
      <c r="F138" s="172">
        <f>'3. Investeringen'!M135</f>
        <v>0</v>
      </c>
      <c r="G138" s="121">
        <f>'3. Investeringen'!N135</f>
        <v>2011</v>
      </c>
      <c r="H138" s="86">
        <f>'3. Investeringen'!O135</f>
        <v>929.1</v>
      </c>
      <c r="I138" s="65"/>
      <c r="J138" s="86">
        <f>'6. Investeringen per jaar'!I135</f>
        <v>1</v>
      </c>
      <c r="K138" s="65"/>
      <c r="L138" s="123">
        <f t="shared" si="12"/>
        <v>2011</v>
      </c>
      <c r="M138" s="87">
        <f t="shared" si="13"/>
        <v>929.1</v>
      </c>
      <c r="N138" s="117">
        <f t="shared" si="14"/>
        <v>0</v>
      </c>
      <c r="O138" s="87" t="b">
        <f t="shared" si="15"/>
        <v>0</v>
      </c>
      <c r="P138" s="117">
        <f>INDEX('2. Reguleringsparameters'!$D$44:$E$50,MATCH(C138,'2. Reguleringsparameters'!$B$44:$B$50,0),MATCH(D138,'2. Reguleringsparameters'!$D$43:$E$43,0))</f>
        <v>0.5</v>
      </c>
      <c r="Q138" s="65"/>
      <c r="R138" s="87">
        <f t="shared" ref="R138:AG147" si="21">$J138*IF($O138,-1,1)*
IF(OR(R$10&gt;$L138,R$10&lt;$E138,$F138=0),0,
IF(R$10&lt;2022,
IF($E138&lt;2011,
VDB(
ABS($H138),
0,
$F138,
R$10-$G138,
IF(R$10-$G138+1&lt;$F138,R$10-$G138+1,$F138),
1),
VDB(
ABS($H138),
0,
$F138,
MAX(0,R$10-$G138-$P138),
IF(R$10-$G138-$P138+1&lt;$F138,R$10-$G138-$P138+1,$F138),
1)),
IF($E138&lt;2022,
VDB(
ABS($M138),
0,
$N138,
R$10-2022,
IF(R$10-2022+1&lt;$N138,R$10-2022+1,$N138),
$G$12),
VDB(
ABS($M138),
0,
$N138,
MAX(0,R$10-2022-$P138),
IF(R$10-2022-$P138+1&lt;$N138,R$10-2022-$P138+1,$N138),
$G$12))
))</f>
        <v>0</v>
      </c>
      <c r="S138" s="87">
        <f t="shared" si="21"/>
        <v>0</v>
      </c>
      <c r="T138" s="87">
        <f t="shared" si="21"/>
        <v>0</v>
      </c>
      <c r="U138" s="87">
        <f t="shared" si="21"/>
        <v>0</v>
      </c>
      <c r="V138" s="87">
        <f t="shared" si="21"/>
        <v>0</v>
      </c>
      <c r="W138" s="87">
        <f t="shared" si="21"/>
        <v>0</v>
      </c>
      <c r="X138" s="87">
        <f t="shared" si="21"/>
        <v>0</v>
      </c>
      <c r="Y138" s="87">
        <f t="shared" si="21"/>
        <v>0</v>
      </c>
      <c r="Z138" s="87">
        <f t="shared" si="21"/>
        <v>0</v>
      </c>
      <c r="AA138" s="87">
        <f t="shared" si="21"/>
        <v>0</v>
      </c>
      <c r="AB138" s="87">
        <f t="shared" si="21"/>
        <v>0</v>
      </c>
      <c r="AC138" s="87">
        <f t="shared" si="21"/>
        <v>0</v>
      </c>
      <c r="AD138" s="87">
        <f t="shared" si="21"/>
        <v>0</v>
      </c>
      <c r="AE138" s="87">
        <f t="shared" si="21"/>
        <v>0</v>
      </c>
      <c r="AF138" s="87">
        <f t="shared" si="21"/>
        <v>0</v>
      </c>
      <c r="AG138" s="87">
        <f t="shared" si="21"/>
        <v>0</v>
      </c>
      <c r="AI138" s="148"/>
      <c r="AJ138" s="128"/>
    </row>
    <row r="139" spans="2:36" s="132" customFormat="1" x14ac:dyDescent="0.2">
      <c r="B139" s="86">
        <f>'3. Investeringen'!B136</f>
        <v>122</v>
      </c>
      <c r="C139" s="86" t="str">
        <f>'3. Investeringen'!C136</f>
        <v>Nieuwe investeringen</v>
      </c>
      <c r="D139" s="86" t="str">
        <f>'3. Investeringen'!F136</f>
        <v>TD</v>
      </c>
      <c r="E139" s="121">
        <f>'3. Investeringen'!K136</f>
        <v>2010</v>
      </c>
      <c r="F139" s="172">
        <f>'3. Investeringen'!M136</f>
        <v>54.5</v>
      </c>
      <c r="G139" s="121">
        <f>'3. Investeringen'!N136</f>
        <v>2011</v>
      </c>
      <c r="H139" s="86">
        <f>'3. Investeringen'!O136</f>
        <v>1732060.922818182</v>
      </c>
      <c r="I139" s="65"/>
      <c r="J139" s="86">
        <f>'6. Investeringen per jaar'!I136</f>
        <v>1</v>
      </c>
      <c r="K139" s="65"/>
      <c r="L139" s="123">
        <f t="shared" si="12"/>
        <v>2065.5</v>
      </c>
      <c r="M139" s="87">
        <f t="shared" si="13"/>
        <v>1382470.6448181821</v>
      </c>
      <c r="N139" s="117">
        <f t="shared" si="14"/>
        <v>43.5</v>
      </c>
      <c r="O139" s="87" t="b">
        <f t="shared" si="15"/>
        <v>0</v>
      </c>
      <c r="P139" s="117">
        <f>INDEX('2. Reguleringsparameters'!$D$44:$E$50,MATCH(C139,'2. Reguleringsparameters'!$B$44:$B$50,0),MATCH(D139,'2. Reguleringsparameters'!$D$43:$E$43,0))</f>
        <v>0.5</v>
      </c>
      <c r="Q139" s="65"/>
      <c r="R139" s="87">
        <f t="shared" si="21"/>
        <v>31780.93436363637</v>
      </c>
      <c r="S139" s="87">
        <f t="shared" si="21"/>
        <v>31780.934363636366</v>
      </c>
      <c r="T139" s="87">
        <f t="shared" si="21"/>
        <v>31780.934363636366</v>
      </c>
      <c r="U139" s="87">
        <f t="shared" si="21"/>
        <v>31780.934363636366</v>
      </c>
      <c r="V139" s="87">
        <f t="shared" si="21"/>
        <v>31780.934363636366</v>
      </c>
      <c r="W139" s="87">
        <f t="shared" si="21"/>
        <v>31780.934363636366</v>
      </c>
      <c r="X139" s="87">
        <f t="shared" si="21"/>
        <v>31780.934363636366</v>
      </c>
      <c r="Y139" s="87">
        <f t="shared" si="21"/>
        <v>31780.934363636366</v>
      </c>
      <c r="Z139" s="87">
        <f t="shared" si="21"/>
        <v>31780.934363636366</v>
      </c>
      <c r="AA139" s="87">
        <f t="shared" si="21"/>
        <v>31780.934363636366</v>
      </c>
      <c r="AB139" s="87">
        <f t="shared" si="21"/>
        <v>31780.934363636366</v>
      </c>
      <c r="AC139" s="87">
        <f t="shared" si="21"/>
        <v>38137.121236363644</v>
      </c>
      <c r="AD139" s="87">
        <f t="shared" si="21"/>
        <v>37085.062719498441</v>
      </c>
      <c r="AE139" s="87">
        <f t="shared" si="21"/>
        <v>36062.026506546754</v>
      </c>
      <c r="AF139" s="87">
        <f t="shared" si="21"/>
        <v>35067.211982228226</v>
      </c>
      <c r="AG139" s="87">
        <f t="shared" si="21"/>
        <v>34099.84061720124</v>
      </c>
      <c r="AI139" s="148"/>
      <c r="AJ139" s="128"/>
    </row>
    <row r="140" spans="2:36" s="132" customFormat="1" x14ac:dyDescent="0.2">
      <c r="B140" s="86">
        <f>'3. Investeringen'!B137</f>
        <v>123</v>
      </c>
      <c r="C140" s="86" t="str">
        <f>'3. Investeringen'!C137</f>
        <v>Nieuwe investeringen</v>
      </c>
      <c r="D140" s="86" t="str">
        <f>'3. Investeringen'!F137</f>
        <v>TD</v>
      </c>
      <c r="E140" s="121">
        <f>'3. Investeringen'!K137</f>
        <v>2010</v>
      </c>
      <c r="F140" s="172">
        <f>'3. Investeringen'!M137</f>
        <v>44.5</v>
      </c>
      <c r="G140" s="121">
        <f>'3. Investeringen'!N137</f>
        <v>2011</v>
      </c>
      <c r="H140" s="86">
        <f>'3. Investeringen'!O137</f>
        <v>3082447.1523333336</v>
      </c>
      <c r="I140" s="65"/>
      <c r="J140" s="86">
        <f>'6. Investeringen per jaar'!I137</f>
        <v>1</v>
      </c>
      <c r="K140" s="65"/>
      <c r="L140" s="123">
        <f t="shared" si="12"/>
        <v>2055.5</v>
      </c>
      <c r="M140" s="87">
        <f t="shared" si="13"/>
        <v>2320493.9236666667</v>
      </c>
      <c r="N140" s="117">
        <f t="shared" si="14"/>
        <v>33.5</v>
      </c>
      <c r="O140" s="87" t="b">
        <f t="shared" si="15"/>
        <v>0</v>
      </c>
      <c r="P140" s="117">
        <f>INDEX('2. Reguleringsparameters'!$D$44:$E$50,MATCH(C140,'2. Reguleringsparameters'!$B$44:$B$50,0),MATCH(D140,'2. Reguleringsparameters'!$D$43:$E$43,0))</f>
        <v>0.5</v>
      </c>
      <c r="Q140" s="65"/>
      <c r="R140" s="87">
        <f t="shared" si="21"/>
        <v>69268.475333333336</v>
      </c>
      <c r="S140" s="87">
        <f t="shared" si="21"/>
        <v>69268.475333333336</v>
      </c>
      <c r="T140" s="87">
        <f t="shared" si="21"/>
        <v>69268.475333333336</v>
      </c>
      <c r="U140" s="87">
        <f t="shared" si="21"/>
        <v>69268.475333333336</v>
      </c>
      <c r="V140" s="87">
        <f t="shared" si="21"/>
        <v>69268.475333333336</v>
      </c>
      <c r="W140" s="87">
        <f t="shared" si="21"/>
        <v>69268.475333333336</v>
      </c>
      <c r="X140" s="87">
        <f t="shared" si="21"/>
        <v>69268.475333333336</v>
      </c>
      <c r="Y140" s="87">
        <f t="shared" si="21"/>
        <v>69268.475333333336</v>
      </c>
      <c r="Z140" s="87">
        <f t="shared" si="21"/>
        <v>69268.475333333336</v>
      </c>
      <c r="AA140" s="87">
        <f t="shared" si="21"/>
        <v>69268.475333333336</v>
      </c>
      <c r="AB140" s="87">
        <f t="shared" si="21"/>
        <v>69268.475333333336</v>
      </c>
      <c r="AC140" s="87">
        <f t="shared" si="21"/>
        <v>83122.170400000003</v>
      </c>
      <c r="AD140" s="87">
        <f t="shared" si="21"/>
        <v>80144.659818507469</v>
      </c>
      <c r="AE140" s="87">
        <f t="shared" si="21"/>
        <v>77273.806332471388</v>
      </c>
      <c r="AF140" s="87">
        <f t="shared" si="21"/>
        <v>74505.789389218684</v>
      </c>
      <c r="AG140" s="87">
        <f t="shared" si="21"/>
        <v>71836.925291694424</v>
      </c>
      <c r="AI140" s="148"/>
      <c r="AJ140" s="128"/>
    </row>
    <row r="141" spans="2:36" s="132" customFormat="1" x14ac:dyDescent="0.2">
      <c r="B141" s="86">
        <f>'3. Investeringen'!B138</f>
        <v>124</v>
      </c>
      <c r="C141" s="86" t="str">
        <f>'3. Investeringen'!C138</f>
        <v>Nieuwe investeringen</v>
      </c>
      <c r="D141" s="86" t="str">
        <f>'3. Investeringen'!F138</f>
        <v>TD</v>
      </c>
      <c r="E141" s="121">
        <f>'3. Investeringen'!K138</f>
        <v>2010</v>
      </c>
      <c r="F141" s="172">
        <f>'3. Investeringen'!M138</f>
        <v>29.5</v>
      </c>
      <c r="G141" s="121">
        <f>'3. Investeringen'!N138</f>
        <v>2011</v>
      </c>
      <c r="H141" s="86">
        <f>'3. Investeringen'!O138</f>
        <v>687305.28783333325</v>
      </c>
      <c r="I141" s="65"/>
      <c r="J141" s="86">
        <f>'6. Investeringen per jaar'!I138</f>
        <v>1</v>
      </c>
      <c r="K141" s="65"/>
      <c r="L141" s="123">
        <f t="shared" si="12"/>
        <v>2040.5</v>
      </c>
      <c r="M141" s="87">
        <f t="shared" si="13"/>
        <v>431021.96016666666</v>
      </c>
      <c r="N141" s="117">
        <f t="shared" si="14"/>
        <v>18.5</v>
      </c>
      <c r="O141" s="87" t="b">
        <f t="shared" si="15"/>
        <v>0</v>
      </c>
      <c r="P141" s="117">
        <f>INDEX('2. Reguleringsparameters'!$D$44:$E$50,MATCH(C141,'2. Reguleringsparameters'!$B$44:$B$50,0),MATCH(D141,'2. Reguleringsparameters'!$D$43:$E$43,0))</f>
        <v>0.5</v>
      </c>
      <c r="Q141" s="65"/>
      <c r="R141" s="87">
        <f t="shared" si="21"/>
        <v>23298.48433333333</v>
      </c>
      <c r="S141" s="87">
        <f t="shared" si="21"/>
        <v>23298.48433333333</v>
      </c>
      <c r="T141" s="87">
        <f t="shared" si="21"/>
        <v>23298.48433333333</v>
      </c>
      <c r="U141" s="87">
        <f t="shared" si="21"/>
        <v>23298.48433333333</v>
      </c>
      <c r="V141" s="87">
        <f t="shared" si="21"/>
        <v>23298.48433333333</v>
      </c>
      <c r="W141" s="87">
        <f t="shared" si="21"/>
        <v>23298.48433333333</v>
      </c>
      <c r="X141" s="87">
        <f t="shared" si="21"/>
        <v>23298.48433333333</v>
      </c>
      <c r="Y141" s="87">
        <f t="shared" si="21"/>
        <v>23298.48433333333</v>
      </c>
      <c r="Z141" s="87">
        <f t="shared" si="21"/>
        <v>23298.48433333333</v>
      </c>
      <c r="AA141" s="87">
        <f t="shared" si="21"/>
        <v>23298.48433333333</v>
      </c>
      <c r="AB141" s="87">
        <f t="shared" si="21"/>
        <v>23298.48433333333</v>
      </c>
      <c r="AC141" s="87">
        <f t="shared" si="21"/>
        <v>27958.181200000003</v>
      </c>
      <c r="AD141" s="87">
        <f t="shared" si="21"/>
        <v>26144.677554594597</v>
      </c>
      <c r="AE141" s="87">
        <f t="shared" si="21"/>
        <v>24448.806578080352</v>
      </c>
      <c r="AF141" s="87">
        <f t="shared" si="21"/>
        <v>22862.938043285951</v>
      </c>
      <c r="AG141" s="87">
        <f t="shared" si="21"/>
        <v>22731.541847634879</v>
      </c>
      <c r="AI141" s="148"/>
      <c r="AJ141" s="128"/>
    </row>
    <row r="142" spans="2:36" s="132" customFormat="1" x14ac:dyDescent="0.2">
      <c r="B142" s="86">
        <f>'3. Investeringen'!B139</f>
        <v>125</v>
      </c>
      <c r="C142" s="86" t="str">
        <f>'3. Investeringen'!C139</f>
        <v>Nieuwe investeringen</v>
      </c>
      <c r="D142" s="86" t="str">
        <f>'3. Investeringen'!F139</f>
        <v>TD</v>
      </c>
      <c r="E142" s="121">
        <f>'3. Investeringen'!K139</f>
        <v>2010</v>
      </c>
      <c r="F142" s="172">
        <f>'3. Investeringen'!M139</f>
        <v>0</v>
      </c>
      <c r="G142" s="121">
        <f>'3. Investeringen'!N139</f>
        <v>2011</v>
      </c>
      <c r="H142" s="86">
        <f>'3. Investeringen'!O139</f>
        <v>8569.01</v>
      </c>
      <c r="I142" s="65"/>
      <c r="J142" s="86">
        <f>'6. Investeringen per jaar'!I139</f>
        <v>1</v>
      </c>
      <c r="K142" s="65"/>
      <c r="L142" s="123">
        <f t="shared" si="12"/>
        <v>2011</v>
      </c>
      <c r="M142" s="87">
        <f t="shared" si="13"/>
        <v>8569.01</v>
      </c>
      <c r="N142" s="117">
        <f t="shared" si="14"/>
        <v>0</v>
      </c>
      <c r="O142" s="87" t="b">
        <f t="shared" si="15"/>
        <v>0</v>
      </c>
      <c r="P142" s="117">
        <f>INDEX('2. Reguleringsparameters'!$D$44:$E$50,MATCH(C142,'2. Reguleringsparameters'!$B$44:$B$50,0),MATCH(D142,'2. Reguleringsparameters'!$D$43:$E$43,0))</f>
        <v>0.5</v>
      </c>
      <c r="Q142" s="65"/>
      <c r="R142" s="87">
        <f t="shared" si="21"/>
        <v>0</v>
      </c>
      <c r="S142" s="87">
        <f t="shared" si="21"/>
        <v>0</v>
      </c>
      <c r="T142" s="87">
        <f t="shared" si="21"/>
        <v>0</v>
      </c>
      <c r="U142" s="87">
        <f t="shared" si="21"/>
        <v>0</v>
      </c>
      <c r="V142" s="87">
        <f t="shared" si="21"/>
        <v>0</v>
      </c>
      <c r="W142" s="87">
        <f t="shared" si="21"/>
        <v>0</v>
      </c>
      <c r="X142" s="87">
        <f t="shared" si="21"/>
        <v>0</v>
      </c>
      <c r="Y142" s="87">
        <f t="shared" si="21"/>
        <v>0</v>
      </c>
      <c r="Z142" s="87">
        <f t="shared" si="21"/>
        <v>0</v>
      </c>
      <c r="AA142" s="87">
        <f t="shared" si="21"/>
        <v>0</v>
      </c>
      <c r="AB142" s="87">
        <f t="shared" si="21"/>
        <v>0</v>
      </c>
      <c r="AC142" s="87">
        <f t="shared" si="21"/>
        <v>0</v>
      </c>
      <c r="AD142" s="87">
        <f t="shared" si="21"/>
        <v>0</v>
      </c>
      <c r="AE142" s="87">
        <f t="shared" si="21"/>
        <v>0</v>
      </c>
      <c r="AF142" s="87">
        <f t="shared" si="21"/>
        <v>0</v>
      </c>
      <c r="AG142" s="87">
        <f t="shared" si="21"/>
        <v>0</v>
      </c>
      <c r="AI142" s="148"/>
      <c r="AJ142" s="128"/>
    </row>
    <row r="143" spans="2:36" s="136" customFormat="1" x14ac:dyDescent="0.2">
      <c r="B143" s="86">
        <f>'3. Investeringen'!B140</f>
        <v>126</v>
      </c>
      <c r="C143" s="86" t="str">
        <f>'3. Investeringen'!C140</f>
        <v>Nieuwe investeringen</v>
      </c>
      <c r="D143" s="86" t="str">
        <f>'3. Investeringen'!F140</f>
        <v>TD</v>
      </c>
      <c r="E143" s="121">
        <f>'3. Investeringen'!K140</f>
        <v>2011</v>
      </c>
      <c r="F143" s="172">
        <f>'3. Investeringen'!M140</f>
        <v>55</v>
      </c>
      <c r="G143" s="121">
        <f>'3. Investeringen'!N140</f>
        <v>2011</v>
      </c>
      <c r="H143" s="86">
        <f>'3. Investeringen'!O140</f>
        <v>1426503.4603100002</v>
      </c>
      <c r="I143" s="65"/>
      <c r="J143" s="86">
        <f>'6. Investeringen per jaar'!I140</f>
        <v>1</v>
      </c>
      <c r="K143" s="65"/>
      <c r="L143" s="123">
        <f t="shared" si="12"/>
        <v>2066</v>
      </c>
      <c r="M143" s="87">
        <f t="shared" si="13"/>
        <v>1154170.9815235457</v>
      </c>
      <c r="N143" s="117">
        <f t="shared" si="14"/>
        <v>44.5</v>
      </c>
      <c r="O143" s="87" t="b">
        <f t="shared" si="15"/>
        <v>0</v>
      </c>
      <c r="P143" s="117">
        <f>INDEX('2. Reguleringsparameters'!$D$44:$E$50,MATCH(C143,'2. Reguleringsparameters'!$B$44:$B$50,0),MATCH(D143,'2. Reguleringsparameters'!$D$43:$E$43,0))</f>
        <v>0.5</v>
      </c>
      <c r="Q143" s="65"/>
      <c r="R143" s="87">
        <f t="shared" si="21"/>
        <v>12968.213275545457</v>
      </c>
      <c r="S143" s="87">
        <f t="shared" si="21"/>
        <v>25936.426551090914</v>
      </c>
      <c r="T143" s="87">
        <f t="shared" si="21"/>
        <v>25936.426551090914</v>
      </c>
      <c r="U143" s="87">
        <f t="shared" si="21"/>
        <v>25936.426551090914</v>
      </c>
      <c r="V143" s="87">
        <f t="shared" si="21"/>
        <v>25936.426551090914</v>
      </c>
      <c r="W143" s="87">
        <f t="shared" si="21"/>
        <v>25936.426551090914</v>
      </c>
      <c r="X143" s="87">
        <f t="shared" si="21"/>
        <v>25936.426551090914</v>
      </c>
      <c r="Y143" s="87">
        <f t="shared" si="21"/>
        <v>25936.426551090914</v>
      </c>
      <c r="Z143" s="87">
        <f t="shared" si="21"/>
        <v>25936.426551090914</v>
      </c>
      <c r="AA143" s="87">
        <f t="shared" si="21"/>
        <v>25936.426551090914</v>
      </c>
      <c r="AB143" s="87">
        <f t="shared" si="21"/>
        <v>25936.426551090914</v>
      </c>
      <c r="AC143" s="87">
        <f t="shared" si="21"/>
        <v>31123.711861309097</v>
      </c>
      <c r="AD143" s="87">
        <f t="shared" si="21"/>
        <v>30284.420754936717</v>
      </c>
      <c r="AE143" s="87">
        <f t="shared" si="21"/>
        <v>29467.76221772494</v>
      </c>
      <c r="AF143" s="87">
        <f t="shared" si="21"/>
        <v>28673.12593320202</v>
      </c>
      <c r="AG143" s="87">
        <f t="shared" si="21"/>
        <v>27899.918042868485</v>
      </c>
      <c r="AI143" s="148"/>
      <c r="AJ143" s="128"/>
    </row>
    <row r="144" spans="2:36" s="132" customFormat="1" x14ac:dyDescent="0.2">
      <c r="B144" s="86">
        <f>'3. Investeringen'!B141</f>
        <v>127</v>
      </c>
      <c r="C144" s="86" t="str">
        <f>'3. Investeringen'!C141</f>
        <v>Nieuwe investeringen</v>
      </c>
      <c r="D144" s="86" t="str">
        <f>'3. Investeringen'!F141</f>
        <v>TD</v>
      </c>
      <c r="E144" s="121">
        <f>'3. Investeringen'!K141</f>
        <v>2011</v>
      </c>
      <c r="F144" s="172">
        <f>'3. Investeringen'!M141</f>
        <v>45</v>
      </c>
      <c r="G144" s="121">
        <f>'3. Investeringen'!N141</f>
        <v>2011</v>
      </c>
      <c r="H144" s="86">
        <f>'3. Investeringen'!O141</f>
        <v>3237446.3870700002</v>
      </c>
      <c r="I144" s="65"/>
      <c r="J144" s="86">
        <f>'6. Investeringen per jaar'!I141</f>
        <v>1</v>
      </c>
      <c r="K144" s="65"/>
      <c r="L144" s="123">
        <f t="shared" si="12"/>
        <v>2056</v>
      </c>
      <c r="M144" s="87">
        <f t="shared" si="13"/>
        <v>2482042.2300869999</v>
      </c>
      <c r="N144" s="117">
        <f t="shared" si="14"/>
        <v>34.5</v>
      </c>
      <c r="O144" s="87" t="b">
        <f t="shared" si="15"/>
        <v>0</v>
      </c>
      <c r="P144" s="117">
        <f>INDEX('2. Reguleringsparameters'!$D$44:$E$50,MATCH(C144,'2. Reguleringsparameters'!$B$44:$B$50,0),MATCH(D144,'2. Reguleringsparameters'!$D$43:$E$43,0))</f>
        <v>0.5</v>
      </c>
      <c r="Q144" s="65"/>
      <c r="R144" s="87">
        <f t="shared" si="21"/>
        <v>35971.626523000006</v>
      </c>
      <c r="S144" s="87">
        <f t="shared" si="21"/>
        <v>71943.253045999998</v>
      </c>
      <c r="T144" s="87">
        <f t="shared" si="21"/>
        <v>71943.253045999998</v>
      </c>
      <c r="U144" s="87">
        <f t="shared" si="21"/>
        <v>71943.253045999998</v>
      </c>
      <c r="V144" s="87">
        <f t="shared" si="21"/>
        <v>71943.253045999998</v>
      </c>
      <c r="W144" s="87">
        <f t="shared" si="21"/>
        <v>71943.253045999998</v>
      </c>
      <c r="X144" s="87">
        <f t="shared" si="21"/>
        <v>71943.253045999998</v>
      </c>
      <c r="Y144" s="87">
        <f t="shared" si="21"/>
        <v>71943.253045999998</v>
      </c>
      <c r="Z144" s="87">
        <f t="shared" si="21"/>
        <v>71943.253045999998</v>
      </c>
      <c r="AA144" s="87">
        <f t="shared" si="21"/>
        <v>71943.253045999998</v>
      </c>
      <c r="AB144" s="87">
        <f t="shared" si="21"/>
        <v>71943.253045999998</v>
      </c>
      <c r="AC144" s="87">
        <f t="shared" si="21"/>
        <v>86331.903655200003</v>
      </c>
      <c r="AD144" s="87">
        <f t="shared" si="21"/>
        <v>83329.054832410446</v>
      </c>
      <c r="AE144" s="87">
        <f t="shared" si="21"/>
        <v>80430.652925196162</v>
      </c>
      <c r="AF144" s="87">
        <f t="shared" si="21"/>
        <v>77633.064997363253</v>
      </c>
      <c r="AG144" s="87">
        <f t="shared" si="21"/>
        <v>74932.784475715831</v>
      </c>
      <c r="AI144" s="148"/>
      <c r="AJ144" s="128"/>
    </row>
    <row r="145" spans="2:36" s="132" customFormat="1" x14ac:dyDescent="0.2">
      <c r="B145" s="86">
        <f>'3. Investeringen'!B142</f>
        <v>128</v>
      </c>
      <c r="C145" s="86" t="str">
        <f>'3. Investeringen'!C142</f>
        <v>Nieuwe investeringen</v>
      </c>
      <c r="D145" s="86" t="str">
        <f>'3. Investeringen'!F142</f>
        <v>TD</v>
      </c>
      <c r="E145" s="121">
        <f>'3. Investeringen'!K142</f>
        <v>2011</v>
      </c>
      <c r="F145" s="172">
        <f>'3. Investeringen'!M142</f>
        <v>30</v>
      </c>
      <c r="G145" s="121">
        <f>'3. Investeringen'!N142</f>
        <v>2011</v>
      </c>
      <c r="H145" s="86">
        <f>'3. Investeringen'!O142</f>
        <v>687806.92362999998</v>
      </c>
      <c r="I145" s="65"/>
      <c r="J145" s="86">
        <f>'6. Investeringen per jaar'!I142</f>
        <v>1</v>
      </c>
      <c r="K145" s="65"/>
      <c r="L145" s="123">
        <f t="shared" si="12"/>
        <v>2041</v>
      </c>
      <c r="M145" s="87">
        <f t="shared" si="13"/>
        <v>447074.50035949994</v>
      </c>
      <c r="N145" s="117">
        <f t="shared" si="14"/>
        <v>19.5</v>
      </c>
      <c r="O145" s="87" t="b">
        <f t="shared" si="15"/>
        <v>0</v>
      </c>
      <c r="P145" s="117">
        <f>INDEX('2. Reguleringsparameters'!$D$44:$E$50,MATCH(C145,'2. Reguleringsparameters'!$B$44:$B$50,0),MATCH(D145,'2. Reguleringsparameters'!$D$43:$E$43,0))</f>
        <v>0.5</v>
      </c>
      <c r="Q145" s="65"/>
      <c r="R145" s="87">
        <f t="shared" si="21"/>
        <v>11463.448727166666</v>
      </c>
      <c r="S145" s="87">
        <f t="shared" si="21"/>
        <v>22926.897454333335</v>
      </c>
      <c r="T145" s="87">
        <f t="shared" si="21"/>
        <v>22926.897454333335</v>
      </c>
      <c r="U145" s="87">
        <f t="shared" si="21"/>
        <v>22926.897454333335</v>
      </c>
      <c r="V145" s="87">
        <f t="shared" si="21"/>
        <v>22926.897454333335</v>
      </c>
      <c r="W145" s="87">
        <f t="shared" si="21"/>
        <v>22926.897454333335</v>
      </c>
      <c r="X145" s="87">
        <f t="shared" si="21"/>
        <v>22926.897454333335</v>
      </c>
      <c r="Y145" s="87">
        <f t="shared" si="21"/>
        <v>22926.897454333335</v>
      </c>
      <c r="Z145" s="87">
        <f t="shared" si="21"/>
        <v>22926.897454333335</v>
      </c>
      <c r="AA145" s="87">
        <f t="shared" si="21"/>
        <v>22926.897454333335</v>
      </c>
      <c r="AB145" s="87">
        <f t="shared" si="21"/>
        <v>22926.897454333335</v>
      </c>
      <c r="AC145" s="87">
        <f t="shared" si="21"/>
        <v>27512.276945199996</v>
      </c>
      <c r="AD145" s="87">
        <f t="shared" si="21"/>
        <v>25819.213748572303</v>
      </c>
      <c r="AE145" s="87">
        <f t="shared" si="21"/>
        <v>24230.33905635247</v>
      </c>
      <c r="AF145" s="87">
        <f t="shared" si="21"/>
        <v>22739.241268269245</v>
      </c>
      <c r="AG145" s="87">
        <f t="shared" si="21"/>
        <v>22372.479312329418</v>
      </c>
      <c r="AI145" s="148"/>
      <c r="AJ145" s="128"/>
    </row>
    <row r="146" spans="2:36" s="132" customFormat="1" x14ac:dyDescent="0.2">
      <c r="B146" s="86">
        <f>'3. Investeringen'!B143</f>
        <v>129</v>
      </c>
      <c r="C146" s="86" t="str">
        <f>'3. Investeringen'!C143</f>
        <v>Nieuwe investeringen</v>
      </c>
      <c r="D146" s="86" t="str">
        <f>'3. Investeringen'!F143</f>
        <v>TD</v>
      </c>
      <c r="E146" s="121">
        <f>'3. Investeringen'!K143</f>
        <v>2011</v>
      </c>
      <c r="F146" s="172">
        <f>'3. Investeringen'!M143</f>
        <v>0</v>
      </c>
      <c r="G146" s="121">
        <f>'3. Investeringen'!N143</f>
        <v>2011</v>
      </c>
      <c r="H146" s="86">
        <f>'3. Investeringen'!O143</f>
        <v>11204.0252</v>
      </c>
      <c r="I146" s="65"/>
      <c r="J146" s="86">
        <f>'6. Investeringen per jaar'!I143</f>
        <v>1</v>
      </c>
      <c r="K146" s="65"/>
      <c r="L146" s="123">
        <f t="shared" ref="L146:L209" si="22">G146+F146+IF(P146=0,-1,0)</f>
        <v>2011</v>
      </c>
      <c r="M146" s="87">
        <f t="shared" ref="M146:M209" si="23">H146-SUM(R146:AB146)</f>
        <v>11204.0252</v>
      </c>
      <c r="N146" s="117">
        <f t="shared" ref="N146:N209" si="24">IF($E146&lt;$G146,
MAX(0,$F146+$G146-2022),
MAX(L146-2022+P146,0)+IF(P146=0,1,0))</f>
        <v>0</v>
      </c>
      <c r="O146" s="87" t="b">
        <f t="shared" ref="O146:O209" si="25">H146&lt;0</f>
        <v>0</v>
      </c>
      <c r="P146" s="117">
        <f>INDEX('2. Reguleringsparameters'!$D$44:$E$50,MATCH(C146,'2. Reguleringsparameters'!$B$44:$B$50,0),MATCH(D146,'2. Reguleringsparameters'!$D$43:$E$43,0))</f>
        <v>0.5</v>
      </c>
      <c r="Q146" s="65"/>
      <c r="R146" s="87">
        <f t="shared" si="21"/>
        <v>0</v>
      </c>
      <c r="S146" s="87">
        <f t="shared" si="21"/>
        <v>0</v>
      </c>
      <c r="T146" s="87">
        <f t="shared" si="21"/>
        <v>0</v>
      </c>
      <c r="U146" s="87">
        <f t="shared" si="21"/>
        <v>0</v>
      </c>
      <c r="V146" s="87">
        <f t="shared" si="21"/>
        <v>0</v>
      </c>
      <c r="W146" s="87">
        <f t="shared" si="21"/>
        <v>0</v>
      </c>
      <c r="X146" s="87">
        <f t="shared" si="21"/>
        <v>0</v>
      </c>
      <c r="Y146" s="87">
        <f t="shared" si="21"/>
        <v>0</v>
      </c>
      <c r="Z146" s="87">
        <f t="shared" si="21"/>
        <v>0</v>
      </c>
      <c r="AA146" s="87">
        <f t="shared" si="21"/>
        <v>0</v>
      </c>
      <c r="AB146" s="87">
        <f t="shared" si="21"/>
        <v>0</v>
      </c>
      <c r="AC146" s="87">
        <f t="shared" si="21"/>
        <v>0</v>
      </c>
      <c r="AD146" s="87">
        <f t="shared" si="21"/>
        <v>0</v>
      </c>
      <c r="AE146" s="87">
        <f t="shared" si="21"/>
        <v>0</v>
      </c>
      <c r="AF146" s="87">
        <f t="shared" si="21"/>
        <v>0</v>
      </c>
      <c r="AG146" s="87">
        <f t="shared" si="21"/>
        <v>0</v>
      </c>
      <c r="AI146" s="148"/>
      <c r="AJ146" s="128"/>
    </row>
    <row r="147" spans="2:36" s="132" customFormat="1" x14ac:dyDescent="0.2">
      <c r="B147" s="86">
        <f>'3. Investeringen'!B144</f>
        <v>130</v>
      </c>
      <c r="C147" s="86" t="str">
        <f>'3. Investeringen'!C144</f>
        <v>Nieuwe investeringen</v>
      </c>
      <c r="D147" s="86" t="str">
        <f>'3. Investeringen'!F144</f>
        <v>TD</v>
      </c>
      <c r="E147" s="121">
        <f>'3. Investeringen'!K144</f>
        <v>2012</v>
      </c>
      <c r="F147" s="172">
        <f>'3. Investeringen'!M144</f>
        <v>55</v>
      </c>
      <c r="G147" s="121">
        <f>'3. Investeringen'!N144</f>
        <v>2012</v>
      </c>
      <c r="H147" s="86">
        <f>'3. Investeringen'!O144</f>
        <v>1944431.8527384805</v>
      </c>
      <c r="I147" s="65"/>
      <c r="J147" s="86">
        <f>'6. Investeringen per jaar'!I144</f>
        <v>1</v>
      </c>
      <c r="K147" s="65"/>
      <c r="L147" s="123">
        <f t="shared" si="22"/>
        <v>2067</v>
      </c>
      <c r="M147" s="87">
        <f t="shared" si="23"/>
        <v>1608575.4418109248</v>
      </c>
      <c r="N147" s="117">
        <f t="shared" si="24"/>
        <v>45.5</v>
      </c>
      <c r="O147" s="87" t="b">
        <f t="shared" si="25"/>
        <v>0</v>
      </c>
      <c r="P147" s="117">
        <f>INDEX('2. Reguleringsparameters'!$D$44:$E$50,MATCH(C147,'2. Reguleringsparameters'!$B$44:$B$50,0),MATCH(D147,'2. Reguleringsparameters'!$D$43:$E$43,0))</f>
        <v>0.5</v>
      </c>
      <c r="Q147" s="65"/>
      <c r="R147" s="87">
        <f t="shared" si="21"/>
        <v>0</v>
      </c>
      <c r="S147" s="87">
        <f t="shared" si="21"/>
        <v>17676.653206713461</v>
      </c>
      <c r="T147" s="87">
        <f t="shared" si="21"/>
        <v>35353.306413426923</v>
      </c>
      <c r="U147" s="87">
        <f t="shared" si="21"/>
        <v>35353.306413426923</v>
      </c>
      <c r="V147" s="87">
        <f t="shared" si="21"/>
        <v>35353.306413426923</v>
      </c>
      <c r="W147" s="87">
        <f t="shared" si="21"/>
        <v>35353.306413426923</v>
      </c>
      <c r="X147" s="87">
        <f t="shared" si="21"/>
        <v>35353.306413426923</v>
      </c>
      <c r="Y147" s="87">
        <f t="shared" si="21"/>
        <v>35353.306413426923</v>
      </c>
      <c r="Z147" s="87">
        <f t="shared" si="21"/>
        <v>35353.306413426923</v>
      </c>
      <c r="AA147" s="87">
        <f t="shared" si="21"/>
        <v>35353.306413426923</v>
      </c>
      <c r="AB147" s="87">
        <f t="shared" si="21"/>
        <v>35353.306413426923</v>
      </c>
      <c r="AC147" s="87">
        <f t="shared" si="21"/>
        <v>42423.967696112304</v>
      </c>
      <c r="AD147" s="87">
        <f t="shared" si="21"/>
        <v>41305.093822808238</v>
      </c>
      <c r="AE147" s="87">
        <f t="shared" si="21"/>
        <v>40215.728710997915</v>
      </c>
      <c r="AF147" s="87">
        <f t="shared" si="21"/>
        <v>39155.094107630939</v>
      </c>
      <c r="AG147" s="87">
        <f t="shared" si="21"/>
        <v>38122.432285012103</v>
      </c>
      <c r="AI147" s="148"/>
      <c r="AJ147" s="128"/>
    </row>
    <row r="148" spans="2:36" s="132" customFormat="1" x14ac:dyDescent="0.2">
      <c r="B148" s="86">
        <f>'3. Investeringen'!B145</f>
        <v>131</v>
      </c>
      <c r="C148" s="86" t="str">
        <f>'3. Investeringen'!C145</f>
        <v>Nieuwe investeringen</v>
      </c>
      <c r="D148" s="86" t="str">
        <f>'3. Investeringen'!F145</f>
        <v>TD</v>
      </c>
      <c r="E148" s="121">
        <f>'3. Investeringen'!K145</f>
        <v>2012</v>
      </c>
      <c r="F148" s="172">
        <f>'3. Investeringen'!M145</f>
        <v>45</v>
      </c>
      <c r="G148" s="121">
        <f>'3. Investeringen'!N145</f>
        <v>2012</v>
      </c>
      <c r="H148" s="86">
        <f>'3. Investeringen'!O145</f>
        <v>4390986.8830104508</v>
      </c>
      <c r="I148" s="65"/>
      <c r="J148" s="86">
        <f>'6. Investeringen per jaar'!I145</f>
        <v>1</v>
      </c>
      <c r="K148" s="65"/>
      <c r="L148" s="123">
        <f t="shared" si="22"/>
        <v>2057</v>
      </c>
      <c r="M148" s="87">
        <f t="shared" si="23"/>
        <v>3464000.7632638002</v>
      </c>
      <c r="N148" s="117">
        <f t="shared" si="24"/>
        <v>35.5</v>
      </c>
      <c r="O148" s="87" t="b">
        <f t="shared" si="25"/>
        <v>0</v>
      </c>
      <c r="P148" s="117">
        <f>INDEX('2. Reguleringsparameters'!$D$44:$E$50,MATCH(C148,'2. Reguleringsparameters'!$B$44:$B$50,0),MATCH(D148,'2. Reguleringsparameters'!$D$43:$E$43,0))</f>
        <v>0.5</v>
      </c>
      <c r="Q148" s="65"/>
      <c r="R148" s="87">
        <f t="shared" ref="R148:AG157" si="26">$J148*IF($O148,-1,1)*
IF(OR(R$10&gt;$L148,R$10&lt;$E148,$F148=0),0,
IF(R$10&lt;2022,
IF($E148&lt;2011,
VDB(
ABS($H148),
0,
$F148,
R$10-$G148,
IF(R$10-$G148+1&lt;$F148,R$10-$G148+1,$F148),
1),
VDB(
ABS($H148),
0,
$F148,
MAX(0,R$10-$G148-$P148),
IF(R$10-$G148-$P148+1&lt;$F148,R$10-$G148-$P148+1,$F148),
1)),
IF($E148&lt;2022,
VDB(
ABS($M148),
0,
$N148,
R$10-2022,
IF(R$10-2022+1&lt;$N148,R$10-2022+1,$N148),
$G$12),
VDB(
ABS($M148),
0,
$N148,
MAX(0,R$10-2022-$P148),
IF(R$10-2022-$P148+1&lt;$N148,R$10-2022-$P148+1,$N148),
$G$12))
))</f>
        <v>0</v>
      </c>
      <c r="S148" s="87">
        <f t="shared" si="26"/>
        <v>48788.743144560569</v>
      </c>
      <c r="T148" s="87">
        <f t="shared" si="26"/>
        <v>97577.486289121123</v>
      </c>
      <c r="U148" s="87">
        <f t="shared" si="26"/>
        <v>97577.486289121123</v>
      </c>
      <c r="V148" s="87">
        <f t="shared" si="26"/>
        <v>97577.486289121123</v>
      </c>
      <c r="W148" s="87">
        <f t="shared" si="26"/>
        <v>97577.486289121123</v>
      </c>
      <c r="X148" s="87">
        <f t="shared" si="26"/>
        <v>97577.486289121123</v>
      </c>
      <c r="Y148" s="87">
        <f t="shared" si="26"/>
        <v>97577.486289121123</v>
      </c>
      <c r="Z148" s="87">
        <f t="shared" si="26"/>
        <v>97577.486289121123</v>
      </c>
      <c r="AA148" s="87">
        <f t="shared" si="26"/>
        <v>97577.486289121123</v>
      </c>
      <c r="AB148" s="87">
        <f t="shared" si="26"/>
        <v>97577.486289121123</v>
      </c>
      <c r="AC148" s="87">
        <f t="shared" si="26"/>
        <v>117092.98354694535</v>
      </c>
      <c r="AD148" s="87">
        <f t="shared" si="26"/>
        <v>113134.91086366832</v>
      </c>
      <c r="AE148" s="87">
        <f t="shared" si="26"/>
        <v>109310.63218658658</v>
      </c>
      <c r="AF148" s="87">
        <f t="shared" si="26"/>
        <v>105615.62490140619</v>
      </c>
      <c r="AG148" s="87">
        <f t="shared" si="26"/>
        <v>102045.51927093613</v>
      </c>
      <c r="AI148" s="148"/>
      <c r="AJ148" s="128"/>
    </row>
    <row r="149" spans="2:36" s="132" customFormat="1" x14ac:dyDescent="0.2">
      <c r="B149" s="86">
        <f>'3. Investeringen'!B146</f>
        <v>132</v>
      </c>
      <c r="C149" s="86" t="str">
        <f>'3. Investeringen'!C146</f>
        <v>Nieuwe investeringen</v>
      </c>
      <c r="D149" s="86" t="str">
        <f>'3. Investeringen'!F146</f>
        <v>TD</v>
      </c>
      <c r="E149" s="121">
        <f>'3. Investeringen'!K146</f>
        <v>2012</v>
      </c>
      <c r="F149" s="172">
        <f>'3. Investeringen'!M146</f>
        <v>30</v>
      </c>
      <c r="G149" s="121">
        <f>'3. Investeringen'!N146</f>
        <v>2012</v>
      </c>
      <c r="H149" s="86">
        <f>'3. Investeringen'!O146</f>
        <v>866850.05590301869</v>
      </c>
      <c r="I149" s="65"/>
      <c r="J149" s="86">
        <f>'6. Investeringen per jaar'!I146</f>
        <v>1</v>
      </c>
      <c r="K149" s="65"/>
      <c r="L149" s="123">
        <f t="shared" si="22"/>
        <v>2042</v>
      </c>
      <c r="M149" s="87">
        <f t="shared" si="23"/>
        <v>592347.53820039611</v>
      </c>
      <c r="N149" s="117">
        <f t="shared" si="24"/>
        <v>20.5</v>
      </c>
      <c r="O149" s="87" t="b">
        <f t="shared" si="25"/>
        <v>0</v>
      </c>
      <c r="P149" s="117">
        <f>INDEX('2. Reguleringsparameters'!$D$44:$E$50,MATCH(C149,'2. Reguleringsparameters'!$B$44:$B$50,0),MATCH(D149,'2. Reguleringsparameters'!$D$43:$E$43,0))</f>
        <v>0.5</v>
      </c>
      <c r="Q149" s="65"/>
      <c r="R149" s="87">
        <f t="shared" si="26"/>
        <v>0</v>
      </c>
      <c r="S149" s="87">
        <f t="shared" si="26"/>
        <v>14447.500931716979</v>
      </c>
      <c r="T149" s="87">
        <f t="shared" si="26"/>
        <v>28895.001863433958</v>
      </c>
      <c r="U149" s="87">
        <f t="shared" si="26"/>
        <v>28895.001863433958</v>
      </c>
      <c r="V149" s="87">
        <f t="shared" si="26"/>
        <v>28895.001863433958</v>
      </c>
      <c r="W149" s="87">
        <f t="shared" si="26"/>
        <v>28895.001863433958</v>
      </c>
      <c r="X149" s="87">
        <f t="shared" si="26"/>
        <v>28895.001863433958</v>
      </c>
      <c r="Y149" s="87">
        <f t="shared" si="26"/>
        <v>28895.001863433958</v>
      </c>
      <c r="Z149" s="87">
        <f t="shared" si="26"/>
        <v>28895.001863433958</v>
      </c>
      <c r="AA149" s="87">
        <f t="shared" si="26"/>
        <v>28895.001863433958</v>
      </c>
      <c r="AB149" s="87">
        <f t="shared" si="26"/>
        <v>28895.001863433958</v>
      </c>
      <c r="AC149" s="87">
        <f t="shared" si="26"/>
        <v>34674.002236120745</v>
      </c>
      <c r="AD149" s="87">
        <f t="shared" si="26"/>
        <v>32644.304544250263</v>
      </c>
      <c r="AE149" s="87">
        <f t="shared" si="26"/>
        <v>30733.418424586835</v>
      </c>
      <c r="AF149" s="87">
        <f t="shared" si="26"/>
        <v>28934.389053391507</v>
      </c>
      <c r="AG149" s="87">
        <f t="shared" si="26"/>
        <v>28203.722663154349</v>
      </c>
      <c r="AI149" s="148"/>
      <c r="AJ149" s="128"/>
    </row>
    <row r="150" spans="2:36" s="132" customFormat="1" x14ac:dyDescent="0.2">
      <c r="B150" s="86">
        <f>'3. Investeringen'!B147</f>
        <v>133</v>
      </c>
      <c r="C150" s="86" t="str">
        <f>'3. Investeringen'!C147</f>
        <v>Nieuwe investeringen</v>
      </c>
      <c r="D150" s="86" t="str">
        <f>'3. Investeringen'!F147</f>
        <v>TD</v>
      </c>
      <c r="E150" s="121">
        <f>'3. Investeringen'!K147</f>
        <v>2012</v>
      </c>
      <c r="F150" s="172">
        <f>'3. Investeringen'!M147</f>
        <v>25</v>
      </c>
      <c r="G150" s="121">
        <f>'3. Investeringen'!N147</f>
        <v>2012</v>
      </c>
      <c r="H150" s="86">
        <f>'3. Investeringen'!O147</f>
        <v>5370.5563579738518</v>
      </c>
      <c r="I150" s="65"/>
      <c r="J150" s="86">
        <f>'6. Investeringen per jaar'!I147</f>
        <v>1</v>
      </c>
      <c r="K150" s="65"/>
      <c r="L150" s="123">
        <f t="shared" si="22"/>
        <v>2037</v>
      </c>
      <c r="M150" s="87">
        <f t="shared" si="23"/>
        <v>3329.744941943788</v>
      </c>
      <c r="N150" s="117">
        <f t="shared" si="24"/>
        <v>15.5</v>
      </c>
      <c r="O150" s="87" t="b">
        <f t="shared" si="25"/>
        <v>0</v>
      </c>
      <c r="P150" s="117">
        <f>INDEX('2. Reguleringsparameters'!$D$44:$E$50,MATCH(C150,'2. Reguleringsparameters'!$B$44:$B$50,0),MATCH(D150,'2. Reguleringsparameters'!$D$43:$E$43,0))</f>
        <v>0.5</v>
      </c>
      <c r="Q150" s="65"/>
      <c r="R150" s="87">
        <f t="shared" si="26"/>
        <v>0</v>
      </c>
      <c r="S150" s="87">
        <f t="shared" si="26"/>
        <v>107.41112715947703</v>
      </c>
      <c r="T150" s="87">
        <f t="shared" si="26"/>
        <v>214.82225431895407</v>
      </c>
      <c r="U150" s="87">
        <f t="shared" si="26"/>
        <v>214.82225431895407</v>
      </c>
      <c r="V150" s="87">
        <f t="shared" si="26"/>
        <v>214.82225431895407</v>
      </c>
      <c r="W150" s="87">
        <f t="shared" si="26"/>
        <v>214.82225431895407</v>
      </c>
      <c r="X150" s="87">
        <f t="shared" si="26"/>
        <v>214.82225431895407</v>
      </c>
      <c r="Y150" s="87">
        <f t="shared" si="26"/>
        <v>214.82225431895407</v>
      </c>
      <c r="Z150" s="87">
        <f t="shared" si="26"/>
        <v>214.82225431895407</v>
      </c>
      <c r="AA150" s="87">
        <f t="shared" si="26"/>
        <v>214.82225431895407</v>
      </c>
      <c r="AB150" s="87">
        <f t="shared" si="26"/>
        <v>214.82225431895407</v>
      </c>
      <c r="AC150" s="87">
        <f t="shared" si="26"/>
        <v>257.78670518274487</v>
      </c>
      <c r="AD150" s="87">
        <f t="shared" si="26"/>
        <v>237.82902478150012</v>
      </c>
      <c r="AE150" s="87">
        <f t="shared" si="26"/>
        <v>219.41645512099689</v>
      </c>
      <c r="AF150" s="87">
        <f t="shared" si="26"/>
        <v>209.17702054868369</v>
      </c>
      <c r="AG150" s="87">
        <f t="shared" si="26"/>
        <v>209.17702054868369</v>
      </c>
      <c r="AI150" s="148"/>
      <c r="AJ150" s="128"/>
    </row>
    <row r="151" spans="2:36" s="132" customFormat="1" x14ac:dyDescent="0.2">
      <c r="B151" s="86">
        <f>'3. Investeringen'!B148</f>
        <v>134</v>
      </c>
      <c r="C151" s="86" t="str">
        <f>'3. Investeringen'!C148</f>
        <v>Nieuwe investeringen</v>
      </c>
      <c r="D151" s="86" t="str">
        <f>'3. Investeringen'!F148</f>
        <v>TD</v>
      </c>
      <c r="E151" s="121">
        <f>'3. Investeringen'!K148</f>
        <v>2012</v>
      </c>
      <c r="F151" s="172">
        <f>'3. Investeringen'!M148</f>
        <v>10</v>
      </c>
      <c r="G151" s="121">
        <f>'3. Investeringen'!N148</f>
        <v>2012</v>
      </c>
      <c r="H151" s="86">
        <f>'3. Investeringen'!O148</f>
        <v>260934.95226782426</v>
      </c>
      <c r="I151" s="65"/>
      <c r="J151" s="86">
        <f>'6. Investeringen per jaar'!I148</f>
        <v>1</v>
      </c>
      <c r="K151" s="65"/>
      <c r="L151" s="123">
        <f t="shared" si="22"/>
        <v>2022</v>
      </c>
      <c r="M151" s="87">
        <f t="shared" si="23"/>
        <v>13046.747613391199</v>
      </c>
      <c r="N151" s="117">
        <f t="shared" si="24"/>
        <v>0.5</v>
      </c>
      <c r="O151" s="87" t="b">
        <f t="shared" si="25"/>
        <v>0</v>
      </c>
      <c r="P151" s="117">
        <f>INDEX('2. Reguleringsparameters'!$D$44:$E$50,MATCH(C151,'2. Reguleringsparameters'!$B$44:$B$50,0),MATCH(D151,'2. Reguleringsparameters'!$D$43:$E$43,0))</f>
        <v>0.5</v>
      </c>
      <c r="Q151" s="65"/>
      <c r="R151" s="87">
        <f t="shared" si="26"/>
        <v>0</v>
      </c>
      <c r="S151" s="87">
        <f t="shared" si="26"/>
        <v>13046.747613391213</v>
      </c>
      <c r="T151" s="87">
        <f t="shared" si="26"/>
        <v>26093.495226782426</v>
      </c>
      <c r="U151" s="87">
        <f t="shared" si="26"/>
        <v>26093.495226782426</v>
      </c>
      <c r="V151" s="87">
        <f t="shared" si="26"/>
        <v>26093.495226782426</v>
      </c>
      <c r="W151" s="87">
        <f t="shared" si="26"/>
        <v>26093.495226782426</v>
      </c>
      <c r="X151" s="87">
        <f t="shared" si="26"/>
        <v>26093.495226782426</v>
      </c>
      <c r="Y151" s="87">
        <f t="shared" si="26"/>
        <v>26093.495226782426</v>
      </c>
      <c r="Z151" s="87">
        <f t="shared" si="26"/>
        <v>26093.495226782426</v>
      </c>
      <c r="AA151" s="87">
        <f t="shared" si="26"/>
        <v>26093.495226782426</v>
      </c>
      <c r="AB151" s="87">
        <f t="shared" si="26"/>
        <v>26093.495226782426</v>
      </c>
      <c r="AC151" s="87">
        <f t="shared" si="26"/>
        <v>13046.747613391199</v>
      </c>
      <c r="AD151" s="87">
        <f t="shared" si="26"/>
        <v>0</v>
      </c>
      <c r="AE151" s="87">
        <f t="shared" si="26"/>
        <v>0</v>
      </c>
      <c r="AF151" s="87">
        <f t="shared" si="26"/>
        <v>0</v>
      </c>
      <c r="AG151" s="87">
        <f t="shared" si="26"/>
        <v>0</v>
      </c>
      <c r="AI151" s="148"/>
      <c r="AJ151" s="128"/>
    </row>
    <row r="152" spans="2:36" s="132" customFormat="1" x14ac:dyDescent="0.2">
      <c r="B152" s="86">
        <f>'3. Investeringen'!B149</f>
        <v>135</v>
      </c>
      <c r="C152" s="86" t="str">
        <f>'3. Investeringen'!C149</f>
        <v>Nieuwe investeringen</v>
      </c>
      <c r="D152" s="86" t="str">
        <f>'3. Investeringen'!F149</f>
        <v>TD</v>
      </c>
      <c r="E152" s="121">
        <f>'3. Investeringen'!K149</f>
        <v>2012</v>
      </c>
      <c r="F152" s="172">
        <f>'3. Investeringen'!M149</f>
        <v>0</v>
      </c>
      <c r="G152" s="121">
        <f>'3. Investeringen'!N149</f>
        <v>2012</v>
      </c>
      <c r="H152" s="86">
        <f>'3. Investeringen'!O149</f>
        <v>9438.2883691093375</v>
      </c>
      <c r="I152" s="65"/>
      <c r="J152" s="86">
        <f>'6. Investeringen per jaar'!I149</f>
        <v>1</v>
      </c>
      <c r="K152" s="65"/>
      <c r="L152" s="123">
        <f t="shared" si="22"/>
        <v>2012</v>
      </c>
      <c r="M152" s="87">
        <f t="shared" si="23"/>
        <v>9438.2883691093375</v>
      </c>
      <c r="N152" s="117">
        <f t="shared" si="24"/>
        <v>0</v>
      </c>
      <c r="O152" s="87" t="b">
        <f t="shared" si="25"/>
        <v>0</v>
      </c>
      <c r="P152" s="117">
        <f>INDEX('2. Reguleringsparameters'!$D$44:$E$50,MATCH(C152,'2. Reguleringsparameters'!$B$44:$B$50,0),MATCH(D152,'2. Reguleringsparameters'!$D$43:$E$43,0))</f>
        <v>0.5</v>
      </c>
      <c r="Q152" s="65"/>
      <c r="R152" s="87">
        <f t="shared" si="26"/>
        <v>0</v>
      </c>
      <c r="S152" s="87">
        <f t="shared" si="26"/>
        <v>0</v>
      </c>
      <c r="T152" s="87">
        <f t="shared" si="26"/>
        <v>0</v>
      </c>
      <c r="U152" s="87">
        <f t="shared" si="26"/>
        <v>0</v>
      </c>
      <c r="V152" s="87">
        <f t="shared" si="26"/>
        <v>0</v>
      </c>
      <c r="W152" s="87">
        <f t="shared" si="26"/>
        <v>0</v>
      </c>
      <c r="X152" s="87">
        <f t="shared" si="26"/>
        <v>0</v>
      </c>
      <c r="Y152" s="87">
        <f t="shared" si="26"/>
        <v>0</v>
      </c>
      <c r="Z152" s="87">
        <f t="shared" si="26"/>
        <v>0</v>
      </c>
      <c r="AA152" s="87">
        <f t="shared" si="26"/>
        <v>0</v>
      </c>
      <c r="AB152" s="87">
        <f t="shared" si="26"/>
        <v>0</v>
      </c>
      <c r="AC152" s="87">
        <f t="shared" si="26"/>
        <v>0</v>
      </c>
      <c r="AD152" s="87">
        <f t="shared" si="26"/>
        <v>0</v>
      </c>
      <c r="AE152" s="87">
        <f t="shared" si="26"/>
        <v>0</v>
      </c>
      <c r="AF152" s="87">
        <f t="shared" si="26"/>
        <v>0</v>
      </c>
      <c r="AG152" s="87">
        <f t="shared" si="26"/>
        <v>0</v>
      </c>
      <c r="AI152" s="148"/>
      <c r="AJ152" s="128"/>
    </row>
    <row r="153" spans="2:36" s="132" customFormat="1" x14ac:dyDescent="0.2">
      <c r="B153" s="86">
        <f>'3. Investeringen'!B150</f>
        <v>136</v>
      </c>
      <c r="C153" s="86" t="str">
        <f>'3. Investeringen'!C150</f>
        <v>Nieuwe investeringen</v>
      </c>
      <c r="D153" s="86" t="str">
        <f>'3. Investeringen'!F150</f>
        <v>TD</v>
      </c>
      <c r="E153" s="121">
        <f>'3. Investeringen'!K150</f>
        <v>2013</v>
      </c>
      <c r="F153" s="172">
        <f>'3. Investeringen'!M150</f>
        <v>55</v>
      </c>
      <c r="G153" s="121">
        <f>'3. Investeringen'!N150</f>
        <v>2013</v>
      </c>
      <c r="H153" s="86">
        <f>'3. Investeringen'!O150</f>
        <v>1679792.2428601999</v>
      </c>
      <c r="I153" s="65"/>
      <c r="J153" s="86">
        <f>'6. Investeringen per jaar'!I150</f>
        <v>1</v>
      </c>
      <c r="K153" s="65"/>
      <c r="L153" s="123">
        <f t="shared" si="22"/>
        <v>2068</v>
      </c>
      <c r="M153" s="87">
        <f t="shared" si="23"/>
        <v>1420187.9871454416</v>
      </c>
      <c r="N153" s="117">
        <f t="shared" si="24"/>
        <v>46.5</v>
      </c>
      <c r="O153" s="87" t="b">
        <f t="shared" si="25"/>
        <v>0</v>
      </c>
      <c r="P153" s="117">
        <f>INDEX('2. Reguleringsparameters'!$D$44:$E$50,MATCH(C153,'2. Reguleringsparameters'!$B$44:$B$50,0),MATCH(D153,'2. Reguleringsparameters'!$D$43:$E$43,0))</f>
        <v>0.5</v>
      </c>
      <c r="Q153" s="65"/>
      <c r="R153" s="87">
        <f t="shared" si="26"/>
        <v>0</v>
      </c>
      <c r="S153" s="87">
        <f t="shared" si="26"/>
        <v>0</v>
      </c>
      <c r="T153" s="87">
        <f t="shared" si="26"/>
        <v>15270.838571456363</v>
      </c>
      <c r="U153" s="87">
        <f t="shared" si="26"/>
        <v>30541.677142912726</v>
      </c>
      <c r="V153" s="87">
        <f t="shared" si="26"/>
        <v>30541.677142912726</v>
      </c>
      <c r="W153" s="87">
        <f t="shared" si="26"/>
        <v>30541.677142912726</v>
      </c>
      <c r="X153" s="87">
        <f t="shared" si="26"/>
        <v>30541.677142912726</v>
      </c>
      <c r="Y153" s="87">
        <f t="shared" si="26"/>
        <v>30541.677142912726</v>
      </c>
      <c r="Z153" s="87">
        <f t="shared" si="26"/>
        <v>30541.677142912726</v>
      </c>
      <c r="AA153" s="87">
        <f t="shared" si="26"/>
        <v>30541.677142912726</v>
      </c>
      <c r="AB153" s="87">
        <f t="shared" si="26"/>
        <v>30541.677142912726</v>
      </c>
      <c r="AC153" s="87">
        <f t="shared" si="26"/>
        <v>36650.012571495266</v>
      </c>
      <c r="AD153" s="87">
        <f t="shared" si="26"/>
        <v>35704.205795456677</v>
      </c>
      <c r="AE153" s="87">
        <f t="shared" si="26"/>
        <v>34782.806936219087</v>
      </c>
      <c r="AF153" s="87">
        <f t="shared" si="26"/>
        <v>33885.186112058596</v>
      </c>
      <c r="AG153" s="87">
        <f t="shared" si="26"/>
        <v>33010.729696263537</v>
      </c>
      <c r="AI153" s="148"/>
      <c r="AJ153" s="128"/>
    </row>
    <row r="154" spans="2:36" s="132" customFormat="1" x14ac:dyDescent="0.2">
      <c r="B154" s="86">
        <f>'3. Investeringen'!B151</f>
        <v>137</v>
      </c>
      <c r="C154" s="86" t="str">
        <f>'3. Investeringen'!C151</f>
        <v>Nieuwe investeringen</v>
      </c>
      <c r="D154" s="86" t="str">
        <f>'3. Investeringen'!F151</f>
        <v>TD</v>
      </c>
      <c r="E154" s="121">
        <f>'3. Investeringen'!K151</f>
        <v>2013</v>
      </c>
      <c r="F154" s="172">
        <f>'3. Investeringen'!M151</f>
        <v>45</v>
      </c>
      <c r="G154" s="121">
        <f>'3. Investeringen'!N151</f>
        <v>2013</v>
      </c>
      <c r="H154" s="86">
        <f>'3. Investeringen'!O151</f>
        <v>3693953.5182383396</v>
      </c>
      <c r="I154" s="65"/>
      <c r="J154" s="86">
        <f>'6. Investeringen per jaar'!I151</f>
        <v>1</v>
      </c>
      <c r="K154" s="65"/>
      <c r="L154" s="123">
        <f t="shared" si="22"/>
        <v>2058</v>
      </c>
      <c r="M154" s="87">
        <f t="shared" si="23"/>
        <v>2996206.7425710978</v>
      </c>
      <c r="N154" s="117">
        <f t="shared" si="24"/>
        <v>36.5</v>
      </c>
      <c r="O154" s="87" t="b">
        <f t="shared" si="25"/>
        <v>0</v>
      </c>
      <c r="P154" s="117">
        <f>INDEX('2. Reguleringsparameters'!$D$44:$E$50,MATCH(C154,'2. Reguleringsparameters'!$B$44:$B$50,0),MATCH(D154,'2. Reguleringsparameters'!$D$43:$E$43,0))</f>
        <v>0.5</v>
      </c>
      <c r="Q154" s="65"/>
      <c r="R154" s="87">
        <f t="shared" si="26"/>
        <v>0</v>
      </c>
      <c r="S154" s="87">
        <f t="shared" si="26"/>
        <v>0</v>
      </c>
      <c r="T154" s="87">
        <f t="shared" si="26"/>
        <v>41043.927980426</v>
      </c>
      <c r="U154" s="87">
        <f t="shared" si="26"/>
        <v>82087.855960852001</v>
      </c>
      <c r="V154" s="87">
        <f t="shared" si="26"/>
        <v>82087.855960852001</v>
      </c>
      <c r="W154" s="87">
        <f t="shared" si="26"/>
        <v>82087.855960852001</v>
      </c>
      <c r="X154" s="87">
        <f t="shared" si="26"/>
        <v>82087.855960852001</v>
      </c>
      <c r="Y154" s="87">
        <f t="shared" si="26"/>
        <v>82087.855960852001</v>
      </c>
      <c r="Z154" s="87">
        <f t="shared" si="26"/>
        <v>82087.855960852001</v>
      </c>
      <c r="AA154" s="87">
        <f t="shared" si="26"/>
        <v>82087.855960852001</v>
      </c>
      <c r="AB154" s="87">
        <f t="shared" si="26"/>
        <v>82087.855960852001</v>
      </c>
      <c r="AC154" s="87">
        <f t="shared" si="26"/>
        <v>98505.427153022378</v>
      </c>
      <c r="AD154" s="87">
        <f t="shared" si="26"/>
        <v>95266.89256169014</v>
      </c>
      <c r="AE154" s="87">
        <f t="shared" si="26"/>
        <v>92134.830340483895</v>
      </c>
      <c r="AF154" s="87">
        <f t="shared" si="26"/>
        <v>89105.740027920052</v>
      </c>
      <c r="AG154" s="87">
        <f t="shared" si="26"/>
        <v>86176.236246180211</v>
      </c>
      <c r="AI154" s="148"/>
      <c r="AJ154" s="128"/>
    </row>
    <row r="155" spans="2:36" s="132" customFormat="1" x14ac:dyDescent="0.2">
      <c r="B155" s="86">
        <f>'3. Investeringen'!B152</f>
        <v>138</v>
      </c>
      <c r="C155" s="86" t="str">
        <f>'3. Investeringen'!C152</f>
        <v>Nieuwe investeringen</v>
      </c>
      <c r="D155" s="86" t="str">
        <f>'3. Investeringen'!F152</f>
        <v>TD</v>
      </c>
      <c r="E155" s="121">
        <f>'3. Investeringen'!K152</f>
        <v>2013</v>
      </c>
      <c r="F155" s="172">
        <f>'3. Investeringen'!M152</f>
        <v>30</v>
      </c>
      <c r="G155" s="121">
        <f>'3. Investeringen'!N152</f>
        <v>2013</v>
      </c>
      <c r="H155" s="86">
        <f>'3. Investeringen'!O152</f>
        <v>780999.4568346584</v>
      </c>
      <c r="I155" s="65"/>
      <c r="J155" s="86">
        <f>'6. Investeringen per jaar'!I152</f>
        <v>1</v>
      </c>
      <c r="K155" s="65"/>
      <c r="L155" s="123">
        <f t="shared" si="22"/>
        <v>2043</v>
      </c>
      <c r="M155" s="87">
        <f t="shared" si="23"/>
        <v>559716.27739817183</v>
      </c>
      <c r="N155" s="117">
        <f t="shared" si="24"/>
        <v>21.5</v>
      </c>
      <c r="O155" s="87" t="b">
        <f t="shared" si="25"/>
        <v>0</v>
      </c>
      <c r="P155" s="117">
        <f>INDEX('2. Reguleringsparameters'!$D$44:$E$50,MATCH(C155,'2. Reguleringsparameters'!$B$44:$B$50,0),MATCH(D155,'2. Reguleringsparameters'!$D$43:$E$43,0))</f>
        <v>0.5</v>
      </c>
      <c r="Q155" s="65"/>
      <c r="R155" s="87">
        <f t="shared" si="26"/>
        <v>0</v>
      </c>
      <c r="S155" s="87">
        <f t="shared" si="26"/>
        <v>0</v>
      </c>
      <c r="T155" s="87">
        <f t="shared" si="26"/>
        <v>13016.657613910973</v>
      </c>
      <c r="U155" s="87">
        <f t="shared" si="26"/>
        <v>26033.315227821946</v>
      </c>
      <c r="V155" s="87">
        <f t="shared" si="26"/>
        <v>26033.315227821946</v>
      </c>
      <c r="W155" s="87">
        <f t="shared" si="26"/>
        <v>26033.315227821946</v>
      </c>
      <c r="X155" s="87">
        <f t="shared" si="26"/>
        <v>26033.315227821946</v>
      </c>
      <c r="Y155" s="87">
        <f t="shared" si="26"/>
        <v>26033.315227821946</v>
      </c>
      <c r="Z155" s="87">
        <f t="shared" si="26"/>
        <v>26033.315227821946</v>
      </c>
      <c r="AA155" s="87">
        <f t="shared" si="26"/>
        <v>26033.315227821946</v>
      </c>
      <c r="AB155" s="87">
        <f t="shared" si="26"/>
        <v>26033.315227821946</v>
      </c>
      <c r="AC155" s="87">
        <f t="shared" si="26"/>
        <v>31239.978273386336</v>
      </c>
      <c r="AD155" s="87">
        <f t="shared" si="26"/>
        <v>29496.351579057791</v>
      </c>
      <c r="AE155" s="87">
        <f t="shared" si="26"/>
        <v>27850.04358394759</v>
      </c>
      <c r="AF155" s="87">
        <f t="shared" si="26"/>
        <v>26295.622546704002</v>
      </c>
      <c r="AG155" s="87">
        <f t="shared" si="26"/>
        <v>25419.101795147202</v>
      </c>
      <c r="AI155" s="148"/>
      <c r="AJ155" s="128"/>
    </row>
    <row r="156" spans="2:36" s="132" customFormat="1" x14ac:dyDescent="0.2">
      <c r="B156" s="86">
        <f>'3. Investeringen'!B153</f>
        <v>139</v>
      </c>
      <c r="C156" s="86" t="str">
        <f>'3. Investeringen'!C153</f>
        <v>Nieuwe investeringen</v>
      </c>
      <c r="D156" s="86" t="str">
        <f>'3. Investeringen'!F153</f>
        <v>TD</v>
      </c>
      <c r="E156" s="121">
        <f>'3. Investeringen'!K153</f>
        <v>2013</v>
      </c>
      <c r="F156" s="172">
        <f>'3. Investeringen'!M153</f>
        <v>25</v>
      </c>
      <c r="G156" s="121">
        <f>'3. Investeringen'!N153</f>
        <v>2013</v>
      </c>
      <c r="H156" s="86">
        <f>'3. Investeringen'!O153</f>
        <v>1401.2938544116071</v>
      </c>
      <c r="I156" s="65"/>
      <c r="J156" s="86">
        <f>'6. Investeringen per jaar'!I153</f>
        <v>1</v>
      </c>
      <c r="K156" s="65"/>
      <c r="L156" s="123">
        <f t="shared" si="22"/>
        <v>2038</v>
      </c>
      <c r="M156" s="87">
        <f t="shared" si="23"/>
        <v>924.85394391166074</v>
      </c>
      <c r="N156" s="117">
        <f t="shared" si="24"/>
        <v>16.5</v>
      </c>
      <c r="O156" s="87" t="b">
        <f t="shared" si="25"/>
        <v>0</v>
      </c>
      <c r="P156" s="117">
        <f>INDEX('2. Reguleringsparameters'!$D$44:$E$50,MATCH(C156,'2. Reguleringsparameters'!$B$44:$B$50,0),MATCH(D156,'2. Reguleringsparameters'!$D$43:$E$43,0))</f>
        <v>0.5</v>
      </c>
      <c r="Q156" s="65"/>
      <c r="R156" s="87">
        <f t="shared" si="26"/>
        <v>0</v>
      </c>
      <c r="S156" s="87">
        <f t="shared" si="26"/>
        <v>0</v>
      </c>
      <c r="T156" s="87">
        <f t="shared" si="26"/>
        <v>28.025877088232143</v>
      </c>
      <c r="U156" s="87">
        <f t="shared" si="26"/>
        <v>56.051754176464279</v>
      </c>
      <c r="V156" s="87">
        <f t="shared" si="26"/>
        <v>56.051754176464279</v>
      </c>
      <c r="W156" s="87">
        <f t="shared" si="26"/>
        <v>56.051754176464279</v>
      </c>
      <c r="X156" s="87">
        <f t="shared" si="26"/>
        <v>56.051754176464279</v>
      </c>
      <c r="Y156" s="87">
        <f t="shared" si="26"/>
        <v>56.051754176464279</v>
      </c>
      <c r="Z156" s="87">
        <f t="shared" si="26"/>
        <v>56.051754176464279</v>
      </c>
      <c r="AA156" s="87">
        <f t="shared" si="26"/>
        <v>56.051754176464279</v>
      </c>
      <c r="AB156" s="87">
        <f t="shared" si="26"/>
        <v>56.051754176464279</v>
      </c>
      <c r="AC156" s="87">
        <f t="shared" si="26"/>
        <v>67.262105011757143</v>
      </c>
      <c r="AD156" s="87">
        <f t="shared" si="26"/>
        <v>62.370315556356623</v>
      </c>
      <c r="AE156" s="87">
        <f t="shared" si="26"/>
        <v>57.834292606803409</v>
      </c>
      <c r="AF156" s="87">
        <f t="shared" si="26"/>
        <v>54.621276350869891</v>
      </c>
      <c r="AG156" s="87">
        <f t="shared" si="26"/>
        <v>54.621276350869891</v>
      </c>
      <c r="AI156" s="148"/>
      <c r="AJ156" s="128"/>
    </row>
    <row r="157" spans="2:36" s="132" customFormat="1" x14ac:dyDescent="0.2">
      <c r="B157" s="86">
        <f>'3. Investeringen'!B154</f>
        <v>140</v>
      </c>
      <c r="C157" s="86" t="str">
        <f>'3. Investeringen'!C154</f>
        <v>Nieuwe investeringen</v>
      </c>
      <c r="D157" s="86" t="str">
        <f>'3. Investeringen'!F154</f>
        <v>TD</v>
      </c>
      <c r="E157" s="121">
        <f>'3. Investeringen'!K154</f>
        <v>2013</v>
      </c>
      <c r="F157" s="172">
        <f>'3. Investeringen'!M154</f>
        <v>10</v>
      </c>
      <c r="G157" s="121">
        <f>'3. Investeringen'!N154</f>
        <v>2013</v>
      </c>
      <c r="H157" s="86">
        <f>'3. Investeringen'!O154</f>
        <v>392645.94213164691</v>
      </c>
      <c r="I157" s="65"/>
      <c r="J157" s="86">
        <f>'6. Investeringen per jaar'!I154</f>
        <v>1</v>
      </c>
      <c r="K157" s="65"/>
      <c r="L157" s="123">
        <f t="shared" si="22"/>
        <v>2023</v>
      </c>
      <c r="M157" s="87">
        <f t="shared" si="23"/>
        <v>58896.891319746966</v>
      </c>
      <c r="N157" s="117">
        <f t="shared" si="24"/>
        <v>1.5</v>
      </c>
      <c r="O157" s="87" t="b">
        <f t="shared" si="25"/>
        <v>0</v>
      </c>
      <c r="P157" s="117">
        <f>INDEX('2. Reguleringsparameters'!$D$44:$E$50,MATCH(C157,'2. Reguleringsparameters'!$B$44:$B$50,0),MATCH(D157,'2. Reguleringsparameters'!$D$43:$E$43,0))</f>
        <v>0.5</v>
      </c>
      <c r="Q157" s="65"/>
      <c r="R157" s="87">
        <f t="shared" si="26"/>
        <v>0</v>
      </c>
      <c r="S157" s="87">
        <f t="shared" si="26"/>
        <v>0</v>
      </c>
      <c r="T157" s="87">
        <f t="shared" si="26"/>
        <v>19632.297106582348</v>
      </c>
      <c r="U157" s="87">
        <f t="shared" si="26"/>
        <v>39264.594213164695</v>
      </c>
      <c r="V157" s="87">
        <f t="shared" si="26"/>
        <v>39264.594213164695</v>
      </c>
      <c r="W157" s="87">
        <f t="shared" si="26"/>
        <v>39264.594213164695</v>
      </c>
      <c r="X157" s="87">
        <f t="shared" si="26"/>
        <v>39264.594213164695</v>
      </c>
      <c r="Y157" s="87">
        <f t="shared" si="26"/>
        <v>39264.594213164695</v>
      </c>
      <c r="Z157" s="87">
        <f t="shared" si="26"/>
        <v>39264.594213164695</v>
      </c>
      <c r="AA157" s="87">
        <f t="shared" si="26"/>
        <v>39264.594213164695</v>
      </c>
      <c r="AB157" s="87">
        <f t="shared" si="26"/>
        <v>39264.594213164695</v>
      </c>
      <c r="AC157" s="87">
        <f t="shared" si="26"/>
        <v>47117.513055797572</v>
      </c>
      <c r="AD157" s="87">
        <f t="shared" si="26"/>
        <v>11779.378263949395</v>
      </c>
      <c r="AE157" s="87">
        <f t="shared" si="26"/>
        <v>0</v>
      </c>
      <c r="AF157" s="87">
        <f t="shared" si="26"/>
        <v>0</v>
      </c>
      <c r="AG157" s="87">
        <f t="shared" si="26"/>
        <v>0</v>
      </c>
      <c r="AI157" s="148"/>
      <c r="AJ157" s="128"/>
    </row>
    <row r="158" spans="2:36" s="132" customFormat="1" x14ac:dyDescent="0.2">
      <c r="B158" s="86">
        <f>'3. Investeringen'!B155</f>
        <v>141</v>
      </c>
      <c r="C158" s="86" t="str">
        <f>'3. Investeringen'!C155</f>
        <v>Nieuwe investeringen</v>
      </c>
      <c r="D158" s="86" t="str">
        <f>'3. Investeringen'!F155</f>
        <v>TD</v>
      </c>
      <c r="E158" s="121">
        <f>'3. Investeringen'!K155</f>
        <v>2013</v>
      </c>
      <c r="F158" s="172">
        <f>'3. Investeringen'!M155</f>
        <v>0</v>
      </c>
      <c r="G158" s="121">
        <f>'3. Investeringen'!N155</f>
        <v>2013</v>
      </c>
      <c r="H158" s="86">
        <f>'3. Investeringen'!O155</f>
        <v>10040.448973730447</v>
      </c>
      <c r="I158" s="65"/>
      <c r="J158" s="86">
        <f>'6. Investeringen per jaar'!I155</f>
        <v>1</v>
      </c>
      <c r="K158" s="65"/>
      <c r="L158" s="123">
        <f t="shared" si="22"/>
        <v>2013</v>
      </c>
      <c r="M158" s="87">
        <f t="shared" si="23"/>
        <v>10040.448973730447</v>
      </c>
      <c r="N158" s="117">
        <f t="shared" si="24"/>
        <v>0</v>
      </c>
      <c r="O158" s="87" t="b">
        <f t="shared" si="25"/>
        <v>0</v>
      </c>
      <c r="P158" s="117">
        <f>INDEX('2. Reguleringsparameters'!$D$44:$E$50,MATCH(C158,'2. Reguleringsparameters'!$B$44:$B$50,0),MATCH(D158,'2. Reguleringsparameters'!$D$43:$E$43,0))</f>
        <v>0.5</v>
      </c>
      <c r="Q158" s="65"/>
      <c r="R158" s="87">
        <f t="shared" ref="R158:AG167" si="27">$J158*IF($O158,-1,1)*
IF(OR(R$10&gt;$L158,R$10&lt;$E158,$F158=0),0,
IF(R$10&lt;2022,
IF($E158&lt;2011,
VDB(
ABS($H158),
0,
$F158,
R$10-$G158,
IF(R$10-$G158+1&lt;$F158,R$10-$G158+1,$F158),
1),
VDB(
ABS($H158),
0,
$F158,
MAX(0,R$10-$G158-$P158),
IF(R$10-$G158-$P158+1&lt;$F158,R$10-$G158-$P158+1,$F158),
1)),
IF($E158&lt;2022,
VDB(
ABS($M158),
0,
$N158,
R$10-2022,
IF(R$10-2022+1&lt;$N158,R$10-2022+1,$N158),
$G$12),
VDB(
ABS($M158),
0,
$N158,
MAX(0,R$10-2022-$P158),
IF(R$10-2022-$P158+1&lt;$N158,R$10-2022-$P158+1,$N158),
$G$12))
))</f>
        <v>0</v>
      </c>
      <c r="S158" s="87">
        <f t="shared" si="27"/>
        <v>0</v>
      </c>
      <c r="T158" s="87">
        <f t="shared" si="27"/>
        <v>0</v>
      </c>
      <c r="U158" s="87">
        <f t="shared" si="27"/>
        <v>0</v>
      </c>
      <c r="V158" s="87">
        <f t="shared" si="27"/>
        <v>0</v>
      </c>
      <c r="W158" s="87">
        <f t="shared" si="27"/>
        <v>0</v>
      </c>
      <c r="X158" s="87">
        <f t="shared" si="27"/>
        <v>0</v>
      </c>
      <c r="Y158" s="87">
        <f t="shared" si="27"/>
        <v>0</v>
      </c>
      <c r="Z158" s="87">
        <f t="shared" si="27"/>
        <v>0</v>
      </c>
      <c r="AA158" s="87">
        <f t="shared" si="27"/>
        <v>0</v>
      </c>
      <c r="AB158" s="87">
        <f t="shared" si="27"/>
        <v>0</v>
      </c>
      <c r="AC158" s="87">
        <f t="shared" si="27"/>
        <v>0</v>
      </c>
      <c r="AD158" s="87">
        <f t="shared" si="27"/>
        <v>0</v>
      </c>
      <c r="AE158" s="87">
        <f t="shared" si="27"/>
        <v>0</v>
      </c>
      <c r="AF158" s="87">
        <f t="shared" si="27"/>
        <v>0</v>
      </c>
      <c r="AG158" s="87">
        <f t="shared" si="27"/>
        <v>0</v>
      </c>
      <c r="AI158" s="148"/>
      <c r="AJ158" s="128"/>
    </row>
    <row r="159" spans="2:36" s="132" customFormat="1" x14ac:dyDescent="0.2">
      <c r="B159" s="86">
        <f>'3. Investeringen'!B156</f>
        <v>142</v>
      </c>
      <c r="C159" s="86" t="str">
        <f>'3. Investeringen'!C156</f>
        <v>Nieuwe investeringen</v>
      </c>
      <c r="D159" s="86" t="str">
        <f>'3. Investeringen'!F156</f>
        <v>TD</v>
      </c>
      <c r="E159" s="121">
        <f>'3. Investeringen'!K156</f>
        <v>2014</v>
      </c>
      <c r="F159" s="172">
        <f>'3. Investeringen'!M156</f>
        <v>55</v>
      </c>
      <c r="G159" s="121">
        <f>'3. Investeringen'!N156</f>
        <v>2014</v>
      </c>
      <c r="H159" s="86">
        <f>'3. Investeringen'!O156</f>
        <v>2146380.80564507</v>
      </c>
      <c r="I159" s="65"/>
      <c r="J159" s="86">
        <f>'6. Investeringen per jaar'!I156</f>
        <v>1</v>
      </c>
      <c r="K159" s="65"/>
      <c r="L159" s="123">
        <f t="shared" si="22"/>
        <v>2069</v>
      </c>
      <c r="M159" s="87">
        <f t="shared" si="23"/>
        <v>1853692.5139661967</v>
      </c>
      <c r="N159" s="117">
        <f t="shared" si="24"/>
        <v>47.5</v>
      </c>
      <c r="O159" s="87" t="b">
        <f t="shared" si="25"/>
        <v>0</v>
      </c>
      <c r="P159" s="117">
        <f>INDEX('2. Reguleringsparameters'!$D$44:$E$50,MATCH(C159,'2. Reguleringsparameters'!$B$44:$B$50,0),MATCH(D159,'2. Reguleringsparameters'!$D$43:$E$43,0))</f>
        <v>0.5</v>
      </c>
      <c r="Q159" s="65"/>
      <c r="R159" s="87">
        <f t="shared" si="27"/>
        <v>0</v>
      </c>
      <c r="S159" s="87">
        <f t="shared" si="27"/>
        <v>0</v>
      </c>
      <c r="T159" s="87">
        <f t="shared" si="27"/>
        <v>0</v>
      </c>
      <c r="U159" s="87">
        <f t="shared" si="27"/>
        <v>19512.552778591547</v>
      </c>
      <c r="V159" s="87">
        <f t="shared" si="27"/>
        <v>39025.105557183095</v>
      </c>
      <c r="W159" s="87">
        <f t="shared" si="27"/>
        <v>39025.105557183095</v>
      </c>
      <c r="X159" s="87">
        <f t="shared" si="27"/>
        <v>39025.105557183095</v>
      </c>
      <c r="Y159" s="87">
        <f t="shared" si="27"/>
        <v>39025.105557183095</v>
      </c>
      <c r="Z159" s="87">
        <f t="shared" si="27"/>
        <v>39025.105557183095</v>
      </c>
      <c r="AA159" s="87">
        <f t="shared" si="27"/>
        <v>39025.105557183095</v>
      </c>
      <c r="AB159" s="87">
        <f t="shared" si="27"/>
        <v>39025.105557183095</v>
      </c>
      <c r="AC159" s="87">
        <f t="shared" si="27"/>
        <v>46830.126668619705</v>
      </c>
      <c r="AD159" s="87">
        <f t="shared" si="27"/>
        <v>45647.049784359842</v>
      </c>
      <c r="AE159" s="87">
        <f t="shared" si="27"/>
        <v>44493.861158228647</v>
      </c>
      <c r="AF159" s="87">
        <f t="shared" si="27"/>
        <v>43369.805718441814</v>
      </c>
      <c r="AG159" s="87">
        <f t="shared" si="27"/>
        <v>42274.147468712763</v>
      </c>
      <c r="AI159" s="148"/>
      <c r="AJ159" s="128"/>
    </row>
    <row r="160" spans="2:36" s="132" customFormat="1" x14ac:dyDescent="0.2">
      <c r="B160" s="86">
        <f>'3. Investeringen'!B157</f>
        <v>143</v>
      </c>
      <c r="C160" s="86" t="str">
        <f>'3. Investeringen'!C157</f>
        <v>Nieuwe investeringen</v>
      </c>
      <c r="D160" s="86" t="str">
        <f>'3. Investeringen'!F157</f>
        <v>TD</v>
      </c>
      <c r="E160" s="121">
        <f>'3. Investeringen'!K157</f>
        <v>2014</v>
      </c>
      <c r="F160" s="172">
        <f>'3. Investeringen'!M157</f>
        <v>45</v>
      </c>
      <c r="G160" s="121">
        <f>'3. Investeringen'!N157</f>
        <v>2014</v>
      </c>
      <c r="H160" s="86">
        <f>'3. Investeringen'!O157</f>
        <v>4687133.0309084048</v>
      </c>
      <c r="I160" s="65"/>
      <c r="J160" s="86">
        <f>'6. Investeringen per jaar'!I157</f>
        <v>1</v>
      </c>
      <c r="K160" s="65"/>
      <c r="L160" s="123">
        <f t="shared" si="22"/>
        <v>2059</v>
      </c>
      <c r="M160" s="87">
        <f t="shared" si="23"/>
        <v>3905944.1924236706</v>
      </c>
      <c r="N160" s="117">
        <f t="shared" si="24"/>
        <v>37.5</v>
      </c>
      <c r="O160" s="87" t="b">
        <f t="shared" si="25"/>
        <v>0</v>
      </c>
      <c r="P160" s="117">
        <f>INDEX('2. Reguleringsparameters'!$D$44:$E$50,MATCH(C160,'2. Reguleringsparameters'!$B$44:$B$50,0),MATCH(D160,'2. Reguleringsparameters'!$D$43:$E$43,0))</f>
        <v>0.5</v>
      </c>
      <c r="Q160" s="65"/>
      <c r="R160" s="87">
        <f t="shared" si="27"/>
        <v>0</v>
      </c>
      <c r="S160" s="87">
        <f t="shared" si="27"/>
        <v>0</v>
      </c>
      <c r="T160" s="87">
        <f t="shared" si="27"/>
        <v>0</v>
      </c>
      <c r="U160" s="87">
        <f t="shared" si="27"/>
        <v>52079.255898982279</v>
      </c>
      <c r="V160" s="87">
        <f t="shared" si="27"/>
        <v>104158.51179796456</v>
      </c>
      <c r="W160" s="87">
        <f t="shared" si="27"/>
        <v>104158.51179796456</v>
      </c>
      <c r="X160" s="87">
        <f t="shared" si="27"/>
        <v>104158.51179796456</v>
      </c>
      <c r="Y160" s="87">
        <f t="shared" si="27"/>
        <v>104158.51179796456</v>
      </c>
      <c r="Z160" s="87">
        <f t="shared" si="27"/>
        <v>104158.51179796456</v>
      </c>
      <c r="AA160" s="87">
        <f t="shared" si="27"/>
        <v>104158.51179796456</v>
      </c>
      <c r="AB160" s="87">
        <f t="shared" si="27"/>
        <v>104158.51179796456</v>
      </c>
      <c r="AC160" s="87">
        <f t="shared" si="27"/>
        <v>124990.21415755746</v>
      </c>
      <c r="AD160" s="87">
        <f t="shared" si="27"/>
        <v>120990.52730451562</v>
      </c>
      <c r="AE160" s="87">
        <f t="shared" si="27"/>
        <v>117118.83043077111</v>
      </c>
      <c r="AF160" s="87">
        <f t="shared" si="27"/>
        <v>113371.02785698643</v>
      </c>
      <c r="AG160" s="87">
        <f t="shared" si="27"/>
        <v>109743.15496556286</v>
      </c>
      <c r="AI160" s="148"/>
      <c r="AJ160" s="128"/>
    </row>
    <row r="161" spans="2:36" s="132" customFormat="1" x14ac:dyDescent="0.2">
      <c r="B161" s="86">
        <f>'3. Investeringen'!B158</f>
        <v>144</v>
      </c>
      <c r="C161" s="86" t="str">
        <f>'3. Investeringen'!C158</f>
        <v>Nieuwe investeringen</v>
      </c>
      <c r="D161" s="86" t="str">
        <f>'3. Investeringen'!F158</f>
        <v>TD</v>
      </c>
      <c r="E161" s="121">
        <f>'3. Investeringen'!K158</f>
        <v>2014</v>
      </c>
      <c r="F161" s="172">
        <f>'3. Investeringen'!M158</f>
        <v>30</v>
      </c>
      <c r="G161" s="121">
        <f>'3. Investeringen'!N158</f>
        <v>2014</v>
      </c>
      <c r="H161" s="86">
        <f>'3. Investeringen'!O158</f>
        <v>963613.63931597373</v>
      </c>
      <c r="I161" s="65"/>
      <c r="J161" s="86">
        <f>'6. Investeringen per jaar'!I158</f>
        <v>1</v>
      </c>
      <c r="K161" s="65"/>
      <c r="L161" s="123">
        <f t="shared" si="22"/>
        <v>2044</v>
      </c>
      <c r="M161" s="87">
        <f t="shared" si="23"/>
        <v>722710.22948698036</v>
      </c>
      <c r="N161" s="117">
        <f t="shared" si="24"/>
        <v>22.5</v>
      </c>
      <c r="O161" s="87" t="b">
        <f t="shared" si="25"/>
        <v>0</v>
      </c>
      <c r="P161" s="117">
        <f>INDEX('2. Reguleringsparameters'!$D$44:$E$50,MATCH(C161,'2. Reguleringsparameters'!$B$44:$B$50,0),MATCH(D161,'2. Reguleringsparameters'!$D$43:$E$43,0))</f>
        <v>0.5</v>
      </c>
      <c r="Q161" s="65"/>
      <c r="R161" s="87">
        <f t="shared" si="27"/>
        <v>0</v>
      </c>
      <c r="S161" s="87">
        <f t="shared" si="27"/>
        <v>0</v>
      </c>
      <c r="T161" s="87">
        <f t="shared" si="27"/>
        <v>0</v>
      </c>
      <c r="U161" s="87">
        <f t="shared" si="27"/>
        <v>16060.227321932896</v>
      </c>
      <c r="V161" s="87">
        <f t="shared" si="27"/>
        <v>32120.454643865793</v>
      </c>
      <c r="W161" s="87">
        <f t="shared" si="27"/>
        <v>32120.454643865793</v>
      </c>
      <c r="X161" s="87">
        <f t="shared" si="27"/>
        <v>32120.454643865793</v>
      </c>
      <c r="Y161" s="87">
        <f t="shared" si="27"/>
        <v>32120.454643865793</v>
      </c>
      <c r="Z161" s="87">
        <f t="shared" si="27"/>
        <v>32120.454643865793</v>
      </c>
      <c r="AA161" s="87">
        <f t="shared" si="27"/>
        <v>32120.454643865793</v>
      </c>
      <c r="AB161" s="87">
        <f t="shared" si="27"/>
        <v>32120.454643865793</v>
      </c>
      <c r="AC161" s="87">
        <f t="shared" si="27"/>
        <v>38544.545572638948</v>
      </c>
      <c r="AD161" s="87">
        <f t="shared" si="27"/>
        <v>36488.836475431541</v>
      </c>
      <c r="AE161" s="87">
        <f t="shared" si="27"/>
        <v>34542.765196741857</v>
      </c>
      <c r="AF161" s="87">
        <f t="shared" si="27"/>
        <v>32700.484386248954</v>
      </c>
      <c r="AG161" s="87">
        <f t="shared" si="27"/>
        <v>31374.789073292915</v>
      </c>
      <c r="AI161" s="148"/>
      <c r="AJ161" s="128"/>
    </row>
    <row r="162" spans="2:36" s="132" customFormat="1" x14ac:dyDescent="0.2">
      <c r="B162" s="86">
        <f>'3. Investeringen'!B159</f>
        <v>145</v>
      </c>
      <c r="C162" s="86" t="str">
        <f>'3. Investeringen'!C159</f>
        <v>Nieuwe investeringen</v>
      </c>
      <c r="D162" s="86" t="str">
        <f>'3. Investeringen'!F159</f>
        <v>TD</v>
      </c>
      <c r="E162" s="121">
        <f>'3. Investeringen'!K159</f>
        <v>2014</v>
      </c>
      <c r="F162" s="172">
        <f>'3. Investeringen'!M159</f>
        <v>25</v>
      </c>
      <c r="G162" s="121">
        <f>'3. Investeringen'!N159</f>
        <v>2014</v>
      </c>
      <c r="H162" s="86">
        <f>'3. Investeringen'!O159</f>
        <v>3272.543515036954</v>
      </c>
      <c r="I162" s="65"/>
      <c r="J162" s="86">
        <f>'6. Investeringen per jaar'!I159</f>
        <v>1</v>
      </c>
      <c r="K162" s="65"/>
      <c r="L162" s="123">
        <f t="shared" si="22"/>
        <v>2039</v>
      </c>
      <c r="M162" s="87">
        <f t="shared" si="23"/>
        <v>2290.7804605258675</v>
      </c>
      <c r="N162" s="117">
        <f t="shared" si="24"/>
        <v>17.5</v>
      </c>
      <c r="O162" s="87" t="b">
        <f t="shared" si="25"/>
        <v>0</v>
      </c>
      <c r="P162" s="117">
        <f>INDEX('2. Reguleringsparameters'!$D$44:$E$50,MATCH(C162,'2. Reguleringsparameters'!$B$44:$B$50,0),MATCH(D162,'2. Reguleringsparameters'!$D$43:$E$43,0))</f>
        <v>0.5</v>
      </c>
      <c r="Q162" s="65"/>
      <c r="R162" s="87">
        <f t="shared" si="27"/>
        <v>0</v>
      </c>
      <c r="S162" s="87">
        <f t="shared" si="27"/>
        <v>0</v>
      </c>
      <c r="T162" s="87">
        <f t="shared" si="27"/>
        <v>0</v>
      </c>
      <c r="U162" s="87">
        <f t="shared" si="27"/>
        <v>65.450870300739084</v>
      </c>
      <c r="V162" s="87">
        <f t="shared" si="27"/>
        <v>130.90174060147817</v>
      </c>
      <c r="W162" s="87">
        <f t="shared" si="27"/>
        <v>130.90174060147817</v>
      </c>
      <c r="X162" s="87">
        <f t="shared" si="27"/>
        <v>130.90174060147817</v>
      </c>
      <c r="Y162" s="87">
        <f t="shared" si="27"/>
        <v>130.90174060147817</v>
      </c>
      <c r="Z162" s="87">
        <f t="shared" si="27"/>
        <v>130.90174060147817</v>
      </c>
      <c r="AA162" s="87">
        <f t="shared" si="27"/>
        <v>130.90174060147817</v>
      </c>
      <c r="AB162" s="87">
        <f t="shared" si="27"/>
        <v>130.90174060147817</v>
      </c>
      <c r="AC162" s="87">
        <f t="shared" si="27"/>
        <v>157.08208872177377</v>
      </c>
      <c r="AD162" s="87">
        <f t="shared" si="27"/>
        <v>146.31074549513787</v>
      </c>
      <c r="AE162" s="87">
        <f t="shared" si="27"/>
        <v>136.27800866118557</v>
      </c>
      <c r="AF162" s="87">
        <f t="shared" si="27"/>
        <v>127.66273225157038</v>
      </c>
      <c r="AG162" s="87">
        <f t="shared" si="27"/>
        <v>127.66273225157038</v>
      </c>
      <c r="AI162" s="148"/>
      <c r="AJ162" s="128"/>
    </row>
    <row r="163" spans="2:36" s="132" customFormat="1" x14ac:dyDescent="0.2">
      <c r="B163" s="86">
        <f>'3. Investeringen'!B160</f>
        <v>146</v>
      </c>
      <c r="C163" s="86" t="str">
        <f>'3. Investeringen'!C160</f>
        <v>Nieuwe investeringen</v>
      </c>
      <c r="D163" s="86" t="str">
        <f>'3. Investeringen'!F160</f>
        <v>TD</v>
      </c>
      <c r="E163" s="121">
        <f>'3. Investeringen'!K160</f>
        <v>2014</v>
      </c>
      <c r="F163" s="172">
        <f>'3. Investeringen'!M160</f>
        <v>10</v>
      </c>
      <c r="G163" s="121">
        <f>'3. Investeringen'!N160</f>
        <v>2014</v>
      </c>
      <c r="H163" s="86">
        <f>'3. Investeringen'!O160</f>
        <v>273394.90931603988</v>
      </c>
      <c r="I163" s="65"/>
      <c r="J163" s="86">
        <f>'6. Investeringen per jaar'!I160</f>
        <v>1</v>
      </c>
      <c r="K163" s="65"/>
      <c r="L163" s="123">
        <f t="shared" si="22"/>
        <v>2024</v>
      </c>
      <c r="M163" s="87">
        <f t="shared" si="23"/>
        <v>68348.72732900994</v>
      </c>
      <c r="N163" s="117">
        <f t="shared" si="24"/>
        <v>2.5</v>
      </c>
      <c r="O163" s="87" t="b">
        <f t="shared" si="25"/>
        <v>0</v>
      </c>
      <c r="P163" s="117">
        <f>INDEX('2. Reguleringsparameters'!$D$44:$E$50,MATCH(C163,'2. Reguleringsparameters'!$B$44:$B$50,0),MATCH(D163,'2. Reguleringsparameters'!$D$43:$E$43,0))</f>
        <v>0.5</v>
      </c>
      <c r="Q163" s="65"/>
      <c r="R163" s="87">
        <f t="shared" si="27"/>
        <v>0</v>
      </c>
      <c r="S163" s="87">
        <f t="shared" si="27"/>
        <v>0</v>
      </c>
      <c r="T163" s="87">
        <f t="shared" si="27"/>
        <v>0</v>
      </c>
      <c r="U163" s="87">
        <f t="shared" si="27"/>
        <v>13669.745465801994</v>
      </c>
      <c r="V163" s="87">
        <f t="shared" si="27"/>
        <v>27339.490931603988</v>
      </c>
      <c r="W163" s="87">
        <f t="shared" si="27"/>
        <v>27339.490931603988</v>
      </c>
      <c r="X163" s="87">
        <f t="shared" si="27"/>
        <v>27339.490931603988</v>
      </c>
      <c r="Y163" s="87">
        <f t="shared" si="27"/>
        <v>27339.490931603988</v>
      </c>
      <c r="Z163" s="87">
        <f t="shared" si="27"/>
        <v>27339.490931603988</v>
      </c>
      <c r="AA163" s="87">
        <f t="shared" si="27"/>
        <v>27339.490931603988</v>
      </c>
      <c r="AB163" s="87">
        <f t="shared" si="27"/>
        <v>27339.490931603988</v>
      </c>
      <c r="AC163" s="87">
        <f t="shared" si="27"/>
        <v>32807.389117924773</v>
      </c>
      <c r="AD163" s="87">
        <f t="shared" si="27"/>
        <v>23694.225474056777</v>
      </c>
      <c r="AE163" s="87">
        <f t="shared" si="27"/>
        <v>11847.112737028388</v>
      </c>
      <c r="AF163" s="87">
        <f t="shared" si="27"/>
        <v>0</v>
      </c>
      <c r="AG163" s="87">
        <f t="shared" si="27"/>
        <v>0</v>
      </c>
      <c r="AI163" s="148"/>
      <c r="AJ163" s="128"/>
    </row>
    <row r="164" spans="2:36" s="132" customFormat="1" x14ac:dyDescent="0.2">
      <c r="B164" s="86">
        <f>'3. Investeringen'!B161</f>
        <v>147</v>
      </c>
      <c r="C164" s="86" t="str">
        <f>'3. Investeringen'!C161</f>
        <v>Nieuwe investeringen</v>
      </c>
      <c r="D164" s="86" t="str">
        <f>'3. Investeringen'!F161</f>
        <v>TD</v>
      </c>
      <c r="E164" s="121">
        <f>'3. Investeringen'!K161</f>
        <v>2014</v>
      </c>
      <c r="F164" s="172">
        <f>'3. Investeringen'!M161</f>
        <v>0</v>
      </c>
      <c r="G164" s="121">
        <f>'3. Investeringen'!N161</f>
        <v>2014</v>
      </c>
      <c r="H164" s="86">
        <f>'3. Investeringen'!O161</f>
        <v>12494.33286197521</v>
      </c>
      <c r="I164" s="65"/>
      <c r="J164" s="86">
        <f>'6. Investeringen per jaar'!I161</f>
        <v>1</v>
      </c>
      <c r="K164" s="65"/>
      <c r="L164" s="123">
        <f t="shared" si="22"/>
        <v>2014</v>
      </c>
      <c r="M164" s="87">
        <f t="shared" si="23"/>
        <v>12494.33286197521</v>
      </c>
      <c r="N164" s="117">
        <f t="shared" si="24"/>
        <v>0</v>
      </c>
      <c r="O164" s="87" t="b">
        <f t="shared" si="25"/>
        <v>0</v>
      </c>
      <c r="P164" s="117">
        <f>INDEX('2. Reguleringsparameters'!$D$44:$E$50,MATCH(C164,'2. Reguleringsparameters'!$B$44:$B$50,0),MATCH(D164,'2. Reguleringsparameters'!$D$43:$E$43,0))</f>
        <v>0.5</v>
      </c>
      <c r="Q164" s="65"/>
      <c r="R164" s="87">
        <f t="shared" si="27"/>
        <v>0</v>
      </c>
      <c r="S164" s="87">
        <f t="shared" si="27"/>
        <v>0</v>
      </c>
      <c r="T164" s="87">
        <f t="shared" si="27"/>
        <v>0</v>
      </c>
      <c r="U164" s="87">
        <f t="shared" si="27"/>
        <v>0</v>
      </c>
      <c r="V164" s="87">
        <f t="shared" si="27"/>
        <v>0</v>
      </c>
      <c r="W164" s="87">
        <f t="shared" si="27"/>
        <v>0</v>
      </c>
      <c r="X164" s="87">
        <f t="shared" si="27"/>
        <v>0</v>
      </c>
      <c r="Y164" s="87">
        <f t="shared" si="27"/>
        <v>0</v>
      </c>
      <c r="Z164" s="87">
        <f t="shared" si="27"/>
        <v>0</v>
      </c>
      <c r="AA164" s="87">
        <f t="shared" si="27"/>
        <v>0</v>
      </c>
      <c r="AB164" s="87">
        <f t="shared" si="27"/>
        <v>0</v>
      </c>
      <c r="AC164" s="87">
        <f t="shared" si="27"/>
        <v>0</v>
      </c>
      <c r="AD164" s="87">
        <f t="shared" si="27"/>
        <v>0</v>
      </c>
      <c r="AE164" s="87">
        <f t="shared" si="27"/>
        <v>0</v>
      </c>
      <c r="AF164" s="87">
        <f t="shared" si="27"/>
        <v>0</v>
      </c>
      <c r="AG164" s="87">
        <f t="shared" si="27"/>
        <v>0</v>
      </c>
      <c r="AI164" s="148"/>
      <c r="AJ164" s="128"/>
    </row>
    <row r="165" spans="2:36" s="132" customFormat="1" x14ac:dyDescent="0.2">
      <c r="B165" s="86">
        <f>'3. Investeringen'!B162</f>
        <v>148</v>
      </c>
      <c r="C165" s="86" t="str">
        <f>'3. Investeringen'!C162</f>
        <v>Nieuwe investeringen</v>
      </c>
      <c r="D165" s="86" t="str">
        <f>'3. Investeringen'!F162</f>
        <v>TD</v>
      </c>
      <c r="E165" s="121">
        <f>'3. Investeringen'!K162</f>
        <v>2015</v>
      </c>
      <c r="F165" s="172">
        <f>'3. Investeringen'!M162</f>
        <v>55</v>
      </c>
      <c r="G165" s="121">
        <f>'3. Investeringen'!N162</f>
        <v>2015</v>
      </c>
      <c r="H165" s="86">
        <f>'3. Investeringen'!O162</f>
        <v>1373733.2654095753</v>
      </c>
      <c r="I165" s="65"/>
      <c r="J165" s="86">
        <f>'6. Investeringen per jaar'!I162</f>
        <v>1</v>
      </c>
      <c r="K165" s="65"/>
      <c r="L165" s="123">
        <f t="shared" si="22"/>
        <v>2070</v>
      </c>
      <c r="M165" s="87">
        <f t="shared" si="23"/>
        <v>1211382.9704066254</v>
      </c>
      <c r="N165" s="117">
        <f t="shared" si="24"/>
        <v>48.5</v>
      </c>
      <c r="O165" s="87" t="b">
        <f t="shared" si="25"/>
        <v>0</v>
      </c>
      <c r="P165" s="117">
        <f>INDEX('2. Reguleringsparameters'!$D$44:$E$50,MATCH(C165,'2. Reguleringsparameters'!$B$44:$B$50,0),MATCH(D165,'2. Reguleringsparameters'!$D$43:$E$43,0))</f>
        <v>0.5</v>
      </c>
      <c r="Q165" s="65"/>
      <c r="R165" s="87">
        <f t="shared" si="27"/>
        <v>0</v>
      </c>
      <c r="S165" s="87">
        <f t="shared" si="27"/>
        <v>0</v>
      </c>
      <c r="T165" s="87">
        <f t="shared" si="27"/>
        <v>0</v>
      </c>
      <c r="U165" s="87">
        <f t="shared" si="27"/>
        <v>0</v>
      </c>
      <c r="V165" s="87">
        <f t="shared" si="27"/>
        <v>12488.484230996139</v>
      </c>
      <c r="W165" s="87">
        <f t="shared" si="27"/>
        <v>24976.968461992277</v>
      </c>
      <c r="X165" s="87">
        <f t="shared" si="27"/>
        <v>24976.968461992277</v>
      </c>
      <c r="Y165" s="87">
        <f t="shared" si="27"/>
        <v>24976.968461992277</v>
      </c>
      <c r="Z165" s="87">
        <f t="shared" si="27"/>
        <v>24976.968461992277</v>
      </c>
      <c r="AA165" s="87">
        <f t="shared" si="27"/>
        <v>24976.968461992277</v>
      </c>
      <c r="AB165" s="87">
        <f t="shared" si="27"/>
        <v>24976.968461992277</v>
      </c>
      <c r="AC165" s="87">
        <f t="shared" si="27"/>
        <v>29972.362154390732</v>
      </c>
      <c r="AD165" s="87">
        <f t="shared" si="27"/>
        <v>29230.777936137765</v>
      </c>
      <c r="AE165" s="87">
        <f t="shared" si="27"/>
        <v>28507.542193387966</v>
      </c>
      <c r="AF165" s="87">
        <f t="shared" si="27"/>
        <v>27802.200943242286</v>
      </c>
      <c r="AG165" s="87">
        <f t="shared" si="27"/>
        <v>27114.31143536825</v>
      </c>
      <c r="AI165" s="148"/>
      <c r="AJ165" s="128"/>
    </row>
    <row r="166" spans="2:36" s="132" customFormat="1" x14ac:dyDescent="0.2">
      <c r="B166" s="86">
        <f>'3. Investeringen'!B163</f>
        <v>149</v>
      </c>
      <c r="C166" s="86" t="str">
        <f>'3. Investeringen'!C163</f>
        <v>Nieuwe investeringen</v>
      </c>
      <c r="D166" s="86" t="str">
        <f>'3. Investeringen'!F163</f>
        <v>TD</v>
      </c>
      <c r="E166" s="121">
        <f>'3. Investeringen'!K163</f>
        <v>2015</v>
      </c>
      <c r="F166" s="172">
        <f>'3. Investeringen'!M163</f>
        <v>45</v>
      </c>
      <c r="G166" s="121">
        <f>'3. Investeringen'!N163</f>
        <v>2015</v>
      </c>
      <c r="H166" s="86">
        <f>'3. Investeringen'!O163</f>
        <v>3019890.4552159794</v>
      </c>
      <c r="I166" s="65"/>
      <c r="J166" s="86">
        <f>'6. Investeringen per jaar'!I163</f>
        <v>1</v>
      </c>
      <c r="K166" s="65"/>
      <c r="L166" s="123">
        <f t="shared" si="22"/>
        <v>2060</v>
      </c>
      <c r="M166" s="87">
        <f t="shared" si="23"/>
        <v>2583684.0561292269</v>
      </c>
      <c r="N166" s="117">
        <f t="shared" si="24"/>
        <v>38.5</v>
      </c>
      <c r="O166" s="87" t="b">
        <f t="shared" si="25"/>
        <v>0</v>
      </c>
      <c r="P166" s="117">
        <f>INDEX('2. Reguleringsparameters'!$D$44:$E$50,MATCH(C166,'2. Reguleringsparameters'!$B$44:$B$50,0),MATCH(D166,'2. Reguleringsparameters'!$D$43:$E$43,0))</f>
        <v>0.5</v>
      </c>
      <c r="Q166" s="65"/>
      <c r="R166" s="87">
        <f t="shared" si="27"/>
        <v>0</v>
      </c>
      <c r="S166" s="87">
        <f t="shared" si="27"/>
        <v>0</v>
      </c>
      <c r="T166" s="87">
        <f t="shared" si="27"/>
        <v>0</v>
      </c>
      <c r="U166" s="87">
        <f t="shared" si="27"/>
        <v>0</v>
      </c>
      <c r="V166" s="87">
        <f t="shared" si="27"/>
        <v>33554.338391288664</v>
      </c>
      <c r="W166" s="87">
        <f t="shared" si="27"/>
        <v>67108.676782577313</v>
      </c>
      <c r="X166" s="87">
        <f t="shared" si="27"/>
        <v>67108.676782577313</v>
      </c>
      <c r="Y166" s="87">
        <f t="shared" si="27"/>
        <v>67108.676782577313</v>
      </c>
      <c r="Z166" s="87">
        <f t="shared" si="27"/>
        <v>67108.676782577313</v>
      </c>
      <c r="AA166" s="87">
        <f t="shared" si="27"/>
        <v>67108.676782577313</v>
      </c>
      <c r="AB166" s="87">
        <f t="shared" si="27"/>
        <v>67108.676782577313</v>
      </c>
      <c r="AC166" s="87">
        <f t="shared" si="27"/>
        <v>80530.41213909279</v>
      </c>
      <c r="AD166" s="87">
        <f t="shared" si="27"/>
        <v>78020.373319173013</v>
      </c>
      <c r="AE166" s="87">
        <f t="shared" si="27"/>
        <v>75588.569475458527</v>
      </c>
      <c r="AF166" s="87">
        <f t="shared" si="27"/>
        <v>73232.562115184497</v>
      </c>
      <c r="AG166" s="87">
        <f t="shared" si="27"/>
        <v>70949.988750555378</v>
      </c>
      <c r="AI166" s="148"/>
      <c r="AJ166" s="128"/>
    </row>
    <row r="167" spans="2:36" s="132" customFormat="1" x14ac:dyDescent="0.2">
      <c r="B167" s="86">
        <f>'3. Investeringen'!B164</f>
        <v>150</v>
      </c>
      <c r="C167" s="86" t="str">
        <f>'3. Investeringen'!C164</f>
        <v>Nieuwe investeringen</v>
      </c>
      <c r="D167" s="86" t="str">
        <f>'3. Investeringen'!F164</f>
        <v>TD</v>
      </c>
      <c r="E167" s="121">
        <f>'3. Investeringen'!K164</f>
        <v>2015</v>
      </c>
      <c r="F167" s="172">
        <f>'3. Investeringen'!M164</f>
        <v>30</v>
      </c>
      <c r="G167" s="121">
        <f>'3. Investeringen'!N164</f>
        <v>2015</v>
      </c>
      <c r="H167" s="86">
        <f>'3. Investeringen'!O164</f>
        <v>615923.55010191235</v>
      </c>
      <c r="I167" s="65"/>
      <c r="J167" s="86">
        <f>'6. Investeringen per jaar'!I164</f>
        <v>1</v>
      </c>
      <c r="K167" s="65"/>
      <c r="L167" s="123">
        <f t="shared" si="22"/>
        <v>2045</v>
      </c>
      <c r="M167" s="87">
        <f t="shared" si="23"/>
        <v>482473.44757983135</v>
      </c>
      <c r="N167" s="117">
        <f t="shared" si="24"/>
        <v>23.5</v>
      </c>
      <c r="O167" s="87" t="b">
        <f t="shared" si="25"/>
        <v>0</v>
      </c>
      <c r="P167" s="117">
        <f>INDEX('2. Reguleringsparameters'!$D$44:$E$50,MATCH(C167,'2. Reguleringsparameters'!$B$44:$B$50,0),MATCH(D167,'2. Reguleringsparameters'!$D$43:$E$43,0))</f>
        <v>0.5</v>
      </c>
      <c r="Q167" s="65"/>
      <c r="R167" s="87">
        <f t="shared" si="27"/>
        <v>0</v>
      </c>
      <c r="S167" s="87">
        <f t="shared" si="27"/>
        <v>0</v>
      </c>
      <c r="T167" s="87">
        <f t="shared" si="27"/>
        <v>0</v>
      </c>
      <c r="U167" s="87">
        <f t="shared" si="27"/>
        <v>0</v>
      </c>
      <c r="V167" s="87">
        <f t="shared" si="27"/>
        <v>10265.392501698539</v>
      </c>
      <c r="W167" s="87">
        <f t="shared" si="27"/>
        <v>20530.785003397075</v>
      </c>
      <c r="X167" s="87">
        <f t="shared" si="27"/>
        <v>20530.785003397075</v>
      </c>
      <c r="Y167" s="87">
        <f t="shared" si="27"/>
        <v>20530.785003397075</v>
      </c>
      <c r="Z167" s="87">
        <f t="shared" si="27"/>
        <v>20530.785003397075</v>
      </c>
      <c r="AA167" s="87">
        <f t="shared" si="27"/>
        <v>20530.785003397075</v>
      </c>
      <c r="AB167" s="87">
        <f t="shared" si="27"/>
        <v>20530.785003397075</v>
      </c>
      <c r="AC167" s="87">
        <f t="shared" si="27"/>
        <v>24636.942004076493</v>
      </c>
      <c r="AD167" s="87">
        <f t="shared" si="27"/>
        <v>23378.885391102373</v>
      </c>
      <c r="AE167" s="87">
        <f t="shared" si="27"/>
        <v>22185.069966875872</v>
      </c>
      <c r="AF167" s="87">
        <f t="shared" si="27"/>
        <v>21052.215330269442</v>
      </c>
      <c r="AG167" s="87">
        <f t="shared" si="27"/>
        <v>20062.581276282421</v>
      </c>
      <c r="AI167" s="148"/>
      <c r="AJ167" s="128"/>
    </row>
    <row r="168" spans="2:36" s="132" customFormat="1" x14ac:dyDescent="0.2">
      <c r="B168" s="86">
        <f>'3. Investeringen'!B165</f>
        <v>151</v>
      </c>
      <c r="C168" s="86" t="str">
        <f>'3. Investeringen'!C165</f>
        <v>Nieuwe investeringen</v>
      </c>
      <c r="D168" s="86" t="str">
        <f>'3. Investeringen'!F165</f>
        <v>TD</v>
      </c>
      <c r="E168" s="121">
        <f>'3. Investeringen'!K165</f>
        <v>2015</v>
      </c>
      <c r="F168" s="172">
        <f>'3. Investeringen'!M165</f>
        <v>25</v>
      </c>
      <c r="G168" s="121">
        <f>'3. Investeringen'!N165</f>
        <v>2015</v>
      </c>
      <c r="H168" s="86">
        <f>'3. Investeringen'!O165</f>
        <v>2483.701508650443</v>
      </c>
      <c r="I168" s="65"/>
      <c r="J168" s="86">
        <f>'6. Investeringen per jaar'!I165</f>
        <v>1</v>
      </c>
      <c r="K168" s="65"/>
      <c r="L168" s="123">
        <f t="shared" si="22"/>
        <v>2040</v>
      </c>
      <c r="M168" s="87">
        <f t="shared" si="23"/>
        <v>1837.9391164013277</v>
      </c>
      <c r="N168" s="117">
        <f t="shared" si="24"/>
        <v>18.5</v>
      </c>
      <c r="O168" s="87" t="b">
        <f t="shared" si="25"/>
        <v>0</v>
      </c>
      <c r="P168" s="117">
        <f>INDEX('2. Reguleringsparameters'!$D$44:$E$50,MATCH(C168,'2. Reguleringsparameters'!$B$44:$B$50,0),MATCH(D168,'2. Reguleringsparameters'!$D$43:$E$43,0))</f>
        <v>0.5</v>
      </c>
      <c r="Q168" s="65"/>
      <c r="R168" s="87">
        <f t="shared" ref="R168:AG177" si="28">$J168*IF($O168,-1,1)*
IF(OR(R$10&gt;$L168,R$10&lt;$E168,$F168=0),0,
IF(R$10&lt;2022,
IF($E168&lt;2011,
VDB(
ABS($H168),
0,
$F168,
R$10-$G168,
IF(R$10-$G168+1&lt;$F168,R$10-$G168+1,$F168),
1),
VDB(
ABS($H168),
0,
$F168,
MAX(0,R$10-$G168-$P168),
IF(R$10-$G168-$P168+1&lt;$F168,R$10-$G168-$P168+1,$F168),
1)),
IF($E168&lt;2022,
VDB(
ABS($M168),
0,
$N168,
R$10-2022,
IF(R$10-2022+1&lt;$N168,R$10-2022+1,$N168),
$G$12),
VDB(
ABS($M168),
0,
$N168,
MAX(0,R$10-2022-$P168),
IF(R$10-2022-$P168+1&lt;$N168,R$10-2022-$P168+1,$N168),
$G$12))
))</f>
        <v>0</v>
      </c>
      <c r="S168" s="87">
        <f t="shared" si="28"/>
        <v>0</v>
      </c>
      <c r="T168" s="87">
        <f t="shared" si="28"/>
        <v>0</v>
      </c>
      <c r="U168" s="87">
        <f t="shared" si="28"/>
        <v>0</v>
      </c>
      <c r="V168" s="87">
        <f t="shared" si="28"/>
        <v>49.674030173008859</v>
      </c>
      <c r="W168" s="87">
        <f t="shared" si="28"/>
        <v>99.348060346017718</v>
      </c>
      <c r="X168" s="87">
        <f t="shared" si="28"/>
        <v>99.348060346017718</v>
      </c>
      <c r="Y168" s="87">
        <f t="shared" si="28"/>
        <v>99.348060346017718</v>
      </c>
      <c r="Z168" s="87">
        <f t="shared" si="28"/>
        <v>99.348060346017718</v>
      </c>
      <c r="AA168" s="87">
        <f t="shared" si="28"/>
        <v>99.348060346017718</v>
      </c>
      <c r="AB168" s="87">
        <f t="shared" si="28"/>
        <v>99.348060346017718</v>
      </c>
      <c r="AC168" s="87">
        <f t="shared" si="28"/>
        <v>119.21767241522126</v>
      </c>
      <c r="AD168" s="87">
        <f t="shared" si="28"/>
        <v>111.48463420450422</v>
      </c>
      <c r="AE168" s="87">
        <f t="shared" si="28"/>
        <v>104.25319847232016</v>
      </c>
      <c r="AF168" s="87">
        <f t="shared" si="28"/>
        <v>97.490828841683168</v>
      </c>
      <c r="AG168" s="87">
        <f t="shared" si="28"/>
        <v>96.93053672190338</v>
      </c>
      <c r="AI168" s="148"/>
      <c r="AJ168" s="128"/>
    </row>
    <row r="169" spans="2:36" s="132" customFormat="1" x14ac:dyDescent="0.2">
      <c r="B169" s="86">
        <f>'3. Investeringen'!B166</f>
        <v>152</v>
      </c>
      <c r="C169" s="86" t="str">
        <f>'3. Investeringen'!C166</f>
        <v>Nieuwe investeringen</v>
      </c>
      <c r="D169" s="86" t="str">
        <f>'3. Investeringen'!F166</f>
        <v>TD</v>
      </c>
      <c r="E169" s="121">
        <f>'3. Investeringen'!K166</f>
        <v>2015</v>
      </c>
      <c r="F169" s="172">
        <f>'3. Investeringen'!M166</f>
        <v>10</v>
      </c>
      <c r="G169" s="121">
        <f>'3. Investeringen'!N166</f>
        <v>2015</v>
      </c>
      <c r="H169" s="86">
        <f>'3. Investeringen'!O166</f>
        <v>218374.91575693112</v>
      </c>
      <c r="I169" s="65"/>
      <c r="J169" s="86">
        <f>'6. Investeringen per jaar'!I166</f>
        <v>1</v>
      </c>
      <c r="K169" s="65"/>
      <c r="L169" s="123">
        <f t="shared" si="22"/>
        <v>2025</v>
      </c>
      <c r="M169" s="87">
        <f t="shared" si="23"/>
        <v>76431.220514925895</v>
      </c>
      <c r="N169" s="117">
        <f t="shared" si="24"/>
        <v>3.5</v>
      </c>
      <c r="O169" s="87" t="b">
        <f t="shared" si="25"/>
        <v>0</v>
      </c>
      <c r="P169" s="117">
        <f>INDEX('2. Reguleringsparameters'!$D$44:$E$50,MATCH(C169,'2. Reguleringsparameters'!$B$44:$B$50,0),MATCH(D169,'2. Reguleringsparameters'!$D$43:$E$43,0))</f>
        <v>0.5</v>
      </c>
      <c r="Q169" s="65"/>
      <c r="R169" s="87">
        <f t="shared" si="28"/>
        <v>0</v>
      </c>
      <c r="S169" s="87">
        <f t="shared" si="28"/>
        <v>0</v>
      </c>
      <c r="T169" s="87">
        <f t="shared" si="28"/>
        <v>0</v>
      </c>
      <c r="U169" s="87">
        <f t="shared" si="28"/>
        <v>0</v>
      </c>
      <c r="V169" s="87">
        <f t="shared" si="28"/>
        <v>10918.745787846558</v>
      </c>
      <c r="W169" s="87">
        <f t="shared" si="28"/>
        <v>21837.491575693111</v>
      </c>
      <c r="X169" s="87">
        <f t="shared" si="28"/>
        <v>21837.491575693111</v>
      </c>
      <c r="Y169" s="87">
        <f t="shared" si="28"/>
        <v>21837.491575693111</v>
      </c>
      <c r="Z169" s="87">
        <f t="shared" si="28"/>
        <v>21837.491575693111</v>
      </c>
      <c r="AA169" s="87">
        <f t="shared" si="28"/>
        <v>21837.491575693111</v>
      </c>
      <c r="AB169" s="87">
        <f t="shared" si="28"/>
        <v>21837.491575693111</v>
      </c>
      <c r="AC169" s="87">
        <f t="shared" si="28"/>
        <v>26204.989890831737</v>
      </c>
      <c r="AD169" s="87">
        <f t="shared" si="28"/>
        <v>20090.49224963766</v>
      </c>
      <c r="AE169" s="87">
        <f t="shared" si="28"/>
        <v>20090.49224963766</v>
      </c>
      <c r="AF169" s="87">
        <f t="shared" si="28"/>
        <v>10045.24612481883</v>
      </c>
      <c r="AG169" s="87">
        <f t="shared" si="28"/>
        <v>0</v>
      </c>
      <c r="AI169" s="148"/>
      <c r="AJ169" s="128"/>
    </row>
    <row r="170" spans="2:36" s="132" customFormat="1" x14ac:dyDescent="0.2">
      <c r="B170" s="86">
        <f>'3. Investeringen'!B167</f>
        <v>153</v>
      </c>
      <c r="C170" s="86" t="str">
        <f>'3. Investeringen'!C167</f>
        <v>Nieuwe investeringen</v>
      </c>
      <c r="D170" s="86" t="str">
        <f>'3. Investeringen'!F167</f>
        <v>TD</v>
      </c>
      <c r="E170" s="121">
        <f>'3. Investeringen'!K167</f>
        <v>2015</v>
      </c>
      <c r="F170" s="172">
        <f>'3. Investeringen'!M167</f>
        <v>0</v>
      </c>
      <c r="G170" s="121">
        <f>'3. Investeringen'!N167</f>
        <v>2015</v>
      </c>
      <c r="H170" s="86">
        <f>'3. Investeringen'!O167</f>
        <v>7523.8270069478103</v>
      </c>
      <c r="I170" s="65"/>
      <c r="J170" s="86">
        <f>'6. Investeringen per jaar'!I167</f>
        <v>1</v>
      </c>
      <c r="K170" s="65"/>
      <c r="L170" s="123">
        <f t="shared" si="22"/>
        <v>2015</v>
      </c>
      <c r="M170" s="87">
        <f t="shared" si="23"/>
        <v>7523.8270069478103</v>
      </c>
      <c r="N170" s="117">
        <f t="shared" si="24"/>
        <v>0</v>
      </c>
      <c r="O170" s="87" t="b">
        <f t="shared" si="25"/>
        <v>0</v>
      </c>
      <c r="P170" s="117">
        <f>INDEX('2. Reguleringsparameters'!$D$44:$E$50,MATCH(C170,'2. Reguleringsparameters'!$B$44:$B$50,0),MATCH(D170,'2. Reguleringsparameters'!$D$43:$E$43,0))</f>
        <v>0.5</v>
      </c>
      <c r="Q170" s="65"/>
      <c r="R170" s="87">
        <f t="shared" si="28"/>
        <v>0</v>
      </c>
      <c r="S170" s="87">
        <f t="shared" si="28"/>
        <v>0</v>
      </c>
      <c r="T170" s="87">
        <f t="shared" si="28"/>
        <v>0</v>
      </c>
      <c r="U170" s="87">
        <f t="shared" si="28"/>
        <v>0</v>
      </c>
      <c r="V170" s="87">
        <f t="shared" si="28"/>
        <v>0</v>
      </c>
      <c r="W170" s="87">
        <f t="shared" si="28"/>
        <v>0</v>
      </c>
      <c r="X170" s="87">
        <f t="shared" si="28"/>
        <v>0</v>
      </c>
      <c r="Y170" s="87">
        <f t="shared" si="28"/>
        <v>0</v>
      </c>
      <c r="Z170" s="87">
        <f t="shared" si="28"/>
        <v>0</v>
      </c>
      <c r="AA170" s="87">
        <f t="shared" si="28"/>
        <v>0</v>
      </c>
      <c r="AB170" s="87">
        <f t="shared" si="28"/>
        <v>0</v>
      </c>
      <c r="AC170" s="87">
        <f t="shared" si="28"/>
        <v>0</v>
      </c>
      <c r="AD170" s="87">
        <f t="shared" si="28"/>
        <v>0</v>
      </c>
      <c r="AE170" s="87">
        <f t="shared" si="28"/>
        <v>0</v>
      </c>
      <c r="AF170" s="87">
        <f t="shared" si="28"/>
        <v>0</v>
      </c>
      <c r="AG170" s="87">
        <f t="shared" si="28"/>
        <v>0</v>
      </c>
      <c r="AI170" s="148"/>
      <c r="AJ170" s="128"/>
    </row>
    <row r="171" spans="2:36" s="132" customFormat="1" x14ac:dyDescent="0.2">
      <c r="B171" s="86">
        <f>'3. Investeringen'!B168</f>
        <v>154</v>
      </c>
      <c r="C171" s="86" t="str">
        <f>'3. Investeringen'!C168</f>
        <v>Nieuwe investeringen</v>
      </c>
      <c r="D171" s="86" t="str">
        <f>'3. Investeringen'!F168</f>
        <v>AD</v>
      </c>
      <c r="E171" s="121">
        <f>'3. Investeringen'!K168</f>
        <v>2009</v>
      </c>
      <c r="F171" s="172">
        <f>'3. Investeringen'!M168</f>
        <v>37.5</v>
      </c>
      <c r="G171" s="121">
        <f>'3. Investeringen'!N168</f>
        <v>2011</v>
      </c>
      <c r="H171" s="86">
        <f>'3. Investeringen'!O168</f>
        <v>531594.17907931341</v>
      </c>
      <c r="I171" s="65"/>
      <c r="J171" s="86">
        <f>'6. Investeringen per jaar'!I168</f>
        <v>1</v>
      </c>
      <c r="K171" s="65"/>
      <c r="L171" s="123">
        <f t="shared" si="22"/>
        <v>2048.5</v>
      </c>
      <c r="M171" s="87">
        <f t="shared" si="23"/>
        <v>375659.88654938154</v>
      </c>
      <c r="N171" s="117">
        <f t="shared" si="24"/>
        <v>26.5</v>
      </c>
      <c r="O171" s="87" t="b">
        <f t="shared" si="25"/>
        <v>0</v>
      </c>
      <c r="P171" s="117">
        <f>INDEX('2. Reguleringsparameters'!$D$44:$E$50,MATCH(C171,'2. Reguleringsparameters'!$B$44:$B$50,0),MATCH(D171,'2. Reguleringsparameters'!$D$43:$E$43,0))</f>
        <v>0.5</v>
      </c>
      <c r="Q171" s="65"/>
      <c r="R171" s="87">
        <f t="shared" si="28"/>
        <v>14175.844775448359</v>
      </c>
      <c r="S171" s="87">
        <f t="shared" si="28"/>
        <v>14175.844775448357</v>
      </c>
      <c r="T171" s="87">
        <f t="shared" si="28"/>
        <v>14175.844775448357</v>
      </c>
      <c r="U171" s="87">
        <f t="shared" si="28"/>
        <v>14175.844775448357</v>
      </c>
      <c r="V171" s="87">
        <f t="shared" si="28"/>
        <v>14175.844775448357</v>
      </c>
      <c r="W171" s="87">
        <f t="shared" si="28"/>
        <v>14175.844775448357</v>
      </c>
      <c r="X171" s="87">
        <f t="shared" si="28"/>
        <v>14175.844775448357</v>
      </c>
      <c r="Y171" s="87">
        <f t="shared" si="28"/>
        <v>14175.844775448357</v>
      </c>
      <c r="Z171" s="87">
        <f t="shared" si="28"/>
        <v>14175.844775448357</v>
      </c>
      <c r="AA171" s="87">
        <f t="shared" si="28"/>
        <v>14175.844775448357</v>
      </c>
      <c r="AB171" s="87">
        <f t="shared" si="28"/>
        <v>14175.844775448357</v>
      </c>
      <c r="AC171" s="87">
        <f t="shared" si="28"/>
        <v>17011.01373053803</v>
      </c>
      <c r="AD171" s="87">
        <f t="shared" si="28"/>
        <v>16240.703674815555</v>
      </c>
      <c r="AE171" s="87">
        <f t="shared" si="28"/>
        <v>15505.275583880511</v>
      </c>
      <c r="AF171" s="87">
        <f t="shared" si="28"/>
        <v>14803.149897063282</v>
      </c>
      <c r="AG171" s="87">
        <f t="shared" si="28"/>
        <v>14132.818580969852</v>
      </c>
      <c r="AI171" s="148"/>
      <c r="AJ171" s="128"/>
    </row>
    <row r="172" spans="2:36" s="132" customFormat="1" x14ac:dyDescent="0.2">
      <c r="B172" s="86">
        <f>'3. Investeringen'!B169</f>
        <v>155</v>
      </c>
      <c r="C172" s="86" t="str">
        <f>'3. Investeringen'!C169</f>
        <v>Nieuwe investeringen</v>
      </c>
      <c r="D172" s="86" t="str">
        <f>'3. Investeringen'!F169</f>
        <v>AD</v>
      </c>
      <c r="E172" s="121">
        <f>'3. Investeringen'!K169</f>
        <v>2009</v>
      </c>
      <c r="F172" s="172">
        <f>'3. Investeringen'!M169</f>
        <v>37.5</v>
      </c>
      <c r="G172" s="121">
        <f>'3. Investeringen'!N169</f>
        <v>2011</v>
      </c>
      <c r="H172" s="86">
        <f>'3. Investeringen'!O169</f>
        <v>60659.861725684248</v>
      </c>
      <c r="I172" s="65"/>
      <c r="J172" s="86">
        <f>'6. Investeringen per jaar'!I169</f>
        <v>1</v>
      </c>
      <c r="K172" s="65"/>
      <c r="L172" s="123">
        <f t="shared" si="22"/>
        <v>2048.5</v>
      </c>
      <c r="M172" s="87">
        <f t="shared" si="23"/>
        <v>42866.302286150203</v>
      </c>
      <c r="N172" s="117">
        <f t="shared" si="24"/>
        <v>26.5</v>
      </c>
      <c r="O172" s="87" t="b">
        <f t="shared" si="25"/>
        <v>0</v>
      </c>
      <c r="P172" s="117">
        <f>INDEX('2. Reguleringsparameters'!$D$44:$E$50,MATCH(C172,'2. Reguleringsparameters'!$B$44:$B$50,0),MATCH(D172,'2. Reguleringsparameters'!$D$43:$E$43,0))</f>
        <v>0.5</v>
      </c>
      <c r="Q172" s="65"/>
      <c r="R172" s="87">
        <f t="shared" si="28"/>
        <v>1617.5963126849133</v>
      </c>
      <c r="S172" s="87">
        <f t="shared" si="28"/>
        <v>1617.5963126849133</v>
      </c>
      <c r="T172" s="87">
        <f t="shared" si="28"/>
        <v>1617.5963126849133</v>
      </c>
      <c r="U172" s="87">
        <f t="shared" si="28"/>
        <v>1617.5963126849133</v>
      </c>
      <c r="V172" s="87">
        <f t="shared" si="28"/>
        <v>1617.5963126849133</v>
      </c>
      <c r="W172" s="87">
        <f t="shared" si="28"/>
        <v>1617.5963126849133</v>
      </c>
      <c r="X172" s="87">
        <f t="shared" si="28"/>
        <v>1617.5963126849133</v>
      </c>
      <c r="Y172" s="87">
        <f t="shared" si="28"/>
        <v>1617.5963126849133</v>
      </c>
      <c r="Z172" s="87">
        <f t="shared" si="28"/>
        <v>1617.5963126849133</v>
      </c>
      <c r="AA172" s="87">
        <f t="shared" si="28"/>
        <v>1617.5963126849133</v>
      </c>
      <c r="AB172" s="87">
        <f t="shared" si="28"/>
        <v>1617.5963126849133</v>
      </c>
      <c r="AC172" s="87">
        <f t="shared" si="28"/>
        <v>1941.1155752218958</v>
      </c>
      <c r="AD172" s="87">
        <f t="shared" si="28"/>
        <v>1853.2160020043004</v>
      </c>
      <c r="AE172" s="87">
        <f t="shared" si="28"/>
        <v>1769.2967868192</v>
      </c>
      <c r="AF172" s="87">
        <f t="shared" si="28"/>
        <v>1689.177687038708</v>
      </c>
      <c r="AG172" s="87">
        <f t="shared" si="28"/>
        <v>1612.686621965257</v>
      </c>
      <c r="AI172" s="148"/>
      <c r="AJ172" s="128"/>
    </row>
    <row r="173" spans="2:36" s="132" customFormat="1" x14ac:dyDescent="0.2">
      <c r="B173" s="86">
        <f>'3. Investeringen'!B170</f>
        <v>156</v>
      </c>
      <c r="C173" s="86" t="str">
        <f>'3. Investeringen'!C170</f>
        <v>Nieuwe investeringen</v>
      </c>
      <c r="D173" s="86" t="str">
        <f>'3. Investeringen'!F170</f>
        <v>AD</v>
      </c>
      <c r="E173" s="121">
        <f>'3. Investeringen'!K170</f>
        <v>2010</v>
      </c>
      <c r="F173" s="172">
        <f>'3. Investeringen'!M170</f>
        <v>38.5</v>
      </c>
      <c r="G173" s="121">
        <f>'3. Investeringen'!N170</f>
        <v>2011</v>
      </c>
      <c r="H173" s="86">
        <f>'3. Investeringen'!O170</f>
        <v>529405.93039251328</v>
      </c>
      <c r="I173" s="65"/>
      <c r="J173" s="86">
        <f>'6. Investeringen per jaar'!I170</f>
        <v>1</v>
      </c>
      <c r="K173" s="65"/>
      <c r="L173" s="123">
        <f t="shared" si="22"/>
        <v>2049.5</v>
      </c>
      <c r="M173" s="87">
        <f t="shared" si="23"/>
        <v>378147.09313750948</v>
      </c>
      <c r="N173" s="117">
        <f t="shared" si="24"/>
        <v>27.5</v>
      </c>
      <c r="O173" s="87" t="b">
        <f t="shared" si="25"/>
        <v>0</v>
      </c>
      <c r="P173" s="117">
        <f>INDEX('2. Reguleringsparameters'!$D$44:$E$50,MATCH(C173,'2. Reguleringsparameters'!$B$44:$B$50,0),MATCH(D173,'2. Reguleringsparameters'!$D$43:$E$43,0))</f>
        <v>0.5</v>
      </c>
      <c r="Q173" s="65"/>
      <c r="R173" s="87">
        <f t="shared" si="28"/>
        <v>13750.803386818528</v>
      </c>
      <c r="S173" s="87">
        <f t="shared" si="28"/>
        <v>13750.803386818528</v>
      </c>
      <c r="T173" s="87">
        <f t="shared" si="28"/>
        <v>13750.803386818528</v>
      </c>
      <c r="U173" s="87">
        <f t="shared" si="28"/>
        <v>13750.803386818528</v>
      </c>
      <c r="V173" s="87">
        <f t="shared" si="28"/>
        <v>13750.803386818528</v>
      </c>
      <c r="W173" s="87">
        <f t="shared" si="28"/>
        <v>13750.803386818528</v>
      </c>
      <c r="X173" s="87">
        <f t="shared" si="28"/>
        <v>13750.803386818528</v>
      </c>
      <c r="Y173" s="87">
        <f t="shared" si="28"/>
        <v>13750.803386818528</v>
      </c>
      <c r="Z173" s="87">
        <f t="shared" si="28"/>
        <v>13750.803386818528</v>
      </c>
      <c r="AA173" s="87">
        <f t="shared" si="28"/>
        <v>13750.803386818528</v>
      </c>
      <c r="AB173" s="87">
        <f t="shared" si="28"/>
        <v>13750.803386818528</v>
      </c>
      <c r="AC173" s="87">
        <f t="shared" si="28"/>
        <v>16500.96406418223</v>
      </c>
      <c r="AD173" s="87">
        <f t="shared" si="28"/>
        <v>15780.921995927005</v>
      </c>
      <c r="AE173" s="87">
        <f t="shared" si="28"/>
        <v>15092.299945195646</v>
      </c>
      <c r="AF173" s="87">
        <f t="shared" si="28"/>
        <v>14433.726856678017</v>
      </c>
      <c r="AG173" s="87">
        <f t="shared" si="28"/>
        <v>13803.891502932065</v>
      </c>
      <c r="AI173" s="148"/>
      <c r="AJ173" s="128"/>
    </row>
    <row r="174" spans="2:36" s="132" customFormat="1" x14ac:dyDescent="0.2">
      <c r="B174" s="86">
        <f>'3. Investeringen'!B171</f>
        <v>157</v>
      </c>
      <c r="C174" s="86" t="str">
        <f>'3. Investeringen'!C171</f>
        <v>Nieuwe investeringen</v>
      </c>
      <c r="D174" s="86" t="str">
        <f>'3. Investeringen'!F171</f>
        <v>AD</v>
      </c>
      <c r="E174" s="121">
        <f>'3. Investeringen'!K171</f>
        <v>2010</v>
      </c>
      <c r="F174" s="172">
        <f>'3. Investeringen'!M171</f>
        <v>38.5</v>
      </c>
      <c r="G174" s="121">
        <f>'3. Investeringen'!N171</f>
        <v>2011</v>
      </c>
      <c r="H174" s="86">
        <f>'3. Investeringen'!O171</f>
        <v>66792.382027325788</v>
      </c>
      <c r="I174" s="65"/>
      <c r="J174" s="86">
        <f>'6. Investeringen per jaar'!I171</f>
        <v>1</v>
      </c>
      <c r="K174" s="65"/>
      <c r="L174" s="123">
        <f t="shared" si="22"/>
        <v>2049.5</v>
      </c>
      <c r="M174" s="87">
        <f t="shared" si="23"/>
        <v>47708.844305232698</v>
      </c>
      <c r="N174" s="117">
        <f t="shared" si="24"/>
        <v>27.5</v>
      </c>
      <c r="O174" s="87" t="b">
        <f t="shared" si="25"/>
        <v>0</v>
      </c>
      <c r="P174" s="117">
        <f>INDEX('2. Reguleringsparameters'!$D$44:$E$50,MATCH(C174,'2. Reguleringsparameters'!$B$44:$B$50,0),MATCH(D174,'2. Reguleringsparameters'!$D$43:$E$43,0))</f>
        <v>0.5</v>
      </c>
      <c r="Q174" s="65"/>
      <c r="R174" s="87">
        <f t="shared" si="28"/>
        <v>1734.8670656448257</v>
      </c>
      <c r="S174" s="87">
        <f t="shared" si="28"/>
        <v>1734.8670656448257</v>
      </c>
      <c r="T174" s="87">
        <f t="shared" si="28"/>
        <v>1734.8670656448257</v>
      </c>
      <c r="U174" s="87">
        <f t="shared" si="28"/>
        <v>1734.8670656448257</v>
      </c>
      <c r="V174" s="87">
        <f t="shared" si="28"/>
        <v>1734.8670656448257</v>
      </c>
      <c r="W174" s="87">
        <f t="shared" si="28"/>
        <v>1734.8670656448257</v>
      </c>
      <c r="X174" s="87">
        <f t="shared" si="28"/>
        <v>1734.8670656448257</v>
      </c>
      <c r="Y174" s="87">
        <f t="shared" si="28"/>
        <v>1734.8670656448257</v>
      </c>
      <c r="Z174" s="87">
        <f t="shared" si="28"/>
        <v>1734.8670656448257</v>
      </c>
      <c r="AA174" s="87">
        <f t="shared" si="28"/>
        <v>1734.8670656448257</v>
      </c>
      <c r="AB174" s="87">
        <f t="shared" si="28"/>
        <v>1734.8670656448257</v>
      </c>
      <c r="AC174" s="87">
        <f t="shared" si="28"/>
        <v>2081.8404787737904</v>
      </c>
      <c r="AD174" s="87">
        <f t="shared" si="28"/>
        <v>1990.9965306091158</v>
      </c>
      <c r="AE174" s="87">
        <f t="shared" si="28"/>
        <v>1904.1166820007179</v>
      </c>
      <c r="AF174" s="87">
        <f t="shared" si="28"/>
        <v>1821.0279540588683</v>
      </c>
      <c r="AG174" s="87">
        <f t="shared" si="28"/>
        <v>1741.5649160635724</v>
      </c>
      <c r="AI174" s="148"/>
      <c r="AJ174" s="128"/>
    </row>
    <row r="175" spans="2:36" s="132" customFormat="1" x14ac:dyDescent="0.2">
      <c r="B175" s="86">
        <f>'3. Investeringen'!B172</f>
        <v>158</v>
      </c>
      <c r="C175" s="86" t="str">
        <f>'3. Investeringen'!C172</f>
        <v>Nieuwe investeringen</v>
      </c>
      <c r="D175" s="86" t="str">
        <f>'3. Investeringen'!F172</f>
        <v>AD</v>
      </c>
      <c r="E175" s="121">
        <f>'3. Investeringen'!K172</f>
        <v>2011</v>
      </c>
      <c r="F175" s="172">
        <f>'3. Investeringen'!M172</f>
        <v>39</v>
      </c>
      <c r="G175" s="121">
        <f>'3. Investeringen'!N172</f>
        <v>2011</v>
      </c>
      <c r="H175" s="86">
        <f>'3. Investeringen'!O172</f>
        <v>3592403.949868436</v>
      </c>
      <c r="I175" s="65"/>
      <c r="J175" s="86">
        <f>'6. Investeringen per jaar'!I172</f>
        <v>1</v>
      </c>
      <c r="K175" s="65"/>
      <c r="L175" s="123">
        <f t="shared" si="22"/>
        <v>2050</v>
      </c>
      <c r="M175" s="87">
        <f t="shared" si="23"/>
        <v>2625218.2710577035</v>
      </c>
      <c r="N175" s="117">
        <f t="shared" si="24"/>
        <v>28.5</v>
      </c>
      <c r="O175" s="87" t="b">
        <f t="shared" si="25"/>
        <v>0</v>
      </c>
      <c r="P175" s="117">
        <f>INDEX('2. Reguleringsparameters'!$D$44:$E$50,MATCH(C175,'2. Reguleringsparameters'!$B$44:$B$50,0),MATCH(D175,'2. Reguleringsparameters'!$D$43:$E$43,0))</f>
        <v>0.5</v>
      </c>
      <c r="Q175" s="65"/>
      <c r="R175" s="87">
        <f t="shared" si="28"/>
        <v>46056.46089574918</v>
      </c>
      <c r="S175" s="87">
        <f t="shared" si="28"/>
        <v>92112.92179149836</v>
      </c>
      <c r="T175" s="87">
        <f t="shared" si="28"/>
        <v>92112.92179149836</v>
      </c>
      <c r="U175" s="87">
        <f t="shared" si="28"/>
        <v>92112.92179149836</v>
      </c>
      <c r="V175" s="87">
        <f t="shared" si="28"/>
        <v>92112.92179149836</v>
      </c>
      <c r="W175" s="87">
        <f t="shared" si="28"/>
        <v>92112.92179149836</v>
      </c>
      <c r="X175" s="87">
        <f t="shared" si="28"/>
        <v>92112.92179149836</v>
      </c>
      <c r="Y175" s="87">
        <f t="shared" si="28"/>
        <v>92112.92179149836</v>
      </c>
      <c r="Z175" s="87">
        <f t="shared" si="28"/>
        <v>92112.92179149836</v>
      </c>
      <c r="AA175" s="87">
        <f t="shared" si="28"/>
        <v>92112.92179149836</v>
      </c>
      <c r="AB175" s="87">
        <f t="shared" si="28"/>
        <v>92112.92179149836</v>
      </c>
      <c r="AC175" s="87">
        <f t="shared" si="28"/>
        <v>110535.50614979804</v>
      </c>
      <c r="AD175" s="87">
        <f t="shared" si="28"/>
        <v>105881.3795750697</v>
      </c>
      <c r="AE175" s="87">
        <f t="shared" si="28"/>
        <v>101423.21622454045</v>
      </c>
      <c r="AF175" s="87">
        <f t="shared" si="28"/>
        <v>97152.765015086115</v>
      </c>
      <c r="AG175" s="87">
        <f t="shared" si="28"/>
        <v>93062.122277608811</v>
      </c>
      <c r="AI175" s="148"/>
      <c r="AJ175" s="128"/>
    </row>
    <row r="176" spans="2:36" s="132" customFormat="1" x14ac:dyDescent="0.2">
      <c r="B176" s="86">
        <f>'3. Investeringen'!B173</f>
        <v>159</v>
      </c>
      <c r="C176" s="86" t="str">
        <f>'3. Investeringen'!C173</f>
        <v>Nieuwe investeringen</v>
      </c>
      <c r="D176" s="86" t="str">
        <f>'3. Investeringen'!F173</f>
        <v>AD</v>
      </c>
      <c r="E176" s="121">
        <f>'3. Investeringen'!K173</f>
        <v>2011</v>
      </c>
      <c r="F176" s="172">
        <f>'3. Investeringen'!M173</f>
        <v>39</v>
      </c>
      <c r="G176" s="121">
        <f>'3. Investeringen'!N173</f>
        <v>2011</v>
      </c>
      <c r="H176" s="86">
        <f>'3. Investeringen'!O173</f>
        <v>423716.86220649513</v>
      </c>
      <c r="I176" s="65"/>
      <c r="J176" s="86">
        <f>'6. Investeringen per jaar'!I173</f>
        <v>1</v>
      </c>
      <c r="K176" s="65"/>
      <c r="L176" s="123">
        <f t="shared" si="22"/>
        <v>2050</v>
      </c>
      <c r="M176" s="87">
        <f t="shared" si="23"/>
        <v>309639.2454585926</v>
      </c>
      <c r="N176" s="117">
        <f t="shared" si="24"/>
        <v>28.5</v>
      </c>
      <c r="O176" s="87" t="b">
        <f t="shared" si="25"/>
        <v>0</v>
      </c>
      <c r="P176" s="117">
        <f>INDEX('2. Reguleringsparameters'!$D$44:$E$50,MATCH(C176,'2. Reguleringsparameters'!$B$44:$B$50,0),MATCH(D176,'2. Reguleringsparameters'!$D$43:$E$43,0))</f>
        <v>0.5</v>
      </c>
      <c r="Q176" s="65"/>
      <c r="R176" s="87">
        <f t="shared" si="28"/>
        <v>5432.2674641858348</v>
      </c>
      <c r="S176" s="87">
        <f t="shared" si="28"/>
        <v>10864.53492837167</v>
      </c>
      <c r="T176" s="87">
        <f t="shared" si="28"/>
        <v>10864.53492837167</v>
      </c>
      <c r="U176" s="87">
        <f t="shared" si="28"/>
        <v>10864.53492837167</v>
      </c>
      <c r="V176" s="87">
        <f t="shared" si="28"/>
        <v>10864.53492837167</v>
      </c>
      <c r="W176" s="87">
        <f t="shared" si="28"/>
        <v>10864.53492837167</v>
      </c>
      <c r="X176" s="87">
        <f t="shared" si="28"/>
        <v>10864.53492837167</v>
      </c>
      <c r="Y176" s="87">
        <f t="shared" si="28"/>
        <v>10864.53492837167</v>
      </c>
      <c r="Z176" s="87">
        <f t="shared" si="28"/>
        <v>10864.53492837167</v>
      </c>
      <c r="AA176" s="87">
        <f t="shared" si="28"/>
        <v>10864.53492837167</v>
      </c>
      <c r="AB176" s="87">
        <f t="shared" si="28"/>
        <v>10864.53492837167</v>
      </c>
      <c r="AC176" s="87">
        <f t="shared" si="28"/>
        <v>13037.441914046003</v>
      </c>
      <c r="AD176" s="87">
        <f t="shared" si="28"/>
        <v>12488.49699134933</v>
      </c>
      <c r="AE176" s="87">
        <f t="shared" si="28"/>
        <v>11962.665539081991</v>
      </c>
      <c r="AF176" s="87">
        <f t="shared" si="28"/>
        <v>11458.974358489066</v>
      </c>
      <c r="AG176" s="87">
        <f t="shared" si="28"/>
        <v>10976.491227605315</v>
      </c>
      <c r="AI176" s="148"/>
      <c r="AJ176" s="128"/>
    </row>
    <row r="177" spans="2:36" s="132" customFormat="1" x14ac:dyDescent="0.2">
      <c r="B177" s="86">
        <f>'3. Investeringen'!B174</f>
        <v>160</v>
      </c>
      <c r="C177" s="86" t="str">
        <f>'3. Investeringen'!C174</f>
        <v>Nieuwe investeringen</v>
      </c>
      <c r="D177" s="86" t="str">
        <f>'3. Investeringen'!F174</f>
        <v>AD</v>
      </c>
      <c r="E177" s="121">
        <f>'3. Investeringen'!K174</f>
        <v>2012</v>
      </c>
      <c r="F177" s="172">
        <f>'3. Investeringen'!M174</f>
        <v>39</v>
      </c>
      <c r="G177" s="121">
        <f>'3. Investeringen'!N174</f>
        <v>2012</v>
      </c>
      <c r="H177" s="86">
        <f>'3. Investeringen'!O174</f>
        <v>5122150</v>
      </c>
      <c r="I177" s="65"/>
      <c r="J177" s="86">
        <f>'6. Investeringen per jaar'!I174</f>
        <v>1</v>
      </c>
      <c r="K177" s="65"/>
      <c r="L177" s="123">
        <f t="shared" si="22"/>
        <v>2051</v>
      </c>
      <c r="M177" s="87">
        <f t="shared" si="23"/>
        <v>3874446.794871795</v>
      </c>
      <c r="N177" s="117">
        <f t="shared" si="24"/>
        <v>29.5</v>
      </c>
      <c r="O177" s="87" t="b">
        <f t="shared" si="25"/>
        <v>0</v>
      </c>
      <c r="P177" s="117">
        <f>INDEX('2. Reguleringsparameters'!$D$44:$E$50,MATCH(C177,'2. Reguleringsparameters'!$B$44:$B$50,0),MATCH(D177,'2. Reguleringsparameters'!$D$43:$E$43,0))</f>
        <v>0.5</v>
      </c>
      <c r="Q177" s="65"/>
      <c r="R177" s="87">
        <f t="shared" si="28"/>
        <v>0</v>
      </c>
      <c r="S177" s="87">
        <f t="shared" si="28"/>
        <v>65668.58974358975</v>
      </c>
      <c r="T177" s="87">
        <f t="shared" si="28"/>
        <v>131337.1794871795</v>
      </c>
      <c r="U177" s="87">
        <f t="shared" si="28"/>
        <v>131337.1794871795</v>
      </c>
      <c r="V177" s="87">
        <f t="shared" si="28"/>
        <v>131337.1794871795</v>
      </c>
      <c r="W177" s="87">
        <f t="shared" si="28"/>
        <v>131337.1794871795</v>
      </c>
      <c r="X177" s="87">
        <f t="shared" si="28"/>
        <v>131337.1794871795</v>
      </c>
      <c r="Y177" s="87">
        <f t="shared" si="28"/>
        <v>131337.1794871795</v>
      </c>
      <c r="Z177" s="87">
        <f t="shared" si="28"/>
        <v>131337.1794871795</v>
      </c>
      <c r="AA177" s="87">
        <f t="shared" si="28"/>
        <v>131337.1794871795</v>
      </c>
      <c r="AB177" s="87">
        <f t="shared" si="28"/>
        <v>131337.1794871795</v>
      </c>
      <c r="AC177" s="87">
        <f t="shared" si="28"/>
        <v>157604.61538461538</v>
      </c>
      <c r="AD177" s="87">
        <f t="shared" si="28"/>
        <v>151193.58018252932</v>
      </c>
      <c r="AE177" s="87">
        <f t="shared" si="28"/>
        <v>145043.33285307049</v>
      </c>
      <c r="AF177" s="87">
        <f t="shared" si="28"/>
        <v>139143.26507599643</v>
      </c>
      <c r="AG177" s="87">
        <f t="shared" si="28"/>
        <v>133483.20005595591</v>
      </c>
      <c r="AI177" s="148"/>
      <c r="AJ177" s="128"/>
    </row>
    <row r="178" spans="2:36" s="132" customFormat="1" x14ac:dyDescent="0.2">
      <c r="B178" s="86">
        <f>'3. Investeringen'!B175</f>
        <v>161</v>
      </c>
      <c r="C178" s="86" t="str">
        <f>'3. Investeringen'!C175</f>
        <v>Nieuwe investeringen</v>
      </c>
      <c r="D178" s="86" t="str">
        <f>'3. Investeringen'!F175</f>
        <v>AD</v>
      </c>
      <c r="E178" s="121">
        <f>'3. Investeringen'!K175</f>
        <v>2012</v>
      </c>
      <c r="F178" s="172">
        <f>'3. Investeringen'!M175</f>
        <v>39</v>
      </c>
      <c r="G178" s="121">
        <f>'3. Investeringen'!N175</f>
        <v>2012</v>
      </c>
      <c r="H178" s="86">
        <f>'3. Investeringen'!O175</f>
        <v>966977.48092243716</v>
      </c>
      <c r="I178" s="65"/>
      <c r="J178" s="86">
        <f>'6. Investeringen per jaar'!I175</f>
        <v>1</v>
      </c>
      <c r="K178" s="65"/>
      <c r="L178" s="123">
        <f t="shared" si="22"/>
        <v>2051</v>
      </c>
      <c r="M178" s="87">
        <f t="shared" si="23"/>
        <v>731431.6842874845</v>
      </c>
      <c r="N178" s="117">
        <f t="shared" si="24"/>
        <v>29.5</v>
      </c>
      <c r="O178" s="87" t="b">
        <f t="shared" si="25"/>
        <v>0</v>
      </c>
      <c r="P178" s="117">
        <f>INDEX('2. Reguleringsparameters'!$D$44:$E$50,MATCH(C178,'2. Reguleringsparameters'!$B$44:$B$50,0),MATCH(D178,'2. Reguleringsparameters'!$D$43:$E$43,0))</f>
        <v>0.5</v>
      </c>
      <c r="Q178" s="65"/>
      <c r="R178" s="87">
        <f t="shared" ref="R178:AG187" si="29">$J178*IF($O178,-1,1)*
IF(OR(R$10&gt;$L178,R$10&lt;$E178,$F178=0),0,
IF(R$10&lt;2022,
IF($E178&lt;2011,
VDB(
ABS($H178),
0,
$F178,
R$10-$G178,
IF(R$10-$G178+1&lt;$F178,R$10-$G178+1,$F178),
1),
VDB(
ABS($H178),
0,
$F178,
MAX(0,R$10-$G178-$P178),
IF(R$10-$G178-$P178+1&lt;$F178,R$10-$G178-$P178+1,$F178),
1)),
IF($E178&lt;2022,
VDB(
ABS($M178),
0,
$N178,
R$10-2022,
IF(R$10-2022+1&lt;$N178,R$10-2022+1,$N178),
$G$12),
VDB(
ABS($M178),
0,
$N178,
MAX(0,R$10-2022-$P178),
IF(R$10-2022-$P178+1&lt;$N178,R$10-2022-$P178+1,$N178),
$G$12))
))</f>
        <v>0</v>
      </c>
      <c r="S178" s="87">
        <f t="shared" si="29"/>
        <v>12397.147191313297</v>
      </c>
      <c r="T178" s="87">
        <f t="shared" si="29"/>
        <v>24794.294382626595</v>
      </c>
      <c r="U178" s="87">
        <f t="shared" si="29"/>
        <v>24794.294382626595</v>
      </c>
      <c r="V178" s="87">
        <f t="shared" si="29"/>
        <v>24794.294382626595</v>
      </c>
      <c r="W178" s="87">
        <f t="shared" si="29"/>
        <v>24794.294382626595</v>
      </c>
      <c r="X178" s="87">
        <f t="shared" si="29"/>
        <v>24794.294382626595</v>
      </c>
      <c r="Y178" s="87">
        <f t="shared" si="29"/>
        <v>24794.294382626595</v>
      </c>
      <c r="Z178" s="87">
        <f t="shared" si="29"/>
        <v>24794.294382626595</v>
      </c>
      <c r="AA178" s="87">
        <f t="shared" si="29"/>
        <v>24794.294382626595</v>
      </c>
      <c r="AB178" s="87">
        <f t="shared" si="29"/>
        <v>24794.294382626595</v>
      </c>
      <c r="AC178" s="87">
        <f t="shared" si="29"/>
        <v>29753.15325915191</v>
      </c>
      <c r="AD178" s="87">
        <f t="shared" si="29"/>
        <v>28542.855499457593</v>
      </c>
      <c r="AE178" s="87">
        <f t="shared" si="29"/>
        <v>27381.790191005082</v>
      </c>
      <c r="AF178" s="87">
        <f t="shared" si="29"/>
        <v>26267.954657811653</v>
      </c>
      <c r="AG178" s="87">
        <f t="shared" si="29"/>
        <v>25199.427688680331</v>
      </c>
      <c r="AI178" s="148"/>
      <c r="AJ178" s="128"/>
    </row>
    <row r="179" spans="2:36" s="132" customFormat="1" x14ac:dyDescent="0.2">
      <c r="B179" s="86">
        <f>'3. Investeringen'!B176</f>
        <v>162</v>
      </c>
      <c r="C179" s="86" t="str">
        <f>'3. Investeringen'!C176</f>
        <v>Nieuwe investeringen</v>
      </c>
      <c r="D179" s="86" t="str">
        <f>'3. Investeringen'!F176</f>
        <v>AD</v>
      </c>
      <c r="E179" s="121">
        <f>'3. Investeringen'!K176</f>
        <v>2013</v>
      </c>
      <c r="F179" s="172">
        <f>'3. Investeringen'!M176</f>
        <v>39</v>
      </c>
      <c r="G179" s="121">
        <f>'3. Investeringen'!N176</f>
        <v>2013</v>
      </c>
      <c r="H179" s="86">
        <f>'3. Investeringen'!O176</f>
        <v>4751550</v>
      </c>
      <c r="I179" s="65"/>
      <c r="J179" s="86">
        <f>'6. Investeringen per jaar'!I176</f>
        <v>1</v>
      </c>
      <c r="K179" s="65"/>
      <c r="L179" s="123">
        <f t="shared" si="22"/>
        <v>2052</v>
      </c>
      <c r="M179" s="87">
        <f t="shared" si="23"/>
        <v>3715955.769230769</v>
      </c>
      <c r="N179" s="117">
        <f t="shared" si="24"/>
        <v>30.5</v>
      </c>
      <c r="O179" s="87" t="b">
        <f t="shared" si="25"/>
        <v>0</v>
      </c>
      <c r="P179" s="117">
        <f>INDEX('2. Reguleringsparameters'!$D$44:$E$50,MATCH(C179,'2. Reguleringsparameters'!$B$44:$B$50,0),MATCH(D179,'2. Reguleringsparameters'!$D$43:$E$43,0))</f>
        <v>0.5</v>
      </c>
      <c r="Q179" s="65"/>
      <c r="R179" s="87">
        <f t="shared" si="29"/>
        <v>0</v>
      </c>
      <c r="S179" s="87">
        <f t="shared" si="29"/>
        <v>0</v>
      </c>
      <c r="T179" s="87">
        <f t="shared" si="29"/>
        <v>60917.307692307695</v>
      </c>
      <c r="U179" s="87">
        <f t="shared" si="29"/>
        <v>121834.61538461539</v>
      </c>
      <c r="V179" s="87">
        <f t="shared" si="29"/>
        <v>121834.61538461539</v>
      </c>
      <c r="W179" s="87">
        <f t="shared" si="29"/>
        <v>121834.61538461539</v>
      </c>
      <c r="X179" s="87">
        <f t="shared" si="29"/>
        <v>121834.61538461539</v>
      </c>
      <c r="Y179" s="87">
        <f t="shared" si="29"/>
        <v>121834.61538461539</v>
      </c>
      <c r="Z179" s="87">
        <f t="shared" si="29"/>
        <v>121834.61538461539</v>
      </c>
      <c r="AA179" s="87">
        <f t="shared" si="29"/>
        <v>121834.61538461539</v>
      </c>
      <c r="AB179" s="87">
        <f t="shared" si="29"/>
        <v>121834.61538461539</v>
      </c>
      <c r="AC179" s="87">
        <f t="shared" si="29"/>
        <v>146201.53846153844</v>
      </c>
      <c r="AD179" s="87">
        <f t="shared" si="29"/>
        <v>140449.34678436315</v>
      </c>
      <c r="AE179" s="87">
        <f t="shared" si="29"/>
        <v>134923.47084530626</v>
      </c>
      <c r="AF179" s="87">
        <f t="shared" si="29"/>
        <v>129615.00641860567</v>
      </c>
      <c r="AG179" s="87">
        <f t="shared" si="29"/>
        <v>124515.39960869332</v>
      </c>
      <c r="AI179" s="148"/>
      <c r="AJ179" s="128"/>
    </row>
    <row r="180" spans="2:36" s="132" customFormat="1" x14ac:dyDescent="0.2">
      <c r="B180" s="86">
        <f>'3. Investeringen'!B177</f>
        <v>163</v>
      </c>
      <c r="C180" s="86" t="str">
        <f>'3. Investeringen'!C177</f>
        <v>Nieuwe investeringen</v>
      </c>
      <c r="D180" s="86" t="str">
        <f>'3. Investeringen'!F177</f>
        <v>AD</v>
      </c>
      <c r="E180" s="121">
        <f>'3. Investeringen'!K177</f>
        <v>2013</v>
      </c>
      <c r="F180" s="172">
        <f>'3. Investeringen'!M177</f>
        <v>39</v>
      </c>
      <c r="G180" s="121">
        <f>'3. Investeringen'!N177</f>
        <v>2013</v>
      </c>
      <c r="H180" s="86">
        <f>'3. Investeringen'!O177</f>
        <v>992435.19349110872</v>
      </c>
      <c r="I180" s="65"/>
      <c r="J180" s="86">
        <f>'6. Investeringen per jaar'!I177</f>
        <v>1</v>
      </c>
      <c r="K180" s="65"/>
      <c r="L180" s="123">
        <f t="shared" si="22"/>
        <v>2052</v>
      </c>
      <c r="M180" s="87">
        <f t="shared" si="23"/>
        <v>776135.21542253369</v>
      </c>
      <c r="N180" s="117">
        <f t="shared" si="24"/>
        <v>30.5</v>
      </c>
      <c r="O180" s="87" t="b">
        <f t="shared" si="25"/>
        <v>0</v>
      </c>
      <c r="P180" s="117">
        <f>INDEX('2. Reguleringsparameters'!$D$44:$E$50,MATCH(C180,'2. Reguleringsparameters'!$B$44:$B$50,0),MATCH(D180,'2. Reguleringsparameters'!$D$43:$E$43,0))</f>
        <v>0.5</v>
      </c>
      <c r="Q180" s="65"/>
      <c r="R180" s="87">
        <f t="shared" si="29"/>
        <v>0</v>
      </c>
      <c r="S180" s="87">
        <f t="shared" si="29"/>
        <v>0</v>
      </c>
      <c r="T180" s="87">
        <f t="shared" si="29"/>
        <v>12723.528121680882</v>
      </c>
      <c r="U180" s="87">
        <f t="shared" si="29"/>
        <v>25447.056243361763</v>
      </c>
      <c r="V180" s="87">
        <f t="shared" si="29"/>
        <v>25447.056243361763</v>
      </c>
      <c r="W180" s="87">
        <f t="shared" si="29"/>
        <v>25447.056243361763</v>
      </c>
      <c r="X180" s="87">
        <f t="shared" si="29"/>
        <v>25447.056243361763</v>
      </c>
      <c r="Y180" s="87">
        <f t="shared" si="29"/>
        <v>25447.056243361763</v>
      </c>
      <c r="Z180" s="87">
        <f t="shared" si="29"/>
        <v>25447.056243361763</v>
      </c>
      <c r="AA180" s="87">
        <f t="shared" si="29"/>
        <v>25447.056243361763</v>
      </c>
      <c r="AB180" s="87">
        <f t="shared" si="29"/>
        <v>25447.056243361763</v>
      </c>
      <c r="AC180" s="87">
        <f t="shared" si="29"/>
        <v>30536.467492034109</v>
      </c>
      <c r="AD180" s="87">
        <f t="shared" si="29"/>
        <v>29335.032705462276</v>
      </c>
      <c r="AE180" s="87">
        <f t="shared" si="29"/>
        <v>28180.867484263759</v>
      </c>
      <c r="AF180" s="87">
        <f t="shared" si="29"/>
        <v>27072.112042259942</v>
      </c>
      <c r="AG180" s="87">
        <f t="shared" si="29"/>
        <v>26006.979765187421</v>
      </c>
      <c r="AI180" s="148"/>
      <c r="AJ180" s="128"/>
    </row>
    <row r="181" spans="2:36" s="132" customFormat="1" x14ac:dyDescent="0.2">
      <c r="B181" s="86">
        <f>'3. Investeringen'!B178</f>
        <v>164</v>
      </c>
      <c r="C181" s="86" t="str">
        <f>'3. Investeringen'!C178</f>
        <v>Nieuwe investeringen</v>
      </c>
      <c r="D181" s="86" t="str">
        <f>'3. Investeringen'!F178</f>
        <v>AD</v>
      </c>
      <c r="E181" s="121">
        <f>'3. Investeringen'!K178</f>
        <v>2014</v>
      </c>
      <c r="F181" s="172">
        <f>'3. Investeringen'!M178</f>
        <v>39</v>
      </c>
      <c r="G181" s="121">
        <f>'3. Investeringen'!N178</f>
        <v>2014</v>
      </c>
      <c r="H181" s="86">
        <f>'3. Investeringen'!O178</f>
        <v>4181117.8309374992</v>
      </c>
      <c r="I181" s="65"/>
      <c r="J181" s="86">
        <f>'6. Investeringen per jaar'!I178</f>
        <v>1</v>
      </c>
      <c r="K181" s="65"/>
      <c r="L181" s="123">
        <f t="shared" si="22"/>
        <v>2053</v>
      </c>
      <c r="M181" s="87">
        <f t="shared" si="23"/>
        <v>3377056.7096033646</v>
      </c>
      <c r="N181" s="117">
        <f t="shared" si="24"/>
        <v>31.5</v>
      </c>
      <c r="O181" s="87" t="b">
        <f t="shared" si="25"/>
        <v>0</v>
      </c>
      <c r="P181" s="117">
        <f>INDEX('2. Reguleringsparameters'!$D$44:$E$50,MATCH(C181,'2. Reguleringsparameters'!$B$44:$B$50,0),MATCH(D181,'2. Reguleringsparameters'!$D$43:$E$43,0))</f>
        <v>0.5</v>
      </c>
      <c r="Q181" s="65"/>
      <c r="R181" s="87">
        <f t="shared" si="29"/>
        <v>0</v>
      </c>
      <c r="S181" s="87">
        <f t="shared" si="29"/>
        <v>0</v>
      </c>
      <c r="T181" s="87">
        <f t="shared" si="29"/>
        <v>0</v>
      </c>
      <c r="U181" s="87">
        <f t="shared" si="29"/>
        <v>53604.074755608963</v>
      </c>
      <c r="V181" s="87">
        <f t="shared" si="29"/>
        <v>107208.14951121793</v>
      </c>
      <c r="W181" s="87">
        <f t="shared" si="29"/>
        <v>107208.14951121793</v>
      </c>
      <c r="X181" s="87">
        <f t="shared" si="29"/>
        <v>107208.14951121793</v>
      </c>
      <c r="Y181" s="87">
        <f t="shared" si="29"/>
        <v>107208.14951121793</v>
      </c>
      <c r="Z181" s="87">
        <f t="shared" si="29"/>
        <v>107208.14951121793</v>
      </c>
      <c r="AA181" s="87">
        <f t="shared" si="29"/>
        <v>107208.14951121793</v>
      </c>
      <c r="AB181" s="87">
        <f t="shared" si="29"/>
        <v>107208.14951121793</v>
      </c>
      <c r="AC181" s="87">
        <f t="shared" si="29"/>
        <v>128649.7794134615</v>
      </c>
      <c r="AD181" s="87">
        <f t="shared" si="29"/>
        <v>123748.83543580581</v>
      </c>
      <c r="AE181" s="87">
        <f t="shared" si="29"/>
        <v>119034.59408587035</v>
      </c>
      <c r="AF181" s="87">
        <f t="shared" si="29"/>
        <v>114499.94288259911</v>
      </c>
      <c r="AG181" s="87">
        <f t="shared" si="29"/>
        <v>110138.04029659533</v>
      </c>
      <c r="AI181" s="148"/>
      <c r="AJ181" s="128"/>
    </row>
    <row r="182" spans="2:36" s="132" customFormat="1" x14ac:dyDescent="0.2">
      <c r="B182" s="86">
        <f>'3. Investeringen'!B179</f>
        <v>165</v>
      </c>
      <c r="C182" s="86" t="str">
        <f>'3. Investeringen'!C179</f>
        <v>Nieuwe investeringen</v>
      </c>
      <c r="D182" s="86" t="str">
        <f>'3. Investeringen'!F179</f>
        <v>AD</v>
      </c>
      <c r="E182" s="121">
        <f>'3. Investeringen'!K179</f>
        <v>2014</v>
      </c>
      <c r="F182" s="172">
        <f>'3. Investeringen'!M179</f>
        <v>39</v>
      </c>
      <c r="G182" s="121">
        <f>'3. Investeringen'!N179</f>
        <v>2014</v>
      </c>
      <c r="H182" s="86">
        <f>'3. Investeringen'!O179</f>
        <v>654496.60414372408</v>
      </c>
      <c r="I182" s="65"/>
      <c r="J182" s="86">
        <f>'6. Investeringen per jaar'!I179</f>
        <v>1</v>
      </c>
      <c r="K182" s="65"/>
      <c r="L182" s="123">
        <f t="shared" si="22"/>
        <v>2053</v>
      </c>
      <c r="M182" s="87">
        <f t="shared" si="23"/>
        <v>528631.87257762323</v>
      </c>
      <c r="N182" s="117">
        <f t="shared" si="24"/>
        <v>31.5</v>
      </c>
      <c r="O182" s="87" t="b">
        <f t="shared" si="25"/>
        <v>0</v>
      </c>
      <c r="P182" s="117">
        <f>INDEX('2. Reguleringsparameters'!$D$44:$E$50,MATCH(C182,'2. Reguleringsparameters'!$B$44:$B$50,0),MATCH(D182,'2. Reguleringsparameters'!$D$43:$E$43,0))</f>
        <v>0.5</v>
      </c>
      <c r="Q182" s="65"/>
      <c r="R182" s="87">
        <f t="shared" si="29"/>
        <v>0</v>
      </c>
      <c r="S182" s="87">
        <f t="shared" si="29"/>
        <v>0</v>
      </c>
      <c r="T182" s="87">
        <f t="shared" si="29"/>
        <v>0</v>
      </c>
      <c r="U182" s="87">
        <f t="shared" si="29"/>
        <v>8390.9821044067194</v>
      </c>
      <c r="V182" s="87">
        <f t="shared" si="29"/>
        <v>16781.964208813439</v>
      </c>
      <c r="W182" s="87">
        <f t="shared" si="29"/>
        <v>16781.964208813439</v>
      </c>
      <c r="X182" s="87">
        <f t="shared" si="29"/>
        <v>16781.964208813439</v>
      </c>
      <c r="Y182" s="87">
        <f t="shared" si="29"/>
        <v>16781.964208813439</v>
      </c>
      <c r="Z182" s="87">
        <f t="shared" si="29"/>
        <v>16781.964208813439</v>
      </c>
      <c r="AA182" s="87">
        <f t="shared" si="29"/>
        <v>16781.964208813439</v>
      </c>
      <c r="AB182" s="87">
        <f t="shared" si="29"/>
        <v>16781.964208813439</v>
      </c>
      <c r="AC182" s="87">
        <f t="shared" si="29"/>
        <v>20138.35705057612</v>
      </c>
      <c r="AD182" s="87">
        <f t="shared" si="29"/>
        <v>19371.181543887506</v>
      </c>
      <c r="AE182" s="87">
        <f t="shared" si="29"/>
        <v>18633.231770787032</v>
      </c>
      <c r="AF182" s="87">
        <f t="shared" si="29"/>
        <v>17923.394369995145</v>
      </c>
      <c r="AG182" s="87">
        <f t="shared" si="29"/>
        <v>17240.598393995329</v>
      </c>
      <c r="AI182" s="148"/>
      <c r="AJ182" s="128"/>
    </row>
    <row r="183" spans="2:36" s="132" customFormat="1" x14ac:dyDescent="0.2">
      <c r="B183" s="86">
        <f>'3. Investeringen'!B180</f>
        <v>166</v>
      </c>
      <c r="C183" s="86" t="str">
        <f>'3. Investeringen'!C180</f>
        <v>Nieuwe investeringen</v>
      </c>
      <c r="D183" s="86" t="str">
        <f>'3. Investeringen'!F180</f>
        <v>AD</v>
      </c>
      <c r="E183" s="121">
        <f>'3. Investeringen'!K180</f>
        <v>2015</v>
      </c>
      <c r="F183" s="172">
        <f>'3. Investeringen'!M180</f>
        <v>39</v>
      </c>
      <c r="G183" s="121">
        <f>'3. Investeringen'!N180</f>
        <v>2015</v>
      </c>
      <c r="H183" s="86">
        <f>'3. Investeringen'!O180</f>
        <v>3532752.7250000001</v>
      </c>
      <c r="I183" s="65"/>
      <c r="J183" s="86">
        <f>'6. Investeringen per jaar'!I180</f>
        <v>1</v>
      </c>
      <c r="K183" s="65"/>
      <c r="L183" s="123">
        <f t="shared" si="22"/>
        <v>2054</v>
      </c>
      <c r="M183" s="87">
        <f t="shared" si="23"/>
        <v>2943960.604166667</v>
      </c>
      <c r="N183" s="117">
        <f t="shared" si="24"/>
        <v>32.5</v>
      </c>
      <c r="O183" s="87" t="b">
        <f t="shared" si="25"/>
        <v>0</v>
      </c>
      <c r="P183" s="117">
        <f>INDEX('2. Reguleringsparameters'!$D$44:$E$50,MATCH(C183,'2. Reguleringsparameters'!$B$44:$B$50,0),MATCH(D183,'2. Reguleringsparameters'!$D$43:$E$43,0))</f>
        <v>0.5</v>
      </c>
      <c r="Q183" s="65"/>
      <c r="R183" s="87">
        <f t="shared" si="29"/>
        <v>0</v>
      </c>
      <c r="S183" s="87">
        <f t="shared" si="29"/>
        <v>0</v>
      </c>
      <c r="T183" s="87">
        <f t="shared" si="29"/>
        <v>0</v>
      </c>
      <c r="U183" s="87">
        <f t="shared" si="29"/>
        <v>0</v>
      </c>
      <c r="V183" s="87">
        <f t="shared" si="29"/>
        <v>45291.701602564106</v>
      </c>
      <c r="W183" s="87">
        <f t="shared" si="29"/>
        <v>90583.403205128212</v>
      </c>
      <c r="X183" s="87">
        <f t="shared" si="29"/>
        <v>90583.403205128212</v>
      </c>
      <c r="Y183" s="87">
        <f t="shared" si="29"/>
        <v>90583.403205128212</v>
      </c>
      <c r="Z183" s="87">
        <f t="shared" si="29"/>
        <v>90583.403205128212</v>
      </c>
      <c r="AA183" s="87">
        <f t="shared" si="29"/>
        <v>90583.403205128212</v>
      </c>
      <c r="AB183" s="87">
        <f t="shared" si="29"/>
        <v>90583.403205128212</v>
      </c>
      <c r="AC183" s="87">
        <f t="shared" si="29"/>
        <v>108700.08384615385</v>
      </c>
      <c r="AD183" s="87">
        <f t="shared" si="29"/>
        <v>104686.54228875741</v>
      </c>
      <c r="AE183" s="87">
        <f t="shared" si="29"/>
        <v>100821.19303501867</v>
      </c>
      <c r="AF183" s="87">
        <f t="shared" si="29"/>
        <v>97098.564369110289</v>
      </c>
      <c r="AG183" s="87">
        <f t="shared" si="29"/>
        <v>93513.386607789289</v>
      </c>
      <c r="AI183" s="148"/>
      <c r="AJ183" s="128"/>
    </row>
    <row r="184" spans="2:36" s="132" customFormat="1" x14ac:dyDescent="0.2">
      <c r="B184" s="86">
        <f>'3. Investeringen'!B181</f>
        <v>167</v>
      </c>
      <c r="C184" s="86" t="str">
        <f>'3. Investeringen'!C181</f>
        <v>Nieuwe investeringen</v>
      </c>
      <c r="D184" s="86" t="str">
        <f>'3. Investeringen'!F181</f>
        <v>AD</v>
      </c>
      <c r="E184" s="121">
        <f>'3. Investeringen'!K181</f>
        <v>2015</v>
      </c>
      <c r="F184" s="172">
        <f>'3. Investeringen'!M181</f>
        <v>39</v>
      </c>
      <c r="G184" s="121">
        <f>'3. Investeringen'!N181</f>
        <v>2015</v>
      </c>
      <c r="H184" s="86">
        <f>'3. Investeringen'!O181</f>
        <v>608374.5388319015</v>
      </c>
      <c r="I184" s="65"/>
      <c r="J184" s="86">
        <f>'6. Investeringen per jaar'!I181</f>
        <v>1</v>
      </c>
      <c r="K184" s="65"/>
      <c r="L184" s="123">
        <f t="shared" si="22"/>
        <v>2054</v>
      </c>
      <c r="M184" s="87">
        <f t="shared" si="23"/>
        <v>506978.78235991788</v>
      </c>
      <c r="N184" s="117">
        <f t="shared" si="24"/>
        <v>32.5</v>
      </c>
      <c r="O184" s="87" t="b">
        <f t="shared" si="25"/>
        <v>0</v>
      </c>
      <c r="P184" s="117">
        <f>INDEX('2. Reguleringsparameters'!$D$44:$E$50,MATCH(C184,'2. Reguleringsparameters'!$B$44:$B$50,0),MATCH(D184,'2. Reguleringsparameters'!$D$43:$E$43,0))</f>
        <v>0.5</v>
      </c>
      <c r="Q184" s="65"/>
      <c r="R184" s="87">
        <f t="shared" si="29"/>
        <v>0</v>
      </c>
      <c r="S184" s="87">
        <f t="shared" si="29"/>
        <v>0</v>
      </c>
      <c r="T184" s="87">
        <f t="shared" si="29"/>
        <v>0</v>
      </c>
      <c r="U184" s="87">
        <f t="shared" si="29"/>
        <v>0</v>
      </c>
      <c r="V184" s="87">
        <f t="shared" si="29"/>
        <v>7799.6735747679677</v>
      </c>
      <c r="W184" s="87">
        <f t="shared" si="29"/>
        <v>15599.347149535935</v>
      </c>
      <c r="X184" s="87">
        <f t="shared" si="29"/>
        <v>15599.347149535935</v>
      </c>
      <c r="Y184" s="87">
        <f t="shared" si="29"/>
        <v>15599.347149535935</v>
      </c>
      <c r="Z184" s="87">
        <f t="shared" si="29"/>
        <v>15599.347149535935</v>
      </c>
      <c r="AA184" s="87">
        <f t="shared" si="29"/>
        <v>15599.347149535935</v>
      </c>
      <c r="AB184" s="87">
        <f t="shared" si="29"/>
        <v>15599.347149535935</v>
      </c>
      <c r="AC184" s="87">
        <f t="shared" si="29"/>
        <v>18719.21657944312</v>
      </c>
      <c r="AD184" s="87">
        <f t="shared" si="29"/>
        <v>18028.045505740603</v>
      </c>
      <c r="AE184" s="87">
        <f t="shared" si="29"/>
        <v>17362.394594759411</v>
      </c>
      <c r="AF184" s="87">
        <f t="shared" si="29"/>
        <v>16721.321563568297</v>
      </c>
      <c r="AG184" s="87">
        <f t="shared" si="29"/>
        <v>16103.918921221159</v>
      </c>
      <c r="AI184" s="148"/>
      <c r="AJ184" s="128"/>
    </row>
    <row r="185" spans="2:36" s="132" customFormat="1" x14ac:dyDescent="0.2">
      <c r="B185" s="86">
        <f>'3. Investeringen'!B182</f>
        <v>168</v>
      </c>
      <c r="C185" s="86" t="str">
        <f>'3. Investeringen'!C182</f>
        <v>Start-GAW excl. bijzonderheden</v>
      </c>
      <c r="D185" s="86" t="str">
        <f>'3. Investeringen'!F182</f>
        <v>AD</v>
      </c>
      <c r="E185" s="121">
        <f>'3. Investeringen'!K182</f>
        <v>2008</v>
      </c>
      <c r="F185" s="172">
        <f>'3. Investeringen'!M182</f>
        <v>20</v>
      </c>
      <c r="G185" s="121">
        <f>'3. Investeringen'!N182</f>
        <v>2011</v>
      </c>
      <c r="H185" s="86">
        <f>'3. Investeringen'!O182</f>
        <v>2880931.2902828115</v>
      </c>
      <c r="I185" s="65"/>
      <c r="J185" s="86">
        <f>'6. Investeringen per jaar'!I182</f>
        <v>1</v>
      </c>
      <c r="K185" s="65"/>
      <c r="L185" s="123">
        <f t="shared" si="22"/>
        <v>2031</v>
      </c>
      <c r="M185" s="87">
        <f t="shared" si="23"/>
        <v>1296419.0806272652</v>
      </c>
      <c r="N185" s="117">
        <f t="shared" si="24"/>
        <v>9</v>
      </c>
      <c r="O185" s="87" t="b">
        <f t="shared" si="25"/>
        <v>0</v>
      </c>
      <c r="P185" s="117">
        <f>INDEX('2. Reguleringsparameters'!$D$44:$E$50,MATCH(C185,'2. Reguleringsparameters'!$B$44:$B$50,0),MATCH(D185,'2. Reguleringsparameters'!$D$43:$E$43,0))</f>
        <v>1</v>
      </c>
      <c r="Q185" s="65"/>
      <c r="R185" s="87">
        <f t="shared" si="29"/>
        <v>144046.56451414057</v>
      </c>
      <c r="S185" s="87">
        <f t="shared" si="29"/>
        <v>144046.56451414057</v>
      </c>
      <c r="T185" s="87">
        <f t="shared" si="29"/>
        <v>144046.56451414057</v>
      </c>
      <c r="U185" s="87">
        <f t="shared" si="29"/>
        <v>144046.56451414057</v>
      </c>
      <c r="V185" s="87">
        <f t="shared" si="29"/>
        <v>144046.56451414057</v>
      </c>
      <c r="W185" s="87">
        <f t="shared" si="29"/>
        <v>144046.56451414057</v>
      </c>
      <c r="X185" s="87">
        <f t="shared" si="29"/>
        <v>144046.56451414057</v>
      </c>
      <c r="Y185" s="87">
        <f t="shared" si="29"/>
        <v>144046.56451414057</v>
      </c>
      <c r="Z185" s="87">
        <f t="shared" si="29"/>
        <v>144046.56451414057</v>
      </c>
      <c r="AA185" s="87">
        <f t="shared" si="29"/>
        <v>144046.56451414057</v>
      </c>
      <c r="AB185" s="87">
        <f t="shared" si="29"/>
        <v>144046.56451414057</v>
      </c>
      <c r="AC185" s="87">
        <f t="shared" si="29"/>
        <v>172855.87741696869</v>
      </c>
      <c r="AD185" s="87">
        <f t="shared" si="29"/>
        <v>149808.42709470622</v>
      </c>
      <c r="AE185" s="87">
        <f t="shared" si="29"/>
        <v>139107.82515937006</v>
      </c>
      <c r="AF185" s="87">
        <f t="shared" si="29"/>
        <v>139107.82515937006</v>
      </c>
      <c r="AG185" s="87">
        <f t="shared" si="29"/>
        <v>139107.82515937006</v>
      </c>
      <c r="AI185" s="148"/>
      <c r="AJ185" s="128"/>
    </row>
    <row r="186" spans="2:36" s="132" customFormat="1" x14ac:dyDescent="0.2">
      <c r="B186" s="86">
        <f>'3. Investeringen'!B183</f>
        <v>169</v>
      </c>
      <c r="C186" s="86" t="str">
        <f>'3. Investeringen'!C183</f>
        <v>Start-GAW excl. bijzonderheden</v>
      </c>
      <c r="D186" s="86" t="str">
        <f>'3. Investeringen'!F183</f>
        <v>TD</v>
      </c>
      <c r="E186" s="121">
        <f>'3. Investeringen'!K183</f>
        <v>2004</v>
      </c>
      <c r="F186" s="172">
        <f>'3. Investeringen'!M183</f>
        <v>25.299999999999955</v>
      </c>
      <c r="G186" s="121">
        <f>'3. Investeringen'!N183</f>
        <v>2011</v>
      </c>
      <c r="H186" s="86">
        <f>'3. Investeringen'!O183</f>
        <v>24403064.086687304</v>
      </c>
      <c r="I186" s="65"/>
      <c r="J186" s="86">
        <f>'6. Investeringen per jaar'!I183</f>
        <v>1</v>
      </c>
      <c r="K186" s="65"/>
      <c r="L186" s="123">
        <f t="shared" si="22"/>
        <v>2035.3</v>
      </c>
      <c r="M186" s="87">
        <f t="shared" si="23"/>
        <v>13793036.222910192</v>
      </c>
      <c r="N186" s="117">
        <f t="shared" si="24"/>
        <v>14.299999999999955</v>
      </c>
      <c r="O186" s="87" t="b">
        <f t="shared" si="25"/>
        <v>0</v>
      </c>
      <c r="P186" s="117">
        <f>INDEX('2. Reguleringsparameters'!$D$44:$E$50,MATCH(C186,'2. Reguleringsparameters'!$B$44:$B$50,0),MATCH(D186,'2. Reguleringsparameters'!$D$43:$E$43,0))</f>
        <v>0</v>
      </c>
      <c r="Q186" s="65"/>
      <c r="R186" s="87">
        <f t="shared" si="29"/>
        <v>964547.9876161007</v>
      </c>
      <c r="S186" s="87">
        <f t="shared" si="29"/>
        <v>964547.98761610081</v>
      </c>
      <c r="T186" s="87">
        <f t="shared" si="29"/>
        <v>964547.98761610081</v>
      </c>
      <c r="U186" s="87">
        <f t="shared" si="29"/>
        <v>964547.98761610081</v>
      </c>
      <c r="V186" s="87">
        <f t="shared" si="29"/>
        <v>964547.98761610081</v>
      </c>
      <c r="W186" s="87">
        <f t="shared" si="29"/>
        <v>964547.98761610081</v>
      </c>
      <c r="X186" s="87">
        <f t="shared" si="29"/>
        <v>964547.98761610081</v>
      </c>
      <c r="Y186" s="87">
        <f t="shared" si="29"/>
        <v>964547.98761610081</v>
      </c>
      <c r="Z186" s="87">
        <f t="shared" si="29"/>
        <v>964547.98761610081</v>
      </c>
      <c r="AA186" s="87">
        <f t="shared" si="29"/>
        <v>964547.98761610081</v>
      </c>
      <c r="AB186" s="87">
        <f t="shared" si="29"/>
        <v>964547.98761610081</v>
      </c>
      <c r="AC186" s="87">
        <f t="shared" si="29"/>
        <v>1157457.5851393205</v>
      </c>
      <c r="AD186" s="87">
        <f t="shared" si="29"/>
        <v>1060328.2772954612</v>
      </c>
      <c r="AE186" s="87">
        <f t="shared" si="29"/>
        <v>971349.68059933814</v>
      </c>
      <c r="AF186" s="87">
        <f t="shared" si="29"/>
        <v>938398.2902545234</v>
      </c>
      <c r="AG186" s="87">
        <f t="shared" si="29"/>
        <v>938398.2902545234</v>
      </c>
      <c r="AI186" s="148"/>
      <c r="AJ186" s="128"/>
    </row>
    <row r="187" spans="2:36" s="132" customFormat="1" x14ac:dyDescent="0.2">
      <c r="B187" s="86">
        <f>'3. Investeringen'!B184</f>
        <v>170</v>
      </c>
      <c r="C187" s="86" t="str">
        <f>'3. Investeringen'!C184</f>
        <v>Nieuwe investeringen</v>
      </c>
      <c r="D187" s="86" t="str">
        <f>'3. Investeringen'!F184</f>
        <v>TD</v>
      </c>
      <c r="E187" s="121">
        <f>'3. Investeringen'!K184</f>
        <v>2004</v>
      </c>
      <c r="F187" s="172">
        <f>'3. Investeringen'!M184</f>
        <v>48.5</v>
      </c>
      <c r="G187" s="121">
        <f>'3. Investeringen'!N184</f>
        <v>2011</v>
      </c>
      <c r="H187" s="86">
        <f>'3. Investeringen'!O184</f>
        <v>82381.112363636363</v>
      </c>
      <c r="I187" s="65"/>
      <c r="J187" s="86">
        <f>'6. Investeringen per jaar'!I184</f>
        <v>1</v>
      </c>
      <c r="K187" s="65"/>
      <c r="L187" s="123">
        <f t="shared" si="22"/>
        <v>2059.5</v>
      </c>
      <c r="M187" s="87">
        <f t="shared" si="23"/>
        <v>63696.736363636359</v>
      </c>
      <c r="N187" s="117">
        <f t="shared" si="24"/>
        <v>37.5</v>
      </c>
      <c r="O187" s="87" t="b">
        <f t="shared" si="25"/>
        <v>0</v>
      </c>
      <c r="P187" s="117">
        <f>INDEX('2. Reguleringsparameters'!$D$44:$E$50,MATCH(C187,'2. Reguleringsparameters'!$B$44:$B$50,0),MATCH(D187,'2. Reguleringsparameters'!$D$43:$E$43,0))</f>
        <v>0.5</v>
      </c>
      <c r="Q187" s="65"/>
      <c r="R187" s="87">
        <f t="shared" si="29"/>
        <v>1698.5796363636364</v>
      </c>
      <c r="S187" s="87">
        <f t="shared" si="29"/>
        <v>1698.5796363636364</v>
      </c>
      <c r="T187" s="87">
        <f t="shared" si="29"/>
        <v>1698.5796363636364</v>
      </c>
      <c r="U187" s="87">
        <f t="shared" si="29"/>
        <v>1698.5796363636364</v>
      </c>
      <c r="V187" s="87">
        <f t="shared" si="29"/>
        <v>1698.5796363636364</v>
      </c>
      <c r="W187" s="87">
        <f t="shared" si="29"/>
        <v>1698.5796363636364</v>
      </c>
      <c r="X187" s="87">
        <f t="shared" si="29"/>
        <v>1698.5796363636364</v>
      </c>
      <c r="Y187" s="87">
        <f t="shared" si="29"/>
        <v>1698.5796363636364</v>
      </c>
      <c r="Z187" s="87">
        <f t="shared" si="29"/>
        <v>1698.5796363636364</v>
      </c>
      <c r="AA187" s="87">
        <f t="shared" si="29"/>
        <v>1698.5796363636364</v>
      </c>
      <c r="AB187" s="87">
        <f t="shared" si="29"/>
        <v>1698.5796363636364</v>
      </c>
      <c r="AC187" s="87">
        <f t="shared" si="29"/>
        <v>2038.2955636363636</v>
      </c>
      <c r="AD187" s="87">
        <f t="shared" si="29"/>
        <v>1973.0701056</v>
      </c>
      <c r="AE187" s="87">
        <f t="shared" si="29"/>
        <v>1909.9318622207998</v>
      </c>
      <c r="AF187" s="87">
        <f t="shared" si="29"/>
        <v>1848.8140426297341</v>
      </c>
      <c r="AG187" s="87">
        <f t="shared" si="29"/>
        <v>1789.6519932655829</v>
      </c>
      <c r="AI187" s="148"/>
      <c r="AJ187" s="128"/>
    </row>
    <row r="188" spans="2:36" s="132" customFormat="1" x14ac:dyDescent="0.2">
      <c r="B188" s="86">
        <f>'3. Investeringen'!B185</f>
        <v>171</v>
      </c>
      <c r="C188" s="86" t="str">
        <f>'3. Investeringen'!C185</f>
        <v>Nieuwe investeringen</v>
      </c>
      <c r="D188" s="86" t="str">
        <f>'3. Investeringen'!F185</f>
        <v>TD</v>
      </c>
      <c r="E188" s="121">
        <f>'3. Investeringen'!K185</f>
        <v>2004</v>
      </c>
      <c r="F188" s="172">
        <f>'3. Investeringen'!M185</f>
        <v>38.5</v>
      </c>
      <c r="G188" s="121">
        <f>'3. Investeringen'!N185</f>
        <v>2011</v>
      </c>
      <c r="H188" s="86">
        <f>'3. Investeringen'!O185</f>
        <v>326809.91077777778</v>
      </c>
      <c r="I188" s="65"/>
      <c r="J188" s="86">
        <f>'6. Investeringen per jaar'!I185</f>
        <v>1</v>
      </c>
      <c r="K188" s="65"/>
      <c r="L188" s="123">
        <f t="shared" si="22"/>
        <v>2049.5</v>
      </c>
      <c r="M188" s="87">
        <f t="shared" si="23"/>
        <v>233435.65055555559</v>
      </c>
      <c r="N188" s="117">
        <f t="shared" si="24"/>
        <v>27.5</v>
      </c>
      <c r="O188" s="87" t="b">
        <f t="shared" si="25"/>
        <v>0</v>
      </c>
      <c r="P188" s="117">
        <f>INDEX('2. Reguleringsparameters'!$D$44:$E$50,MATCH(C188,'2. Reguleringsparameters'!$B$44:$B$50,0),MATCH(D188,'2. Reguleringsparameters'!$D$43:$E$43,0))</f>
        <v>0.5</v>
      </c>
      <c r="Q188" s="65"/>
      <c r="R188" s="87">
        <f t="shared" ref="R188:AG197" si="30">$J188*IF($O188,-1,1)*
IF(OR(R$10&gt;$L188,R$10&lt;$E188,$F188=0),0,
IF(R$10&lt;2022,
IF($E188&lt;2011,
VDB(
ABS($H188),
0,
$F188,
R$10-$G188,
IF(R$10-$G188+1&lt;$F188,R$10-$G188+1,$F188),
1),
VDB(
ABS($H188),
0,
$F188,
MAX(0,R$10-$G188-$P188),
IF(R$10-$G188-$P188+1&lt;$F188,R$10-$G188-$P188+1,$F188),
1)),
IF($E188&lt;2022,
VDB(
ABS($M188),
0,
$N188,
R$10-2022,
IF(R$10-2022+1&lt;$N188,R$10-2022+1,$N188),
$G$12),
VDB(
ABS($M188),
0,
$N188,
MAX(0,R$10-2022-$P188),
IF(R$10-2022-$P188+1&lt;$N188,R$10-2022-$P188+1,$N188),
$G$12))
))</f>
        <v>8488.5691111111119</v>
      </c>
      <c r="S188" s="87">
        <f t="shared" si="30"/>
        <v>8488.5691111111119</v>
      </c>
      <c r="T188" s="87">
        <f t="shared" si="30"/>
        <v>8488.5691111111119</v>
      </c>
      <c r="U188" s="87">
        <f t="shared" si="30"/>
        <v>8488.5691111111119</v>
      </c>
      <c r="V188" s="87">
        <f t="shared" si="30"/>
        <v>8488.5691111111119</v>
      </c>
      <c r="W188" s="87">
        <f t="shared" si="30"/>
        <v>8488.5691111111119</v>
      </c>
      <c r="X188" s="87">
        <f t="shared" si="30"/>
        <v>8488.5691111111119</v>
      </c>
      <c r="Y188" s="87">
        <f t="shared" si="30"/>
        <v>8488.5691111111119</v>
      </c>
      <c r="Z188" s="87">
        <f t="shared" si="30"/>
        <v>8488.5691111111119</v>
      </c>
      <c r="AA188" s="87">
        <f t="shared" si="30"/>
        <v>8488.5691111111119</v>
      </c>
      <c r="AB188" s="87">
        <f t="shared" si="30"/>
        <v>8488.5691111111119</v>
      </c>
      <c r="AC188" s="87">
        <f t="shared" si="30"/>
        <v>10186.282933333334</v>
      </c>
      <c r="AD188" s="87">
        <f t="shared" si="30"/>
        <v>9741.7905871515159</v>
      </c>
      <c r="AE188" s="87">
        <f t="shared" si="30"/>
        <v>9316.6942706212685</v>
      </c>
      <c r="AF188" s="87">
        <f t="shared" si="30"/>
        <v>8910.1476115396126</v>
      </c>
      <c r="AG188" s="87">
        <f t="shared" si="30"/>
        <v>8521.341170308795</v>
      </c>
      <c r="AI188" s="148"/>
      <c r="AJ188" s="128"/>
    </row>
    <row r="189" spans="2:36" s="132" customFormat="1" x14ac:dyDescent="0.2">
      <c r="B189" s="86">
        <f>'3. Investeringen'!B186</f>
        <v>172</v>
      </c>
      <c r="C189" s="86" t="str">
        <f>'3. Investeringen'!C186</f>
        <v>Nieuwe investeringen</v>
      </c>
      <c r="D189" s="86" t="str">
        <f>'3. Investeringen'!F186</f>
        <v>TD</v>
      </c>
      <c r="E189" s="121">
        <f>'3. Investeringen'!K186</f>
        <v>2004</v>
      </c>
      <c r="F189" s="172">
        <f>'3. Investeringen'!M186</f>
        <v>23.5</v>
      </c>
      <c r="G189" s="121">
        <f>'3. Investeringen'!N186</f>
        <v>2011</v>
      </c>
      <c r="H189" s="86">
        <f>'3. Investeringen'!O186</f>
        <v>53383.250166666665</v>
      </c>
      <c r="I189" s="65"/>
      <c r="J189" s="86">
        <f>'6. Investeringen per jaar'!I186</f>
        <v>1</v>
      </c>
      <c r="K189" s="65"/>
      <c r="L189" s="123">
        <f t="shared" si="22"/>
        <v>2034.5</v>
      </c>
      <c r="M189" s="87">
        <f t="shared" si="23"/>
        <v>28395.345833333329</v>
      </c>
      <c r="N189" s="117">
        <f t="shared" si="24"/>
        <v>12.5</v>
      </c>
      <c r="O189" s="87" t="b">
        <f t="shared" si="25"/>
        <v>0</v>
      </c>
      <c r="P189" s="117">
        <f>INDEX('2. Reguleringsparameters'!$D$44:$E$50,MATCH(C189,'2. Reguleringsparameters'!$B$44:$B$50,0),MATCH(D189,'2. Reguleringsparameters'!$D$43:$E$43,0))</f>
        <v>0.5</v>
      </c>
      <c r="Q189" s="65"/>
      <c r="R189" s="87">
        <f t="shared" si="30"/>
        <v>2271.6276666666668</v>
      </c>
      <c r="S189" s="87">
        <f t="shared" si="30"/>
        <v>2271.6276666666668</v>
      </c>
      <c r="T189" s="87">
        <f t="shared" si="30"/>
        <v>2271.6276666666668</v>
      </c>
      <c r="U189" s="87">
        <f t="shared" si="30"/>
        <v>2271.6276666666668</v>
      </c>
      <c r="V189" s="87">
        <f t="shared" si="30"/>
        <v>2271.6276666666668</v>
      </c>
      <c r="W189" s="87">
        <f t="shared" si="30"/>
        <v>2271.6276666666668</v>
      </c>
      <c r="X189" s="87">
        <f t="shared" si="30"/>
        <v>2271.6276666666668</v>
      </c>
      <c r="Y189" s="87">
        <f t="shared" si="30"/>
        <v>2271.6276666666668</v>
      </c>
      <c r="Z189" s="87">
        <f t="shared" si="30"/>
        <v>2271.6276666666668</v>
      </c>
      <c r="AA189" s="87">
        <f t="shared" si="30"/>
        <v>2271.6276666666668</v>
      </c>
      <c r="AB189" s="87">
        <f t="shared" si="30"/>
        <v>2271.6276666666668</v>
      </c>
      <c r="AC189" s="87">
        <f t="shared" si="30"/>
        <v>2725.9531999999995</v>
      </c>
      <c r="AD189" s="87">
        <f t="shared" si="30"/>
        <v>2464.2616927999998</v>
      </c>
      <c r="AE189" s="87">
        <f t="shared" si="30"/>
        <v>2227.6925702911999</v>
      </c>
      <c r="AF189" s="87">
        <f t="shared" si="30"/>
        <v>2208.1514073939084</v>
      </c>
      <c r="AG189" s="87">
        <f t="shared" si="30"/>
        <v>2208.1514073939084</v>
      </c>
      <c r="AI189" s="148"/>
      <c r="AJ189" s="128"/>
    </row>
    <row r="190" spans="2:36" s="132" customFormat="1" x14ac:dyDescent="0.2">
      <c r="B190" s="86">
        <f>'3. Investeringen'!B187</f>
        <v>173</v>
      </c>
      <c r="C190" s="86" t="str">
        <f>'3. Investeringen'!C187</f>
        <v>Nieuwe investeringen</v>
      </c>
      <c r="D190" s="86" t="str">
        <f>'3. Investeringen'!F187</f>
        <v>TD</v>
      </c>
      <c r="E190" s="121">
        <f>'3. Investeringen'!K187</f>
        <v>2005</v>
      </c>
      <c r="F190" s="172">
        <f>'3. Investeringen'!M187</f>
        <v>49.5</v>
      </c>
      <c r="G190" s="121">
        <f>'3. Investeringen'!N187</f>
        <v>2011</v>
      </c>
      <c r="H190" s="86">
        <f>'3. Investeringen'!O187</f>
        <v>-2051.5770000000002</v>
      </c>
      <c r="I190" s="65"/>
      <c r="J190" s="86">
        <f>'6. Investeringen per jaar'!I187</f>
        <v>1</v>
      </c>
      <c r="K190" s="65"/>
      <c r="L190" s="123">
        <f t="shared" si="22"/>
        <v>2060.5</v>
      </c>
      <c r="M190" s="87">
        <f t="shared" si="23"/>
        <v>-1595.671</v>
      </c>
      <c r="N190" s="117">
        <f t="shared" si="24"/>
        <v>38.5</v>
      </c>
      <c r="O190" s="87" t="b">
        <f t="shared" si="25"/>
        <v>1</v>
      </c>
      <c r="P190" s="117">
        <f>INDEX('2. Reguleringsparameters'!$D$44:$E$50,MATCH(C190,'2. Reguleringsparameters'!$B$44:$B$50,0),MATCH(D190,'2. Reguleringsparameters'!$D$43:$E$43,0))</f>
        <v>0.5</v>
      </c>
      <c r="Q190" s="65"/>
      <c r="R190" s="87">
        <f t="shared" si="30"/>
        <v>-41.446000000000005</v>
      </c>
      <c r="S190" s="87">
        <f t="shared" si="30"/>
        <v>-41.446000000000005</v>
      </c>
      <c r="T190" s="87">
        <f t="shared" si="30"/>
        <v>-41.446000000000005</v>
      </c>
      <c r="U190" s="87">
        <f t="shared" si="30"/>
        <v>-41.446000000000005</v>
      </c>
      <c r="V190" s="87">
        <f t="shared" si="30"/>
        <v>-41.446000000000005</v>
      </c>
      <c r="W190" s="87">
        <f t="shared" si="30"/>
        <v>-41.446000000000005</v>
      </c>
      <c r="X190" s="87">
        <f t="shared" si="30"/>
        <v>-41.446000000000005</v>
      </c>
      <c r="Y190" s="87">
        <f t="shared" si="30"/>
        <v>-41.446000000000005</v>
      </c>
      <c r="Z190" s="87">
        <f t="shared" si="30"/>
        <v>-41.446000000000005</v>
      </c>
      <c r="AA190" s="87">
        <f t="shared" si="30"/>
        <v>-41.446000000000005</v>
      </c>
      <c r="AB190" s="87">
        <f t="shared" si="30"/>
        <v>-41.446000000000005</v>
      </c>
      <c r="AC190" s="87">
        <f t="shared" si="30"/>
        <v>-49.735199999999999</v>
      </c>
      <c r="AD190" s="87">
        <f t="shared" si="30"/>
        <v>-48.185011948051944</v>
      </c>
      <c r="AE190" s="87">
        <f t="shared" si="30"/>
        <v>-46.683141445775007</v>
      </c>
      <c r="AF190" s="87">
        <f t="shared" si="30"/>
        <v>-45.228082491620981</v>
      </c>
      <c r="AG190" s="87">
        <f t="shared" si="30"/>
        <v>-43.818376024349675</v>
      </c>
      <c r="AI190" s="148"/>
      <c r="AJ190" s="128"/>
    </row>
    <row r="191" spans="2:36" s="132" customFormat="1" x14ac:dyDescent="0.2">
      <c r="B191" s="86">
        <f>'3. Investeringen'!B188</f>
        <v>174</v>
      </c>
      <c r="C191" s="86" t="str">
        <f>'3. Investeringen'!C188</f>
        <v>Nieuwe investeringen</v>
      </c>
      <c r="D191" s="86" t="str">
        <f>'3. Investeringen'!F188</f>
        <v>TD</v>
      </c>
      <c r="E191" s="121">
        <f>'3. Investeringen'!K188</f>
        <v>2005</v>
      </c>
      <c r="F191" s="172">
        <f>'3. Investeringen'!M188</f>
        <v>39.5</v>
      </c>
      <c r="G191" s="121">
        <f>'3. Investeringen'!N188</f>
        <v>2011</v>
      </c>
      <c r="H191" s="86">
        <f>'3. Investeringen'!O188</f>
        <v>244202.49144444446</v>
      </c>
      <c r="I191" s="65"/>
      <c r="J191" s="86">
        <f>'6. Investeringen per jaar'!I188</f>
        <v>1</v>
      </c>
      <c r="K191" s="65"/>
      <c r="L191" s="123">
        <f t="shared" si="22"/>
        <v>2050.5</v>
      </c>
      <c r="M191" s="87">
        <f t="shared" si="23"/>
        <v>176196.73433333333</v>
      </c>
      <c r="N191" s="117">
        <f t="shared" si="24"/>
        <v>28.5</v>
      </c>
      <c r="O191" s="87" t="b">
        <f t="shared" si="25"/>
        <v>0</v>
      </c>
      <c r="P191" s="117">
        <f>INDEX('2. Reguleringsparameters'!$D$44:$E$50,MATCH(C191,'2. Reguleringsparameters'!$B$44:$B$50,0),MATCH(D191,'2. Reguleringsparameters'!$D$43:$E$43,0))</f>
        <v>0.5</v>
      </c>
      <c r="Q191" s="65"/>
      <c r="R191" s="87">
        <f t="shared" si="30"/>
        <v>6182.3415555555557</v>
      </c>
      <c r="S191" s="87">
        <f t="shared" si="30"/>
        <v>6182.3415555555557</v>
      </c>
      <c r="T191" s="87">
        <f t="shared" si="30"/>
        <v>6182.3415555555557</v>
      </c>
      <c r="U191" s="87">
        <f t="shared" si="30"/>
        <v>6182.3415555555557</v>
      </c>
      <c r="V191" s="87">
        <f t="shared" si="30"/>
        <v>6182.3415555555557</v>
      </c>
      <c r="W191" s="87">
        <f t="shared" si="30"/>
        <v>6182.3415555555557</v>
      </c>
      <c r="X191" s="87">
        <f t="shared" si="30"/>
        <v>6182.3415555555557</v>
      </c>
      <c r="Y191" s="87">
        <f t="shared" si="30"/>
        <v>6182.3415555555557</v>
      </c>
      <c r="Z191" s="87">
        <f t="shared" si="30"/>
        <v>6182.3415555555557</v>
      </c>
      <c r="AA191" s="87">
        <f t="shared" si="30"/>
        <v>6182.3415555555557</v>
      </c>
      <c r="AB191" s="87">
        <f t="shared" si="30"/>
        <v>6182.3415555555557</v>
      </c>
      <c r="AC191" s="87">
        <f t="shared" si="30"/>
        <v>7418.8098666666665</v>
      </c>
      <c r="AD191" s="87">
        <f t="shared" si="30"/>
        <v>7106.4389249122796</v>
      </c>
      <c r="AE191" s="87">
        <f t="shared" si="30"/>
        <v>6807.2204438633416</v>
      </c>
      <c r="AF191" s="87">
        <f t="shared" si="30"/>
        <v>6520.6006357006754</v>
      </c>
      <c r="AG191" s="87">
        <f t="shared" si="30"/>
        <v>6246.0490299869625</v>
      </c>
      <c r="AI191" s="148"/>
      <c r="AJ191" s="128"/>
    </row>
    <row r="192" spans="2:36" s="132" customFormat="1" x14ac:dyDescent="0.2">
      <c r="B192" s="86">
        <f>'3. Investeringen'!B189</f>
        <v>175</v>
      </c>
      <c r="C192" s="86" t="str">
        <f>'3. Investeringen'!C189</f>
        <v>Nieuwe investeringen</v>
      </c>
      <c r="D192" s="86" t="str">
        <f>'3. Investeringen'!F189</f>
        <v>TD</v>
      </c>
      <c r="E192" s="121">
        <f>'3. Investeringen'!K189</f>
        <v>2005</v>
      </c>
      <c r="F192" s="172">
        <f>'3. Investeringen'!M189</f>
        <v>24.5</v>
      </c>
      <c r="G192" s="121">
        <f>'3. Investeringen'!N189</f>
        <v>2011</v>
      </c>
      <c r="H192" s="86">
        <f>'3. Investeringen'!O189</f>
        <v>4859.6729999999998</v>
      </c>
      <c r="I192" s="65"/>
      <c r="J192" s="86">
        <f>'6. Investeringen per jaar'!I189</f>
        <v>1</v>
      </c>
      <c r="K192" s="65"/>
      <c r="L192" s="123">
        <f t="shared" si="22"/>
        <v>2035.5</v>
      </c>
      <c r="M192" s="87">
        <f t="shared" si="23"/>
        <v>2677.7789999999995</v>
      </c>
      <c r="N192" s="117">
        <f t="shared" si="24"/>
        <v>13.5</v>
      </c>
      <c r="O192" s="87" t="b">
        <f t="shared" si="25"/>
        <v>0</v>
      </c>
      <c r="P192" s="117">
        <f>INDEX('2. Reguleringsparameters'!$D$44:$E$50,MATCH(C192,'2. Reguleringsparameters'!$B$44:$B$50,0),MATCH(D192,'2. Reguleringsparameters'!$D$43:$E$43,0))</f>
        <v>0.5</v>
      </c>
      <c r="Q192" s="65"/>
      <c r="R192" s="87">
        <f t="shared" si="30"/>
        <v>198.35399999999998</v>
      </c>
      <c r="S192" s="87">
        <f t="shared" si="30"/>
        <v>198.35399999999998</v>
      </c>
      <c r="T192" s="87">
        <f t="shared" si="30"/>
        <v>198.35399999999998</v>
      </c>
      <c r="U192" s="87">
        <f t="shared" si="30"/>
        <v>198.35399999999998</v>
      </c>
      <c r="V192" s="87">
        <f t="shared" si="30"/>
        <v>198.35399999999998</v>
      </c>
      <c r="W192" s="87">
        <f t="shared" si="30"/>
        <v>198.35399999999998</v>
      </c>
      <c r="X192" s="87">
        <f t="shared" si="30"/>
        <v>198.35399999999998</v>
      </c>
      <c r="Y192" s="87">
        <f t="shared" si="30"/>
        <v>198.35399999999998</v>
      </c>
      <c r="Z192" s="87">
        <f t="shared" si="30"/>
        <v>198.35399999999998</v>
      </c>
      <c r="AA192" s="87">
        <f t="shared" si="30"/>
        <v>198.35399999999998</v>
      </c>
      <c r="AB192" s="87">
        <f t="shared" si="30"/>
        <v>198.35399999999998</v>
      </c>
      <c r="AC192" s="87">
        <f t="shared" si="30"/>
        <v>238.02479999999997</v>
      </c>
      <c r="AD192" s="87">
        <f t="shared" si="30"/>
        <v>216.86703999999995</v>
      </c>
      <c r="AE192" s="87">
        <f t="shared" si="30"/>
        <v>197.58996977777772</v>
      </c>
      <c r="AF192" s="87">
        <f t="shared" si="30"/>
        <v>192.88544668783064</v>
      </c>
      <c r="AG192" s="87">
        <f t="shared" si="30"/>
        <v>192.88544668783064</v>
      </c>
      <c r="AI192" s="148"/>
      <c r="AJ192" s="128"/>
    </row>
    <row r="193" spans="2:36" s="132" customFormat="1" x14ac:dyDescent="0.2">
      <c r="B193" s="86">
        <f>'3. Investeringen'!B190</f>
        <v>176</v>
      </c>
      <c r="C193" s="86" t="str">
        <f>'3. Investeringen'!C190</f>
        <v>Nieuwe investeringen</v>
      </c>
      <c r="D193" s="86" t="str">
        <f>'3. Investeringen'!F190</f>
        <v>TD</v>
      </c>
      <c r="E193" s="121">
        <f>'3. Investeringen'!K190</f>
        <v>2006</v>
      </c>
      <c r="F193" s="172">
        <f>'3. Investeringen'!M190</f>
        <v>40.5</v>
      </c>
      <c r="G193" s="121">
        <f>'3. Investeringen'!N190</f>
        <v>2011</v>
      </c>
      <c r="H193" s="86">
        <f>'3. Investeringen'!O190</f>
        <v>256917.65399999998</v>
      </c>
      <c r="I193" s="65"/>
      <c r="J193" s="86">
        <f>'6. Investeringen per jaar'!I190</f>
        <v>1</v>
      </c>
      <c r="K193" s="65"/>
      <c r="L193" s="123">
        <f t="shared" si="22"/>
        <v>2051.5</v>
      </c>
      <c r="M193" s="87">
        <f t="shared" si="23"/>
        <v>187137.55044444444</v>
      </c>
      <c r="N193" s="117">
        <f t="shared" si="24"/>
        <v>29.5</v>
      </c>
      <c r="O193" s="87" t="b">
        <f t="shared" si="25"/>
        <v>0</v>
      </c>
      <c r="P193" s="117">
        <f>INDEX('2. Reguleringsparameters'!$D$44:$E$50,MATCH(C193,'2. Reguleringsparameters'!$B$44:$B$50,0),MATCH(D193,'2. Reguleringsparameters'!$D$43:$E$43,0))</f>
        <v>0.5</v>
      </c>
      <c r="Q193" s="65"/>
      <c r="R193" s="87">
        <f t="shared" si="30"/>
        <v>6343.6457777777769</v>
      </c>
      <c r="S193" s="87">
        <f t="shared" si="30"/>
        <v>6343.6457777777778</v>
      </c>
      <c r="T193" s="87">
        <f t="shared" si="30"/>
        <v>6343.6457777777778</v>
      </c>
      <c r="U193" s="87">
        <f t="shared" si="30"/>
        <v>6343.6457777777778</v>
      </c>
      <c r="V193" s="87">
        <f t="shared" si="30"/>
        <v>6343.6457777777778</v>
      </c>
      <c r="W193" s="87">
        <f t="shared" si="30"/>
        <v>6343.6457777777778</v>
      </c>
      <c r="X193" s="87">
        <f t="shared" si="30"/>
        <v>6343.6457777777778</v>
      </c>
      <c r="Y193" s="87">
        <f t="shared" si="30"/>
        <v>6343.6457777777778</v>
      </c>
      <c r="Z193" s="87">
        <f t="shared" si="30"/>
        <v>6343.6457777777778</v>
      </c>
      <c r="AA193" s="87">
        <f t="shared" si="30"/>
        <v>6343.6457777777778</v>
      </c>
      <c r="AB193" s="87">
        <f t="shared" si="30"/>
        <v>6343.6457777777778</v>
      </c>
      <c r="AC193" s="87">
        <f t="shared" si="30"/>
        <v>7612.3749333333326</v>
      </c>
      <c r="AD193" s="87">
        <f t="shared" si="30"/>
        <v>7302.7190038418066</v>
      </c>
      <c r="AE193" s="87">
        <f t="shared" si="30"/>
        <v>7005.6592477533268</v>
      </c>
      <c r="AF193" s="87">
        <f t="shared" si="30"/>
        <v>6720.6832783531918</v>
      </c>
      <c r="AG193" s="87">
        <f t="shared" si="30"/>
        <v>6447.2995517761128</v>
      </c>
      <c r="AI193" s="148"/>
      <c r="AJ193" s="128"/>
    </row>
    <row r="194" spans="2:36" s="132" customFormat="1" x14ac:dyDescent="0.2">
      <c r="B194" s="86">
        <f>'3. Investeringen'!B191</f>
        <v>177</v>
      </c>
      <c r="C194" s="86" t="str">
        <f>'3. Investeringen'!C191</f>
        <v>Nieuwe investeringen</v>
      </c>
      <c r="D194" s="86" t="str">
        <f>'3. Investeringen'!F191</f>
        <v>TD</v>
      </c>
      <c r="E194" s="121">
        <f>'3. Investeringen'!K191</f>
        <v>2006</v>
      </c>
      <c r="F194" s="172">
        <f>'3. Investeringen'!M191</f>
        <v>25.5</v>
      </c>
      <c r="G194" s="121">
        <f>'3. Investeringen'!N191</f>
        <v>2011</v>
      </c>
      <c r="H194" s="86">
        <f>'3. Investeringen'!O191</f>
        <v>-62.05</v>
      </c>
      <c r="I194" s="65"/>
      <c r="J194" s="86">
        <f>'6. Investeringen per jaar'!I191</f>
        <v>1</v>
      </c>
      <c r="K194" s="65"/>
      <c r="L194" s="123">
        <f t="shared" si="22"/>
        <v>2036.5</v>
      </c>
      <c r="M194" s="87">
        <f t="shared" si="23"/>
        <v>-35.283333333333331</v>
      </c>
      <c r="N194" s="117">
        <f t="shared" si="24"/>
        <v>14.5</v>
      </c>
      <c r="O194" s="87" t="b">
        <f t="shared" si="25"/>
        <v>1</v>
      </c>
      <c r="P194" s="117">
        <f>INDEX('2. Reguleringsparameters'!$D$44:$E$50,MATCH(C194,'2. Reguleringsparameters'!$B$44:$B$50,0),MATCH(D194,'2. Reguleringsparameters'!$D$43:$E$43,0))</f>
        <v>0.5</v>
      </c>
      <c r="Q194" s="65"/>
      <c r="R194" s="87">
        <f t="shared" si="30"/>
        <v>-2.4333333333333331</v>
      </c>
      <c r="S194" s="87">
        <f t="shared" si="30"/>
        <v>-2.4333333333333336</v>
      </c>
      <c r="T194" s="87">
        <f t="shared" si="30"/>
        <v>-2.4333333333333336</v>
      </c>
      <c r="U194" s="87">
        <f t="shared" si="30"/>
        <v>-2.4333333333333336</v>
      </c>
      <c r="V194" s="87">
        <f t="shared" si="30"/>
        <v>-2.4333333333333336</v>
      </c>
      <c r="W194" s="87">
        <f t="shared" si="30"/>
        <v>-2.4333333333333336</v>
      </c>
      <c r="X194" s="87">
        <f t="shared" si="30"/>
        <v>-2.4333333333333336</v>
      </c>
      <c r="Y194" s="87">
        <f t="shared" si="30"/>
        <v>-2.4333333333333336</v>
      </c>
      <c r="Z194" s="87">
        <f t="shared" si="30"/>
        <v>-2.4333333333333336</v>
      </c>
      <c r="AA194" s="87">
        <f t="shared" si="30"/>
        <v>-2.4333333333333336</v>
      </c>
      <c r="AB194" s="87">
        <f t="shared" si="30"/>
        <v>-2.4333333333333336</v>
      </c>
      <c r="AC194" s="87">
        <f t="shared" si="30"/>
        <v>-2.92</v>
      </c>
      <c r="AD194" s="87">
        <f t="shared" si="30"/>
        <v>-2.6783448275862067</v>
      </c>
      <c r="AE194" s="87">
        <f t="shared" si="30"/>
        <v>-2.4566887039238998</v>
      </c>
      <c r="AF194" s="87">
        <f t="shared" si="30"/>
        <v>-2.367678243636802</v>
      </c>
      <c r="AG194" s="87">
        <f t="shared" si="30"/>
        <v>-2.367678243636802</v>
      </c>
      <c r="AI194" s="148"/>
      <c r="AJ194" s="128"/>
    </row>
    <row r="195" spans="2:36" s="132" customFormat="1" x14ac:dyDescent="0.2">
      <c r="B195" s="86">
        <f>'3. Investeringen'!B192</f>
        <v>178</v>
      </c>
      <c r="C195" s="86" t="str">
        <f>'3. Investeringen'!C192</f>
        <v>Nieuwe investeringen</v>
      </c>
      <c r="D195" s="86" t="str">
        <f>'3. Investeringen'!F192</f>
        <v>TD</v>
      </c>
      <c r="E195" s="121">
        <f>'3. Investeringen'!K192</f>
        <v>2007</v>
      </c>
      <c r="F195" s="172">
        <f>'3. Investeringen'!M192</f>
        <v>41.5</v>
      </c>
      <c r="G195" s="121">
        <f>'3. Investeringen'!N192</f>
        <v>2011</v>
      </c>
      <c r="H195" s="86">
        <f>'3. Investeringen'!O192</f>
        <v>204781.8698888889</v>
      </c>
      <c r="I195" s="65"/>
      <c r="J195" s="86">
        <f>'6. Investeringen per jaar'!I192</f>
        <v>1</v>
      </c>
      <c r="K195" s="65"/>
      <c r="L195" s="123">
        <f t="shared" si="22"/>
        <v>2052.5</v>
      </c>
      <c r="M195" s="87">
        <f t="shared" si="23"/>
        <v>150502.33811111111</v>
      </c>
      <c r="N195" s="117">
        <f t="shared" si="24"/>
        <v>30.5</v>
      </c>
      <c r="O195" s="87" t="b">
        <f t="shared" si="25"/>
        <v>0</v>
      </c>
      <c r="P195" s="117">
        <f>INDEX('2. Reguleringsparameters'!$D$44:$E$50,MATCH(C195,'2. Reguleringsparameters'!$B$44:$B$50,0),MATCH(D195,'2. Reguleringsparameters'!$D$43:$E$43,0))</f>
        <v>0.5</v>
      </c>
      <c r="Q195" s="65"/>
      <c r="R195" s="87">
        <f t="shared" si="30"/>
        <v>4934.5028888888892</v>
      </c>
      <c r="S195" s="87">
        <f t="shared" si="30"/>
        <v>4934.5028888888892</v>
      </c>
      <c r="T195" s="87">
        <f t="shared" si="30"/>
        <v>4934.5028888888892</v>
      </c>
      <c r="U195" s="87">
        <f t="shared" si="30"/>
        <v>4934.5028888888892</v>
      </c>
      <c r="V195" s="87">
        <f t="shared" si="30"/>
        <v>4934.5028888888892</v>
      </c>
      <c r="W195" s="87">
        <f t="shared" si="30"/>
        <v>4934.5028888888892</v>
      </c>
      <c r="X195" s="87">
        <f t="shared" si="30"/>
        <v>4934.5028888888892</v>
      </c>
      <c r="Y195" s="87">
        <f t="shared" si="30"/>
        <v>4934.5028888888892</v>
      </c>
      <c r="Z195" s="87">
        <f t="shared" si="30"/>
        <v>4934.5028888888892</v>
      </c>
      <c r="AA195" s="87">
        <f t="shared" si="30"/>
        <v>4934.5028888888892</v>
      </c>
      <c r="AB195" s="87">
        <f t="shared" si="30"/>
        <v>4934.5028888888892</v>
      </c>
      <c r="AC195" s="87">
        <f t="shared" si="30"/>
        <v>5921.4034666666657</v>
      </c>
      <c r="AD195" s="87">
        <f t="shared" si="30"/>
        <v>5688.4302155191253</v>
      </c>
      <c r="AE195" s="87">
        <f t="shared" si="30"/>
        <v>5464.6231250724704</v>
      </c>
      <c r="AF195" s="87">
        <f t="shared" si="30"/>
        <v>5249.6215594958485</v>
      </c>
      <c r="AG195" s="87">
        <f t="shared" si="30"/>
        <v>5043.0790719091265</v>
      </c>
      <c r="AI195" s="148"/>
      <c r="AJ195" s="128"/>
    </row>
    <row r="196" spans="2:36" s="132" customFormat="1" x14ac:dyDescent="0.2">
      <c r="B196" s="86">
        <f>'3. Investeringen'!B193</f>
        <v>179</v>
      </c>
      <c r="C196" s="86" t="str">
        <f>'3. Investeringen'!C193</f>
        <v>Nieuwe investeringen</v>
      </c>
      <c r="D196" s="86" t="str">
        <f>'3. Investeringen'!F193</f>
        <v>TD</v>
      </c>
      <c r="E196" s="121">
        <f>'3. Investeringen'!K193</f>
        <v>2007</v>
      </c>
      <c r="F196" s="172">
        <f>'3. Investeringen'!M193</f>
        <v>26.5</v>
      </c>
      <c r="G196" s="121">
        <f>'3. Investeringen'!N193</f>
        <v>2011</v>
      </c>
      <c r="H196" s="86">
        <f>'3. Investeringen'!O193</f>
        <v>6277.7263333333331</v>
      </c>
      <c r="I196" s="65"/>
      <c r="J196" s="86">
        <f>'6. Investeringen per jaar'!I193</f>
        <v>1</v>
      </c>
      <c r="K196" s="65"/>
      <c r="L196" s="123">
        <f t="shared" si="22"/>
        <v>2037.5</v>
      </c>
      <c r="M196" s="87">
        <f t="shared" si="23"/>
        <v>3671.8776666666663</v>
      </c>
      <c r="N196" s="117">
        <f t="shared" si="24"/>
        <v>15.5</v>
      </c>
      <c r="O196" s="87" t="b">
        <f t="shared" si="25"/>
        <v>0</v>
      </c>
      <c r="P196" s="117">
        <f>INDEX('2. Reguleringsparameters'!$D$44:$E$50,MATCH(C196,'2. Reguleringsparameters'!$B$44:$B$50,0),MATCH(D196,'2. Reguleringsparameters'!$D$43:$E$43,0))</f>
        <v>0.5</v>
      </c>
      <c r="Q196" s="65"/>
      <c r="R196" s="87">
        <f t="shared" si="30"/>
        <v>236.89533333333333</v>
      </c>
      <c r="S196" s="87">
        <f t="shared" si="30"/>
        <v>236.89533333333333</v>
      </c>
      <c r="T196" s="87">
        <f t="shared" si="30"/>
        <v>236.89533333333333</v>
      </c>
      <c r="U196" s="87">
        <f t="shared" si="30"/>
        <v>236.89533333333333</v>
      </c>
      <c r="V196" s="87">
        <f t="shared" si="30"/>
        <v>236.89533333333333</v>
      </c>
      <c r="W196" s="87">
        <f t="shared" si="30"/>
        <v>236.89533333333333</v>
      </c>
      <c r="X196" s="87">
        <f t="shared" si="30"/>
        <v>236.89533333333333</v>
      </c>
      <c r="Y196" s="87">
        <f t="shared" si="30"/>
        <v>236.89533333333333</v>
      </c>
      <c r="Z196" s="87">
        <f t="shared" si="30"/>
        <v>236.89533333333333</v>
      </c>
      <c r="AA196" s="87">
        <f t="shared" si="30"/>
        <v>236.89533333333333</v>
      </c>
      <c r="AB196" s="87">
        <f t="shared" si="30"/>
        <v>236.89533333333333</v>
      </c>
      <c r="AC196" s="87">
        <f t="shared" si="30"/>
        <v>284.27439999999996</v>
      </c>
      <c r="AD196" s="87">
        <f t="shared" si="30"/>
        <v>262.26605935483872</v>
      </c>
      <c r="AE196" s="87">
        <f t="shared" si="30"/>
        <v>241.96159024349637</v>
      </c>
      <c r="AF196" s="87">
        <f t="shared" si="30"/>
        <v>230.67004936546655</v>
      </c>
      <c r="AG196" s="87">
        <f t="shared" si="30"/>
        <v>230.67004936546655</v>
      </c>
      <c r="AI196" s="148"/>
      <c r="AJ196" s="128"/>
    </row>
    <row r="197" spans="2:36" s="132" customFormat="1" x14ac:dyDescent="0.2">
      <c r="B197" s="86">
        <f>'3. Investeringen'!B194</f>
        <v>180</v>
      </c>
      <c r="C197" s="86" t="str">
        <f>'3. Investeringen'!C194</f>
        <v>Nieuwe investeringen</v>
      </c>
      <c r="D197" s="86" t="str">
        <f>'3. Investeringen'!F194</f>
        <v>TD</v>
      </c>
      <c r="E197" s="121">
        <f>'3. Investeringen'!K194</f>
        <v>2007</v>
      </c>
      <c r="F197" s="172">
        <f>'3. Investeringen'!M194</f>
        <v>1.5</v>
      </c>
      <c r="G197" s="121">
        <f>'3. Investeringen'!N194</f>
        <v>2011</v>
      </c>
      <c r="H197" s="86">
        <f>'3. Investeringen'!O194</f>
        <v>400197.06299999997</v>
      </c>
      <c r="I197" s="65"/>
      <c r="J197" s="86">
        <f>'6. Investeringen per jaar'!I194</f>
        <v>1</v>
      </c>
      <c r="K197" s="65"/>
      <c r="L197" s="123">
        <f t="shared" si="22"/>
        <v>2012.5</v>
      </c>
      <c r="M197" s="87">
        <f t="shared" si="23"/>
        <v>0</v>
      </c>
      <c r="N197" s="117">
        <f t="shared" si="24"/>
        <v>0</v>
      </c>
      <c r="O197" s="87" t="b">
        <f t="shared" si="25"/>
        <v>0</v>
      </c>
      <c r="P197" s="117">
        <f>INDEX('2. Reguleringsparameters'!$D$44:$E$50,MATCH(C197,'2. Reguleringsparameters'!$B$44:$B$50,0),MATCH(D197,'2. Reguleringsparameters'!$D$43:$E$43,0))</f>
        <v>0.5</v>
      </c>
      <c r="Q197" s="65"/>
      <c r="R197" s="87">
        <f t="shared" si="30"/>
        <v>266798.04199999996</v>
      </c>
      <c r="S197" s="87">
        <f t="shared" si="30"/>
        <v>133399.02100000001</v>
      </c>
      <c r="T197" s="87">
        <f t="shared" si="30"/>
        <v>0</v>
      </c>
      <c r="U197" s="87">
        <f t="shared" si="30"/>
        <v>0</v>
      </c>
      <c r="V197" s="87">
        <f t="shared" si="30"/>
        <v>0</v>
      </c>
      <c r="W197" s="87">
        <f t="shared" si="30"/>
        <v>0</v>
      </c>
      <c r="X197" s="87">
        <f t="shared" si="30"/>
        <v>0</v>
      </c>
      <c r="Y197" s="87">
        <f t="shared" si="30"/>
        <v>0</v>
      </c>
      <c r="Z197" s="87">
        <f t="shared" si="30"/>
        <v>0</v>
      </c>
      <c r="AA197" s="87">
        <f t="shared" si="30"/>
        <v>0</v>
      </c>
      <c r="AB197" s="87">
        <f t="shared" si="30"/>
        <v>0</v>
      </c>
      <c r="AC197" s="87">
        <f t="shared" si="30"/>
        <v>0</v>
      </c>
      <c r="AD197" s="87">
        <f t="shared" si="30"/>
        <v>0</v>
      </c>
      <c r="AE197" s="87">
        <f t="shared" si="30"/>
        <v>0</v>
      </c>
      <c r="AF197" s="87">
        <f t="shared" si="30"/>
        <v>0</v>
      </c>
      <c r="AG197" s="87">
        <f t="shared" si="30"/>
        <v>0</v>
      </c>
      <c r="AI197" s="148"/>
      <c r="AJ197" s="128"/>
    </row>
    <row r="198" spans="2:36" s="132" customFormat="1" x14ac:dyDescent="0.2">
      <c r="B198" s="86">
        <f>'3. Investeringen'!B195</f>
        <v>181</v>
      </c>
      <c r="C198" s="86" t="str">
        <f>'3. Investeringen'!C195</f>
        <v>Nieuwe investeringen</v>
      </c>
      <c r="D198" s="86" t="str">
        <f>'3. Investeringen'!F195</f>
        <v>TD</v>
      </c>
      <c r="E198" s="121">
        <f>'3. Investeringen'!K195</f>
        <v>2008</v>
      </c>
      <c r="F198" s="172">
        <f>'3. Investeringen'!M195</f>
        <v>52.5</v>
      </c>
      <c r="G198" s="121">
        <f>'3. Investeringen'!N195</f>
        <v>2011</v>
      </c>
      <c r="H198" s="86">
        <f>'3. Investeringen'!O195</f>
        <v>12886.363636363636</v>
      </c>
      <c r="I198" s="65"/>
      <c r="J198" s="86">
        <f>'6. Investeringen per jaar'!I195</f>
        <v>1</v>
      </c>
      <c r="K198" s="65"/>
      <c r="L198" s="123">
        <f t="shared" si="22"/>
        <v>2063.5</v>
      </c>
      <c r="M198" s="87">
        <f t="shared" si="23"/>
        <v>10186.363636363636</v>
      </c>
      <c r="N198" s="117">
        <f t="shared" si="24"/>
        <v>41.5</v>
      </c>
      <c r="O198" s="87" t="b">
        <f t="shared" si="25"/>
        <v>0</v>
      </c>
      <c r="P198" s="117">
        <f>INDEX('2. Reguleringsparameters'!$D$44:$E$50,MATCH(C198,'2. Reguleringsparameters'!$B$44:$B$50,0),MATCH(D198,'2. Reguleringsparameters'!$D$43:$E$43,0))</f>
        <v>0.5</v>
      </c>
      <c r="Q198" s="65"/>
      <c r="R198" s="87">
        <f t="shared" ref="R198:AG207" si="31">$J198*IF($O198,-1,1)*
IF(OR(R$10&gt;$L198,R$10&lt;$E198,$F198=0),0,
IF(R$10&lt;2022,
IF($E198&lt;2011,
VDB(
ABS($H198),
0,
$F198,
R$10-$G198,
IF(R$10-$G198+1&lt;$F198,R$10-$G198+1,$F198),
1),
VDB(
ABS($H198),
0,
$F198,
MAX(0,R$10-$G198-$P198),
IF(R$10-$G198-$P198+1&lt;$F198,R$10-$G198-$P198+1,$F198),
1)),
IF($E198&lt;2022,
VDB(
ABS($M198),
0,
$N198,
R$10-2022,
IF(R$10-2022+1&lt;$N198,R$10-2022+1,$N198),
$G$12),
VDB(
ABS($M198),
0,
$N198,
MAX(0,R$10-2022-$P198),
IF(R$10-2022-$P198+1&lt;$N198,R$10-2022-$P198+1,$N198),
$G$12))
))</f>
        <v>245.45454545454547</v>
      </c>
      <c r="S198" s="87">
        <f t="shared" si="31"/>
        <v>245.45454545454544</v>
      </c>
      <c r="T198" s="87">
        <f t="shared" si="31"/>
        <v>245.45454545454544</v>
      </c>
      <c r="U198" s="87">
        <f t="shared" si="31"/>
        <v>245.45454545454544</v>
      </c>
      <c r="V198" s="87">
        <f t="shared" si="31"/>
        <v>245.45454545454544</v>
      </c>
      <c r="W198" s="87">
        <f t="shared" si="31"/>
        <v>245.45454545454544</v>
      </c>
      <c r="X198" s="87">
        <f t="shared" si="31"/>
        <v>245.45454545454544</v>
      </c>
      <c r="Y198" s="87">
        <f t="shared" si="31"/>
        <v>245.45454545454544</v>
      </c>
      <c r="Z198" s="87">
        <f t="shared" si="31"/>
        <v>245.45454545454544</v>
      </c>
      <c r="AA198" s="87">
        <f t="shared" si="31"/>
        <v>245.45454545454544</v>
      </c>
      <c r="AB198" s="87">
        <f t="shared" si="31"/>
        <v>245.45454545454544</v>
      </c>
      <c r="AC198" s="87">
        <f t="shared" si="31"/>
        <v>294.5454545454545</v>
      </c>
      <c r="AD198" s="87">
        <f t="shared" si="31"/>
        <v>286.02847754654982</v>
      </c>
      <c r="AE198" s="87">
        <f t="shared" si="31"/>
        <v>277.75777458134837</v>
      </c>
      <c r="AF198" s="87">
        <f t="shared" si="31"/>
        <v>269.72622447297204</v>
      </c>
      <c r="AG198" s="87">
        <f t="shared" si="31"/>
        <v>261.9269119580909</v>
      </c>
      <c r="AI198" s="148"/>
      <c r="AJ198" s="128"/>
    </row>
    <row r="199" spans="2:36" s="132" customFormat="1" x14ac:dyDescent="0.2">
      <c r="B199" s="86">
        <f>'3. Investeringen'!B196</f>
        <v>182</v>
      </c>
      <c r="C199" s="86" t="str">
        <f>'3. Investeringen'!C196</f>
        <v>Nieuwe investeringen</v>
      </c>
      <c r="D199" s="86" t="str">
        <f>'3. Investeringen'!F196</f>
        <v>TD</v>
      </c>
      <c r="E199" s="121">
        <f>'3. Investeringen'!K196</f>
        <v>2008</v>
      </c>
      <c r="F199" s="172">
        <f>'3. Investeringen'!M196</f>
        <v>42.5</v>
      </c>
      <c r="G199" s="121">
        <f>'3. Investeringen'!N196</f>
        <v>2011</v>
      </c>
      <c r="H199" s="86">
        <f>'3. Investeringen'!O196</f>
        <v>194408.14666666667</v>
      </c>
      <c r="I199" s="65"/>
      <c r="J199" s="86">
        <f>'6. Investeringen per jaar'!I196</f>
        <v>1</v>
      </c>
      <c r="K199" s="65"/>
      <c r="L199" s="123">
        <f t="shared" si="22"/>
        <v>2053.5</v>
      </c>
      <c r="M199" s="87">
        <f t="shared" si="23"/>
        <v>144090.74400000001</v>
      </c>
      <c r="N199" s="117">
        <f t="shared" si="24"/>
        <v>31.5</v>
      </c>
      <c r="O199" s="87" t="b">
        <f t="shared" si="25"/>
        <v>0</v>
      </c>
      <c r="P199" s="117">
        <f>INDEX('2. Reguleringsparameters'!$D$44:$E$50,MATCH(C199,'2. Reguleringsparameters'!$B$44:$B$50,0),MATCH(D199,'2. Reguleringsparameters'!$D$43:$E$43,0))</f>
        <v>0.5</v>
      </c>
      <c r="Q199" s="65"/>
      <c r="R199" s="87">
        <f t="shared" si="31"/>
        <v>4574.3093333333336</v>
      </c>
      <c r="S199" s="87">
        <f t="shared" si="31"/>
        <v>4574.3093333333336</v>
      </c>
      <c r="T199" s="87">
        <f t="shared" si="31"/>
        <v>4574.3093333333336</v>
      </c>
      <c r="U199" s="87">
        <f t="shared" si="31"/>
        <v>4574.3093333333336</v>
      </c>
      <c r="V199" s="87">
        <f t="shared" si="31"/>
        <v>4574.3093333333336</v>
      </c>
      <c r="W199" s="87">
        <f t="shared" si="31"/>
        <v>4574.3093333333336</v>
      </c>
      <c r="X199" s="87">
        <f t="shared" si="31"/>
        <v>4574.3093333333336</v>
      </c>
      <c r="Y199" s="87">
        <f t="shared" si="31"/>
        <v>4574.3093333333336</v>
      </c>
      <c r="Z199" s="87">
        <f t="shared" si="31"/>
        <v>4574.3093333333336</v>
      </c>
      <c r="AA199" s="87">
        <f t="shared" si="31"/>
        <v>4574.3093333333336</v>
      </c>
      <c r="AB199" s="87">
        <f t="shared" si="31"/>
        <v>4574.3093333333336</v>
      </c>
      <c r="AC199" s="87">
        <f t="shared" si="31"/>
        <v>5489.1711999999998</v>
      </c>
      <c r="AD199" s="87">
        <f t="shared" si="31"/>
        <v>5280.0599161904756</v>
      </c>
      <c r="AE199" s="87">
        <f t="shared" si="31"/>
        <v>5078.9147765260759</v>
      </c>
      <c r="AF199" s="87">
        <f t="shared" si="31"/>
        <v>4885.4323088488927</v>
      </c>
      <c r="AG199" s="87">
        <f t="shared" si="31"/>
        <v>4699.3206018451256</v>
      </c>
      <c r="AI199" s="148"/>
      <c r="AJ199" s="128"/>
    </row>
    <row r="200" spans="2:36" s="132" customFormat="1" x14ac:dyDescent="0.2">
      <c r="B200" s="86">
        <f>'3. Investeringen'!B197</f>
        <v>183</v>
      </c>
      <c r="C200" s="86" t="str">
        <f>'3. Investeringen'!C197</f>
        <v>Nieuwe investeringen</v>
      </c>
      <c r="D200" s="86" t="str">
        <f>'3. Investeringen'!F197</f>
        <v>TD</v>
      </c>
      <c r="E200" s="121">
        <f>'3. Investeringen'!K197</f>
        <v>2008</v>
      </c>
      <c r="F200" s="172">
        <f>'3. Investeringen'!M197</f>
        <v>27.5</v>
      </c>
      <c r="G200" s="121">
        <f>'3. Investeringen'!N197</f>
        <v>2011</v>
      </c>
      <c r="H200" s="86">
        <f>'3. Investeringen'!O197</f>
        <v>91259.281666666662</v>
      </c>
      <c r="I200" s="65"/>
      <c r="J200" s="86">
        <f>'6. Investeringen per jaar'!I197</f>
        <v>1</v>
      </c>
      <c r="K200" s="65"/>
      <c r="L200" s="123">
        <f t="shared" si="22"/>
        <v>2038.5</v>
      </c>
      <c r="M200" s="87">
        <f t="shared" si="23"/>
        <v>54755.569000000003</v>
      </c>
      <c r="N200" s="117">
        <f t="shared" si="24"/>
        <v>16.5</v>
      </c>
      <c r="O200" s="87" t="b">
        <f t="shared" si="25"/>
        <v>0</v>
      </c>
      <c r="P200" s="117">
        <f>INDEX('2. Reguleringsparameters'!$D$44:$E$50,MATCH(C200,'2. Reguleringsparameters'!$B$44:$B$50,0),MATCH(D200,'2. Reguleringsparameters'!$D$43:$E$43,0))</f>
        <v>0.5</v>
      </c>
      <c r="Q200" s="65"/>
      <c r="R200" s="87">
        <f t="shared" si="31"/>
        <v>3318.5193333333332</v>
      </c>
      <c r="S200" s="87">
        <f t="shared" si="31"/>
        <v>3318.5193333333332</v>
      </c>
      <c r="T200" s="87">
        <f t="shared" si="31"/>
        <v>3318.5193333333332</v>
      </c>
      <c r="U200" s="87">
        <f t="shared" si="31"/>
        <v>3318.5193333333332</v>
      </c>
      <c r="V200" s="87">
        <f t="shared" si="31"/>
        <v>3318.5193333333332</v>
      </c>
      <c r="W200" s="87">
        <f t="shared" si="31"/>
        <v>3318.5193333333332</v>
      </c>
      <c r="X200" s="87">
        <f t="shared" si="31"/>
        <v>3318.5193333333332</v>
      </c>
      <c r="Y200" s="87">
        <f t="shared" si="31"/>
        <v>3318.5193333333332</v>
      </c>
      <c r="Z200" s="87">
        <f t="shared" si="31"/>
        <v>3318.5193333333332</v>
      </c>
      <c r="AA200" s="87">
        <f t="shared" si="31"/>
        <v>3318.5193333333332</v>
      </c>
      <c r="AB200" s="87">
        <f t="shared" si="31"/>
        <v>3318.5193333333332</v>
      </c>
      <c r="AC200" s="87">
        <f t="shared" si="31"/>
        <v>3982.2231999999999</v>
      </c>
      <c r="AD200" s="87">
        <f t="shared" si="31"/>
        <v>3692.6069672727272</v>
      </c>
      <c r="AE200" s="87">
        <f t="shared" si="31"/>
        <v>3424.0537332892563</v>
      </c>
      <c r="AF200" s="87">
        <f t="shared" si="31"/>
        <v>3233.828525884298</v>
      </c>
      <c r="AG200" s="87">
        <f t="shared" si="31"/>
        <v>3233.828525884298</v>
      </c>
      <c r="AI200" s="148"/>
      <c r="AJ200" s="128"/>
    </row>
    <row r="201" spans="2:36" s="132" customFormat="1" x14ac:dyDescent="0.2">
      <c r="B201" s="86">
        <f>'3. Investeringen'!B198</f>
        <v>184</v>
      </c>
      <c r="C201" s="86" t="str">
        <f>'3. Investeringen'!C198</f>
        <v>Nieuwe investeringen</v>
      </c>
      <c r="D201" s="86" t="str">
        <f>'3. Investeringen'!F198</f>
        <v>TD</v>
      </c>
      <c r="E201" s="121">
        <f>'3. Investeringen'!K198</f>
        <v>2008</v>
      </c>
      <c r="F201" s="172">
        <f>'3. Investeringen'!M198</f>
        <v>2.5</v>
      </c>
      <c r="G201" s="121">
        <f>'3. Investeringen'!N198</f>
        <v>2011</v>
      </c>
      <c r="H201" s="86">
        <f>'3. Investeringen'!O198</f>
        <v>126483.655</v>
      </c>
      <c r="I201" s="65"/>
      <c r="J201" s="86">
        <f>'6. Investeringen per jaar'!I198</f>
        <v>1</v>
      </c>
      <c r="K201" s="65"/>
      <c r="L201" s="123">
        <f t="shared" si="22"/>
        <v>2013.5</v>
      </c>
      <c r="M201" s="87">
        <f t="shared" si="23"/>
        <v>0</v>
      </c>
      <c r="N201" s="117">
        <f t="shared" si="24"/>
        <v>0</v>
      </c>
      <c r="O201" s="87" t="b">
        <f t="shared" si="25"/>
        <v>0</v>
      </c>
      <c r="P201" s="117">
        <f>INDEX('2. Reguleringsparameters'!$D$44:$E$50,MATCH(C201,'2. Reguleringsparameters'!$B$44:$B$50,0),MATCH(D201,'2. Reguleringsparameters'!$D$43:$E$43,0))</f>
        <v>0.5</v>
      </c>
      <c r="Q201" s="65"/>
      <c r="R201" s="87">
        <f t="shared" si="31"/>
        <v>50593.462</v>
      </c>
      <c r="S201" s="87">
        <f t="shared" si="31"/>
        <v>50593.462</v>
      </c>
      <c r="T201" s="87">
        <f t="shared" si="31"/>
        <v>25296.731</v>
      </c>
      <c r="U201" s="87">
        <f t="shared" si="31"/>
        <v>0</v>
      </c>
      <c r="V201" s="87">
        <f t="shared" si="31"/>
        <v>0</v>
      </c>
      <c r="W201" s="87">
        <f t="shared" si="31"/>
        <v>0</v>
      </c>
      <c r="X201" s="87">
        <f t="shared" si="31"/>
        <v>0</v>
      </c>
      <c r="Y201" s="87">
        <f t="shared" si="31"/>
        <v>0</v>
      </c>
      <c r="Z201" s="87">
        <f t="shared" si="31"/>
        <v>0</v>
      </c>
      <c r="AA201" s="87">
        <f t="shared" si="31"/>
        <v>0</v>
      </c>
      <c r="AB201" s="87">
        <f t="shared" si="31"/>
        <v>0</v>
      </c>
      <c r="AC201" s="87">
        <f t="shared" si="31"/>
        <v>0</v>
      </c>
      <c r="AD201" s="87">
        <f t="shared" si="31"/>
        <v>0</v>
      </c>
      <c r="AE201" s="87">
        <f t="shared" si="31"/>
        <v>0</v>
      </c>
      <c r="AF201" s="87">
        <f t="shared" si="31"/>
        <v>0</v>
      </c>
      <c r="AG201" s="87">
        <f t="shared" si="31"/>
        <v>0</v>
      </c>
      <c r="AI201" s="148"/>
      <c r="AJ201" s="128"/>
    </row>
    <row r="202" spans="2:36" s="132" customFormat="1" x14ac:dyDescent="0.2">
      <c r="B202" s="86">
        <f>'3. Investeringen'!B199</f>
        <v>185</v>
      </c>
      <c r="C202" s="86" t="str">
        <f>'3. Investeringen'!C199</f>
        <v>Nieuwe investeringen</v>
      </c>
      <c r="D202" s="86" t="str">
        <f>'3. Investeringen'!F199</f>
        <v>TD</v>
      </c>
      <c r="E202" s="121">
        <f>'3. Investeringen'!K199</f>
        <v>2009</v>
      </c>
      <c r="F202" s="172">
        <f>'3. Investeringen'!M199</f>
        <v>53.5</v>
      </c>
      <c r="G202" s="121">
        <f>'3. Investeringen'!N199</f>
        <v>2011</v>
      </c>
      <c r="H202" s="86">
        <f>'3. Investeringen'!O199</f>
        <v>235248.31290909095</v>
      </c>
      <c r="I202" s="65"/>
      <c r="J202" s="86">
        <f>'6. Investeringen per jaar'!I199</f>
        <v>1</v>
      </c>
      <c r="K202" s="65"/>
      <c r="L202" s="123">
        <f t="shared" si="22"/>
        <v>2064.5</v>
      </c>
      <c r="M202" s="87">
        <f t="shared" si="23"/>
        <v>186879.50090909094</v>
      </c>
      <c r="N202" s="117">
        <f t="shared" si="24"/>
        <v>42.5</v>
      </c>
      <c r="O202" s="87" t="b">
        <f t="shared" si="25"/>
        <v>0</v>
      </c>
      <c r="P202" s="117">
        <f>INDEX('2. Reguleringsparameters'!$D$44:$E$50,MATCH(C202,'2. Reguleringsparameters'!$B$44:$B$50,0),MATCH(D202,'2. Reguleringsparameters'!$D$43:$E$43,0))</f>
        <v>0.5</v>
      </c>
      <c r="Q202" s="65"/>
      <c r="R202" s="87">
        <f t="shared" si="31"/>
        <v>4397.1647272727278</v>
      </c>
      <c r="S202" s="87">
        <f t="shared" si="31"/>
        <v>4397.1647272727278</v>
      </c>
      <c r="T202" s="87">
        <f t="shared" si="31"/>
        <v>4397.1647272727278</v>
      </c>
      <c r="U202" s="87">
        <f t="shared" si="31"/>
        <v>4397.1647272727278</v>
      </c>
      <c r="V202" s="87">
        <f t="shared" si="31"/>
        <v>4397.1647272727278</v>
      </c>
      <c r="W202" s="87">
        <f t="shared" si="31"/>
        <v>4397.1647272727278</v>
      </c>
      <c r="X202" s="87">
        <f t="shared" si="31"/>
        <v>4397.1647272727278</v>
      </c>
      <c r="Y202" s="87">
        <f t="shared" si="31"/>
        <v>4397.1647272727278</v>
      </c>
      <c r="Z202" s="87">
        <f t="shared" si="31"/>
        <v>4397.1647272727278</v>
      </c>
      <c r="AA202" s="87">
        <f t="shared" si="31"/>
        <v>4397.1647272727278</v>
      </c>
      <c r="AB202" s="87">
        <f t="shared" si="31"/>
        <v>4397.1647272727278</v>
      </c>
      <c r="AC202" s="87">
        <f t="shared" si="31"/>
        <v>5276.5976727272737</v>
      </c>
      <c r="AD202" s="87">
        <f t="shared" si="31"/>
        <v>5127.6113854973264</v>
      </c>
      <c r="AE202" s="87">
        <f t="shared" si="31"/>
        <v>4982.8317699068139</v>
      </c>
      <c r="AF202" s="87">
        <f t="shared" si="31"/>
        <v>4842.14004934474</v>
      </c>
      <c r="AG202" s="87">
        <f t="shared" si="31"/>
        <v>4705.4208008926526</v>
      </c>
      <c r="AI202" s="148"/>
      <c r="AJ202" s="128"/>
    </row>
    <row r="203" spans="2:36" s="132" customFormat="1" x14ac:dyDescent="0.2">
      <c r="B203" s="86">
        <f>'3. Investeringen'!B200</f>
        <v>186</v>
      </c>
      <c r="C203" s="86" t="str">
        <f>'3. Investeringen'!C200</f>
        <v>Nieuwe investeringen</v>
      </c>
      <c r="D203" s="86" t="str">
        <f>'3. Investeringen'!F200</f>
        <v>TD</v>
      </c>
      <c r="E203" s="121">
        <f>'3. Investeringen'!K200</f>
        <v>2009</v>
      </c>
      <c r="F203" s="172">
        <f>'3. Investeringen'!M200</f>
        <v>43.5</v>
      </c>
      <c r="G203" s="121">
        <f>'3. Investeringen'!N200</f>
        <v>2011</v>
      </c>
      <c r="H203" s="86">
        <f>'3. Investeringen'!O200</f>
        <v>213759.42533333332</v>
      </c>
      <c r="I203" s="65"/>
      <c r="J203" s="86">
        <f>'6. Investeringen per jaar'!I200</f>
        <v>1</v>
      </c>
      <c r="K203" s="65"/>
      <c r="L203" s="123">
        <f t="shared" si="22"/>
        <v>2054.5</v>
      </c>
      <c r="M203" s="87">
        <f t="shared" si="23"/>
        <v>159705.31777777776</v>
      </c>
      <c r="N203" s="117">
        <f t="shared" si="24"/>
        <v>32.5</v>
      </c>
      <c r="O203" s="87" t="b">
        <f t="shared" si="25"/>
        <v>0</v>
      </c>
      <c r="P203" s="117">
        <f>INDEX('2. Reguleringsparameters'!$D$44:$E$50,MATCH(C203,'2. Reguleringsparameters'!$B$44:$B$50,0),MATCH(D203,'2. Reguleringsparameters'!$D$43:$E$43,0))</f>
        <v>0.5</v>
      </c>
      <c r="Q203" s="65"/>
      <c r="R203" s="87">
        <f t="shared" si="31"/>
        <v>4914.0097777777773</v>
      </c>
      <c r="S203" s="87">
        <f t="shared" si="31"/>
        <v>4914.0097777777773</v>
      </c>
      <c r="T203" s="87">
        <f t="shared" si="31"/>
        <v>4914.0097777777773</v>
      </c>
      <c r="U203" s="87">
        <f t="shared" si="31"/>
        <v>4914.0097777777773</v>
      </c>
      <c r="V203" s="87">
        <f t="shared" si="31"/>
        <v>4914.0097777777773</v>
      </c>
      <c r="W203" s="87">
        <f t="shared" si="31"/>
        <v>4914.0097777777773</v>
      </c>
      <c r="X203" s="87">
        <f t="shared" si="31"/>
        <v>4914.0097777777773</v>
      </c>
      <c r="Y203" s="87">
        <f t="shared" si="31"/>
        <v>4914.0097777777773</v>
      </c>
      <c r="Z203" s="87">
        <f t="shared" si="31"/>
        <v>4914.0097777777773</v>
      </c>
      <c r="AA203" s="87">
        <f t="shared" si="31"/>
        <v>4914.0097777777773</v>
      </c>
      <c r="AB203" s="87">
        <f t="shared" si="31"/>
        <v>4914.0097777777773</v>
      </c>
      <c r="AC203" s="87">
        <f t="shared" si="31"/>
        <v>5896.8117333333321</v>
      </c>
      <c r="AD203" s="87">
        <f t="shared" si="31"/>
        <v>5679.083300102563</v>
      </c>
      <c r="AE203" s="87">
        <f t="shared" si="31"/>
        <v>5469.3940705603145</v>
      </c>
      <c r="AF203" s="87">
        <f t="shared" si="31"/>
        <v>5267.4472125703951</v>
      </c>
      <c r="AG203" s="87">
        <f t="shared" si="31"/>
        <v>5072.9568539524107</v>
      </c>
      <c r="AI203" s="148"/>
      <c r="AJ203" s="128"/>
    </row>
    <row r="204" spans="2:36" s="132" customFormat="1" x14ac:dyDescent="0.2">
      <c r="B204" s="86">
        <f>'3. Investeringen'!B201</f>
        <v>187</v>
      </c>
      <c r="C204" s="86" t="str">
        <f>'3. Investeringen'!C201</f>
        <v>Nieuwe investeringen</v>
      </c>
      <c r="D204" s="86" t="str">
        <f>'3. Investeringen'!F201</f>
        <v>TD</v>
      </c>
      <c r="E204" s="121">
        <f>'3. Investeringen'!K201</f>
        <v>2009</v>
      </c>
      <c r="F204" s="172">
        <f>'3. Investeringen'!M201</f>
        <v>28.5</v>
      </c>
      <c r="G204" s="121">
        <f>'3. Investeringen'!N201</f>
        <v>2011</v>
      </c>
      <c r="H204" s="86">
        <f>'3. Investeringen'!O201</f>
        <v>21263.0805</v>
      </c>
      <c r="I204" s="65"/>
      <c r="J204" s="86">
        <f>'6. Investeringen per jaar'!I201</f>
        <v>1</v>
      </c>
      <c r="K204" s="65"/>
      <c r="L204" s="123">
        <f t="shared" si="22"/>
        <v>2039.5</v>
      </c>
      <c r="M204" s="87">
        <f t="shared" si="23"/>
        <v>13056.277499999998</v>
      </c>
      <c r="N204" s="117">
        <f t="shared" si="24"/>
        <v>17.5</v>
      </c>
      <c r="O204" s="87" t="b">
        <f t="shared" si="25"/>
        <v>0</v>
      </c>
      <c r="P204" s="117">
        <f>INDEX('2. Reguleringsparameters'!$D$44:$E$50,MATCH(C204,'2. Reguleringsparameters'!$B$44:$B$50,0),MATCH(D204,'2. Reguleringsparameters'!$D$43:$E$43,0))</f>
        <v>0.5</v>
      </c>
      <c r="Q204" s="65"/>
      <c r="R204" s="87">
        <f t="shared" si="31"/>
        <v>746.07299999999998</v>
      </c>
      <c r="S204" s="87">
        <f t="shared" si="31"/>
        <v>746.07299999999998</v>
      </c>
      <c r="T204" s="87">
        <f t="shared" si="31"/>
        <v>746.07299999999998</v>
      </c>
      <c r="U204" s="87">
        <f t="shared" si="31"/>
        <v>746.07299999999998</v>
      </c>
      <c r="V204" s="87">
        <f t="shared" si="31"/>
        <v>746.07299999999998</v>
      </c>
      <c r="W204" s="87">
        <f t="shared" si="31"/>
        <v>746.07299999999998</v>
      </c>
      <c r="X204" s="87">
        <f t="shared" si="31"/>
        <v>746.07299999999998</v>
      </c>
      <c r="Y204" s="87">
        <f t="shared" si="31"/>
        <v>746.07299999999998</v>
      </c>
      <c r="Z204" s="87">
        <f t="shared" si="31"/>
        <v>746.07299999999998</v>
      </c>
      <c r="AA204" s="87">
        <f t="shared" si="31"/>
        <v>746.07299999999998</v>
      </c>
      <c r="AB204" s="87">
        <f t="shared" si="31"/>
        <v>746.07299999999998</v>
      </c>
      <c r="AC204" s="87">
        <f t="shared" si="31"/>
        <v>895.28759999999988</v>
      </c>
      <c r="AD204" s="87">
        <f t="shared" si="31"/>
        <v>833.8964502857142</v>
      </c>
      <c r="AE204" s="87">
        <f t="shared" si="31"/>
        <v>776.7149794089795</v>
      </c>
      <c r="AF204" s="87">
        <f t="shared" si="31"/>
        <v>727.61230829691749</v>
      </c>
      <c r="AG204" s="87">
        <f t="shared" si="31"/>
        <v>727.61230829691749</v>
      </c>
      <c r="AI204" s="148"/>
      <c r="AJ204" s="128"/>
    </row>
    <row r="205" spans="2:36" s="132" customFormat="1" x14ac:dyDescent="0.2">
      <c r="B205" s="86">
        <f>'3. Investeringen'!B202</f>
        <v>188</v>
      </c>
      <c r="C205" s="86" t="str">
        <f>'3. Investeringen'!C202</f>
        <v>Nieuwe investeringen</v>
      </c>
      <c r="D205" s="86" t="str">
        <f>'3. Investeringen'!F202</f>
        <v>TD</v>
      </c>
      <c r="E205" s="121">
        <f>'3. Investeringen'!K202</f>
        <v>2010</v>
      </c>
      <c r="F205" s="172">
        <f>'3. Investeringen'!M202</f>
        <v>54.5</v>
      </c>
      <c r="G205" s="121">
        <f>'3. Investeringen'!N202</f>
        <v>2011</v>
      </c>
      <c r="H205" s="86">
        <f>'3. Investeringen'!O202</f>
        <v>-35966.585470954553</v>
      </c>
      <c r="I205" s="65"/>
      <c r="J205" s="86">
        <f>'6. Investeringen per jaar'!I202</f>
        <v>1</v>
      </c>
      <c r="K205" s="65"/>
      <c r="L205" s="123">
        <f t="shared" si="22"/>
        <v>2065.5</v>
      </c>
      <c r="M205" s="87">
        <f t="shared" si="23"/>
        <v>-28707.274641954555</v>
      </c>
      <c r="N205" s="117">
        <f t="shared" si="24"/>
        <v>43.5</v>
      </c>
      <c r="O205" s="87" t="b">
        <f t="shared" si="25"/>
        <v>1</v>
      </c>
      <c r="P205" s="117">
        <f>INDEX('2. Reguleringsparameters'!$D$44:$E$50,MATCH(C205,'2. Reguleringsparameters'!$B$44:$B$50,0),MATCH(D205,'2. Reguleringsparameters'!$D$43:$E$43,0))</f>
        <v>0.5</v>
      </c>
      <c r="Q205" s="65"/>
      <c r="R205" s="87">
        <f t="shared" si="31"/>
        <v>-659.93734809090927</v>
      </c>
      <c r="S205" s="87">
        <f t="shared" si="31"/>
        <v>-659.93734809090915</v>
      </c>
      <c r="T205" s="87">
        <f t="shared" si="31"/>
        <v>-659.93734809090915</v>
      </c>
      <c r="U205" s="87">
        <f t="shared" si="31"/>
        <v>-659.93734809090915</v>
      </c>
      <c r="V205" s="87">
        <f t="shared" si="31"/>
        <v>-659.93734809090915</v>
      </c>
      <c r="W205" s="87">
        <f t="shared" si="31"/>
        <v>-659.93734809090915</v>
      </c>
      <c r="X205" s="87">
        <f t="shared" si="31"/>
        <v>-659.93734809090915</v>
      </c>
      <c r="Y205" s="87">
        <f t="shared" si="31"/>
        <v>-659.93734809090915</v>
      </c>
      <c r="Z205" s="87">
        <f t="shared" si="31"/>
        <v>-659.93734809090915</v>
      </c>
      <c r="AA205" s="87">
        <f t="shared" si="31"/>
        <v>-659.93734809090915</v>
      </c>
      <c r="AB205" s="87">
        <f t="shared" si="31"/>
        <v>-659.93734809090915</v>
      </c>
      <c r="AC205" s="87">
        <f t="shared" si="31"/>
        <v>-791.92481770909114</v>
      </c>
      <c r="AD205" s="87">
        <f t="shared" si="31"/>
        <v>-770.07861584125408</v>
      </c>
      <c r="AE205" s="87">
        <f t="shared" si="31"/>
        <v>-748.83506781804704</v>
      </c>
      <c r="AF205" s="87">
        <f t="shared" si="31"/>
        <v>-728.17754870582507</v>
      </c>
      <c r="AG205" s="87">
        <f t="shared" si="31"/>
        <v>-708.0898921898023</v>
      </c>
      <c r="AI205" s="148"/>
      <c r="AJ205" s="128"/>
    </row>
    <row r="206" spans="2:36" s="132" customFormat="1" x14ac:dyDescent="0.2">
      <c r="B206" s="86">
        <f>'3. Investeringen'!B203</f>
        <v>189</v>
      </c>
      <c r="C206" s="86" t="str">
        <f>'3. Investeringen'!C203</f>
        <v>Nieuwe investeringen</v>
      </c>
      <c r="D206" s="86" t="str">
        <f>'3. Investeringen'!F203</f>
        <v>TD</v>
      </c>
      <c r="E206" s="121">
        <f>'3. Investeringen'!K203</f>
        <v>2010</v>
      </c>
      <c r="F206" s="172">
        <f>'3. Investeringen'!M203</f>
        <v>44.5</v>
      </c>
      <c r="G206" s="121">
        <f>'3. Investeringen'!N203</f>
        <v>2011</v>
      </c>
      <c r="H206" s="86">
        <f>'3. Investeringen'!O203</f>
        <v>114870.77554866667</v>
      </c>
      <c r="I206" s="65"/>
      <c r="J206" s="86">
        <f>'6. Investeringen per jaar'!I203</f>
        <v>1</v>
      </c>
      <c r="K206" s="65"/>
      <c r="L206" s="123">
        <f t="shared" si="22"/>
        <v>2055.5</v>
      </c>
      <c r="M206" s="87">
        <f t="shared" si="23"/>
        <v>86475.752379333338</v>
      </c>
      <c r="N206" s="117">
        <f t="shared" si="24"/>
        <v>33.5</v>
      </c>
      <c r="O206" s="87" t="b">
        <f t="shared" si="25"/>
        <v>0</v>
      </c>
      <c r="P206" s="117">
        <f>INDEX('2. Reguleringsparameters'!$D$44:$E$50,MATCH(C206,'2. Reguleringsparameters'!$B$44:$B$50,0),MATCH(D206,'2. Reguleringsparameters'!$D$43:$E$43,0))</f>
        <v>0.5</v>
      </c>
      <c r="Q206" s="65"/>
      <c r="R206" s="87">
        <f t="shared" si="31"/>
        <v>2581.3657426666668</v>
      </c>
      <c r="S206" s="87">
        <f t="shared" si="31"/>
        <v>2581.3657426666668</v>
      </c>
      <c r="T206" s="87">
        <f t="shared" si="31"/>
        <v>2581.3657426666668</v>
      </c>
      <c r="U206" s="87">
        <f t="shared" si="31"/>
        <v>2581.3657426666668</v>
      </c>
      <c r="V206" s="87">
        <f t="shared" si="31"/>
        <v>2581.3657426666668</v>
      </c>
      <c r="W206" s="87">
        <f t="shared" si="31"/>
        <v>2581.3657426666668</v>
      </c>
      <c r="X206" s="87">
        <f t="shared" si="31"/>
        <v>2581.3657426666668</v>
      </c>
      <c r="Y206" s="87">
        <f t="shared" si="31"/>
        <v>2581.3657426666668</v>
      </c>
      <c r="Z206" s="87">
        <f t="shared" si="31"/>
        <v>2581.3657426666668</v>
      </c>
      <c r="AA206" s="87">
        <f t="shared" si="31"/>
        <v>2581.3657426666668</v>
      </c>
      <c r="AB206" s="87">
        <f t="shared" si="31"/>
        <v>2581.3657426666668</v>
      </c>
      <c r="AC206" s="87">
        <f t="shared" si="31"/>
        <v>3097.6388912000002</v>
      </c>
      <c r="AD206" s="87">
        <f t="shared" si="31"/>
        <v>2986.6786921122393</v>
      </c>
      <c r="AE206" s="87">
        <f t="shared" si="31"/>
        <v>2879.6931867231442</v>
      </c>
      <c r="AF206" s="87">
        <f t="shared" si="31"/>
        <v>2776.5399979450017</v>
      </c>
      <c r="AG206" s="87">
        <f t="shared" si="31"/>
        <v>2677.0818487648821</v>
      </c>
      <c r="AI206" s="148"/>
      <c r="AJ206" s="128"/>
    </row>
    <row r="207" spans="2:36" s="132" customFormat="1" x14ac:dyDescent="0.2">
      <c r="B207" s="86">
        <f>'3. Investeringen'!B204</f>
        <v>190</v>
      </c>
      <c r="C207" s="86" t="str">
        <f>'3. Investeringen'!C204</f>
        <v>Nieuwe investeringen</v>
      </c>
      <c r="D207" s="86" t="str">
        <f>'3. Investeringen'!F204</f>
        <v>TD</v>
      </c>
      <c r="E207" s="121">
        <f>'3. Investeringen'!K204</f>
        <v>2010</v>
      </c>
      <c r="F207" s="172">
        <f>'3. Investeringen'!M204</f>
        <v>29.5</v>
      </c>
      <c r="G207" s="121">
        <f>'3. Investeringen'!N204</f>
        <v>2011</v>
      </c>
      <c r="H207" s="86">
        <f>'3. Investeringen'!O204</f>
        <v>-93013.649506000002</v>
      </c>
      <c r="I207" s="65"/>
      <c r="J207" s="86">
        <f>'6. Investeringen per jaar'!I204</f>
        <v>1</v>
      </c>
      <c r="K207" s="65"/>
      <c r="L207" s="123">
        <f t="shared" si="22"/>
        <v>2040.5</v>
      </c>
      <c r="M207" s="87">
        <f t="shared" si="23"/>
        <v>-58330.59375800001</v>
      </c>
      <c r="N207" s="117">
        <f t="shared" si="24"/>
        <v>18.5</v>
      </c>
      <c r="O207" s="87" t="b">
        <f t="shared" si="25"/>
        <v>1</v>
      </c>
      <c r="P207" s="117">
        <f>INDEX('2. Reguleringsparameters'!$D$44:$E$50,MATCH(C207,'2. Reguleringsparameters'!$B$44:$B$50,0),MATCH(D207,'2. Reguleringsparameters'!$D$43:$E$43,0))</f>
        <v>0.5</v>
      </c>
      <c r="Q207" s="65"/>
      <c r="R207" s="87">
        <f t="shared" si="31"/>
        <v>-3153.0050679999999</v>
      </c>
      <c r="S207" s="87">
        <f t="shared" si="31"/>
        <v>-3153.0050679999999</v>
      </c>
      <c r="T207" s="87">
        <f t="shared" si="31"/>
        <v>-3153.0050679999999</v>
      </c>
      <c r="U207" s="87">
        <f t="shared" si="31"/>
        <v>-3153.0050679999999</v>
      </c>
      <c r="V207" s="87">
        <f t="shared" si="31"/>
        <v>-3153.0050679999999</v>
      </c>
      <c r="W207" s="87">
        <f t="shared" si="31"/>
        <v>-3153.0050679999999</v>
      </c>
      <c r="X207" s="87">
        <f t="shared" si="31"/>
        <v>-3153.0050679999999</v>
      </c>
      <c r="Y207" s="87">
        <f t="shared" si="31"/>
        <v>-3153.0050679999999</v>
      </c>
      <c r="Z207" s="87">
        <f t="shared" si="31"/>
        <v>-3153.0050679999999</v>
      </c>
      <c r="AA207" s="87">
        <f t="shared" si="31"/>
        <v>-3153.0050679999999</v>
      </c>
      <c r="AB207" s="87">
        <f t="shared" si="31"/>
        <v>-3153.0050679999999</v>
      </c>
      <c r="AC207" s="87">
        <f t="shared" si="31"/>
        <v>-3783.6060816000008</v>
      </c>
      <c r="AD207" s="87">
        <f t="shared" si="31"/>
        <v>-3538.1829844151357</v>
      </c>
      <c r="AE207" s="87">
        <f t="shared" si="31"/>
        <v>-3308.6792232638836</v>
      </c>
      <c r="AF207" s="87">
        <f t="shared" si="31"/>
        <v>-3094.062192565686</v>
      </c>
      <c r="AG207" s="87">
        <f t="shared" si="31"/>
        <v>-3076.2802259417449</v>
      </c>
      <c r="AI207" s="148"/>
      <c r="AJ207" s="128"/>
    </row>
    <row r="208" spans="2:36" s="132" customFormat="1" x14ac:dyDescent="0.2">
      <c r="B208" s="86">
        <f>'3. Investeringen'!B205</f>
        <v>191</v>
      </c>
      <c r="C208" s="86" t="str">
        <f>'3. Investeringen'!C205</f>
        <v>Nieuwe investeringen</v>
      </c>
      <c r="D208" s="86" t="str">
        <f>'3. Investeringen'!F205</f>
        <v>AD</v>
      </c>
      <c r="E208" s="121">
        <f>'3. Investeringen'!K205</f>
        <v>2009</v>
      </c>
      <c r="F208" s="172">
        <f>'3. Investeringen'!M205</f>
        <v>37.5</v>
      </c>
      <c r="G208" s="121">
        <f>'3. Investeringen'!N205</f>
        <v>2011</v>
      </c>
      <c r="H208" s="86">
        <f>'3. Investeringen'!O205</f>
        <v>109187.59518820628</v>
      </c>
      <c r="I208" s="65"/>
      <c r="J208" s="86">
        <f>'6. Investeringen per jaar'!I205</f>
        <v>1</v>
      </c>
      <c r="K208" s="65"/>
      <c r="L208" s="123">
        <f t="shared" si="22"/>
        <v>2048.5</v>
      </c>
      <c r="M208" s="87">
        <f t="shared" si="23"/>
        <v>77159.233932999094</v>
      </c>
      <c r="N208" s="117">
        <f t="shared" si="24"/>
        <v>26.5</v>
      </c>
      <c r="O208" s="87" t="b">
        <f t="shared" si="25"/>
        <v>0</v>
      </c>
      <c r="P208" s="117">
        <f>INDEX('2. Reguleringsparameters'!$D$44:$E$50,MATCH(C208,'2. Reguleringsparameters'!$B$44:$B$50,0),MATCH(D208,'2. Reguleringsparameters'!$D$43:$E$43,0))</f>
        <v>0.5</v>
      </c>
      <c r="Q208" s="65"/>
      <c r="R208" s="87">
        <f t="shared" ref="R208:AG217" si="32">$J208*IF($O208,-1,1)*
IF(OR(R$10&gt;$L208,R$10&lt;$E208,$F208=0),0,
IF(R$10&lt;2022,
IF($E208&lt;2011,
VDB(
ABS($H208),
0,
$F208,
R$10-$G208,
IF(R$10-$G208+1&lt;$F208,R$10-$G208+1,$F208),
1),
VDB(
ABS($H208),
0,
$F208,
MAX(0,R$10-$G208-$P208),
IF(R$10-$G208-$P208+1&lt;$F208,R$10-$G208-$P208+1,$F208),
1)),
IF($E208&lt;2022,
VDB(
ABS($M208),
0,
$N208,
R$10-2022,
IF(R$10-2022+1&lt;$N208,R$10-2022+1,$N208),
$G$12),
VDB(
ABS($M208),
0,
$N208,
MAX(0,R$10-2022-$P208),
IF(R$10-2022-$P208+1&lt;$N208,R$10-2022-$P208+1,$N208),
$G$12))
))</f>
        <v>2911.6692050188344</v>
      </c>
      <c r="S208" s="87">
        <f t="shared" si="32"/>
        <v>2911.6692050188344</v>
      </c>
      <c r="T208" s="87">
        <f t="shared" si="32"/>
        <v>2911.6692050188344</v>
      </c>
      <c r="U208" s="87">
        <f t="shared" si="32"/>
        <v>2911.6692050188344</v>
      </c>
      <c r="V208" s="87">
        <f t="shared" si="32"/>
        <v>2911.6692050188344</v>
      </c>
      <c r="W208" s="87">
        <f t="shared" si="32"/>
        <v>2911.6692050188344</v>
      </c>
      <c r="X208" s="87">
        <f t="shared" si="32"/>
        <v>2911.6692050188344</v>
      </c>
      <c r="Y208" s="87">
        <f t="shared" si="32"/>
        <v>2911.6692050188344</v>
      </c>
      <c r="Z208" s="87">
        <f t="shared" si="32"/>
        <v>2911.6692050188344</v>
      </c>
      <c r="AA208" s="87">
        <f t="shared" si="32"/>
        <v>2911.6692050188344</v>
      </c>
      <c r="AB208" s="87">
        <f t="shared" si="32"/>
        <v>2911.6692050188344</v>
      </c>
      <c r="AC208" s="87">
        <f t="shared" si="32"/>
        <v>3494.0030460226003</v>
      </c>
      <c r="AD208" s="87">
        <f t="shared" si="32"/>
        <v>3335.7840401649732</v>
      </c>
      <c r="AE208" s="87">
        <f t="shared" si="32"/>
        <v>3184.729668534861</v>
      </c>
      <c r="AF208" s="87">
        <f t="shared" si="32"/>
        <v>3040.5154948653585</v>
      </c>
      <c r="AG208" s="87">
        <f t="shared" si="32"/>
        <v>2902.8317743431535</v>
      </c>
      <c r="AI208" s="148"/>
      <c r="AJ208" s="128"/>
    </row>
    <row r="209" spans="2:36" s="132" customFormat="1" x14ac:dyDescent="0.2">
      <c r="B209" s="86">
        <f>'3. Investeringen'!B206</f>
        <v>192</v>
      </c>
      <c r="C209" s="86" t="str">
        <f>'3. Investeringen'!C206</f>
        <v>Nieuwe investeringen</v>
      </c>
      <c r="D209" s="86" t="str">
        <f>'3. Investeringen'!F206</f>
        <v>AD</v>
      </c>
      <c r="E209" s="121">
        <f>'3. Investeringen'!K206</f>
        <v>2009</v>
      </c>
      <c r="F209" s="172">
        <f>'3. Investeringen'!M206</f>
        <v>37.5</v>
      </c>
      <c r="G209" s="121">
        <f>'3. Investeringen'!N206</f>
        <v>2011</v>
      </c>
      <c r="H209" s="86">
        <f>'3. Investeringen'!O206</f>
        <v>5792.4784046252744</v>
      </c>
      <c r="I209" s="65"/>
      <c r="J209" s="86">
        <f>'6. Investeringen per jaar'!I206</f>
        <v>1</v>
      </c>
      <c r="K209" s="65"/>
      <c r="L209" s="123">
        <f t="shared" si="22"/>
        <v>2048.5</v>
      </c>
      <c r="M209" s="87">
        <f t="shared" si="23"/>
        <v>4093.3514059351942</v>
      </c>
      <c r="N209" s="117">
        <f t="shared" si="24"/>
        <v>26.5</v>
      </c>
      <c r="O209" s="87" t="b">
        <f t="shared" si="25"/>
        <v>0</v>
      </c>
      <c r="P209" s="117">
        <f>INDEX('2. Reguleringsparameters'!$D$44:$E$50,MATCH(C209,'2. Reguleringsparameters'!$B$44:$B$50,0),MATCH(D209,'2. Reguleringsparameters'!$D$43:$E$43,0))</f>
        <v>0.5</v>
      </c>
      <c r="Q209" s="65"/>
      <c r="R209" s="87">
        <f t="shared" si="32"/>
        <v>154.46609079000731</v>
      </c>
      <c r="S209" s="87">
        <f t="shared" si="32"/>
        <v>154.46609079000731</v>
      </c>
      <c r="T209" s="87">
        <f t="shared" si="32"/>
        <v>154.46609079000731</v>
      </c>
      <c r="U209" s="87">
        <f t="shared" si="32"/>
        <v>154.46609079000731</v>
      </c>
      <c r="V209" s="87">
        <f t="shared" si="32"/>
        <v>154.46609079000731</v>
      </c>
      <c r="W209" s="87">
        <f t="shared" si="32"/>
        <v>154.46609079000731</v>
      </c>
      <c r="X209" s="87">
        <f t="shared" si="32"/>
        <v>154.46609079000731</v>
      </c>
      <c r="Y209" s="87">
        <f t="shared" si="32"/>
        <v>154.46609079000731</v>
      </c>
      <c r="Z209" s="87">
        <f t="shared" si="32"/>
        <v>154.46609079000731</v>
      </c>
      <c r="AA209" s="87">
        <f t="shared" si="32"/>
        <v>154.46609079000731</v>
      </c>
      <c r="AB209" s="87">
        <f t="shared" si="32"/>
        <v>154.46609079000731</v>
      </c>
      <c r="AC209" s="87">
        <f t="shared" si="32"/>
        <v>185.35930894800879</v>
      </c>
      <c r="AD209" s="87">
        <f t="shared" si="32"/>
        <v>176.96567986357064</v>
      </c>
      <c r="AE209" s="87">
        <f t="shared" si="32"/>
        <v>168.95213964333348</v>
      </c>
      <c r="AF209" s="87">
        <f t="shared" si="32"/>
        <v>161.30147671608822</v>
      </c>
      <c r="AG209" s="87">
        <f t="shared" si="32"/>
        <v>153.9972589025295</v>
      </c>
      <c r="AI209" s="148"/>
      <c r="AJ209" s="128"/>
    </row>
    <row r="210" spans="2:36" s="132" customFormat="1" x14ac:dyDescent="0.2">
      <c r="B210" s="86">
        <f>'3. Investeringen'!B207</f>
        <v>193</v>
      </c>
      <c r="C210" s="86" t="str">
        <f>'3. Investeringen'!C207</f>
        <v>Nieuwe investeringen</v>
      </c>
      <c r="D210" s="86" t="str">
        <f>'3. Investeringen'!F207</f>
        <v>AD</v>
      </c>
      <c r="E210" s="121">
        <f>'3. Investeringen'!K207</f>
        <v>2010</v>
      </c>
      <c r="F210" s="172">
        <f>'3. Investeringen'!M207</f>
        <v>38.5</v>
      </c>
      <c r="G210" s="121">
        <f>'3. Investeringen'!N207</f>
        <v>2011</v>
      </c>
      <c r="H210" s="86">
        <f>'3. Investeringen'!O207</f>
        <v>216656.14594238106</v>
      </c>
      <c r="I210" s="65"/>
      <c r="J210" s="86">
        <f>'6. Investeringen per jaar'!I207</f>
        <v>1</v>
      </c>
      <c r="K210" s="65"/>
      <c r="L210" s="123">
        <f t="shared" ref="L210:L211" si="33">G210+F210+IF(P210=0,-1,0)</f>
        <v>2049.5</v>
      </c>
      <c r="M210" s="87">
        <f t="shared" ref="M210:M211" si="34">H210-SUM(R210:AB210)</f>
        <v>154754.38995884365</v>
      </c>
      <c r="N210" s="117">
        <f t="shared" ref="N210:N211" si="35">IF($E210&lt;$G210,
MAX(0,$F210+$G210-2022),
MAX(L210-2022+P210,0)+IF(P210=0,1,0))</f>
        <v>27.5</v>
      </c>
      <c r="O210" s="87" t="b">
        <f t="shared" ref="O210:O211" si="36">H210&lt;0</f>
        <v>0</v>
      </c>
      <c r="P210" s="117">
        <f>INDEX('2. Reguleringsparameters'!$D$44:$E$50,MATCH(C210,'2. Reguleringsparameters'!$B$44:$B$50,0),MATCH(D210,'2. Reguleringsparameters'!$D$43:$E$43,0))</f>
        <v>0.5</v>
      </c>
      <c r="Q210" s="65"/>
      <c r="R210" s="87">
        <f t="shared" si="32"/>
        <v>5627.432362139768</v>
      </c>
      <c r="S210" s="87">
        <f t="shared" si="32"/>
        <v>5627.4323621397671</v>
      </c>
      <c r="T210" s="87">
        <f t="shared" si="32"/>
        <v>5627.4323621397671</v>
      </c>
      <c r="U210" s="87">
        <f t="shared" si="32"/>
        <v>5627.4323621397671</v>
      </c>
      <c r="V210" s="87">
        <f t="shared" si="32"/>
        <v>5627.4323621397671</v>
      </c>
      <c r="W210" s="87">
        <f t="shared" si="32"/>
        <v>5627.4323621397671</v>
      </c>
      <c r="X210" s="87">
        <f t="shared" si="32"/>
        <v>5627.4323621397671</v>
      </c>
      <c r="Y210" s="87">
        <f t="shared" si="32"/>
        <v>5627.4323621397671</v>
      </c>
      <c r="Z210" s="87">
        <f t="shared" si="32"/>
        <v>5627.4323621397671</v>
      </c>
      <c r="AA210" s="87">
        <f t="shared" si="32"/>
        <v>5627.4323621397671</v>
      </c>
      <c r="AB210" s="87">
        <f t="shared" si="32"/>
        <v>5627.4323621397671</v>
      </c>
      <c r="AC210" s="87">
        <f t="shared" si="32"/>
        <v>6752.9188345677221</v>
      </c>
      <c r="AD210" s="87">
        <f t="shared" si="32"/>
        <v>6458.2460126956767</v>
      </c>
      <c r="AE210" s="87">
        <f t="shared" si="32"/>
        <v>6176.4316412325925</v>
      </c>
      <c r="AF210" s="87">
        <f t="shared" si="32"/>
        <v>5906.914624160624</v>
      </c>
      <c r="AG210" s="87">
        <f t="shared" si="32"/>
        <v>5649.1583496517969</v>
      </c>
      <c r="AI210" s="148"/>
      <c r="AJ210" s="128"/>
    </row>
    <row r="211" spans="2:36" s="132" customFormat="1" x14ac:dyDescent="0.2">
      <c r="B211" s="86">
        <f>'3. Investeringen'!B208</f>
        <v>194</v>
      </c>
      <c r="C211" s="86" t="str">
        <f>'3. Investeringen'!C208</f>
        <v>Nieuwe investeringen</v>
      </c>
      <c r="D211" s="86" t="str">
        <f>'3. Investeringen'!F208</f>
        <v>AD</v>
      </c>
      <c r="E211" s="121">
        <f>'3. Investeringen'!K208</f>
        <v>2010</v>
      </c>
      <c r="F211" s="172">
        <f>'3. Investeringen'!M208</f>
        <v>38.5</v>
      </c>
      <c r="G211" s="121">
        <f>'3. Investeringen'!N208</f>
        <v>2011</v>
      </c>
      <c r="H211" s="86">
        <f>'3. Investeringen'!O208</f>
        <v>23078.414877811283</v>
      </c>
      <c r="I211" s="65"/>
      <c r="J211" s="86">
        <f>'6. Investeringen per jaar'!I208</f>
        <v>1</v>
      </c>
      <c r="K211" s="65"/>
      <c r="L211" s="123">
        <f t="shared" si="33"/>
        <v>2049.5</v>
      </c>
      <c r="M211" s="87">
        <f t="shared" si="34"/>
        <v>16484.582055579485</v>
      </c>
      <c r="N211" s="117">
        <f t="shared" si="35"/>
        <v>27.5</v>
      </c>
      <c r="O211" s="87" t="b">
        <f t="shared" si="36"/>
        <v>0</v>
      </c>
      <c r="P211" s="117">
        <f>INDEX('2. Reguleringsparameters'!$D$44:$E$50,MATCH(C211,'2. Reguleringsparameters'!$B$44:$B$50,0),MATCH(D211,'2. Reguleringsparameters'!$D$43:$E$43,0))</f>
        <v>0.5</v>
      </c>
      <c r="Q211" s="65"/>
      <c r="R211" s="87">
        <f t="shared" si="32"/>
        <v>599.43934747561775</v>
      </c>
      <c r="S211" s="87">
        <f t="shared" si="32"/>
        <v>599.43934747561775</v>
      </c>
      <c r="T211" s="87">
        <f t="shared" si="32"/>
        <v>599.43934747561775</v>
      </c>
      <c r="U211" s="87">
        <f t="shared" si="32"/>
        <v>599.43934747561775</v>
      </c>
      <c r="V211" s="87">
        <f t="shared" si="32"/>
        <v>599.43934747561775</v>
      </c>
      <c r="W211" s="87">
        <f t="shared" si="32"/>
        <v>599.43934747561775</v>
      </c>
      <c r="X211" s="87">
        <f t="shared" si="32"/>
        <v>599.43934747561775</v>
      </c>
      <c r="Y211" s="87">
        <f t="shared" si="32"/>
        <v>599.43934747561775</v>
      </c>
      <c r="Z211" s="87">
        <f t="shared" si="32"/>
        <v>599.43934747561775</v>
      </c>
      <c r="AA211" s="87">
        <f t="shared" si="32"/>
        <v>599.43934747561775</v>
      </c>
      <c r="AB211" s="87">
        <f t="shared" si="32"/>
        <v>599.43934747561775</v>
      </c>
      <c r="AC211" s="87">
        <f t="shared" si="32"/>
        <v>719.32721697074112</v>
      </c>
      <c r="AD211" s="87">
        <f t="shared" si="32"/>
        <v>687.93839295747239</v>
      </c>
      <c r="AE211" s="87">
        <f t="shared" si="32"/>
        <v>657.91926308296456</v>
      </c>
      <c r="AF211" s="87">
        <f t="shared" si="32"/>
        <v>629.21005887570789</v>
      </c>
      <c r="AG211" s="87">
        <f t="shared" si="32"/>
        <v>601.75361994294974</v>
      </c>
      <c r="AI211" s="148"/>
      <c r="AJ211" s="128"/>
    </row>
    <row r="212" spans="2:36" x14ac:dyDescent="0.2">
      <c r="B212" s="86">
        <f>'3. Investeringen'!B209</f>
        <v>195</v>
      </c>
      <c r="C212" s="86" t="str">
        <f>'3. Investeringen'!C209</f>
        <v>Nieuwe investeringen</v>
      </c>
      <c r="D212" s="86" t="str">
        <f>'3. Investeringen'!F209</f>
        <v>TD</v>
      </c>
      <c r="E212" s="121">
        <f>'3. Investeringen'!K209</f>
        <v>2020</v>
      </c>
      <c r="F212" s="172">
        <f>'3. Investeringen'!M209</f>
        <v>55</v>
      </c>
      <c r="G212" s="121">
        <f>'3. Investeringen'!N209</f>
        <v>2020</v>
      </c>
      <c r="H212" s="86">
        <f>'3. Investeringen'!O209</f>
        <v>8906767.0683467742</v>
      </c>
      <c r="J212" s="86">
        <f>'6. Investeringen per jaar'!I209</f>
        <v>1</v>
      </c>
      <c r="L212" s="123">
        <f t="shared" ref="L212:L217" si="37">G212+F212+IF(P212=0,-1,0)</f>
        <v>2075</v>
      </c>
      <c r="M212" s="87">
        <f t="shared" ref="M212:M217" si="38">H212-SUM(R212:AB212)</f>
        <v>8663855.2392100431</v>
      </c>
      <c r="N212" s="117">
        <f t="shared" ref="N212:N217" si="39">IF($E212&lt;$G212,
MAX(0,$F212+$G212-2022),
MAX(L212-2022+P212,0)+IF(P212=0,1,0))</f>
        <v>53.5</v>
      </c>
      <c r="O212" s="87" t="b">
        <f t="shared" ref="O212:O217" si="40">H212&lt;0</f>
        <v>0</v>
      </c>
      <c r="P212" s="117">
        <f>INDEX('2. Reguleringsparameters'!$D$44:$E$50,MATCH(C212,'2. Reguleringsparameters'!$B$44:$B$50,0),MATCH(D212,'2. Reguleringsparameters'!$D$43:$E$43,0))</f>
        <v>0.5</v>
      </c>
      <c r="R212" s="87">
        <f t="shared" si="32"/>
        <v>0</v>
      </c>
      <c r="S212" s="87">
        <f t="shared" si="32"/>
        <v>0</v>
      </c>
      <c r="T212" s="87">
        <f t="shared" si="32"/>
        <v>0</v>
      </c>
      <c r="U212" s="87">
        <f t="shared" si="32"/>
        <v>0</v>
      </c>
      <c r="V212" s="87">
        <f t="shared" si="32"/>
        <v>0</v>
      </c>
      <c r="W212" s="87">
        <f t="shared" si="32"/>
        <v>0</v>
      </c>
      <c r="X212" s="87">
        <f t="shared" si="32"/>
        <v>0</v>
      </c>
      <c r="Y212" s="87">
        <f t="shared" si="32"/>
        <v>0</v>
      </c>
      <c r="Z212" s="87">
        <f t="shared" si="32"/>
        <v>0</v>
      </c>
      <c r="AA212" s="87">
        <f t="shared" si="32"/>
        <v>80970.6097122434</v>
      </c>
      <c r="AB212" s="87">
        <f t="shared" si="32"/>
        <v>161941.2194244868</v>
      </c>
      <c r="AC212" s="87">
        <f t="shared" si="32"/>
        <v>194329.46330938413</v>
      </c>
      <c r="AD212" s="87">
        <f t="shared" si="32"/>
        <v>189970.67160898671</v>
      </c>
      <c r="AE212" s="87">
        <f t="shared" si="32"/>
        <v>185709.64719906551</v>
      </c>
      <c r="AF212" s="87">
        <f t="shared" si="32"/>
        <v>181544.19716843229</v>
      </c>
      <c r="AG212" s="87">
        <f t="shared" si="32"/>
        <v>177472.17779269174</v>
      </c>
    </row>
    <row r="213" spans="2:36" x14ac:dyDescent="0.2">
      <c r="B213" s="86">
        <f>'3. Investeringen'!B210</f>
        <v>196</v>
      </c>
      <c r="C213" s="86" t="str">
        <f>'3. Investeringen'!C210</f>
        <v>Nieuwe investeringen</v>
      </c>
      <c r="D213" s="86" t="str">
        <f>'3. Investeringen'!F210</f>
        <v>TD</v>
      </c>
      <c r="E213" s="121">
        <f>'3. Investeringen'!K210</f>
        <v>2020</v>
      </c>
      <c r="F213" s="172">
        <f>'3. Investeringen'!M210</f>
        <v>45</v>
      </c>
      <c r="G213" s="121">
        <f>'3. Investeringen'!N210</f>
        <v>2020</v>
      </c>
      <c r="H213" s="86">
        <f>'3. Investeringen'!O210</f>
        <v>53351367.672379076</v>
      </c>
      <c r="J213" s="86">
        <f>'6. Investeringen per jaar'!I210</f>
        <v>1</v>
      </c>
      <c r="L213" s="123">
        <f t="shared" si="37"/>
        <v>2065</v>
      </c>
      <c r="M213" s="87">
        <f t="shared" si="38"/>
        <v>51572988.749966443</v>
      </c>
      <c r="N213" s="117">
        <f t="shared" si="39"/>
        <v>43.5</v>
      </c>
      <c r="O213" s="87" t="b">
        <f t="shared" si="40"/>
        <v>0</v>
      </c>
      <c r="P213" s="117">
        <f>INDEX('2. Reguleringsparameters'!$D$44:$E$50,MATCH(C213,'2. Reguleringsparameters'!$B$44:$B$50,0),MATCH(D213,'2. Reguleringsparameters'!$D$43:$E$43,0))</f>
        <v>0.5</v>
      </c>
      <c r="R213" s="87">
        <f t="shared" si="32"/>
        <v>0</v>
      </c>
      <c r="S213" s="87">
        <f t="shared" si="32"/>
        <v>0</v>
      </c>
      <c r="T213" s="87">
        <f t="shared" si="32"/>
        <v>0</v>
      </c>
      <c r="U213" s="87">
        <f t="shared" si="32"/>
        <v>0</v>
      </c>
      <c r="V213" s="87">
        <f t="shared" si="32"/>
        <v>0</v>
      </c>
      <c r="W213" s="87">
        <f t="shared" si="32"/>
        <v>0</v>
      </c>
      <c r="X213" s="87">
        <f t="shared" si="32"/>
        <v>0</v>
      </c>
      <c r="Y213" s="87">
        <f t="shared" si="32"/>
        <v>0</v>
      </c>
      <c r="Z213" s="87">
        <f t="shared" si="32"/>
        <v>0</v>
      </c>
      <c r="AA213" s="87">
        <f t="shared" si="32"/>
        <v>592792.97413754533</v>
      </c>
      <c r="AB213" s="87">
        <f t="shared" si="32"/>
        <v>1185585.9482750907</v>
      </c>
      <c r="AC213" s="87">
        <f t="shared" si="32"/>
        <v>1422703.1379301087</v>
      </c>
      <c r="AD213" s="87">
        <f t="shared" si="32"/>
        <v>1383456.1548147954</v>
      </c>
      <c r="AE213" s="87">
        <f t="shared" si="32"/>
        <v>1345291.8470957666</v>
      </c>
      <c r="AF213" s="87">
        <f t="shared" si="32"/>
        <v>1308180.3478655384</v>
      </c>
      <c r="AG213" s="87">
        <f t="shared" si="32"/>
        <v>1272092.6141313168</v>
      </c>
    </row>
    <row r="214" spans="2:36" x14ac:dyDescent="0.2">
      <c r="B214" s="86">
        <f>'3. Investeringen'!B211</f>
        <v>197</v>
      </c>
      <c r="C214" s="86" t="str">
        <f>'3. Investeringen'!C211</f>
        <v>Nieuwe investeringen</v>
      </c>
      <c r="D214" s="86" t="str">
        <f>'3. Investeringen'!F211</f>
        <v>TD</v>
      </c>
      <c r="E214" s="121">
        <f>'3. Investeringen'!K211</f>
        <v>2020</v>
      </c>
      <c r="F214" s="172">
        <f>'3. Investeringen'!M211</f>
        <v>30</v>
      </c>
      <c r="G214" s="121">
        <f>'3. Investeringen'!N211</f>
        <v>2020</v>
      </c>
      <c r="H214" s="86">
        <f>'3. Investeringen'!O211</f>
        <v>9222963.9047687221</v>
      </c>
      <c r="J214" s="86">
        <f>'6. Investeringen per jaar'!I211</f>
        <v>1</v>
      </c>
      <c r="L214" s="123">
        <f t="shared" si="37"/>
        <v>2050</v>
      </c>
      <c r="M214" s="87">
        <f t="shared" si="38"/>
        <v>8761815.7095302865</v>
      </c>
      <c r="N214" s="117">
        <f t="shared" si="39"/>
        <v>28.5</v>
      </c>
      <c r="O214" s="87" t="b">
        <f t="shared" si="40"/>
        <v>0</v>
      </c>
      <c r="P214" s="117">
        <f>INDEX('2. Reguleringsparameters'!$D$44:$E$50,MATCH(C214,'2. Reguleringsparameters'!$B$44:$B$50,0),MATCH(D214,'2. Reguleringsparameters'!$D$43:$E$43,0))</f>
        <v>0.5</v>
      </c>
      <c r="R214" s="87">
        <f t="shared" si="32"/>
        <v>0</v>
      </c>
      <c r="S214" s="87">
        <f t="shared" si="32"/>
        <v>0</v>
      </c>
      <c r="T214" s="87">
        <f t="shared" si="32"/>
        <v>0</v>
      </c>
      <c r="U214" s="87">
        <f t="shared" si="32"/>
        <v>0</v>
      </c>
      <c r="V214" s="87">
        <f t="shared" si="32"/>
        <v>0</v>
      </c>
      <c r="W214" s="87">
        <f t="shared" si="32"/>
        <v>0</v>
      </c>
      <c r="X214" s="87">
        <f t="shared" si="32"/>
        <v>0</v>
      </c>
      <c r="Y214" s="87">
        <f t="shared" si="32"/>
        <v>0</v>
      </c>
      <c r="Z214" s="87">
        <f t="shared" si="32"/>
        <v>0</v>
      </c>
      <c r="AA214" s="87">
        <f t="shared" si="32"/>
        <v>153716.06507947869</v>
      </c>
      <c r="AB214" s="87">
        <f t="shared" si="32"/>
        <v>307432.13015895738</v>
      </c>
      <c r="AC214" s="87">
        <f t="shared" si="32"/>
        <v>368918.55619074887</v>
      </c>
      <c r="AD214" s="87">
        <f t="shared" si="32"/>
        <v>353385.14329850679</v>
      </c>
      <c r="AE214" s="87">
        <f t="shared" si="32"/>
        <v>338505.76884383283</v>
      </c>
      <c r="AF214" s="87">
        <f t="shared" si="32"/>
        <v>324252.89436619781</v>
      </c>
      <c r="AG214" s="87">
        <f t="shared" si="32"/>
        <v>310600.14091919997</v>
      </c>
    </row>
    <row r="215" spans="2:36" x14ac:dyDescent="0.2">
      <c r="B215" s="86">
        <f>'3. Investeringen'!B212</f>
        <v>198</v>
      </c>
      <c r="C215" s="86" t="str">
        <f>'3. Investeringen'!C212</f>
        <v>Nieuwe investeringen</v>
      </c>
      <c r="D215" s="86" t="str">
        <f>'3. Investeringen'!F212</f>
        <v>TD</v>
      </c>
      <c r="E215" s="121">
        <f>'3. Investeringen'!K212</f>
        <v>2020</v>
      </c>
      <c r="F215" s="172">
        <f>'3. Investeringen'!M212</f>
        <v>0</v>
      </c>
      <c r="G215" s="121">
        <f>'3. Investeringen'!N212</f>
        <v>2020</v>
      </c>
      <c r="H215" s="86">
        <f>'3. Investeringen'!O212</f>
        <v>-6721.66</v>
      </c>
      <c r="J215" s="86">
        <f>'6. Investeringen per jaar'!I212</f>
        <v>1</v>
      </c>
      <c r="L215" s="123">
        <f t="shared" si="37"/>
        <v>2020</v>
      </c>
      <c r="M215" s="87">
        <f t="shared" si="38"/>
        <v>-6721.66</v>
      </c>
      <c r="N215" s="117">
        <f t="shared" si="39"/>
        <v>0</v>
      </c>
      <c r="O215" s="87" t="b">
        <f t="shared" si="40"/>
        <v>1</v>
      </c>
      <c r="P215" s="117">
        <f>INDEX('2. Reguleringsparameters'!$D$44:$E$50,MATCH(C215,'2. Reguleringsparameters'!$B$44:$B$50,0),MATCH(D215,'2. Reguleringsparameters'!$D$43:$E$43,0))</f>
        <v>0.5</v>
      </c>
      <c r="R215" s="87">
        <f t="shared" si="32"/>
        <v>0</v>
      </c>
      <c r="S215" s="87">
        <f t="shared" si="32"/>
        <v>0</v>
      </c>
      <c r="T215" s="87">
        <f t="shared" si="32"/>
        <v>0</v>
      </c>
      <c r="U215" s="87">
        <f t="shared" si="32"/>
        <v>0</v>
      </c>
      <c r="V215" s="87">
        <f t="shared" si="32"/>
        <v>0</v>
      </c>
      <c r="W215" s="87">
        <f t="shared" si="32"/>
        <v>0</v>
      </c>
      <c r="X215" s="87">
        <f t="shared" si="32"/>
        <v>0</v>
      </c>
      <c r="Y215" s="87">
        <f t="shared" si="32"/>
        <v>0</v>
      </c>
      <c r="Z215" s="87">
        <f t="shared" si="32"/>
        <v>0</v>
      </c>
      <c r="AA215" s="87">
        <f t="shared" si="32"/>
        <v>0</v>
      </c>
      <c r="AB215" s="87">
        <f t="shared" si="32"/>
        <v>0</v>
      </c>
      <c r="AC215" s="87">
        <f t="shared" si="32"/>
        <v>0</v>
      </c>
      <c r="AD215" s="87">
        <f t="shared" si="32"/>
        <v>0</v>
      </c>
      <c r="AE215" s="87">
        <f t="shared" si="32"/>
        <v>0</v>
      </c>
      <c r="AF215" s="87">
        <f t="shared" si="32"/>
        <v>0</v>
      </c>
      <c r="AG215" s="87">
        <f t="shared" si="32"/>
        <v>0</v>
      </c>
    </row>
    <row r="216" spans="2:36" x14ac:dyDescent="0.2">
      <c r="B216" s="86">
        <f>'3. Investeringen'!B213</f>
        <v>199</v>
      </c>
      <c r="C216" s="86" t="str">
        <f>'3. Investeringen'!C213</f>
        <v>Nieuwe investeringen</v>
      </c>
      <c r="D216" s="86" t="str">
        <f>'3. Investeringen'!F213</f>
        <v>AD</v>
      </c>
      <c r="E216" s="121">
        <f>'3. Investeringen'!K213</f>
        <v>2020</v>
      </c>
      <c r="F216" s="172">
        <f>'3. Investeringen'!M213</f>
        <v>39</v>
      </c>
      <c r="G216" s="121">
        <f>'3. Investeringen'!N213</f>
        <v>2020</v>
      </c>
      <c r="H216" s="86">
        <f>'3. Investeringen'!O213</f>
        <v>21386179.228110004</v>
      </c>
      <c r="J216" s="86">
        <f>'6. Investeringen per jaar'!I213</f>
        <v>1</v>
      </c>
      <c r="L216" s="123">
        <f t="shared" si="37"/>
        <v>2059</v>
      </c>
      <c r="M216" s="87">
        <f t="shared" si="38"/>
        <v>20563633.873182695</v>
      </c>
      <c r="N216" s="117">
        <f t="shared" si="39"/>
        <v>37.5</v>
      </c>
      <c r="O216" s="87" t="b">
        <f t="shared" si="40"/>
        <v>0</v>
      </c>
      <c r="P216" s="117">
        <f>INDEX('2. Reguleringsparameters'!$D$44:$E$50,MATCH(C216,'2. Reguleringsparameters'!$B$44:$B$50,0),MATCH(D216,'2. Reguleringsparameters'!$D$43:$E$43,0))</f>
        <v>0.5</v>
      </c>
      <c r="R216" s="87">
        <f t="shared" si="32"/>
        <v>0</v>
      </c>
      <c r="S216" s="87">
        <f t="shared" si="32"/>
        <v>0</v>
      </c>
      <c r="T216" s="87">
        <f t="shared" si="32"/>
        <v>0</v>
      </c>
      <c r="U216" s="87">
        <f t="shared" si="32"/>
        <v>0</v>
      </c>
      <c r="V216" s="87">
        <f t="shared" si="32"/>
        <v>0</v>
      </c>
      <c r="W216" s="87">
        <f t="shared" si="32"/>
        <v>0</v>
      </c>
      <c r="X216" s="87">
        <f t="shared" si="32"/>
        <v>0</v>
      </c>
      <c r="Y216" s="87">
        <f t="shared" si="32"/>
        <v>0</v>
      </c>
      <c r="Z216" s="87">
        <f t="shared" si="32"/>
        <v>0</v>
      </c>
      <c r="AA216" s="87">
        <f t="shared" si="32"/>
        <v>274181.78497576929</v>
      </c>
      <c r="AB216" s="87">
        <f t="shared" si="32"/>
        <v>548363.56995153858</v>
      </c>
      <c r="AC216" s="87">
        <f t="shared" si="32"/>
        <v>658036.28394184622</v>
      </c>
      <c r="AD216" s="87">
        <f t="shared" si="32"/>
        <v>636979.12285570719</v>
      </c>
      <c r="AE216" s="87">
        <f t="shared" si="32"/>
        <v>616595.79092432454</v>
      </c>
      <c r="AF216" s="87">
        <f t="shared" si="32"/>
        <v>596864.7256147461</v>
      </c>
      <c r="AG216" s="87">
        <f t="shared" si="32"/>
        <v>577765.05439507426</v>
      </c>
    </row>
    <row r="217" spans="2:36" x14ac:dyDescent="0.2">
      <c r="B217" s="86">
        <f>'3. Investeringen'!B214</f>
        <v>200</v>
      </c>
      <c r="C217" s="86" t="str">
        <f>'3. Investeringen'!C214</f>
        <v>Nieuwe investeringen</v>
      </c>
      <c r="D217" s="86" t="str">
        <f>'3. Investeringen'!F214</f>
        <v>AD</v>
      </c>
      <c r="E217" s="121">
        <f>'3. Investeringen'!K214</f>
        <v>2020</v>
      </c>
      <c r="F217" s="172">
        <f>'3. Investeringen'!M214</f>
        <v>39</v>
      </c>
      <c r="G217" s="121">
        <f>'3. Investeringen'!N214</f>
        <v>2020</v>
      </c>
      <c r="H217" s="86">
        <f>'3. Investeringen'!O214</f>
        <v>1376942.3261035553</v>
      </c>
      <c r="J217" s="86">
        <f>'6. Investeringen per jaar'!I214</f>
        <v>1</v>
      </c>
      <c r="L217" s="123">
        <f t="shared" si="37"/>
        <v>2059</v>
      </c>
      <c r="M217" s="87">
        <f t="shared" si="38"/>
        <v>1323983.0058688032</v>
      </c>
      <c r="N217" s="117">
        <f t="shared" si="39"/>
        <v>37.5</v>
      </c>
      <c r="O217" s="87" t="b">
        <f t="shared" si="40"/>
        <v>0</v>
      </c>
      <c r="P217" s="117">
        <f>INDEX('2. Reguleringsparameters'!$D$44:$E$50,MATCH(C217,'2. Reguleringsparameters'!$B$44:$B$50,0),MATCH(D217,'2. Reguleringsparameters'!$D$43:$E$43,0))</f>
        <v>0.5</v>
      </c>
      <c r="R217" s="87">
        <f t="shared" si="32"/>
        <v>0</v>
      </c>
      <c r="S217" s="87">
        <f t="shared" si="32"/>
        <v>0</v>
      </c>
      <c r="T217" s="87">
        <f t="shared" si="32"/>
        <v>0</v>
      </c>
      <c r="U217" s="87">
        <f t="shared" si="32"/>
        <v>0</v>
      </c>
      <c r="V217" s="87">
        <f t="shared" si="32"/>
        <v>0</v>
      </c>
      <c r="W217" s="87">
        <f t="shared" si="32"/>
        <v>0</v>
      </c>
      <c r="X217" s="87">
        <f t="shared" si="32"/>
        <v>0</v>
      </c>
      <c r="Y217" s="87">
        <f t="shared" si="32"/>
        <v>0</v>
      </c>
      <c r="Z217" s="87">
        <f t="shared" si="32"/>
        <v>0</v>
      </c>
      <c r="AA217" s="87">
        <f t="shared" si="32"/>
        <v>17653.106744917375</v>
      </c>
      <c r="AB217" s="87">
        <f t="shared" si="32"/>
        <v>35306.21348983475</v>
      </c>
      <c r="AC217" s="87">
        <f t="shared" si="32"/>
        <v>42367.456187801705</v>
      </c>
      <c r="AD217" s="87">
        <f t="shared" si="32"/>
        <v>41011.697589792049</v>
      </c>
      <c r="AE217" s="87">
        <f t="shared" si="32"/>
        <v>39699.323266918705</v>
      </c>
      <c r="AF217" s="87">
        <f t="shared" si="32"/>
        <v>38428.944922377304</v>
      </c>
      <c r="AG217" s="87">
        <f t="shared" si="32"/>
        <v>37199.218684861225</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228"/>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41.25" customHeight="1" x14ac:dyDescent="0.2">
      <c r="B5" s="176" t="s">
        <v>145</v>
      </c>
      <c r="C5" s="176"/>
      <c r="D5" s="176"/>
      <c r="E5" s="176"/>
      <c r="F5" s="176"/>
      <c r="G5" s="176"/>
      <c r="H5" s="130"/>
    </row>
    <row r="6" spans="2:58" x14ac:dyDescent="0.2">
      <c r="B6" s="11"/>
      <c r="C6" s="38"/>
      <c r="D6" s="38"/>
      <c r="E6" s="38"/>
      <c r="F6" s="11"/>
      <c r="G6" s="38"/>
    </row>
    <row r="7" spans="2:58" s="90" customFormat="1" x14ac:dyDescent="0.2">
      <c r="B7" s="90" t="s">
        <v>27</v>
      </c>
    </row>
    <row r="8" spans="2:58" ht="67.5" customHeight="1" x14ac:dyDescent="0.2">
      <c r="B8" s="176" t="s">
        <v>221</v>
      </c>
      <c r="C8" s="176"/>
      <c r="D8" s="176"/>
      <c r="E8" s="176"/>
      <c r="F8" s="176"/>
      <c r="G8" s="176"/>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77889980.263524786</v>
      </c>
      <c r="AP12" s="87">
        <f t="shared" si="0"/>
        <v>83189006.120782942</v>
      </c>
      <c r="AQ12" s="87">
        <f t="shared" si="0"/>
        <v>88825693.316314444</v>
      </c>
      <c r="AR12" s="87">
        <f t="shared" si="0"/>
        <v>94579422.616246939</v>
      </c>
      <c r="AS12" s="87">
        <f t="shared" si="0"/>
        <v>98339871.001262382</v>
      </c>
      <c r="AT12" s="87">
        <f t="shared" si="0"/>
        <v>101762527.83659519</v>
      </c>
      <c r="AU12" s="87">
        <f t="shared" si="0"/>
        <v>104450142.15466399</v>
      </c>
      <c r="AV12" s="87">
        <f t="shared" si="0"/>
        <v>108711378.75009453</v>
      </c>
      <c r="AW12" s="87">
        <f t="shared" si="0"/>
        <v>113677170.09253199</v>
      </c>
      <c r="AX12" s="87">
        <f t="shared" si="0"/>
        <v>119151522.1828358</v>
      </c>
      <c r="AY12" s="87">
        <f t="shared" si="0"/>
        <v>121112732.58055016</v>
      </c>
      <c r="AZ12" s="87">
        <f t="shared" si="0"/>
        <v>145314278.33941031</v>
      </c>
      <c r="BA12" s="87">
        <f t="shared" si="0"/>
        <v>135950534.16318521</v>
      </c>
      <c r="BB12" s="87">
        <f t="shared" si="0"/>
        <v>127791785.53657141</v>
      </c>
      <c r="BC12" s="87">
        <f t="shared" si="0"/>
        <v>121709370.16675258</v>
      </c>
      <c r="BD12" s="87">
        <f t="shared" si="0"/>
        <v>120283255.02598755</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SUMIF($D$29:$D$228,$B15&amp;" "&amp;$B$14,AO$29:AO$228)</f>
        <v>65103550.137462921</v>
      </c>
      <c r="AP15" s="88">
        <f t="shared" ref="AP15:BD15" si="1">SUMIF($D$29:$D$228,$B15&amp;" "&amp;$B$14,AP$29:AP$228)</f>
        <v>66796242.441036947</v>
      </c>
      <c r="AQ15" s="88">
        <f t="shared" si="1"/>
        <v>68332556.017180786</v>
      </c>
      <c r="AR15" s="88">
        <f t="shared" si="1"/>
        <v>70245867.585661858</v>
      </c>
      <c r="AS15" s="88">
        <f t="shared" si="1"/>
        <v>70948326.261518463</v>
      </c>
      <c r="AT15" s="88">
        <f t="shared" si="1"/>
        <v>71515912.871610612</v>
      </c>
      <c r="AU15" s="88">
        <f t="shared" si="1"/>
        <v>71658944.69735384</v>
      </c>
      <c r="AV15" s="88">
        <f t="shared" si="1"/>
        <v>72662169.923116788</v>
      </c>
      <c r="AW15" s="88">
        <f t="shared" si="1"/>
        <v>74188075.491502225</v>
      </c>
      <c r="AX15" s="88">
        <f t="shared" si="1"/>
        <v>76265341.605264276</v>
      </c>
      <c r="AY15" s="88">
        <f t="shared" si="1"/>
        <v>76799198.996501148</v>
      </c>
      <c r="AZ15" s="88">
        <f t="shared" si="1"/>
        <v>92159038.795801371</v>
      </c>
      <c r="BA15" s="88">
        <f t="shared" si="1"/>
        <v>85524612.796983838</v>
      </c>
      <c r="BB15" s="88">
        <f t="shared" si="1"/>
        <v>79368131.141412392</v>
      </c>
      <c r="BC15" s="88">
        <f t="shared" si="1"/>
        <v>74850109.182770535</v>
      </c>
      <c r="BD15" s="88">
        <f t="shared" si="1"/>
        <v>74850109.182770535</v>
      </c>
    </row>
    <row r="16" spans="2:58" s="40" customFormat="1" x14ac:dyDescent="0.2">
      <c r="B16" s="79" t="s">
        <v>146</v>
      </c>
      <c r="H16" s="65"/>
      <c r="AO16" s="88">
        <f t="shared" ref="AO16:BD18" si="2">SUMIF($D$29:$D$228,$B16&amp;" "&amp;$B$14,AO$29:AO$228)</f>
        <v>5954962.4153420357</v>
      </c>
      <c r="AP16" s="88">
        <f t="shared" si="2"/>
        <v>7778425.2657277938</v>
      </c>
      <c r="AQ16" s="88">
        <f t="shared" si="2"/>
        <v>9777504.3293804172</v>
      </c>
      <c r="AR16" s="88">
        <f t="shared" si="2"/>
        <v>11760365.318269437</v>
      </c>
      <c r="AS16" s="88">
        <f t="shared" si="2"/>
        <v>13538231.284713773</v>
      </c>
      <c r="AT16" s="88">
        <f t="shared" si="2"/>
        <v>15338245.395842573</v>
      </c>
      <c r="AU16" s="88">
        <f t="shared" si="2"/>
        <v>17002161.528167084</v>
      </c>
      <c r="AV16" s="88">
        <f t="shared" si="2"/>
        <v>19039098.825552598</v>
      </c>
      <c r="AW16" s="88">
        <f t="shared" si="2"/>
        <v>21162115.884585429</v>
      </c>
      <c r="AX16" s="88">
        <f t="shared" si="2"/>
        <v>23336703.537896138</v>
      </c>
      <c r="AY16" s="88">
        <f t="shared" si="2"/>
        <v>24333332.469133187</v>
      </c>
      <c r="AZ16" s="88">
        <f t="shared" si="2"/>
        <v>29178998.205709983</v>
      </c>
      <c r="BA16" s="88">
        <f t="shared" si="2"/>
        <v>28082240.785016898</v>
      </c>
      <c r="BB16" s="88">
        <f t="shared" si="2"/>
        <v>27071710.931149978</v>
      </c>
      <c r="BC16" s="88">
        <f t="shared" si="2"/>
        <v>26126870.303588439</v>
      </c>
      <c r="BD16" s="88">
        <f t="shared" si="2"/>
        <v>25284548.075803127</v>
      </c>
    </row>
    <row r="17" spans="1:58" s="40" customFormat="1" x14ac:dyDescent="0.2">
      <c r="B17" s="79" t="s">
        <v>127</v>
      </c>
      <c r="H17" s="65"/>
      <c r="AO17" s="88">
        <f t="shared" si="2"/>
        <v>0</v>
      </c>
      <c r="AP17" s="88">
        <f t="shared" si="2"/>
        <v>0</v>
      </c>
      <c r="AQ17" s="88">
        <f t="shared" si="2"/>
        <v>0</v>
      </c>
      <c r="AR17" s="88">
        <f t="shared" si="2"/>
        <v>0</v>
      </c>
      <c r="AS17" s="88">
        <f t="shared" si="2"/>
        <v>0</v>
      </c>
      <c r="AT17" s="88">
        <f t="shared" si="2"/>
        <v>0</v>
      </c>
      <c r="AU17" s="88">
        <f t="shared" si="2"/>
        <v>0</v>
      </c>
      <c r="AV17" s="88">
        <f t="shared" si="2"/>
        <v>0</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SUMIF($D$29:$D$228,$B21&amp;" "&amp;$B$20,AO$29:AO$228)</f>
        <v>4851646.5037523359</v>
      </c>
      <c r="AP21" s="88">
        <f t="shared" ref="AP21:BD21" si="3">SUMIF($D$29:$D$228,$B21&amp;" "&amp;$B$20,AP$29:AP$228)</f>
        <v>4977789.312849896</v>
      </c>
      <c r="AQ21" s="88">
        <f t="shared" si="3"/>
        <v>5092278.4670454431</v>
      </c>
      <c r="AR21" s="88">
        <f t="shared" si="3"/>
        <v>5234862.2641227152</v>
      </c>
      <c r="AS21" s="88">
        <f t="shared" si="3"/>
        <v>5287210.8867639424</v>
      </c>
      <c r="AT21" s="88">
        <f t="shared" si="3"/>
        <v>5329508.5738580544</v>
      </c>
      <c r="AU21" s="88">
        <f t="shared" si="3"/>
        <v>5340167.5910057705</v>
      </c>
      <c r="AV21" s="88">
        <f t="shared" si="3"/>
        <v>5414929.9372798512</v>
      </c>
      <c r="AW21" s="88">
        <f t="shared" si="3"/>
        <v>5528643.4659627285</v>
      </c>
      <c r="AX21" s="88">
        <f t="shared" si="3"/>
        <v>5683445.4830096858</v>
      </c>
      <c r="AY21" s="88">
        <f t="shared" si="3"/>
        <v>5723229.601390752</v>
      </c>
      <c r="AZ21" s="88">
        <f t="shared" si="3"/>
        <v>6867875.5216689017</v>
      </c>
      <c r="BA21" s="88">
        <f t="shared" si="3"/>
        <v>5892572.3306942033</v>
      </c>
      <c r="BB21" s="88">
        <f t="shared" si="3"/>
        <v>5532622.238033318</v>
      </c>
      <c r="BC21" s="88">
        <f t="shared" si="3"/>
        <v>5520381.3334325179</v>
      </c>
      <c r="BD21" s="88">
        <f t="shared" si="3"/>
        <v>5520381.3334325179</v>
      </c>
    </row>
    <row r="22" spans="1:58" s="40" customFormat="1" x14ac:dyDescent="0.2">
      <c r="B22" s="79" t="s">
        <v>146</v>
      </c>
      <c r="H22" s="65"/>
      <c r="AO22" s="88">
        <f t="shared" ref="AO22:BD23" si="4">SUMIF($D$29:$D$228,$B22&amp;" "&amp;$B$20,AO$29:AO$228)</f>
        <v>1979821.2069674795</v>
      </c>
      <c r="AP22" s="88">
        <f t="shared" si="4"/>
        <v>3636549.1011682842</v>
      </c>
      <c r="AQ22" s="88">
        <f t="shared" si="4"/>
        <v>5623354.502707744</v>
      </c>
      <c r="AR22" s="88">
        <f t="shared" si="4"/>
        <v>7338327.4481928963</v>
      </c>
      <c r="AS22" s="88">
        <f t="shared" si="4"/>
        <v>8566102.5682662055</v>
      </c>
      <c r="AT22" s="88">
        <f t="shared" si="4"/>
        <v>9578860.9952839613</v>
      </c>
      <c r="AU22" s="88">
        <f t="shared" si="4"/>
        <v>10448868.338137416</v>
      </c>
      <c r="AV22" s="88">
        <f t="shared" si="4"/>
        <v>11595180.064145317</v>
      </c>
      <c r="AW22" s="88">
        <f t="shared" si="4"/>
        <v>12798335.250481673</v>
      </c>
      <c r="AX22" s="88">
        <f t="shared" si="4"/>
        <v>13866031.556665704</v>
      </c>
      <c r="AY22" s="88">
        <f t="shared" si="4"/>
        <v>14256971.513525093</v>
      </c>
      <c r="AZ22" s="88">
        <f t="shared" si="4"/>
        <v>17108365.816230115</v>
      </c>
      <c r="BA22" s="88">
        <f t="shared" si="4"/>
        <v>16451108.250490244</v>
      </c>
      <c r="BB22" s="88">
        <f t="shared" si="4"/>
        <v>15819321.225975806</v>
      </c>
      <c r="BC22" s="88">
        <f t="shared" si="4"/>
        <v>15212009.346961083</v>
      </c>
      <c r="BD22" s="88">
        <f t="shared" si="4"/>
        <v>14628216.433981406</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9" t="s">
        <v>73</v>
      </c>
      <c r="C27" s="140"/>
      <c r="D27" s="140"/>
      <c r="E27" s="140"/>
      <c r="F27" s="131"/>
      <c r="G27" s="139" t="s">
        <v>194</v>
      </c>
      <c r="H27" s="140"/>
      <c r="I27" s="140"/>
      <c r="J27" s="140"/>
      <c r="K27" s="140"/>
      <c r="L27" s="140"/>
      <c r="M27" s="140"/>
      <c r="N27" s="140"/>
      <c r="O27" s="140"/>
      <c r="P27" s="140"/>
      <c r="Q27" s="140"/>
      <c r="R27" s="140"/>
      <c r="S27" s="140"/>
      <c r="T27" s="140"/>
      <c r="U27" s="140"/>
      <c r="V27" s="140"/>
      <c r="W27" s="79"/>
      <c r="X27" s="139" t="s">
        <v>160</v>
      </c>
      <c r="Y27" s="140"/>
      <c r="Z27" s="140"/>
      <c r="AA27" s="140"/>
      <c r="AB27" s="140"/>
      <c r="AC27" s="140"/>
      <c r="AD27" s="140"/>
      <c r="AE27" s="140"/>
      <c r="AF27" s="140"/>
      <c r="AG27" s="140"/>
      <c r="AH27" s="140"/>
      <c r="AI27" s="140"/>
      <c r="AJ27" s="140"/>
      <c r="AK27" s="140"/>
      <c r="AL27" s="140"/>
      <c r="AM27" s="140"/>
      <c r="AN27" s="79"/>
      <c r="AO27" s="139" t="s">
        <v>196</v>
      </c>
      <c r="AP27" s="140"/>
      <c r="AQ27" s="140"/>
      <c r="AR27" s="140"/>
      <c r="AS27" s="140"/>
      <c r="AT27" s="140"/>
      <c r="AU27" s="140"/>
      <c r="AV27" s="140"/>
      <c r="AW27" s="140"/>
      <c r="AX27" s="140"/>
      <c r="AY27" s="140"/>
      <c r="AZ27" s="140"/>
      <c r="BA27" s="140"/>
      <c r="BB27" s="140"/>
      <c r="BC27" s="140"/>
      <c r="BD27" s="140"/>
    </row>
    <row r="28" spans="1:58" s="16" customFormat="1" ht="30.75" customHeight="1" x14ac:dyDescent="0.2">
      <c r="B28" s="140" t="s">
        <v>80</v>
      </c>
      <c r="C28" s="140" t="s">
        <v>101</v>
      </c>
      <c r="D28" s="140" t="s">
        <v>149</v>
      </c>
      <c r="E28" s="141" t="s">
        <v>85</v>
      </c>
      <c r="F28" s="131"/>
      <c r="G28" s="140">
        <v>2011</v>
      </c>
      <c r="H28" s="140">
        <v>2012</v>
      </c>
      <c r="I28" s="140">
        <v>2013</v>
      </c>
      <c r="J28" s="140">
        <v>2014</v>
      </c>
      <c r="K28" s="140">
        <v>2015</v>
      </c>
      <c r="L28" s="140">
        <v>2016</v>
      </c>
      <c r="M28" s="140">
        <v>2017</v>
      </c>
      <c r="N28" s="140">
        <v>2018</v>
      </c>
      <c r="O28" s="140">
        <v>2019</v>
      </c>
      <c r="P28" s="140">
        <v>2020</v>
      </c>
      <c r="Q28" s="140">
        <v>2021</v>
      </c>
      <c r="R28" s="140">
        <v>2022</v>
      </c>
      <c r="S28" s="140">
        <v>2023</v>
      </c>
      <c r="T28" s="140">
        <v>2024</v>
      </c>
      <c r="U28" s="140">
        <v>2025</v>
      </c>
      <c r="V28" s="140">
        <v>2026</v>
      </c>
      <c r="W28" s="79"/>
      <c r="X28" s="140">
        <v>2011</v>
      </c>
      <c r="Y28" s="140">
        <v>2012</v>
      </c>
      <c r="Z28" s="140">
        <v>2013</v>
      </c>
      <c r="AA28" s="140">
        <v>2014</v>
      </c>
      <c r="AB28" s="140">
        <v>2015</v>
      </c>
      <c r="AC28" s="140">
        <v>2016</v>
      </c>
      <c r="AD28" s="140">
        <v>2017</v>
      </c>
      <c r="AE28" s="140">
        <v>2018</v>
      </c>
      <c r="AF28" s="140">
        <v>2019</v>
      </c>
      <c r="AG28" s="140">
        <v>2020</v>
      </c>
      <c r="AH28" s="140">
        <v>2021</v>
      </c>
      <c r="AI28" s="140">
        <v>2022</v>
      </c>
      <c r="AJ28" s="140">
        <v>2023</v>
      </c>
      <c r="AK28" s="140">
        <v>2024</v>
      </c>
      <c r="AL28" s="140">
        <v>2025</v>
      </c>
      <c r="AM28" s="140">
        <v>2026</v>
      </c>
      <c r="AN28" s="79"/>
      <c r="AO28" s="140">
        <v>2011</v>
      </c>
      <c r="AP28" s="140">
        <v>2012</v>
      </c>
      <c r="AQ28" s="140">
        <v>2013</v>
      </c>
      <c r="AR28" s="140">
        <v>2014</v>
      </c>
      <c r="AS28" s="140">
        <v>2015</v>
      </c>
      <c r="AT28" s="140">
        <v>2016</v>
      </c>
      <c r="AU28" s="140">
        <v>2017</v>
      </c>
      <c r="AV28" s="140">
        <v>2018</v>
      </c>
      <c r="AW28" s="140">
        <v>2019</v>
      </c>
      <c r="AX28" s="140">
        <v>2020</v>
      </c>
      <c r="AY28" s="140">
        <v>2021</v>
      </c>
      <c r="AZ28" s="140">
        <v>2022</v>
      </c>
      <c r="BA28" s="140">
        <v>2023</v>
      </c>
      <c r="BB28" s="140">
        <v>2024</v>
      </c>
      <c r="BC28" s="140">
        <v>2025</v>
      </c>
      <c r="BD28" s="140">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4015477.3624995453</v>
      </c>
      <c r="H29" s="86">
        <f>'7. Nominale afschrijvingen'!S18</f>
        <v>4015477.3624995453</v>
      </c>
      <c r="I29" s="86">
        <f>'7. Nominale afschrijvingen'!T18</f>
        <v>4015477.3624995453</v>
      </c>
      <c r="J29" s="86">
        <f>'7. Nominale afschrijvingen'!U18</f>
        <v>4015477.3624995453</v>
      </c>
      <c r="K29" s="86">
        <f>'7. Nominale afschrijvingen'!V18</f>
        <v>4015477.3624995453</v>
      </c>
      <c r="L29" s="86">
        <f>'7. Nominale afschrijvingen'!W18</f>
        <v>4015477.3624995453</v>
      </c>
      <c r="M29" s="86">
        <f>'7. Nominale afschrijvingen'!X18</f>
        <v>4015477.3624995453</v>
      </c>
      <c r="N29" s="86">
        <f>'7. Nominale afschrijvingen'!Y18</f>
        <v>4015477.3624995453</v>
      </c>
      <c r="O29" s="86">
        <f>'7. Nominale afschrijvingen'!Z18</f>
        <v>4015477.3624995453</v>
      </c>
      <c r="P29" s="86">
        <f>'7. Nominale afschrijvingen'!AA18</f>
        <v>4015477.3624995453</v>
      </c>
      <c r="Q29" s="86">
        <f>'7. Nominale afschrijvingen'!AB18</f>
        <v>4015477.3624995453</v>
      </c>
      <c r="R29" s="86">
        <f>'7. Nominale afschrijvingen'!AC18</f>
        <v>4818572.8349994542</v>
      </c>
      <c r="S29" s="86">
        <f>'7. Nominale afschrijvingen'!AD18</f>
        <v>4095786.9097495363</v>
      </c>
      <c r="T29" s="86">
        <f>'7. Nominale afschrijvingen'!AE18</f>
        <v>3868243.1925412286</v>
      </c>
      <c r="U29" s="86">
        <f>'7. Nominale afschrijvingen'!AF18</f>
        <v>3868243.1925412286</v>
      </c>
      <c r="V29" s="86">
        <f>'7. Nominale afschrijvingen'!AG18</f>
        <v>3868243.1925412286</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4075709.522937038</v>
      </c>
      <c r="AP29" s="87">
        <f t="shared" ref="AP29:AP92" si="6">H29*Y29</f>
        <v>4181677.9705334008</v>
      </c>
      <c r="AQ29" s="87">
        <f t="shared" ref="AQ29:AQ92" si="7">I29*Z29</f>
        <v>4277856.5638556685</v>
      </c>
      <c r="AR29" s="87">
        <f t="shared" ref="AR29:AR92" si="8">J29*AA29</f>
        <v>4397636.547643627</v>
      </c>
      <c r="AS29" s="87">
        <f t="shared" ref="AS29:AS92" si="9">K29*AB29</f>
        <v>4441612.913120063</v>
      </c>
      <c r="AT29" s="87">
        <f t="shared" ref="AT29:AT92" si="10">L29*AC29</f>
        <v>4477145.8164250236</v>
      </c>
      <c r="AU29" s="87">
        <f t="shared" ref="AU29:AU92" si="11">M29*AD29</f>
        <v>4486100.1080578743</v>
      </c>
      <c r="AV29" s="87">
        <f t="shared" ref="AV29:AV92" si="12">N29*AE29</f>
        <v>4548905.5095706843</v>
      </c>
      <c r="AW29" s="87">
        <f t="shared" ref="AW29:AW92" si="13">O29*AF29</f>
        <v>4644432.525271669</v>
      </c>
      <c r="AX29" s="87">
        <f t="shared" ref="AX29:AX92" si="14">P29*AG29</f>
        <v>4774476.6359792762</v>
      </c>
      <c r="AY29" s="87">
        <f t="shared" ref="AY29:AY92" si="15">Q29*AH29</f>
        <v>4807897.9724311298</v>
      </c>
      <c r="AZ29" s="87">
        <f t="shared" ref="AZ29:AZ92" si="16">R29*AI29</f>
        <v>5769477.5669173561</v>
      </c>
      <c r="BA29" s="87">
        <f t="shared" ref="BA29:BA92" si="17">S29*AJ29</f>
        <v>4904055.9318797523</v>
      </c>
      <c r="BB29" s="87">
        <f t="shared" ref="BB29:BB92" si="18">T29*AK29</f>
        <v>4631608.3801086554</v>
      </c>
      <c r="BC29" s="87">
        <f t="shared" ref="BC29:BC92" si="19">U29*AL29</f>
        <v>4631608.3801086554</v>
      </c>
      <c r="BD29" s="87">
        <f t="shared" ref="BD29:BD92" si="20">V29*AM29</f>
        <v>4631608.3801086554</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52606712.327586293</v>
      </c>
      <c r="H30" s="86">
        <f>'7. Nominale afschrijvingen'!S19</f>
        <v>52606712.327586286</v>
      </c>
      <c r="I30" s="86">
        <f>'7. Nominale afschrijvingen'!T19</f>
        <v>52606712.327586286</v>
      </c>
      <c r="J30" s="86">
        <f>'7. Nominale afschrijvingen'!U19</f>
        <v>52606712.327586286</v>
      </c>
      <c r="K30" s="86">
        <f>'7. Nominale afschrijvingen'!V19</f>
        <v>52606712.327586286</v>
      </c>
      <c r="L30" s="86">
        <f>'7. Nominale afschrijvingen'!W19</f>
        <v>52606712.327586286</v>
      </c>
      <c r="M30" s="86">
        <f>'7. Nominale afschrijvingen'!X19</f>
        <v>52606712.327586286</v>
      </c>
      <c r="N30" s="86">
        <f>'7. Nominale afschrijvingen'!Y19</f>
        <v>52606712.327586286</v>
      </c>
      <c r="O30" s="86">
        <f>'7. Nominale afschrijvingen'!Z19</f>
        <v>52606712.327586286</v>
      </c>
      <c r="P30" s="86">
        <f>'7. Nominale afschrijvingen'!AA19</f>
        <v>52606712.327586286</v>
      </c>
      <c r="Q30" s="86">
        <f>'7. Nominale afschrijvingen'!AB19</f>
        <v>52606712.327586286</v>
      </c>
      <c r="R30" s="86">
        <f>'7. Nominale afschrijvingen'!AC19</f>
        <v>63128054.793103546</v>
      </c>
      <c r="S30" s="86">
        <f>'7. Nominale afschrijvingen'!AD19</f>
        <v>58618908.022167563</v>
      </c>
      <c r="T30" s="86">
        <f>'7. Nominale afschrijvingen'!AE19</f>
        <v>54431843.1634413</v>
      </c>
      <c r="U30" s="86">
        <f>'7. Nominale afschrijvingen'!AF19</f>
        <v>51276373.994546175</v>
      </c>
      <c r="V30" s="86">
        <f>'7. Nominale afschrijvingen'!AG19</f>
        <v>51276373.994546175</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58314408.93128828</v>
      </c>
      <c r="AP30" s="87">
        <f t="shared" si="6"/>
        <v>59830583.563501768</v>
      </c>
      <c r="AQ30" s="87">
        <f t="shared" si="7"/>
        <v>61206686.9854623</v>
      </c>
      <c r="AR30" s="87">
        <f t="shared" si="8"/>
        <v>62920474.221055247</v>
      </c>
      <c r="AS30" s="87">
        <f t="shared" si="9"/>
        <v>63549678.963265792</v>
      </c>
      <c r="AT30" s="87">
        <f t="shared" si="10"/>
        <v>64058076.394971922</v>
      </c>
      <c r="AU30" s="87">
        <f t="shared" si="11"/>
        <v>64186192.547761865</v>
      </c>
      <c r="AV30" s="87">
        <f t="shared" si="12"/>
        <v>65084799.243430533</v>
      </c>
      <c r="AW30" s="87">
        <f t="shared" si="13"/>
        <v>66451580.027542561</v>
      </c>
      <c r="AX30" s="87">
        <f t="shared" si="14"/>
        <v>68312224.268313751</v>
      </c>
      <c r="AY30" s="87">
        <f t="shared" si="15"/>
        <v>68790409.838191956</v>
      </c>
      <c r="AZ30" s="87">
        <f t="shared" si="16"/>
        <v>82548491.805830345</v>
      </c>
      <c r="BA30" s="87">
        <f t="shared" si="17"/>
        <v>76652170.962556735</v>
      </c>
      <c r="BB30" s="87">
        <f t="shared" si="18"/>
        <v>71177015.893802658</v>
      </c>
      <c r="BC30" s="87">
        <f t="shared" si="19"/>
        <v>67050812.073872104</v>
      </c>
      <c r="BD30" s="87">
        <f t="shared" si="20"/>
        <v>67050812.073872104</v>
      </c>
    </row>
    <row r="31" spans="1:58" s="20" customFormat="1" x14ac:dyDescent="0.2">
      <c r="A31" s="41"/>
      <c r="B31" s="86">
        <f>'3. Investeringen'!B17</f>
        <v>3</v>
      </c>
      <c r="C31" s="86" t="str">
        <f>'3. Investeringen'!F17</f>
        <v>TD</v>
      </c>
      <c r="D31" s="86" t="str">
        <f>'3. Investeringen'!G17</f>
        <v>Nieuwe investeringen TD</v>
      </c>
      <c r="E31" s="121">
        <f>'3. Investeringen'!K17</f>
        <v>2004</v>
      </c>
      <c r="G31" s="86">
        <f>'7. Nominale afschrijvingen'!R20</f>
        <v>57028.09303852186</v>
      </c>
      <c r="H31" s="86">
        <f>'7. Nominale afschrijvingen'!S20</f>
        <v>57028.093038521867</v>
      </c>
      <c r="I31" s="86">
        <f>'7. Nominale afschrijvingen'!T20</f>
        <v>57028.093038521867</v>
      </c>
      <c r="J31" s="86">
        <f>'7. Nominale afschrijvingen'!U20</f>
        <v>57028.093038521867</v>
      </c>
      <c r="K31" s="86">
        <f>'7. Nominale afschrijvingen'!V20</f>
        <v>57028.093038521867</v>
      </c>
      <c r="L31" s="86">
        <f>'7. Nominale afschrijvingen'!W20</f>
        <v>57028.093038521867</v>
      </c>
      <c r="M31" s="86">
        <f>'7. Nominale afschrijvingen'!X20</f>
        <v>57028.093038521867</v>
      </c>
      <c r="N31" s="86">
        <f>'7. Nominale afschrijvingen'!Y20</f>
        <v>57028.093038521867</v>
      </c>
      <c r="O31" s="86">
        <f>'7. Nominale afschrijvingen'!Z20</f>
        <v>57028.093038521867</v>
      </c>
      <c r="P31" s="86">
        <f>'7. Nominale afschrijvingen'!AA20</f>
        <v>57028.093038521867</v>
      </c>
      <c r="Q31" s="86">
        <f>'7. Nominale afschrijvingen'!AB20</f>
        <v>57028.093038521867</v>
      </c>
      <c r="R31" s="86">
        <f>'7. Nominale afschrijvingen'!AC20</f>
        <v>68433.711646226235</v>
      </c>
      <c r="S31" s="86">
        <f>'7. Nominale afschrijvingen'!AD20</f>
        <v>66243.832873546984</v>
      </c>
      <c r="T31" s="86">
        <f>'7. Nominale afschrijvingen'!AE20</f>
        <v>64124.030221593486</v>
      </c>
      <c r="U31" s="86">
        <f>'7. Nominale afschrijvingen'!AF20</f>
        <v>62072.061254502492</v>
      </c>
      <c r="V31" s="86">
        <f>'7. Nominale afschrijvingen'!AG20</f>
        <v>60085.755294358409</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63215.498381867837</v>
      </c>
      <c r="AP31" s="87">
        <f t="shared" si="6"/>
        <v>64859.101339796413</v>
      </c>
      <c r="AQ31" s="87">
        <f t="shared" si="7"/>
        <v>66350.860670611713</v>
      </c>
      <c r="AR31" s="87">
        <f t="shared" si="8"/>
        <v>68208.684769388841</v>
      </c>
      <c r="AS31" s="87">
        <f t="shared" si="9"/>
        <v>68890.771617082733</v>
      </c>
      <c r="AT31" s="87">
        <f t="shared" si="10"/>
        <v>69441.8977900194</v>
      </c>
      <c r="AU31" s="87">
        <f t="shared" si="11"/>
        <v>69580.781585599441</v>
      </c>
      <c r="AV31" s="87">
        <f t="shared" si="12"/>
        <v>70554.912527797831</v>
      </c>
      <c r="AW31" s="87">
        <f t="shared" si="13"/>
        <v>72036.565690881573</v>
      </c>
      <c r="AX31" s="87">
        <f t="shared" si="14"/>
        <v>74053.589530226251</v>
      </c>
      <c r="AY31" s="87">
        <f t="shared" si="15"/>
        <v>74571.964656937838</v>
      </c>
      <c r="AZ31" s="87">
        <f t="shared" si="16"/>
        <v>89486.357588325394</v>
      </c>
      <c r="BA31" s="87">
        <f t="shared" si="17"/>
        <v>86622.794145498963</v>
      </c>
      <c r="BB31" s="87">
        <f t="shared" si="18"/>
        <v>83850.864732843009</v>
      </c>
      <c r="BC31" s="87">
        <f t="shared" si="19"/>
        <v>81167.63706139203</v>
      </c>
      <c r="BD31" s="87">
        <f t="shared" si="20"/>
        <v>78570.272675427477</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299429.68328030664</v>
      </c>
      <c r="H32" s="86">
        <f>'7. Nominale afschrijvingen'!S21</f>
        <v>299429.68328030664</v>
      </c>
      <c r="I32" s="86">
        <f>'7. Nominale afschrijvingen'!T21</f>
        <v>299429.68328030664</v>
      </c>
      <c r="J32" s="86">
        <f>'7. Nominale afschrijvingen'!U21</f>
        <v>299429.68328030664</v>
      </c>
      <c r="K32" s="86">
        <f>'7. Nominale afschrijvingen'!V21</f>
        <v>299429.68328030664</v>
      </c>
      <c r="L32" s="86">
        <f>'7. Nominale afschrijvingen'!W21</f>
        <v>299429.68328030664</v>
      </c>
      <c r="M32" s="86">
        <f>'7. Nominale afschrijvingen'!X21</f>
        <v>299429.68328030664</v>
      </c>
      <c r="N32" s="86">
        <f>'7. Nominale afschrijvingen'!Y21</f>
        <v>299429.68328030664</v>
      </c>
      <c r="O32" s="86">
        <f>'7. Nominale afschrijvingen'!Z21</f>
        <v>299429.68328030664</v>
      </c>
      <c r="P32" s="86">
        <f>'7. Nominale afschrijvingen'!AA21</f>
        <v>299429.68328030664</v>
      </c>
      <c r="Q32" s="86">
        <f>'7. Nominale afschrijvingen'!AB21</f>
        <v>299429.68328030664</v>
      </c>
      <c r="R32" s="86">
        <f>'7. Nominale afschrijvingen'!AC21</f>
        <v>359315.6199363679</v>
      </c>
      <c r="S32" s="86">
        <f>'7. Nominale afschrijvingen'!AD21</f>
        <v>343636.39288459916</v>
      </c>
      <c r="T32" s="86">
        <f>'7. Nominale afschrijvingen'!AE21</f>
        <v>328641.35028599849</v>
      </c>
      <c r="U32" s="86">
        <f>'7. Nominale afschrijvingen'!AF21</f>
        <v>314300.63681897306</v>
      </c>
      <c r="V32" s="86">
        <f>'7. Nominale afschrijvingen'!AG21</f>
        <v>300585.69993959967</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331917.05439112894</v>
      </c>
      <c r="AP32" s="87">
        <f t="shared" si="6"/>
        <v>340546.89780529833</v>
      </c>
      <c r="AQ32" s="87">
        <f t="shared" si="7"/>
        <v>348379.47645482013</v>
      </c>
      <c r="AR32" s="87">
        <f t="shared" si="8"/>
        <v>358134.10179555509</v>
      </c>
      <c r="AS32" s="87">
        <f t="shared" si="9"/>
        <v>361715.44281351066</v>
      </c>
      <c r="AT32" s="87">
        <f t="shared" si="10"/>
        <v>364609.16635601874</v>
      </c>
      <c r="AU32" s="87">
        <f t="shared" si="11"/>
        <v>365338.38468873076</v>
      </c>
      <c r="AV32" s="87">
        <f t="shared" si="12"/>
        <v>370453.12207437301</v>
      </c>
      <c r="AW32" s="87">
        <f t="shared" si="13"/>
        <v>378232.63763793476</v>
      </c>
      <c r="AX32" s="87">
        <f t="shared" si="14"/>
        <v>388823.15149179695</v>
      </c>
      <c r="AY32" s="87">
        <f t="shared" si="15"/>
        <v>391544.91355223954</v>
      </c>
      <c r="AZ32" s="87">
        <f t="shared" si="16"/>
        <v>469853.89626268734</v>
      </c>
      <c r="BA32" s="87">
        <f t="shared" si="17"/>
        <v>449351.18078940647</v>
      </c>
      <c r="BB32" s="87">
        <f t="shared" si="18"/>
        <v>429743.12926405057</v>
      </c>
      <c r="BC32" s="87">
        <f t="shared" si="19"/>
        <v>410990.70180525561</v>
      </c>
      <c r="BD32" s="87">
        <f t="shared" si="20"/>
        <v>393056.56209011714</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64307.083462891365</v>
      </c>
      <c r="H33" s="86">
        <f>'7. Nominale afschrijvingen'!S22</f>
        <v>64307.083462891365</v>
      </c>
      <c r="I33" s="86">
        <f>'7. Nominale afschrijvingen'!T22</f>
        <v>64307.083462891365</v>
      </c>
      <c r="J33" s="86">
        <f>'7. Nominale afschrijvingen'!U22</f>
        <v>64307.083462891365</v>
      </c>
      <c r="K33" s="86">
        <f>'7. Nominale afschrijvingen'!V22</f>
        <v>64307.083462891365</v>
      </c>
      <c r="L33" s="86">
        <f>'7. Nominale afschrijvingen'!W22</f>
        <v>64307.083462891365</v>
      </c>
      <c r="M33" s="86">
        <f>'7. Nominale afschrijvingen'!X22</f>
        <v>64307.083462891365</v>
      </c>
      <c r="N33" s="86">
        <f>'7. Nominale afschrijvingen'!Y22</f>
        <v>64307.083462891365</v>
      </c>
      <c r="O33" s="86">
        <f>'7. Nominale afschrijvingen'!Z22</f>
        <v>64307.083462891365</v>
      </c>
      <c r="P33" s="86">
        <f>'7. Nominale afschrijvingen'!AA22</f>
        <v>64307.083462891365</v>
      </c>
      <c r="Q33" s="86">
        <f>'7. Nominale afschrijvingen'!AB22</f>
        <v>64307.083462891365</v>
      </c>
      <c r="R33" s="86">
        <f>'7. Nominale afschrijvingen'!AC22</f>
        <v>77168.500155469636</v>
      </c>
      <c r="S33" s="86">
        <f>'7. Nominale afschrijvingen'!AD22</f>
        <v>69760.324140544559</v>
      </c>
      <c r="T33" s="86">
        <f>'7. Nominale afschrijvingen'!AE22</f>
        <v>63063.333023052277</v>
      </c>
      <c r="U33" s="86">
        <f>'7. Nominale afschrijvingen'!AF22</f>
        <v>62510.145891271117</v>
      </c>
      <c r="V33" s="86">
        <f>'7. Nominale afschrijvingen'!AG22</f>
        <v>62510.145891271117</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71284.241046689873</v>
      </c>
      <c r="AP33" s="87">
        <f t="shared" si="6"/>
        <v>73137.63131390381</v>
      </c>
      <c r="AQ33" s="87">
        <f t="shared" si="7"/>
        <v>74819.796834123597</v>
      </c>
      <c r="AR33" s="87">
        <f t="shared" si="8"/>
        <v>76914.751145479051</v>
      </c>
      <c r="AS33" s="87">
        <f t="shared" si="9"/>
        <v>77683.898656933845</v>
      </c>
      <c r="AT33" s="87">
        <f t="shared" si="10"/>
        <v>78305.369846189307</v>
      </c>
      <c r="AU33" s="87">
        <f t="shared" si="11"/>
        <v>78461.980585881698</v>
      </c>
      <c r="AV33" s="87">
        <f t="shared" si="12"/>
        <v>79560.448314084031</v>
      </c>
      <c r="AW33" s="87">
        <f t="shared" si="13"/>
        <v>81231.217728679781</v>
      </c>
      <c r="AX33" s="87">
        <f t="shared" si="14"/>
        <v>83505.691825082817</v>
      </c>
      <c r="AY33" s="87">
        <f t="shared" si="15"/>
        <v>84090.231667858403</v>
      </c>
      <c r="AZ33" s="87">
        <f t="shared" si="16"/>
        <v>100908.27800143007</v>
      </c>
      <c r="BA33" s="87">
        <f t="shared" si="17"/>
        <v>91221.083313292795</v>
      </c>
      <c r="BB33" s="87">
        <f t="shared" si="18"/>
        <v>82463.859315216687</v>
      </c>
      <c r="BC33" s="87">
        <f t="shared" si="19"/>
        <v>81740.492128241094</v>
      </c>
      <c r="BD33" s="87">
        <f t="shared" si="20"/>
        <v>81740.492128241094</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0</v>
      </c>
      <c r="H34" s="86">
        <f>'7. Nominale afschrijvingen'!S23</f>
        <v>0</v>
      </c>
      <c r="I34" s="86">
        <f>'7. Nominale afschrijvingen'!T23</f>
        <v>0</v>
      </c>
      <c r="J34" s="86">
        <f>'7. Nominale afschrijvingen'!U23</f>
        <v>0</v>
      </c>
      <c r="K34" s="86">
        <f>'7. Nominale afschrijvingen'!V23</f>
        <v>0</v>
      </c>
      <c r="L34" s="86">
        <f>'7. Nominale afschrijvingen'!W23</f>
        <v>0</v>
      </c>
      <c r="M34" s="86">
        <f>'7. Nominale afschrijvingen'!X23</f>
        <v>0</v>
      </c>
      <c r="N34" s="86">
        <f>'7. Nominale afschrijvingen'!Y23</f>
        <v>0</v>
      </c>
      <c r="O34" s="86">
        <f>'7. Nominale afschrijvingen'!Z23</f>
        <v>0</v>
      </c>
      <c r="P34" s="86">
        <f>'7. Nominale afschrijvingen'!AA23</f>
        <v>0</v>
      </c>
      <c r="Q34" s="86">
        <f>'7. Nominale afschrijvingen'!AB23</f>
        <v>0</v>
      </c>
      <c r="R34" s="86">
        <f>'7. Nominale afschrijvingen'!AC23</f>
        <v>0</v>
      </c>
      <c r="S34" s="86">
        <f>'7. Nominale afschrijvingen'!AD23</f>
        <v>0</v>
      </c>
      <c r="T34" s="86">
        <f>'7. Nominale afschrijvingen'!AE23</f>
        <v>0</v>
      </c>
      <c r="U34" s="86">
        <f>'7. Nominale afschrijvingen'!AF23</f>
        <v>0</v>
      </c>
      <c r="V34" s="86">
        <f>'7. Nominale afschrijvingen'!AG23</f>
        <v>0</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0</v>
      </c>
      <c r="AP34" s="87">
        <f t="shared" si="6"/>
        <v>0</v>
      </c>
      <c r="AQ34" s="87">
        <f t="shared" si="7"/>
        <v>0</v>
      </c>
      <c r="AR34" s="87">
        <f t="shared" si="8"/>
        <v>0</v>
      </c>
      <c r="AS34" s="87">
        <f t="shared" si="9"/>
        <v>0</v>
      </c>
      <c r="AT34" s="87">
        <f t="shared" si="10"/>
        <v>0</v>
      </c>
      <c r="AU34" s="87">
        <f t="shared" si="11"/>
        <v>0</v>
      </c>
      <c r="AV34" s="87">
        <f t="shared" si="12"/>
        <v>0</v>
      </c>
      <c r="AW34" s="87">
        <f t="shared" si="13"/>
        <v>0</v>
      </c>
      <c r="AX34" s="87">
        <f t="shared" si="14"/>
        <v>0</v>
      </c>
      <c r="AY34" s="87">
        <f t="shared" si="15"/>
        <v>0</v>
      </c>
      <c r="AZ34" s="87">
        <f t="shared" si="16"/>
        <v>0</v>
      </c>
      <c r="BA34" s="87">
        <f t="shared" si="17"/>
        <v>0</v>
      </c>
      <c r="BB34" s="87">
        <f t="shared" si="18"/>
        <v>0</v>
      </c>
      <c r="BC34" s="87">
        <f t="shared" si="19"/>
        <v>0</v>
      </c>
      <c r="BD34" s="87">
        <f t="shared" si="20"/>
        <v>0</v>
      </c>
    </row>
    <row r="35" spans="1:56" s="20" customFormat="1" x14ac:dyDescent="0.2">
      <c r="A35" s="41"/>
      <c r="B35" s="86">
        <f>'3. Investeringen'!B21</f>
        <v>7</v>
      </c>
      <c r="C35" s="86" t="str">
        <f>'3. Investeringen'!F21</f>
        <v>TD</v>
      </c>
      <c r="D35" s="86" t="str">
        <f>'3. Investeringen'!G21</f>
        <v>Nieuwe investeringen TD</v>
      </c>
      <c r="E35" s="121">
        <f>'3. Investeringen'!K21</f>
        <v>2005</v>
      </c>
      <c r="G35" s="86">
        <f>'7. Nominale afschrijvingen'!R24</f>
        <v>66022.818181818191</v>
      </c>
      <c r="H35" s="86">
        <f>'7. Nominale afschrijvingen'!S24</f>
        <v>66022.818181818177</v>
      </c>
      <c r="I35" s="86">
        <f>'7. Nominale afschrijvingen'!T24</f>
        <v>66022.818181818177</v>
      </c>
      <c r="J35" s="86">
        <f>'7. Nominale afschrijvingen'!U24</f>
        <v>66022.818181818177</v>
      </c>
      <c r="K35" s="86">
        <f>'7. Nominale afschrijvingen'!V24</f>
        <v>66022.818181818177</v>
      </c>
      <c r="L35" s="86">
        <f>'7. Nominale afschrijvingen'!W24</f>
        <v>66022.818181818177</v>
      </c>
      <c r="M35" s="86">
        <f>'7. Nominale afschrijvingen'!X24</f>
        <v>66022.818181818177</v>
      </c>
      <c r="N35" s="86">
        <f>'7. Nominale afschrijvingen'!Y24</f>
        <v>66022.818181818177</v>
      </c>
      <c r="O35" s="86">
        <f>'7. Nominale afschrijvingen'!Z24</f>
        <v>66022.818181818177</v>
      </c>
      <c r="P35" s="86">
        <f>'7. Nominale afschrijvingen'!AA24</f>
        <v>66022.818181818177</v>
      </c>
      <c r="Q35" s="86">
        <f>'7. Nominale afschrijvingen'!AB24</f>
        <v>66022.818181818177</v>
      </c>
      <c r="R35" s="86">
        <f>'7. Nominale afschrijvingen'!AC24</f>
        <v>79227.381818181821</v>
      </c>
      <c r="S35" s="86">
        <f>'7. Nominale afschrijvingen'!AD24</f>
        <v>76757.956930342378</v>
      </c>
      <c r="T35" s="86">
        <f>'7. Nominale afschrijvingen'!AE24</f>
        <v>74365.501129916127</v>
      </c>
      <c r="U35" s="86">
        <f>'7. Nominale afschrijvingen'!AF24</f>
        <v>72047.615380412244</v>
      </c>
      <c r="V35" s="86">
        <f>'7. Nominale afschrijvingen'!AG24</f>
        <v>69801.975420503295</v>
      </c>
      <c r="W35" s="40"/>
      <c r="X35" s="118">
        <f>IF($C35="TD",INDEX('4. CPI-tabel'!$D$20:$Z$42,$E35-2003,X$28-2003),
IF(X$28&gt;=$E35,MAX(1,INDEX('4. CPI-tabel'!$D$20:$Z$42,MAX($E35,2010)-2003,X$28-2003)),0))</f>
        <v>1.0964366931991631</v>
      </c>
      <c r="Y35" s="118">
        <f>IF($C35="TD",INDEX('4. CPI-tabel'!$D$20:$Z$42,$E35-2003,Y$28-2003),
IF(Y$28&gt;=$E35,MAX(1,INDEX('4. CPI-tabel'!$D$20:$Z$42,MAX($E35,2010)-2003,Y$28-2003)),0))</f>
        <v>1.1249440472223413</v>
      </c>
      <c r="Z35" s="118">
        <f>IF($C35="TD",INDEX('4. CPI-tabel'!$D$20:$Z$42,$E35-2003,Z$28-2003),
IF(Z$28&gt;=$E35,MAX(1,INDEX('4. CPI-tabel'!$D$20:$Z$42,MAX($E35,2010)-2003,Z$28-2003)),0))</f>
        <v>1.1508177603084551</v>
      </c>
      <c r="AA35" s="118">
        <f>IF($C35="TD",INDEX('4. CPI-tabel'!$D$20:$Z$42,$E35-2003,AA$28-2003),
IF(AA$28&gt;=$E35,MAX(1,INDEX('4. CPI-tabel'!$D$20:$Z$42,MAX($E35,2010)-2003,AA$28-2003)),0))</f>
        <v>1.1830406575970918</v>
      </c>
      <c r="AB35" s="118">
        <f>IF($C35="TD",INDEX('4. CPI-tabel'!$D$20:$Z$42,$E35-2003,AB$28-2003),
IF(AB$28&gt;=$E35,MAX(1,INDEX('4. CPI-tabel'!$D$20:$Z$42,MAX($E35,2010)-2003,AB$28-2003)),0))</f>
        <v>1.1948710641730627</v>
      </c>
      <c r="AC35" s="118">
        <f>IF($C35="TD",INDEX('4. CPI-tabel'!$D$20:$Z$42,$E35-2003,AC$28-2003),
IF(AC$28&gt;=$E35,MAX(1,INDEX('4. CPI-tabel'!$D$20:$Z$42,MAX($E35,2010)-2003,AC$28-2003)),0))</f>
        <v>1.2044300326864472</v>
      </c>
      <c r="AD35" s="118">
        <f>IF($C35="TD",INDEX('4. CPI-tabel'!$D$20:$Z$42,$E35-2003,AD$28-2003),
IF(AD$28&gt;=$E35,MAX(1,INDEX('4. CPI-tabel'!$D$20:$Z$42,MAX($E35,2010)-2003,AD$28-2003)),0))</f>
        <v>1.2068388927518201</v>
      </c>
      <c r="AE35" s="118">
        <f>IF($C35="TD",INDEX('4. CPI-tabel'!$D$20:$Z$42,$E35-2003,AE$28-2003),
IF(AE$28&gt;=$E35,MAX(1,INDEX('4. CPI-tabel'!$D$20:$Z$42,MAX($E35,2010)-2003,AE$28-2003)),0))</f>
        <v>1.2237346372503457</v>
      </c>
      <c r="AF35" s="118">
        <f>IF($C35="TD",INDEX('4. CPI-tabel'!$D$20:$Z$42,$E35-2003,AF$28-2003),
IF(AF$28&gt;=$E35,MAX(1,INDEX('4. CPI-tabel'!$D$20:$Z$42,MAX($E35,2010)-2003,AF$28-2003)),0))</f>
        <v>1.2494330646326028</v>
      </c>
      <c r="AG35" s="118">
        <f>IF($C35="TD",INDEX('4. CPI-tabel'!$D$20:$Z$42,$E35-2003,AG$28-2003),
IF(AG$28&gt;=$E35,MAX(1,INDEX('4. CPI-tabel'!$D$20:$Z$42,MAX($E35,2010)-2003,AG$28-2003)),0))</f>
        <v>1.2844171904423158</v>
      </c>
      <c r="AH35" s="118">
        <f>IF($C35="TD",INDEX('4. CPI-tabel'!$D$20:$Z$42,$E35-2003,AH$28-2003),
IF(AH$28&gt;=$E35,MAX(1,INDEX('4. CPI-tabel'!$D$20:$Z$42,MAX($E35,2010)-2003,AH$28-2003)),0))</f>
        <v>1.2934081107754118</v>
      </c>
      <c r="AI35" s="118">
        <f>IF($C35="TD",INDEX('4. CPI-tabel'!$D$20:$Z$42,$E35-2003,AI$28-2003),
IF(AI$28&gt;=$E35,MAX(1,INDEX('4. CPI-tabel'!$D$20:$Z$42,MAX($E35,2010)-2003,AI$28-2003)),0))</f>
        <v>1.2934081107754118</v>
      </c>
      <c r="AJ35" s="118">
        <f>IF($C35="TD",INDEX('4. CPI-tabel'!$D$20:$Z$42,$E35-2003,AJ$28-2003),
IF(AJ$28&gt;=$E35,MAX(1,INDEX('4. CPI-tabel'!$D$20:$Z$42,MAX($E35,2010)-2003,AJ$28-2003)),0))</f>
        <v>1.2934081107754118</v>
      </c>
      <c r="AK35" s="118">
        <f>IF($C35="TD",INDEX('4. CPI-tabel'!$D$20:$Z$42,$E35-2003,AK$28-2003),
IF(AK$28&gt;=$E35,MAX(1,INDEX('4. CPI-tabel'!$D$20:$Z$42,MAX($E35,2010)-2003,AK$28-2003)),0))</f>
        <v>1.2934081107754118</v>
      </c>
      <c r="AL35" s="118">
        <f>IF($C35="TD",INDEX('4. CPI-tabel'!$D$20:$Z$42,$E35-2003,AL$28-2003),
IF(AL$28&gt;=$E35,MAX(1,INDEX('4. CPI-tabel'!$D$20:$Z$42,MAX($E35,2010)-2003,AL$28-2003)),0))</f>
        <v>1.2934081107754118</v>
      </c>
      <c r="AM35" s="118">
        <f>IF($C35="TD",INDEX('4. CPI-tabel'!$D$20:$Z$42,$E35-2003,AM$28-2003),
IF(AM$28&gt;=$E35,MAX(1,INDEX('4. CPI-tabel'!$D$20:$Z$42,MAX($E35,2010)-2003,AM$28-2003)),0))</f>
        <v>1.2934081107754118</v>
      </c>
      <c r="AO35" s="87">
        <f t="shared" si="5"/>
        <v>72389.840442962319</v>
      </c>
      <c r="AP35" s="87">
        <f t="shared" si="6"/>
        <v>74271.976294479318</v>
      </c>
      <c r="AQ35" s="87">
        <f t="shared" si="7"/>
        <v>75980.231749252343</v>
      </c>
      <c r="AR35" s="87">
        <f t="shared" si="8"/>
        <v>78107.678238231398</v>
      </c>
      <c r="AS35" s="87">
        <f t="shared" si="9"/>
        <v>78888.755020613709</v>
      </c>
      <c r="AT35" s="87">
        <f t="shared" si="10"/>
        <v>79519.865060778626</v>
      </c>
      <c r="AU35" s="87">
        <f t="shared" si="11"/>
        <v>79678.904790900182</v>
      </c>
      <c r="AV35" s="87">
        <f t="shared" si="12"/>
        <v>80794.409457972797</v>
      </c>
      <c r="AW35" s="87">
        <f t="shared" si="13"/>
        <v>82491.09205659022</v>
      </c>
      <c r="AX35" s="87">
        <f t="shared" si="14"/>
        <v>84800.842634174754</v>
      </c>
      <c r="AY35" s="87">
        <f t="shared" si="15"/>
        <v>85394.448532613955</v>
      </c>
      <c r="AZ35" s="87">
        <f t="shared" si="16"/>
        <v>102473.33823913676</v>
      </c>
      <c r="BA35" s="87">
        <f t="shared" si="17"/>
        <v>99279.364060254564</v>
      </c>
      <c r="BB35" s="87">
        <f t="shared" si="18"/>
        <v>96184.942323311567</v>
      </c>
      <c r="BC35" s="87">
        <f t="shared" si="19"/>
        <v>93186.9700950525</v>
      </c>
      <c r="BD35" s="87">
        <f t="shared" si="20"/>
        <v>90282.441157024907</v>
      </c>
    </row>
    <row r="36" spans="1:56" s="20" customFormat="1" x14ac:dyDescent="0.2">
      <c r="A36" s="41"/>
      <c r="B36" s="86">
        <f>'3. Investeringen'!B22</f>
        <v>8</v>
      </c>
      <c r="C36" s="86" t="str">
        <f>'3. Investeringen'!F22</f>
        <v>TD</v>
      </c>
      <c r="D36" s="86" t="str">
        <f>'3. Investeringen'!G22</f>
        <v>Nieuwe investeringen TD</v>
      </c>
      <c r="E36" s="121">
        <f>'3. Investeringen'!K22</f>
        <v>2005</v>
      </c>
      <c r="G36" s="86">
        <f>'7. Nominale afschrijvingen'!R25</f>
        <v>197848.63350053923</v>
      </c>
      <c r="H36" s="86">
        <f>'7. Nominale afschrijvingen'!S25</f>
        <v>197848.63350053926</v>
      </c>
      <c r="I36" s="86">
        <f>'7. Nominale afschrijvingen'!T25</f>
        <v>197848.63350053926</v>
      </c>
      <c r="J36" s="86">
        <f>'7. Nominale afschrijvingen'!U25</f>
        <v>197848.63350053926</v>
      </c>
      <c r="K36" s="86">
        <f>'7. Nominale afschrijvingen'!V25</f>
        <v>197848.63350053926</v>
      </c>
      <c r="L36" s="86">
        <f>'7. Nominale afschrijvingen'!W25</f>
        <v>197848.63350053926</v>
      </c>
      <c r="M36" s="86">
        <f>'7. Nominale afschrijvingen'!X25</f>
        <v>197848.63350053926</v>
      </c>
      <c r="N36" s="86">
        <f>'7. Nominale afschrijvingen'!Y25</f>
        <v>197848.63350053926</v>
      </c>
      <c r="O36" s="86">
        <f>'7. Nominale afschrijvingen'!Z25</f>
        <v>197848.63350053926</v>
      </c>
      <c r="P36" s="86">
        <f>'7. Nominale afschrijvingen'!AA25</f>
        <v>197848.63350053926</v>
      </c>
      <c r="Q36" s="86">
        <f>'7. Nominale afschrijvingen'!AB25</f>
        <v>197848.63350053926</v>
      </c>
      <c r="R36" s="86">
        <f>'7. Nominale afschrijvingen'!AC25</f>
        <v>237418.36020064706</v>
      </c>
      <c r="S36" s="86">
        <f>'7. Nominale afschrijvingen'!AD25</f>
        <v>227421.79766588297</v>
      </c>
      <c r="T36" s="86">
        <f>'7. Nominale afschrijvingen'!AE25</f>
        <v>217846.14302731949</v>
      </c>
      <c r="U36" s="86">
        <f>'7. Nominale afschrijvingen'!AF25</f>
        <v>208673.67384722183</v>
      </c>
      <c r="V36" s="86">
        <f>'7. Nominale afschrijvingen'!AG25</f>
        <v>199887.41389575985</v>
      </c>
      <c r="W36" s="40"/>
      <c r="X36" s="118">
        <f>IF($C36="TD",INDEX('4. CPI-tabel'!$D$20:$Z$42,$E36-2003,X$28-2003),
IF(X$28&gt;=$E36,MAX(1,INDEX('4. CPI-tabel'!$D$20:$Z$42,MAX($E36,2010)-2003,X$28-2003)),0))</f>
        <v>1.0964366931991631</v>
      </c>
      <c r="Y36" s="118">
        <f>IF($C36="TD",INDEX('4. CPI-tabel'!$D$20:$Z$42,$E36-2003,Y$28-2003),
IF(Y$28&gt;=$E36,MAX(1,INDEX('4. CPI-tabel'!$D$20:$Z$42,MAX($E36,2010)-2003,Y$28-2003)),0))</f>
        <v>1.1249440472223413</v>
      </c>
      <c r="Z36" s="118">
        <f>IF($C36="TD",INDEX('4. CPI-tabel'!$D$20:$Z$42,$E36-2003,Z$28-2003),
IF(Z$28&gt;=$E36,MAX(1,INDEX('4. CPI-tabel'!$D$20:$Z$42,MAX($E36,2010)-2003,Z$28-2003)),0))</f>
        <v>1.1508177603084551</v>
      </c>
      <c r="AA36" s="118">
        <f>IF($C36="TD",INDEX('4. CPI-tabel'!$D$20:$Z$42,$E36-2003,AA$28-2003),
IF(AA$28&gt;=$E36,MAX(1,INDEX('4. CPI-tabel'!$D$20:$Z$42,MAX($E36,2010)-2003,AA$28-2003)),0))</f>
        <v>1.1830406575970918</v>
      </c>
      <c r="AB36" s="118">
        <f>IF($C36="TD",INDEX('4. CPI-tabel'!$D$20:$Z$42,$E36-2003,AB$28-2003),
IF(AB$28&gt;=$E36,MAX(1,INDEX('4. CPI-tabel'!$D$20:$Z$42,MAX($E36,2010)-2003,AB$28-2003)),0))</f>
        <v>1.1948710641730627</v>
      </c>
      <c r="AC36" s="118">
        <f>IF($C36="TD",INDEX('4. CPI-tabel'!$D$20:$Z$42,$E36-2003,AC$28-2003),
IF(AC$28&gt;=$E36,MAX(1,INDEX('4. CPI-tabel'!$D$20:$Z$42,MAX($E36,2010)-2003,AC$28-2003)),0))</f>
        <v>1.2044300326864472</v>
      </c>
      <c r="AD36" s="118">
        <f>IF($C36="TD",INDEX('4. CPI-tabel'!$D$20:$Z$42,$E36-2003,AD$28-2003),
IF(AD$28&gt;=$E36,MAX(1,INDEX('4. CPI-tabel'!$D$20:$Z$42,MAX($E36,2010)-2003,AD$28-2003)),0))</f>
        <v>1.2068388927518201</v>
      </c>
      <c r="AE36" s="118">
        <f>IF($C36="TD",INDEX('4. CPI-tabel'!$D$20:$Z$42,$E36-2003,AE$28-2003),
IF(AE$28&gt;=$E36,MAX(1,INDEX('4. CPI-tabel'!$D$20:$Z$42,MAX($E36,2010)-2003,AE$28-2003)),0))</f>
        <v>1.2237346372503457</v>
      </c>
      <c r="AF36" s="118">
        <f>IF($C36="TD",INDEX('4. CPI-tabel'!$D$20:$Z$42,$E36-2003,AF$28-2003),
IF(AF$28&gt;=$E36,MAX(1,INDEX('4. CPI-tabel'!$D$20:$Z$42,MAX($E36,2010)-2003,AF$28-2003)),0))</f>
        <v>1.2494330646326028</v>
      </c>
      <c r="AG36" s="118">
        <f>IF($C36="TD",INDEX('4. CPI-tabel'!$D$20:$Z$42,$E36-2003,AG$28-2003),
IF(AG$28&gt;=$E36,MAX(1,INDEX('4. CPI-tabel'!$D$20:$Z$42,MAX($E36,2010)-2003,AG$28-2003)),0))</f>
        <v>1.2844171904423158</v>
      </c>
      <c r="AH36" s="118">
        <f>IF($C36="TD",INDEX('4. CPI-tabel'!$D$20:$Z$42,$E36-2003,AH$28-2003),
IF(AH$28&gt;=$E36,MAX(1,INDEX('4. CPI-tabel'!$D$20:$Z$42,MAX($E36,2010)-2003,AH$28-2003)),0))</f>
        <v>1.2934081107754118</v>
      </c>
      <c r="AI36" s="118">
        <f>IF($C36="TD",INDEX('4. CPI-tabel'!$D$20:$Z$42,$E36-2003,AI$28-2003),
IF(AI$28&gt;=$E36,MAX(1,INDEX('4. CPI-tabel'!$D$20:$Z$42,MAX($E36,2010)-2003,AI$28-2003)),0))</f>
        <v>1.2934081107754118</v>
      </c>
      <c r="AJ36" s="118">
        <f>IF($C36="TD",INDEX('4. CPI-tabel'!$D$20:$Z$42,$E36-2003,AJ$28-2003),
IF(AJ$28&gt;=$E36,MAX(1,INDEX('4. CPI-tabel'!$D$20:$Z$42,MAX($E36,2010)-2003,AJ$28-2003)),0))</f>
        <v>1.2934081107754118</v>
      </c>
      <c r="AK36" s="118">
        <f>IF($C36="TD",INDEX('4. CPI-tabel'!$D$20:$Z$42,$E36-2003,AK$28-2003),
IF(AK$28&gt;=$E36,MAX(1,INDEX('4. CPI-tabel'!$D$20:$Z$42,MAX($E36,2010)-2003,AK$28-2003)),0))</f>
        <v>1.2934081107754118</v>
      </c>
      <c r="AL36" s="118">
        <f>IF($C36="TD",INDEX('4. CPI-tabel'!$D$20:$Z$42,$E36-2003,AL$28-2003),
IF(AL$28&gt;=$E36,MAX(1,INDEX('4. CPI-tabel'!$D$20:$Z$42,MAX($E36,2010)-2003,AL$28-2003)),0))</f>
        <v>1.2934081107754118</v>
      </c>
      <c r="AM36" s="118">
        <f>IF($C36="TD",INDEX('4. CPI-tabel'!$D$20:$Z$42,$E36-2003,AM$28-2003),
IF(AM$28&gt;=$E36,MAX(1,INDEX('4. CPI-tabel'!$D$20:$Z$42,MAX($E36,2010)-2003,AM$28-2003)),0))</f>
        <v>1.2934081107754118</v>
      </c>
      <c r="AO36" s="87">
        <f t="shared" si="5"/>
        <v>216928.50146930441</v>
      </c>
      <c r="AP36" s="87">
        <f t="shared" si="6"/>
        <v>222568.64250750633</v>
      </c>
      <c r="AQ36" s="87">
        <f t="shared" si="7"/>
        <v>227687.72128517897</v>
      </c>
      <c r="AR36" s="87">
        <f t="shared" si="8"/>
        <v>234062.97748116398</v>
      </c>
      <c r="AS36" s="87">
        <f t="shared" si="9"/>
        <v>236403.6072559756</v>
      </c>
      <c r="AT36" s="87">
        <f t="shared" si="10"/>
        <v>238294.8361140234</v>
      </c>
      <c r="AU36" s="87">
        <f t="shared" si="11"/>
        <v>238771.42578625146</v>
      </c>
      <c r="AV36" s="87">
        <f t="shared" si="12"/>
        <v>242114.22574725901</v>
      </c>
      <c r="AW36" s="87">
        <f t="shared" si="13"/>
        <v>247198.62448795143</v>
      </c>
      <c r="AX36" s="87">
        <f t="shared" si="14"/>
        <v>254120.18597361408</v>
      </c>
      <c r="AY36" s="87">
        <f t="shared" si="15"/>
        <v>255899.02727542934</v>
      </c>
      <c r="AZ36" s="87">
        <f t="shared" si="16"/>
        <v>307078.83273051516</v>
      </c>
      <c r="BA36" s="87">
        <f t="shared" si="17"/>
        <v>294149.19766817766</v>
      </c>
      <c r="BB36" s="87">
        <f t="shared" si="18"/>
        <v>281763.96829267545</v>
      </c>
      <c r="BC36" s="87">
        <f t="shared" si="19"/>
        <v>269900.22225929965</v>
      </c>
      <c r="BD36" s="87">
        <f t="shared" si="20"/>
        <v>258536.00237469756</v>
      </c>
    </row>
    <row r="37" spans="1:56" s="20" customFormat="1" x14ac:dyDescent="0.2">
      <c r="A37" s="41"/>
      <c r="B37" s="86">
        <f>'3. Investeringen'!B23</f>
        <v>9</v>
      </c>
      <c r="C37" s="86" t="str">
        <f>'3. Investeringen'!F23</f>
        <v>TD</v>
      </c>
      <c r="D37" s="86" t="str">
        <f>'3. Investeringen'!G23</f>
        <v>Nieuwe investeringen TD</v>
      </c>
      <c r="E37" s="121">
        <f>'3. Investeringen'!K23</f>
        <v>2005</v>
      </c>
      <c r="G37" s="86">
        <f>'7. Nominale afschrijvingen'!R26</f>
        <v>53410.371488500627</v>
      </c>
      <c r="H37" s="86">
        <f>'7. Nominale afschrijvingen'!S26</f>
        <v>53410.371488500627</v>
      </c>
      <c r="I37" s="86">
        <f>'7. Nominale afschrijvingen'!T26</f>
        <v>53410.371488500627</v>
      </c>
      <c r="J37" s="86">
        <f>'7. Nominale afschrijvingen'!U26</f>
        <v>53410.371488500627</v>
      </c>
      <c r="K37" s="86">
        <f>'7. Nominale afschrijvingen'!V26</f>
        <v>53410.371488500627</v>
      </c>
      <c r="L37" s="86">
        <f>'7. Nominale afschrijvingen'!W26</f>
        <v>53410.371488500627</v>
      </c>
      <c r="M37" s="86">
        <f>'7. Nominale afschrijvingen'!X26</f>
        <v>53410.371488500627</v>
      </c>
      <c r="N37" s="86">
        <f>'7. Nominale afschrijvingen'!Y26</f>
        <v>53410.371488500627</v>
      </c>
      <c r="O37" s="86">
        <f>'7. Nominale afschrijvingen'!Z26</f>
        <v>53410.371488500627</v>
      </c>
      <c r="P37" s="86">
        <f>'7. Nominale afschrijvingen'!AA26</f>
        <v>53410.371488500627</v>
      </c>
      <c r="Q37" s="86">
        <f>'7. Nominale afschrijvingen'!AB26</f>
        <v>53410.371488500627</v>
      </c>
      <c r="R37" s="86">
        <f>'7. Nominale afschrijvingen'!AC26</f>
        <v>64092.445786200748</v>
      </c>
      <c r="S37" s="86">
        <f>'7. Nominale afschrijvingen'!AD26</f>
        <v>58395.33949409402</v>
      </c>
      <c r="T37" s="86">
        <f>'7. Nominale afschrijvingen'!AE26</f>
        <v>53204.642650174552</v>
      </c>
      <c r="U37" s="86">
        <f>'7. Nominale afschrijvingen'!AF26</f>
        <v>51937.865444218005</v>
      </c>
      <c r="V37" s="86">
        <f>'7. Nominale afschrijvingen'!AG26</f>
        <v>51937.865444218005</v>
      </c>
      <c r="W37" s="40"/>
      <c r="X37" s="118">
        <f>IF($C37="TD",INDEX('4. CPI-tabel'!$D$20:$Z$42,$E37-2003,X$28-2003),
IF(X$28&gt;=$E37,MAX(1,INDEX('4. CPI-tabel'!$D$20:$Z$42,MAX($E37,2010)-2003,X$28-2003)),0))</f>
        <v>1.0964366931991631</v>
      </c>
      <c r="Y37" s="118">
        <f>IF($C37="TD",INDEX('4. CPI-tabel'!$D$20:$Z$42,$E37-2003,Y$28-2003),
IF(Y$28&gt;=$E37,MAX(1,INDEX('4. CPI-tabel'!$D$20:$Z$42,MAX($E37,2010)-2003,Y$28-2003)),0))</f>
        <v>1.1249440472223413</v>
      </c>
      <c r="Z37" s="118">
        <f>IF($C37="TD",INDEX('4. CPI-tabel'!$D$20:$Z$42,$E37-2003,Z$28-2003),
IF(Z$28&gt;=$E37,MAX(1,INDEX('4. CPI-tabel'!$D$20:$Z$42,MAX($E37,2010)-2003,Z$28-2003)),0))</f>
        <v>1.1508177603084551</v>
      </c>
      <c r="AA37" s="118">
        <f>IF($C37="TD",INDEX('4. CPI-tabel'!$D$20:$Z$42,$E37-2003,AA$28-2003),
IF(AA$28&gt;=$E37,MAX(1,INDEX('4. CPI-tabel'!$D$20:$Z$42,MAX($E37,2010)-2003,AA$28-2003)),0))</f>
        <v>1.1830406575970918</v>
      </c>
      <c r="AB37" s="118">
        <f>IF($C37="TD",INDEX('4. CPI-tabel'!$D$20:$Z$42,$E37-2003,AB$28-2003),
IF(AB$28&gt;=$E37,MAX(1,INDEX('4. CPI-tabel'!$D$20:$Z$42,MAX($E37,2010)-2003,AB$28-2003)),0))</f>
        <v>1.1948710641730627</v>
      </c>
      <c r="AC37" s="118">
        <f>IF($C37="TD",INDEX('4. CPI-tabel'!$D$20:$Z$42,$E37-2003,AC$28-2003),
IF(AC$28&gt;=$E37,MAX(1,INDEX('4. CPI-tabel'!$D$20:$Z$42,MAX($E37,2010)-2003,AC$28-2003)),0))</f>
        <v>1.2044300326864472</v>
      </c>
      <c r="AD37" s="118">
        <f>IF($C37="TD",INDEX('4. CPI-tabel'!$D$20:$Z$42,$E37-2003,AD$28-2003),
IF(AD$28&gt;=$E37,MAX(1,INDEX('4. CPI-tabel'!$D$20:$Z$42,MAX($E37,2010)-2003,AD$28-2003)),0))</f>
        <v>1.2068388927518201</v>
      </c>
      <c r="AE37" s="118">
        <f>IF($C37="TD",INDEX('4. CPI-tabel'!$D$20:$Z$42,$E37-2003,AE$28-2003),
IF(AE$28&gt;=$E37,MAX(1,INDEX('4. CPI-tabel'!$D$20:$Z$42,MAX($E37,2010)-2003,AE$28-2003)),0))</f>
        <v>1.2237346372503457</v>
      </c>
      <c r="AF37" s="118">
        <f>IF($C37="TD",INDEX('4. CPI-tabel'!$D$20:$Z$42,$E37-2003,AF$28-2003),
IF(AF$28&gt;=$E37,MAX(1,INDEX('4. CPI-tabel'!$D$20:$Z$42,MAX($E37,2010)-2003,AF$28-2003)),0))</f>
        <v>1.2494330646326028</v>
      </c>
      <c r="AG37" s="118">
        <f>IF($C37="TD",INDEX('4. CPI-tabel'!$D$20:$Z$42,$E37-2003,AG$28-2003),
IF(AG$28&gt;=$E37,MAX(1,INDEX('4. CPI-tabel'!$D$20:$Z$42,MAX($E37,2010)-2003,AG$28-2003)),0))</f>
        <v>1.2844171904423158</v>
      </c>
      <c r="AH37" s="118">
        <f>IF($C37="TD",INDEX('4. CPI-tabel'!$D$20:$Z$42,$E37-2003,AH$28-2003),
IF(AH$28&gt;=$E37,MAX(1,INDEX('4. CPI-tabel'!$D$20:$Z$42,MAX($E37,2010)-2003,AH$28-2003)),0))</f>
        <v>1.2934081107754118</v>
      </c>
      <c r="AI37" s="118">
        <f>IF($C37="TD",INDEX('4. CPI-tabel'!$D$20:$Z$42,$E37-2003,AI$28-2003),
IF(AI$28&gt;=$E37,MAX(1,INDEX('4. CPI-tabel'!$D$20:$Z$42,MAX($E37,2010)-2003,AI$28-2003)),0))</f>
        <v>1.2934081107754118</v>
      </c>
      <c r="AJ37" s="118">
        <f>IF($C37="TD",INDEX('4. CPI-tabel'!$D$20:$Z$42,$E37-2003,AJ$28-2003),
IF(AJ$28&gt;=$E37,MAX(1,INDEX('4. CPI-tabel'!$D$20:$Z$42,MAX($E37,2010)-2003,AJ$28-2003)),0))</f>
        <v>1.2934081107754118</v>
      </c>
      <c r="AK37" s="118">
        <f>IF($C37="TD",INDEX('4. CPI-tabel'!$D$20:$Z$42,$E37-2003,AK$28-2003),
IF(AK$28&gt;=$E37,MAX(1,INDEX('4. CPI-tabel'!$D$20:$Z$42,MAX($E37,2010)-2003,AK$28-2003)),0))</f>
        <v>1.2934081107754118</v>
      </c>
      <c r="AL37" s="118">
        <f>IF($C37="TD",INDEX('4. CPI-tabel'!$D$20:$Z$42,$E37-2003,AL$28-2003),
IF(AL$28&gt;=$E37,MAX(1,INDEX('4. CPI-tabel'!$D$20:$Z$42,MAX($E37,2010)-2003,AL$28-2003)),0))</f>
        <v>1.2934081107754118</v>
      </c>
      <c r="AM37" s="118">
        <f>IF($C37="TD",INDEX('4. CPI-tabel'!$D$20:$Z$42,$E37-2003,AM$28-2003),
IF(AM$28&gt;=$E37,MAX(1,INDEX('4. CPI-tabel'!$D$20:$Z$42,MAX($E37,2010)-2003,AM$28-2003)),0))</f>
        <v>1.2934081107754118</v>
      </c>
      <c r="AO37" s="87">
        <f t="shared" si="5"/>
        <v>58561.09109739049</v>
      </c>
      <c r="AP37" s="87">
        <f t="shared" si="6"/>
        <v>60083.679465922643</v>
      </c>
      <c r="AQ37" s="87">
        <f t="shared" si="7"/>
        <v>61465.60409363886</v>
      </c>
      <c r="AR37" s="87">
        <f t="shared" si="8"/>
        <v>63186.64100826074</v>
      </c>
      <c r="AS37" s="87">
        <f t="shared" si="9"/>
        <v>63818.507418343346</v>
      </c>
      <c r="AT37" s="87">
        <f t="shared" si="10"/>
        <v>64329.055477690097</v>
      </c>
      <c r="AU37" s="87">
        <f t="shared" si="11"/>
        <v>64457.713588645478</v>
      </c>
      <c r="AV37" s="87">
        <f t="shared" si="12"/>
        <v>65360.121578886523</v>
      </c>
      <c r="AW37" s="87">
        <f t="shared" si="13"/>
        <v>66732.684132043127</v>
      </c>
      <c r="AX37" s="87">
        <f t="shared" si="14"/>
        <v>68601.199287740339</v>
      </c>
      <c r="AY37" s="87">
        <f t="shared" si="15"/>
        <v>69081.407682754521</v>
      </c>
      <c r="AZ37" s="87">
        <f t="shared" si="16"/>
        <v>82897.689219305408</v>
      </c>
      <c r="BA37" s="87">
        <f t="shared" si="17"/>
        <v>75529.005733144935</v>
      </c>
      <c r="BB37" s="87">
        <f t="shared" si="18"/>
        <v>68815.316334643168</v>
      </c>
      <c r="BC37" s="87">
        <f t="shared" si="19"/>
        <v>67176.856421913559</v>
      </c>
      <c r="BD37" s="87">
        <f t="shared" si="20"/>
        <v>67176.856421913559</v>
      </c>
    </row>
    <row r="38" spans="1:56" s="20" customFormat="1" x14ac:dyDescent="0.2">
      <c r="A38" s="41"/>
      <c r="B38" s="86">
        <f>'3. Investeringen'!B24</f>
        <v>10</v>
      </c>
      <c r="C38" s="86" t="str">
        <f>'3. Investeringen'!F24</f>
        <v>TD</v>
      </c>
      <c r="D38" s="86" t="str">
        <f>'3. Investeringen'!G24</f>
        <v>Nieuwe investeringen TD</v>
      </c>
      <c r="E38" s="121">
        <f>'3. Investeringen'!K24</f>
        <v>2005</v>
      </c>
      <c r="G38" s="86">
        <f>'7. Nominale afschrijvingen'!R27</f>
        <v>0</v>
      </c>
      <c r="H38" s="86">
        <f>'7. Nominale afschrijvingen'!S27</f>
        <v>0</v>
      </c>
      <c r="I38" s="86">
        <f>'7. Nominale afschrijvingen'!T27</f>
        <v>0</v>
      </c>
      <c r="J38" s="86">
        <f>'7. Nominale afschrijvingen'!U27</f>
        <v>0</v>
      </c>
      <c r="K38" s="86">
        <f>'7. Nominale afschrijvingen'!V27</f>
        <v>0</v>
      </c>
      <c r="L38" s="86">
        <f>'7. Nominale afschrijvingen'!W27</f>
        <v>0</v>
      </c>
      <c r="M38" s="86">
        <f>'7. Nominale afschrijvingen'!X27</f>
        <v>0</v>
      </c>
      <c r="N38" s="86">
        <f>'7. Nominale afschrijvingen'!Y27</f>
        <v>0</v>
      </c>
      <c r="O38" s="86">
        <f>'7. Nominale afschrijvingen'!Z27</f>
        <v>0</v>
      </c>
      <c r="P38" s="86">
        <f>'7. Nominale afschrijvingen'!AA27</f>
        <v>0</v>
      </c>
      <c r="Q38" s="86">
        <f>'7. Nominale afschrijvingen'!AB27</f>
        <v>0</v>
      </c>
      <c r="R38" s="86">
        <f>'7. Nominale afschrijvingen'!AC27</f>
        <v>0</v>
      </c>
      <c r="S38" s="86">
        <f>'7. Nominale afschrijvingen'!AD27</f>
        <v>0</v>
      </c>
      <c r="T38" s="86">
        <f>'7. Nominale afschrijvingen'!AE27</f>
        <v>0</v>
      </c>
      <c r="U38" s="86">
        <f>'7. Nominale afschrijvingen'!AF27</f>
        <v>0</v>
      </c>
      <c r="V38" s="86">
        <f>'7. Nominale afschrijvingen'!AG27</f>
        <v>0</v>
      </c>
      <c r="W38" s="40"/>
      <c r="X38" s="118">
        <f>IF($C38="TD",INDEX('4. CPI-tabel'!$D$20:$Z$42,$E38-2003,X$28-2003),
IF(X$28&gt;=$E38,MAX(1,INDEX('4. CPI-tabel'!$D$20:$Z$42,MAX($E38,2010)-2003,X$28-2003)),0))</f>
        <v>1.0964366931991631</v>
      </c>
      <c r="Y38" s="118">
        <f>IF($C38="TD",INDEX('4. CPI-tabel'!$D$20:$Z$42,$E38-2003,Y$28-2003),
IF(Y$28&gt;=$E38,MAX(1,INDEX('4. CPI-tabel'!$D$20:$Z$42,MAX($E38,2010)-2003,Y$28-2003)),0))</f>
        <v>1.1249440472223413</v>
      </c>
      <c r="Z38" s="118">
        <f>IF($C38="TD",INDEX('4. CPI-tabel'!$D$20:$Z$42,$E38-2003,Z$28-2003),
IF(Z$28&gt;=$E38,MAX(1,INDEX('4. CPI-tabel'!$D$20:$Z$42,MAX($E38,2010)-2003,Z$28-2003)),0))</f>
        <v>1.1508177603084551</v>
      </c>
      <c r="AA38" s="118">
        <f>IF($C38="TD",INDEX('4. CPI-tabel'!$D$20:$Z$42,$E38-2003,AA$28-2003),
IF(AA$28&gt;=$E38,MAX(1,INDEX('4. CPI-tabel'!$D$20:$Z$42,MAX($E38,2010)-2003,AA$28-2003)),0))</f>
        <v>1.1830406575970918</v>
      </c>
      <c r="AB38" s="118">
        <f>IF($C38="TD",INDEX('4. CPI-tabel'!$D$20:$Z$42,$E38-2003,AB$28-2003),
IF(AB$28&gt;=$E38,MAX(1,INDEX('4. CPI-tabel'!$D$20:$Z$42,MAX($E38,2010)-2003,AB$28-2003)),0))</f>
        <v>1.1948710641730627</v>
      </c>
      <c r="AC38" s="118">
        <f>IF($C38="TD",INDEX('4. CPI-tabel'!$D$20:$Z$42,$E38-2003,AC$28-2003),
IF(AC$28&gt;=$E38,MAX(1,INDEX('4. CPI-tabel'!$D$20:$Z$42,MAX($E38,2010)-2003,AC$28-2003)),0))</f>
        <v>1.2044300326864472</v>
      </c>
      <c r="AD38" s="118">
        <f>IF($C38="TD",INDEX('4. CPI-tabel'!$D$20:$Z$42,$E38-2003,AD$28-2003),
IF(AD$28&gt;=$E38,MAX(1,INDEX('4. CPI-tabel'!$D$20:$Z$42,MAX($E38,2010)-2003,AD$28-2003)),0))</f>
        <v>1.2068388927518201</v>
      </c>
      <c r="AE38" s="118">
        <f>IF($C38="TD",INDEX('4. CPI-tabel'!$D$20:$Z$42,$E38-2003,AE$28-2003),
IF(AE$28&gt;=$E38,MAX(1,INDEX('4. CPI-tabel'!$D$20:$Z$42,MAX($E38,2010)-2003,AE$28-2003)),0))</f>
        <v>1.2237346372503457</v>
      </c>
      <c r="AF38" s="118">
        <f>IF($C38="TD",INDEX('4. CPI-tabel'!$D$20:$Z$42,$E38-2003,AF$28-2003),
IF(AF$28&gt;=$E38,MAX(1,INDEX('4. CPI-tabel'!$D$20:$Z$42,MAX($E38,2010)-2003,AF$28-2003)),0))</f>
        <v>1.2494330646326028</v>
      </c>
      <c r="AG38" s="118">
        <f>IF($C38="TD",INDEX('4. CPI-tabel'!$D$20:$Z$42,$E38-2003,AG$28-2003),
IF(AG$28&gt;=$E38,MAX(1,INDEX('4. CPI-tabel'!$D$20:$Z$42,MAX($E38,2010)-2003,AG$28-2003)),0))</f>
        <v>1.2844171904423158</v>
      </c>
      <c r="AH38" s="118">
        <f>IF($C38="TD",INDEX('4. CPI-tabel'!$D$20:$Z$42,$E38-2003,AH$28-2003),
IF(AH$28&gt;=$E38,MAX(1,INDEX('4. CPI-tabel'!$D$20:$Z$42,MAX($E38,2010)-2003,AH$28-2003)),0))</f>
        <v>1.2934081107754118</v>
      </c>
      <c r="AI38" s="118">
        <f>IF($C38="TD",INDEX('4. CPI-tabel'!$D$20:$Z$42,$E38-2003,AI$28-2003),
IF(AI$28&gt;=$E38,MAX(1,INDEX('4. CPI-tabel'!$D$20:$Z$42,MAX($E38,2010)-2003,AI$28-2003)),0))</f>
        <v>1.2934081107754118</v>
      </c>
      <c r="AJ38" s="118">
        <f>IF($C38="TD",INDEX('4. CPI-tabel'!$D$20:$Z$42,$E38-2003,AJ$28-2003),
IF(AJ$28&gt;=$E38,MAX(1,INDEX('4. CPI-tabel'!$D$20:$Z$42,MAX($E38,2010)-2003,AJ$28-2003)),0))</f>
        <v>1.2934081107754118</v>
      </c>
      <c r="AK38" s="118">
        <f>IF($C38="TD",INDEX('4. CPI-tabel'!$D$20:$Z$42,$E38-2003,AK$28-2003),
IF(AK$28&gt;=$E38,MAX(1,INDEX('4. CPI-tabel'!$D$20:$Z$42,MAX($E38,2010)-2003,AK$28-2003)),0))</f>
        <v>1.2934081107754118</v>
      </c>
      <c r="AL38" s="118">
        <f>IF($C38="TD",INDEX('4. CPI-tabel'!$D$20:$Z$42,$E38-2003,AL$28-2003),
IF(AL$28&gt;=$E38,MAX(1,INDEX('4. CPI-tabel'!$D$20:$Z$42,MAX($E38,2010)-2003,AL$28-2003)),0))</f>
        <v>1.2934081107754118</v>
      </c>
      <c r="AM38" s="118">
        <f>IF($C38="TD",INDEX('4. CPI-tabel'!$D$20:$Z$42,$E38-2003,AM$28-2003),
IF(AM$28&gt;=$E38,MAX(1,INDEX('4. CPI-tabel'!$D$20:$Z$42,MAX($E38,2010)-2003,AM$28-2003)),0))</f>
        <v>1.2934081107754118</v>
      </c>
      <c r="AO38" s="87">
        <f t="shared" si="5"/>
        <v>0</v>
      </c>
      <c r="AP38" s="87">
        <f t="shared" si="6"/>
        <v>0</v>
      </c>
      <c r="AQ38" s="87">
        <f t="shared" si="7"/>
        <v>0</v>
      </c>
      <c r="AR38" s="87">
        <f t="shared" si="8"/>
        <v>0</v>
      </c>
      <c r="AS38" s="87">
        <f t="shared" si="9"/>
        <v>0</v>
      </c>
      <c r="AT38" s="87">
        <f t="shared" si="10"/>
        <v>0</v>
      </c>
      <c r="AU38" s="87">
        <f t="shared" si="11"/>
        <v>0</v>
      </c>
      <c r="AV38" s="87">
        <f t="shared" si="12"/>
        <v>0</v>
      </c>
      <c r="AW38" s="87">
        <f t="shared" si="13"/>
        <v>0</v>
      </c>
      <c r="AX38" s="87">
        <f t="shared" si="14"/>
        <v>0</v>
      </c>
      <c r="AY38" s="87">
        <f t="shared" si="15"/>
        <v>0</v>
      </c>
      <c r="AZ38" s="87">
        <f t="shared" si="16"/>
        <v>0</v>
      </c>
      <c r="BA38" s="87">
        <f t="shared" si="17"/>
        <v>0</v>
      </c>
      <c r="BB38" s="87">
        <f t="shared" si="18"/>
        <v>0</v>
      </c>
      <c r="BC38" s="87">
        <f t="shared" si="19"/>
        <v>0</v>
      </c>
      <c r="BD38" s="87">
        <f t="shared" si="20"/>
        <v>0</v>
      </c>
    </row>
    <row r="39" spans="1:56" s="20" customFormat="1" x14ac:dyDescent="0.2">
      <c r="A39" s="41"/>
      <c r="B39" s="86">
        <f>'3. Investeringen'!B25</f>
        <v>11</v>
      </c>
      <c r="C39" s="86" t="str">
        <f>'3. Investeringen'!F25</f>
        <v>TD</v>
      </c>
      <c r="D39" s="86" t="str">
        <f>'3. Investeringen'!G25</f>
        <v>Nieuwe investeringen TD</v>
      </c>
      <c r="E39" s="121">
        <f>'3. Investeringen'!K25</f>
        <v>2006</v>
      </c>
      <c r="G39" s="86">
        <f>'7. Nominale afschrijvingen'!R28</f>
        <v>70524.127954904892</v>
      </c>
      <c r="H39" s="86">
        <f>'7. Nominale afschrijvingen'!S28</f>
        <v>70524.127954904892</v>
      </c>
      <c r="I39" s="86">
        <f>'7. Nominale afschrijvingen'!T28</f>
        <v>70524.127954904892</v>
      </c>
      <c r="J39" s="86">
        <f>'7. Nominale afschrijvingen'!U28</f>
        <v>70524.127954904892</v>
      </c>
      <c r="K39" s="86">
        <f>'7. Nominale afschrijvingen'!V28</f>
        <v>70524.127954904892</v>
      </c>
      <c r="L39" s="86">
        <f>'7. Nominale afschrijvingen'!W28</f>
        <v>70524.127954904892</v>
      </c>
      <c r="M39" s="86">
        <f>'7. Nominale afschrijvingen'!X28</f>
        <v>70524.127954904892</v>
      </c>
      <c r="N39" s="86">
        <f>'7. Nominale afschrijvingen'!Y28</f>
        <v>70524.127954904892</v>
      </c>
      <c r="O39" s="86">
        <f>'7. Nominale afschrijvingen'!Z28</f>
        <v>70524.127954904892</v>
      </c>
      <c r="P39" s="86">
        <f>'7. Nominale afschrijvingen'!AA28</f>
        <v>70524.127954904892</v>
      </c>
      <c r="Q39" s="86">
        <f>'7. Nominale afschrijvingen'!AB28</f>
        <v>70524.127954904892</v>
      </c>
      <c r="R39" s="86">
        <f>'7. Nominale afschrijvingen'!AC28</f>
        <v>84628.953545885859</v>
      </c>
      <c r="S39" s="86">
        <f>'7. Nominale afschrijvingen'!AD28</f>
        <v>82057.947362213366</v>
      </c>
      <c r="T39" s="86">
        <f>'7. Nominale afschrijvingen'!AE28</f>
        <v>79565.047695513218</v>
      </c>
      <c r="U39" s="86">
        <f>'7. Nominale afschrijvingen'!AF28</f>
        <v>77147.881689573565</v>
      </c>
      <c r="V39" s="86">
        <f>'7. Nominale afschrijvingen'!AG28</f>
        <v>74804.148574953608</v>
      </c>
      <c r="W39" s="40"/>
      <c r="X39" s="118">
        <f>IF($C39="TD",INDEX('4. CPI-tabel'!$D$20:$Z$42,$E39-2003,X$28-2003),
IF(X$28&gt;=$E39,MAX(1,INDEX('4. CPI-tabel'!$D$20:$Z$42,MAX($E39,2010)-2003,X$28-2003)),0))</f>
        <v>1.0770497968557597</v>
      </c>
      <c r="Y39" s="118">
        <f>IF($C39="TD",INDEX('4. CPI-tabel'!$D$20:$Z$42,$E39-2003,Y$28-2003),
IF(Y$28&gt;=$E39,MAX(1,INDEX('4. CPI-tabel'!$D$20:$Z$42,MAX($E39,2010)-2003,Y$28-2003)),0))</f>
        <v>1.1050530915740095</v>
      </c>
      <c r="Z39" s="118">
        <f>IF($C39="TD",INDEX('4. CPI-tabel'!$D$20:$Z$42,$E39-2003,Z$28-2003),
IF(Z$28&gt;=$E39,MAX(1,INDEX('4. CPI-tabel'!$D$20:$Z$42,MAX($E39,2010)-2003,Z$28-2003)),0))</f>
        <v>1.1304693126802117</v>
      </c>
      <c r="AA39" s="118">
        <f>IF($C39="TD",INDEX('4. CPI-tabel'!$D$20:$Z$42,$E39-2003,AA$28-2003),
IF(AA$28&gt;=$E39,MAX(1,INDEX('4. CPI-tabel'!$D$20:$Z$42,MAX($E39,2010)-2003,AA$28-2003)),0))</f>
        <v>1.1621224534352577</v>
      </c>
      <c r="AB39" s="118">
        <f>IF($C39="TD",INDEX('4. CPI-tabel'!$D$20:$Z$42,$E39-2003,AB$28-2003),
IF(AB$28&gt;=$E39,MAX(1,INDEX('4. CPI-tabel'!$D$20:$Z$42,MAX($E39,2010)-2003,AB$28-2003)),0))</f>
        <v>1.1737436779696102</v>
      </c>
      <c r="AC39" s="118">
        <f>IF($C39="TD",INDEX('4. CPI-tabel'!$D$20:$Z$42,$E39-2003,AC$28-2003),
IF(AC$28&gt;=$E39,MAX(1,INDEX('4. CPI-tabel'!$D$20:$Z$42,MAX($E39,2010)-2003,AC$28-2003)),0))</f>
        <v>1.183133627393367</v>
      </c>
      <c r="AD39" s="118">
        <f>IF($C39="TD",INDEX('4. CPI-tabel'!$D$20:$Z$42,$E39-2003,AD$28-2003),
IF(AD$28&gt;=$E39,MAX(1,INDEX('4. CPI-tabel'!$D$20:$Z$42,MAX($E39,2010)-2003,AD$28-2003)),0))</f>
        <v>1.1854998946481539</v>
      </c>
      <c r="AE39" s="118">
        <f>IF($C39="TD",INDEX('4. CPI-tabel'!$D$20:$Z$42,$E39-2003,AE$28-2003),
IF(AE$28&gt;=$E39,MAX(1,INDEX('4. CPI-tabel'!$D$20:$Z$42,MAX($E39,2010)-2003,AE$28-2003)),0))</f>
        <v>1.2020968931732281</v>
      </c>
      <c r="AF39" s="118">
        <f>IF($C39="TD",INDEX('4. CPI-tabel'!$D$20:$Z$42,$E39-2003,AF$28-2003),
IF(AF$28&gt;=$E39,MAX(1,INDEX('4. CPI-tabel'!$D$20:$Z$42,MAX($E39,2010)-2003,AF$28-2003)),0))</f>
        <v>1.2273409279298657</v>
      </c>
      <c r="AG39" s="118">
        <f>IF($C39="TD",INDEX('4. CPI-tabel'!$D$20:$Z$42,$E39-2003,AG$28-2003),
IF(AG$28&gt;=$E39,MAX(1,INDEX('4. CPI-tabel'!$D$20:$Z$42,MAX($E39,2010)-2003,AG$28-2003)),0))</f>
        <v>1.2617064739119019</v>
      </c>
      <c r="AH39" s="118">
        <f>IF($C39="TD",INDEX('4. CPI-tabel'!$D$20:$Z$42,$E39-2003,AH$28-2003),
IF(AH$28&gt;=$E39,MAX(1,INDEX('4. CPI-tabel'!$D$20:$Z$42,MAX($E39,2010)-2003,AH$28-2003)),0))</f>
        <v>1.270538419229285</v>
      </c>
      <c r="AI39" s="118">
        <f>IF($C39="TD",INDEX('4. CPI-tabel'!$D$20:$Z$42,$E39-2003,AI$28-2003),
IF(AI$28&gt;=$E39,MAX(1,INDEX('4. CPI-tabel'!$D$20:$Z$42,MAX($E39,2010)-2003,AI$28-2003)),0))</f>
        <v>1.270538419229285</v>
      </c>
      <c r="AJ39" s="118">
        <f>IF($C39="TD",INDEX('4. CPI-tabel'!$D$20:$Z$42,$E39-2003,AJ$28-2003),
IF(AJ$28&gt;=$E39,MAX(1,INDEX('4. CPI-tabel'!$D$20:$Z$42,MAX($E39,2010)-2003,AJ$28-2003)),0))</f>
        <v>1.270538419229285</v>
      </c>
      <c r="AK39" s="118">
        <f>IF($C39="TD",INDEX('4. CPI-tabel'!$D$20:$Z$42,$E39-2003,AK$28-2003),
IF(AK$28&gt;=$E39,MAX(1,INDEX('4. CPI-tabel'!$D$20:$Z$42,MAX($E39,2010)-2003,AK$28-2003)),0))</f>
        <v>1.270538419229285</v>
      </c>
      <c r="AL39" s="118">
        <f>IF($C39="TD",INDEX('4. CPI-tabel'!$D$20:$Z$42,$E39-2003,AL$28-2003),
IF(AL$28&gt;=$E39,MAX(1,INDEX('4. CPI-tabel'!$D$20:$Z$42,MAX($E39,2010)-2003,AL$28-2003)),0))</f>
        <v>1.270538419229285</v>
      </c>
      <c r="AM39" s="118">
        <f>IF($C39="TD",INDEX('4. CPI-tabel'!$D$20:$Z$42,$E39-2003,AM$28-2003),
IF(AM$28&gt;=$E39,MAX(1,INDEX('4. CPI-tabel'!$D$20:$Z$42,MAX($E39,2010)-2003,AM$28-2003)),0))</f>
        <v>1.270538419229285</v>
      </c>
      <c r="AO39" s="87">
        <f t="shared" si="5"/>
        <v>75957.997687259922</v>
      </c>
      <c r="AP39" s="87">
        <f t="shared" si="6"/>
        <v>77932.905627128683</v>
      </c>
      <c r="AQ39" s="87">
        <f t="shared" si="7"/>
        <v>79725.362456552641</v>
      </c>
      <c r="AR39" s="87">
        <f t="shared" si="8"/>
        <v>81957.67260533612</v>
      </c>
      <c r="AS39" s="87">
        <f t="shared" si="9"/>
        <v>82777.249331389467</v>
      </c>
      <c r="AT39" s="87">
        <f t="shared" si="10"/>
        <v>83439.467326040583</v>
      </c>
      <c r="AU39" s="87">
        <f t="shared" si="11"/>
        <v>83606.346260692677</v>
      </c>
      <c r="AV39" s="87">
        <f t="shared" si="12"/>
        <v>84776.835108342377</v>
      </c>
      <c r="AW39" s="87">
        <f t="shared" si="13"/>
        <v>86557.148645617548</v>
      </c>
      <c r="AX39" s="87">
        <f t="shared" si="14"/>
        <v>88980.74880769485</v>
      </c>
      <c r="AY39" s="87">
        <f t="shared" si="15"/>
        <v>89603.614049348689</v>
      </c>
      <c r="AZ39" s="87">
        <f t="shared" si="16"/>
        <v>107524.33685921841</v>
      </c>
      <c r="BA39" s="87">
        <f t="shared" si="17"/>
        <v>104257.77472678645</v>
      </c>
      <c r="BB39" s="87">
        <f t="shared" si="18"/>
        <v>101090.44992496003</v>
      </c>
      <c r="BC39" s="87">
        <f t="shared" si="19"/>
        <v>98019.347648758703</v>
      </c>
      <c r="BD39" s="87">
        <f t="shared" si="20"/>
        <v>95041.544682214124</v>
      </c>
    </row>
    <row r="40" spans="1:56" s="20" customFormat="1" x14ac:dyDescent="0.2">
      <c r="A40" s="41"/>
      <c r="B40" s="86">
        <f>'3. Investeringen'!B26</f>
        <v>12</v>
      </c>
      <c r="C40" s="86" t="str">
        <f>'3. Investeringen'!F26</f>
        <v>TD</v>
      </c>
      <c r="D40" s="86" t="str">
        <f>'3. Investeringen'!G26</f>
        <v>Nieuwe investeringen TD</v>
      </c>
      <c r="E40" s="121">
        <f>'3. Investeringen'!K26</f>
        <v>2006</v>
      </c>
      <c r="G40" s="86">
        <f>'7. Nominale afschrijvingen'!R29</f>
        <v>233744.02956070751</v>
      </c>
      <c r="H40" s="86">
        <f>'7. Nominale afschrijvingen'!S29</f>
        <v>233744.02956070751</v>
      </c>
      <c r="I40" s="86">
        <f>'7. Nominale afschrijvingen'!T29</f>
        <v>233744.02956070751</v>
      </c>
      <c r="J40" s="86">
        <f>'7. Nominale afschrijvingen'!U29</f>
        <v>233744.02956070751</v>
      </c>
      <c r="K40" s="86">
        <f>'7. Nominale afschrijvingen'!V29</f>
        <v>233744.02956070751</v>
      </c>
      <c r="L40" s="86">
        <f>'7. Nominale afschrijvingen'!W29</f>
        <v>233744.02956070751</v>
      </c>
      <c r="M40" s="86">
        <f>'7. Nominale afschrijvingen'!X29</f>
        <v>233744.02956070751</v>
      </c>
      <c r="N40" s="86">
        <f>'7. Nominale afschrijvingen'!Y29</f>
        <v>233744.02956070751</v>
      </c>
      <c r="O40" s="86">
        <f>'7. Nominale afschrijvingen'!Z29</f>
        <v>233744.02956070751</v>
      </c>
      <c r="P40" s="86">
        <f>'7. Nominale afschrijvingen'!AA29</f>
        <v>233744.02956070751</v>
      </c>
      <c r="Q40" s="86">
        <f>'7. Nominale afschrijvingen'!AB29</f>
        <v>233744.02956070751</v>
      </c>
      <c r="R40" s="86">
        <f>'7. Nominale afschrijvingen'!AC29</f>
        <v>280492.83547284896</v>
      </c>
      <c r="S40" s="86">
        <f>'7. Nominale afschrijvingen'!AD29</f>
        <v>269082.95741971617</v>
      </c>
      <c r="T40" s="86">
        <f>'7. Nominale afschrijvingen'!AE29</f>
        <v>258137.20999925313</v>
      </c>
      <c r="U40" s="86">
        <f>'7. Nominale afschrijvingen'!AF29</f>
        <v>247636.71332131742</v>
      </c>
      <c r="V40" s="86">
        <f>'7. Nominale afschrijvingen'!AG29</f>
        <v>237563.35549129773</v>
      </c>
      <c r="W40" s="40"/>
      <c r="X40" s="118">
        <f>IF($C40="TD",INDEX('4. CPI-tabel'!$D$20:$Z$42,$E40-2003,X$28-2003),
IF(X$28&gt;=$E40,MAX(1,INDEX('4. CPI-tabel'!$D$20:$Z$42,MAX($E40,2010)-2003,X$28-2003)),0))</f>
        <v>1.0770497968557597</v>
      </c>
      <c r="Y40" s="118">
        <f>IF($C40="TD",INDEX('4. CPI-tabel'!$D$20:$Z$42,$E40-2003,Y$28-2003),
IF(Y$28&gt;=$E40,MAX(1,INDEX('4. CPI-tabel'!$D$20:$Z$42,MAX($E40,2010)-2003,Y$28-2003)),0))</f>
        <v>1.1050530915740095</v>
      </c>
      <c r="Z40" s="118">
        <f>IF($C40="TD",INDEX('4. CPI-tabel'!$D$20:$Z$42,$E40-2003,Z$28-2003),
IF(Z$28&gt;=$E40,MAX(1,INDEX('4. CPI-tabel'!$D$20:$Z$42,MAX($E40,2010)-2003,Z$28-2003)),0))</f>
        <v>1.1304693126802117</v>
      </c>
      <c r="AA40" s="118">
        <f>IF($C40="TD",INDEX('4. CPI-tabel'!$D$20:$Z$42,$E40-2003,AA$28-2003),
IF(AA$28&gt;=$E40,MAX(1,INDEX('4. CPI-tabel'!$D$20:$Z$42,MAX($E40,2010)-2003,AA$28-2003)),0))</f>
        <v>1.1621224534352577</v>
      </c>
      <c r="AB40" s="118">
        <f>IF($C40="TD",INDEX('4. CPI-tabel'!$D$20:$Z$42,$E40-2003,AB$28-2003),
IF(AB$28&gt;=$E40,MAX(1,INDEX('4. CPI-tabel'!$D$20:$Z$42,MAX($E40,2010)-2003,AB$28-2003)),0))</f>
        <v>1.1737436779696102</v>
      </c>
      <c r="AC40" s="118">
        <f>IF($C40="TD",INDEX('4. CPI-tabel'!$D$20:$Z$42,$E40-2003,AC$28-2003),
IF(AC$28&gt;=$E40,MAX(1,INDEX('4. CPI-tabel'!$D$20:$Z$42,MAX($E40,2010)-2003,AC$28-2003)),0))</f>
        <v>1.183133627393367</v>
      </c>
      <c r="AD40" s="118">
        <f>IF($C40="TD",INDEX('4. CPI-tabel'!$D$20:$Z$42,$E40-2003,AD$28-2003),
IF(AD$28&gt;=$E40,MAX(1,INDEX('4. CPI-tabel'!$D$20:$Z$42,MAX($E40,2010)-2003,AD$28-2003)),0))</f>
        <v>1.1854998946481539</v>
      </c>
      <c r="AE40" s="118">
        <f>IF($C40="TD",INDEX('4. CPI-tabel'!$D$20:$Z$42,$E40-2003,AE$28-2003),
IF(AE$28&gt;=$E40,MAX(1,INDEX('4. CPI-tabel'!$D$20:$Z$42,MAX($E40,2010)-2003,AE$28-2003)),0))</f>
        <v>1.2020968931732281</v>
      </c>
      <c r="AF40" s="118">
        <f>IF($C40="TD",INDEX('4. CPI-tabel'!$D$20:$Z$42,$E40-2003,AF$28-2003),
IF(AF$28&gt;=$E40,MAX(1,INDEX('4. CPI-tabel'!$D$20:$Z$42,MAX($E40,2010)-2003,AF$28-2003)),0))</f>
        <v>1.2273409279298657</v>
      </c>
      <c r="AG40" s="118">
        <f>IF($C40="TD",INDEX('4. CPI-tabel'!$D$20:$Z$42,$E40-2003,AG$28-2003),
IF(AG$28&gt;=$E40,MAX(1,INDEX('4. CPI-tabel'!$D$20:$Z$42,MAX($E40,2010)-2003,AG$28-2003)),0))</f>
        <v>1.2617064739119019</v>
      </c>
      <c r="AH40" s="118">
        <f>IF($C40="TD",INDEX('4. CPI-tabel'!$D$20:$Z$42,$E40-2003,AH$28-2003),
IF(AH$28&gt;=$E40,MAX(1,INDEX('4. CPI-tabel'!$D$20:$Z$42,MAX($E40,2010)-2003,AH$28-2003)),0))</f>
        <v>1.270538419229285</v>
      </c>
      <c r="AI40" s="118">
        <f>IF($C40="TD",INDEX('4. CPI-tabel'!$D$20:$Z$42,$E40-2003,AI$28-2003),
IF(AI$28&gt;=$E40,MAX(1,INDEX('4. CPI-tabel'!$D$20:$Z$42,MAX($E40,2010)-2003,AI$28-2003)),0))</f>
        <v>1.270538419229285</v>
      </c>
      <c r="AJ40" s="118">
        <f>IF($C40="TD",INDEX('4. CPI-tabel'!$D$20:$Z$42,$E40-2003,AJ$28-2003),
IF(AJ$28&gt;=$E40,MAX(1,INDEX('4. CPI-tabel'!$D$20:$Z$42,MAX($E40,2010)-2003,AJ$28-2003)),0))</f>
        <v>1.270538419229285</v>
      </c>
      <c r="AK40" s="118">
        <f>IF($C40="TD",INDEX('4. CPI-tabel'!$D$20:$Z$42,$E40-2003,AK$28-2003),
IF(AK$28&gt;=$E40,MAX(1,INDEX('4. CPI-tabel'!$D$20:$Z$42,MAX($E40,2010)-2003,AK$28-2003)),0))</f>
        <v>1.270538419229285</v>
      </c>
      <c r="AL40" s="118">
        <f>IF($C40="TD",INDEX('4. CPI-tabel'!$D$20:$Z$42,$E40-2003,AL$28-2003),
IF(AL$28&gt;=$E40,MAX(1,INDEX('4. CPI-tabel'!$D$20:$Z$42,MAX($E40,2010)-2003,AL$28-2003)),0))</f>
        <v>1.270538419229285</v>
      </c>
      <c r="AM40" s="118">
        <f>IF($C40="TD",INDEX('4. CPI-tabel'!$D$20:$Z$42,$E40-2003,AM$28-2003),
IF(AM$28&gt;=$E40,MAX(1,INDEX('4. CPI-tabel'!$D$20:$Z$42,MAX($E40,2010)-2003,AM$28-2003)),0))</f>
        <v>1.270538419229285</v>
      </c>
      <c r="AO40" s="87">
        <f t="shared" si="5"/>
        <v>251753.95955460673</v>
      </c>
      <c r="AP40" s="87">
        <f t="shared" si="6"/>
        <v>258299.56250302651</v>
      </c>
      <c r="AQ40" s="87">
        <f t="shared" si="7"/>
        <v>264240.45244059607</v>
      </c>
      <c r="AR40" s="87">
        <f t="shared" si="8"/>
        <v>271639.18510893278</v>
      </c>
      <c r="AS40" s="87">
        <f t="shared" si="9"/>
        <v>274355.5769600221</v>
      </c>
      <c r="AT40" s="87">
        <f t="shared" si="10"/>
        <v>276550.42157570226</v>
      </c>
      <c r="AU40" s="87">
        <f t="shared" si="11"/>
        <v>277103.52241885371</v>
      </c>
      <c r="AV40" s="87">
        <f t="shared" si="12"/>
        <v>280982.97173271771</v>
      </c>
      <c r="AW40" s="87">
        <f t="shared" si="13"/>
        <v>286883.61413910473</v>
      </c>
      <c r="AX40" s="87">
        <f t="shared" si="14"/>
        <v>294916.35533499962</v>
      </c>
      <c r="AY40" s="87">
        <f t="shared" si="15"/>
        <v>296980.76982234459</v>
      </c>
      <c r="AZ40" s="87">
        <f t="shared" si="16"/>
        <v>356376.92378681345</v>
      </c>
      <c r="BA40" s="87">
        <f t="shared" si="17"/>
        <v>341880.2353615872</v>
      </c>
      <c r="BB40" s="87">
        <f t="shared" si="18"/>
        <v>327973.24273670907</v>
      </c>
      <c r="BC40" s="87">
        <f t="shared" si="19"/>
        <v>314631.95828640228</v>
      </c>
      <c r="BD40" s="87">
        <f t="shared" si="20"/>
        <v>301833.3701527181</v>
      </c>
    </row>
    <row r="41" spans="1:56" s="20" customFormat="1" x14ac:dyDescent="0.2">
      <c r="A41" s="41"/>
      <c r="B41" s="86">
        <f>'3. Investeringen'!B27</f>
        <v>13</v>
      </c>
      <c r="C41" s="86" t="str">
        <f>'3. Investeringen'!F27</f>
        <v>TD</v>
      </c>
      <c r="D41" s="86" t="str">
        <f>'3. Investeringen'!G27</f>
        <v>Nieuwe investeringen TD</v>
      </c>
      <c r="E41" s="121">
        <f>'3. Investeringen'!K27</f>
        <v>2006</v>
      </c>
      <c r="G41" s="86">
        <f>'7. Nominale afschrijvingen'!R30</f>
        <v>72809.386694590648</v>
      </c>
      <c r="H41" s="86">
        <f>'7. Nominale afschrijvingen'!S30</f>
        <v>72809.386694590663</v>
      </c>
      <c r="I41" s="86">
        <f>'7. Nominale afschrijvingen'!T30</f>
        <v>72809.386694590663</v>
      </c>
      <c r="J41" s="86">
        <f>'7. Nominale afschrijvingen'!U30</f>
        <v>72809.386694590663</v>
      </c>
      <c r="K41" s="86">
        <f>'7. Nominale afschrijvingen'!V30</f>
        <v>72809.386694590663</v>
      </c>
      <c r="L41" s="86">
        <f>'7. Nominale afschrijvingen'!W30</f>
        <v>72809.386694590663</v>
      </c>
      <c r="M41" s="86">
        <f>'7. Nominale afschrijvingen'!X30</f>
        <v>72809.386694590663</v>
      </c>
      <c r="N41" s="86">
        <f>'7. Nominale afschrijvingen'!Y30</f>
        <v>72809.386694590663</v>
      </c>
      <c r="O41" s="86">
        <f>'7. Nominale afschrijvingen'!Z30</f>
        <v>72809.386694590663</v>
      </c>
      <c r="P41" s="86">
        <f>'7. Nominale afschrijvingen'!AA30</f>
        <v>72809.386694590663</v>
      </c>
      <c r="Q41" s="86">
        <f>'7. Nominale afschrijvingen'!AB30</f>
        <v>72809.386694590663</v>
      </c>
      <c r="R41" s="86">
        <f>'7. Nominale afschrijvingen'!AC30</f>
        <v>87371.264033508764</v>
      </c>
      <c r="S41" s="86">
        <f>'7. Nominale afschrijvingen'!AD30</f>
        <v>80140.538734183909</v>
      </c>
      <c r="T41" s="86">
        <f>'7. Nominale afschrijvingen'!AE30</f>
        <v>73508.218287216965</v>
      </c>
      <c r="U41" s="86">
        <f>'7. Nominale afschrijvingen'!AF30</f>
        <v>70844.877044926499</v>
      </c>
      <c r="V41" s="86">
        <f>'7. Nominale afschrijvingen'!AG30</f>
        <v>70844.877044926499</v>
      </c>
      <c r="W41" s="40"/>
      <c r="X41" s="118">
        <f>IF($C41="TD",INDEX('4. CPI-tabel'!$D$20:$Z$42,$E41-2003,X$28-2003),
IF(X$28&gt;=$E41,MAX(1,INDEX('4. CPI-tabel'!$D$20:$Z$42,MAX($E41,2010)-2003,X$28-2003)),0))</f>
        <v>1.0770497968557597</v>
      </c>
      <c r="Y41" s="118">
        <f>IF($C41="TD",INDEX('4. CPI-tabel'!$D$20:$Z$42,$E41-2003,Y$28-2003),
IF(Y$28&gt;=$E41,MAX(1,INDEX('4. CPI-tabel'!$D$20:$Z$42,MAX($E41,2010)-2003,Y$28-2003)),0))</f>
        <v>1.1050530915740095</v>
      </c>
      <c r="Z41" s="118">
        <f>IF($C41="TD",INDEX('4. CPI-tabel'!$D$20:$Z$42,$E41-2003,Z$28-2003),
IF(Z$28&gt;=$E41,MAX(1,INDEX('4. CPI-tabel'!$D$20:$Z$42,MAX($E41,2010)-2003,Z$28-2003)),0))</f>
        <v>1.1304693126802117</v>
      </c>
      <c r="AA41" s="118">
        <f>IF($C41="TD",INDEX('4. CPI-tabel'!$D$20:$Z$42,$E41-2003,AA$28-2003),
IF(AA$28&gt;=$E41,MAX(1,INDEX('4. CPI-tabel'!$D$20:$Z$42,MAX($E41,2010)-2003,AA$28-2003)),0))</f>
        <v>1.1621224534352577</v>
      </c>
      <c r="AB41" s="118">
        <f>IF($C41="TD",INDEX('4. CPI-tabel'!$D$20:$Z$42,$E41-2003,AB$28-2003),
IF(AB$28&gt;=$E41,MAX(1,INDEX('4. CPI-tabel'!$D$20:$Z$42,MAX($E41,2010)-2003,AB$28-2003)),0))</f>
        <v>1.1737436779696102</v>
      </c>
      <c r="AC41" s="118">
        <f>IF($C41="TD",INDEX('4. CPI-tabel'!$D$20:$Z$42,$E41-2003,AC$28-2003),
IF(AC$28&gt;=$E41,MAX(1,INDEX('4. CPI-tabel'!$D$20:$Z$42,MAX($E41,2010)-2003,AC$28-2003)),0))</f>
        <v>1.183133627393367</v>
      </c>
      <c r="AD41" s="118">
        <f>IF($C41="TD",INDEX('4. CPI-tabel'!$D$20:$Z$42,$E41-2003,AD$28-2003),
IF(AD$28&gt;=$E41,MAX(1,INDEX('4. CPI-tabel'!$D$20:$Z$42,MAX($E41,2010)-2003,AD$28-2003)),0))</f>
        <v>1.1854998946481539</v>
      </c>
      <c r="AE41" s="118">
        <f>IF($C41="TD",INDEX('4. CPI-tabel'!$D$20:$Z$42,$E41-2003,AE$28-2003),
IF(AE$28&gt;=$E41,MAX(1,INDEX('4. CPI-tabel'!$D$20:$Z$42,MAX($E41,2010)-2003,AE$28-2003)),0))</f>
        <v>1.2020968931732281</v>
      </c>
      <c r="AF41" s="118">
        <f>IF($C41="TD",INDEX('4. CPI-tabel'!$D$20:$Z$42,$E41-2003,AF$28-2003),
IF(AF$28&gt;=$E41,MAX(1,INDEX('4. CPI-tabel'!$D$20:$Z$42,MAX($E41,2010)-2003,AF$28-2003)),0))</f>
        <v>1.2273409279298657</v>
      </c>
      <c r="AG41" s="118">
        <f>IF($C41="TD",INDEX('4. CPI-tabel'!$D$20:$Z$42,$E41-2003,AG$28-2003),
IF(AG$28&gt;=$E41,MAX(1,INDEX('4. CPI-tabel'!$D$20:$Z$42,MAX($E41,2010)-2003,AG$28-2003)),0))</f>
        <v>1.2617064739119019</v>
      </c>
      <c r="AH41" s="118">
        <f>IF($C41="TD",INDEX('4. CPI-tabel'!$D$20:$Z$42,$E41-2003,AH$28-2003),
IF(AH$28&gt;=$E41,MAX(1,INDEX('4. CPI-tabel'!$D$20:$Z$42,MAX($E41,2010)-2003,AH$28-2003)),0))</f>
        <v>1.270538419229285</v>
      </c>
      <c r="AI41" s="118">
        <f>IF($C41="TD",INDEX('4. CPI-tabel'!$D$20:$Z$42,$E41-2003,AI$28-2003),
IF(AI$28&gt;=$E41,MAX(1,INDEX('4. CPI-tabel'!$D$20:$Z$42,MAX($E41,2010)-2003,AI$28-2003)),0))</f>
        <v>1.270538419229285</v>
      </c>
      <c r="AJ41" s="118">
        <f>IF($C41="TD",INDEX('4. CPI-tabel'!$D$20:$Z$42,$E41-2003,AJ$28-2003),
IF(AJ$28&gt;=$E41,MAX(1,INDEX('4. CPI-tabel'!$D$20:$Z$42,MAX($E41,2010)-2003,AJ$28-2003)),0))</f>
        <v>1.270538419229285</v>
      </c>
      <c r="AK41" s="118">
        <f>IF($C41="TD",INDEX('4. CPI-tabel'!$D$20:$Z$42,$E41-2003,AK$28-2003),
IF(AK$28&gt;=$E41,MAX(1,INDEX('4. CPI-tabel'!$D$20:$Z$42,MAX($E41,2010)-2003,AK$28-2003)),0))</f>
        <v>1.270538419229285</v>
      </c>
      <c r="AL41" s="118">
        <f>IF($C41="TD",INDEX('4. CPI-tabel'!$D$20:$Z$42,$E41-2003,AL$28-2003),
IF(AL$28&gt;=$E41,MAX(1,INDEX('4. CPI-tabel'!$D$20:$Z$42,MAX($E41,2010)-2003,AL$28-2003)),0))</f>
        <v>1.270538419229285</v>
      </c>
      <c r="AM41" s="118">
        <f>IF($C41="TD",INDEX('4. CPI-tabel'!$D$20:$Z$42,$E41-2003,AM$28-2003),
IF(AM$28&gt;=$E41,MAX(1,INDEX('4. CPI-tabel'!$D$20:$Z$42,MAX($E41,2010)-2003,AM$28-2003)),0))</f>
        <v>1.270538419229285</v>
      </c>
      <c r="AO41" s="87">
        <f t="shared" si="5"/>
        <v>78419.335148601313</v>
      </c>
      <c r="AP41" s="87">
        <f t="shared" si="6"/>
        <v>80458.237862464972</v>
      </c>
      <c r="AQ41" s="87">
        <f t="shared" si="7"/>
        <v>82308.777333301652</v>
      </c>
      <c r="AR41" s="87">
        <f t="shared" si="8"/>
        <v>84613.423098634114</v>
      </c>
      <c r="AS41" s="87">
        <f t="shared" si="9"/>
        <v>85459.557329620438</v>
      </c>
      <c r="AT41" s="87">
        <f t="shared" si="10"/>
        <v>86143.233788257407</v>
      </c>
      <c r="AU41" s="87">
        <f t="shared" si="11"/>
        <v>86315.520255833922</v>
      </c>
      <c r="AV41" s="87">
        <f t="shared" si="12"/>
        <v>87523.937539415609</v>
      </c>
      <c r="AW41" s="87">
        <f t="shared" si="13"/>
        <v>89361.940227743326</v>
      </c>
      <c r="AX41" s="87">
        <f t="shared" si="14"/>
        <v>91864.074554120132</v>
      </c>
      <c r="AY41" s="87">
        <f t="shared" si="15"/>
        <v>92507.123075998956</v>
      </c>
      <c r="AZ41" s="87">
        <f t="shared" si="16"/>
        <v>111008.54769119871</v>
      </c>
      <c r="BA41" s="87">
        <f t="shared" si="17"/>
        <v>101821.6333995133</v>
      </c>
      <c r="BB41" s="87">
        <f t="shared" si="18"/>
        <v>93395.015463001866</v>
      </c>
      <c r="BC41" s="87">
        <f t="shared" si="19"/>
        <v>90011.138091153975</v>
      </c>
      <c r="BD41" s="87">
        <f t="shared" si="20"/>
        <v>90011.138091153975</v>
      </c>
    </row>
    <row r="42" spans="1:56" s="20" customFormat="1" x14ac:dyDescent="0.2">
      <c r="A42" s="41"/>
      <c r="B42" s="86">
        <f>'3. Investeringen'!B28</f>
        <v>14</v>
      </c>
      <c r="C42" s="86" t="str">
        <f>'3. Investeringen'!F28</f>
        <v>TD</v>
      </c>
      <c r="D42" s="86" t="str">
        <f>'3. Investeringen'!G28</f>
        <v>Nieuwe investeringen TD</v>
      </c>
      <c r="E42" s="121">
        <f>'3. Investeringen'!K28</f>
        <v>2006</v>
      </c>
      <c r="G42" s="86">
        <f>'7. Nominale afschrijvingen'!R31</f>
        <v>0</v>
      </c>
      <c r="H42" s="86">
        <f>'7. Nominale afschrijvingen'!S31</f>
        <v>0</v>
      </c>
      <c r="I42" s="86">
        <f>'7. Nominale afschrijvingen'!T31</f>
        <v>0</v>
      </c>
      <c r="J42" s="86">
        <f>'7. Nominale afschrijvingen'!U31</f>
        <v>0</v>
      </c>
      <c r="K42" s="86">
        <f>'7. Nominale afschrijvingen'!V31</f>
        <v>0</v>
      </c>
      <c r="L42" s="86">
        <f>'7. Nominale afschrijvingen'!W31</f>
        <v>0</v>
      </c>
      <c r="M42" s="86">
        <f>'7. Nominale afschrijvingen'!X31</f>
        <v>0</v>
      </c>
      <c r="N42" s="86">
        <f>'7. Nominale afschrijvingen'!Y31</f>
        <v>0</v>
      </c>
      <c r="O42" s="86">
        <f>'7. Nominale afschrijvingen'!Z31</f>
        <v>0</v>
      </c>
      <c r="P42" s="86">
        <f>'7. Nominale afschrijvingen'!AA31</f>
        <v>0</v>
      </c>
      <c r="Q42" s="86">
        <f>'7. Nominale afschrijvingen'!AB31</f>
        <v>0</v>
      </c>
      <c r="R42" s="86">
        <f>'7. Nominale afschrijvingen'!AC31</f>
        <v>0</v>
      </c>
      <c r="S42" s="86">
        <f>'7. Nominale afschrijvingen'!AD31</f>
        <v>0</v>
      </c>
      <c r="T42" s="86">
        <f>'7. Nominale afschrijvingen'!AE31</f>
        <v>0</v>
      </c>
      <c r="U42" s="86">
        <f>'7. Nominale afschrijvingen'!AF31</f>
        <v>0</v>
      </c>
      <c r="V42" s="86">
        <f>'7. Nominale afschrijvingen'!AG31</f>
        <v>0</v>
      </c>
      <c r="W42" s="40"/>
      <c r="X42" s="118">
        <f>IF($C42="TD",INDEX('4. CPI-tabel'!$D$20:$Z$42,$E42-2003,X$28-2003),
IF(X$28&gt;=$E42,MAX(1,INDEX('4. CPI-tabel'!$D$20:$Z$42,MAX($E42,2010)-2003,X$28-2003)),0))</f>
        <v>1.0770497968557597</v>
      </c>
      <c r="Y42" s="118">
        <f>IF($C42="TD",INDEX('4. CPI-tabel'!$D$20:$Z$42,$E42-2003,Y$28-2003),
IF(Y$28&gt;=$E42,MAX(1,INDEX('4. CPI-tabel'!$D$20:$Z$42,MAX($E42,2010)-2003,Y$28-2003)),0))</f>
        <v>1.1050530915740095</v>
      </c>
      <c r="Z42" s="118">
        <f>IF($C42="TD",INDEX('4. CPI-tabel'!$D$20:$Z$42,$E42-2003,Z$28-2003),
IF(Z$28&gt;=$E42,MAX(1,INDEX('4. CPI-tabel'!$D$20:$Z$42,MAX($E42,2010)-2003,Z$28-2003)),0))</f>
        <v>1.1304693126802117</v>
      </c>
      <c r="AA42" s="118">
        <f>IF($C42="TD",INDEX('4. CPI-tabel'!$D$20:$Z$42,$E42-2003,AA$28-2003),
IF(AA$28&gt;=$E42,MAX(1,INDEX('4. CPI-tabel'!$D$20:$Z$42,MAX($E42,2010)-2003,AA$28-2003)),0))</f>
        <v>1.1621224534352577</v>
      </c>
      <c r="AB42" s="118">
        <f>IF($C42="TD",INDEX('4. CPI-tabel'!$D$20:$Z$42,$E42-2003,AB$28-2003),
IF(AB$28&gt;=$E42,MAX(1,INDEX('4. CPI-tabel'!$D$20:$Z$42,MAX($E42,2010)-2003,AB$28-2003)),0))</f>
        <v>1.1737436779696102</v>
      </c>
      <c r="AC42" s="118">
        <f>IF($C42="TD",INDEX('4. CPI-tabel'!$D$20:$Z$42,$E42-2003,AC$28-2003),
IF(AC$28&gt;=$E42,MAX(1,INDEX('4. CPI-tabel'!$D$20:$Z$42,MAX($E42,2010)-2003,AC$28-2003)),0))</f>
        <v>1.183133627393367</v>
      </c>
      <c r="AD42" s="118">
        <f>IF($C42="TD",INDEX('4. CPI-tabel'!$D$20:$Z$42,$E42-2003,AD$28-2003),
IF(AD$28&gt;=$E42,MAX(1,INDEX('4. CPI-tabel'!$D$20:$Z$42,MAX($E42,2010)-2003,AD$28-2003)),0))</f>
        <v>1.1854998946481539</v>
      </c>
      <c r="AE42" s="118">
        <f>IF($C42="TD",INDEX('4. CPI-tabel'!$D$20:$Z$42,$E42-2003,AE$28-2003),
IF(AE$28&gt;=$E42,MAX(1,INDEX('4. CPI-tabel'!$D$20:$Z$42,MAX($E42,2010)-2003,AE$28-2003)),0))</f>
        <v>1.2020968931732281</v>
      </c>
      <c r="AF42" s="118">
        <f>IF($C42="TD",INDEX('4. CPI-tabel'!$D$20:$Z$42,$E42-2003,AF$28-2003),
IF(AF$28&gt;=$E42,MAX(1,INDEX('4. CPI-tabel'!$D$20:$Z$42,MAX($E42,2010)-2003,AF$28-2003)),0))</f>
        <v>1.2273409279298657</v>
      </c>
      <c r="AG42" s="118">
        <f>IF($C42="TD",INDEX('4. CPI-tabel'!$D$20:$Z$42,$E42-2003,AG$28-2003),
IF(AG$28&gt;=$E42,MAX(1,INDEX('4. CPI-tabel'!$D$20:$Z$42,MAX($E42,2010)-2003,AG$28-2003)),0))</f>
        <v>1.2617064739119019</v>
      </c>
      <c r="AH42" s="118">
        <f>IF($C42="TD",INDEX('4. CPI-tabel'!$D$20:$Z$42,$E42-2003,AH$28-2003),
IF(AH$28&gt;=$E42,MAX(1,INDEX('4. CPI-tabel'!$D$20:$Z$42,MAX($E42,2010)-2003,AH$28-2003)),0))</f>
        <v>1.270538419229285</v>
      </c>
      <c r="AI42" s="118">
        <f>IF($C42="TD",INDEX('4. CPI-tabel'!$D$20:$Z$42,$E42-2003,AI$28-2003),
IF(AI$28&gt;=$E42,MAX(1,INDEX('4. CPI-tabel'!$D$20:$Z$42,MAX($E42,2010)-2003,AI$28-2003)),0))</f>
        <v>1.270538419229285</v>
      </c>
      <c r="AJ42" s="118">
        <f>IF($C42="TD",INDEX('4. CPI-tabel'!$D$20:$Z$42,$E42-2003,AJ$28-2003),
IF(AJ$28&gt;=$E42,MAX(1,INDEX('4. CPI-tabel'!$D$20:$Z$42,MAX($E42,2010)-2003,AJ$28-2003)),0))</f>
        <v>1.270538419229285</v>
      </c>
      <c r="AK42" s="118">
        <f>IF($C42="TD",INDEX('4. CPI-tabel'!$D$20:$Z$42,$E42-2003,AK$28-2003),
IF(AK$28&gt;=$E42,MAX(1,INDEX('4. CPI-tabel'!$D$20:$Z$42,MAX($E42,2010)-2003,AK$28-2003)),0))</f>
        <v>1.270538419229285</v>
      </c>
      <c r="AL42" s="118">
        <f>IF($C42="TD",INDEX('4. CPI-tabel'!$D$20:$Z$42,$E42-2003,AL$28-2003),
IF(AL$28&gt;=$E42,MAX(1,INDEX('4. CPI-tabel'!$D$20:$Z$42,MAX($E42,2010)-2003,AL$28-2003)),0))</f>
        <v>1.270538419229285</v>
      </c>
      <c r="AM42" s="118">
        <f>IF($C42="TD",INDEX('4. CPI-tabel'!$D$20:$Z$42,$E42-2003,AM$28-2003),
IF(AM$28&gt;=$E42,MAX(1,INDEX('4. CPI-tabel'!$D$20:$Z$42,MAX($E42,2010)-2003,AM$28-2003)),0))</f>
        <v>1.270538419229285</v>
      </c>
      <c r="AO42" s="87">
        <f t="shared" si="5"/>
        <v>0</v>
      </c>
      <c r="AP42" s="87">
        <f t="shared" si="6"/>
        <v>0</v>
      </c>
      <c r="AQ42" s="87">
        <f t="shared" si="7"/>
        <v>0</v>
      </c>
      <c r="AR42" s="87">
        <f t="shared" si="8"/>
        <v>0</v>
      </c>
      <c r="AS42" s="87">
        <f t="shared" si="9"/>
        <v>0</v>
      </c>
      <c r="AT42" s="87">
        <f t="shared" si="10"/>
        <v>0</v>
      </c>
      <c r="AU42" s="87">
        <f t="shared" si="11"/>
        <v>0</v>
      </c>
      <c r="AV42" s="87">
        <f t="shared" si="12"/>
        <v>0</v>
      </c>
      <c r="AW42" s="87">
        <f t="shared" si="13"/>
        <v>0</v>
      </c>
      <c r="AX42" s="87">
        <f t="shared" si="14"/>
        <v>0</v>
      </c>
      <c r="AY42" s="87">
        <f t="shared" si="15"/>
        <v>0</v>
      </c>
      <c r="AZ42" s="87">
        <f t="shared" si="16"/>
        <v>0</v>
      </c>
      <c r="BA42" s="87">
        <f t="shared" si="17"/>
        <v>0</v>
      </c>
      <c r="BB42" s="87">
        <f t="shared" si="18"/>
        <v>0</v>
      </c>
      <c r="BC42" s="87">
        <f t="shared" si="19"/>
        <v>0</v>
      </c>
      <c r="BD42" s="87">
        <f t="shared" si="20"/>
        <v>0</v>
      </c>
    </row>
    <row r="43" spans="1:56" s="20" customFormat="1" x14ac:dyDescent="0.2">
      <c r="A43" s="41"/>
      <c r="B43" s="86">
        <f>'3. Investeringen'!B29</f>
        <v>15</v>
      </c>
      <c r="C43" s="86" t="str">
        <f>'3. Investeringen'!F29</f>
        <v>TD</v>
      </c>
      <c r="D43" s="86" t="str">
        <f>'3. Investeringen'!G29</f>
        <v>Nieuwe investeringen TD</v>
      </c>
      <c r="E43" s="121">
        <f>'3. Investeringen'!K29</f>
        <v>2007</v>
      </c>
      <c r="G43" s="86">
        <f>'7. Nominale afschrijvingen'!R32</f>
        <v>77798.345454545459</v>
      </c>
      <c r="H43" s="86">
        <f>'7. Nominale afschrijvingen'!S32</f>
        <v>77798.345454545473</v>
      </c>
      <c r="I43" s="86">
        <f>'7. Nominale afschrijvingen'!T32</f>
        <v>77798.345454545473</v>
      </c>
      <c r="J43" s="86">
        <f>'7. Nominale afschrijvingen'!U32</f>
        <v>77798.345454545473</v>
      </c>
      <c r="K43" s="86">
        <f>'7. Nominale afschrijvingen'!V32</f>
        <v>77798.345454545473</v>
      </c>
      <c r="L43" s="86">
        <f>'7. Nominale afschrijvingen'!W32</f>
        <v>77798.345454545473</v>
      </c>
      <c r="M43" s="86">
        <f>'7. Nominale afschrijvingen'!X32</f>
        <v>77798.345454545473</v>
      </c>
      <c r="N43" s="86">
        <f>'7. Nominale afschrijvingen'!Y32</f>
        <v>77798.345454545473</v>
      </c>
      <c r="O43" s="86">
        <f>'7. Nominale afschrijvingen'!Z32</f>
        <v>77798.345454545473</v>
      </c>
      <c r="P43" s="86">
        <f>'7. Nominale afschrijvingen'!AA32</f>
        <v>77798.345454545473</v>
      </c>
      <c r="Q43" s="86">
        <f>'7. Nominale afschrijvingen'!AB32</f>
        <v>77798.345454545473</v>
      </c>
      <c r="R43" s="86">
        <f>'7. Nominale afschrijvingen'!AC32</f>
        <v>93358.014545454542</v>
      </c>
      <c r="S43" s="86">
        <f>'7. Nominale afschrijvingen'!AD32</f>
        <v>90591.851151515148</v>
      </c>
      <c r="T43" s="86">
        <f>'7. Nominale afschrijvingen'!AE32</f>
        <v>87907.64815443322</v>
      </c>
      <c r="U43" s="86">
        <f>'7. Nominale afschrijvingen'!AF32</f>
        <v>85302.977098005562</v>
      </c>
      <c r="V43" s="86">
        <f>'7. Nominale afschrijvingen'!AG32</f>
        <v>82775.481480286879</v>
      </c>
      <c r="W43" s="40"/>
      <c r="X43" s="118">
        <f>IF($C43="TD",INDEX('4. CPI-tabel'!$D$20:$Z$42,$E43-2003,X$28-2003),
IF(X$28&gt;=$E43,MAX(1,INDEX('4. CPI-tabel'!$D$20:$Z$42,MAX($E43,2010)-2003,X$28-2003)),0))</f>
        <v>1.0621792868399995</v>
      </c>
      <c r="Y43" s="118">
        <f>IF($C43="TD",INDEX('4. CPI-tabel'!$D$20:$Z$42,$E43-2003,Y$28-2003),
IF(Y$28&gt;=$E43,MAX(1,INDEX('4. CPI-tabel'!$D$20:$Z$42,MAX($E43,2010)-2003,Y$28-2003)),0))</f>
        <v>1.0897959482978394</v>
      </c>
      <c r="Z43" s="118">
        <f>IF($C43="TD",INDEX('4. CPI-tabel'!$D$20:$Z$42,$E43-2003,Z$28-2003),
IF(Z$28&gt;=$E43,MAX(1,INDEX('4. CPI-tabel'!$D$20:$Z$42,MAX($E43,2010)-2003,Z$28-2003)),0))</f>
        <v>1.1148612551086896</v>
      </c>
      <c r="AA43" s="118">
        <f>IF($C43="TD",INDEX('4. CPI-tabel'!$D$20:$Z$42,$E43-2003,AA$28-2003),
IF(AA$28&gt;=$E43,MAX(1,INDEX('4. CPI-tabel'!$D$20:$Z$42,MAX($E43,2010)-2003,AA$28-2003)),0))</f>
        <v>1.1460773702517328</v>
      </c>
      <c r="AB43" s="118">
        <f>IF($C43="TD",INDEX('4. CPI-tabel'!$D$20:$Z$42,$E43-2003,AB$28-2003),
IF(AB$28&gt;=$E43,MAX(1,INDEX('4. CPI-tabel'!$D$20:$Z$42,MAX($E43,2010)-2003,AB$28-2003)),0))</f>
        <v>1.1575381439542503</v>
      </c>
      <c r="AC43" s="118">
        <f>IF($C43="TD",INDEX('4. CPI-tabel'!$D$20:$Z$42,$E43-2003,AC$28-2003),
IF(AC$28&gt;=$E43,MAX(1,INDEX('4. CPI-tabel'!$D$20:$Z$42,MAX($E43,2010)-2003,AC$28-2003)),0))</f>
        <v>1.1667984491058843</v>
      </c>
      <c r="AD43" s="118">
        <f>IF($C43="TD",INDEX('4. CPI-tabel'!$D$20:$Z$42,$E43-2003,AD$28-2003),
IF(AD$28&gt;=$E43,MAX(1,INDEX('4. CPI-tabel'!$D$20:$Z$42,MAX($E43,2010)-2003,AD$28-2003)),0))</f>
        <v>1.1691320460040959</v>
      </c>
      <c r="AE43" s="118">
        <f>IF($C43="TD",INDEX('4. CPI-tabel'!$D$20:$Z$42,$E43-2003,AE$28-2003),
IF(AE$28&gt;=$E43,MAX(1,INDEX('4. CPI-tabel'!$D$20:$Z$42,MAX($E43,2010)-2003,AE$28-2003)),0))</f>
        <v>1.1854998946481532</v>
      </c>
      <c r="AF43" s="118">
        <f>IF($C43="TD",INDEX('4. CPI-tabel'!$D$20:$Z$42,$E43-2003,AF$28-2003),
IF(AF$28&gt;=$E43,MAX(1,INDEX('4. CPI-tabel'!$D$20:$Z$42,MAX($E43,2010)-2003,AF$28-2003)),0))</f>
        <v>1.2103953924357642</v>
      </c>
      <c r="AG43" s="118">
        <f>IF($C43="TD",INDEX('4. CPI-tabel'!$D$20:$Z$42,$E43-2003,AG$28-2003),
IF(AG$28&gt;=$E43,MAX(1,INDEX('4. CPI-tabel'!$D$20:$Z$42,MAX($E43,2010)-2003,AG$28-2003)),0))</f>
        <v>1.2442864634239656</v>
      </c>
      <c r="AH43" s="118">
        <f>IF($C43="TD",INDEX('4. CPI-tabel'!$D$20:$Z$42,$E43-2003,AH$28-2003),
IF(AH$28&gt;=$E43,MAX(1,INDEX('4. CPI-tabel'!$D$20:$Z$42,MAX($E43,2010)-2003,AH$28-2003)),0))</f>
        <v>1.2529964686679333</v>
      </c>
      <c r="AI43" s="118">
        <f>IF($C43="TD",INDEX('4. CPI-tabel'!$D$20:$Z$42,$E43-2003,AI$28-2003),
IF(AI$28&gt;=$E43,MAX(1,INDEX('4. CPI-tabel'!$D$20:$Z$42,MAX($E43,2010)-2003,AI$28-2003)),0))</f>
        <v>1.2529964686679333</v>
      </c>
      <c r="AJ43" s="118">
        <f>IF($C43="TD",INDEX('4. CPI-tabel'!$D$20:$Z$42,$E43-2003,AJ$28-2003),
IF(AJ$28&gt;=$E43,MAX(1,INDEX('4. CPI-tabel'!$D$20:$Z$42,MAX($E43,2010)-2003,AJ$28-2003)),0))</f>
        <v>1.2529964686679333</v>
      </c>
      <c r="AK43" s="118">
        <f>IF($C43="TD",INDEX('4. CPI-tabel'!$D$20:$Z$42,$E43-2003,AK$28-2003),
IF(AK$28&gt;=$E43,MAX(1,INDEX('4. CPI-tabel'!$D$20:$Z$42,MAX($E43,2010)-2003,AK$28-2003)),0))</f>
        <v>1.2529964686679333</v>
      </c>
      <c r="AL43" s="118">
        <f>IF($C43="TD",INDEX('4. CPI-tabel'!$D$20:$Z$42,$E43-2003,AL$28-2003),
IF(AL$28&gt;=$E43,MAX(1,INDEX('4. CPI-tabel'!$D$20:$Z$42,MAX($E43,2010)-2003,AL$28-2003)),0))</f>
        <v>1.2529964686679333</v>
      </c>
      <c r="AM43" s="118">
        <f>IF($C43="TD",INDEX('4. CPI-tabel'!$D$20:$Z$42,$E43-2003,AM$28-2003),
IF(AM$28&gt;=$E43,MAX(1,INDEX('4. CPI-tabel'!$D$20:$Z$42,MAX($E43,2010)-2003,AM$28-2003)),0))</f>
        <v>1.2529964686679333</v>
      </c>
      <c r="AO43" s="87">
        <f t="shared" si="5"/>
        <v>82635.791092241008</v>
      </c>
      <c r="AP43" s="87">
        <f t="shared" si="6"/>
        <v>84784.321660639296</v>
      </c>
      <c r="AQ43" s="87">
        <f t="shared" si="7"/>
        <v>86734.36105883398</v>
      </c>
      <c r="AR43" s="87">
        <f t="shared" si="8"/>
        <v>89162.923168481328</v>
      </c>
      <c r="AS43" s="87">
        <f t="shared" si="9"/>
        <v>90054.552400166154</v>
      </c>
      <c r="AT43" s="87">
        <f t="shared" si="10"/>
        <v>90774.988819367485</v>
      </c>
      <c r="AU43" s="87">
        <f t="shared" si="11"/>
        <v>90956.5387970062</v>
      </c>
      <c r="AV43" s="87">
        <f t="shared" si="12"/>
        <v>92229.930340164283</v>
      </c>
      <c r="AW43" s="87">
        <f t="shared" si="13"/>
        <v>94166.758877307715</v>
      </c>
      <c r="AX43" s="87">
        <f t="shared" si="14"/>
        <v>96803.428125872335</v>
      </c>
      <c r="AY43" s="87">
        <f t="shared" si="15"/>
        <v>97481.052122753448</v>
      </c>
      <c r="AZ43" s="87">
        <f t="shared" si="16"/>
        <v>116977.2625473041</v>
      </c>
      <c r="BA43" s="87">
        <f t="shared" si="17"/>
        <v>113511.26958293954</v>
      </c>
      <c r="BB43" s="87">
        <f t="shared" si="18"/>
        <v>110147.97270640799</v>
      </c>
      <c r="BC43" s="87">
        <f t="shared" si="19"/>
        <v>106884.32907066256</v>
      </c>
      <c r="BD43" s="87">
        <f t="shared" si="20"/>
        <v>103717.38598708737</v>
      </c>
    </row>
    <row r="44" spans="1:56" s="20" customFormat="1" x14ac:dyDescent="0.2">
      <c r="A44" s="41"/>
      <c r="B44" s="86">
        <f>'3. Investeringen'!B30</f>
        <v>16</v>
      </c>
      <c r="C44" s="86" t="str">
        <f>'3. Investeringen'!F30</f>
        <v>TD</v>
      </c>
      <c r="D44" s="86" t="str">
        <f>'3. Investeringen'!G30</f>
        <v>Nieuwe investeringen TD</v>
      </c>
      <c r="E44" s="121">
        <f>'3. Investeringen'!K30</f>
        <v>2007</v>
      </c>
      <c r="G44" s="86">
        <f>'7. Nominale afschrijvingen'!R33</f>
        <v>373343.2</v>
      </c>
      <c r="H44" s="86">
        <f>'7. Nominale afschrijvingen'!S33</f>
        <v>373343.2</v>
      </c>
      <c r="I44" s="86">
        <f>'7. Nominale afschrijvingen'!T33</f>
        <v>373343.2</v>
      </c>
      <c r="J44" s="86">
        <f>'7. Nominale afschrijvingen'!U33</f>
        <v>373343.2</v>
      </c>
      <c r="K44" s="86">
        <f>'7. Nominale afschrijvingen'!V33</f>
        <v>373343.2</v>
      </c>
      <c r="L44" s="86">
        <f>'7. Nominale afschrijvingen'!W33</f>
        <v>373343.2</v>
      </c>
      <c r="M44" s="86">
        <f>'7. Nominale afschrijvingen'!X33</f>
        <v>373343.2</v>
      </c>
      <c r="N44" s="86">
        <f>'7. Nominale afschrijvingen'!Y33</f>
        <v>373343.2</v>
      </c>
      <c r="O44" s="86">
        <f>'7. Nominale afschrijvingen'!Z33</f>
        <v>373343.2</v>
      </c>
      <c r="P44" s="86">
        <f>'7. Nominale afschrijvingen'!AA33</f>
        <v>373343.2</v>
      </c>
      <c r="Q44" s="86">
        <f>'7. Nominale afschrijvingen'!AB33</f>
        <v>373343.2</v>
      </c>
      <c r="R44" s="86">
        <f>'7. Nominale afschrijvingen'!AC33</f>
        <v>448011.83999999985</v>
      </c>
      <c r="S44" s="86">
        <f>'7. Nominale afschrijvingen'!AD33</f>
        <v>430385.14465573756</v>
      </c>
      <c r="T44" s="86">
        <f>'7. Nominale afschrijvingen'!AE33</f>
        <v>413451.95863649546</v>
      </c>
      <c r="U44" s="86">
        <f>'7. Nominale afschrijvingen'!AF33</f>
        <v>397184.99632948573</v>
      </c>
      <c r="V44" s="86">
        <f>'7. Nominale afschrijvingen'!AG33</f>
        <v>381558.04565422726</v>
      </c>
      <c r="W44" s="40"/>
      <c r="X44" s="118">
        <f>IF($C44="TD",INDEX('4. CPI-tabel'!$D$20:$Z$42,$E44-2003,X$28-2003),
IF(X$28&gt;=$E44,MAX(1,INDEX('4. CPI-tabel'!$D$20:$Z$42,MAX($E44,2010)-2003,X$28-2003)),0))</f>
        <v>1.0621792868399995</v>
      </c>
      <c r="Y44" s="118">
        <f>IF($C44="TD",INDEX('4. CPI-tabel'!$D$20:$Z$42,$E44-2003,Y$28-2003),
IF(Y$28&gt;=$E44,MAX(1,INDEX('4. CPI-tabel'!$D$20:$Z$42,MAX($E44,2010)-2003,Y$28-2003)),0))</f>
        <v>1.0897959482978394</v>
      </c>
      <c r="Z44" s="118">
        <f>IF($C44="TD",INDEX('4. CPI-tabel'!$D$20:$Z$42,$E44-2003,Z$28-2003),
IF(Z$28&gt;=$E44,MAX(1,INDEX('4. CPI-tabel'!$D$20:$Z$42,MAX($E44,2010)-2003,Z$28-2003)),0))</f>
        <v>1.1148612551086896</v>
      </c>
      <c r="AA44" s="118">
        <f>IF($C44="TD",INDEX('4. CPI-tabel'!$D$20:$Z$42,$E44-2003,AA$28-2003),
IF(AA$28&gt;=$E44,MAX(1,INDEX('4. CPI-tabel'!$D$20:$Z$42,MAX($E44,2010)-2003,AA$28-2003)),0))</f>
        <v>1.1460773702517328</v>
      </c>
      <c r="AB44" s="118">
        <f>IF($C44="TD",INDEX('4. CPI-tabel'!$D$20:$Z$42,$E44-2003,AB$28-2003),
IF(AB$28&gt;=$E44,MAX(1,INDEX('4. CPI-tabel'!$D$20:$Z$42,MAX($E44,2010)-2003,AB$28-2003)),0))</f>
        <v>1.1575381439542503</v>
      </c>
      <c r="AC44" s="118">
        <f>IF($C44="TD",INDEX('4. CPI-tabel'!$D$20:$Z$42,$E44-2003,AC$28-2003),
IF(AC$28&gt;=$E44,MAX(1,INDEX('4. CPI-tabel'!$D$20:$Z$42,MAX($E44,2010)-2003,AC$28-2003)),0))</f>
        <v>1.1667984491058843</v>
      </c>
      <c r="AD44" s="118">
        <f>IF($C44="TD",INDEX('4. CPI-tabel'!$D$20:$Z$42,$E44-2003,AD$28-2003),
IF(AD$28&gt;=$E44,MAX(1,INDEX('4. CPI-tabel'!$D$20:$Z$42,MAX($E44,2010)-2003,AD$28-2003)),0))</f>
        <v>1.1691320460040959</v>
      </c>
      <c r="AE44" s="118">
        <f>IF($C44="TD",INDEX('4. CPI-tabel'!$D$20:$Z$42,$E44-2003,AE$28-2003),
IF(AE$28&gt;=$E44,MAX(1,INDEX('4. CPI-tabel'!$D$20:$Z$42,MAX($E44,2010)-2003,AE$28-2003)),0))</f>
        <v>1.1854998946481532</v>
      </c>
      <c r="AF44" s="118">
        <f>IF($C44="TD",INDEX('4. CPI-tabel'!$D$20:$Z$42,$E44-2003,AF$28-2003),
IF(AF$28&gt;=$E44,MAX(1,INDEX('4. CPI-tabel'!$D$20:$Z$42,MAX($E44,2010)-2003,AF$28-2003)),0))</f>
        <v>1.2103953924357642</v>
      </c>
      <c r="AG44" s="118">
        <f>IF($C44="TD",INDEX('4. CPI-tabel'!$D$20:$Z$42,$E44-2003,AG$28-2003),
IF(AG$28&gt;=$E44,MAX(1,INDEX('4. CPI-tabel'!$D$20:$Z$42,MAX($E44,2010)-2003,AG$28-2003)),0))</f>
        <v>1.2442864634239656</v>
      </c>
      <c r="AH44" s="118">
        <f>IF($C44="TD",INDEX('4. CPI-tabel'!$D$20:$Z$42,$E44-2003,AH$28-2003),
IF(AH$28&gt;=$E44,MAX(1,INDEX('4. CPI-tabel'!$D$20:$Z$42,MAX($E44,2010)-2003,AH$28-2003)),0))</f>
        <v>1.2529964686679333</v>
      </c>
      <c r="AI44" s="118">
        <f>IF($C44="TD",INDEX('4. CPI-tabel'!$D$20:$Z$42,$E44-2003,AI$28-2003),
IF(AI$28&gt;=$E44,MAX(1,INDEX('4. CPI-tabel'!$D$20:$Z$42,MAX($E44,2010)-2003,AI$28-2003)),0))</f>
        <v>1.2529964686679333</v>
      </c>
      <c r="AJ44" s="118">
        <f>IF($C44="TD",INDEX('4. CPI-tabel'!$D$20:$Z$42,$E44-2003,AJ$28-2003),
IF(AJ$28&gt;=$E44,MAX(1,INDEX('4. CPI-tabel'!$D$20:$Z$42,MAX($E44,2010)-2003,AJ$28-2003)),0))</f>
        <v>1.2529964686679333</v>
      </c>
      <c r="AK44" s="118">
        <f>IF($C44="TD",INDEX('4. CPI-tabel'!$D$20:$Z$42,$E44-2003,AK$28-2003),
IF(AK$28&gt;=$E44,MAX(1,INDEX('4. CPI-tabel'!$D$20:$Z$42,MAX($E44,2010)-2003,AK$28-2003)),0))</f>
        <v>1.2529964686679333</v>
      </c>
      <c r="AL44" s="118">
        <f>IF($C44="TD",INDEX('4. CPI-tabel'!$D$20:$Z$42,$E44-2003,AL$28-2003),
IF(AL$28&gt;=$E44,MAX(1,INDEX('4. CPI-tabel'!$D$20:$Z$42,MAX($E44,2010)-2003,AL$28-2003)),0))</f>
        <v>1.2529964686679333</v>
      </c>
      <c r="AM44" s="118">
        <f>IF($C44="TD",INDEX('4. CPI-tabel'!$D$20:$Z$42,$E44-2003,AM$28-2003),
IF(AM$28&gt;=$E44,MAX(1,INDEX('4. CPI-tabel'!$D$20:$Z$42,MAX($E44,2010)-2003,AM$28-2003)),0))</f>
        <v>1.2529964686679333</v>
      </c>
      <c r="AO44" s="87">
        <f t="shared" si="5"/>
        <v>396557.41392256331</v>
      </c>
      <c r="AP44" s="87">
        <f t="shared" si="6"/>
        <v>406867.90668454993</v>
      </c>
      <c r="AQ44" s="87">
        <f t="shared" si="7"/>
        <v>416225.86853829451</v>
      </c>
      <c r="AR44" s="87">
        <f t="shared" si="8"/>
        <v>427880.19285736675</v>
      </c>
      <c r="AS44" s="87">
        <f t="shared" si="9"/>
        <v>432158.99478594045</v>
      </c>
      <c r="AT44" s="87">
        <f t="shared" si="10"/>
        <v>435616.26674422796</v>
      </c>
      <c r="AU44" s="87">
        <f t="shared" si="11"/>
        <v>436487.49927771639</v>
      </c>
      <c r="AV44" s="87">
        <f t="shared" si="12"/>
        <v>442598.32426760439</v>
      </c>
      <c r="AW44" s="87">
        <f t="shared" si="13"/>
        <v>451892.88907722401</v>
      </c>
      <c r="AX44" s="87">
        <f t="shared" si="14"/>
        <v>464545.88997138629</v>
      </c>
      <c r="AY44" s="87">
        <f t="shared" si="15"/>
        <v>467797.711201186</v>
      </c>
      <c r="AZ44" s="87">
        <f t="shared" si="16"/>
        <v>561357.25344142294</v>
      </c>
      <c r="BA44" s="87">
        <f t="shared" si="17"/>
        <v>539271.06642077689</v>
      </c>
      <c r="BB44" s="87">
        <f t="shared" si="18"/>
        <v>518053.84413536923</v>
      </c>
      <c r="BC44" s="87">
        <f t="shared" si="19"/>
        <v>497671.39780873171</v>
      </c>
      <c r="BD44" s="87">
        <f t="shared" si="20"/>
        <v>478090.88379658485</v>
      </c>
    </row>
    <row r="45" spans="1:56" s="20" customFormat="1" x14ac:dyDescent="0.2">
      <c r="A45" s="41"/>
      <c r="B45" s="86">
        <f>'3. Investeringen'!B31</f>
        <v>17</v>
      </c>
      <c r="C45" s="86" t="str">
        <f>'3. Investeringen'!F31</f>
        <v>TD</v>
      </c>
      <c r="D45" s="86" t="str">
        <f>'3. Investeringen'!G31</f>
        <v>Nieuwe investeringen TD</v>
      </c>
      <c r="E45" s="121">
        <f>'3. Investeringen'!K31</f>
        <v>2007</v>
      </c>
      <c r="G45" s="86">
        <f>'7. Nominale afschrijvingen'!R34</f>
        <v>55732.133333333331</v>
      </c>
      <c r="H45" s="86">
        <f>'7. Nominale afschrijvingen'!S34</f>
        <v>55732.133333333331</v>
      </c>
      <c r="I45" s="86">
        <f>'7. Nominale afschrijvingen'!T34</f>
        <v>55732.133333333331</v>
      </c>
      <c r="J45" s="86">
        <f>'7. Nominale afschrijvingen'!U34</f>
        <v>55732.133333333331</v>
      </c>
      <c r="K45" s="86">
        <f>'7. Nominale afschrijvingen'!V34</f>
        <v>55732.133333333331</v>
      </c>
      <c r="L45" s="86">
        <f>'7. Nominale afschrijvingen'!W34</f>
        <v>55732.133333333331</v>
      </c>
      <c r="M45" s="86">
        <f>'7. Nominale afschrijvingen'!X34</f>
        <v>55732.133333333331</v>
      </c>
      <c r="N45" s="86">
        <f>'7. Nominale afschrijvingen'!Y34</f>
        <v>55732.133333333331</v>
      </c>
      <c r="O45" s="86">
        <f>'7. Nominale afschrijvingen'!Z34</f>
        <v>55732.133333333331</v>
      </c>
      <c r="P45" s="86">
        <f>'7. Nominale afschrijvingen'!AA34</f>
        <v>55732.133333333331</v>
      </c>
      <c r="Q45" s="86">
        <f>'7. Nominale afschrijvingen'!AB34</f>
        <v>55732.133333333331</v>
      </c>
      <c r="R45" s="86">
        <f>'7. Nominale afschrijvingen'!AC34</f>
        <v>66878.560000000012</v>
      </c>
      <c r="S45" s="86">
        <f>'7. Nominale afschrijvingen'!AD34</f>
        <v>61700.865032258072</v>
      </c>
      <c r="T45" s="86">
        <f>'7. Nominale afschrijvingen'!AE34</f>
        <v>56924.023868470344</v>
      </c>
      <c r="U45" s="86">
        <f>'7. Nominale afschrijvingen'!AF34</f>
        <v>54267.56942127506</v>
      </c>
      <c r="V45" s="86">
        <f>'7. Nominale afschrijvingen'!AG34</f>
        <v>54267.56942127506</v>
      </c>
      <c r="W45" s="40"/>
      <c r="X45" s="118">
        <f>IF($C45="TD",INDEX('4. CPI-tabel'!$D$20:$Z$42,$E45-2003,X$28-2003),
IF(X$28&gt;=$E45,MAX(1,INDEX('4. CPI-tabel'!$D$20:$Z$42,MAX($E45,2010)-2003,X$28-2003)),0))</f>
        <v>1.0621792868399995</v>
      </c>
      <c r="Y45" s="118">
        <f>IF($C45="TD",INDEX('4. CPI-tabel'!$D$20:$Z$42,$E45-2003,Y$28-2003),
IF(Y$28&gt;=$E45,MAX(1,INDEX('4. CPI-tabel'!$D$20:$Z$42,MAX($E45,2010)-2003,Y$28-2003)),0))</f>
        <v>1.0897959482978394</v>
      </c>
      <c r="Z45" s="118">
        <f>IF($C45="TD",INDEX('4. CPI-tabel'!$D$20:$Z$42,$E45-2003,Z$28-2003),
IF(Z$28&gt;=$E45,MAX(1,INDEX('4. CPI-tabel'!$D$20:$Z$42,MAX($E45,2010)-2003,Z$28-2003)),0))</f>
        <v>1.1148612551086896</v>
      </c>
      <c r="AA45" s="118">
        <f>IF($C45="TD",INDEX('4. CPI-tabel'!$D$20:$Z$42,$E45-2003,AA$28-2003),
IF(AA$28&gt;=$E45,MAX(1,INDEX('4. CPI-tabel'!$D$20:$Z$42,MAX($E45,2010)-2003,AA$28-2003)),0))</f>
        <v>1.1460773702517328</v>
      </c>
      <c r="AB45" s="118">
        <f>IF($C45="TD",INDEX('4. CPI-tabel'!$D$20:$Z$42,$E45-2003,AB$28-2003),
IF(AB$28&gt;=$E45,MAX(1,INDEX('4. CPI-tabel'!$D$20:$Z$42,MAX($E45,2010)-2003,AB$28-2003)),0))</f>
        <v>1.1575381439542503</v>
      </c>
      <c r="AC45" s="118">
        <f>IF($C45="TD",INDEX('4. CPI-tabel'!$D$20:$Z$42,$E45-2003,AC$28-2003),
IF(AC$28&gt;=$E45,MAX(1,INDEX('4. CPI-tabel'!$D$20:$Z$42,MAX($E45,2010)-2003,AC$28-2003)),0))</f>
        <v>1.1667984491058843</v>
      </c>
      <c r="AD45" s="118">
        <f>IF($C45="TD",INDEX('4. CPI-tabel'!$D$20:$Z$42,$E45-2003,AD$28-2003),
IF(AD$28&gt;=$E45,MAX(1,INDEX('4. CPI-tabel'!$D$20:$Z$42,MAX($E45,2010)-2003,AD$28-2003)),0))</f>
        <v>1.1691320460040959</v>
      </c>
      <c r="AE45" s="118">
        <f>IF($C45="TD",INDEX('4. CPI-tabel'!$D$20:$Z$42,$E45-2003,AE$28-2003),
IF(AE$28&gt;=$E45,MAX(1,INDEX('4. CPI-tabel'!$D$20:$Z$42,MAX($E45,2010)-2003,AE$28-2003)),0))</f>
        <v>1.1854998946481532</v>
      </c>
      <c r="AF45" s="118">
        <f>IF($C45="TD",INDEX('4. CPI-tabel'!$D$20:$Z$42,$E45-2003,AF$28-2003),
IF(AF$28&gt;=$E45,MAX(1,INDEX('4. CPI-tabel'!$D$20:$Z$42,MAX($E45,2010)-2003,AF$28-2003)),0))</f>
        <v>1.2103953924357642</v>
      </c>
      <c r="AG45" s="118">
        <f>IF($C45="TD",INDEX('4. CPI-tabel'!$D$20:$Z$42,$E45-2003,AG$28-2003),
IF(AG$28&gt;=$E45,MAX(1,INDEX('4. CPI-tabel'!$D$20:$Z$42,MAX($E45,2010)-2003,AG$28-2003)),0))</f>
        <v>1.2442864634239656</v>
      </c>
      <c r="AH45" s="118">
        <f>IF($C45="TD",INDEX('4. CPI-tabel'!$D$20:$Z$42,$E45-2003,AH$28-2003),
IF(AH$28&gt;=$E45,MAX(1,INDEX('4. CPI-tabel'!$D$20:$Z$42,MAX($E45,2010)-2003,AH$28-2003)),0))</f>
        <v>1.2529964686679333</v>
      </c>
      <c r="AI45" s="118">
        <f>IF($C45="TD",INDEX('4. CPI-tabel'!$D$20:$Z$42,$E45-2003,AI$28-2003),
IF(AI$28&gt;=$E45,MAX(1,INDEX('4. CPI-tabel'!$D$20:$Z$42,MAX($E45,2010)-2003,AI$28-2003)),0))</f>
        <v>1.2529964686679333</v>
      </c>
      <c r="AJ45" s="118">
        <f>IF($C45="TD",INDEX('4. CPI-tabel'!$D$20:$Z$42,$E45-2003,AJ$28-2003),
IF(AJ$28&gt;=$E45,MAX(1,INDEX('4. CPI-tabel'!$D$20:$Z$42,MAX($E45,2010)-2003,AJ$28-2003)),0))</f>
        <v>1.2529964686679333</v>
      </c>
      <c r="AK45" s="118">
        <f>IF($C45="TD",INDEX('4. CPI-tabel'!$D$20:$Z$42,$E45-2003,AK$28-2003),
IF(AK$28&gt;=$E45,MAX(1,INDEX('4. CPI-tabel'!$D$20:$Z$42,MAX($E45,2010)-2003,AK$28-2003)),0))</f>
        <v>1.2529964686679333</v>
      </c>
      <c r="AL45" s="118">
        <f>IF($C45="TD",INDEX('4. CPI-tabel'!$D$20:$Z$42,$E45-2003,AL$28-2003),
IF(AL$28&gt;=$E45,MAX(1,INDEX('4. CPI-tabel'!$D$20:$Z$42,MAX($E45,2010)-2003,AL$28-2003)),0))</f>
        <v>1.2529964686679333</v>
      </c>
      <c r="AM45" s="118">
        <f>IF($C45="TD",INDEX('4. CPI-tabel'!$D$20:$Z$42,$E45-2003,AM$28-2003),
IF(AM$28&gt;=$E45,MAX(1,INDEX('4. CPI-tabel'!$D$20:$Z$42,MAX($E45,2010)-2003,AM$28-2003)),0))</f>
        <v>1.2529964686679333</v>
      </c>
      <c r="AO45" s="87">
        <f t="shared" si="5"/>
        <v>59197.51763807176</v>
      </c>
      <c r="AP45" s="87">
        <f t="shared" si="6"/>
        <v>60736.653096661626</v>
      </c>
      <c r="AQ45" s="87">
        <f t="shared" si="7"/>
        <v>62133.596117884837</v>
      </c>
      <c r="AR45" s="87">
        <f t="shared" si="8"/>
        <v>63873.336809185603</v>
      </c>
      <c r="AS45" s="87">
        <f t="shared" si="9"/>
        <v>64512.07017727747</v>
      </c>
      <c r="AT45" s="87">
        <f t="shared" si="10"/>
        <v>65028.166738695683</v>
      </c>
      <c r="AU45" s="87">
        <f t="shared" si="11"/>
        <v>65158.223072173074</v>
      </c>
      <c r="AV45" s="87">
        <f t="shared" si="12"/>
        <v>66070.438195183495</v>
      </c>
      <c r="AW45" s="87">
        <f t="shared" si="13"/>
        <v>67457.917397282334</v>
      </c>
      <c r="AX45" s="87">
        <f t="shared" si="14"/>
        <v>69346.739084406247</v>
      </c>
      <c r="AY45" s="87">
        <f t="shared" si="15"/>
        <v>69832.166257997087</v>
      </c>
      <c r="AZ45" s="87">
        <f t="shared" si="16"/>
        <v>83798.599509596519</v>
      </c>
      <c r="BA45" s="87">
        <f t="shared" si="17"/>
        <v>77310.965999176129</v>
      </c>
      <c r="BB45" s="87">
        <f t="shared" si="18"/>
        <v>71325.600889562498</v>
      </c>
      <c r="BC45" s="87">
        <f t="shared" si="19"/>
        <v>67997.072848049575</v>
      </c>
      <c r="BD45" s="87">
        <f t="shared" si="20"/>
        <v>67997.072848049575</v>
      </c>
    </row>
    <row r="46" spans="1:56" s="20" customFormat="1" x14ac:dyDescent="0.2">
      <c r="A46" s="41"/>
      <c r="B46" s="86">
        <f>'3. Investeringen'!B32</f>
        <v>18</v>
      </c>
      <c r="C46" s="86" t="str">
        <f>'3. Investeringen'!F32</f>
        <v>TD</v>
      </c>
      <c r="D46" s="86" t="str">
        <f>'3. Investeringen'!G32</f>
        <v>Nieuwe investeringen TD</v>
      </c>
      <c r="E46" s="121">
        <f>'3. Investeringen'!K32</f>
        <v>2008</v>
      </c>
      <c r="G46" s="86">
        <f>'7. Nominale afschrijvingen'!R35</f>
        <v>110391.83636363638</v>
      </c>
      <c r="H46" s="86">
        <f>'7. Nominale afschrijvingen'!S35</f>
        <v>110391.83636363638</v>
      </c>
      <c r="I46" s="86">
        <f>'7. Nominale afschrijvingen'!T35</f>
        <v>110391.83636363638</v>
      </c>
      <c r="J46" s="86">
        <f>'7. Nominale afschrijvingen'!U35</f>
        <v>110391.83636363638</v>
      </c>
      <c r="K46" s="86">
        <f>'7. Nominale afschrijvingen'!V35</f>
        <v>110391.83636363638</v>
      </c>
      <c r="L46" s="86">
        <f>'7. Nominale afschrijvingen'!W35</f>
        <v>110391.83636363638</v>
      </c>
      <c r="M46" s="86">
        <f>'7. Nominale afschrijvingen'!X35</f>
        <v>110391.83636363638</v>
      </c>
      <c r="N46" s="86">
        <f>'7. Nominale afschrijvingen'!Y35</f>
        <v>110391.83636363638</v>
      </c>
      <c r="O46" s="86">
        <f>'7. Nominale afschrijvingen'!Z35</f>
        <v>110391.83636363638</v>
      </c>
      <c r="P46" s="86">
        <f>'7. Nominale afschrijvingen'!AA35</f>
        <v>110391.83636363638</v>
      </c>
      <c r="Q46" s="86">
        <f>'7. Nominale afschrijvingen'!AB35</f>
        <v>110391.83636363638</v>
      </c>
      <c r="R46" s="86">
        <f>'7. Nominale afschrijvingen'!AC35</f>
        <v>132470.20363636361</v>
      </c>
      <c r="S46" s="86">
        <f>'7. Nominale afschrijvingen'!AD35</f>
        <v>128639.73991675794</v>
      </c>
      <c r="T46" s="86">
        <f>'7. Nominale afschrijvingen'!AE35</f>
        <v>124920.03659386374</v>
      </c>
      <c r="U46" s="86">
        <f>'7. Nominale afschrijvingen'!AF35</f>
        <v>121307.89095741467</v>
      </c>
      <c r="V46" s="86">
        <f>'7. Nominale afschrijvingen'!AG35</f>
        <v>117800.192905634</v>
      </c>
      <c r="W46" s="40"/>
      <c r="X46" s="118">
        <f>IF($C46="TD",INDEX('4. CPI-tabel'!$D$20:$Z$42,$E46-2003,X$28-2003),
IF(X$28&gt;=$E46,MAX(1,INDEX('4. CPI-tabel'!$D$20:$Z$42,MAX($E46,2010)-2003,X$28-2003)),0))</f>
        <v>1.0506224399999999</v>
      </c>
      <c r="Y46" s="118">
        <f>IF($C46="TD",INDEX('4. CPI-tabel'!$D$20:$Z$42,$E46-2003,Y$28-2003),
IF(Y$28&gt;=$E46,MAX(1,INDEX('4. CPI-tabel'!$D$20:$Z$42,MAX($E46,2010)-2003,Y$28-2003)),0))</f>
        <v>1.0779386234399999</v>
      </c>
      <c r="Z46" s="118">
        <f>IF($C46="TD",INDEX('4. CPI-tabel'!$D$20:$Z$42,$E46-2003,Z$28-2003),
IF(Z$28&gt;=$E46,MAX(1,INDEX('4. CPI-tabel'!$D$20:$Z$42,MAX($E46,2010)-2003,Z$28-2003)),0))</f>
        <v>1.1027312117791197</v>
      </c>
      <c r="AA46" s="118">
        <f>IF($C46="TD",INDEX('4. CPI-tabel'!$D$20:$Z$42,$E46-2003,AA$28-2003),
IF(AA$28&gt;=$E46,MAX(1,INDEX('4. CPI-tabel'!$D$20:$Z$42,MAX($E46,2010)-2003,AA$28-2003)),0))</f>
        <v>1.133607685708935</v>
      </c>
      <c r="AB46" s="118">
        <f>IF($C46="TD",INDEX('4. CPI-tabel'!$D$20:$Z$42,$E46-2003,AB$28-2003),
IF(AB$28&gt;=$E46,MAX(1,INDEX('4. CPI-tabel'!$D$20:$Z$42,MAX($E46,2010)-2003,AB$28-2003)),0))</f>
        <v>1.1449437625660244</v>
      </c>
      <c r="AC46" s="118">
        <f>IF($C46="TD",INDEX('4. CPI-tabel'!$D$20:$Z$42,$E46-2003,AC$28-2003),
IF(AC$28&gt;=$E46,MAX(1,INDEX('4. CPI-tabel'!$D$20:$Z$42,MAX($E46,2010)-2003,AC$28-2003)),0))</f>
        <v>1.1541033126665525</v>
      </c>
      <c r="AD46" s="118">
        <f>IF($C46="TD",INDEX('4. CPI-tabel'!$D$20:$Z$42,$E46-2003,AD$28-2003),
IF(AD$28&gt;=$E46,MAX(1,INDEX('4. CPI-tabel'!$D$20:$Z$42,MAX($E46,2010)-2003,AD$28-2003)),0))</f>
        <v>1.1564115192918856</v>
      </c>
      <c r="AE46" s="118">
        <f>IF($C46="TD",INDEX('4. CPI-tabel'!$D$20:$Z$42,$E46-2003,AE$28-2003),
IF(AE$28&gt;=$E46,MAX(1,INDEX('4. CPI-tabel'!$D$20:$Z$42,MAX($E46,2010)-2003,AE$28-2003)),0))</f>
        <v>1.1726012805619719</v>
      </c>
      <c r="AF46" s="118">
        <f>IF($C46="TD",INDEX('4. CPI-tabel'!$D$20:$Z$42,$E46-2003,AF$28-2003),
IF(AF$28&gt;=$E46,MAX(1,INDEX('4. CPI-tabel'!$D$20:$Z$42,MAX($E46,2010)-2003,AF$28-2003)),0))</f>
        <v>1.1972259074537732</v>
      </c>
      <c r="AG46" s="118">
        <f>IF($C46="TD",INDEX('4. CPI-tabel'!$D$20:$Z$42,$E46-2003,AG$28-2003),
IF(AG$28&gt;=$E46,MAX(1,INDEX('4. CPI-tabel'!$D$20:$Z$42,MAX($E46,2010)-2003,AG$28-2003)),0))</f>
        <v>1.2307482328624788</v>
      </c>
      <c r="AH46" s="118">
        <f>IF($C46="TD",INDEX('4. CPI-tabel'!$D$20:$Z$42,$E46-2003,AH$28-2003),
IF(AH$28&gt;=$E46,MAX(1,INDEX('4. CPI-tabel'!$D$20:$Z$42,MAX($E46,2010)-2003,AH$28-2003)),0))</f>
        <v>1.2393634704925161</v>
      </c>
      <c r="AI46" s="118">
        <f>IF($C46="TD",INDEX('4. CPI-tabel'!$D$20:$Z$42,$E46-2003,AI$28-2003),
IF(AI$28&gt;=$E46,MAX(1,INDEX('4. CPI-tabel'!$D$20:$Z$42,MAX($E46,2010)-2003,AI$28-2003)),0))</f>
        <v>1.2393634704925161</v>
      </c>
      <c r="AJ46" s="118">
        <f>IF($C46="TD",INDEX('4. CPI-tabel'!$D$20:$Z$42,$E46-2003,AJ$28-2003),
IF(AJ$28&gt;=$E46,MAX(1,INDEX('4. CPI-tabel'!$D$20:$Z$42,MAX($E46,2010)-2003,AJ$28-2003)),0))</f>
        <v>1.2393634704925161</v>
      </c>
      <c r="AK46" s="118">
        <f>IF($C46="TD",INDEX('4. CPI-tabel'!$D$20:$Z$42,$E46-2003,AK$28-2003),
IF(AK$28&gt;=$E46,MAX(1,INDEX('4. CPI-tabel'!$D$20:$Z$42,MAX($E46,2010)-2003,AK$28-2003)),0))</f>
        <v>1.2393634704925161</v>
      </c>
      <c r="AL46" s="118">
        <f>IF($C46="TD",INDEX('4. CPI-tabel'!$D$20:$Z$42,$E46-2003,AL$28-2003),
IF(AL$28&gt;=$E46,MAX(1,INDEX('4. CPI-tabel'!$D$20:$Z$42,MAX($E46,2010)-2003,AL$28-2003)),0))</f>
        <v>1.2393634704925161</v>
      </c>
      <c r="AM46" s="118">
        <f>IF($C46="TD",INDEX('4. CPI-tabel'!$D$20:$Z$42,$E46-2003,AM$28-2003),
IF(AM$28&gt;=$E46,MAX(1,INDEX('4. CPI-tabel'!$D$20:$Z$42,MAX($E46,2010)-2003,AM$28-2003)),0))</f>
        <v>1.2393634704925161</v>
      </c>
      <c r="AO46" s="87">
        <f t="shared" si="5"/>
        <v>115980.14047644437</v>
      </c>
      <c r="AP46" s="87">
        <f t="shared" si="6"/>
        <v>118995.62412883193</v>
      </c>
      <c r="AQ46" s="87">
        <f t="shared" si="7"/>
        <v>121732.52348379504</v>
      </c>
      <c r="AR46" s="87">
        <f t="shared" si="8"/>
        <v>125141.0341413413</v>
      </c>
      <c r="AS46" s="87">
        <f t="shared" si="9"/>
        <v>126392.44448275471</v>
      </c>
      <c r="AT46" s="87">
        <f t="shared" si="10"/>
        <v>127403.58403861674</v>
      </c>
      <c r="AU46" s="87">
        <f t="shared" si="11"/>
        <v>127658.39120669397</v>
      </c>
      <c r="AV46" s="87">
        <f t="shared" si="12"/>
        <v>129445.60868358768</v>
      </c>
      <c r="AW46" s="87">
        <f t="shared" si="13"/>
        <v>132163.966465943</v>
      </c>
      <c r="AX46" s="87">
        <f t="shared" si="14"/>
        <v>135864.5575269894</v>
      </c>
      <c r="AY46" s="87">
        <f t="shared" si="15"/>
        <v>136815.60942967833</v>
      </c>
      <c r="AZ46" s="87">
        <f t="shared" si="16"/>
        <v>164178.73131561393</v>
      </c>
      <c r="BA46" s="87">
        <f t="shared" si="17"/>
        <v>159431.39450648776</v>
      </c>
      <c r="BB46" s="87">
        <f t="shared" si="18"/>
        <v>154821.33008702306</v>
      </c>
      <c r="BC46" s="87">
        <f t="shared" si="19"/>
        <v>150344.56873510915</v>
      </c>
      <c r="BD46" s="87">
        <f t="shared" si="20"/>
        <v>145997.25590421443</v>
      </c>
    </row>
    <row r="47" spans="1:56" s="20" customFormat="1" x14ac:dyDescent="0.2">
      <c r="A47" s="41"/>
      <c r="B47" s="86">
        <f>'3. Investeringen'!B33</f>
        <v>19</v>
      </c>
      <c r="C47" s="86" t="str">
        <f>'3. Investeringen'!F33</f>
        <v>TD</v>
      </c>
      <c r="D47" s="86" t="str">
        <f>'3. Investeringen'!G33</f>
        <v>Nieuwe investeringen TD</v>
      </c>
      <c r="E47" s="121">
        <f>'3. Investeringen'!K33</f>
        <v>2008</v>
      </c>
      <c r="G47" s="86">
        <f>'7. Nominale afschrijvingen'!R36</f>
        <v>400280.95555555547</v>
      </c>
      <c r="H47" s="86">
        <f>'7. Nominale afschrijvingen'!S36</f>
        <v>400280.95555555547</v>
      </c>
      <c r="I47" s="86">
        <f>'7. Nominale afschrijvingen'!T36</f>
        <v>400280.95555555547</v>
      </c>
      <c r="J47" s="86">
        <f>'7. Nominale afschrijvingen'!U36</f>
        <v>400280.95555555547</v>
      </c>
      <c r="K47" s="86">
        <f>'7. Nominale afschrijvingen'!V36</f>
        <v>400280.95555555547</v>
      </c>
      <c r="L47" s="86">
        <f>'7. Nominale afschrijvingen'!W36</f>
        <v>400280.95555555547</v>
      </c>
      <c r="M47" s="86">
        <f>'7. Nominale afschrijvingen'!X36</f>
        <v>400280.95555555547</v>
      </c>
      <c r="N47" s="86">
        <f>'7. Nominale afschrijvingen'!Y36</f>
        <v>400280.95555555547</v>
      </c>
      <c r="O47" s="86">
        <f>'7. Nominale afschrijvingen'!Z36</f>
        <v>400280.95555555547</v>
      </c>
      <c r="P47" s="86">
        <f>'7. Nominale afschrijvingen'!AA36</f>
        <v>400280.95555555547</v>
      </c>
      <c r="Q47" s="86">
        <f>'7. Nominale afschrijvingen'!AB36</f>
        <v>400280.95555555547</v>
      </c>
      <c r="R47" s="86">
        <f>'7. Nominale afschrijvingen'!AC36</f>
        <v>480337.14666666655</v>
      </c>
      <c r="S47" s="86">
        <f>'7. Nominale afschrijvingen'!AD36</f>
        <v>462038.58869841258</v>
      </c>
      <c r="T47" s="86">
        <f>'7. Nominale afschrijvingen'!AE36</f>
        <v>444437.11865275877</v>
      </c>
      <c r="U47" s="86">
        <f>'7. Nominale afschrijvingen'!AF36</f>
        <v>427506.18079932028</v>
      </c>
      <c r="V47" s="86">
        <f>'7. Nominale afschrijvingen'!AG36</f>
        <v>411220.23105458426</v>
      </c>
      <c r="W47" s="40"/>
      <c r="X47" s="118">
        <f>IF($C47="TD",INDEX('4. CPI-tabel'!$D$20:$Z$42,$E47-2003,X$28-2003),
IF(X$28&gt;=$E47,MAX(1,INDEX('4. CPI-tabel'!$D$20:$Z$42,MAX($E47,2010)-2003,X$28-2003)),0))</f>
        <v>1.0506224399999999</v>
      </c>
      <c r="Y47" s="118">
        <f>IF($C47="TD",INDEX('4. CPI-tabel'!$D$20:$Z$42,$E47-2003,Y$28-2003),
IF(Y$28&gt;=$E47,MAX(1,INDEX('4. CPI-tabel'!$D$20:$Z$42,MAX($E47,2010)-2003,Y$28-2003)),0))</f>
        <v>1.0779386234399999</v>
      </c>
      <c r="Z47" s="118">
        <f>IF($C47="TD",INDEX('4. CPI-tabel'!$D$20:$Z$42,$E47-2003,Z$28-2003),
IF(Z$28&gt;=$E47,MAX(1,INDEX('4. CPI-tabel'!$D$20:$Z$42,MAX($E47,2010)-2003,Z$28-2003)),0))</f>
        <v>1.1027312117791197</v>
      </c>
      <c r="AA47" s="118">
        <f>IF($C47="TD",INDEX('4. CPI-tabel'!$D$20:$Z$42,$E47-2003,AA$28-2003),
IF(AA$28&gt;=$E47,MAX(1,INDEX('4. CPI-tabel'!$D$20:$Z$42,MAX($E47,2010)-2003,AA$28-2003)),0))</f>
        <v>1.133607685708935</v>
      </c>
      <c r="AB47" s="118">
        <f>IF($C47="TD",INDEX('4. CPI-tabel'!$D$20:$Z$42,$E47-2003,AB$28-2003),
IF(AB$28&gt;=$E47,MAX(1,INDEX('4. CPI-tabel'!$D$20:$Z$42,MAX($E47,2010)-2003,AB$28-2003)),0))</f>
        <v>1.1449437625660244</v>
      </c>
      <c r="AC47" s="118">
        <f>IF($C47="TD",INDEX('4. CPI-tabel'!$D$20:$Z$42,$E47-2003,AC$28-2003),
IF(AC$28&gt;=$E47,MAX(1,INDEX('4. CPI-tabel'!$D$20:$Z$42,MAX($E47,2010)-2003,AC$28-2003)),0))</f>
        <v>1.1541033126665525</v>
      </c>
      <c r="AD47" s="118">
        <f>IF($C47="TD",INDEX('4. CPI-tabel'!$D$20:$Z$42,$E47-2003,AD$28-2003),
IF(AD$28&gt;=$E47,MAX(1,INDEX('4. CPI-tabel'!$D$20:$Z$42,MAX($E47,2010)-2003,AD$28-2003)),0))</f>
        <v>1.1564115192918856</v>
      </c>
      <c r="AE47" s="118">
        <f>IF($C47="TD",INDEX('4. CPI-tabel'!$D$20:$Z$42,$E47-2003,AE$28-2003),
IF(AE$28&gt;=$E47,MAX(1,INDEX('4. CPI-tabel'!$D$20:$Z$42,MAX($E47,2010)-2003,AE$28-2003)),0))</f>
        <v>1.1726012805619719</v>
      </c>
      <c r="AF47" s="118">
        <f>IF($C47="TD",INDEX('4. CPI-tabel'!$D$20:$Z$42,$E47-2003,AF$28-2003),
IF(AF$28&gt;=$E47,MAX(1,INDEX('4. CPI-tabel'!$D$20:$Z$42,MAX($E47,2010)-2003,AF$28-2003)),0))</f>
        <v>1.1972259074537732</v>
      </c>
      <c r="AG47" s="118">
        <f>IF($C47="TD",INDEX('4. CPI-tabel'!$D$20:$Z$42,$E47-2003,AG$28-2003),
IF(AG$28&gt;=$E47,MAX(1,INDEX('4. CPI-tabel'!$D$20:$Z$42,MAX($E47,2010)-2003,AG$28-2003)),0))</f>
        <v>1.2307482328624788</v>
      </c>
      <c r="AH47" s="118">
        <f>IF($C47="TD",INDEX('4. CPI-tabel'!$D$20:$Z$42,$E47-2003,AH$28-2003),
IF(AH$28&gt;=$E47,MAX(1,INDEX('4. CPI-tabel'!$D$20:$Z$42,MAX($E47,2010)-2003,AH$28-2003)),0))</f>
        <v>1.2393634704925161</v>
      </c>
      <c r="AI47" s="118">
        <f>IF($C47="TD",INDEX('4. CPI-tabel'!$D$20:$Z$42,$E47-2003,AI$28-2003),
IF(AI$28&gt;=$E47,MAX(1,INDEX('4. CPI-tabel'!$D$20:$Z$42,MAX($E47,2010)-2003,AI$28-2003)),0))</f>
        <v>1.2393634704925161</v>
      </c>
      <c r="AJ47" s="118">
        <f>IF($C47="TD",INDEX('4. CPI-tabel'!$D$20:$Z$42,$E47-2003,AJ$28-2003),
IF(AJ$28&gt;=$E47,MAX(1,INDEX('4. CPI-tabel'!$D$20:$Z$42,MAX($E47,2010)-2003,AJ$28-2003)),0))</f>
        <v>1.2393634704925161</v>
      </c>
      <c r="AK47" s="118">
        <f>IF($C47="TD",INDEX('4. CPI-tabel'!$D$20:$Z$42,$E47-2003,AK$28-2003),
IF(AK$28&gt;=$E47,MAX(1,INDEX('4. CPI-tabel'!$D$20:$Z$42,MAX($E47,2010)-2003,AK$28-2003)),0))</f>
        <v>1.2393634704925161</v>
      </c>
      <c r="AL47" s="118">
        <f>IF($C47="TD",INDEX('4. CPI-tabel'!$D$20:$Z$42,$E47-2003,AL$28-2003),
IF(AL$28&gt;=$E47,MAX(1,INDEX('4. CPI-tabel'!$D$20:$Z$42,MAX($E47,2010)-2003,AL$28-2003)),0))</f>
        <v>1.2393634704925161</v>
      </c>
      <c r="AM47" s="118">
        <f>IF($C47="TD",INDEX('4. CPI-tabel'!$D$20:$Z$42,$E47-2003,AM$28-2003),
IF(AM$28&gt;=$E47,MAX(1,INDEX('4. CPI-tabel'!$D$20:$Z$42,MAX($E47,2010)-2003,AM$28-2003)),0))</f>
        <v>1.2393634704925161</v>
      </c>
      <c r="AO47" s="87">
        <f t="shared" si="5"/>
        <v>420544.15421130921</v>
      </c>
      <c r="AP47" s="87">
        <f t="shared" si="6"/>
        <v>431478.30222080322</v>
      </c>
      <c r="AQ47" s="87">
        <f t="shared" si="7"/>
        <v>441402.30317188165</v>
      </c>
      <c r="AR47" s="87">
        <f t="shared" si="8"/>
        <v>453761.5676606943</v>
      </c>
      <c r="AS47" s="87">
        <f t="shared" si="9"/>
        <v>458299.18333730125</v>
      </c>
      <c r="AT47" s="87">
        <f t="shared" si="10"/>
        <v>461965.57680399966</v>
      </c>
      <c r="AU47" s="87">
        <f t="shared" si="11"/>
        <v>462889.50795760762</v>
      </c>
      <c r="AV47" s="87">
        <f t="shared" si="12"/>
        <v>469369.9610690141</v>
      </c>
      <c r="AW47" s="87">
        <f t="shared" si="13"/>
        <v>479226.73025146336</v>
      </c>
      <c r="AX47" s="87">
        <f t="shared" si="14"/>
        <v>492645.07869850431</v>
      </c>
      <c r="AY47" s="87">
        <f t="shared" si="15"/>
        <v>496093.59424939379</v>
      </c>
      <c r="AZ47" s="87">
        <f t="shared" si="16"/>
        <v>595312.31309927255</v>
      </c>
      <c r="BA47" s="87">
        <f t="shared" si="17"/>
        <v>572633.74879072886</v>
      </c>
      <c r="BB47" s="87">
        <f t="shared" si="18"/>
        <v>550819.12978917721</v>
      </c>
      <c r="BC47" s="87">
        <f t="shared" si="19"/>
        <v>529835.54389244656</v>
      </c>
      <c r="BD47" s="87">
        <f t="shared" si="20"/>
        <v>509651.33269654389</v>
      </c>
    </row>
    <row r="48" spans="1:56" s="20" customFormat="1" x14ac:dyDescent="0.2">
      <c r="A48" s="41"/>
      <c r="B48" s="86">
        <f>'3. Investeringen'!B34</f>
        <v>20</v>
      </c>
      <c r="C48" s="86" t="str">
        <f>'3. Investeringen'!F34</f>
        <v>TD</v>
      </c>
      <c r="D48" s="86" t="str">
        <f>'3. Investeringen'!G34</f>
        <v>Nieuwe investeringen TD</v>
      </c>
      <c r="E48" s="121">
        <f>'3. Investeringen'!K34</f>
        <v>2008</v>
      </c>
      <c r="G48" s="86">
        <f>'7. Nominale afschrijvingen'!R37</f>
        <v>54170.3</v>
      </c>
      <c r="H48" s="86">
        <f>'7. Nominale afschrijvingen'!S37</f>
        <v>54170.3</v>
      </c>
      <c r="I48" s="86">
        <f>'7. Nominale afschrijvingen'!T37</f>
        <v>54170.3</v>
      </c>
      <c r="J48" s="86">
        <f>'7. Nominale afschrijvingen'!U37</f>
        <v>54170.3</v>
      </c>
      <c r="K48" s="86">
        <f>'7. Nominale afschrijvingen'!V37</f>
        <v>54170.3</v>
      </c>
      <c r="L48" s="86">
        <f>'7. Nominale afschrijvingen'!W37</f>
        <v>54170.3</v>
      </c>
      <c r="M48" s="86">
        <f>'7. Nominale afschrijvingen'!X37</f>
        <v>54170.3</v>
      </c>
      <c r="N48" s="86">
        <f>'7. Nominale afschrijvingen'!Y37</f>
        <v>54170.3</v>
      </c>
      <c r="O48" s="86">
        <f>'7. Nominale afschrijvingen'!Z37</f>
        <v>54170.3</v>
      </c>
      <c r="P48" s="86">
        <f>'7. Nominale afschrijvingen'!AA37</f>
        <v>54170.3</v>
      </c>
      <c r="Q48" s="86">
        <f>'7. Nominale afschrijvingen'!AB37</f>
        <v>54170.3</v>
      </c>
      <c r="R48" s="86">
        <f>'7. Nominale afschrijvingen'!AC37</f>
        <v>65004.359999999993</v>
      </c>
      <c r="S48" s="86">
        <f>'7. Nominale afschrijvingen'!AD37</f>
        <v>60276.770181818174</v>
      </c>
      <c r="T48" s="86">
        <f>'7. Nominale afschrijvingen'!AE37</f>
        <v>55893.00507768595</v>
      </c>
      <c r="U48" s="86">
        <f>'7. Nominale afschrijvingen'!AF37</f>
        <v>52787.838128925621</v>
      </c>
      <c r="V48" s="86">
        <f>'7. Nominale afschrijvingen'!AG37</f>
        <v>52787.838128925621</v>
      </c>
      <c r="W48" s="40"/>
      <c r="X48" s="118">
        <f>IF($C48="TD",INDEX('4. CPI-tabel'!$D$20:$Z$42,$E48-2003,X$28-2003),
IF(X$28&gt;=$E48,MAX(1,INDEX('4. CPI-tabel'!$D$20:$Z$42,MAX($E48,2010)-2003,X$28-2003)),0))</f>
        <v>1.0506224399999999</v>
      </c>
      <c r="Y48" s="118">
        <f>IF($C48="TD",INDEX('4. CPI-tabel'!$D$20:$Z$42,$E48-2003,Y$28-2003),
IF(Y$28&gt;=$E48,MAX(1,INDEX('4. CPI-tabel'!$D$20:$Z$42,MAX($E48,2010)-2003,Y$28-2003)),0))</f>
        <v>1.0779386234399999</v>
      </c>
      <c r="Z48" s="118">
        <f>IF($C48="TD",INDEX('4. CPI-tabel'!$D$20:$Z$42,$E48-2003,Z$28-2003),
IF(Z$28&gt;=$E48,MAX(1,INDEX('4. CPI-tabel'!$D$20:$Z$42,MAX($E48,2010)-2003,Z$28-2003)),0))</f>
        <v>1.1027312117791197</v>
      </c>
      <c r="AA48" s="118">
        <f>IF($C48="TD",INDEX('4. CPI-tabel'!$D$20:$Z$42,$E48-2003,AA$28-2003),
IF(AA$28&gt;=$E48,MAX(1,INDEX('4. CPI-tabel'!$D$20:$Z$42,MAX($E48,2010)-2003,AA$28-2003)),0))</f>
        <v>1.133607685708935</v>
      </c>
      <c r="AB48" s="118">
        <f>IF($C48="TD",INDEX('4. CPI-tabel'!$D$20:$Z$42,$E48-2003,AB$28-2003),
IF(AB$28&gt;=$E48,MAX(1,INDEX('4. CPI-tabel'!$D$20:$Z$42,MAX($E48,2010)-2003,AB$28-2003)),0))</f>
        <v>1.1449437625660244</v>
      </c>
      <c r="AC48" s="118">
        <f>IF($C48="TD",INDEX('4. CPI-tabel'!$D$20:$Z$42,$E48-2003,AC$28-2003),
IF(AC$28&gt;=$E48,MAX(1,INDEX('4. CPI-tabel'!$D$20:$Z$42,MAX($E48,2010)-2003,AC$28-2003)),0))</f>
        <v>1.1541033126665525</v>
      </c>
      <c r="AD48" s="118">
        <f>IF($C48="TD",INDEX('4. CPI-tabel'!$D$20:$Z$42,$E48-2003,AD$28-2003),
IF(AD$28&gt;=$E48,MAX(1,INDEX('4. CPI-tabel'!$D$20:$Z$42,MAX($E48,2010)-2003,AD$28-2003)),0))</f>
        <v>1.1564115192918856</v>
      </c>
      <c r="AE48" s="118">
        <f>IF($C48="TD",INDEX('4. CPI-tabel'!$D$20:$Z$42,$E48-2003,AE$28-2003),
IF(AE$28&gt;=$E48,MAX(1,INDEX('4. CPI-tabel'!$D$20:$Z$42,MAX($E48,2010)-2003,AE$28-2003)),0))</f>
        <v>1.1726012805619719</v>
      </c>
      <c r="AF48" s="118">
        <f>IF($C48="TD",INDEX('4. CPI-tabel'!$D$20:$Z$42,$E48-2003,AF$28-2003),
IF(AF$28&gt;=$E48,MAX(1,INDEX('4. CPI-tabel'!$D$20:$Z$42,MAX($E48,2010)-2003,AF$28-2003)),0))</f>
        <v>1.1972259074537732</v>
      </c>
      <c r="AG48" s="118">
        <f>IF($C48="TD",INDEX('4. CPI-tabel'!$D$20:$Z$42,$E48-2003,AG$28-2003),
IF(AG$28&gt;=$E48,MAX(1,INDEX('4. CPI-tabel'!$D$20:$Z$42,MAX($E48,2010)-2003,AG$28-2003)),0))</f>
        <v>1.2307482328624788</v>
      </c>
      <c r="AH48" s="118">
        <f>IF($C48="TD",INDEX('4. CPI-tabel'!$D$20:$Z$42,$E48-2003,AH$28-2003),
IF(AH$28&gt;=$E48,MAX(1,INDEX('4. CPI-tabel'!$D$20:$Z$42,MAX($E48,2010)-2003,AH$28-2003)),0))</f>
        <v>1.2393634704925161</v>
      </c>
      <c r="AI48" s="118">
        <f>IF($C48="TD",INDEX('4. CPI-tabel'!$D$20:$Z$42,$E48-2003,AI$28-2003),
IF(AI$28&gt;=$E48,MAX(1,INDEX('4. CPI-tabel'!$D$20:$Z$42,MAX($E48,2010)-2003,AI$28-2003)),0))</f>
        <v>1.2393634704925161</v>
      </c>
      <c r="AJ48" s="118">
        <f>IF($C48="TD",INDEX('4. CPI-tabel'!$D$20:$Z$42,$E48-2003,AJ$28-2003),
IF(AJ$28&gt;=$E48,MAX(1,INDEX('4. CPI-tabel'!$D$20:$Z$42,MAX($E48,2010)-2003,AJ$28-2003)),0))</f>
        <v>1.2393634704925161</v>
      </c>
      <c r="AK48" s="118">
        <f>IF($C48="TD",INDEX('4. CPI-tabel'!$D$20:$Z$42,$E48-2003,AK$28-2003),
IF(AK$28&gt;=$E48,MAX(1,INDEX('4. CPI-tabel'!$D$20:$Z$42,MAX($E48,2010)-2003,AK$28-2003)),0))</f>
        <v>1.2393634704925161</v>
      </c>
      <c r="AL48" s="118">
        <f>IF($C48="TD",INDEX('4. CPI-tabel'!$D$20:$Z$42,$E48-2003,AL$28-2003),
IF(AL$28&gt;=$E48,MAX(1,INDEX('4. CPI-tabel'!$D$20:$Z$42,MAX($E48,2010)-2003,AL$28-2003)),0))</f>
        <v>1.2393634704925161</v>
      </c>
      <c r="AM48" s="118">
        <f>IF($C48="TD",INDEX('4. CPI-tabel'!$D$20:$Z$42,$E48-2003,AM$28-2003),
IF(AM$28&gt;=$E48,MAX(1,INDEX('4. CPI-tabel'!$D$20:$Z$42,MAX($E48,2010)-2003,AM$28-2003)),0))</f>
        <v>1.2393634704925161</v>
      </c>
      <c r="AO48" s="87">
        <f t="shared" si="5"/>
        <v>56912.532761531998</v>
      </c>
      <c r="AP48" s="87">
        <f t="shared" si="6"/>
        <v>58392.258613331833</v>
      </c>
      <c r="AQ48" s="87">
        <f t="shared" si="7"/>
        <v>59735.280561438449</v>
      </c>
      <c r="AR48" s="87">
        <f t="shared" si="8"/>
        <v>61407.868417158723</v>
      </c>
      <c r="AS48" s="87">
        <f t="shared" si="9"/>
        <v>62021.947101330312</v>
      </c>
      <c r="AT48" s="87">
        <f t="shared" si="10"/>
        <v>62518.122678140957</v>
      </c>
      <c r="AU48" s="87">
        <f t="shared" si="11"/>
        <v>62643.158923497234</v>
      </c>
      <c r="AV48" s="87">
        <f t="shared" si="12"/>
        <v>63520.163148426189</v>
      </c>
      <c r="AW48" s="87">
        <f t="shared" si="13"/>
        <v>64854.086574543137</v>
      </c>
      <c r="AX48" s="87">
        <f t="shared" si="14"/>
        <v>66670.000998630334</v>
      </c>
      <c r="AY48" s="87">
        <f t="shared" si="15"/>
        <v>67136.691005620742</v>
      </c>
      <c r="AZ48" s="87">
        <f t="shared" si="16"/>
        <v>80564.029206744875</v>
      </c>
      <c r="BA48" s="87">
        <f t="shared" si="17"/>
        <v>74704.82708261798</v>
      </c>
      <c r="BB48" s="87">
        <f t="shared" si="18"/>
        <v>69271.748749336679</v>
      </c>
      <c r="BC48" s="87">
        <f t="shared" si="19"/>
        <v>65423.318263262423</v>
      </c>
      <c r="BD48" s="87">
        <f t="shared" si="20"/>
        <v>65423.318263262423</v>
      </c>
    </row>
    <row r="49" spans="1:56" s="20" customFormat="1" x14ac:dyDescent="0.2">
      <c r="A49" s="41"/>
      <c r="B49" s="86">
        <f>'3. Investeringen'!B35</f>
        <v>21</v>
      </c>
      <c r="C49" s="86" t="str">
        <f>'3. Investeringen'!F35</f>
        <v>TD</v>
      </c>
      <c r="D49" s="86" t="str">
        <f>'3. Investeringen'!G35</f>
        <v>Nieuwe investeringen TD</v>
      </c>
      <c r="E49" s="121">
        <f>'3. Investeringen'!K35</f>
        <v>2008</v>
      </c>
      <c r="G49" s="86">
        <f>'7. Nominale afschrijvingen'!R38</f>
        <v>0</v>
      </c>
      <c r="H49" s="86">
        <f>'7. Nominale afschrijvingen'!S38</f>
        <v>0</v>
      </c>
      <c r="I49" s="86">
        <f>'7. Nominale afschrijvingen'!T38</f>
        <v>0</v>
      </c>
      <c r="J49" s="86">
        <f>'7. Nominale afschrijvingen'!U38</f>
        <v>0</v>
      </c>
      <c r="K49" s="86">
        <f>'7. Nominale afschrijvingen'!V38</f>
        <v>0</v>
      </c>
      <c r="L49" s="86">
        <f>'7. Nominale afschrijvingen'!W38</f>
        <v>0</v>
      </c>
      <c r="M49" s="86">
        <f>'7. Nominale afschrijvingen'!X38</f>
        <v>0</v>
      </c>
      <c r="N49" s="86">
        <f>'7. Nominale afschrijvingen'!Y38</f>
        <v>0</v>
      </c>
      <c r="O49" s="86">
        <f>'7. Nominale afschrijvingen'!Z38</f>
        <v>0</v>
      </c>
      <c r="P49" s="86">
        <f>'7. Nominale afschrijvingen'!AA38</f>
        <v>0</v>
      </c>
      <c r="Q49" s="86">
        <f>'7. Nominale afschrijvingen'!AB38</f>
        <v>0</v>
      </c>
      <c r="R49" s="86">
        <f>'7. Nominale afschrijvingen'!AC38</f>
        <v>0</v>
      </c>
      <c r="S49" s="86">
        <f>'7. Nominale afschrijvingen'!AD38</f>
        <v>0</v>
      </c>
      <c r="T49" s="86">
        <f>'7. Nominale afschrijvingen'!AE38</f>
        <v>0</v>
      </c>
      <c r="U49" s="86">
        <f>'7. Nominale afschrijvingen'!AF38</f>
        <v>0</v>
      </c>
      <c r="V49" s="86">
        <f>'7. Nominale afschrijvingen'!AG38</f>
        <v>0</v>
      </c>
      <c r="W49" s="40"/>
      <c r="X49" s="118">
        <f>IF($C49="TD",INDEX('4. CPI-tabel'!$D$20:$Z$42,$E49-2003,X$28-2003),
IF(X$28&gt;=$E49,MAX(1,INDEX('4. CPI-tabel'!$D$20:$Z$42,MAX($E49,2010)-2003,X$28-2003)),0))</f>
        <v>1.0506224399999999</v>
      </c>
      <c r="Y49" s="118">
        <f>IF($C49="TD",INDEX('4. CPI-tabel'!$D$20:$Z$42,$E49-2003,Y$28-2003),
IF(Y$28&gt;=$E49,MAX(1,INDEX('4. CPI-tabel'!$D$20:$Z$42,MAX($E49,2010)-2003,Y$28-2003)),0))</f>
        <v>1.0779386234399999</v>
      </c>
      <c r="Z49" s="118">
        <f>IF($C49="TD",INDEX('4. CPI-tabel'!$D$20:$Z$42,$E49-2003,Z$28-2003),
IF(Z$28&gt;=$E49,MAX(1,INDEX('4. CPI-tabel'!$D$20:$Z$42,MAX($E49,2010)-2003,Z$28-2003)),0))</f>
        <v>1.1027312117791197</v>
      </c>
      <c r="AA49" s="118">
        <f>IF($C49="TD",INDEX('4. CPI-tabel'!$D$20:$Z$42,$E49-2003,AA$28-2003),
IF(AA$28&gt;=$E49,MAX(1,INDEX('4. CPI-tabel'!$D$20:$Z$42,MAX($E49,2010)-2003,AA$28-2003)),0))</f>
        <v>1.133607685708935</v>
      </c>
      <c r="AB49" s="118">
        <f>IF($C49="TD",INDEX('4. CPI-tabel'!$D$20:$Z$42,$E49-2003,AB$28-2003),
IF(AB$28&gt;=$E49,MAX(1,INDEX('4. CPI-tabel'!$D$20:$Z$42,MAX($E49,2010)-2003,AB$28-2003)),0))</f>
        <v>1.1449437625660244</v>
      </c>
      <c r="AC49" s="118">
        <f>IF($C49="TD",INDEX('4. CPI-tabel'!$D$20:$Z$42,$E49-2003,AC$28-2003),
IF(AC$28&gt;=$E49,MAX(1,INDEX('4. CPI-tabel'!$D$20:$Z$42,MAX($E49,2010)-2003,AC$28-2003)),0))</f>
        <v>1.1541033126665525</v>
      </c>
      <c r="AD49" s="118">
        <f>IF($C49="TD",INDEX('4. CPI-tabel'!$D$20:$Z$42,$E49-2003,AD$28-2003),
IF(AD$28&gt;=$E49,MAX(1,INDEX('4. CPI-tabel'!$D$20:$Z$42,MAX($E49,2010)-2003,AD$28-2003)),0))</f>
        <v>1.1564115192918856</v>
      </c>
      <c r="AE49" s="118">
        <f>IF($C49="TD",INDEX('4. CPI-tabel'!$D$20:$Z$42,$E49-2003,AE$28-2003),
IF(AE$28&gt;=$E49,MAX(1,INDEX('4. CPI-tabel'!$D$20:$Z$42,MAX($E49,2010)-2003,AE$28-2003)),0))</f>
        <v>1.1726012805619719</v>
      </c>
      <c r="AF49" s="118">
        <f>IF($C49="TD",INDEX('4. CPI-tabel'!$D$20:$Z$42,$E49-2003,AF$28-2003),
IF(AF$28&gt;=$E49,MAX(1,INDEX('4. CPI-tabel'!$D$20:$Z$42,MAX($E49,2010)-2003,AF$28-2003)),0))</f>
        <v>1.1972259074537732</v>
      </c>
      <c r="AG49" s="118">
        <f>IF($C49="TD",INDEX('4. CPI-tabel'!$D$20:$Z$42,$E49-2003,AG$28-2003),
IF(AG$28&gt;=$E49,MAX(1,INDEX('4. CPI-tabel'!$D$20:$Z$42,MAX($E49,2010)-2003,AG$28-2003)),0))</f>
        <v>1.2307482328624788</v>
      </c>
      <c r="AH49" s="118">
        <f>IF($C49="TD",INDEX('4. CPI-tabel'!$D$20:$Z$42,$E49-2003,AH$28-2003),
IF(AH$28&gt;=$E49,MAX(1,INDEX('4. CPI-tabel'!$D$20:$Z$42,MAX($E49,2010)-2003,AH$28-2003)),0))</f>
        <v>1.2393634704925161</v>
      </c>
      <c r="AI49" s="118">
        <f>IF($C49="TD",INDEX('4. CPI-tabel'!$D$20:$Z$42,$E49-2003,AI$28-2003),
IF(AI$28&gt;=$E49,MAX(1,INDEX('4. CPI-tabel'!$D$20:$Z$42,MAX($E49,2010)-2003,AI$28-2003)),0))</f>
        <v>1.2393634704925161</v>
      </c>
      <c r="AJ49" s="118">
        <f>IF($C49="TD",INDEX('4. CPI-tabel'!$D$20:$Z$42,$E49-2003,AJ$28-2003),
IF(AJ$28&gt;=$E49,MAX(1,INDEX('4. CPI-tabel'!$D$20:$Z$42,MAX($E49,2010)-2003,AJ$28-2003)),0))</f>
        <v>1.2393634704925161</v>
      </c>
      <c r="AK49" s="118">
        <f>IF($C49="TD",INDEX('4. CPI-tabel'!$D$20:$Z$42,$E49-2003,AK$28-2003),
IF(AK$28&gt;=$E49,MAX(1,INDEX('4. CPI-tabel'!$D$20:$Z$42,MAX($E49,2010)-2003,AK$28-2003)),0))</f>
        <v>1.2393634704925161</v>
      </c>
      <c r="AL49" s="118">
        <f>IF($C49="TD",INDEX('4. CPI-tabel'!$D$20:$Z$42,$E49-2003,AL$28-2003),
IF(AL$28&gt;=$E49,MAX(1,INDEX('4. CPI-tabel'!$D$20:$Z$42,MAX($E49,2010)-2003,AL$28-2003)),0))</f>
        <v>1.2393634704925161</v>
      </c>
      <c r="AM49" s="118">
        <f>IF($C49="TD",INDEX('4. CPI-tabel'!$D$20:$Z$42,$E49-2003,AM$28-2003),
IF(AM$28&gt;=$E49,MAX(1,INDEX('4. CPI-tabel'!$D$20:$Z$42,MAX($E49,2010)-2003,AM$28-2003)),0))</f>
        <v>1.2393634704925161</v>
      </c>
      <c r="AO49" s="87">
        <f t="shared" si="5"/>
        <v>0</v>
      </c>
      <c r="AP49" s="87">
        <f t="shared" si="6"/>
        <v>0</v>
      </c>
      <c r="AQ49" s="87">
        <f t="shared" si="7"/>
        <v>0</v>
      </c>
      <c r="AR49" s="87">
        <f t="shared" si="8"/>
        <v>0</v>
      </c>
      <c r="AS49" s="87">
        <f t="shared" si="9"/>
        <v>0</v>
      </c>
      <c r="AT49" s="87">
        <f t="shared" si="10"/>
        <v>0</v>
      </c>
      <c r="AU49" s="87">
        <f t="shared" si="11"/>
        <v>0</v>
      </c>
      <c r="AV49" s="87">
        <f t="shared" si="12"/>
        <v>0</v>
      </c>
      <c r="AW49" s="87">
        <f t="shared" si="13"/>
        <v>0</v>
      </c>
      <c r="AX49" s="87">
        <f t="shared" si="14"/>
        <v>0</v>
      </c>
      <c r="AY49" s="87">
        <f t="shared" si="15"/>
        <v>0</v>
      </c>
      <c r="AZ49" s="87">
        <f t="shared" si="16"/>
        <v>0</v>
      </c>
      <c r="BA49" s="87">
        <f t="shared" si="17"/>
        <v>0</v>
      </c>
      <c r="BB49" s="87">
        <f t="shared" si="18"/>
        <v>0</v>
      </c>
      <c r="BC49" s="87">
        <f t="shared" si="19"/>
        <v>0</v>
      </c>
      <c r="BD49" s="87">
        <f t="shared" si="20"/>
        <v>0</v>
      </c>
    </row>
    <row r="50" spans="1:56" s="20" customFormat="1" x14ac:dyDescent="0.2">
      <c r="A50" s="41"/>
      <c r="B50" s="86">
        <f>'3. Investeringen'!B36</f>
        <v>22</v>
      </c>
      <c r="C50" s="86" t="str">
        <f>'3. Investeringen'!F36</f>
        <v>TD</v>
      </c>
      <c r="D50" s="86" t="str">
        <f>'3. Investeringen'!G36</f>
        <v>Nieuwe investeringen TD</v>
      </c>
      <c r="E50" s="121">
        <f>'3. Investeringen'!K36</f>
        <v>2009</v>
      </c>
      <c r="G50" s="86">
        <f>'7. Nominale afschrijvingen'!R39</f>
        <v>106092.92727272728</v>
      </c>
      <c r="H50" s="86">
        <f>'7. Nominale afschrijvingen'!S39</f>
        <v>106092.92727272728</v>
      </c>
      <c r="I50" s="86">
        <f>'7. Nominale afschrijvingen'!T39</f>
        <v>106092.92727272728</v>
      </c>
      <c r="J50" s="86">
        <f>'7. Nominale afschrijvingen'!U39</f>
        <v>106092.92727272728</v>
      </c>
      <c r="K50" s="86">
        <f>'7. Nominale afschrijvingen'!V39</f>
        <v>106092.92727272728</v>
      </c>
      <c r="L50" s="86">
        <f>'7. Nominale afschrijvingen'!W39</f>
        <v>106092.92727272728</v>
      </c>
      <c r="M50" s="86">
        <f>'7. Nominale afschrijvingen'!X39</f>
        <v>106092.92727272728</v>
      </c>
      <c r="N50" s="86">
        <f>'7. Nominale afschrijvingen'!Y39</f>
        <v>106092.92727272728</v>
      </c>
      <c r="O50" s="86">
        <f>'7. Nominale afschrijvingen'!Z39</f>
        <v>106092.92727272728</v>
      </c>
      <c r="P50" s="86">
        <f>'7. Nominale afschrijvingen'!AA39</f>
        <v>106092.92727272728</v>
      </c>
      <c r="Q50" s="86">
        <f>'7. Nominale afschrijvingen'!AB39</f>
        <v>106092.92727272728</v>
      </c>
      <c r="R50" s="86">
        <f>'7. Nominale afschrijvingen'!AC39</f>
        <v>127311.51272727271</v>
      </c>
      <c r="S50" s="86">
        <f>'7. Nominale afschrijvingen'!AD39</f>
        <v>123716.83472085561</v>
      </c>
      <c r="T50" s="86">
        <f>'7. Nominale afschrijvingen'!AE39</f>
        <v>120223.65350520793</v>
      </c>
      <c r="U50" s="86">
        <f>'7. Nominale afschrijvingen'!AF39</f>
        <v>116829.10328859028</v>
      </c>
      <c r="V50" s="86">
        <f>'7. Nominale afschrijvingen'!AG39</f>
        <v>113530.39919573597</v>
      </c>
      <c r="W50" s="40"/>
      <c r="X50" s="118">
        <f>IF($C50="TD",INDEX('4. CPI-tabel'!$D$20:$Z$42,$E50-2003,X$28-2003),
IF(X$28&gt;=$E50,MAX(1,INDEX('4. CPI-tabel'!$D$20:$Z$42,MAX($E50,2010)-2003,X$28-2003)),0))</f>
        <v>1.0180449999999999</v>
      </c>
      <c r="Y50" s="118">
        <f>IF($C50="TD",INDEX('4. CPI-tabel'!$D$20:$Z$42,$E50-2003,Y$28-2003),
IF(Y$28&gt;=$E50,MAX(1,INDEX('4. CPI-tabel'!$D$20:$Z$42,MAX($E50,2010)-2003,Y$28-2003)),0))</f>
        <v>1.0445141699999998</v>
      </c>
      <c r="Z50" s="118">
        <f>IF($C50="TD",INDEX('4. CPI-tabel'!$D$20:$Z$42,$E50-2003,Z$28-2003),
IF(Z$28&gt;=$E50,MAX(1,INDEX('4. CPI-tabel'!$D$20:$Z$42,MAX($E50,2010)-2003,Z$28-2003)),0))</f>
        <v>1.0685379959099996</v>
      </c>
      <c r="AA50" s="118">
        <f>IF($C50="TD",INDEX('4. CPI-tabel'!$D$20:$Z$42,$E50-2003,AA$28-2003),
IF(AA$28&gt;=$E50,MAX(1,INDEX('4. CPI-tabel'!$D$20:$Z$42,MAX($E50,2010)-2003,AA$28-2003)),0))</f>
        <v>1.0984570597954797</v>
      </c>
      <c r="AB50" s="118">
        <f>IF($C50="TD",INDEX('4. CPI-tabel'!$D$20:$Z$42,$E50-2003,AB$28-2003),
IF(AB$28&gt;=$E50,MAX(1,INDEX('4. CPI-tabel'!$D$20:$Z$42,MAX($E50,2010)-2003,AB$28-2003)),0))</f>
        <v>1.1094416303934345</v>
      </c>
      <c r="AC50" s="118">
        <f>IF($C50="TD",INDEX('4. CPI-tabel'!$D$20:$Z$42,$E50-2003,AC$28-2003),
IF(AC$28&gt;=$E50,MAX(1,INDEX('4. CPI-tabel'!$D$20:$Z$42,MAX($E50,2010)-2003,AC$28-2003)),0))</f>
        <v>1.1183171634365821</v>
      </c>
      <c r="AD50" s="118">
        <f>IF($C50="TD",INDEX('4. CPI-tabel'!$D$20:$Z$42,$E50-2003,AD$28-2003),
IF(AD$28&gt;=$E50,MAX(1,INDEX('4. CPI-tabel'!$D$20:$Z$42,MAX($E50,2010)-2003,AD$28-2003)),0))</f>
        <v>1.1205537977634552</v>
      </c>
      <c r="AE50" s="118">
        <f>IF($C50="TD",INDEX('4. CPI-tabel'!$D$20:$Z$42,$E50-2003,AE$28-2003),
IF(AE$28&gt;=$E50,MAX(1,INDEX('4. CPI-tabel'!$D$20:$Z$42,MAX($E50,2010)-2003,AE$28-2003)),0))</f>
        <v>1.1362415509321435</v>
      </c>
      <c r="AF50" s="118">
        <f>IF($C50="TD",INDEX('4. CPI-tabel'!$D$20:$Z$42,$E50-2003,AF$28-2003),
IF(AF$28&gt;=$E50,MAX(1,INDEX('4. CPI-tabel'!$D$20:$Z$42,MAX($E50,2010)-2003,AF$28-2003)),0))</f>
        <v>1.1601026235017184</v>
      </c>
      <c r="AG50" s="118">
        <f>IF($C50="TD",INDEX('4. CPI-tabel'!$D$20:$Z$42,$E50-2003,AG$28-2003),
IF(AG$28&gt;=$E50,MAX(1,INDEX('4. CPI-tabel'!$D$20:$Z$42,MAX($E50,2010)-2003,AG$28-2003)),0))</f>
        <v>1.1925854969597667</v>
      </c>
      <c r="AH50" s="118">
        <f>IF($C50="TD",INDEX('4. CPI-tabel'!$D$20:$Z$42,$E50-2003,AH$28-2003),
IF(AH$28&gt;=$E50,MAX(1,INDEX('4. CPI-tabel'!$D$20:$Z$42,MAX($E50,2010)-2003,AH$28-2003)),0))</f>
        <v>1.200933595438485</v>
      </c>
      <c r="AI50" s="118">
        <f>IF($C50="TD",INDEX('4. CPI-tabel'!$D$20:$Z$42,$E50-2003,AI$28-2003),
IF(AI$28&gt;=$E50,MAX(1,INDEX('4. CPI-tabel'!$D$20:$Z$42,MAX($E50,2010)-2003,AI$28-2003)),0))</f>
        <v>1.200933595438485</v>
      </c>
      <c r="AJ50" s="118">
        <f>IF($C50="TD",INDEX('4. CPI-tabel'!$D$20:$Z$42,$E50-2003,AJ$28-2003),
IF(AJ$28&gt;=$E50,MAX(1,INDEX('4. CPI-tabel'!$D$20:$Z$42,MAX($E50,2010)-2003,AJ$28-2003)),0))</f>
        <v>1.200933595438485</v>
      </c>
      <c r="AK50" s="118">
        <f>IF($C50="TD",INDEX('4. CPI-tabel'!$D$20:$Z$42,$E50-2003,AK$28-2003),
IF(AK$28&gt;=$E50,MAX(1,INDEX('4. CPI-tabel'!$D$20:$Z$42,MAX($E50,2010)-2003,AK$28-2003)),0))</f>
        <v>1.200933595438485</v>
      </c>
      <c r="AL50" s="118">
        <f>IF($C50="TD",INDEX('4. CPI-tabel'!$D$20:$Z$42,$E50-2003,AL$28-2003),
IF(AL$28&gt;=$E50,MAX(1,INDEX('4. CPI-tabel'!$D$20:$Z$42,MAX($E50,2010)-2003,AL$28-2003)),0))</f>
        <v>1.200933595438485</v>
      </c>
      <c r="AM50" s="118">
        <f>IF($C50="TD",INDEX('4. CPI-tabel'!$D$20:$Z$42,$E50-2003,AM$28-2003),
IF(AM$28&gt;=$E50,MAX(1,INDEX('4. CPI-tabel'!$D$20:$Z$42,MAX($E50,2010)-2003,AM$28-2003)),0))</f>
        <v>1.200933595438485</v>
      </c>
      <c r="AO50" s="87">
        <f t="shared" si="5"/>
        <v>108007.37414536363</v>
      </c>
      <c r="AP50" s="87">
        <f t="shared" si="6"/>
        <v>110815.56587314307</v>
      </c>
      <c r="AQ50" s="87">
        <f t="shared" si="7"/>
        <v>113364.32388822535</v>
      </c>
      <c r="AR50" s="87">
        <f t="shared" si="8"/>
        <v>116538.52495709567</v>
      </c>
      <c r="AS50" s="87">
        <f t="shared" si="9"/>
        <v>117703.91020666662</v>
      </c>
      <c r="AT50" s="87">
        <f t="shared" si="10"/>
        <v>118645.54148831997</v>
      </c>
      <c r="AU50" s="87">
        <f t="shared" si="11"/>
        <v>118882.8325712966</v>
      </c>
      <c r="AV50" s="87">
        <f t="shared" si="12"/>
        <v>120547.19222729474</v>
      </c>
      <c r="AW50" s="87">
        <f t="shared" si="13"/>
        <v>123078.68326406793</v>
      </c>
      <c r="AX50" s="87">
        <f t="shared" si="14"/>
        <v>126524.88639546184</v>
      </c>
      <c r="AY50" s="87">
        <f t="shared" si="15"/>
        <v>127410.56060023006</v>
      </c>
      <c r="AZ50" s="87">
        <f t="shared" si="16"/>
        <v>152892.67272027605</v>
      </c>
      <c r="BA50" s="87">
        <f t="shared" si="17"/>
        <v>148575.70313758592</v>
      </c>
      <c r="BB50" s="87">
        <f t="shared" si="18"/>
        <v>144380.62446075998</v>
      </c>
      <c r="BC50" s="87">
        <f t="shared" si="19"/>
        <v>140303.99506422086</v>
      </c>
      <c r="BD50" s="87">
        <f t="shared" si="20"/>
        <v>136342.4704977017</v>
      </c>
    </row>
    <row r="51" spans="1:56" s="20" customFormat="1" x14ac:dyDescent="0.2">
      <c r="A51" s="41"/>
      <c r="B51" s="86">
        <f>'3. Investeringen'!B37</f>
        <v>23</v>
      </c>
      <c r="C51" s="86" t="str">
        <f>'3. Investeringen'!F37</f>
        <v>TD</v>
      </c>
      <c r="D51" s="86" t="str">
        <f>'3. Investeringen'!G37</f>
        <v>Nieuwe investeringen TD</v>
      </c>
      <c r="E51" s="121">
        <f>'3. Investeringen'!K37</f>
        <v>2009</v>
      </c>
      <c r="G51" s="86">
        <f>'7. Nominale afschrijvingen'!R40</f>
        <v>508865.55555555556</v>
      </c>
      <c r="H51" s="86">
        <f>'7. Nominale afschrijvingen'!S40</f>
        <v>508865.55555555556</v>
      </c>
      <c r="I51" s="86">
        <f>'7. Nominale afschrijvingen'!T40</f>
        <v>508865.55555555556</v>
      </c>
      <c r="J51" s="86">
        <f>'7. Nominale afschrijvingen'!U40</f>
        <v>508865.55555555556</v>
      </c>
      <c r="K51" s="86">
        <f>'7. Nominale afschrijvingen'!V40</f>
        <v>508865.55555555556</v>
      </c>
      <c r="L51" s="86">
        <f>'7. Nominale afschrijvingen'!W40</f>
        <v>508865.55555555556</v>
      </c>
      <c r="M51" s="86">
        <f>'7. Nominale afschrijvingen'!X40</f>
        <v>508865.55555555556</v>
      </c>
      <c r="N51" s="86">
        <f>'7. Nominale afschrijvingen'!Y40</f>
        <v>508865.55555555556</v>
      </c>
      <c r="O51" s="86">
        <f>'7. Nominale afschrijvingen'!Z40</f>
        <v>508865.55555555556</v>
      </c>
      <c r="P51" s="86">
        <f>'7. Nominale afschrijvingen'!AA40</f>
        <v>508865.55555555556</v>
      </c>
      <c r="Q51" s="86">
        <f>'7. Nominale afschrijvingen'!AB40</f>
        <v>508865.55555555556</v>
      </c>
      <c r="R51" s="86">
        <f>'7. Nominale afschrijvingen'!AC40</f>
        <v>610638.66666666663</v>
      </c>
      <c r="S51" s="86">
        <f>'7. Nominale afschrijvingen'!AD40</f>
        <v>588092.00820512814</v>
      </c>
      <c r="T51" s="86">
        <f>'7. Nominale afschrijvingen'!AE40</f>
        <v>566377.84174832341</v>
      </c>
      <c r="U51" s="86">
        <f>'7. Nominale afschrijvingen'!AF40</f>
        <v>545465.42912992381</v>
      </c>
      <c r="V51" s="86">
        <f>'7. Nominale afschrijvingen'!AG40</f>
        <v>525325.16713128041</v>
      </c>
      <c r="W51" s="40"/>
      <c r="X51" s="118">
        <f>IF($C51="TD",INDEX('4. CPI-tabel'!$D$20:$Z$42,$E51-2003,X$28-2003),
IF(X$28&gt;=$E51,MAX(1,INDEX('4. CPI-tabel'!$D$20:$Z$42,MAX($E51,2010)-2003,X$28-2003)),0))</f>
        <v>1.0180449999999999</v>
      </c>
      <c r="Y51" s="118">
        <f>IF($C51="TD",INDEX('4. CPI-tabel'!$D$20:$Z$42,$E51-2003,Y$28-2003),
IF(Y$28&gt;=$E51,MAX(1,INDEX('4. CPI-tabel'!$D$20:$Z$42,MAX($E51,2010)-2003,Y$28-2003)),0))</f>
        <v>1.0445141699999998</v>
      </c>
      <c r="Z51" s="118">
        <f>IF($C51="TD",INDEX('4. CPI-tabel'!$D$20:$Z$42,$E51-2003,Z$28-2003),
IF(Z$28&gt;=$E51,MAX(1,INDEX('4. CPI-tabel'!$D$20:$Z$42,MAX($E51,2010)-2003,Z$28-2003)),0))</f>
        <v>1.0685379959099996</v>
      </c>
      <c r="AA51" s="118">
        <f>IF($C51="TD",INDEX('4. CPI-tabel'!$D$20:$Z$42,$E51-2003,AA$28-2003),
IF(AA$28&gt;=$E51,MAX(1,INDEX('4. CPI-tabel'!$D$20:$Z$42,MAX($E51,2010)-2003,AA$28-2003)),0))</f>
        <v>1.0984570597954797</v>
      </c>
      <c r="AB51" s="118">
        <f>IF($C51="TD",INDEX('4. CPI-tabel'!$D$20:$Z$42,$E51-2003,AB$28-2003),
IF(AB$28&gt;=$E51,MAX(1,INDEX('4. CPI-tabel'!$D$20:$Z$42,MAX($E51,2010)-2003,AB$28-2003)),0))</f>
        <v>1.1094416303934345</v>
      </c>
      <c r="AC51" s="118">
        <f>IF($C51="TD",INDEX('4. CPI-tabel'!$D$20:$Z$42,$E51-2003,AC$28-2003),
IF(AC$28&gt;=$E51,MAX(1,INDEX('4. CPI-tabel'!$D$20:$Z$42,MAX($E51,2010)-2003,AC$28-2003)),0))</f>
        <v>1.1183171634365821</v>
      </c>
      <c r="AD51" s="118">
        <f>IF($C51="TD",INDEX('4. CPI-tabel'!$D$20:$Z$42,$E51-2003,AD$28-2003),
IF(AD$28&gt;=$E51,MAX(1,INDEX('4. CPI-tabel'!$D$20:$Z$42,MAX($E51,2010)-2003,AD$28-2003)),0))</f>
        <v>1.1205537977634552</v>
      </c>
      <c r="AE51" s="118">
        <f>IF($C51="TD",INDEX('4. CPI-tabel'!$D$20:$Z$42,$E51-2003,AE$28-2003),
IF(AE$28&gt;=$E51,MAX(1,INDEX('4. CPI-tabel'!$D$20:$Z$42,MAX($E51,2010)-2003,AE$28-2003)),0))</f>
        <v>1.1362415509321435</v>
      </c>
      <c r="AF51" s="118">
        <f>IF($C51="TD",INDEX('4. CPI-tabel'!$D$20:$Z$42,$E51-2003,AF$28-2003),
IF(AF$28&gt;=$E51,MAX(1,INDEX('4. CPI-tabel'!$D$20:$Z$42,MAX($E51,2010)-2003,AF$28-2003)),0))</f>
        <v>1.1601026235017184</v>
      </c>
      <c r="AG51" s="118">
        <f>IF($C51="TD",INDEX('4. CPI-tabel'!$D$20:$Z$42,$E51-2003,AG$28-2003),
IF(AG$28&gt;=$E51,MAX(1,INDEX('4. CPI-tabel'!$D$20:$Z$42,MAX($E51,2010)-2003,AG$28-2003)),0))</f>
        <v>1.1925854969597667</v>
      </c>
      <c r="AH51" s="118">
        <f>IF($C51="TD",INDEX('4. CPI-tabel'!$D$20:$Z$42,$E51-2003,AH$28-2003),
IF(AH$28&gt;=$E51,MAX(1,INDEX('4. CPI-tabel'!$D$20:$Z$42,MAX($E51,2010)-2003,AH$28-2003)),0))</f>
        <v>1.200933595438485</v>
      </c>
      <c r="AI51" s="118">
        <f>IF($C51="TD",INDEX('4. CPI-tabel'!$D$20:$Z$42,$E51-2003,AI$28-2003),
IF(AI$28&gt;=$E51,MAX(1,INDEX('4. CPI-tabel'!$D$20:$Z$42,MAX($E51,2010)-2003,AI$28-2003)),0))</f>
        <v>1.200933595438485</v>
      </c>
      <c r="AJ51" s="118">
        <f>IF($C51="TD",INDEX('4. CPI-tabel'!$D$20:$Z$42,$E51-2003,AJ$28-2003),
IF(AJ$28&gt;=$E51,MAX(1,INDEX('4. CPI-tabel'!$D$20:$Z$42,MAX($E51,2010)-2003,AJ$28-2003)),0))</f>
        <v>1.200933595438485</v>
      </c>
      <c r="AK51" s="118">
        <f>IF($C51="TD",INDEX('4. CPI-tabel'!$D$20:$Z$42,$E51-2003,AK$28-2003),
IF(AK$28&gt;=$E51,MAX(1,INDEX('4. CPI-tabel'!$D$20:$Z$42,MAX($E51,2010)-2003,AK$28-2003)),0))</f>
        <v>1.200933595438485</v>
      </c>
      <c r="AL51" s="118">
        <f>IF($C51="TD",INDEX('4. CPI-tabel'!$D$20:$Z$42,$E51-2003,AL$28-2003),
IF(AL$28&gt;=$E51,MAX(1,INDEX('4. CPI-tabel'!$D$20:$Z$42,MAX($E51,2010)-2003,AL$28-2003)),0))</f>
        <v>1.200933595438485</v>
      </c>
      <c r="AM51" s="118">
        <f>IF($C51="TD",INDEX('4. CPI-tabel'!$D$20:$Z$42,$E51-2003,AM$28-2003),
IF(AM$28&gt;=$E51,MAX(1,INDEX('4. CPI-tabel'!$D$20:$Z$42,MAX($E51,2010)-2003,AM$28-2003)),0))</f>
        <v>1.200933595438485</v>
      </c>
      <c r="AO51" s="87">
        <f t="shared" si="5"/>
        <v>518048.03450555552</v>
      </c>
      <c r="AP51" s="87">
        <f t="shared" si="6"/>
        <v>531517.28340269986</v>
      </c>
      <c r="AQ51" s="87">
        <f t="shared" si="7"/>
        <v>543742.1809209619</v>
      </c>
      <c r="AR51" s="87">
        <f t="shared" si="8"/>
        <v>558966.96198674885</v>
      </c>
      <c r="AS51" s="87">
        <f t="shared" si="9"/>
        <v>564556.63160661631</v>
      </c>
      <c r="AT51" s="87">
        <f t="shared" si="10"/>
        <v>569073.08465946931</v>
      </c>
      <c r="AU51" s="87">
        <f t="shared" si="11"/>
        <v>570211.23082878825</v>
      </c>
      <c r="AV51" s="87">
        <f t="shared" si="12"/>
        <v>578194.18806039135</v>
      </c>
      <c r="AW51" s="87">
        <f t="shared" si="13"/>
        <v>590336.26600965951</v>
      </c>
      <c r="AX51" s="87">
        <f t="shared" si="14"/>
        <v>606865.68145793001</v>
      </c>
      <c r="AY51" s="87">
        <f t="shared" si="15"/>
        <v>611113.74122813542</v>
      </c>
      <c r="AZ51" s="87">
        <f t="shared" si="16"/>
        <v>733336.48947376246</v>
      </c>
      <c r="BA51" s="87">
        <f t="shared" si="17"/>
        <v>706259.44986242359</v>
      </c>
      <c r="BB51" s="87">
        <f t="shared" si="18"/>
        <v>680182.17786750325</v>
      </c>
      <c r="BC51" s="87">
        <f t="shared" si="19"/>
        <v>655067.75899239548</v>
      </c>
      <c r="BD51" s="87">
        <f t="shared" si="20"/>
        <v>630880.64173729159</v>
      </c>
    </row>
    <row r="52" spans="1:56" s="20" customFormat="1" x14ac:dyDescent="0.2">
      <c r="A52" s="41"/>
      <c r="B52" s="86">
        <f>'3. Investeringen'!B38</f>
        <v>24</v>
      </c>
      <c r="C52" s="86" t="str">
        <f>'3. Investeringen'!F38</f>
        <v>TD</v>
      </c>
      <c r="D52" s="86" t="str">
        <f>'3. Investeringen'!G38</f>
        <v>Nieuwe investeringen TD</v>
      </c>
      <c r="E52" s="121">
        <f>'3. Investeringen'!K38</f>
        <v>2009</v>
      </c>
      <c r="G52" s="86">
        <f>'7. Nominale afschrijvingen'!R41</f>
        <v>76379.833333333328</v>
      </c>
      <c r="H52" s="86">
        <f>'7. Nominale afschrijvingen'!S41</f>
        <v>76379.833333333328</v>
      </c>
      <c r="I52" s="86">
        <f>'7. Nominale afschrijvingen'!T41</f>
        <v>76379.833333333328</v>
      </c>
      <c r="J52" s="86">
        <f>'7. Nominale afschrijvingen'!U41</f>
        <v>76379.833333333328</v>
      </c>
      <c r="K52" s="86">
        <f>'7. Nominale afschrijvingen'!V41</f>
        <v>76379.833333333328</v>
      </c>
      <c r="L52" s="86">
        <f>'7. Nominale afschrijvingen'!W41</f>
        <v>76379.833333333328</v>
      </c>
      <c r="M52" s="86">
        <f>'7. Nominale afschrijvingen'!X41</f>
        <v>76379.833333333328</v>
      </c>
      <c r="N52" s="86">
        <f>'7. Nominale afschrijvingen'!Y41</f>
        <v>76379.833333333328</v>
      </c>
      <c r="O52" s="86">
        <f>'7. Nominale afschrijvingen'!Z41</f>
        <v>76379.833333333328</v>
      </c>
      <c r="P52" s="86">
        <f>'7. Nominale afschrijvingen'!AA41</f>
        <v>76379.833333333328</v>
      </c>
      <c r="Q52" s="86">
        <f>'7. Nominale afschrijvingen'!AB41</f>
        <v>76379.833333333328</v>
      </c>
      <c r="R52" s="86">
        <f>'7. Nominale afschrijvingen'!AC41</f>
        <v>91655.8</v>
      </c>
      <c r="S52" s="86">
        <f>'7. Nominale afschrijvingen'!AD41</f>
        <v>85370.83085714285</v>
      </c>
      <c r="T52" s="86">
        <f>'7. Nominale afschrijvingen'!AE41</f>
        <v>79516.831026938773</v>
      </c>
      <c r="U52" s="86">
        <f>'7. Nominale afschrijvingen'!AF41</f>
        <v>74489.904927534604</v>
      </c>
      <c r="V52" s="86">
        <f>'7. Nominale afschrijvingen'!AG41</f>
        <v>74489.904927534604</v>
      </c>
      <c r="W52" s="40"/>
      <c r="X52" s="118">
        <f>IF($C52="TD",INDEX('4. CPI-tabel'!$D$20:$Z$42,$E52-2003,X$28-2003),
IF(X$28&gt;=$E52,MAX(1,INDEX('4. CPI-tabel'!$D$20:$Z$42,MAX($E52,2010)-2003,X$28-2003)),0))</f>
        <v>1.0180449999999999</v>
      </c>
      <c r="Y52" s="118">
        <f>IF($C52="TD",INDEX('4. CPI-tabel'!$D$20:$Z$42,$E52-2003,Y$28-2003),
IF(Y$28&gt;=$E52,MAX(1,INDEX('4. CPI-tabel'!$D$20:$Z$42,MAX($E52,2010)-2003,Y$28-2003)),0))</f>
        <v>1.0445141699999998</v>
      </c>
      <c r="Z52" s="118">
        <f>IF($C52="TD",INDEX('4. CPI-tabel'!$D$20:$Z$42,$E52-2003,Z$28-2003),
IF(Z$28&gt;=$E52,MAX(1,INDEX('4. CPI-tabel'!$D$20:$Z$42,MAX($E52,2010)-2003,Z$28-2003)),0))</f>
        <v>1.0685379959099996</v>
      </c>
      <c r="AA52" s="118">
        <f>IF($C52="TD",INDEX('4. CPI-tabel'!$D$20:$Z$42,$E52-2003,AA$28-2003),
IF(AA$28&gt;=$E52,MAX(1,INDEX('4. CPI-tabel'!$D$20:$Z$42,MAX($E52,2010)-2003,AA$28-2003)),0))</f>
        <v>1.0984570597954797</v>
      </c>
      <c r="AB52" s="118">
        <f>IF($C52="TD",INDEX('4. CPI-tabel'!$D$20:$Z$42,$E52-2003,AB$28-2003),
IF(AB$28&gt;=$E52,MAX(1,INDEX('4. CPI-tabel'!$D$20:$Z$42,MAX($E52,2010)-2003,AB$28-2003)),0))</f>
        <v>1.1094416303934345</v>
      </c>
      <c r="AC52" s="118">
        <f>IF($C52="TD",INDEX('4. CPI-tabel'!$D$20:$Z$42,$E52-2003,AC$28-2003),
IF(AC$28&gt;=$E52,MAX(1,INDEX('4. CPI-tabel'!$D$20:$Z$42,MAX($E52,2010)-2003,AC$28-2003)),0))</f>
        <v>1.1183171634365821</v>
      </c>
      <c r="AD52" s="118">
        <f>IF($C52="TD",INDEX('4. CPI-tabel'!$D$20:$Z$42,$E52-2003,AD$28-2003),
IF(AD$28&gt;=$E52,MAX(1,INDEX('4. CPI-tabel'!$D$20:$Z$42,MAX($E52,2010)-2003,AD$28-2003)),0))</f>
        <v>1.1205537977634552</v>
      </c>
      <c r="AE52" s="118">
        <f>IF($C52="TD",INDEX('4. CPI-tabel'!$D$20:$Z$42,$E52-2003,AE$28-2003),
IF(AE$28&gt;=$E52,MAX(1,INDEX('4. CPI-tabel'!$D$20:$Z$42,MAX($E52,2010)-2003,AE$28-2003)),0))</f>
        <v>1.1362415509321435</v>
      </c>
      <c r="AF52" s="118">
        <f>IF($C52="TD",INDEX('4. CPI-tabel'!$D$20:$Z$42,$E52-2003,AF$28-2003),
IF(AF$28&gt;=$E52,MAX(1,INDEX('4. CPI-tabel'!$D$20:$Z$42,MAX($E52,2010)-2003,AF$28-2003)),0))</f>
        <v>1.1601026235017184</v>
      </c>
      <c r="AG52" s="118">
        <f>IF($C52="TD",INDEX('4. CPI-tabel'!$D$20:$Z$42,$E52-2003,AG$28-2003),
IF(AG$28&gt;=$E52,MAX(1,INDEX('4. CPI-tabel'!$D$20:$Z$42,MAX($E52,2010)-2003,AG$28-2003)),0))</f>
        <v>1.1925854969597667</v>
      </c>
      <c r="AH52" s="118">
        <f>IF($C52="TD",INDEX('4. CPI-tabel'!$D$20:$Z$42,$E52-2003,AH$28-2003),
IF(AH$28&gt;=$E52,MAX(1,INDEX('4. CPI-tabel'!$D$20:$Z$42,MAX($E52,2010)-2003,AH$28-2003)),0))</f>
        <v>1.200933595438485</v>
      </c>
      <c r="AI52" s="118">
        <f>IF($C52="TD",INDEX('4. CPI-tabel'!$D$20:$Z$42,$E52-2003,AI$28-2003),
IF(AI$28&gt;=$E52,MAX(1,INDEX('4. CPI-tabel'!$D$20:$Z$42,MAX($E52,2010)-2003,AI$28-2003)),0))</f>
        <v>1.200933595438485</v>
      </c>
      <c r="AJ52" s="118">
        <f>IF($C52="TD",INDEX('4. CPI-tabel'!$D$20:$Z$42,$E52-2003,AJ$28-2003),
IF(AJ$28&gt;=$E52,MAX(1,INDEX('4. CPI-tabel'!$D$20:$Z$42,MAX($E52,2010)-2003,AJ$28-2003)),0))</f>
        <v>1.200933595438485</v>
      </c>
      <c r="AK52" s="118">
        <f>IF($C52="TD",INDEX('4. CPI-tabel'!$D$20:$Z$42,$E52-2003,AK$28-2003),
IF(AK$28&gt;=$E52,MAX(1,INDEX('4. CPI-tabel'!$D$20:$Z$42,MAX($E52,2010)-2003,AK$28-2003)),0))</f>
        <v>1.200933595438485</v>
      </c>
      <c r="AL52" s="118">
        <f>IF($C52="TD",INDEX('4. CPI-tabel'!$D$20:$Z$42,$E52-2003,AL$28-2003),
IF(AL$28&gt;=$E52,MAX(1,INDEX('4. CPI-tabel'!$D$20:$Z$42,MAX($E52,2010)-2003,AL$28-2003)),0))</f>
        <v>1.200933595438485</v>
      </c>
      <c r="AM52" s="118">
        <f>IF($C52="TD",INDEX('4. CPI-tabel'!$D$20:$Z$42,$E52-2003,AM$28-2003),
IF(AM$28&gt;=$E52,MAX(1,INDEX('4. CPI-tabel'!$D$20:$Z$42,MAX($E52,2010)-2003,AM$28-2003)),0))</f>
        <v>1.200933595438485</v>
      </c>
      <c r="AO52" s="87">
        <f t="shared" si="5"/>
        <v>77758.107425833325</v>
      </c>
      <c r="AP52" s="87">
        <f t="shared" si="6"/>
        <v>79779.818218904984</v>
      </c>
      <c r="AQ52" s="87">
        <f t="shared" si="7"/>
        <v>81614.754037939783</v>
      </c>
      <c r="AR52" s="87">
        <f t="shared" si="8"/>
        <v>83899.9671510021</v>
      </c>
      <c r="AS52" s="87">
        <f t="shared" si="9"/>
        <v>84738.966822512113</v>
      </c>
      <c r="AT52" s="87">
        <f t="shared" si="10"/>
        <v>85416.878557092219</v>
      </c>
      <c r="AU52" s="87">
        <f t="shared" si="11"/>
        <v>85587.712314206408</v>
      </c>
      <c r="AV52" s="87">
        <f t="shared" si="12"/>
        <v>86785.940286605299</v>
      </c>
      <c r="AW52" s="87">
        <f t="shared" si="13"/>
        <v>88608.445032624004</v>
      </c>
      <c r="AX52" s="87">
        <f t="shared" si="14"/>
        <v>91089.481493537474</v>
      </c>
      <c r="AY52" s="87">
        <f t="shared" si="15"/>
        <v>91727.107863992234</v>
      </c>
      <c r="AZ52" s="87">
        <f t="shared" si="16"/>
        <v>110072.52943679069</v>
      </c>
      <c r="BA52" s="87">
        <f t="shared" si="17"/>
        <v>102524.69884683932</v>
      </c>
      <c r="BB52" s="87">
        <f t="shared" si="18"/>
        <v>95494.433783056054</v>
      </c>
      <c r="BC52" s="87">
        <f t="shared" si="19"/>
        <v>89457.429348495047</v>
      </c>
      <c r="BD52" s="87">
        <f t="shared" si="20"/>
        <v>89457.429348495047</v>
      </c>
    </row>
    <row r="53" spans="1:56" s="20" customFormat="1" x14ac:dyDescent="0.2">
      <c r="A53" s="41"/>
      <c r="B53" s="86">
        <f>'3. Investeringen'!B39</f>
        <v>25</v>
      </c>
      <c r="C53" s="86" t="str">
        <f>'3. Investeringen'!F39</f>
        <v>TD</v>
      </c>
      <c r="D53" s="86" t="str">
        <f>'3. Investeringen'!G39</f>
        <v>Nieuwe investeringen TD</v>
      </c>
      <c r="E53" s="121">
        <f>'3. Investeringen'!K39</f>
        <v>2009</v>
      </c>
      <c r="G53" s="86">
        <f>'7. Nominale afschrijvingen'!R42</f>
        <v>0</v>
      </c>
      <c r="H53" s="86">
        <f>'7. Nominale afschrijvingen'!S42</f>
        <v>0</v>
      </c>
      <c r="I53" s="86">
        <f>'7. Nominale afschrijvingen'!T42</f>
        <v>0</v>
      </c>
      <c r="J53" s="86">
        <f>'7. Nominale afschrijvingen'!U42</f>
        <v>0</v>
      </c>
      <c r="K53" s="86">
        <f>'7. Nominale afschrijvingen'!V42</f>
        <v>0</v>
      </c>
      <c r="L53" s="86">
        <f>'7. Nominale afschrijvingen'!W42</f>
        <v>0</v>
      </c>
      <c r="M53" s="86">
        <f>'7. Nominale afschrijvingen'!X42</f>
        <v>0</v>
      </c>
      <c r="N53" s="86">
        <f>'7. Nominale afschrijvingen'!Y42</f>
        <v>0</v>
      </c>
      <c r="O53" s="86">
        <f>'7. Nominale afschrijvingen'!Z42</f>
        <v>0</v>
      </c>
      <c r="P53" s="86">
        <f>'7. Nominale afschrijvingen'!AA42</f>
        <v>0</v>
      </c>
      <c r="Q53" s="86">
        <f>'7. Nominale afschrijvingen'!AB42</f>
        <v>0</v>
      </c>
      <c r="R53" s="86">
        <f>'7. Nominale afschrijvingen'!AC42</f>
        <v>0</v>
      </c>
      <c r="S53" s="86">
        <f>'7. Nominale afschrijvingen'!AD42</f>
        <v>0</v>
      </c>
      <c r="T53" s="86">
        <f>'7. Nominale afschrijvingen'!AE42</f>
        <v>0</v>
      </c>
      <c r="U53" s="86">
        <f>'7. Nominale afschrijvingen'!AF42</f>
        <v>0</v>
      </c>
      <c r="V53" s="86">
        <f>'7. Nominale afschrijvingen'!AG42</f>
        <v>0</v>
      </c>
      <c r="W53" s="40"/>
      <c r="X53" s="118">
        <f>IF($C53="TD",INDEX('4. CPI-tabel'!$D$20:$Z$42,$E53-2003,X$28-2003),
IF(X$28&gt;=$E53,MAX(1,INDEX('4. CPI-tabel'!$D$20:$Z$42,MAX($E53,2010)-2003,X$28-2003)),0))</f>
        <v>1.0180449999999999</v>
      </c>
      <c r="Y53" s="118">
        <f>IF($C53="TD",INDEX('4. CPI-tabel'!$D$20:$Z$42,$E53-2003,Y$28-2003),
IF(Y$28&gt;=$E53,MAX(1,INDEX('4. CPI-tabel'!$D$20:$Z$42,MAX($E53,2010)-2003,Y$28-2003)),0))</f>
        <v>1.0445141699999998</v>
      </c>
      <c r="Z53" s="118">
        <f>IF($C53="TD",INDEX('4. CPI-tabel'!$D$20:$Z$42,$E53-2003,Z$28-2003),
IF(Z$28&gt;=$E53,MAX(1,INDEX('4. CPI-tabel'!$D$20:$Z$42,MAX($E53,2010)-2003,Z$28-2003)),0))</f>
        <v>1.0685379959099996</v>
      </c>
      <c r="AA53" s="118">
        <f>IF($C53="TD",INDEX('4. CPI-tabel'!$D$20:$Z$42,$E53-2003,AA$28-2003),
IF(AA$28&gt;=$E53,MAX(1,INDEX('4. CPI-tabel'!$D$20:$Z$42,MAX($E53,2010)-2003,AA$28-2003)),0))</f>
        <v>1.0984570597954797</v>
      </c>
      <c r="AB53" s="118">
        <f>IF($C53="TD",INDEX('4. CPI-tabel'!$D$20:$Z$42,$E53-2003,AB$28-2003),
IF(AB$28&gt;=$E53,MAX(1,INDEX('4. CPI-tabel'!$D$20:$Z$42,MAX($E53,2010)-2003,AB$28-2003)),0))</f>
        <v>1.1094416303934345</v>
      </c>
      <c r="AC53" s="118">
        <f>IF($C53="TD",INDEX('4. CPI-tabel'!$D$20:$Z$42,$E53-2003,AC$28-2003),
IF(AC$28&gt;=$E53,MAX(1,INDEX('4. CPI-tabel'!$D$20:$Z$42,MAX($E53,2010)-2003,AC$28-2003)),0))</f>
        <v>1.1183171634365821</v>
      </c>
      <c r="AD53" s="118">
        <f>IF($C53="TD",INDEX('4. CPI-tabel'!$D$20:$Z$42,$E53-2003,AD$28-2003),
IF(AD$28&gt;=$E53,MAX(1,INDEX('4. CPI-tabel'!$D$20:$Z$42,MAX($E53,2010)-2003,AD$28-2003)),0))</f>
        <v>1.1205537977634552</v>
      </c>
      <c r="AE53" s="118">
        <f>IF($C53="TD",INDEX('4. CPI-tabel'!$D$20:$Z$42,$E53-2003,AE$28-2003),
IF(AE$28&gt;=$E53,MAX(1,INDEX('4. CPI-tabel'!$D$20:$Z$42,MAX($E53,2010)-2003,AE$28-2003)),0))</f>
        <v>1.1362415509321435</v>
      </c>
      <c r="AF53" s="118">
        <f>IF($C53="TD",INDEX('4. CPI-tabel'!$D$20:$Z$42,$E53-2003,AF$28-2003),
IF(AF$28&gt;=$E53,MAX(1,INDEX('4. CPI-tabel'!$D$20:$Z$42,MAX($E53,2010)-2003,AF$28-2003)),0))</f>
        <v>1.1601026235017184</v>
      </c>
      <c r="AG53" s="118">
        <f>IF($C53="TD",INDEX('4. CPI-tabel'!$D$20:$Z$42,$E53-2003,AG$28-2003),
IF(AG$28&gt;=$E53,MAX(1,INDEX('4. CPI-tabel'!$D$20:$Z$42,MAX($E53,2010)-2003,AG$28-2003)),0))</f>
        <v>1.1925854969597667</v>
      </c>
      <c r="AH53" s="118">
        <f>IF($C53="TD",INDEX('4. CPI-tabel'!$D$20:$Z$42,$E53-2003,AH$28-2003),
IF(AH$28&gt;=$E53,MAX(1,INDEX('4. CPI-tabel'!$D$20:$Z$42,MAX($E53,2010)-2003,AH$28-2003)),0))</f>
        <v>1.200933595438485</v>
      </c>
      <c r="AI53" s="118">
        <f>IF($C53="TD",INDEX('4. CPI-tabel'!$D$20:$Z$42,$E53-2003,AI$28-2003),
IF(AI$28&gt;=$E53,MAX(1,INDEX('4. CPI-tabel'!$D$20:$Z$42,MAX($E53,2010)-2003,AI$28-2003)),0))</f>
        <v>1.200933595438485</v>
      </c>
      <c r="AJ53" s="118">
        <f>IF($C53="TD",INDEX('4. CPI-tabel'!$D$20:$Z$42,$E53-2003,AJ$28-2003),
IF(AJ$28&gt;=$E53,MAX(1,INDEX('4. CPI-tabel'!$D$20:$Z$42,MAX($E53,2010)-2003,AJ$28-2003)),0))</f>
        <v>1.200933595438485</v>
      </c>
      <c r="AK53" s="118">
        <f>IF($C53="TD",INDEX('4. CPI-tabel'!$D$20:$Z$42,$E53-2003,AK$28-2003),
IF(AK$28&gt;=$E53,MAX(1,INDEX('4. CPI-tabel'!$D$20:$Z$42,MAX($E53,2010)-2003,AK$28-2003)),0))</f>
        <v>1.200933595438485</v>
      </c>
      <c r="AL53" s="118">
        <f>IF($C53="TD",INDEX('4. CPI-tabel'!$D$20:$Z$42,$E53-2003,AL$28-2003),
IF(AL$28&gt;=$E53,MAX(1,INDEX('4. CPI-tabel'!$D$20:$Z$42,MAX($E53,2010)-2003,AL$28-2003)),0))</f>
        <v>1.200933595438485</v>
      </c>
      <c r="AM53" s="118">
        <f>IF($C53="TD",INDEX('4. CPI-tabel'!$D$20:$Z$42,$E53-2003,AM$28-2003),
IF(AM$28&gt;=$E53,MAX(1,INDEX('4. CPI-tabel'!$D$20:$Z$42,MAX($E53,2010)-2003,AM$28-2003)),0))</f>
        <v>1.200933595438485</v>
      </c>
      <c r="AO53" s="87">
        <f t="shared" si="5"/>
        <v>0</v>
      </c>
      <c r="AP53" s="87">
        <f t="shared" si="6"/>
        <v>0</v>
      </c>
      <c r="AQ53" s="87">
        <f t="shared" si="7"/>
        <v>0</v>
      </c>
      <c r="AR53" s="87">
        <f t="shared" si="8"/>
        <v>0</v>
      </c>
      <c r="AS53" s="87">
        <f t="shared" si="9"/>
        <v>0</v>
      </c>
      <c r="AT53" s="87">
        <f t="shared" si="10"/>
        <v>0</v>
      </c>
      <c r="AU53" s="87">
        <f t="shared" si="11"/>
        <v>0</v>
      </c>
      <c r="AV53" s="87">
        <f t="shared" si="12"/>
        <v>0</v>
      </c>
      <c r="AW53" s="87">
        <f t="shared" si="13"/>
        <v>0</v>
      </c>
      <c r="AX53" s="87">
        <f t="shared" si="14"/>
        <v>0</v>
      </c>
      <c r="AY53" s="87">
        <f t="shared" si="15"/>
        <v>0</v>
      </c>
      <c r="AZ53" s="87">
        <f t="shared" si="16"/>
        <v>0</v>
      </c>
      <c r="BA53" s="87">
        <f t="shared" si="17"/>
        <v>0</v>
      </c>
      <c r="BB53" s="87">
        <f t="shared" si="18"/>
        <v>0</v>
      </c>
      <c r="BC53" s="87">
        <f t="shared" si="19"/>
        <v>0</v>
      </c>
      <c r="BD53" s="87">
        <f t="shared" si="20"/>
        <v>0</v>
      </c>
    </row>
    <row r="54" spans="1:56" s="20" customFormat="1" x14ac:dyDescent="0.2">
      <c r="A54" s="41"/>
      <c r="B54" s="86">
        <f>'3. Investeringen'!B40</f>
        <v>26</v>
      </c>
      <c r="C54" s="86" t="str">
        <f>'3. Investeringen'!F40</f>
        <v>TD</v>
      </c>
      <c r="D54" s="86" t="str">
        <f>'3. Investeringen'!G40</f>
        <v>Nieuwe investeringen TD</v>
      </c>
      <c r="E54" s="121">
        <f>'3. Investeringen'!K40</f>
        <v>2010</v>
      </c>
      <c r="G54" s="86">
        <f>'7. Nominale afschrijvingen'!R43</f>
        <v>155673.20000000001</v>
      </c>
      <c r="H54" s="86">
        <f>'7. Nominale afschrijvingen'!S43</f>
        <v>155673.20000000001</v>
      </c>
      <c r="I54" s="86">
        <f>'7. Nominale afschrijvingen'!T43</f>
        <v>155673.20000000001</v>
      </c>
      <c r="J54" s="86">
        <f>'7. Nominale afschrijvingen'!U43</f>
        <v>155673.20000000001</v>
      </c>
      <c r="K54" s="86">
        <f>'7. Nominale afschrijvingen'!V43</f>
        <v>155673.20000000001</v>
      </c>
      <c r="L54" s="86">
        <f>'7. Nominale afschrijvingen'!W43</f>
        <v>155673.20000000001</v>
      </c>
      <c r="M54" s="86">
        <f>'7. Nominale afschrijvingen'!X43</f>
        <v>155673.20000000001</v>
      </c>
      <c r="N54" s="86">
        <f>'7. Nominale afschrijvingen'!Y43</f>
        <v>155673.20000000001</v>
      </c>
      <c r="O54" s="86">
        <f>'7. Nominale afschrijvingen'!Z43</f>
        <v>155673.20000000001</v>
      </c>
      <c r="P54" s="86">
        <f>'7. Nominale afschrijvingen'!AA43</f>
        <v>155673.20000000001</v>
      </c>
      <c r="Q54" s="86">
        <f>'7. Nominale afschrijvingen'!AB43</f>
        <v>155673.20000000001</v>
      </c>
      <c r="R54" s="86">
        <f>'7. Nominale afschrijvingen'!AC43</f>
        <v>186807.84000000003</v>
      </c>
      <c r="S54" s="86">
        <f>'7. Nominale afschrijvingen'!AD43</f>
        <v>181654.5202758621</v>
      </c>
      <c r="T54" s="86">
        <f>'7. Nominale afschrijvingen'!AE43</f>
        <v>176643.36109583834</v>
      </c>
      <c r="U54" s="86">
        <f>'7. Nominale afschrijvingen'!AF43</f>
        <v>171770.44078974624</v>
      </c>
      <c r="V54" s="86">
        <f>'7. Nominale afschrijvingen'!AG43</f>
        <v>167031.94587140842</v>
      </c>
      <c r="W54" s="40"/>
      <c r="X54" s="118">
        <f>IF($C54="TD",INDEX('4. CPI-tabel'!$D$20:$Z$42,$E54-2003,X$28-2003),
IF(X$28&gt;=$E54,MAX(1,INDEX('4. CPI-tabel'!$D$20:$Z$42,MAX($E54,2010)-2003,X$28-2003)),0))</f>
        <v>1.0149999999999999</v>
      </c>
      <c r="Y54" s="118">
        <f>IF($C54="TD",INDEX('4. CPI-tabel'!$D$20:$Z$42,$E54-2003,Y$28-2003),
IF(Y$28&gt;=$E54,MAX(1,INDEX('4. CPI-tabel'!$D$20:$Z$42,MAX($E54,2010)-2003,Y$28-2003)),0))</f>
        <v>1.0413899999999998</v>
      </c>
      <c r="Z54" s="118">
        <f>IF($C54="TD",INDEX('4. CPI-tabel'!$D$20:$Z$42,$E54-2003,Z$28-2003),
IF(Z$28&gt;=$E54,MAX(1,INDEX('4. CPI-tabel'!$D$20:$Z$42,MAX($E54,2010)-2003,Z$28-2003)),0))</f>
        <v>1.0653419699999997</v>
      </c>
      <c r="AA54" s="118">
        <f>IF($C54="TD",INDEX('4. CPI-tabel'!$D$20:$Z$42,$E54-2003,AA$28-2003),
IF(AA$28&gt;=$E54,MAX(1,INDEX('4. CPI-tabel'!$D$20:$Z$42,MAX($E54,2010)-2003,AA$28-2003)),0))</f>
        <v>1.0951715451599997</v>
      </c>
      <c r="AB54" s="118">
        <f>IF($C54="TD",INDEX('4. CPI-tabel'!$D$20:$Z$42,$E54-2003,AB$28-2003),
IF(AB$28&gt;=$E54,MAX(1,INDEX('4. CPI-tabel'!$D$20:$Z$42,MAX($E54,2010)-2003,AB$28-2003)),0))</f>
        <v>1.1061232606115996</v>
      </c>
      <c r="AC54" s="118">
        <f>IF($C54="TD",INDEX('4. CPI-tabel'!$D$20:$Z$42,$E54-2003,AC$28-2003),
IF(AC$28&gt;=$E54,MAX(1,INDEX('4. CPI-tabel'!$D$20:$Z$42,MAX($E54,2010)-2003,AC$28-2003)),0))</f>
        <v>1.1149722466964924</v>
      </c>
      <c r="AD54" s="118">
        <f>IF($C54="TD",INDEX('4. CPI-tabel'!$D$20:$Z$42,$E54-2003,AD$28-2003),
IF(AD$28&gt;=$E54,MAX(1,INDEX('4. CPI-tabel'!$D$20:$Z$42,MAX($E54,2010)-2003,AD$28-2003)),0))</f>
        <v>1.1172021911898855</v>
      </c>
      <c r="AE54" s="118">
        <f>IF($C54="TD",INDEX('4. CPI-tabel'!$D$20:$Z$42,$E54-2003,AE$28-2003),
IF(AE$28&gt;=$E54,MAX(1,INDEX('4. CPI-tabel'!$D$20:$Z$42,MAX($E54,2010)-2003,AE$28-2003)),0))</f>
        <v>1.132843021866544</v>
      </c>
      <c r="AF54" s="118">
        <f>IF($C54="TD",INDEX('4. CPI-tabel'!$D$20:$Z$42,$E54-2003,AF$28-2003),
IF(AF$28&gt;=$E54,MAX(1,INDEX('4. CPI-tabel'!$D$20:$Z$42,MAX($E54,2010)-2003,AF$28-2003)),0))</f>
        <v>1.1566327253257414</v>
      </c>
      <c r="AG54" s="118">
        <f>IF($C54="TD",INDEX('4. CPI-tabel'!$D$20:$Z$42,$E54-2003,AG$28-2003),
IF(AG$28&gt;=$E54,MAX(1,INDEX('4. CPI-tabel'!$D$20:$Z$42,MAX($E54,2010)-2003,AG$28-2003)),0))</f>
        <v>1.1890184416348621</v>
      </c>
      <c r="AH54" s="118">
        <f>IF($C54="TD",INDEX('4. CPI-tabel'!$D$20:$Z$42,$E54-2003,AH$28-2003),
IF(AH$28&gt;=$E54,MAX(1,INDEX('4. CPI-tabel'!$D$20:$Z$42,MAX($E54,2010)-2003,AH$28-2003)),0))</f>
        <v>1.197341570726306</v>
      </c>
      <c r="AI54" s="118">
        <f>IF($C54="TD",INDEX('4. CPI-tabel'!$D$20:$Z$42,$E54-2003,AI$28-2003),
IF(AI$28&gt;=$E54,MAX(1,INDEX('4. CPI-tabel'!$D$20:$Z$42,MAX($E54,2010)-2003,AI$28-2003)),0))</f>
        <v>1.197341570726306</v>
      </c>
      <c r="AJ54" s="118">
        <f>IF($C54="TD",INDEX('4. CPI-tabel'!$D$20:$Z$42,$E54-2003,AJ$28-2003),
IF(AJ$28&gt;=$E54,MAX(1,INDEX('4. CPI-tabel'!$D$20:$Z$42,MAX($E54,2010)-2003,AJ$28-2003)),0))</f>
        <v>1.197341570726306</v>
      </c>
      <c r="AK54" s="118">
        <f>IF($C54="TD",INDEX('4. CPI-tabel'!$D$20:$Z$42,$E54-2003,AK$28-2003),
IF(AK$28&gt;=$E54,MAX(1,INDEX('4. CPI-tabel'!$D$20:$Z$42,MAX($E54,2010)-2003,AK$28-2003)),0))</f>
        <v>1.197341570726306</v>
      </c>
      <c r="AL54" s="118">
        <f>IF($C54="TD",INDEX('4. CPI-tabel'!$D$20:$Z$42,$E54-2003,AL$28-2003),
IF(AL$28&gt;=$E54,MAX(1,INDEX('4. CPI-tabel'!$D$20:$Z$42,MAX($E54,2010)-2003,AL$28-2003)),0))</f>
        <v>1.197341570726306</v>
      </c>
      <c r="AM54" s="118">
        <f>IF($C54="TD",INDEX('4. CPI-tabel'!$D$20:$Z$42,$E54-2003,AM$28-2003),
IF(AM$28&gt;=$E54,MAX(1,INDEX('4. CPI-tabel'!$D$20:$Z$42,MAX($E54,2010)-2003,AM$28-2003)),0))</f>
        <v>1.197341570726306</v>
      </c>
      <c r="AO54" s="87">
        <f t="shared" si="5"/>
        <v>158008.29800000001</v>
      </c>
      <c r="AP54" s="87">
        <f t="shared" si="6"/>
        <v>162116.513748</v>
      </c>
      <c r="AQ54" s="87">
        <f t="shared" si="7"/>
        <v>165845.19356420398</v>
      </c>
      <c r="AR54" s="87">
        <f t="shared" si="8"/>
        <v>170488.85898400168</v>
      </c>
      <c r="AS54" s="87">
        <f t="shared" si="9"/>
        <v>172193.74757384168</v>
      </c>
      <c r="AT54" s="87">
        <f t="shared" si="10"/>
        <v>173571.29755443241</v>
      </c>
      <c r="AU54" s="87">
        <f t="shared" si="11"/>
        <v>173918.4401495413</v>
      </c>
      <c r="AV54" s="87">
        <f t="shared" si="12"/>
        <v>176353.29831163489</v>
      </c>
      <c r="AW54" s="87">
        <f t="shared" si="13"/>
        <v>180056.71757617922</v>
      </c>
      <c r="AX54" s="87">
        <f t="shared" si="14"/>
        <v>185098.30566831224</v>
      </c>
      <c r="AY54" s="87">
        <f t="shared" si="15"/>
        <v>186393.99380799039</v>
      </c>
      <c r="AZ54" s="87">
        <f t="shared" si="16"/>
        <v>223672.79256958849</v>
      </c>
      <c r="BA54" s="87">
        <f t="shared" si="17"/>
        <v>217502.50863663433</v>
      </c>
      <c r="BB54" s="87">
        <f t="shared" si="18"/>
        <v>211502.43943286513</v>
      </c>
      <c r="BC54" s="87">
        <f t="shared" si="19"/>
        <v>205667.88937954471</v>
      </c>
      <c r="BD54" s="87">
        <f t="shared" si="20"/>
        <v>199994.29243114346</v>
      </c>
    </row>
    <row r="55" spans="1:56" s="20" customFormat="1" x14ac:dyDescent="0.2">
      <c r="A55" s="41"/>
      <c r="B55" s="86">
        <f>'3. Investeringen'!B41</f>
        <v>27</v>
      </c>
      <c r="C55" s="86" t="str">
        <f>'3. Investeringen'!F41</f>
        <v>TD</v>
      </c>
      <c r="D55" s="86" t="str">
        <f>'3. Investeringen'!G41</f>
        <v>Nieuwe investeringen TD</v>
      </c>
      <c r="E55" s="121">
        <f>'3. Investeringen'!K41</f>
        <v>2010</v>
      </c>
      <c r="G55" s="86">
        <f>'7. Nominale afschrijvingen'!R44</f>
        <v>738140.95555555553</v>
      </c>
      <c r="H55" s="86">
        <f>'7. Nominale afschrijvingen'!S44</f>
        <v>738140.95555555553</v>
      </c>
      <c r="I55" s="86">
        <f>'7. Nominale afschrijvingen'!T44</f>
        <v>738140.95555555553</v>
      </c>
      <c r="J55" s="86">
        <f>'7. Nominale afschrijvingen'!U44</f>
        <v>738140.95555555553</v>
      </c>
      <c r="K55" s="86">
        <f>'7. Nominale afschrijvingen'!V44</f>
        <v>738140.95555555553</v>
      </c>
      <c r="L55" s="86">
        <f>'7. Nominale afschrijvingen'!W44</f>
        <v>738140.95555555553</v>
      </c>
      <c r="M55" s="86">
        <f>'7. Nominale afschrijvingen'!X44</f>
        <v>738140.95555555553</v>
      </c>
      <c r="N55" s="86">
        <f>'7. Nominale afschrijvingen'!Y44</f>
        <v>738140.95555555553</v>
      </c>
      <c r="O55" s="86">
        <f>'7. Nominale afschrijvingen'!Z44</f>
        <v>738140.95555555553</v>
      </c>
      <c r="P55" s="86">
        <f>'7. Nominale afschrijvingen'!AA44</f>
        <v>738140.95555555553</v>
      </c>
      <c r="Q55" s="86">
        <f>'7. Nominale afschrijvingen'!AB44</f>
        <v>738140.95555555553</v>
      </c>
      <c r="R55" s="86">
        <f>'7. Nominale afschrijvingen'!AC44</f>
        <v>885769.14666666673</v>
      </c>
      <c r="S55" s="86">
        <f>'7. Nominale afschrijvingen'!AD44</f>
        <v>854040.10260696511</v>
      </c>
      <c r="T55" s="86">
        <f>'7. Nominale afschrijvingen'!AE44</f>
        <v>823447.62131955149</v>
      </c>
      <c r="U55" s="86">
        <f>'7. Nominale afschrijvingen'!AF44</f>
        <v>793950.99010810489</v>
      </c>
      <c r="V55" s="86">
        <f>'7. Nominale afschrijvingen'!AG44</f>
        <v>765510.95464154589</v>
      </c>
      <c r="W55" s="40"/>
      <c r="X55" s="118">
        <f>IF($C55="TD",INDEX('4. CPI-tabel'!$D$20:$Z$42,$E55-2003,X$28-2003),
IF(X$28&gt;=$E55,MAX(1,INDEX('4. CPI-tabel'!$D$20:$Z$42,MAX($E55,2010)-2003,X$28-2003)),0))</f>
        <v>1.0149999999999999</v>
      </c>
      <c r="Y55" s="118">
        <f>IF($C55="TD",INDEX('4. CPI-tabel'!$D$20:$Z$42,$E55-2003,Y$28-2003),
IF(Y$28&gt;=$E55,MAX(1,INDEX('4. CPI-tabel'!$D$20:$Z$42,MAX($E55,2010)-2003,Y$28-2003)),0))</f>
        <v>1.0413899999999998</v>
      </c>
      <c r="Z55" s="118">
        <f>IF($C55="TD",INDEX('4. CPI-tabel'!$D$20:$Z$42,$E55-2003,Z$28-2003),
IF(Z$28&gt;=$E55,MAX(1,INDEX('4. CPI-tabel'!$D$20:$Z$42,MAX($E55,2010)-2003,Z$28-2003)),0))</f>
        <v>1.0653419699999997</v>
      </c>
      <c r="AA55" s="118">
        <f>IF($C55="TD",INDEX('4. CPI-tabel'!$D$20:$Z$42,$E55-2003,AA$28-2003),
IF(AA$28&gt;=$E55,MAX(1,INDEX('4. CPI-tabel'!$D$20:$Z$42,MAX($E55,2010)-2003,AA$28-2003)),0))</f>
        <v>1.0951715451599997</v>
      </c>
      <c r="AB55" s="118">
        <f>IF($C55="TD",INDEX('4. CPI-tabel'!$D$20:$Z$42,$E55-2003,AB$28-2003),
IF(AB$28&gt;=$E55,MAX(1,INDEX('4. CPI-tabel'!$D$20:$Z$42,MAX($E55,2010)-2003,AB$28-2003)),0))</f>
        <v>1.1061232606115996</v>
      </c>
      <c r="AC55" s="118">
        <f>IF($C55="TD",INDEX('4. CPI-tabel'!$D$20:$Z$42,$E55-2003,AC$28-2003),
IF(AC$28&gt;=$E55,MAX(1,INDEX('4. CPI-tabel'!$D$20:$Z$42,MAX($E55,2010)-2003,AC$28-2003)),0))</f>
        <v>1.1149722466964924</v>
      </c>
      <c r="AD55" s="118">
        <f>IF($C55="TD",INDEX('4. CPI-tabel'!$D$20:$Z$42,$E55-2003,AD$28-2003),
IF(AD$28&gt;=$E55,MAX(1,INDEX('4. CPI-tabel'!$D$20:$Z$42,MAX($E55,2010)-2003,AD$28-2003)),0))</f>
        <v>1.1172021911898855</v>
      </c>
      <c r="AE55" s="118">
        <f>IF($C55="TD",INDEX('4. CPI-tabel'!$D$20:$Z$42,$E55-2003,AE$28-2003),
IF(AE$28&gt;=$E55,MAX(1,INDEX('4. CPI-tabel'!$D$20:$Z$42,MAX($E55,2010)-2003,AE$28-2003)),0))</f>
        <v>1.132843021866544</v>
      </c>
      <c r="AF55" s="118">
        <f>IF($C55="TD",INDEX('4. CPI-tabel'!$D$20:$Z$42,$E55-2003,AF$28-2003),
IF(AF$28&gt;=$E55,MAX(1,INDEX('4. CPI-tabel'!$D$20:$Z$42,MAX($E55,2010)-2003,AF$28-2003)),0))</f>
        <v>1.1566327253257414</v>
      </c>
      <c r="AG55" s="118">
        <f>IF($C55="TD",INDEX('4. CPI-tabel'!$D$20:$Z$42,$E55-2003,AG$28-2003),
IF(AG$28&gt;=$E55,MAX(1,INDEX('4. CPI-tabel'!$D$20:$Z$42,MAX($E55,2010)-2003,AG$28-2003)),0))</f>
        <v>1.1890184416348621</v>
      </c>
      <c r="AH55" s="118">
        <f>IF($C55="TD",INDEX('4. CPI-tabel'!$D$20:$Z$42,$E55-2003,AH$28-2003),
IF(AH$28&gt;=$E55,MAX(1,INDEX('4. CPI-tabel'!$D$20:$Z$42,MAX($E55,2010)-2003,AH$28-2003)),0))</f>
        <v>1.197341570726306</v>
      </c>
      <c r="AI55" s="118">
        <f>IF($C55="TD",INDEX('4. CPI-tabel'!$D$20:$Z$42,$E55-2003,AI$28-2003),
IF(AI$28&gt;=$E55,MAX(1,INDEX('4. CPI-tabel'!$D$20:$Z$42,MAX($E55,2010)-2003,AI$28-2003)),0))</f>
        <v>1.197341570726306</v>
      </c>
      <c r="AJ55" s="118">
        <f>IF($C55="TD",INDEX('4. CPI-tabel'!$D$20:$Z$42,$E55-2003,AJ$28-2003),
IF(AJ$28&gt;=$E55,MAX(1,INDEX('4. CPI-tabel'!$D$20:$Z$42,MAX($E55,2010)-2003,AJ$28-2003)),0))</f>
        <v>1.197341570726306</v>
      </c>
      <c r="AK55" s="118">
        <f>IF($C55="TD",INDEX('4. CPI-tabel'!$D$20:$Z$42,$E55-2003,AK$28-2003),
IF(AK$28&gt;=$E55,MAX(1,INDEX('4. CPI-tabel'!$D$20:$Z$42,MAX($E55,2010)-2003,AK$28-2003)),0))</f>
        <v>1.197341570726306</v>
      </c>
      <c r="AL55" s="118">
        <f>IF($C55="TD",INDEX('4. CPI-tabel'!$D$20:$Z$42,$E55-2003,AL$28-2003),
IF(AL$28&gt;=$E55,MAX(1,INDEX('4. CPI-tabel'!$D$20:$Z$42,MAX($E55,2010)-2003,AL$28-2003)),0))</f>
        <v>1.197341570726306</v>
      </c>
      <c r="AM55" s="118">
        <f>IF($C55="TD",INDEX('4. CPI-tabel'!$D$20:$Z$42,$E55-2003,AM$28-2003),
IF(AM$28&gt;=$E55,MAX(1,INDEX('4. CPI-tabel'!$D$20:$Z$42,MAX($E55,2010)-2003,AM$28-2003)),0))</f>
        <v>1.197341570726306</v>
      </c>
      <c r="AO55" s="87">
        <f t="shared" si="5"/>
        <v>749213.06988888874</v>
      </c>
      <c r="AP55" s="87">
        <f t="shared" si="6"/>
        <v>768692.60970599984</v>
      </c>
      <c r="AQ55" s="87">
        <f t="shared" si="7"/>
        <v>786372.53972923779</v>
      </c>
      <c r="AR55" s="87">
        <f t="shared" si="8"/>
        <v>808390.97084165644</v>
      </c>
      <c r="AS55" s="87">
        <f t="shared" si="9"/>
        <v>816474.88055007288</v>
      </c>
      <c r="AT55" s="87">
        <f t="shared" si="10"/>
        <v>823006.67959447345</v>
      </c>
      <c r="AU55" s="87">
        <f t="shared" si="11"/>
        <v>824652.69295366248</v>
      </c>
      <c r="AV55" s="87">
        <f t="shared" si="12"/>
        <v>836197.83065501379</v>
      </c>
      <c r="AW55" s="87">
        <f t="shared" si="13"/>
        <v>853757.98509876907</v>
      </c>
      <c r="AX55" s="87">
        <f t="shared" si="14"/>
        <v>877663.20868153463</v>
      </c>
      <c r="AY55" s="87">
        <f t="shared" si="15"/>
        <v>883806.8511423053</v>
      </c>
      <c r="AZ55" s="87">
        <f t="shared" si="16"/>
        <v>1060568.2213707664</v>
      </c>
      <c r="BA55" s="87">
        <f t="shared" si="17"/>
        <v>1022577.7179186791</v>
      </c>
      <c r="BB55" s="87">
        <f t="shared" si="18"/>
        <v>985948.06832159217</v>
      </c>
      <c r="BC55" s="87">
        <f t="shared" si="19"/>
        <v>950630.5255757441</v>
      </c>
      <c r="BD55" s="87">
        <f t="shared" si="20"/>
        <v>916578.08883870253</v>
      </c>
    </row>
    <row r="56" spans="1:56" s="20" customFormat="1" x14ac:dyDescent="0.2">
      <c r="A56" s="41"/>
      <c r="B56" s="86">
        <f>'3. Investeringen'!B42</f>
        <v>28</v>
      </c>
      <c r="C56" s="86" t="str">
        <f>'3. Investeringen'!F42</f>
        <v>TD</v>
      </c>
      <c r="D56" s="86" t="str">
        <f>'3. Investeringen'!G42</f>
        <v>Nieuwe investeringen TD</v>
      </c>
      <c r="E56" s="121">
        <f>'3. Investeringen'!K42</f>
        <v>2010</v>
      </c>
      <c r="G56" s="86">
        <f>'7. Nominale afschrijvingen'!R45</f>
        <v>94846.6</v>
      </c>
      <c r="H56" s="86">
        <f>'7. Nominale afschrijvingen'!S45</f>
        <v>94846.6</v>
      </c>
      <c r="I56" s="86">
        <f>'7. Nominale afschrijvingen'!T45</f>
        <v>94846.6</v>
      </c>
      <c r="J56" s="86">
        <f>'7. Nominale afschrijvingen'!U45</f>
        <v>94846.6</v>
      </c>
      <c r="K56" s="86">
        <f>'7. Nominale afschrijvingen'!V45</f>
        <v>94846.6</v>
      </c>
      <c r="L56" s="86">
        <f>'7. Nominale afschrijvingen'!W45</f>
        <v>94846.6</v>
      </c>
      <c r="M56" s="86">
        <f>'7. Nominale afschrijvingen'!X45</f>
        <v>94846.6</v>
      </c>
      <c r="N56" s="86">
        <f>'7. Nominale afschrijvingen'!Y45</f>
        <v>94846.6</v>
      </c>
      <c r="O56" s="86">
        <f>'7. Nominale afschrijvingen'!Z45</f>
        <v>94846.6</v>
      </c>
      <c r="P56" s="86">
        <f>'7. Nominale afschrijvingen'!AA45</f>
        <v>94846.6</v>
      </c>
      <c r="Q56" s="86">
        <f>'7. Nominale afschrijvingen'!AB45</f>
        <v>94846.6</v>
      </c>
      <c r="R56" s="86">
        <f>'7. Nominale afschrijvingen'!AC45</f>
        <v>113815.92000000003</v>
      </c>
      <c r="S56" s="86">
        <f>'7. Nominale afschrijvingen'!AD45</f>
        <v>106433.26572972976</v>
      </c>
      <c r="T56" s="86">
        <f>'7. Nominale afschrijvingen'!AE45</f>
        <v>99529.48633104458</v>
      </c>
      <c r="U56" s="86">
        <f>'7. Nominale afschrijvingen'!AF45</f>
        <v>93073.51965011195</v>
      </c>
      <c r="V56" s="86">
        <f>'7. Nominale afschrijvingen'!AG45</f>
        <v>92538.614364766487</v>
      </c>
      <c r="W56" s="40"/>
      <c r="X56" s="118">
        <f>IF($C56="TD",INDEX('4. CPI-tabel'!$D$20:$Z$42,$E56-2003,X$28-2003),
IF(X$28&gt;=$E56,MAX(1,INDEX('4. CPI-tabel'!$D$20:$Z$42,MAX($E56,2010)-2003,X$28-2003)),0))</f>
        <v>1.0149999999999999</v>
      </c>
      <c r="Y56" s="118">
        <f>IF($C56="TD",INDEX('4. CPI-tabel'!$D$20:$Z$42,$E56-2003,Y$28-2003),
IF(Y$28&gt;=$E56,MAX(1,INDEX('4. CPI-tabel'!$D$20:$Z$42,MAX($E56,2010)-2003,Y$28-2003)),0))</f>
        <v>1.0413899999999998</v>
      </c>
      <c r="Z56" s="118">
        <f>IF($C56="TD",INDEX('4. CPI-tabel'!$D$20:$Z$42,$E56-2003,Z$28-2003),
IF(Z$28&gt;=$E56,MAX(1,INDEX('4. CPI-tabel'!$D$20:$Z$42,MAX($E56,2010)-2003,Z$28-2003)),0))</f>
        <v>1.0653419699999997</v>
      </c>
      <c r="AA56" s="118">
        <f>IF($C56="TD",INDEX('4. CPI-tabel'!$D$20:$Z$42,$E56-2003,AA$28-2003),
IF(AA$28&gt;=$E56,MAX(1,INDEX('4. CPI-tabel'!$D$20:$Z$42,MAX($E56,2010)-2003,AA$28-2003)),0))</f>
        <v>1.0951715451599997</v>
      </c>
      <c r="AB56" s="118">
        <f>IF($C56="TD",INDEX('4. CPI-tabel'!$D$20:$Z$42,$E56-2003,AB$28-2003),
IF(AB$28&gt;=$E56,MAX(1,INDEX('4. CPI-tabel'!$D$20:$Z$42,MAX($E56,2010)-2003,AB$28-2003)),0))</f>
        <v>1.1061232606115996</v>
      </c>
      <c r="AC56" s="118">
        <f>IF($C56="TD",INDEX('4. CPI-tabel'!$D$20:$Z$42,$E56-2003,AC$28-2003),
IF(AC$28&gt;=$E56,MAX(1,INDEX('4. CPI-tabel'!$D$20:$Z$42,MAX($E56,2010)-2003,AC$28-2003)),0))</f>
        <v>1.1149722466964924</v>
      </c>
      <c r="AD56" s="118">
        <f>IF($C56="TD",INDEX('4. CPI-tabel'!$D$20:$Z$42,$E56-2003,AD$28-2003),
IF(AD$28&gt;=$E56,MAX(1,INDEX('4. CPI-tabel'!$D$20:$Z$42,MAX($E56,2010)-2003,AD$28-2003)),0))</f>
        <v>1.1172021911898855</v>
      </c>
      <c r="AE56" s="118">
        <f>IF($C56="TD",INDEX('4. CPI-tabel'!$D$20:$Z$42,$E56-2003,AE$28-2003),
IF(AE$28&gt;=$E56,MAX(1,INDEX('4. CPI-tabel'!$D$20:$Z$42,MAX($E56,2010)-2003,AE$28-2003)),0))</f>
        <v>1.132843021866544</v>
      </c>
      <c r="AF56" s="118">
        <f>IF($C56="TD",INDEX('4. CPI-tabel'!$D$20:$Z$42,$E56-2003,AF$28-2003),
IF(AF$28&gt;=$E56,MAX(1,INDEX('4. CPI-tabel'!$D$20:$Z$42,MAX($E56,2010)-2003,AF$28-2003)),0))</f>
        <v>1.1566327253257414</v>
      </c>
      <c r="AG56" s="118">
        <f>IF($C56="TD",INDEX('4. CPI-tabel'!$D$20:$Z$42,$E56-2003,AG$28-2003),
IF(AG$28&gt;=$E56,MAX(1,INDEX('4. CPI-tabel'!$D$20:$Z$42,MAX($E56,2010)-2003,AG$28-2003)),0))</f>
        <v>1.1890184416348621</v>
      </c>
      <c r="AH56" s="118">
        <f>IF($C56="TD",INDEX('4. CPI-tabel'!$D$20:$Z$42,$E56-2003,AH$28-2003),
IF(AH$28&gt;=$E56,MAX(1,INDEX('4. CPI-tabel'!$D$20:$Z$42,MAX($E56,2010)-2003,AH$28-2003)),0))</f>
        <v>1.197341570726306</v>
      </c>
      <c r="AI56" s="118">
        <f>IF($C56="TD",INDEX('4. CPI-tabel'!$D$20:$Z$42,$E56-2003,AI$28-2003),
IF(AI$28&gt;=$E56,MAX(1,INDEX('4. CPI-tabel'!$D$20:$Z$42,MAX($E56,2010)-2003,AI$28-2003)),0))</f>
        <v>1.197341570726306</v>
      </c>
      <c r="AJ56" s="118">
        <f>IF($C56="TD",INDEX('4. CPI-tabel'!$D$20:$Z$42,$E56-2003,AJ$28-2003),
IF(AJ$28&gt;=$E56,MAX(1,INDEX('4. CPI-tabel'!$D$20:$Z$42,MAX($E56,2010)-2003,AJ$28-2003)),0))</f>
        <v>1.197341570726306</v>
      </c>
      <c r="AK56" s="118">
        <f>IF($C56="TD",INDEX('4. CPI-tabel'!$D$20:$Z$42,$E56-2003,AK$28-2003),
IF(AK$28&gt;=$E56,MAX(1,INDEX('4. CPI-tabel'!$D$20:$Z$42,MAX($E56,2010)-2003,AK$28-2003)),0))</f>
        <v>1.197341570726306</v>
      </c>
      <c r="AL56" s="118">
        <f>IF($C56="TD",INDEX('4. CPI-tabel'!$D$20:$Z$42,$E56-2003,AL$28-2003),
IF(AL$28&gt;=$E56,MAX(1,INDEX('4. CPI-tabel'!$D$20:$Z$42,MAX($E56,2010)-2003,AL$28-2003)),0))</f>
        <v>1.197341570726306</v>
      </c>
      <c r="AM56" s="118">
        <f>IF($C56="TD",INDEX('4. CPI-tabel'!$D$20:$Z$42,$E56-2003,AM$28-2003),
IF(AM$28&gt;=$E56,MAX(1,INDEX('4. CPI-tabel'!$D$20:$Z$42,MAX($E56,2010)-2003,AM$28-2003)),0))</f>
        <v>1.197341570726306</v>
      </c>
      <c r="AO56" s="87">
        <f t="shared" si="5"/>
        <v>96269.298999999999</v>
      </c>
      <c r="AP56" s="87">
        <f t="shared" si="6"/>
        <v>98772.300773999988</v>
      </c>
      <c r="AQ56" s="87">
        <f t="shared" si="7"/>
        <v>101044.06369180199</v>
      </c>
      <c r="AR56" s="87">
        <f t="shared" si="8"/>
        <v>103873.29747517244</v>
      </c>
      <c r="AS56" s="87">
        <f t="shared" si="9"/>
        <v>104912.03044992415</v>
      </c>
      <c r="AT56" s="87">
        <f t="shared" si="10"/>
        <v>105751.32669352354</v>
      </c>
      <c r="AU56" s="87">
        <f t="shared" si="11"/>
        <v>105962.8293469106</v>
      </c>
      <c r="AV56" s="87">
        <f t="shared" si="12"/>
        <v>107446.30895776735</v>
      </c>
      <c r="AW56" s="87">
        <f t="shared" si="13"/>
        <v>109702.68144588047</v>
      </c>
      <c r="AX56" s="87">
        <f t="shared" si="14"/>
        <v>112774.35652636513</v>
      </c>
      <c r="AY56" s="87">
        <f t="shared" si="15"/>
        <v>113563.77702204966</v>
      </c>
      <c r="AZ56" s="87">
        <f t="shared" si="16"/>
        <v>136276.53242645963</v>
      </c>
      <c r="BA56" s="87">
        <f t="shared" si="17"/>
        <v>127436.97356636493</v>
      </c>
      <c r="BB56" s="87">
        <f t="shared" si="18"/>
        <v>119170.79149719531</v>
      </c>
      <c r="BC56" s="87">
        <f t="shared" si="19"/>
        <v>111440.79421089074</v>
      </c>
      <c r="BD56" s="87">
        <f t="shared" si="20"/>
        <v>110800.32987634541</v>
      </c>
    </row>
    <row r="57" spans="1:56" s="20" customFormat="1" x14ac:dyDescent="0.2">
      <c r="A57" s="41"/>
      <c r="B57" s="86">
        <f>'3. Investeringen'!B43</f>
        <v>29</v>
      </c>
      <c r="C57" s="86" t="str">
        <f>'3. Investeringen'!F43</f>
        <v>TD</v>
      </c>
      <c r="D57" s="86" t="str">
        <f>'3. Investeringen'!G43</f>
        <v>Nieuwe investeringen TD</v>
      </c>
      <c r="E57" s="121">
        <f>'3. Investeringen'!K43</f>
        <v>2010</v>
      </c>
      <c r="G57" s="86">
        <f>'7. Nominale afschrijvingen'!R46</f>
        <v>0</v>
      </c>
      <c r="H57" s="86">
        <f>'7. Nominale afschrijvingen'!S46</f>
        <v>0</v>
      </c>
      <c r="I57" s="86">
        <f>'7. Nominale afschrijvingen'!T46</f>
        <v>0</v>
      </c>
      <c r="J57" s="86">
        <f>'7. Nominale afschrijvingen'!U46</f>
        <v>0</v>
      </c>
      <c r="K57" s="86">
        <f>'7. Nominale afschrijvingen'!V46</f>
        <v>0</v>
      </c>
      <c r="L57" s="86">
        <f>'7. Nominale afschrijvingen'!W46</f>
        <v>0</v>
      </c>
      <c r="M57" s="86">
        <f>'7. Nominale afschrijvingen'!X46</f>
        <v>0</v>
      </c>
      <c r="N57" s="86">
        <f>'7. Nominale afschrijvingen'!Y46</f>
        <v>0</v>
      </c>
      <c r="O57" s="86">
        <f>'7. Nominale afschrijvingen'!Z46</f>
        <v>0</v>
      </c>
      <c r="P57" s="86">
        <f>'7. Nominale afschrijvingen'!AA46</f>
        <v>0</v>
      </c>
      <c r="Q57" s="86">
        <f>'7. Nominale afschrijvingen'!AB46</f>
        <v>0</v>
      </c>
      <c r="R57" s="86">
        <f>'7. Nominale afschrijvingen'!AC46</f>
        <v>0</v>
      </c>
      <c r="S57" s="86">
        <f>'7. Nominale afschrijvingen'!AD46</f>
        <v>0</v>
      </c>
      <c r="T57" s="86">
        <f>'7. Nominale afschrijvingen'!AE46</f>
        <v>0</v>
      </c>
      <c r="U57" s="86">
        <f>'7. Nominale afschrijvingen'!AF46</f>
        <v>0</v>
      </c>
      <c r="V57" s="86">
        <f>'7. Nominale afschrijvingen'!AG46</f>
        <v>0</v>
      </c>
      <c r="W57" s="40"/>
      <c r="X57" s="118">
        <f>IF($C57="TD",INDEX('4. CPI-tabel'!$D$20:$Z$42,$E57-2003,X$28-2003),
IF(X$28&gt;=$E57,MAX(1,INDEX('4. CPI-tabel'!$D$20:$Z$42,MAX($E57,2010)-2003,X$28-2003)),0))</f>
        <v>1.0149999999999999</v>
      </c>
      <c r="Y57" s="118">
        <f>IF($C57="TD",INDEX('4. CPI-tabel'!$D$20:$Z$42,$E57-2003,Y$28-2003),
IF(Y$28&gt;=$E57,MAX(1,INDEX('4. CPI-tabel'!$D$20:$Z$42,MAX($E57,2010)-2003,Y$28-2003)),0))</f>
        <v>1.0413899999999998</v>
      </c>
      <c r="Z57" s="118">
        <f>IF($C57="TD",INDEX('4. CPI-tabel'!$D$20:$Z$42,$E57-2003,Z$28-2003),
IF(Z$28&gt;=$E57,MAX(1,INDEX('4. CPI-tabel'!$D$20:$Z$42,MAX($E57,2010)-2003,Z$28-2003)),0))</f>
        <v>1.0653419699999997</v>
      </c>
      <c r="AA57" s="118">
        <f>IF($C57="TD",INDEX('4. CPI-tabel'!$D$20:$Z$42,$E57-2003,AA$28-2003),
IF(AA$28&gt;=$E57,MAX(1,INDEX('4. CPI-tabel'!$D$20:$Z$42,MAX($E57,2010)-2003,AA$28-2003)),0))</f>
        <v>1.0951715451599997</v>
      </c>
      <c r="AB57" s="118">
        <f>IF($C57="TD",INDEX('4. CPI-tabel'!$D$20:$Z$42,$E57-2003,AB$28-2003),
IF(AB$28&gt;=$E57,MAX(1,INDEX('4. CPI-tabel'!$D$20:$Z$42,MAX($E57,2010)-2003,AB$28-2003)),0))</f>
        <v>1.1061232606115996</v>
      </c>
      <c r="AC57" s="118">
        <f>IF($C57="TD",INDEX('4. CPI-tabel'!$D$20:$Z$42,$E57-2003,AC$28-2003),
IF(AC$28&gt;=$E57,MAX(1,INDEX('4. CPI-tabel'!$D$20:$Z$42,MAX($E57,2010)-2003,AC$28-2003)),0))</f>
        <v>1.1149722466964924</v>
      </c>
      <c r="AD57" s="118">
        <f>IF($C57="TD",INDEX('4. CPI-tabel'!$D$20:$Z$42,$E57-2003,AD$28-2003),
IF(AD$28&gt;=$E57,MAX(1,INDEX('4. CPI-tabel'!$D$20:$Z$42,MAX($E57,2010)-2003,AD$28-2003)),0))</f>
        <v>1.1172021911898855</v>
      </c>
      <c r="AE57" s="118">
        <f>IF($C57="TD",INDEX('4. CPI-tabel'!$D$20:$Z$42,$E57-2003,AE$28-2003),
IF(AE$28&gt;=$E57,MAX(1,INDEX('4. CPI-tabel'!$D$20:$Z$42,MAX($E57,2010)-2003,AE$28-2003)),0))</f>
        <v>1.132843021866544</v>
      </c>
      <c r="AF57" s="118">
        <f>IF($C57="TD",INDEX('4. CPI-tabel'!$D$20:$Z$42,$E57-2003,AF$28-2003),
IF(AF$28&gt;=$E57,MAX(1,INDEX('4. CPI-tabel'!$D$20:$Z$42,MAX($E57,2010)-2003,AF$28-2003)),0))</f>
        <v>1.1566327253257414</v>
      </c>
      <c r="AG57" s="118">
        <f>IF($C57="TD",INDEX('4. CPI-tabel'!$D$20:$Z$42,$E57-2003,AG$28-2003),
IF(AG$28&gt;=$E57,MAX(1,INDEX('4. CPI-tabel'!$D$20:$Z$42,MAX($E57,2010)-2003,AG$28-2003)),0))</f>
        <v>1.1890184416348621</v>
      </c>
      <c r="AH57" s="118">
        <f>IF($C57="TD",INDEX('4. CPI-tabel'!$D$20:$Z$42,$E57-2003,AH$28-2003),
IF(AH$28&gt;=$E57,MAX(1,INDEX('4. CPI-tabel'!$D$20:$Z$42,MAX($E57,2010)-2003,AH$28-2003)),0))</f>
        <v>1.197341570726306</v>
      </c>
      <c r="AI57" s="118">
        <f>IF($C57="TD",INDEX('4. CPI-tabel'!$D$20:$Z$42,$E57-2003,AI$28-2003),
IF(AI$28&gt;=$E57,MAX(1,INDEX('4. CPI-tabel'!$D$20:$Z$42,MAX($E57,2010)-2003,AI$28-2003)),0))</f>
        <v>1.197341570726306</v>
      </c>
      <c r="AJ57" s="118">
        <f>IF($C57="TD",INDEX('4. CPI-tabel'!$D$20:$Z$42,$E57-2003,AJ$28-2003),
IF(AJ$28&gt;=$E57,MAX(1,INDEX('4. CPI-tabel'!$D$20:$Z$42,MAX($E57,2010)-2003,AJ$28-2003)),0))</f>
        <v>1.197341570726306</v>
      </c>
      <c r="AK57" s="118">
        <f>IF($C57="TD",INDEX('4. CPI-tabel'!$D$20:$Z$42,$E57-2003,AK$28-2003),
IF(AK$28&gt;=$E57,MAX(1,INDEX('4. CPI-tabel'!$D$20:$Z$42,MAX($E57,2010)-2003,AK$28-2003)),0))</f>
        <v>1.197341570726306</v>
      </c>
      <c r="AL57" s="118">
        <f>IF($C57="TD",INDEX('4. CPI-tabel'!$D$20:$Z$42,$E57-2003,AL$28-2003),
IF(AL$28&gt;=$E57,MAX(1,INDEX('4. CPI-tabel'!$D$20:$Z$42,MAX($E57,2010)-2003,AL$28-2003)),0))</f>
        <v>1.197341570726306</v>
      </c>
      <c r="AM57" s="118">
        <f>IF($C57="TD",INDEX('4. CPI-tabel'!$D$20:$Z$42,$E57-2003,AM$28-2003),
IF(AM$28&gt;=$E57,MAX(1,INDEX('4. CPI-tabel'!$D$20:$Z$42,MAX($E57,2010)-2003,AM$28-2003)),0))</f>
        <v>1.197341570726306</v>
      </c>
      <c r="AO57" s="87">
        <f t="shared" si="5"/>
        <v>0</v>
      </c>
      <c r="AP57" s="87">
        <f t="shared" si="6"/>
        <v>0</v>
      </c>
      <c r="AQ57" s="87">
        <f t="shared" si="7"/>
        <v>0</v>
      </c>
      <c r="AR57" s="87">
        <f t="shared" si="8"/>
        <v>0</v>
      </c>
      <c r="AS57" s="87">
        <f t="shared" si="9"/>
        <v>0</v>
      </c>
      <c r="AT57" s="87">
        <f t="shared" si="10"/>
        <v>0</v>
      </c>
      <c r="AU57" s="87">
        <f t="shared" si="11"/>
        <v>0</v>
      </c>
      <c r="AV57" s="87">
        <f t="shared" si="12"/>
        <v>0</v>
      </c>
      <c r="AW57" s="87">
        <f t="shared" si="13"/>
        <v>0</v>
      </c>
      <c r="AX57" s="87">
        <f t="shared" si="14"/>
        <v>0</v>
      </c>
      <c r="AY57" s="87">
        <f t="shared" si="15"/>
        <v>0</v>
      </c>
      <c r="AZ57" s="87">
        <f t="shared" si="16"/>
        <v>0</v>
      </c>
      <c r="BA57" s="87">
        <f t="shared" si="17"/>
        <v>0</v>
      </c>
      <c r="BB57" s="87">
        <f t="shared" si="18"/>
        <v>0</v>
      </c>
      <c r="BC57" s="87">
        <f t="shared" si="19"/>
        <v>0</v>
      </c>
      <c r="BD57" s="87">
        <f t="shared" si="20"/>
        <v>0</v>
      </c>
    </row>
    <row r="58" spans="1:56" s="20" customFormat="1" x14ac:dyDescent="0.2">
      <c r="A58" s="41"/>
      <c r="B58" s="86">
        <f>'3. Investeringen'!B44</f>
        <v>30</v>
      </c>
      <c r="C58" s="86" t="str">
        <f>'3. Investeringen'!F44</f>
        <v>TD</v>
      </c>
      <c r="D58" s="86" t="str">
        <f>'3. Investeringen'!G44</f>
        <v>Nieuwe investeringen TD</v>
      </c>
      <c r="E58" s="121">
        <f>'3. Investeringen'!K44</f>
        <v>2011</v>
      </c>
      <c r="G58" s="86">
        <f>'7. Nominale afschrijvingen'!R47</f>
        <v>98718.86019079492</v>
      </c>
      <c r="H58" s="86">
        <f>'7. Nominale afschrijvingen'!S47</f>
        <v>197437.72038158984</v>
      </c>
      <c r="I58" s="86">
        <f>'7. Nominale afschrijvingen'!T47</f>
        <v>197437.72038158984</v>
      </c>
      <c r="J58" s="86">
        <f>'7. Nominale afschrijvingen'!U47</f>
        <v>197437.72038158984</v>
      </c>
      <c r="K58" s="86">
        <f>'7. Nominale afschrijvingen'!V47</f>
        <v>197437.72038158984</v>
      </c>
      <c r="L58" s="86">
        <f>'7. Nominale afschrijvingen'!W47</f>
        <v>197437.72038158984</v>
      </c>
      <c r="M58" s="86">
        <f>'7. Nominale afschrijvingen'!X47</f>
        <v>197437.72038158984</v>
      </c>
      <c r="N58" s="86">
        <f>'7. Nominale afschrijvingen'!Y47</f>
        <v>197437.72038158984</v>
      </c>
      <c r="O58" s="86">
        <f>'7. Nominale afschrijvingen'!Z47</f>
        <v>197437.72038158984</v>
      </c>
      <c r="P58" s="86">
        <f>'7. Nominale afschrijvingen'!AA47</f>
        <v>197437.72038158984</v>
      </c>
      <c r="Q58" s="86">
        <f>'7. Nominale afschrijvingen'!AB47</f>
        <v>197437.72038158984</v>
      </c>
      <c r="R58" s="86">
        <f>'7. Nominale afschrijvingen'!AC47</f>
        <v>236925.26445790782</v>
      </c>
      <c r="S58" s="86">
        <f>'7. Nominale afschrijvingen'!AD47</f>
        <v>230536.26856241366</v>
      </c>
      <c r="T58" s="86">
        <f>'7. Nominale afschrijvingen'!AE47</f>
        <v>224319.56019668566</v>
      </c>
      <c r="U58" s="86">
        <f>'7. Nominale afschrijvingen'!AF47</f>
        <v>218270.49340486492</v>
      </c>
      <c r="V58" s="86">
        <f>'7. Nominale afschrijvingen'!AG47</f>
        <v>212384.54751529553</v>
      </c>
      <c r="W58" s="40"/>
      <c r="X58" s="118">
        <f>IF($C58="TD",INDEX('4. CPI-tabel'!$D$20:$Z$42,$E58-2003,X$28-2003),
IF(X$28&gt;=$E58,MAX(1,INDEX('4. CPI-tabel'!$D$20:$Z$42,MAX($E58,2010)-2003,X$28-2003)),0))</f>
        <v>1</v>
      </c>
      <c r="Y58" s="118">
        <f>IF($C58="TD",INDEX('4. CPI-tabel'!$D$20:$Z$42,$E58-2003,Y$28-2003),
IF(Y$28&gt;=$E58,MAX(1,INDEX('4. CPI-tabel'!$D$20:$Z$42,MAX($E58,2010)-2003,Y$28-2003)),0))</f>
        <v>1.026</v>
      </c>
      <c r="Z58" s="118">
        <f>IF($C58="TD",INDEX('4. CPI-tabel'!$D$20:$Z$42,$E58-2003,Z$28-2003),
IF(Z$28&gt;=$E58,MAX(1,INDEX('4. CPI-tabel'!$D$20:$Z$42,MAX($E58,2010)-2003,Z$28-2003)),0))</f>
        <v>1.049598</v>
      </c>
      <c r="AA58" s="118">
        <f>IF($C58="TD",INDEX('4. CPI-tabel'!$D$20:$Z$42,$E58-2003,AA$28-2003),
IF(AA$28&gt;=$E58,MAX(1,INDEX('4. CPI-tabel'!$D$20:$Z$42,MAX($E58,2010)-2003,AA$28-2003)),0))</f>
        <v>1.0789867440000001</v>
      </c>
      <c r="AB58" s="118">
        <f>IF($C58="TD",INDEX('4. CPI-tabel'!$D$20:$Z$42,$E58-2003,AB$28-2003),
IF(AB$28&gt;=$E58,MAX(1,INDEX('4. CPI-tabel'!$D$20:$Z$42,MAX($E58,2010)-2003,AB$28-2003)),0))</f>
        <v>1.08977661144</v>
      </c>
      <c r="AC58" s="118">
        <f>IF($C58="TD",INDEX('4. CPI-tabel'!$D$20:$Z$42,$E58-2003,AC$28-2003),
IF(AC$28&gt;=$E58,MAX(1,INDEX('4. CPI-tabel'!$D$20:$Z$42,MAX($E58,2010)-2003,AC$28-2003)),0))</f>
        <v>1.09849482433152</v>
      </c>
      <c r="AD58" s="118">
        <f>IF($C58="TD",INDEX('4. CPI-tabel'!$D$20:$Z$42,$E58-2003,AD$28-2003),
IF(AD$28&gt;=$E58,MAX(1,INDEX('4. CPI-tabel'!$D$20:$Z$42,MAX($E58,2010)-2003,AD$28-2003)),0))</f>
        <v>1.1006918139801831</v>
      </c>
      <c r="AE58" s="118">
        <f>IF($C58="TD",INDEX('4. CPI-tabel'!$D$20:$Z$42,$E58-2003,AE$28-2003),
IF(AE$28&gt;=$E58,MAX(1,INDEX('4. CPI-tabel'!$D$20:$Z$42,MAX($E58,2010)-2003,AE$28-2003)),0))</f>
        <v>1.1161014993759057</v>
      </c>
      <c r="AF58" s="118">
        <f>IF($C58="TD",INDEX('4. CPI-tabel'!$D$20:$Z$42,$E58-2003,AF$28-2003),
IF(AF$28&gt;=$E58,MAX(1,INDEX('4. CPI-tabel'!$D$20:$Z$42,MAX($E58,2010)-2003,AF$28-2003)),0))</f>
        <v>1.1395396308627996</v>
      </c>
      <c r="AG58" s="118">
        <f>IF($C58="TD",INDEX('4. CPI-tabel'!$D$20:$Z$42,$E58-2003,AG$28-2003),
IF(AG$28&gt;=$E58,MAX(1,INDEX('4. CPI-tabel'!$D$20:$Z$42,MAX($E58,2010)-2003,AG$28-2003)),0))</f>
        <v>1.171446740526958</v>
      </c>
      <c r="AH58" s="118">
        <f>IF($C58="TD",INDEX('4. CPI-tabel'!$D$20:$Z$42,$E58-2003,AH$28-2003),
IF(AH$28&gt;=$E58,MAX(1,INDEX('4. CPI-tabel'!$D$20:$Z$42,MAX($E58,2010)-2003,AH$28-2003)),0))</f>
        <v>1.1796468677106466</v>
      </c>
      <c r="AI58" s="118">
        <f>IF($C58="TD",INDEX('4. CPI-tabel'!$D$20:$Z$42,$E58-2003,AI$28-2003),
IF(AI$28&gt;=$E58,MAX(1,INDEX('4. CPI-tabel'!$D$20:$Z$42,MAX($E58,2010)-2003,AI$28-2003)),0))</f>
        <v>1.1796468677106466</v>
      </c>
      <c r="AJ58" s="118">
        <f>IF($C58="TD",INDEX('4. CPI-tabel'!$D$20:$Z$42,$E58-2003,AJ$28-2003),
IF(AJ$28&gt;=$E58,MAX(1,INDEX('4. CPI-tabel'!$D$20:$Z$42,MAX($E58,2010)-2003,AJ$28-2003)),0))</f>
        <v>1.1796468677106466</v>
      </c>
      <c r="AK58" s="118">
        <f>IF($C58="TD",INDEX('4. CPI-tabel'!$D$20:$Z$42,$E58-2003,AK$28-2003),
IF(AK$28&gt;=$E58,MAX(1,INDEX('4. CPI-tabel'!$D$20:$Z$42,MAX($E58,2010)-2003,AK$28-2003)),0))</f>
        <v>1.1796468677106466</v>
      </c>
      <c r="AL58" s="118">
        <f>IF($C58="TD",INDEX('4. CPI-tabel'!$D$20:$Z$42,$E58-2003,AL$28-2003),
IF(AL$28&gt;=$E58,MAX(1,INDEX('4. CPI-tabel'!$D$20:$Z$42,MAX($E58,2010)-2003,AL$28-2003)),0))</f>
        <v>1.1796468677106466</v>
      </c>
      <c r="AM58" s="118">
        <f>IF($C58="TD",INDEX('4. CPI-tabel'!$D$20:$Z$42,$E58-2003,AM$28-2003),
IF(AM$28&gt;=$E58,MAX(1,INDEX('4. CPI-tabel'!$D$20:$Z$42,MAX($E58,2010)-2003,AM$28-2003)),0))</f>
        <v>1.1796468677106466</v>
      </c>
      <c r="AO58" s="87">
        <f t="shared" si="5"/>
        <v>98718.86019079492</v>
      </c>
      <c r="AP58" s="87">
        <f t="shared" si="6"/>
        <v>202571.10111151118</v>
      </c>
      <c r="AQ58" s="87">
        <f t="shared" si="7"/>
        <v>207230.23643707595</v>
      </c>
      <c r="AR58" s="87">
        <f t="shared" si="8"/>
        <v>213032.68305731408</v>
      </c>
      <c r="AS58" s="87">
        <f t="shared" si="9"/>
        <v>215163.00988788719</v>
      </c>
      <c r="AT58" s="87">
        <f t="shared" si="10"/>
        <v>216884.3139669903</v>
      </c>
      <c r="AU58" s="87">
        <f t="shared" si="11"/>
        <v>217318.08259492429</v>
      </c>
      <c r="AV58" s="87">
        <f t="shared" si="12"/>
        <v>220360.53575125325</v>
      </c>
      <c r="AW58" s="87">
        <f t="shared" si="13"/>
        <v>224988.10700202954</v>
      </c>
      <c r="AX58" s="87">
        <f t="shared" si="14"/>
        <v>231287.77399808634</v>
      </c>
      <c r="AY58" s="87">
        <f t="shared" si="15"/>
        <v>232906.78841607296</v>
      </c>
      <c r="AZ58" s="87">
        <f t="shared" si="16"/>
        <v>279488.14609928755</v>
      </c>
      <c r="BA58" s="87">
        <f t="shared" si="17"/>
        <v>271951.38710335171</v>
      </c>
      <c r="BB58" s="87">
        <f t="shared" si="18"/>
        <v>264617.86655225011</v>
      </c>
      <c r="BC58" s="87">
        <f t="shared" si="19"/>
        <v>257482.10385870625</v>
      </c>
      <c r="BD58" s="87">
        <f t="shared" si="20"/>
        <v>250538.76622656136</v>
      </c>
    </row>
    <row r="59" spans="1:56" s="20" customFormat="1" x14ac:dyDescent="0.2">
      <c r="A59" s="41"/>
      <c r="B59" s="86">
        <f>'3. Investeringen'!B45</f>
        <v>31</v>
      </c>
      <c r="C59" s="86" t="str">
        <f>'3. Investeringen'!F45</f>
        <v>TD</v>
      </c>
      <c r="D59" s="86" t="str">
        <f>'3. Investeringen'!G45</f>
        <v>Nieuwe investeringen TD</v>
      </c>
      <c r="E59" s="121">
        <f>'3. Investeringen'!K45</f>
        <v>2011</v>
      </c>
      <c r="G59" s="86">
        <f>'7. Nominale afschrijvingen'!R48</f>
        <v>531039.80360126845</v>
      </c>
      <c r="H59" s="86">
        <f>'7. Nominale afschrijvingen'!S48</f>
        <v>1062079.6072025369</v>
      </c>
      <c r="I59" s="86">
        <f>'7. Nominale afschrijvingen'!T48</f>
        <v>1062079.6072025369</v>
      </c>
      <c r="J59" s="86">
        <f>'7. Nominale afschrijvingen'!U48</f>
        <v>1062079.6072025369</v>
      </c>
      <c r="K59" s="86">
        <f>'7. Nominale afschrijvingen'!V48</f>
        <v>1062079.6072025369</v>
      </c>
      <c r="L59" s="86">
        <f>'7. Nominale afschrijvingen'!W48</f>
        <v>1062079.6072025369</v>
      </c>
      <c r="M59" s="86">
        <f>'7. Nominale afschrijvingen'!X48</f>
        <v>1062079.6072025369</v>
      </c>
      <c r="N59" s="86">
        <f>'7. Nominale afschrijvingen'!Y48</f>
        <v>1062079.6072025369</v>
      </c>
      <c r="O59" s="86">
        <f>'7. Nominale afschrijvingen'!Z48</f>
        <v>1062079.6072025369</v>
      </c>
      <c r="P59" s="86">
        <f>'7. Nominale afschrijvingen'!AA48</f>
        <v>1062079.6072025369</v>
      </c>
      <c r="Q59" s="86">
        <f>'7. Nominale afschrijvingen'!AB48</f>
        <v>1062079.6072025369</v>
      </c>
      <c r="R59" s="86">
        <f>'7. Nominale afschrijvingen'!AC48</f>
        <v>1274495.5286430442</v>
      </c>
      <c r="S59" s="86">
        <f>'7. Nominale afschrijvingen'!AD48</f>
        <v>1230165.249385895</v>
      </c>
      <c r="T59" s="86">
        <f>'7. Nominale afschrijvingen'!AE48</f>
        <v>1187376.8928855159</v>
      </c>
      <c r="U59" s="86">
        <f>'7. Nominale afschrijvingen'!AF48</f>
        <v>1146076.8270460197</v>
      </c>
      <c r="V59" s="86">
        <f>'7. Nominale afschrijvingen'!AG48</f>
        <v>1106213.2852357235</v>
      </c>
      <c r="W59" s="40"/>
      <c r="X59" s="118">
        <f>IF($C59="TD",INDEX('4. CPI-tabel'!$D$20:$Z$42,$E59-2003,X$28-2003),
IF(X$28&gt;=$E59,MAX(1,INDEX('4. CPI-tabel'!$D$20:$Z$42,MAX($E59,2010)-2003,X$28-2003)),0))</f>
        <v>1</v>
      </c>
      <c r="Y59" s="118">
        <f>IF($C59="TD",INDEX('4. CPI-tabel'!$D$20:$Z$42,$E59-2003,Y$28-2003),
IF(Y$28&gt;=$E59,MAX(1,INDEX('4. CPI-tabel'!$D$20:$Z$42,MAX($E59,2010)-2003,Y$28-2003)),0))</f>
        <v>1.026</v>
      </c>
      <c r="Z59" s="118">
        <f>IF($C59="TD",INDEX('4. CPI-tabel'!$D$20:$Z$42,$E59-2003,Z$28-2003),
IF(Z$28&gt;=$E59,MAX(1,INDEX('4. CPI-tabel'!$D$20:$Z$42,MAX($E59,2010)-2003,Z$28-2003)),0))</f>
        <v>1.049598</v>
      </c>
      <c r="AA59" s="118">
        <f>IF($C59="TD",INDEX('4. CPI-tabel'!$D$20:$Z$42,$E59-2003,AA$28-2003),
IF(AA$28&gt;=$E59,MAX(1,INDEX('4. CPI-tabel'!$D$20:$Z$42,MAX($E59,2010)-2003,AA$28-2003)),0))</f>
        <v>1.0789867440000001</v>
      </c>
      <c r="AB59" s="118">
        <f>IF($C59="TD",INDEX('4. CPI-tabel'!$D$20:$Z$42,$E59-2003,AB$28-2003),
IF(AB$28&gt;=$E59,MAX(1,INDEX('4. CPI-tabel'!$D$20:$Z$42,MAX($E59,2010)-2003,AB$28-2003)),0))</f>
        <v>1.08977661144</v>
      </c>
      <c r="AC59" s="118">
        <f>IF($C59="TD",INDEX('4. CPI-tabel'!$D$20:$Z$42,$E59-2003,AC$28-2003),
IF(AC$28&gt;=$E59,MAX(1,INDEX('4. CPI-tabel'!$D$20:$Z$42,MAX($E59,2010)-2003,AC$28-2003)),0))</f>
        <v>1.09849482433152</v>
      </c>
      <c r="AD59" s="118">
        <f>IF($C59="TD",INDEX('4. CPI-tabel'!$D$20:$Z$42,$E59-2003,AD$28-2003),
IF(AD$28&gt;=$E59,MAX(1,INDEX('4. CPI-tabel'!$D$20:$Z$42,MAX($E59,2010)-2003,AD$28-2003)),0))</f>
        <v>1.1006918139801831</v>
      </c>
      <c r="AE59" s="118">
        <f>IF($C59="TD",INDEX('4. CPI-tabel'!$D$20:$Z$42,$E59-2003,AE$28-2003),
IF(AE$28&gt;=$E59,MAX(1,INDEX('4. CPI-tabel'!$D$20:$Z$42,MAX($E59,2010)-2003,AE$28-2003)),0))</f>
        <v>1.1161014993759057</v>
      </c>
      <c r="AF59" s="118">
        <f>IF($C59="TD",INDEX('4. CPI-tabel'!$D$20:$Z$42,$E59-2003,AF$28-2003),
IF(AF$28&gt;=$E59,MAX(1,INDEX('4. CPI-tabel'!$D$20:$Z$42,MAX($E59,2010)-2003,AF$28-2003)),0))</f>
        <v>1.1395396308627996</v>
      </c>
      <c r="AG59" s="118">
        <f>IF($C59="TD",INDEX('4. CPI-tabel'!$D$20:$Z$42,$E59-2003,AG$28-2003),
IF(AG$28&gt;=$E59,MAX(1,INDEX('4. CPI-tabel'!$D$20:$Z$42,MAX($E59,2010)-2003,AG$28-2003)),0))</f>
        <v>1.171446740526958</v>
      </c>
      <c r="AH59" s="118">
        <f>IF($C59="TD",INDEX('4. CPI-tabel'!$D$20:$Z$42,$E59-2003,AH$28-2003),
IF(AH$28&gt;=$E59,MAX(1,INDEX('4. CPI-tabel'!$D$20:$Z$42,MAX($E59,2010)-2003,AH$28-2003)),0))</f>
        <v>1.1796468677106466</v>
      </c>
      <c r="AI59" s="118">
        <f>IF($C59="TD",INDEX('4. CPI-tabel'!$D$20:$Z$42,$E59-2003,AI$28-2003),
IF(AI$28&gt;=$E59,MAX(1,INDEX('4. CPI-tabel'!$D$20:$Z$42,MAX($E59,2010)-2003,AI$28-2003)),0))</f>
        <v>1.1796468677106466</v>
      </c>
      <c r="AJ59" s="118">
        <f>IF($C59="TD",INDEX('4. CPI-tabel'!$D$20:$Z$42,$E59-2003,AJ$28-2003),
IF(AJ$28&gt;=$E59,MAX(1,INDEX('4. CPI-tabel'!$D$20:$Z$42,MAX($E59,2010)-2003,AJ$28-2003)),0))</f>
        <v>1.1796468677106466</v>
      </c>
      <c r="AK59" s="118">
        <f>IF($C59="TD",INDEX('4. CPI-tabel'!$D$20:$Z$42,$E59-2003,AK$28-2003),
IF(AK$28&gt;=$E59,MAX(1,INDEX('4. CPI-tabel'!$D$20:$Z$42,MAX($E59,2010)-2003,AK$28-2003)),0))</f>
        <v>1.1796468677106466</v>
      </c>
      <c r="AL59" s="118">
        <f>IF($C59="TD",INDEX('4. CPI-tabel'!$D$20:$Z$42,$E59-2003,AL$28-2003),
IF(AL$28&gt;=$E59,MAX(1,INDEX('4. CPI-tabel'!$D$20:$Z$42,MAX($E59,2010)-2003,AL$28-2003)),0))</f>
        <v>1.1796468677106466</v>
      </c>
      <c r="AM59" s="118">
        <f>IF($C59="TD",INDEX('4. CPI-tabel'!$D$20:$Z$42,$E59-2003,AM$28-2003),
IF(AM$28&gt;=$E59,MAX(1,INDEX('4. CPI-tabel'!$D$20:$Z$42,MAX($E59,2010)-2003,AM$28-2003)),0))</f>
        <v>1.1796468677106466</v>
      </c>
      <c r="AO59" s="87">
        <f t="shared" si="5"/>
        <v>531039.80360126845</v>
      </c>
      <c r="AP59" s="87">
        <f t="shared" si="6"/>
        <v>1089693.6769898029</v>
      </c>
      <c r="AQ59" s="87">
        <f t="shared" si="7"/>
        <v>1114756.6315605685</v>
      </c>
      <c r="AR59" s="87">
        <f t="shared" si="8"/>
        <v>1145969.8172442643</v>
      </c>
      <c r="AS59" s="87">
        <f t="shared" si="9"/>
        <v>1157429.5154167069</v>
      </c>
      <c r="AT59" s="87">
        <f t="shared" si="10"/>
        <v>1166688.9515400406</v>
      </c>
      <c r="AU59" s="87">
        <f t="shared" si="11"/>
        <v>1169022.3294431206</v>
      </c>
      <c r="AV59" s="87">
        <f t="shared" si="12"/>
        <v>1185388.6420553245</v>
      </c>
      <c r="AW59" s="87">
        <f t="shared" si="13"/>
        <v>1210281.8035384861</v>
      </c>
      <c r="AX59" s="87">
        <f t="shared" si="14"/>
        <v>1244169.6940375636</v>
      </c>
      <c r="AY59" s="87">
        <f t="shared" si="15"/>
        <v>1252878.8818958267</v>
      </c>
      <c r="AZ59" s="87">
        <f t="shared" si="16"/>
        <v>1503454.6582749919</v>
      </c>
      <c r="BA59" s="87">
        <f t="shared" si="17"/>
        <v>1451160.5832045574</v>
      </c>
      <c r="BB59" s="87">
        <f t="shared" si="18"/>
        <v>1400685.4324843988</v>
      </c>
      <c r="BC59" s="87">
        <f t="shared" si="19"/>
        <v>1351965.9391805937</v>
      </c>
      <c r="BD59" s="87">
        <f t="shared" si="20"/>
        <v>1304941.0369482252</v>
      </c>
    </row>
    <row r="60" spans="1:56" s="20" customFormat="1" x14ac:dyDescent="0.2">
      <c r="A60" s="41"/>
      <c r="B60" s="86">
        <f>'3. Investeringen'!B46</f>
        <v>32</v>
      </c>
      <c r="C60" s="86" t="str">
        <f>'3. Investeringen'!F46</f>
        <v>TD</v>
      </c>
      <c r="D60" s="86" t="str">
        <f>'3. Investeringen'!G46</f>
        <v>Nieuwe investeringen TD</v>
      </c>
      <c r="E60" s="121">
        <f>'3. Investeringen'!K46</f>
        <v>2011</v>
      </c>
      <c r="G60" s="86">
        <f>'7. Nominale afschrijvingen'!R49</f>
        <v>62430.607286342376</v>
      </c>
      <c r="H60" s="86">
        <f>'7. Nominale afschrijvingen'!S49</f>
        <v>124861.21457268475</v>
      </c>
      <c r="I60" s="86">
        <f>'7. Nominale afschrijvingen'!T49</f>
        <v>124861.21457268475</v>
      </c>
      <c r="J60" s="86">
        <f>'7. Nominale afschrijvingen'!U49</f>
        <v>124861.21457268475</v>
      </c>
      <c r="K60" s="86">
        <f>'7. Nominale afschrijvingen'!V49</f>
        <v>124861.21457268475</v>
      </c>
      <c r="L60" s="86">
        <f>'7. Nominale afschrijvingen'!W49</f>
        <v>124861.21457268475</v>
      </c>
      <c r="M60" s="86">
        <f>'7. Nominale afschrijvingen'!X49</f>
        <v>124861.21457268475</v>
      </c>
      <c r="N60" s="86">
        <f>'7. Nominale afschrijvingen'!Y49</f>
        <v>124861.21457268475</v>
      </c>
      <c r="O60" s="86">
        <f>'7. Nominale afschrijvingen'!Z49</f>
        <v>124861.21457268475</v>
      </c>
      <c r="P60" s="86">
        <f>'7. Nominale afschrijvingen'!AA49</f>
        <v>124861.21457268475</v>
      </c>
      <c r="Q60" s="86">
        <f>'7. Nominale afschrijvingen'!AB49</f>
        <v>124861.21457268475</v>
      </c>
      <c r="R60" s="86">
        <f>'7. Nominale afschrijvingen'!AC49</f>
        <v>149833.45748722169</v>
      </c>
      <c r="S60" s="86">
        <f>'7. Nominale afschrijvingen'!AD49</f>
        <v>140612.93702646956</v>
      </c>
      <c r="T60" s="86">
        <f>'7. Nominale afschrijvingen'!AE49</f>
        <v>131959.83320945606</v>
      </c>
      <c r="U60" s="86">
        <f>'7. Nominale afschrijvingen'!AF49</f>
        <v>123839.22808887417</v>
      </c>
      <c r="V60" s="86">
        <f>'7. Nominale afschrijvingen'!AG49</f>
        <v>121841.82118421492</v>
      </c>
      <c r="W60" s="40"/>
      <c r="X60" s="118">
        <f>IF($C60="TD",INDEX('4. CPI-tabel'!$D$20:$Z$42,$E60-2003,X$28-2003),
IF(X$28&gt;=$E60,MAX(1,INDEX('4. CPI-tabel'!$D$20:$Z$42,MAX($E60,2010)-2003,X$28-2003)),0))</f>
        <v>1</v>
      </c>
      <c r="Y60" s="118">
        <f>IF($C60="TD",INDEX('4. CPI-tabel'!$D$20:$Z$42,$E60-2003,Y$28-2003),
IF(Y$28&gt;=$E60,MAX(1,INDEX('4. CPI-tabel'!$D$20:$Z$42,MAX($E60,2010)-2003,Y$28-2003)),0))</f>
        <v>1.026</v>
      </c>
      <c r="Z60" s="118">
        <f>IF($C60="TD",INDEX('4. CPI-tabel'!$D$20:$Z$42,$E60-2003,Z$28-2003),
IF(Z$28&gt;=$E60,MAX(1,INDEX('4. CPI-tabel'!$D$20:$Z$42,MAX($E60,2010)-2003,Z$28-2003)),0))</f>
        <v>1.049598</v>
      </c>
      <c r="AA60" s="118">
        <f>IF($C60="TD",INDEX('4. CPI-tabel'!$D$20:$Z$42,$E60-2003,AA$28-2003),
IF(AA$28&gt;=$E60,MAX(1,INDEX('4. CPI-tabel'!$D$20:$Z$42,MAX($E60,2010)-2003,AA$28-2003)),0))</f>
        <v>1.0789867440000001</v>
      </c>
      <c r="AB60" s="118">
        <f>IF($C60="TD",INDEX('4. CPI-tabel'!$D$20:$Z$42,$E60-2003,AB$28-2003),
IF(AB$28&gt;=$E60,MAX(1,INDEX('4. CPI-tabel'!$D$20:$Z$42,MAX($E60,2010)-2003,AB$28-2003)),0))</f>
        <v>1.08977661144</v>
      </c>
      <c r="AC60" s="118">
        <f>IF($C60="TD",INDEX('4. CPI-tabel'!$D$20:$Z$42,$E60-2003,AC$28-2003),
IF(AC$28&gt;=$E60,MAX(1,INDEX('4. CPI-tabel'!$D$20:$Z$42,MAX($E60,2010)-2003,AC$28-2003)),0))</f>
        <v>1.09849482433152</v>
      </c>
      <c r="AD60" s="118">
        <f>IF($C60="TD",INDEX('4. CPI-tabel'!$D$20:$Z$42,$E60-2003,AD$28-2003),
IF(AD$28&gt;=$E60,MAX(1,INDEX('4. CPI-tabel'!$D$20:$Z$42,MAX($E60,2010)-2003,AD$28-2003)),0))</f>
        <v>1.1006918139801831</v>
      </c>
      <c r="AE60" s="118">
        <f>IF($C60="TD",INDEX('4. CPI-tabel'!$D$20:$Z$42,$E60-2003,AE$28-2003),
IF(AE$28&gt;=$E60,MAX(1,INDEX('4. CPI-tabel'!$D$20:$Z$42,MAX($E60,2010)-2003,AE$28-2003)),0))</f>
        <v>1.1161014993759057</v>
      </c>
      <c r="AF60" s="118">
        <f>IF($C60="TD",INDEX('4. CPI-tabel'!$D$20:$Z$42,$E60-2003,AF$28-2003),
IF(AF$28&gt;=$E60,MAX(1,INDEX('4. CPI-tabel'!$D$20:$Z$42,MAX($E60,2010)-2003,AF$28-2003)),0))</f>
        <v>1.1395396308627996</v>
      </c>
      <c r="AG60" s="118">
        <f>IF($C60="TD",INDEX('4. CPI-tabel'!$D$20:$Z$42,$E60-2003,AG$28-2003),
IF(AG$28&gt;=$E60,MAX(1,INDEX('4. CPI-tabel'!$D$20:$Z$42,MAX($E60,2010)-2003,AG$28-2003)),0))</f>
        <v>1.171446740526958</v>
      </c>
      <c r="AH60" s="118">
        <f>IF($C60="TD",INDEX('4. CPI-tabel'!$D$20:$Z$42,$E60-2003,AH$28-2003),
IF(AH$28&gt;=$E60,MAX(1,INDEX('4. CPI-tabel'!$D$20:$Z$42,MAX($E60,2010)-2003,AH$28-2003)),0))</f>
        <v>1.1796468677106466</v>
      </c>
      <c r="AI60" s="118">
        <f>IF($C60="TD",INDEX('4. CPI-tabel'!$D$20:$Z$42,$E60-2003,AI$28-2003),
IF(AI$28&gt;=$E60,MAX(1,INDEX('4. CPI-tabel'!$D$20:$Z$42,MAX($E60,2010)-2003,AI$28-2003)),0))</f>
        <v>1.1796468677106466</v>
      </c>
      <c r="AJ60" s="118">
        <f>IF($C60="TD",INDEX('4. CPI-tabel'!$D$20:$Z$42,$E60-2003,AJ$28-2003),
IF(AJ$28&gt;=$E60,MAX(1,INDEX('4. CPI-tabel'!$D$20:$Z$42,MAX($E60,2010)-2003,AJ$28-2003)),0))</f>
        <v>1.1796468677106466</v>
      </c>
      <c r="AK60" s="118">
        <f>IF($C60="TD",INDEX('4. CPI-tabel'!$D$20:$Z$42,$E60-2003,AK$28-2003),
IF(AK$28&gt;=$E60,MAX(1,INDEX('4. CPI-tabel'!$D$20:$Z$42,MAX($E60,2010)-2003,AK$28-2003)),0))</f>
        <v>1.1796468677106466</v>
      </c>
      <c r="AL60" s="118">
        <f>IF($C60="TD",INDEX('4. CPI-tabel'!$D$20:$Z$42,$E60-2003,AL$28-2003),
IF(AL$28&gt;=$E60,MAX(1,INDEX('4. CPI-tabel'!$D$20:$Z$42,MAX($E60,2010)-2003,AL$28-2003)),0))</f>
        <v>1.1796468677106466</v>
      </c>
      <c r="AM60" s="118">
        <f>IF($C60="TD",INDEX('4. CPI-tabel'!$D$20:$Z$42,$E60-2003,AM$28-2003),
IF(AM$28&gt;=$E60,MAX(1,INDEX('4. CPI-tabel'!$D$20:$Z$42,MAX($E60,2010)-2003,AM$28-2003)),0))</f>
        <v>1.1796468677106466</v>
      </c>
      <c r="AO60" s="87">
        <f t="shared" si="5"/>
        <v>62430.607286342376</v>
      </c>
      <c r="AP60" s="87">
        <f t="shared" si="6"/>
        <v>128107.60615157455</v>
      </c>
      <c r="AQ60" s="87">
        <f t="shared" si="7"/>
        <v>131054.08109306077</v>
      </c>
      <c r="AR60" s="87">
        <f t="shared" si="8"/>
        <v>134723.59536366648</v>
      </c>
      <c r="AS60" s="87">
        <f t="shared" si="9"/>
        <v>136070.83131730315</v>
      </c>
      <c r="AT60" s="87">
        <f t="shared" si="10"/>
        <v>137159.39796784156</v>
      </c>
      <c r="AU60" s="87">
        <f t="shared" si="11"/>
        <v>137433.71676377725</v>
      </c>
      <c r="AV60" s="87">
        <f t="shared" si="12"/>
        <v>139357.78879847014</v>
      </c>
      <c r="AW60" s="87">
        <f t="shared" si="13"/>
        <v>142284.30236323801</v>
      </c>
      <c r="AX60" s="87">
        <f t="shared" si="14"/>
        <v>146268.26282940866</v>
      </c>
      <c r="AY60" s="87">
        <f t="shared" si="15"/>
        <v>147292.14066921451</v>
      </c>
      <c r="AZ60" s="87">
        <f t="shared" si="16"/>
        <v>176750.56880305739</v>
      </c>
      <c r="BA60" s="87">
        <f t="shared" si="17"/>
        <v>165873.61072286923</v>
      </c>
      <c r="BB60" s="87">
        <f t="shared" si="18"/>
        <v>155666.00390915421</v>
      </c>
      <c r="BC60" s="87">
        <f t="shared" si="19"/>
        <v>146086.55751474475</v>
      </c>
      <c r="BD60" s="87">
        <f t="shared" si="20"/>
        <v>143730.32271611984</v>
      </c>
    </row>
    <row r="61" spans="1:56" s="20" customFormat="1" x14ac:dyDescent="0.2">
      <c r="A61" s="41"/>
      <c r="B61" s="86">
        <f>'3. Investeringen'!B47</f>
        <v>33</v>
      </c>
      <c r="C61" s="86" t="str">
        <f>'3. Investeringen'!F47</f>
        <v>TD</v>
      </c>
      <c r="D61" s="86" t="str">
        <f>'3. Investeringen'!G47</f>
        <v>Nieuwe investeringen TD</v>
      </c>
      <c r="E61" s="121">
        <f>'3. Investeringen'!K47</f>
        <v>2011</v>
      </c>
      <c r="G61" s="86">
        <f>'7. Nominale afschrijvingen'!R50</f>
        <v>0</v>
      </c>
      <c r="H61" s="86">
        <f>'7. Nominale afschrijvingen'!S50</f>
        <v>0</v>
      </c>
      <c r="I61" s="86">
        <f>'7. Nominale afschrijvingen'!T50</f>
        <v>0</v>
      </c>
      <c r="J61" s="86">
        <f>'7. Nominale afschrijvingen'!U50</f>
        <v>0</v>
      </c>
      <c r="K61" s="86">
        <f>'7. Nominale afschrijvingen'!V50</f>
        <v>0</v>
      </c>
      <c r="L61" s="86">
        <f>'7. Nominale afschrijvingen'!W50</f>
        <v>0</v>
      </c>
      <c r="M61" s="86">
        <f>'7. Nominale afschrijvingen'!X50</f>
        <v>0</v>
      </c>
      <c r="N61" s="86">
        <f>'7. Nominale afschrijvingen'!Y50</f>
        <v>0</v>
      </c>
      <c r="O61" s="86">
        <f>'7. Nominale afschrijvingen'!Z50</f>
        <v>0</v>
      </c>
      <c r="P61" s="86">
        <f>'7. Nominale afschrijvingen'!AA50</f>
        <v>0</v>
      </c>
      <c r="Q61" s="86">
        <f>'7. Nominale afschrijvingen'!AB50</f>
        <v>0</v>
      </c>
      <c r="R61" s="86">
        <f>'7. Nominale afschrijvingen'!AC50</f>
        <v>0</v>
      </c>
      <c r="S61" s="86">
        <f>'7. Nominale afschrijvingen'!AD50</f>
        <v>0</v>
      </c>
      <c r="T61" s="86">
        <f>'7. Nominale afschrijvingen'!AE50</f>
        <v>0</v>
      </c>
      <c r="U61" s="86">
        <f>'7. Nominale afschrijvingen'!AF50</f>
        <v>0</v>
      </c>
      <c r="V61" s="86">
        <f>'7. Nominale afschrijvingen'!AG50</f>
        <v>0</v>
      </c>
      <c r="W61" s="40"/>
      <c r="X61" s="118">
        <f>IF($C61="TD",INDEX('4. CPI-tabel'!$D$20:$Z$42,$E61-2003,X$28-2003),
IF(X$28&gt;=$E61,MAX(1,INDEX('4. CPI-tabel'!$D$20:$Z$42,MAX($E61,2010)-2003,X$28-2003)),0))</f>
        <v>1</v>
      </c>
      <c r="Y61" s="118">
        <f>IF($C61="TD",INDEX('4. CPI-tabel'!$D$20:$Z$42,$E61-2003,Y$28-2003),
IF(Y$28&gt;=$E61,MAX(1,INDEX('4. CPI-tabel'!$D$20:$Z$42,MAX($E61,2010)-2003,Y$28-2003)),0))</f>
        <v>1.026</v>
      </c>
      <c r="Z61" s="118">
        <f>IF($C61="TD",INDEX('4. CPI-tabel'!$D$20:$Z$42,$E61-2003,Z$28-2003),
IF(Z$28&gt;=$E61,MAX(1,INDEX('4. CPI-tabel'!$D$20:$Z$42,MAX($E61,2010)-2003,Z$28-2003)),0))</f>
        <v>1.049598</v>
      </c>
      <c r="AA61" s="118">
        <f>IF($C61="TD",INDEX('4. CPI-tabel'!$D$20:$Z$42,$E61-2003,AA$28-2003),
IF(AA$28&gt;=$E61,MAX(1,INDEX('4. CPI-tabel'!$D$20:$Z$42,MAX($E61,2010)-2003,AA$28-2003)),0))</f>
        <v>1.0789867440000001</v>
      </c>
      <c r="AB61" s="118">
        <f>IF($C61="TD",INDEX('4. CPI-tabel'!$D$20:$Z$42,$E61-2003,AB$28-2003),
IF(AB$28&gt;=$E61,MAX(1,INDEX('4. CPI-tabel'!$D$20:$Z$42,MAX($E61,2010)-2003,AB$28-2003)),0))</f>
        <v>1.08977661144</v>
      </c>
      <c r="AC61" s="118">
        <f>IF($C61="TD",INDEX('4. CPI-tabel'!$D$20:$Z$42,$E61-2003,AC$28-2003),
IF(AC$28&gt;=$E61,MAX(1,INDEX('4. CPI-tabel'!$D$20:$Z$42,MAX($E61,2010)-2003,AC$28-2003)),0))</f>
        <v>1.09849482433152</v>
      </c>
      <c r="AD61" s="118">
        <f>IF($C61="TD",INDEX('4. CPI-tabel'!$D$20:$Z$42,$E61-2003,AD$28-2003),
IF(AD$28&gt;=$E61,MAX(1,INDEX('4. CPI-tabel'!$D$20:$Z$42,MAX($E61,2010)-2003,AD$28-2003)),0))</f>
        <v>1.1006918139801831</v>
      </c>
      <c r="AE61" s="118">
        <f>IF($C61="TD",INDEX('4. CPI-tabel'!$D$20:$Z$42,$E61-2003,AE$28-2003),
IF(AE$28&gt;=$E61,MAX(1,INDEX('4. CPI-tabel'!$D$20:$Z$42,MAX($E61,2010)-2003,AE$28-2003)),0))</f>
        <v>1.1161014993759057</v>
      </c>
      <c r="AF61" s="118">
        <f>IF($C61="TD",INDEX('4. CPI-tabel'!$D$20:$Z$42,$E61-2003,AF$28-2003),
IF(AF$28&gt;=$E61,MAX(1,INDEX('4. CPI-tabel'!$D$20:$Z$42,MAX($E61,2010)-2003,AF$28-2003)),0))</f>
        <v>1.1395396308627996</v>
      </c>
      <c r="AG61" s="118">
        <f>IF($C61="TD",INDEX('4. CPI-tabel'!$D$20:$Z$42,$E61-2003,AG$28-2003),
IF(AG$28&gt;=$E61,MAX(1,INDEX('4. CPI-tabel'!$D$20:$Z$42,MAX($E61,2010)-2003,AG$28-2003)),0))</f>
        <v>1.171446740526958</v>
      </c>
      <c r="AH61" s="118">
        <f>IF($C61="TD",INDEX('4. CPI-tabel'!$D$20:$Z$42,$E61-2003,AH$28-2003),
IF(AH$28&gt;=$E61,MAX(1,INDEX('4. CPI-tabel'!$D$20:$Z$42,MAX($E61,2010)-2003,AH$28-2003)),0))</f>
        <v>1.1796468677106466</v>
      </c>
      <c r="AI61" s="118">
        <f>IF($C61="TD",INDEX('4. CPI-tabel'!$D$20:$Z$42,$E61-2003,AI$28-2003),
IF(AI$28&gt;=$E61,MAX(1,INDEX('4. CPI-tabel'!$D$20:$Z$42,MAX($E61,2010)-2003,AI$28-2003)),0))</f>
        <v>1.1796468677106466</v>
      </c>
      <c r="AJ61" s="118">
        <f>IF($C61="TD",INDEX('4. CPI-tabel'!$D$20:$Z$42,$E61-2003,AJ$28-2003),
IF(AJ$28&gt;=$E61,MAX(1,INDEX('4. CPI-tabel'!$D$20:$Z$42,MAX($E61,2010)-2003,AJ$28-2003)),0))</f>
        <v>1.1796468677106466</v>
      </c>
      <c r="AK61" s="118">
        <f>IF($C61="TD",INDEX('4. CPI-tabel'!$D$20:$Z$42,$E61-2003,AK$28-2003),
IF(AK$28&gt;=$E61,MAX(1,INDEX('4. CPI-tabel'!$D$20:$Z$42,MAX($E61,2010)-2003,AK$28-2003)),0))</f>
        <v>1.1796468677106466</v>
      </c>
      <c r="AL61" s="118">
        <f>IF($C61="TD",INDEX('4. CPI-tabel'!$D$20:$Z$42,$E61-2003,AL$28-2003),
IF(AL$28&gt;=$E61,MAX(1,INDEX('4. CPI-tabel'!$D$20:$Z$42,MAX($E61,2010)-2003,AL$28-2003)),0))</f>
        <v>1.1796468677106466</v>
      </c>
      <c r="AM61" s="118">
        <f>IF($C61="TD",INDEX('4. CPI-tabel'!$D$20:$Z$42,$E61-2003,AM$28-2003),
IF(AM$28&gt;=$E61,MAX(1,INDEX('4. CPI-tabel'!$D$20:$Z$42,MAX($E61,2010)-2003,AM$28-2003)),0))</f>
        <v>1.1796468677106466</v>
      </c>
      <c r="AO61" s="87">
        <f t="shared" si="5"/>
        <v>0</v>
      </c>
      <c r="AP61" s="87">
        <f t="shared" si="6"/>
        <v>0</v>
      </c>
      <c r="AQ61" s="87">
        <f t="shared" si="7"/>
        <v>0</v>
      </c>
      <c r="AR61" s="87">
        <f t="shared" si="8"/>
        <v>0</v>
      </c>
      <c r="AS61" s="87">
        <f t="shared" si="9"/>
        <v>0</v>
      </c>
      <c r="AT61" s="87">
        <f t="shared" si="10"/>
        <v>0</v>
      </c>
      <c r="AU61" s="87">
        <f t="shared" si="11"/>
        <v>0</v>
      </c>
      <c r="AV61" s="87">
        <f t="shared" si="12"/>
        <v>0</v>
      </c>
      <c r="AW61" s="87">
        <f t="shared" si="13"/>
        <v>0</v>
      </c>
      <c r="AX61" s="87">
        <f t="shared" si="14"/>
        <v>0</v>
      </c>
      <c r="AY61" s="87">
        <f t="shared" si="15"/>
        <v>0</v>
      </c>
      <c r="AZ61" s="87">
        <f t="shared" si="16"/>
        <v>0</v>
      </c>
      <c r="BA61" s="87">
        <f t="shared" si="17"/>
        <v>0</v>
      </c>
      <c r="BB61" s="87">
        <f t="shared" si="18"/>
        <v>0</v>
      </c>
      <c r="BC61" s="87">
        <f t="shared" si="19"/>
        <v>0</v>
      </c>
      <c r="BD61" s="87">
        <f t="shared" si="20"/>
        <v>0</v>
      </c>
    </row>
    <row r="62" spans="1:56" s="20" customFormat="1" x14ac:dyDescent="0.2">
      <c r="A62" s="41"/>
      <c r="B62" s="86">
        <f>'3. Investeringen'!B48</f>
        <v>34</v>
      </c>
      <c r="C62" s="86" t="str">
        <f>'3. Investeringen'!F48</f>
        <v>TD</v>
      </c>
      <c r="D62" s="86" t="str">
        <f>'3. Investeringen'!G48</f>
        <v>Nieuwe investeringen TD</v>
      </c>
      <c r="E62" s="121">
        <f>'3. Investeringen'!K48</f>
        <v>2012</v>
      </c>
      <c r="G62" s="86">
        <f>'7. Nominale afschrijvingen'!R51</f>
        <v>0</v>
      </c>
      <c r="H62" s="86">
        <f>'7. Nominale afschrijvingen'!S51</f>
        <v>66722.724997789555</v>
      </c>
      <c r="I62" s="86">
        <f>'7. Nominale afschrijvingen'!T51</f>
        <v>133445.44999557911</v>
      </c>
      <c r="J62" s="86">
        <f>'7. Nominale afschrijvingen'!U51</f>
        <v>133445.44999557911</v>
      </c>
      <c r="K62" s="86">
        <f>'7. Nominale afschrijvingen'!V51</f>
        <v>133445.44999557911</v>
      </c>
      <c r="L62" s="86">
        <f>'7. Nominale afschrijvingen'!W51</f>
        <v>133445.44999557911</v>
      </c>
      <c r="M62" s="86">
        <f>'7. Nominale afschrijvingen'!X51</f>
        <v>133445.44999557911</v>
      </c>
      <c r="N62" s="86">
        <f>'7. Nominale afschrijvingen'!Y51</f>
        <v>133445.44999557911</v>
      </c>
      <c r="O62" s="86">
        <f>'7. Nominale afschrijvingen'!Z51</f>
        <v>133445.44999557911</v>
      </c>
      <c r="P62" s="86">
        <f>'7. Nominale afschrijvingen'!AA51</f>
        <v>133445.44999557911</v>
      </c>
      <c r="Q62" s="86">
        <f>'7. Nominale afschrijvingen'!AB51</f>
        <v>133445.44999557911</v>
      </c>
      <c r="R62" s="86">
        <f>'7. Nominale afschrijvingen'!AC51</f>
        <v>160134.5399946949</v>
      </c>
      <c r="S62" s="86">
        <f>'7. Nominale afschrijvingen'!AD51</f>
        <v>155911.2114673623</v>
      </c>
      <c r="T62" s="86">
        <f>'7. Nominale afschrijvingen'!AE51</f>
        <v>151799.26742866263</v>
      </c>
      <c r="U62" s="86">
        <f>'7. Nominale afschrijvingen'!AF51</f>
        <v>147795.77026570891</v>
      </c>
      <c r="V62" s="86">
        <f>'7. Nominale afschrijvingen'!AG51</f>
        <v>143897.85984111877</v>
      </c>
      <c r="W62" s="40"/>
      <c r="X62" s="118">
        <f>IF($C62="TD",INDEX('4. CPI-tabel'!$D$20:$Z$42,$E62-2003,X$28-2003),
IF(X$28&gt;=$E62,MAX(1,INDEX('4. CPI-tabel'!$D$20:$Z$42,MAX($E62,2010)-2003,X$28-2003)),0))</f>
        <v>0</v>
      </c>
      <c r="Y62" s="118">
        <f>IF($C62="TD",INDEX('4. CPI-tabel'!$D$20:$Z$42,$E62-2003,Y$28-2003),
IF(Y$28&gt;=$E62,MAX(1,INDEX('4. CPI-tabel'!$D$20:$Z$42,MAX($E62,2010)-2003,Y$28-2003)),0))</f>
        <v>1</v>
      </c>
      <c r="Z62" s="118">
        <f>IF($C62="TD",INDEX('4. CPI-tabel'!$D$20:$Z$42,$E62-2003,Z$28-2003),
IF(Z$28&gt;=$E62,MAX(1,INDEX('4. CPI-tabel'!$D$20:$Z$42,MAX($E62,2010)-2003,Z$28-2003)),0))</f>
        <v>1.0229999999999999</v>
      </c>
      <c r="AA62" s="118">
        <f>IF($C62="TD",INDEX('4. CPI-tabel'!$D$20:$Z$42,$E62-2003,AA$28-2003),
IF(AA$28&gt;=$E62,MAX(1,INDEX('4. CPI-tabel'!$D$20:$Z$42,MAX($E62,2010)-2003,AA$28-2003)),0))</f>
        <v>1.051644</v>
      </c>
      <c r="AB62" s="118">
        <f>IF($C62="TD",INDEX('4. CPI-tabel'!$D$20:$Z$42,$E62-2003,AB$28-2003),
IF(AB$28&gt;=$E62,MAX(1,INDEX('4. CPI-tabel'!$D$20:$Z$42,MAX($E62,2010)-2003,AB$28-2003)),0))</f>
        <v>1.06216044</v>
      </c>
      <c r="AC62" s="118">
        <f>IF($C62="TD",INDEX('4. CPI-tabel'!$D$20:$Z$42,$E62-2003,AC$28-2003),
IF(AC$28&gt;=$E62,MAX(1,INDEX('4. CPI-tabel'!$D$20:$Z$42,MAX($E62,2010)-2003,AC$28-2003)),0))</f>
        <v>1.0706577235199999</v>
      </c>
      <c r="AD62" s="118">
        <f>IF($C62="TD",INDEX('4. CPI-tabel'!$D$20:$Z$42,$E62-2003,AD$28-2003),
IF(AD$28&gt;=$E62,MAX(1,INDEX('4. CPI-tabel'!$D$20:$Z$42,MAX($E62,2010)-2003,AD$28-2003)),0))</f>
        <v>1.0727990389670399</v>
      </c>
      <c r="AE62" s="118">
        <f>IF($C62="TD",INDEX('4. CPI-tabel'!$D$20:$Z$42,$E62-2003,AE$28-2003),
IF(AE$28&gt;=$E62,MAX(1,INDEX('4. CPI-tabel'!$D$20:$Z$42,MAX($E62,2010)-2003,AE$28-2003)),0))</f>
        <v>1.0878182255125783</v>
      </c>
      <c r="AF62" s="118">
        <f>IF($C62="TD",INDEX('4. CPI-tabel'!$D$20:$Z$42,$E62-2003,AF$28-2003),
IF(AF$28&gt;=$E62,MAX(1,INDEX('4. CPI-tabel'!$D$20:$Z$42,MAX($E62,2010)-2003,AF$28-2003)),0))</f>
        <v>1.1106624082483423</v>
      </c>
      <c r="AG62" s="118">
        <f>IF($C62="TD",INDEX('4. CPI-tabel'!$D$20:$Z$42,$E62-2003,AG$28-2003),
IF(AG$28&gt;=$E62,MAX(1,INDEX('4. CPI-tabel'!$D$20:$Z$42,MAX($E62,2010)-2003,AG$28-2003)),0))</f>
        <v>1.1417609556792958</v>
      </c>
      <c r="AH62" s="118">
        <f>IF($C62="TD",INDEX('4. CPI-tabel'!$D$20:$Z$42,$E62-2003,AH$28-2003),
IF(AH$28&gt;=$E62,MAX(1,INDEX('4. CPI-tabel'!$D$20:$Z$42,MAX($E62,2010)-2003,AH$28-2003)),0))</f>
        <v>1.1497532823690508</v>
      </c>
      <c r="AI62" s="118">
        <f>IF($C62="TD",INDEX('4. CPI-tabel'!$D$20:$Z$42,$E62-2003,AI$28-2003),
IF(AI$28&gt;=$E62,MAX(1,INDEX('4. CPI-tabel'!$D$20:$Z$42,MAX($E62,2010)-2003,AI$28-2003)),0))</f>
        <v>1.1497532823690508</v>
      </c>
      <c r="AJ62" s="118">
        <f>IF($C62="TD",INDEX('4. CPI-tabel'!$D$20:$Z$42,$E62-2003,AJ$28-2003),
IF(AJ$28&gt;=$E62,MAX(1,INDEX('4. CPI-tabel'!$D$20:$Z$42,MAX($E62,2010)-2003,AJ$28-2003)),0))</f>
        <v>1.1497532823690508</v>
      </c>
      <c r="AK62" s="118">
        <f>IF($C62="TD",INDEX('4. CPI-tabel'!$D$20:$Z$42,$E62-2003,AK$28-2003),
IF(AK$28&gt;=$E62,MAX(1,INDEX('4. CPI-tabel'!$D$20:$Z$42,MAX($E62,2010)-2003,AK$28-2003)),0))</f>
        <v>1.1497532823690508</v>
      </c>
      <c r="AL62" s="118">
        <f>IF($C62="TD",INDEX('4. CPI-tabel'!$D$20:$Z$42,$E62-2003,AL$28-2003),
IF(AL$28&gt;=$E62,MAX(1,INDEX('4. CPI-tabel'!$D$20:$Z$42,MAX($E62,2010)-2003,AL$28-2003)),0))</f>
        <v>1.1497532823690508</v>
      </c>
      <c r="AM62" s="118">
        <f>IF($C62="TD",INDEX('4. CPI-tabel'!$D$20:$Z$42,$E62-2003,AM$28-2003),
IF(AM$28&gt;=$E62,MAX(1,INDEX('4. CPI-tabel'!$D$20:$Z$42,MAX($E62,2010)-2003,AM$28-2003)),0))</f>
        <v>1.1497532823690508</v>
      </c>
      <c r="AO62" s="87">
        <f t="shared" si="5"/>
        <v>0</v>
      </c>
      <c r="AP62" s="87">
        <f t="shared" si="6"/>
        <v>66722.724997789555</v>
      </c>
      <c r="AQ62" s="87">
        <f t="shared" si="7"/>
        <v>136514.6953454774</v>
      </c>
      <c r="AR62" s="87">
        <f t="shared" si="8"/>
        <v>140337.10681515079</v>
      </c>
      <c r="AS62" s="87">
        <f t="shared" si="9"/>
        <v>141740.47788330232</v>
      </c>
      <c r="AT62" s="87">
        <f t="shared" si="10"/>
        <v>142874.40170636872</v>
      </c>
      <c r="AU62" s="87">
        <f t="shared" si="11"/>
        <v>143160.15050978144</v>
      </c>
      <c r="AV62" s="87">
        <f t="shared" si="12"/>
        <v>145164.39261691837</v>
      </c>
      <c r="AW62" s="87">
        <f t="shared" si="13"/>
        <v>148212.84486187363</v>
      </c>
      <c r="AX62" s="87">
        <f t="shared" si="14"/>
        <v>152362.80451800607</v>
      </c>
      <c r="AY62" s="87">
        <f t="shared" si="15"/>
        <v>153429.34414963212</v>
      </c>
      <c r="AZ62" s="87">
        <f t="shared" si="16"/>
        <v>184115.21297955851</v>
      </c>
      <c r="BA62" s="87">
        <f t="shared" si="17"/>
        <v>179259.42714273499</v>
      </c>
      <c r="BB62" s="87">
        <f t="shared" si="18"/>
        <v>174531.7059873222</v>
      </c>
      <c r="BC62" s="87">
        <f t="shared" si="19"/>
        <v>169928.67198326098</v>
      </c>
      <c r="BD62" s="87">
        <f t="shared" si="20"/>
        <v>165447.03667820792</v>
      </c>
    </row>
    <row r="63" spans="1:56" s="20" customFormat="1" x14ac:dyDescent="0.2">
      <c r="A63" s="41"/>
      <c r="B63" s="86">
        <f>'3. Investeringen'!B49</f>
        <v>35</v>
      </c>
      <c r="C63" s="86" t="str">
        <f>'3. Investeringen'!F49</f>
        <v>TD</v>
      </c>
      <c r="D63" s="86" t="str">
        <f>'3. Investeringen'!G49</f>
        <v>Nieuwe investeringen TD</v>
      </c>
      <c r="E63" s="121">
        <f>'3. Investeringen'!K49</f>
        <v>2012</v>
      </c>
      <c r="G63" s="86">
        <f>'7. Nominale afschrijvingen'!R52</f>
        <v>0</v>
      </c>
      <c r="H63" s="86">
        <f>'7. Nominale afschrijvingen'!S52</f>
        <v>804704.39600440452</v>
      </c>
      <c r="I63" s="86">
        <f>'7. Nominale afschrijvingen'!T52</f>
        <v>1609408.7920088088</v>
      </c>
      <c r="J63" s="86">
        <f>'7. Nominale afschrijvingen'!U52</f>
        <v>1609408.7920088088</v>
      </c>
      <c r="K63" s="86">
        <f>'7. Nominale afschrijvingen'!V52</f>
        <v>1609408.7920088088</v>
      </c>
      <c r="L63" s="86">
        <f>'7. Nominale afschrijvingen'!W52</f>
        <v>1609408.7920088088</v>
      </c>
      <c r="M63" s="86">
        <f>'7. Nominale afschrijvingen'!X52</f>
        <v>1609408.7920088088</v>
      </c>
      <c r="N63" s="86">
        <f>'7. Nominale afschrijvingen'!Y52</f>
        <v>1609408.7920088088</v>
      </c>
      <c r="O63" s="86">
        <f>'7. Nominale afschrijvingen'!Z52</f>
        <v>1609408.7920088088</v>
      </c>
      <c r="P63" s="86">
        <f>'7. Nominale afschrijvingen'!AA52</f>
        <v>1609408.7920088088</v>
      </c>
      <c r="Q63" s="86">
        <f>'7. Nominale afschrijvingen'!AB52</f>
        <v>1609408.7920088088</v>
      </c>
      <c r="R63" s="86">
        <f>'7. Nominale afschrijvingen'!AC52</f>
        <v>1931290.5504105703</v>
      </c>
      <c r="S63" s="86">
        <f>'7. Nominale afschrijvingen'!AD52</f>
        <v>1866007.4895516215</v>
      </c>
      <c r="T63" s="86">
        <f>'7. Nominale afschrijvingen'!AE52</f>
        <v>1802931.1800456513</v>
      </c>
      <c r="U63" s="86">
        <f>'7. Nominale afschrijvingen'!AF52</f>
        <v>1741987.027480728</v>
      </c>
      <c r="V63" s="86">
        <f>'7. Nominale afschrijvingen'!AG52</f>
        <v>1683102.9589461682</v>
      </c>
      <c r="W63" s="40"/>
      <c r="X63" s="118">
        <f>IF($C63="TD",INDEX('4. CPI-tabel'!$D$20:$Z$42,$E63-2003,X$28-2003),
IF(X$28&gt;=$E63,MAX(1,INDEX('4. CPI-tabel'!$D$20:$Z$42,MAX($E63,2010)-2003,X$28-2003)),0))</f>
        <v>0</v>
      </c>
      <c r="Y63" s="118">
        <f>IF($C63="TD",INDEX('4. CPI-tabel'!$D$20:$Z$42,$E63-2003,Y$28-2003),
IF(Y$28&gt;=$E63,MAX(1,INDEX('4. CPI-tabel'!$D$20:$Z$42,MAX($E63,2010)-2003,Y$28-2003)),0))</f>
        <v>1</v>
      </c>
      <c r="Z63" s="118">
        <f>IF($C63="TD",INDEX('4. CPI-tabel'!$D$20:$Z$42,$E63-2003,Z$28-2003),
IF(Z$28&gt;=$E63,MAX(1,INDEX('4. CPI-tabel'!$D$20:$Z$42,MAX($E63,2010)-2003,Z$28-2003)),0))</f>
        <v>1.0229999999999999</v>
      </c>
      <c r="AA63" s="118">
        <f>IF($C63="TD",INDEX('4. CPI-tabel'!$D$20:$Z$42,$E63-2003,AA$28-2003),
IF(AA$28&gt;=$E63,MAX(1,INDEX('4. CPI-tabel'!$D$20:$Z$42,MAX($E63,2010)-2003,AA$28-2003)),0))</f>
        <v>1.051644</v>
      </c>
      <c r="AB63" s="118">
        <f>IF($C63="TD",INDEX('4. CPI-tabel'!$D$20:$Z$42,$E63-2003,AB$28-2003),
IF(AB$28&gt;=$E63,MAX(1,INDEX('4. CPI-tabel'!$D$20:$Z$42,MAX($E63,2010)-2003,AB$28-2003)),0))</f>
        <v>1.06216044</v>
      </c>
      <c r="AC63" s="118">
        <f>IF($C63="TD",INDEX('4. CPI-tabel'!$D$20:$Z$42,$E63-2003,AC$28-2003),
IF(AC$28&gt;=$E63,MAX(1,INDEX('4. CPI-tabel'!$D$20:$Z$42,MAX($E63,2010)-2003,AC$28-2003)),0))</f>
        <v>1.0706577235199999</v>
      </c>
      <c r="AD63" s="118">
        <f>IF($C63="TD",INDEX('4. CPI-tabel'!$D$20:$Z$42,$E63-2003,AD$28-2003),
IF(AD$28&gt;=$E63,MAX(1,INDEX('4. CPI-tabel'!$D$20:$Z$42,MAX($E63,2010)-2003,AD$28-2003)),0))</f>
        <v>1.0727990389670399</v>
      </c>
      <c r="AE63" s="118">
        <f>IF($C63="TD",INDEX('4. CPI-tabel'!$D$20:$Z$42,$E63-2003,AE$28-2003),
IF(AE$28&gt;=$E63,MAX(1,INDEX('4. CPI-tabel'!$D$20:$Z$42,MAX($E63,2010)-2003,AE$28-2003)),0))</f>
        <v>1.0878182255125783</v>
      </c>
      <c r="AF63" s="118">
        <f>IF($C63="TD",INDEX('4. CPI-tabel'!$D$20:$Z$42,$E63-2003,AF$28-2003),
IF(AF$28&gt;=$E63,MAX(1,INDEX('4. CPI-tabel'!$D$20:$Z$42,MAX($E63,2010)-2003,AF$28-2003)),0))</f>
        <v>1.1106624082483423</v>
      </c>
      <c r="AG63" s="118">
        <f>IF($C63="TD",INDEX('4. CPI-tabel'!$D$20:$Z$42,$E63-2003,AG$28-2003),
IF(AG$28&gt;=$E63,MAX(1,INDEX('4. CPI-tabel'!$D$20:$Z$42,MAX($E63,2010)-2003,AG$28-2003)),0))</f>
        <v>1.1417609556792958</v>
      </c>
      <c r="AH63" s="118">
        <f>IF($C63="TD",INDEX('4. CPI-tabel'!$D$20:$Z$42,$E63-2003,AH$28-2003),
IF(AH$28&gt;=$E63,MAX(1,INDEX('4. CPI-tabel'!$D$20:$Z$42,MAX($E63,2010)-2003,AH$28-2003)),0))</f>
        <v>1.1497532823690508</v>
      </c>
      <c r="AI63" s="118">
        <f>IF($C63="TD",INDEX('4. CPI-tabel'!$D$20:$Z$42,$E63-2003,AI$28-2003),
IF(AI$28&gt;=$E63,MAX(1,INDEX('4. CPI-tabel'!$D$20:$Z$42,MAX($E63,2010)-2003,AI$28-2003)),0))</f>
        <v>1.1497532823690508</v>
      </c>
      <c r="AJ63" s="118">
        <f>IF($C63="TD",INDEX('4. CPI-tabel'!$D$20:$Z$42,$E63-2003,AJ$28-2003),
IF(AJ$28&gt;=$E63,MAX(1,INDEX('4. CPI-tabel'!$D$20:$Z$42,MAX($E63,2010)-2003,AJ$28-2003)),0))</f>
        <v>1.1497532823690508</v>
      </c>
      <c r="AK63" s="118">
        <f>IF($C63="TD",INDEX('4. CPI-tabel'!$D$20:$Z$42,$E63-2003,AK$28-2003),
IF(AK$28&gt;=$E63,MAX(1,INDEX('4. CPI-tabel'!$D$20:$Z$42,MAX($E63,2010)-2003,AK$28-2003)),0))</f>
        <v>1.1497532823690508</v>
      </c>
      <c r="AL63" s="118">
        <f>IF($C63="TD",INDEX('4. CPI-tabel'!$D$20:$Z$42,$E63-2003,AL$28-2003),
IF(AL$28&gt;=$E63,MAX(1,INDEX('4. CPI-tabel'!$D$20:$Z$42,MAX($E63,2010)-2003,AL$28-2003)),0))</f>
        <v>1.1497532823690508</v>
      </c>
      <c r="AM63" s="118">
        <f>IF($C63="TD",INDEX('4. CPI-tabel'!$D$20:$Z$42,$E63-2003,AM$28-2003),
IF(AM$28&gt;=$E63,MAX(1,INDEX('4. CPI-tabel'!$D$20:$Z$42,MAX($E63,2010)-2003,AM$28-2003)),0))</f>
        <v>1.1497532823690508</v>
      </c>
      <c r="AO63" s="87">
        <f t="shared" si="5"/>
        <v>0</v>
      </c>
      <c r="AP63" s="87">
        <f t="shared" si="6"/>
        <v>804704.39600440452</v>
      </c>
      <c r="AQ63" s="87">
        <f t="shared" si="7"/>
        <v>1646425.1942250112</v>
      </c>
      <c r="AR63" s="87">
        <f t="shared" si="8"/>
        <v>1692525.0996633118</v>
      </c>
      <c r="AS63" s="87">
        <f t="shared" si="9"/>
        <v>1709450.3506599448</v>
      </c>
      <c r="AT63" s="87">
        <f t="shared" si="10"/>
        <v>1723125.9534652242</v>
      </c>
      <c r="AU63" s="87">
        <f t="shared" si="11"/>
        <v>1726572.2053721547</v>
      </c>
      <c r="AV63" s="87">
        <f t="shared" si="12"/>
        <v>1750744.2162473646</v>
      </c>
      <c r="AW63" s="87">
        <f t="shared" si="13"/>
        <v>1787509.844788559</v>
      </c>
      <c r="AX63" s="87">
        <f t="shared" si="14"/>
        <v>1837560.1204426386</v>
      </c>
      <c r="AY63" s="87">
        <f t="shared" si="15"/>
        <v>1850423.041285737</v>
      </c>
      <c r="AZ63" s="87">
        <f t="shared" si="16"/>
        <v>2220507.649542884</v>
      </c>
      <c r="BA63" s="87">
        <f t="shared" si="17"/>
        <v>2145448.2360372092</v>
      </c>
      <c r="BB63" s="87">
        <f t="shared" si="18"/>
        <v>2072926.0421429938</v>
      </c>
      <c r="BC63" s="87">
        <f t="shared" si="19"/>
        <v>2002855.3026902729</v>
      </c>
      <c r="BD63" s="87">
        <f t="shared" si="20"/>
        <v>1935153.1516134187</v>
      </c>
    </row>
    <row r="64" spans="1:56" s="20" customFormat="1" x14ac:dyDescent="0.2">
      <c r="A64" s="41"/>
      <c r="B64" s="86">
        <f>'3. Investeringen'!B50</f>
        <v>36</v>
      </c>
      <c r="C64" s="86" t="str">
        <f>'3. Investeringen'!F50</f>
        <v>TD</v>
      </c>
      <c r="D64" s="86" t="str">
        <f>'3. Investeringen'!G50</f>
        <v>Nieuwe investeringen TD</v>
      </c>
      <c r="E64" s="121">
        <f>'3. Investeringen'!K50</f>
        <v>2012</v>
      </c>
      <c r="G64" s="86">
        <f>'7. Nominale afschrijvingen'!R53</f>
        <v>0</v>
      </c>
      <c r="H64" s="86">
        <f>'7. Nominale afschrijvingen'!S53</f>
        <v>76357.397000000012</v>
      </c>
      <c r="I64" s="86">
        <f>'7. Nominale afschrijvingen'!T53</f>
        <v>152714.79400000002</v>
      </c>
      <c r="J64" s="86">
        <f>'7. Nominale afschrijvingen'!U53</f>
        <v>152714.79400000002</v>
      </c>
      <c r="K64" s="86">
        <f>'7. Nominale afschrijvingen'!V53</f>
        <v>152714.79400000002</v>
      </c>
      <c r="L64" s="86">
        <f>'7. Nominale afschrijvingen'!W53</f>
        <v>152714.79400000002</v>
      </c>
      <c r="M64" s="86">
        <f>'7. Nominale afschrijvingen'!X53</f>
        <v>152714.79400000002</v>
      </c>
      <c r="N64" s="86">
        <f>'7. Nominale afschrijvingen'!Y53</f>
        <v>152714.79400000002</v>
      </c>
      <c r="O64" s="86">
        <f>'7. Nominale afschrijvingen'!Z53</f>
        <v>152714.79400000002</v>
      </c>
      <c r="P64" s="86">
        <f>'7. Nominale afschrijvingen'!AA53</f>
        <v>152714.79400000002</v>
      </c>
      <c r="Q64" s="86">
        <f>'7. Nominale afschrijvingen'!AB53</f>
        <v>152714.79400000002</v>
      </c>
      <c r="R64" s="86">
        <f>'7. Nominale afschrijvingen'!AC53</f>
        <v>183257.75280000002</v>
      </c>
      <c r="S64" s="86">
        <f>'7. Nominale afschrijvingen'!AD53</f>
        <v>172530.46970926831</v>
      </c>
      <c r="T64" s="86">
        <f>'7. Nominale afschrijvingen'!AE53</f>
        <v>162431.12514092089</v>
      </c>
      <c r="U64" s="86">
        <f>'7. Nominale afschrijvingen'!AF53</f>
        <v>152922.96171803772</v>
      </c>
      <c r="V64" s="86">
        <f>'7. Nominale afschrijvingen'!AG53</f>
        <v>149061.27076556205</v>
      </c>
      <c r="W64" s="40"/>
      <c r="X64" s="118">
        <f>IF($C64="TD",INDEX('4. CPI-tabel'!$D$20:$Z$42,$E64-2003,X$28-2003),
IF(X$28&gt;=$E64,MAX(1,INDEX('4. CPI-tabel'!$D$20:$Z$42,MAX($E64,2010)-2003,X$28-2003)),0))</f>
        <v>0</v>
      </c>
      <c r="Y64" s="118">
        <f>IF($C64="TD",INDEX('4. CPI-tabel'!$D$20:$Z$42,$E64-2003,Y$28-2003),
IF(Y$28&gt;=$E64,MAX(1,INDEX('4. CPI-tabel'!$D$20:$Z$42,MAX($E64,2010)-2003,Y$28-2003)),0))</f>
        <v>1</v>
      </c>
      <c r="Z64" s="118">
        <f>IF($C64="TD",INDEX('4. CPI-tabel'!$D$20:$Z$42,$E64-2003,Z$28-2003),
IF(Z$28&gt;=$E64,MAX(1,INDEX('4. CPI-tabel'!$D$20:$Z$42,MAX($E64,2010)-2003,Z$28-2003)),0))</f>
        <v>1.0229999999999999</v>
      </c>
      <c r="AA64" s="118">
        <f>IF($C64="TD",INDEX('4. CPI-tabel'!$D$20:$Z$42,$E64-2003,AA$28-2003),
IF(AA$28&gt;=$E64,MAX(1,INDEX('4. CPI-tabel'!$D$20:$Z$42,MAX($E64,2010)-2003,AA$28-2003)),0))</f>
        <v>1.051644</v>
      </c>
      <c r="AB64" s="118">
        <f>IF($C64="TD",INDEX('4. CPI-tabel'!$D$20:$Z$42,$E64-2003,AB$28-2003),
IF(AB$28&gt;=$E64,MAX(1,INDEX('4. CPI-tabel'!$D$20:$Z$42,MAX($E64,2010)-2003,AB$28-2003)),0))</f>
        <v>1.06216044</v>
      </c>
      <c r="AC64" s="118">
        <f>IF($C64="TD",INDEX('4. CPI-tabel'!$D$20:$Z$42,$E64-2003,AC$28-2003),
IF(AC$28&gt;=$E64,MAX(1,INDEX('4. CPI-tabel'!$D$20:$Z$42,MAX($E64,2010)-2003,AC$28-2003)),0))</f>
        <v>1.0706577235199999</v>
      </c>
      <c r="AD64" s="118">
        <f>IF($C64="TD",INDEX('4. CPI-tabel'!$D$20:$Z$42,$E64-2003,AD$28-2003),
IF(AD$28&gt;=$E64,MAX(1,INDEX('4. CPI-tabel'!$D$20:$Z$42,MAX($E64,2010)-2003,AD$28-2003)),0))</f>
        <v>1.0727990389670399</v>
      </c>
      <c r="AE64" s="118">
        <f>IF($C64="TD",INDEX('4. CPI-tabel'!$D$20:$Z$42,$E64-2003,AE$28-2003),
IF(AE$28&gt;=$E64,MAX(1,INDEX('4. CPI-tabel'!$D$20:$Z$42,MAX($E64,2010)-2003,AE$28-2003)),0))</f>
        <v>1.0878182255125783</v>
      </c>
      <c r="AF64" s="118">
        <f>IF($C64="TD",INDEX('4. CPI-tabel'!$D$20:$Z$42,$E64-2003,AF$28-2003),
IF(AF$28&gt;=$E64,MAX(1,INDEX('4. CPI-tabel'!$D$20:$Z$42,MAX($E64,2010)-2003,AF$28-2003)),0))</f>
        <v>1.1106624082483423</v>
      </c>
      <c r="AG64" s="118">
        <f>IF($C64="TD",INDEX('4. CPI-tabel'!$D$20:$Z$42,$E64-2003,AG$28-2003),
IF(AG$28&gt;=$E64,MAX(1,INDEX('4. CPI-tabel'!$D$20:$Z$42,MAX($E64,2010)-2003,AG$28-2003)),0))</f>
        <v>1.1417609556792958</v>
      </c>
      <c r="AH64" s="118">
        <f>IF($C64="TD",INDEX('4. CPI-tabel'!$D$20:$Z$42,$E64-2003,AH$28-2003),
IF(AH$28&gt;=$E64,MAX(1,INDEX('4. CPI-tabel'!$D$20:$Z$42,MAX($E64,2010)-2003,AH$28-2003)),0))</f>
        <v>1.1497532823690508</v>
      </c>
      <c r="AI64" s="118">
        <f>IF($C64="TD",INDEX('4. CPI-tabel'!$D$20:$Z$42,$E64-2003,AI$28-2003),
IF(AI$28&gt;=$E64,MAX(1,INDEX('4. CPI-tabel'!$D$20:$Z$42,MAX($E64,2010)-2003,AI$28-2003)),0))</f>
        <v>1.1497532823690508</v>
      </c>
      <c r="AJ64" s="118">
        <f>IF($C64="TD",INDEX('4. CPI-tabel'!$D$20:$Z$42,$E64-2003,AJ$28-2003),
IF(AJ$28&gt;=$E64,MAX(1,INDEX('4. CPI-tabel'!$D$20:$Z$42,MAX($E64,2010)-2003,AJ$28-2003)),0))</f>
        <v>1.1497532823690508</v>
      </c>
      <c r="AK64" s="118">
        <f>IF($C64="TD",INDEX('4. CPI-tabel'!$D$20:$Z$42,$E64-2003,AK$28-2003),
IF(AK$28&gt;=$E64,MAX(1,INDEX('4. CPI-tabel'!$D$20:$Z$42,MAX($E64,2010)-2003,AK$28-2003)),0))</f>
        <v>1.1497532823690508</v>
      </c>
      <c r="AL64" s="118">
        <f>IF($C64="TD",INDEX('4. CPI-tabel'!$D$20:$Z$42,$E64-2003,AL$28-2003),
IF(AL$28&gt;=$E64,MAX(1,INDEX('4. CPI-tabel'!$D$20:$Z$42,MAX($E64,2010)-2003,AL$28-2003)),0))</f>
        <v>1.1497532823690508</v>
      </c>
      <c r="AM64" s="118">
        <f>IF($C64="TD",INDEX('4. CPI-tabel'!$D$20:$Z$42,$E64-2003,AM$28-2003),
IF(AM$28&gt;=$E64,MAX(1,INDEX('4. CPI-tabel'!$D$20:$Z$42,MAX($E64,2010)-2003,AM$28-2003)),0))</f>
        <v>1.1497532823690508</v>
      </c>
      <c r="AO64" s="87">
        <f t="shared" si="5"/>
        <v>0</v>
      </c>
      <c r="AP64" s="87">
        <f t="shared" si="6"/>
        <v>76357.397000000012</v>
      </c>
      <c r="AQ64" s="87">
        <f t="shared" si="7"/>
        <v>156227.23426200001</v>
      </c>
      <c r="AR64" s="87">
        <f t="shared" si="8"/>
        <v>160601.59682133602</v>
      </c>
      <c r="AS64" s="87">
        <f t="shared" si="9"/>
        <v>162207.61278954937</v>
      </c>
      <c r="AT64" s="87">
        <f t="shared" si="10"/>
        <v>163505.27369186576</v>
      </c>
      <c r="AU64" s="87">
        <f t="shared" si="11"/>
        <v>163832.28423924948</v>
      </c>
      <c r="AV64" s="87">
        <f t="shared" si="12"/>
        <v>166125.93621859897</v>
      </c>
      <c r="AW64" s="87">
        <f t="shared" si="13"/>
        <v>169614.58087918951</v>
      </c>
      <c r="AX64" s="87">
        <f t="shared" si="14"/>
        <v>174363.78914380682</v>
      </c>
      <c r="AY64" s="87">
        <f t="shared" si="15"/>
        <v>175584.33566781346</v>
      </c>
      <c r="AZ64" s="87">
        <f t="shared" si="16"/>
        <v>210701.20280137614</v>
      </c>
      <c r="BA64" s="87">
        <f t="shared" si="17"/>
        <v>198367.47385690533</v>
      </c>
      <c r="BB64" s="87">
        <f t="shared" si="18"/>
        <v>186755.71928967186</v>
      </c>
      <c r="BC64" s="87">
        <f t="shared" si="19"/>
        <v>175823.67718491057</v>
      </c>
      <c r="BD64" s="87">
        <f t="shared" si="20"/>
        <v>171383.68533680681</v>
      </c>
    </row>
    <row r="65" spans="1:56" s="20" customFormat="1" x14ac:dyDescent="0.2">
      <c r="A65" s="41"/>
      <c r="B65" s="86">
        <f>'3. Investeringen'!B51</f>
        <v>37</v>
      </c>
      <c r="C65" s="86" t="str">
        <f>'3. Investeringen'!F51</f>
        <v>TD</v>
      </c>
      <c r="D65" s="86" t="str">
        <f>'3. Investeringen'!G51</f>
        <v>Nieuwe investeringen TD</v>
      </c>
      <c r="E65" s="121">
        <f>'3. Investeringen'!K51</f>
        <v>2012</v>
      </c>
      <c r="G65" s="86">
        <f>'7. Nominale afschrijvingen'!R54</f>
        <v>0</v>
      </c>
      <c r="H65" s="86">
        <f>'7. Nominale afschrijvingen'!S54</f>
        <v>0</v>
      </c>
      <c r="I65" s="86">
        <f>'7. Nominale afschrijvingen'!T54</f>
        <v>0</v>
      </c>
      <c r="J65" s="86">
        <f>'7. Nominale afschrijvingen'!U54</f>
        <v>0</v>
      </c>
      <c r="K65" s="86">
        <f>'7. Nominale afschrijvingen'!V54</f>
        <v>0</v>
      </c>
      <c r="L65" s="86">
        <f>'7. Nominale afschrijvingen'!W54</f>
        <v>0</v>
      </c>
      <c r="M65" s="86">
        <f>'7. Nominale afschrijvingen'!X54</f>
        <v>0</v>
      </c>
      <c r="N65" s="86">
        <f>'7. Nominale afschrijvingen'!Y54</f>
        <v>0</v>
      </c>
      <c r="O65" s="86">
        <f>'7. Nominale afschrijvingen'!Z54</f>
        <v>0</v>
      </c>
      <c r="P65" s="86">
        <f>'7. Nominale afschrijvingen'!AA54</f>
        <v>0</v>
      </c>
      <c r="Q65" s="86">
        <f>'7. Nominale afschrijvingen'!AB54</f>
        <v>0</v>
      </c>
      <c r="R65" s="86">
        <f>'7. Nominale afschrijvingen'!AC54</f>
        <v>0</v>
      </c>
      <c r="S65" s="86">
        <f>'7. Nominale afschrijvingen'!AD54</f>
        <v>0</v>
      </c>
      <c r="T65" s="86">
        <f>'7. Nominale afschrijvingen'!AE54</f>
        <v>0</v>
      </c>
      <c r="U65" s="86">
        <f>'7. Nominale afschrijvingen'!AF54</f>
        <v>0</v>
      </c>
      <c r="V65" s="86">
        <f>'7. Nominale afschrijvingen'!AG54</f>
        <v>0</v>
      </c>
      <c r="W65" s="40"/>
      <c r="X65" s="118">
        <f>IF($C65="TD",INDEX('4. CPI-tabel'!$D$20:$Z$42,$E65-2003,X$28-2003),
IF(X$28&gt;=$E65,MAX(1,INDEX('4. CPI-tabel'!$D$20:$Z$42,MAX($E65,2010)-2003,X$28-2003)),0))</f>
        <v>0</v>
      </c>
      <c r="Y65" s="118">
        <f>IF($C65="TD",INDEX('4. CPI-tabel'!$D$20:$Z$42,$E65-2003,Y$28-2003),
IF(Y$28&gt;=$E65,MAX(1,INDEX('4. CPI-tabel'!$D$20:$Z$42,MAX($E65,2010)-2003,Y$28-2003)),0))</f>
        <v>1</v>
      </c>
      <c r="Z65" s="118">
        <f>IF($C65="TD",INDEX('4. CPI-tabel'!$D$20:$Z$42,$E65-2003,Z$28-2003),
IF(Z$28&gt;=$E65,MAX(1,INDEX('4. CPI-tabel'!$D$20:$Z$42,MAX($E65,2010)-2003,Z$28-2003)),0))</f>
        <v>1.0229999999999999</v>
      </c>
      <c r="AA65" s="118">
        <f>IF($C65="TD",INDEX('4. CPI-tabel'!$D$20:$Z$42,$E65-2003,AA$28-2003),
IF(AA$28&gt;=$E65,MAX(1,INDEX('4. CPI-tabel'!$D$20:$Z$42,MAX($E65,2010)-2003,AA$28-2003)),0))</f>
        <v>1.051644</v>
      </c>
      <c r="AB65" s="118">
        <f>IF($C65="TD",INDEX('4. CPI-tabel'!$D$20:$Z$42,$E65-2003,AB$28-2003),
IF(AB$28&gt;=$E65,MAX(1,INDEX('4. CPI-tabel'!$D$20:$Z$42,MAX($E65,2010)-2003,AB$28-2003)),0))</f>
        <v>1.06216044</v>
      </c>
      <c r="AC65" s="118">
        <f>IF($C65="TD",INDEX('4. CPI-tabel'!$D$20:$Z$42,$E65-2003,AC$28-2003),
IF(AC$28&gt;=$E65,MAX(1,INDEX('4. CPI-tabel'!$D$20:$Z$42,MAX($E65,2010)-2003,AC$28-2003)),0))</f>
        <v>1.0706577235199999</v>
      </c>
      <c r="AD65" s="118">
        <f>IF($C65="TD",INDEX('4. CPI-tabel'!$D$20:$Z$42,$E65-2003,AD$28-2003),
IF(AD$28&gt;=$E65,MAX(1,INDEX('4. CPI-tabel'!$D$20:$Z$42,MAX($E65,2010)-2003,AD$28-2003)),0))</f>
        <v>1.0727990389670399</v>
      </c>
      <c r="AE65" s="118">
        <f>IF($C65="TD",INDEX('4. CPI-tabel'!$D$20:$Z$42,$E65-2003,AE$28-2003),
IF(AE$28&gt;=$E65,MAX(1,INDEX('4. CPI-tabel'!$D$20:$Z$42,MAX($E65,2010)-2003,AE$28-2003)),0))</f>
        <v>1.0878182255125783</v>
      </c>
      <c r="AF65" s="118">
        <f>IF($C65="TD",INDEX('4. CPI-tabel'!$D$20:$Z$42,$E65-2003,AF$28-2003),
IF(AF$28&gt;=$E65,MAX(1,INDEX('4. CPI-tabel'!$D$20:$Z$42,MAX($E65,2010)-2003,AF$28-2003)),0))</f>
        <v>1.1106624082483423</v>
      </c>
      <c r="AG65" s="118">
        <f>IF($C65="TD",INDEX('4. CPI-tabel'!$D$20:$Z$42,$E65-2003,AG$28-2003),
IF(AG$28&gt;=$E65,MAX(1,INDEX('4. CPI-tabel'!$D$20:$Z$42,MAX($E65,2010)-2003,AG$28-2003)),0))</f>
        <v>1.1417609556792958</v>
      </c>
      <c r="AH65" s="118">
        <f>IF($C65="TD",INDEX('4. CPI-tabel'!$D$20:$Z$42,$E65-2003,AH$28-2003),
IF(AH$28&gt;=$E65,MAX(1,INDEX('4. CPI-tabel'!$D$20:$Z$42,MAX($E65,2010)-2003,AH$28-2003)),0))</f>
        <v>1.1497532823690508</v>
      </c>
      <c r="AI65" s="118">
        <f>IF($C65="TD",INDEX('4. CPI-tabel'!$D$20:$Z$42,$E65-2003,AI$28-2003),
IF(AI$28&gt;=$E65,MAX(1,INDEX('4. CPI-tabel'!$D$20:$Z$42,MAX($E65,2010)-2003,AI$28-2003)),0))</f>
        <v>1.1497532823690508</v>
      </c>
      <c r="AJ65" s="118">
        <f>IF($C65="TD",INDEX('4. CPI-tabel'!$D$20:$Z$42,$E65-2003,AJ$28-2003),
IF(AJ$28&gt;=$E65,MAX(1,INDEX('4. CPI-tabel'!$D$20:$Z$42,MAX($E65,2010)-2003,AJ$28-2003)),0))</f>
        <v>1.1497532823690508</v>
      </c>
      <c r="AK65" s="118">
        <f>IF($C65="TD",INDEX('4. CPI-tabel'!$D$20:$Z$42,$E65-2003,AK$28-2003),
IF(AK$28&gt;=$E65,MAX(1,INDEX('4. CPI-tabel'!$D$20:$Z$42,MAX($E65,2010)-2003,AK$28-2003)),0))</f>
        <v>1.1497532823690508</v>
      </c>
      <c r="AL65" s="118">
        <f>IF($C65="TD",INDEX('4. CPI-tabel'!$D$20:$Z$42,$E65-2003,AL$28-2003),
IF(AL$28&gt;=$E65,MAX(1,INDEX('4. CPI-tabel'!$D$20:$Z$42,MAX($E65,2010)-2003,AL$28-2003)),0))</f>
        <v>1.1497532823690508</v>
      </c>
      <c r="AM65" s="118">
        <f>IF($C65="TD",INDEX('4. CPI-tabel'!$D$20:$Z$42,$E65-2003,AM$28-2003),
IF(AM$28&gt;=$E65,MAX(1,INDEX('4. CPI-tabel'!$D$20:$Z$42,MAX($E65,2010)-2003,AM$28-2003)),0))</f>
        <v>1.1497532823690508</v>
      </c>
      <c r="AO65" s="87">
        <f t="shared" si="5"/>
        <v>0</v>
      </c>
      <c r="AP65" s="87">
        <f t="shared" si="6"/>
        <v>0</v>
      </c>
      <c r="AQ65" s="87">
        <f t="shared" si="7"/>
        <v>0</v>
      </c>
      <c r="AR65" s="87">
        <f t="shared" si="8"/>
        <v>0</v>
      </c>
      <c r="AS65" s="87">
        <f t="shared" si="9"/>
        <v>0</v>
      </c>
      <c r="AT65" s="87">
        <f t="shared" si="10"/>
        <v>0</v>
      </c>
      <c r="AU65" s="87">
        <f t="shared" si="11"/>
        <v>0</v>
      </c>
      <c r="AV65" s="87">
        <f t="shared" si="12"/>
        <v>0</v>
      </c>
      <c r="AW65" s="87">
        <f t="shared" si="13"/>
        <v>0</v>
      </c>
      <c r="AX65" s="87">
        <f t="shared" si="14"/>
        <v>0</v>
      </c>
      <c r="AY65" s="87">
        <f t="shared" si="15"/>
        <v>0</v>
      </c>
      <c r="AZ65" s="87">
        <f t="shared" si="16"/>
        <v>0</v>
      </c>
      <c r="BA65" s="87">
        <f t="shared" si="17"/>
        <v>0</v>
      </c>
      <c r="BB65" s="87">
        <f t="shared" si="18"/>
        <v>0</v>
      </c>
      <c r="BC65" s="87">
        <f t="shared" si="19"/>
        <v>0</v>
      </c>
      <c r="BD65" s="87">
        <f t="shared" si="20"/>
        <v>0</v>
      </c>
    </row>
    <row r="66" spans="1:56" s="20" customFormat="1" x14ac:dyDescent="0.2">
      <c r="A66" s="41"/>
      <c r="B66" s="86">
        <f>'3. Investeringen'!B52</f>
        <v>38</v>
      </c>
      <c r="C66" s="86" t="str">
        <f>'3. Investeringen'!F52</f>
        <v>TD</v>
      </c>
      <c r="D66" s="86" t="str">
        <f>'3. Investeringen'!G52</f>
        <v>Nieuwe investeringen TD</v>
      </c>
      <c r="E66" s="121">
        <f>'3. Investeringen'!K52</f>
        <v>2013</v>
      </c>
      <c r="G66" s="86">
        <f>'7. Nominale afschrijvingen'!R55</f>
        <v>0</v>
      </c>
      <c r="H66" s="86">
        <f>'7. Nominale afschrijvingen'!S55</f>
        <v>0</v>
      </c>
      <c r="I66" s="86">
        <f>'7. Nominale afschrijvingen'!T55</f>
        <v>71528.711986425871</v>
      </c>
      <c r="J66" s="86">
        <f>'7. Nominale afschrijvingen'!U55</f>
        <v>143057.42397285174</v>
      </c>
      <c r="K66" s="86">
        <f>'7. Nominale afschrijvingen'!V55</f>
        <v>143057.42397285174</v>
      </c>
      <c r="L66" s="86">
        <f>'7. Nominale afschrijvingen'!W55</f>
        <v>143057.42397285174</v>
      </c>
      <c r="M66" s="86">
        <f>'7. Nominale afschrijvingen'!X55</f>
        <v>143057.42397285174</v>
      </c>
      <c r="N66" s="86">
        <f>'7. Nominale afschrijvingen'!Y55</f>
        <v>143057.42397285174</v>
      </c>
      <c r="O66" s="86">
        <f>'7. Nominale afschrijvingen'!Z55</f>
        <v>143057.42397285174</v>
      </c>
      <c r="P66" s="86">
        <f>'7. Nominale afschrijvingen'!AA55</f>
        <v>143057.42397285174</v>
      </c>
      <c r="Q66" s="86">
        <f>'7. Nominale afschrijvingen'!AB55</f>
        <v>143057.42397285174</v>
      </c>
      <c r="R66" s="86">
        <f>'7. Nominale afschrijvingen'!AC55</f>
        <v>171668.90876742211</v>
      </c>
      <c r="S66" s="86">
        <f>'7. Nominale afschrijvingen'!AD55</f>
        <v>167238.74337987573</v>
      </c>
      <c r="T66" s="86">
        <f>'7. Nominale afschrijvingen'!AE55</f>
        <v>162922.90484104023</v>
      </c>
      <c r="U66" s="86">
        <f>'7. Nominale afschrijvingen'!AF55</f>
        <v>158718.44278062627</v>
      </c>
      <c r="V66" s="86">
        <f>'7. Nominale afschrijvingen'!AG55</f>
        <v>154622.4829669327</v>
      </c>
      <c r="W66" s="40"/>
      <c r="X66" s="118">
        <f>IF($C66="TD",INDEX('4. CPI-tabel'!$D$20:$Z$42,$E66-2003,X$28-2003),
IF(X$28&gt;=$E66,MAX(1,INDEX('4. CPI-tabel'!$D$20:$Z$42,MAX($E66,2010)-2003,X$28-2003)),0))</f>
        <v>0</v>
      </c>
      <c r="Y66" s="118">
        <f>IF($C66="TD",INDEX('4. CPI-tabel'!$D$20:$Z$42,$E66-2003,Y$28-2003),
IF(Y$28&gt;=$E66,MAX(1,INDEX('4. CPI-tabel'!$D$20:$Z$42,MAX($E66,2010)-2003,Y$28-2003)),0))</f>
        <v>0</v>
      </c>
      <c r="Z66" s="118">
        <f>IF($C66="TD",INDEX('4. CPI-tabel'!$D$20:$Z$42,$E66-2003,Z$28-2003),
IF(Z$28&gt;=$E66,MAX(1,INDEX('4. CPI-tabel'!$D$20:$Z$42,MAX($E66,2010)-2003,Z$28-2003)),0))</f>
        <v>1</v>
      </c>
      <c r="AA66" s="118">
        <f>IF($C66="TD",INDEX('4. CPI-tabel'!$D$20:$Z$42,$E66-2003,AA$28-2003),
IF(AA$28&gt;=$E66,MAX(1,INDEX('4. CPI-tabel'!$D$20:$Z$42,MAX($E66,2010)-2003,AA$28-2003)),0))</f>
        <v>1.028</v>
      </c>
      <c r="AB66" s="118">
        <f>IF($C66="TD",INDEX('4. CPI-tabel'!$D$20:$Z$42,$E66-2003,AB$28-2003),
IF(AB$28&gt;=$E66,MAX(1,INDEX('4. CPI-tabel'!$D$20:$Z$42,MAX($E66,2010)-2003,AB$28-2003)),0))</f>
        <v>1.0382800000000001</v>
      </c>
      <c r="AC66" s="118">
        <f>IF($C66="TD",INDEX('4. CPI-tabel'!$D$20:$Z$42,$E66-2003,AC$28-2003),
IF(AC$28&gt;=$E66,MAX(1,INDEX('4. CPI-tabel'!$D$20:$Z$42,MAX($E66,2010)-2003,AC$28-2003)),0))</f>
        <v>1.0465862400000001</v>
      </c>
      <c r="AD66" s="118">
        <f>IF($C66="TD",INDEX('4. CPI-tabel'!$D$20:$Z$42,$E66-2003,AD$28-2003),
IF(AD$28&gt;=$E66,MAX(1,INDEX('4. CPI-tabel'!$D$20:$Z$42,MAX($E66,2010)-2003,AD$28-2003)),0))</f>
        <v>1.0486794124800001</v>
      </c>
      <c r="AE66" s="118">
        <f>IF($C66="TD",INDEX('4. CPI-tabel'!$D$20:$Z$42,$E66-2003,AE$28-2003),
IF(AE$28&gt;=$E66,MAX(1,INDEX('4. CPI-tabel'!$D$20:$Z$42,MAX($E66,2010)-2003,AE$28-2003)),0))</f>
        <v>1.0633609242547202</v>
      </c>
      <c r="AF66" s="118">
        <f>IF($C66="TD",INDEX('4. CPI-tabel'!$D$20:$Z$42,$E66-2003,AF$28-2003),
IF(AF$28&gt;=$E66,MAX(1,INDEX('4. CPI-tabel'!$D$20:$Z$42,MAX($E66,2010)-2003,AF$28-2003)),0))</f>
        <v>1.0856915036640693</v>
      </c>
      <c r="AG66" s="118">
        <f>IF($C66="TD",INDEX('4. CPI-tabel'!$D$20:$Z$42,$E66-2003,AG$28-2003),
IF(AG$28&gt;=$E66,MAX(1,INDEX('4. CPI-tabel'!$D$20:$Z$42,MAX($E66,2010)-2003,AG$28-2003)),0))</f>
        <v>1.1160908657666633</v>
      </c>
      <c r="AH66" s="118">
        <f>IF($C66="TD",INDEX('4. CPI-tabel'!$D$20:$Z$42,$E66-2003,AH$28-2003),
IF(AH$28&gt;=$E66,MAX(1,INDEX('4. CPI-tabel'!$D$20:$Z$42,MAX($E66,2010)-2003,AH$28-2003)),0))</f>
        <v>1.1239035018270298</v>
      </c>
      <c r="AI66" s="118">
        <f>IF($C66="TD",INDEX('4. CPI-tabel'!$D$20:$Z$42,$E66-2003,AI$28-2003),
IF(AI$28&gt;=$E66,MAX(1,INDEX('4. CPI-tabel'!$D$20:$Z$42,MAX($E66,2010)-2003,AI$28-2003)),0))</f>
        <v>1.1239035018270298</v>
      </c>
      <c r="AJ66" s="118">
        <f>IF($C66="TD",INDEX('4. CPI-tabel'!$D$20:$Z$42,$E66-2003,AJ$28-2003),
IF(AJ$28&gt;=$E66,MAX(1,INDEX('4. CPI-tabel'!$D$20:$Z$42,MAX($E66,2010)-2003,AJ$28-2003)),0))</f>
        <v>1.1239035018270298</v>
      </c>
      <c r="AK66" s="118">
        <f>IF($C66="TD",INDEX('4. CPI-tabel'!$D$20:$Z$42,$E66-2003,AK$28-2003),
IF(AK$28&gt;=$E66,MAX(1,INDEX('4. CPI-tabel'!$D$20:$Z$42,MAX($E66,2010)-2003,AK$28-2003)),0))</f>
        <v>1.1239035018270298</v>
      </c>
      <c r="AL66" s="118">
        <f>IF($C66="TD",INDEX('4. CPI-tabel'!$D$20:$Z$42,$E66-2003,AL$28-2003),
IF(AL$28&gt;=$E66,MAX(1,INDEX('4. CPI-tabel'!$D$20:$Z$42,MAX($E66,2010)-2003,AL$28-2003)),0))</f>
        <v>1.1239035018270298</v>
      </c>
      <c r="AM66" s="118">
        <f>IF($C66="TD",INDEX('4. CPI-tabel'!$D$20:$Z$42,$E66-2003,AM$28-2003),
IF(AM$28&gt;=$E66,MAX(1,INDEX('4. CPI-tabel'!$D$20:$Z$42,MAX($E66,2010)-2003,AM$28-2003)),0))</f>
        <v>1.1239035018270298</v>
      </c>
      <c r="AO66" s="87">
        <f t="shared" si="5"/>
        <v>0</v>
      </c>
      <c r="AP66" s="87">
        <f t="shared" si="6"/>
        <v>0</v>
      </c>
      <c r="AQ66" s="87">
        <f t="shared" si="7"/>
        <v>71528.711986425871</v>
      </c>
      <c r="AR66" s="87">
        <f t="shared" si="8"/>
        <v>147063.0318440916</v>
      </c>
      <c r="AS66" s="87">
        <f t="shared" si="9"/>
        <v>148533.66216253251</v>
      </c>
      <c r="AT66" s="87">
        <f t="shared" si="10"/>
        <v>149721.93145983279</v>
      </c>
      <c r="AU66" s="87">
        <f t="shared" si="11"/>
        <v>150021.37532275243</v>
      </c>
      <c r="AV66" s="87">
        <f t="shared" si="12"/>
        <v>152121.67457727098</v>
      </c>
      <c r="AW66" s="87">
        <f t="shared" si="13"/>
        <v>155316.22974339369</v>
      </c>
      <c r="AX66" s="87">
        <f t="shared" si="14"/>
        <v>159665.08417620871</v>
      </c>
      <c r="AY66" s="87">
        <f t="shared" si="15"/>
        <v>160782.73976544215</v>
      </c>
      <c r="AZ66" s="87">
        <f t="shared" si="16"/>
        <v>192939.2877185306</v>
      </c>
      <c r="BA66" s="87">
        <f t="shared" si="17"/>
        <v>187960.20932579433</v>
      </c>
      <c r="BB66" s="87">
        <f t="shared" si="18"/>
        <v>183109.62327867706</v>
      </c>
      <c r="BC66" s="87">
        <f t="shared" si="19"/>
        <v>178384.21364567892</v>
      </c>
      <c r="BD66" s="87">
        <f t="shared" si="20"/>
        <v>173780.75006772592</v>
      </c>
    </row>
    <row r="67" spans="1:56" s="20" customFormat="1" x14ac:dyDescent="0.2">
      <c r="A67" s="41"/>
      <c r="B67" s="86">
        <f>'3. Investeringen'!B53</f>
        <v>39</v>
      </c>
      <c r="C67" s="86" t="str">
        <f>'3. Investeringen'!F53</f>
        <v>TD</v>
      </c>
      <c r="D67" s="86" t="str">
        <f>'3. Investeringen'!G53</f>
        <v>Nieuwe investeringen TD</v>
      </c>
      <c r="E67" s="121">
        <f>'3. Investeringen'!K53</f>
        <v>2013</v>
      </c>
      <c r="G67" s="86">
        <f>'7. Nominale afschrijvingen'!R56</f>
        <v>0</v>
      </c>
      <c r="H67" s="86">
        <f>'7. Nominale afschrijvingen'!S56</f>
        <v>0</v>
      </c>
      <c r="I67" s="86">
        <f>'7. Nominale afschrijvingen'!T56</f>
        <v>688195.52105996013</v>
      </c>
      <c r="J67" s="86">
        <f>'7. Nominale afschrijvingen'!U56</f>
        <v>1376391.04211992</v>
      </c>
      <c r="K67" s="86">
        <f>'7. Nominale afschrijvingen'!V56</f>
        <v>1376391.04211992</v>
      </c>
      <c r="L67" s="86">
        <f>'7. Nominale afschrijvingen'!W56</f>
        <v>1376391.04211992</v>
      </c>
      <c r="M67" s="86">
        <f>'7. Nominale afschrijvingen'!X56</f>
        <v>1376391.04211992</v>
      </c>
      <c r="N67" s="86">
        <f>'7. Nominale afschrijvingen'!Y56</f>
        <v>1376391.04211992</v>
      </c>
      <c r="O67" s="86">
        <f>'7. Nominale afschrijvingen'!Z56</f>
        <v>1376391.04211992</v>
      </c>
      <c r="P67" s="86">
        <f>'7. Nominale afschrijvingen'!AA56</f>
        <v>1376391.04211992</v>
      </c>
      <c r="Q67" s="86">
        <f>'7. Nominale afschrijvingen'!AB56</f>
        <v>1376391.04211992</v>
      </c>
      <c r="R67" s="86">
        <f>'7. Nominale afschrijvingen'!AC56</f>
        <v>1651669.2505439038</v>
      </c>
      <c r="S67" s="86">
        <f>'7. Nominale afschrijvingen'!AD56</f>
        <v>1597367.7957315014</v>
      </c>
      <c r="T67" s="86">
        <f>'7. Nominale afschrijvingen'!AE56</f>
        <v>1544851.5942280001</v>
      </c>
      <c r="U67" s="86">
        <f>'7. Nominale afschrijvingen'!AF56</f>
        <v>1494061.9527739289</v>
      </c>
      <c r="V67" s="86">
        <f>'7. Nominale afschrijvingen'!AG56</f>
        <v>1444942.1077512244</v>
      </c>
      <c r="W67" s="40"/>
      <c r="X67" s="118">
        <f>IF($C67="TD",INDEX('4. CPI-tabel'!$D$20:$Z$42,$E67-2003,X$28-2003),
IF(X$28&gt;=$E67,MAX(1,INDEX('4. CPI-tabel'!$D$20:$Z$42,MAX($E67,2010)-2003,X$28-2003)),0))</f>
        <v>0</v>
      </c>
      <c r="Y67" s="118">
        <f>IF($C67="TD",INDEX('4. CPI-tabel'!$D$20:$Z$42,$E67-2003,Y$28-2003),
IF(Y$28&gt;=$E67,MAX(1,INDEX('4. CPI-tabel'!$D$20:$Z$42,MAX($E67,2010)-2003,Y$28-2003)),0))</f>
        <v>0</v>
      </c>
      <c r="Z67" s="118">
        <f>IF($C67="TD",INDEX('4. CPI-tabel'!$D$20:$Z$42,$E67-2003,Z$28-2003),
IF(Z$28&gt;=$E67,MAX(1,INDEX('4. CPI-tabel'!$D$20:$Z$42,MAX($E67,2010)-2003,Z$28-2003)),0))</f>
        <v>1</v>
      </c>
      <c r="AA67" s="118">
        <f>IF($C67="TD",INDEX('4. CPI-tabel'!$D$20:$Z$42,$E67-2003,AA$28-2003),
IF(AA$28&gt;=$E67,MAX(1,INDEX('4. CPI-tabel'!$D$20:$Z$42,MAX($E67,2010)-2003,AA$28-2003)),0))</f>
        <v>1.028</v>
      </c>
      <c r="AB67" s="118">
        <f>IF($C67="TD",INDEX('4. CPI-tabel'!$D$20:$Z$42,$E67-2003,AB$28-2003),
IF(AB$28&gt;=$E67,MAX(1,INDEX('4. CPI-tabel'!$D$20:$Z$42,MAX($E67,2010)-2003,AB$28-2003)),0))</f>
        <v>1.0382800000000001</v>
      </c>
      <c r="AC67" s="118">
        <f>IF($C67="TD",INDEX('4. CPI-tabel'!$D$20:$Z$42,$E67-2003,AC$28-2003),
IF(AC$28&gt;=$E67,MAX(1,INDEX('4. CPI-tabel'!$D$20:$Z$42,MAX($E67,2010)-2003,AC$28-2003)),0))</f>
        <v>1.0465862400000001</v>
      </c>
      <c r="AD67" s="118">
        <f>IF($C67="TD",INDEX('4. CPI-tabel'!$D$20:$Z$42,$E67-2003,AD$28-2003),
IF(AD$28&gt;=$E67,MAX(1,INDEX('4. CPI-tabel'!$D$20:$Z$42,MAX($E67,2010)-2003,AD$28-2003)),0))</f>
        <v>1.0486794124800001</v>
      </c>
      <c r="AE67" s="118">
        <f>IF($C67="TD",INDEX('4. CPI-tabel'!$D$20:$Z$42,$E67-2003,AE$28-2003),
IF(AE$28&gt;=$E67,MAX(1,INDEX('4. CPI-tabel'!$D$20:$Z$42,MAX($E67,2010)-2003,AE$28-2003)),0))</f>
        <v>1.0633609242547202</v>
      </c>
      <c r="AF67" s="118">
        <f>IF($C67="TD",INDEX('4. CPI-tabel'!$D$20:$Z$42,$E67-2003,AF$28-2003),
IF(AF$28&gt;=$E67,MAX(1,INDEX('4. CPI-tabel'!$D$20:$Z$42,MAX($E67,2010)-2003,AF$28-2003)),0))</f>
        <v>1.0856915036640693</v>
      </c>
      <c r="AG67" s="118">
        <f>IF($C67="TD",INDEX('4. CPI-tabel'!$D$20:$Z$42,$E67-2003,AG$28-2003),
IF(AG$28&gt;=$E67,MAX(1,INDEX('4. CPI-tabel'!$D$20:$Z$42,MAX($E67,2010)-2003,AG$28-2003)),0))</f>
        <v>1.1160908657666633</v>
      </c>
      <c r="AH67" s="118">
        <f>IF($C67="TD",INDEX('4. CPI-tabel'!$D$20:$Z$42,$E67-2003,AH$28-2003),
IF(AH$28&gt;=$E67,MAX(1,INDEX('4. CPI-tabel'!$D$20:$Z$42,MAX($E67,2010)-2003,AH$28-2003)),0))</f>
        <v>1.1239035018270298</v>
      </c>
      <c r="AI67" s="118">
        <f>IF($C67="TD",INDEX('4. CPI-tabel'!$D$20:$Z$42,$E67-2003,AI$28-2003),
IF(AI$28&gt;=$E67,MAX(1,INDEX('4. CPI-tabel'!$D$20:$Z$42,MAX($E67,2010)-2003,AI$28-2003)),0))</f>
        <v>1.1239035018270298</v>
      </c>
      <c r="AJ67" s="118">
        <f>IF($C67="TD",INDEX('4. CPI-tabel'!$D$20:$Z$42,$E67-2003,AJ$28-2003),
IF(AJ$28&gt;=$E67,MAX(1,INDEX('4. CPI-tabel'!$D$20:$Z$42,MAX($E67,2010)-2003,AJ$28-2003)),0))</f>
        <v>1.1239035018270298</v>
      </c>
      <c r="AK67" s="118">
        <f>IF($C67="TD",INDEX('4. CPI-tabel'!$D$20:$Z$42,$E67-2003,AK$28-2003),
IF(AK$28&gt;=$E67,MAX(1,INDEX('4. CPI-tabel'!$D$20:$Z$42,MAX($E67,2010)-2003,AK$28-2003)),0))</f>
        <v>1.1239035018270298</v>
      </c>
      <c r="AL67" s="118">
        <f>IF($C67="TD",INDEX('4. CPI-tabel'!$D$20:$Z$42,$E67-2003,AL$28-2003),
IF(AL$28&gt;=$E67,MAX(1,INDEX('4. CPI-tabel'!$D$20:$Z$42,MAX($E67,2010)-2003,AL$28-2003)),0))</f>
        <v>1.1239035018270298</v>
      </c>
      <c r="AM67" s="118">
        <f>IF($C67="TD",INDEX('4. CPI-tabel'!$D$20:$Z$42,$E67-2003,AM$28-2003),
IF(AM$28&gt;=$E67,MAX(1,INDEX('4. CPI-tabel'!$D$20:$Z$42,MAX($E67,2010)-2003,AM$28-2003)),0))</f>
        <v>1.1239035018270298</v>
      </c>
      <c r="AO67" s="87">
        <f t="shared" si="5"/>
        <v>0</v>
      </c>
      <c r="AP67" s="87">
        <f t="shared" si="6"/>
        <v>0</v>
      </c>
      <c r="AQ67" s="87">
        <f t="shared" si="7"/>
        <v>688195.52105996013</v>
      </c>
      <c r="AR67" s="87">
        <f t="shared" si="8"/>
        <v>1414929.9912992779</v>
      </c>
      <c r="AS67" s="87">
        <f t="shared" si="9"/>
        <v>1429079.2912122707</v>
      </c>
      <c r="AT67" s="87">
        <f t="shared" si="10"/>
        <v>1440511.9255419688</v>
      </c>
      <c r="AU67" s="87">
        <f t="shared" si="11"/>
        <v>1443392.9493930528</v>
      </c>
      <c r="AV67" s="87">
        <f t="shared" si="12"/>
        <v>1463600.4506845556</v>
      </c>
      <c r="AW67" s="87">
        <f t="shared" si="13"/>
        <v>1494336.0601489313</v>
      </c>
      <c r="AX67" s="87">
        <f t="shared" si="14"/>
        <v>1536177.4698331014</v>
      </c>
      <c r="AY67" s="87">
        <f t="shared" si="15"/>
        <v>1546930.712121933</v>
      </c>
      <c r="AZ67" s="87">
        <f t="shared" si="16"/>
        <v>1856316.8545463192</v>
      </c>
      <c r="BA67" s="87">
        <f t="shared" si="17"/>
        <v>1795287.2593283581</v>
      </c>
      <c r="BB67" s="87">
        <f t="shared" si="18"/>
        <v>1736264.1165559192</v>
      </c>
      <c r="BC67" s="87">
        <f t="shared" si="19"/>
        <v>1679181.4606691492</v>
      </c>
      <c r="BD67" s="87">
        <f t="shared" si="20"/>
        <v>1623975.4948389307</v>
      </c>
    </row>
    <row r="68" spans="1:56" s="20" customFormat="1" x14ac:dyDescent="0.2">
      <c r="A68" s="41"/>
      <c r="B68" s="86">
        <f>'3. Investeringen'!B54</f>
        <v>40</v>
      </c>
      <c r="C68" s="86" t="str">
        <f>'3. Investeringen'!F54</f>
        <v>TD</v>
      </c>
      <c r="D68" s="86" t="str">
        <f>'3. Investeringen'!G54</f>
        <v>Nieuwe investeringen TD</v>
      </c>
      <c r="E68" s="121">
        <f>'3. Investeringen'!K54</f>
        <v>2013</v>
      </c>
      <c r="G68" s="86">
        <f>'7. Nominale afschrijvingen'!R57</f>
        <v>0</v>
      </c>
      <c r="H68" s="86">
        <f>'7. Nominale afschrijvingen'!S57</f>
        <v>0</v>
      </c>
      <c r="I68" s="86">
        <f>'7. Nominale afschrijvingen'!T57</f>
        <v>82262.036928716261</v>
      </c>
      <c r="J68" s="86">
        <f>'7. Nominale afschrijvingen'!U57</f>
        <v>164524.07385743252</v>
      </c>
      <c r="K68" s="86">
        <f>'7. Nominale afschrijvingen'!V57</f>
        <v>164524.07385743252</v>
      </c>
      <c r="L68" s="86">
        <f>'7. Nominale afschrijvingen'!W57</f>
        <v>164524.07385743252</v>
      </c>
      <c r="M68" s="86">
        <f>'7. Nominale afschrijvingen'!X57</f>
        <v>164524.07385743252</v>
      </c>
      <c r="N68" s="86">
        <f>'7. Nominale afschrijvingen'!Y57</f>
        <v>164524.07385743252</v>
      </c>
      <c r="O68" s="86">
        <f>'7. Nominale afschrijvingen'!Z57</f>
        <v>164524.07385743252</v>
      </c>
      <c r="P68" s="86">
        <f>'7. Nominale afschrijvingen'!AA57</f>
        <v>164524.07385743252</v>
      </c>
      <c r="Q68" s="86">
        <f>'7. Nominale afschrijvingen'!AB57</f>
        <v>164524.07385743252</v>
      </c>
      <c r="R68" s="86">
        <f>'7. Nominale afschrijvingen'!AC57</f>
        <v>197428.88862891903</v>
      </c>
      <c r="S68" s="86">
        <f>'7. Nominale afschrijvingen'!AD57</f>
        <v>186409.60182172354</v>
      </c>
      <c r="T68" s="86">
        <f>'7. Nominale afschrijvingen'!AE57</f>
        <v>176005.34497585992</v>
      </c>
      <c r="U68" s="86">
        <f>'7. Nominale afschrijvingen'!AF57</f>
        <v>166181.79083767239</v>
      </c>
      <c r="V68" s="86">
        <f>'7. Nominale afschrijvingen'!AG57</f>
        <v>160642.39780974996</v>
      </c>
      <c r="W68" s="40"/>
      <c r="X68" s="118">
        <f>IF($C68="TD",INDEX('4. CPI-tabel'!$D$20:$Z$42,$E68-2003,X$28-2003),
IF(X$28&gt;=$E68,MAX(1,INDEX('4. CPI-tabel'!$D$20:$Z$42,MAX($E68,2010)-2003,X$28-2003)),0))</f>
        <v>0</v>
      </c>
      <c r="Y68" s="118">
        <f>IF($C68="TD",INDEX('4. CPI-tabel'!$D$20:$Z$42,$E68-2003,Y$28-2003),
IF(Y$28&gt;=$E68,MAX(1,INDEX('4. CPI-tabel'!$D$20:$Z$42,MAX($E68,2010)-2003,Y$28-2003)),0))</f>
        <v>0</v>
      </c>
      <c r="Z68" s="118">
        <f>IF($C68="TD",INDEX('4. CPI-tabel'!$D$20:$Z$42,$E68-2003,Z$28-2003),
IF(Z$28&gt;=$E68,MAX(1,INDEX('4. CPI-tabel'!$D$20:$Z$42,MAX($E68,2010)-2003,Z$28-2003)),0))</f>
        <v>1</v>
      </c>
      <c r="AA68" s="118">
        <f>IF($C68="TD",INDEX('4. CPI-tabel'!$D$20:$Z$42,$E68-2003,AA$28-2003),
IF(AA$28&gt;=$E68,MAX(1,INDEX('4. CPI-tabel'!$D$20:$Z$42,MAX($E68,2010)-2003,AA$28-2003)),0))</f>
        <v>1.028</v>
      </c>
      <c r="AB68" s="118">
        <f>IF($C68="TD",INDEX('4. CPI-tabel'!$D$20:$Z$42,$E68-2003,AB$28-2003),
IF(AB$28&gt;=$E68,MAX(1,INDEX('4. CPI-tabel'!$D$20:$Z$42,MAX($E68,2010)-2003,AB$28-2003)),0))</f>
        <v>1.0382800000000001</v>
      </c>
      <c r="AC68" s="118">
        <f>IF($C68="TD",INDEX('4. CPI-tabel'!$D$20:$Z$42,$E68-2003,AC$28-2003),
IF(AC$28&gt;=$E68,MAX(1,INDEX('4. CPI-tabel'!$D$20:$Z$42,MAX($E68,2010)-2003,AC$28-2003)),0))</f>
        <v>1.0465862400000001</v>
      </c>
      <c r="AD68" s="118">
        <f>IF($C68="TD",INDEX('4. CPI-tabel'!$D$20:$Z$42,$E68-2003,AD$28-2003),
IF(AD$28&gt;=$E68,MAX(1,INDEX('4. CPI-tabel'!$D$20:$Z$42,MAX($E68,2010)-2003,AD$28-2003)),0))</f>
        <v>1.0486794124800001</v>
      </c>
      <c r="AE68" s="118">
        <f>IF($C68="TD",INDEX('4. CPI-tabel'!$D$20:$Z$42,$E68-2003,AE$28-2003),
IF(AE$28&gt;=$E68,MAX(1,INDEX('4. CPI-tabel'!$D$20:$Z$42,MAX($E68,2010)-2003,AE$28-2003)),0))</f>
        <v>1.0633609242547202</v>
      </c>
      <c r="AF68" s="118">
        <f>IF($C68="TD",INDEX('4. CPI-tabel'!$D$20:$Z$42,$E68-2003,AF$28-2003),
IF(AF$28&gt;=$E68,MAX(1,INDEX('4. CPI-tabel'!$D$20:$Z$42,MAX($E68,2010)-2003,AF$28-2003)),0))</f>
        <v>1.0856915036640693</v>
      </c>
      <c r="AG68" s="118">
        <f>IF($C68="TD",INDEX('4. CPI-tabel'!$D$20:$Z$42,$E68-2003,AG$28-2003),
IF(AG$28&gt;=$E68,MAX(1,INDEX('4. CPI-tabel'!$D$20:$Z$42,MAX($E68,2010)-2003,AG$28-2003)),0))</f>
        <v>1.1160908657666633</v>
      </c>
      <c r="AH68" s="118">
        <f>IF($C68="TD",INDEX('4. CPI-tabel'!$D$20:$Z$42,$E68-2003,AH$28-2003),
IF(AH$28&gt;=$E68,MAX(1,INDEX('4. CPI-tabel'!$D$20:$Z$42,MAX($E68,2010)-2003,AH$28-2003)),0))</f>
        <v>1.1239035018270298</v>
      </c>
      <c r="AI68" s="118">
        <f>IF($C68="TD",INDEX('4. CPI-tabel'!$D$20:$Z$42,$E68-2003,AI$28-2003),
IF(AI$28&gt;=$E68,MAX(1,INDEX('4. CPI-tabel'!$D$20:$Z$42,MAX($E68,2010)-2003,AI$28-2003)),0))</f>
        <v>1.1239035018270298</v>
      </c>
      <c r="AJ68" s="118">
        <f>IF($C68="TD",INDEX('4. CPI-tabel'!$D$20:$Z$42,$E68-2003,AJ$28-2003),
IF(AJ$28&gt;=$E68,MAX(1,INDEX('4. CPI-tabel'!$D$20:$Z$42,MAX($E68,2010)-2003,AJ$28-2003)),0))</f>
        <v>1.1239035018270298</v>
      </c>
      <c r="AK68" s="118">
        <f>IF($C68="TD",INDEX('4. CPI-tabel'!$D$20:$Z$42,$E68-2003,AK$28-2003),
IF(AK$28&gt;=$E68,MAX(1,INDEX('4. CPI-tabel'!$D$20:$Z$42,MAX($E68,2010)-2003,AK$28-2003)),0))</f>
        <v>1.1239035018270298</v>
      </c>
      <c r="AL68" s="118">
        <f>IF($C68="TD",INDEX('4. CPI-tabel'!$D$20:$Z$42,$E68-2003,AL$28-2003),
IF(AL$28&gt;=$E68,MAX(1,INDEX('4. CPI-tabel'!$D$20:$Z$42,MAX($E68,2010)-2003,AL$28-2003)),0))</f>
        <v>1.1239035018270298</v>
      </c>
      <c r="AM68" s="118">
        <f>IF($C68="TD",INDEX('4. CPI-tabel'!$D$20:$Z$42,$E68-2003,AM$28-2003),
IF(AM$28&gt;=$E68,MAX(1,INDEX('4. CPI-tabel'!$D$20:$Z$42,MAX($E68,2010)-2003,AM$28-2003)),0))</f>
        <v>1.1239035018270298</v>
      </c>
      <c r="AO68" s="87">
        <f t="shared" si="5"/>
        <v>0</v>
      </c>
      <c r="AP68" s="87">
        <f t="shared" si="6"/>
        <v>0</v>
      </c>
      <c r="AQ68" s="87">
        <f t="shared" si="7"/>
        <v>82262.036928716261</v>
      </c>
      <c r="AR68" s="87">
        <f t="shared" si="8"/>
        <v>169130.74792544064</v>
      </c>
      <c r="AS68" s="87">
        <f t="shared" si="9"/>
        <v>170822.05540469504</v>
      </c>
      <c r="AT68" s="87">
        <f t="shared" si="10"/>
        <v>172188.63184793261</v>
      </c>
      <c r="AU68" s="87">
        <f t="shared" si="11"/>
        <v>172533.00911162849</v>
      </c>
      <c r="AV68" s="87">
        <f t="shared" si="12"/>
        <v>174948.47123919131</v>
      </c>
      <c r="AW68" s="87">
        <f t="shared" si="13"/>
        <v>178622.3891352143</v>
      </c>
      <c r="AX68" s="87">
        <f t="shared" si="14"/>
        <v>183623.81603100031</v>
      </c>
      <c r="AY68" s="87">
        <f t="shared" si="15"/>
        <v>184909.1827432173</v>
      </c>
      <c r="AZ68" s="87">
        <f t="shared" si="16"/>
        <v>221891.01929186075</v>
      </c>
      <c r="BA68" s="87">
        <f t="shared" si="17"/>
        <v>209506.40426161737</v>
      </c>
      <c r="BB68" s="87">
        <f t="shared" si="18"/>
        <v>197813.02355864338</v>
      </c>
      <c r="BC68" s="87">
        <f t="shared" si="19"/>
        <v>186772.29666234701</v>
      </c>
      <c r="BD68" s="87">
        <f t="shared" si="20"/>
        <v>180546.55344026876</v>
      </c>
    </row>
    <row r="69" spans="1:56" s="20" customFormat="1" x14ac:dyDescent="0.2">
      <c r="A69" s="41"/>
      <c r="B69" s="86">
        <f>'3. Investeringen'!B55</f>
        <v>41</v>
      </c>
      <c r="C69" s="86" t="str">
        <f>'3. Investeringen'!F55</f>
        <v>TD</v>
      </c>
      <c r="D69" s="86" t="str">
        <f>'3. Investeringen'!G55</f>
        <v>Nieuwe investeringen TD</v>
      </c>
      <c r="E69" s="121">
        <f>'3. Investeringen'!K55</f>
        <v>2013</v>
      </c>
      <c r="G69" s="86">
        <f>'7. Nominale afschrijvingen'!R58</f>
        <v>0</v>
      </c>
      <c r="H69" s="86">
        <f>'7. Nominale afschrijvingen'!S58</f>
        <v>0</v>
      </c>
      <c r="I69" s="86">
        <f>'7. Nominale afschrijvingen'!T58</f>
        <v>0</v>
      </c>
      <c r="J69" s="86">
        <f>'7. Nominale afschrijvingen'!U58</f>
        <v>0</v>
      </c>
      <c r="K69" s="86">
        <f>'7. Nominale afschrijvingen'!V58</f>
        <v>0</v>
      </c>
      <c r="L69" s="86">
        <f>'7. Nominale afschrijvingen'!W58</f>
        <v>0</v>
      </c>
      <c r="M69" s="86">
        <f>'7. Nominale afschrijvingen'!X58</f>
        <v>0</v>
      </c>
      <c r="N69" s="86">
        <f>'7. Nominale afschrijvingen'!Y58</f>
        <v>0</v>
      </c>
      <c r="O69" s="86">
        <f>'7. Nominale afschrijvingen'!Z58</f>
        <v>0</v>
      </c>
      <c r="P69" s="86">
        <f>'7. Nominale afschrijvingen'!AA58</f>
        <v>0</v>
      </c>
      <c r="Q69" s="86">
        <f>'7. Nominale afschrijvingen'!AB58</f>
        <v>0</v>
      </c>
      <c r="R69" s="86">
        <f>'7. Nominale afschrijvingen'!AC58</f>
        <v>0</v>
      </c>
      <c r="S69" s="86">
        <f>'7. Nominale afschrijvingen'!AD58</f>
        <v>0</v>
      </c>
      <c r="T69" s="86">
        <f>'7. Nominale afschrijvingen'!AE58</f>
        <v>0</v>
      </c>
      <c r="U69" s="86">
        <f>'7. Nominale afschrijvingen'!AF58</f>
        <v>0</v>
      </c>
      <c r="V69" s="86">
        <f>'7. Nominale afschrijvingen'!AG58</f>
        <v>0</v>
      </c>
      <c r="W69" s="40"/>
      <c r="X69" s="118">
        <f>IF($C69="TD",INDEX('4. CPI-tabel'!$D$20:$Z$42,$E69-2003,X$28-2003),
IF(X$28&gt;=$E69,MAX(1,INDEX('4. CPI-tabel'!$D$20:$Z$42,MAX($E69,2010)-2003,X$28-2003)),0))</f>
        <v>0</v>
      </c>
      <c r="Y69" s="118">
        <f>IF($C69="TD",INDEX('4. CPI-tabel'!$D$20:$Z$42,$E69-2003,Y$28-2003),
IF(Y$28&gt;=$E69,MAX(1,INDEX('4. CPI-tabel'!$D$20:$Z$42,MAX($E69,2010)-2003,Y$28-2003)),0))</f>
        <v>0</v>
      </c>
      <c r="Z69" s="118">
        <f>IF($C69="TD",INDEX('4. CPI-tabel'!$D$20:$Z$42,$E69-2003,Z$28-2003),
IF(Z$28&gt;=$E69,MAX(1,INDEX('4. CPI-tabel'!$D$20:$Z$42,MAX($E69,2010)-2003,Z$28-2003)),0))</f>
        <v>1</v>
      </c>
      <c r="AA69" s="118">
        <f>IF($C69="TD",INDEX('4. CPI-tabel'!$D$20:$Z$42,$E69-2003,AA$28-2003),
IF(AA$28&gt;=$E69,MAX(1,INDEX('4. CPI-tabel'!$D$20:$Z$42,MAX($E69,2010)-2003,AA$28-2003)),0))</f>
        <v>1.028</v>
      </c>
      <c r="AB69" s="118">
        <f>IF($C69="TD",INDEX('4. CPI-tabel'!$D$20:$Z$42,$E69-2003,AB$28-2003),
IF(AB$28&gt;=$E69,MAX(1,INDEX('4. CPI-tabel'!$D$20:$Z$42,MAX($E69,2010)-2003,AB$28-2003)),0))</f>
        <v>1.0382800000000001</v>
      </c>
      <c r="AC69" s="118">
        <f>IF($C69="TD",INDEX('4. CPI-tabel'!$D$20:$Z$42,$E69-2003,AC$28-2003),
IF(AC$28&gt;=$E69,MAX(1,INDEX('4. CPI-tabel'!$D$20:$Z$42,MAX($E69,2010)-2003,AC$28-2003)),0))</f>
        <v>1.0465862400000001</v>
      </c>
      <c r="AD69" s="118">
        <f>IF($C69="TD",INDEX('4. CPI-tabel'!$D$20:$Z$42,$E69-2003,AD$28-2003),
IF(AD$28&gt;=$E69,MAX(1,INDEX('4. CPI-tabel'!$D$20:$Z$42,MAX($E69,2010)-2003,AD$28-2003)),0))</f>
        <v>1.0486794124800001</v>
      </c>
      <c r="AE69" s="118">
        <f>IF($C69="TD",INDEX('4. CPI-tabel'!$D$20:$Z$42,$E69-2003,AE$28-2003),
IF(AE$28&gt;=$E69,MAX(1,INDEX('4. CPI-tabel'!$D$20:$Z$42,MAX($E69,2010)-2003,AE$28-2003)),0))</f>
        <v>1.0633609242547202</v>
      </c>
      <c r="AF69" s="118">
        <f>IF($C69="TD",INDEX('4. CPI-tabel'!$D$20:$Z$42,$E69-2003,AF$28-2003),
IF(AF$28&gt;=$E69,MAX(1,INDEX('4. CPI-tabel'!$D$20:$Z$42,MAX($E69,2010)-2003,AF$28-2003)),0))</f>
        <v>1.0856915036640693</v>
      </c>
      <c r="AG69" s="118">
        <f>IF($C69="TD",INDEX('4. CPI-tabel'!$D$20:$Z$42,$E69-2003,AG$28-2003),
IF(AG$28&gt;=$E69,MAX(1,INDEX('4. CPI-tabel'!$D$20:$Z$42,MAX($E69,2010)-2003,AG$28-2003)),0))</f>
        <v>1.1160908657666633</v>
      </c>
      <c r="AH69" s="118">
        <f>IF($C69="TD",INDEX('4. CPI-tabel'!$D$20:$Z$42,$E69-2003,AH$28-2003),
IF(AH$28&gt;=$E69,MAX(1,INDEX('4. CPI-tabel'!$D$20:$Z$42,MAX($E69,2010)-2003,AH$28-2003)),0))</f>
        <v>1.1239035018270298</v>
      </c>
      <c r="AI69" s="118">
        <f>IF($C69="TD",INDEX('4. CPI-tabel'!$D$20:$Z$42,$E69-2003,AI$28-2003),
IF(AI$28&gt;=$E69,MAX(1,INDEX('4. CPI-tabel'!$D$20:$Z$42,MAX($E69,2010)-2003,AI$28-2003)),0))</f>
        <v>1.1239035018270298</v>
      </c>
      <c r="AJ69" s="118">
        <f>IF($C69="TD",INDEX('4. CPI-tabel'!$D$20:$Z$42,$E69-2003,AJ$28-2003),
IF(AJ$28&gt;=$E69,MAX(1,INDEX('4. CPI-tabel'!$D$20:$Z$42,MAX($E69,2010)-2003,AJ$28-2003)),0))</f>
        <v>1.1239035018270298</v>
      </c>
      <c r="AK69" s="118">
        <f>IF($C69="TD",INDEX('4. CPI-tabel'!$D$20:$Z$42,$E69-2003,AK$28-2003),
IF(AK$28&gt;=$E69,MAX(1,INDEX('4. CPI-tabel'!$D$20:$Z$42,MAX($E69,2010)-2003,AK$28-2003)),0))</f>
        <v>1.1239035018270298</v>
      </c>
      <c r="AL69" s="118">
        <f>IF($C69="TD",INDEX('4. CPI-tabel'!$D$20:$Z$42,$E69-2003,AL$28-2003),
IF(AL$28&gt;=$E69,MAX(1,INDEX('4. CPI-tabel'!$D$20:$Z$42,MAX($E69,2010)-2003,AL$28-2003)),0))</f>
        <v>1.1239035018270298</v>
      </c>
      <c r="AM69" s="118">
        <f>IF($C69="TD",INDEX('4. CPI-tabel'!$D$20:$Z$42,$E69-2003,AM$28-2003),
IF(AM$28&gt;=$E69,MAX(1,INDEX('4. CPI-tabel'!$D$20:$Z$42,MAX($E69,2010)-2003,AM$28-2003)),0))</f>
        <v>1.1239035018270298</v>
      </c>
      <c r="AO69" s="87">
        <f t="shared" si="5"/>
        <v>0</v>
      </c>
      <c r="AP69" s="87">
        <f t="shared" si="6"/>
        <v>0</v>
      </c>
      <c r="AQ69" s="87">
        <f t="shared" si="7"/>
        <v>0</v>
      </c>
      <c r="AR69" s="87">
        <f t="shared" si="8"/>
        <v>0</v>
      </c>
      <c r="AS69" s="87">
        <f t="shared" si="9"/>
        <v>0</v>
      </c>
      <c r="AT69" s="87">
        <f t="shared" si="10"/>
        <v>0</v>
      </c>
      <c r="AU69" s="87">
        <f t="shared" si="11"/>
        <v>0</v>
      </c>
      <c r="AV69" s="87">
        <f t="shared" si="12"/>
        <v>0</v>
      </c>
      <c r="AW69" s="87">
        <f t="shared" si="13"/>
        <v>0</v>
      </c>
      <c r="AX69" s="87">
        <f t="shared" si="14"/>
        <v>0</v>
      </c>
      <c r="AY69" s="87">
        <f t="shared" si="15"/>
        <v>0</v>
      </c>
      <c r="AZ69" s="87">
        <f t="shared" si="16"/>
        <v>0</v>
      </c>
      <c r="BA69" s="87">
        <f t="shared" si="17"/>
        <v>0</v>
      </c>
      <c r="BB69" s="87">
        <f t="shared" si="18"/>
        <v>0</v>
      </c>
      <c r="BC69" s="87">
        <f t="shared" si="19"/>
        <v>0</v>
      </c>
      <c r="BD69" s="87">
        <f t="shared" si="20"/>
        <v>0</v>
      </c>
    </row>
    <row r="70" spans="1:56" s="20" customFormat="1" x14ac:dyDescent="0.2">
      <c r="A70" s="41"/>
      <c r="B70" s="86">
        <f>'3. Investeringen'!B56</f>
        <v>42</v>
      </c>
      <c r="C70" s="86" t="str">
        <f>'3. Investeringen'!F56</f>
        <v>TD</v>
      </c>
      <c r="D70" s="86" t="str">
        <f>'3. Investeringen'!G56</f>
        <v>Nieuwe investeringen TD</v>
      </c>
      <c r="E70" s="121">
        <f>'3. Investeringen'!K56</f>
        <v>2014</v>
      </c>
      <c r="G70" s="86">
        <f>'7. Nominale afschrijvingen'!R59</f>
        <v>0</v>
      </c>
      <c r="H70" s="86">
        <f>'7. Nominale afschrijvingen'!S59</f>
        <v>0</v>
      </c>
      <c r="I70" s="86">
        <f>'7. Nominale afschrijvingen'!T59</f>
        <v>0</v>
      </c>
      <c r="J70" s="86">
        <f>'7. Nominale afschrijvingen'!U59</f>
        <v>73926.070727272745</v>
      </c>
      <c r="K70" s="86">
        <f>'7. Nominale afschrijvingen'!V59</f>
        <v>147852.14145454549</v>
      </c>
      <c r="L70" s="86">
        <f>'7. Nominale afschrijvingen'!W59</f>
        <v>147852.14145454549</v>
      </c>
      <c r="M70" s="86">
        <f>'7. Nominale afschrijvingen'!X59</f>
        <v>147852.14145454549</v>
      </c>
      <c r="N70" s="86">
        <f>'7. Nominale afschrijvingen'!Y59</f>
        <v>147852.14145454549</v>
      </c>
      <c r="O70" s="86">
        <f>'7. Nominale afschrijvingen'!Z59</f>
        <v>147852.14145454549</v>
      </c>
      <c r="P70" s="86">
        <f>'7. Nominale afschrijvingen'!AA59</f>
        <v>147852.14145454549</v>
      </c>
      <c r="Q70" s="86">
        <f>'7. Nominale afschrijvingen'!AB59</f>
        <v>147852.14145454549</v>
      </c>
      <c r="R70" s="86">
        <f>'7. Nominale afschrijvingen'!AC59</f>
        <v>177422.56974545456</v>
      </c>
      <c r="S70" s="86">
        <f>'7. Nominale afschrijvingen'!AD59</f>
        <v>172940.31535188516</v>
      </c>
      <c r="T70" s="86">
        <f>'7. Nominale afschrijvingen'!AE59</f>
        <v>168571.29685878492</v>
      </c>
      <c r="U70" s="86">
        <f>'7. Nominale afschrijvingen'!AF59</f>
        <v>164312.65356972089</v>
      </c>
      <c r="V70" s="86">
        <f>'7. Nominale afschrijvingen'!AG59</f>
        <v>160161.59705848584</v>
      </c>
      <c r="W70" s="40"/>
      <c r="X70" s="118">
        <f>IF($C70="TD",INDEX('4. CPI-tabel'!$D$20:$Z$42,$E70-2003,X$28-2003),
IF(X$28&gt;=$E70,MAX(1,INDEX('4. CPI-tabel'!$D$20:$Z$42,MAX($E70,2010)-2003,X$28-2003)),0))</f>
        <v>0</v>
      </c>
      <c r="Y70" s="118">
        <f>IF($C70="TD",INDEX('4. CPI-tabel'!$D$20:$Z$42,$E70-2003,Y$28-2003),
IF(Y$28&gt;=$E70,MAX(1,INDEX('4. CPI-tabel'!$D$20:$Z$42,MAX($E70,2010)-2003,Y$28-2003)),0))</f>
        <v>0</v>
      </c>
      <c r="Z70" s="118">
        <f>IF($C70="TD",INDEX('4. CPI-tabel'!$D$20:$Z$42,$E70-2003,Z$28-2003),
IF(Z$28&gt;=$E70,MAX(1,INDEX('4. CPI-tabel'!$D$20:$Z$42,MAX($E70,2010)-2003,Z$28-2003)),0))</f>
        <v>0</v>
      </c>
      <c r="AA70" s="118">
        <f>IF($C70="TD",INDEX('4. CPI-tabel'!$D$20:$Z$42,$E70-2003,AA$28-2003),
IF(AA$28&gt;=$E70,MAX(1,INDEX('4. CPI-tabel'!$D$20:$Z$42,MAX($E70,2010)-2003,AA$28-2003)),0))</f>
        <v>1</v>
      </c>
      <c r="AB70" s="118">
        <f>IF($C70="TD",INDEX('4. CPI-tabel'!$D$20:$Z$42,$E70-2003,AB$28-2003),
IF(AB$28&gt;=$E70,MAX(1,INDEX('4. CPI-tabel'!$D$20:$Z$42,MAX($E70,2010)-2003,AB$28-2003)),0))</f>
        <v>1.01</v>
      </c>
      <c r="AC70" s="118">
        <f>IF($C70="TD",INDEX('4. CPI-tabel'!$D$20:$Z$42,$E70-2003,AC$28-2003),
IF(AC$28&gt;=$E70,MAX(1,INDEX('4. CPI-tabel'!$D$20:$Z$42,MAX($E70,2010)-2003,AC$28-2003)),0))</f>
        <v>1.0180800000000001</v>
      </c>
      <c r="AD70" s="118">
        <f>IF($C70="TD",INDEX('4. CPI-tabel'!$D$20:$Z$42,$E70-2003,AD$28-2003),
IF(AD$28&gt;=$E70,MAX(1,INDEX('4. CPI-tabel'!$D$20:$Z$42,MAX($E70,2010)-2003,AD$28-2003)),0))</f>
        <v>1.0201161600000002</v>
      </c>
      <c r="AE70" s="118">
        <f>IF($C70="TD",INDEX('4. CPI-tabel'!$D$20:$Z$42,$E70-2003,AE$28-2003),
IF(AE$28&gt;=$E70,MAX(1,INDEX('4. CPI-tabel'!$D$20:$Z$42,MAX($E70,2010)-2003,AE$28-2003)),0))</f>
        <v>1.0343977862400002</v>
      </c>
      <c r="AF70" s="118">
        <f>IF($C70="TD",INDEX('4. CPI-tabel'!$D$20:$Z$42,$E70-2003,AF$28-2003),
IF(AF$28&gt;=$E70,MAX(1,INDEX('4. CPI-tabel'!$D$20:$Z$42,MAX($E70,2010)-2003,AF$28-2003)),0))</f>
        <v>1.0561201397510402</v>
      </c>
      <c r="AG70" s="118">
        <f>IF($C70="TD",INDEX('4. CPI-tabel'!$D$20:$Z$42,$E70-2003,AG$28-2003),
IF(AG$28&gt;=$E70,MAX(1,INDEX('4. CPI-tabel'!$D$20:$Z$42,MAX($E70,2010)-2003,AG$28-2003)),0))</f>
        <v>1.0856915036640693</v>
      </c>
      <c r="AH70" s="118">
        <f>IF($C70="TD",INDEX('4. CPI-tabel'!$D$20:$Z$42,$E70-2003,AH$28-2003),
IF(AH$28&gt;=$E70,MAX(1,INDEX('4. CPI-tabel'!$D$20:$Z$42,MAX($E70,2010)-2003,AH$28-2003)),0))</f>
        <v>1.0932913441897176</v>
      </c>
      <c r="AI70" s="118">
        <f>IF($C70="TD",INDEX('4. CPI-tabel'!$D$20:$Z$42,$E70-2003,AI$28-2003),
IF(AI$28&gt;=$E70,MAX(1,INDEX('4. CPI-tabel'!$D$20:$Z$42,MAX($E70,2010)-2003,AI$28-2003)),0))</f>
        <v>1.0932913441897176</v>
      </c>
      <c r="AJ70" s="118">
        <f>IF($C70="TD",INDEX('4. CPI-tabel'!$D$20:$Z$42,$E70-2003,AJ$28-2003),
IF(AJ$28&gt;=$E70,MAX(1,INDEX('4. CPI-tabel'!$D$20:$Z$42,MAX($E70,2010)-2003,AJ$28-2003)),0))</f>
        <v>1.0932913441897176</v>
      </c>
      <c r="AK70" s="118">
        <f>IF($C70="TD",INDEX('4. CPI-tabel'!$D$20:$Z$42,$E70-2003,AK$28-2003),
IF(AK$28&gt;=$E70,MAX(1,INDEX('4. CPI-tabel'!$D$20:$Z$42,MAX($E70,2010)-2003,AK$28-2003)),0))</f>
        <v>1.0932913441897176</v>
      </c>
      <c r="AL70" s="118">
        <f>IF($C70="TD",INDEX('4. CPI-tabel'!$D$20:$Z$42,$E70-2003,AL$28-2003),
IF(AL$28&gt;=$E70,MAX(1,INDEX('4. CPI-tabel'!$D$20:$Z$42,MAX($E70,2010)-2003,AL$28-2003)),0))</f>
        <v>1.0932913441897176</v>
      </c>
      <c r="AM70" s="118">
        <f>IF($C70="TD",INDEX('4. CPI-tabel'!$D$20:$Z$42,$E70-2003,AM$28-2003),
IF(AM$28&gt;=$E70,MAX(1,INDEX('4. CPI-tabel'!$D$20:$Z$42,MAX($E70,2010)-2003,AM$28-2003)),0))</f>
        <v>1.0932913441897176</v>
      </c>
      <c r="AO70" s="87">
        <f t="shared" si="5"/>
        <v>0</v>
      </c>
      <c r="AP70" s="87">
        <f t="shared" si="6"/>
        <v>0</v>
      </c>
      <c r="AQ70" s="87">
        <f t="shared" si="7"/>
        <v>0</v>
      </c>
      <c r="AR70" s="87">
        <f t="shared" si="8"/>
        <v>73926.070727272745</v>
      </c>
      <c r="AS70" s="87">
        <f t="shared" si="9"/>
        <v>149330.66286909094</v>
      </c>
      <c r="AT70" s="87">
        <f t="shared" si="10"/>
        <v>150525.30817204367</v>
      </c>
      <c r="AU70" s="87">
        <f t="shared" si="11"/>
        <v>150826.35878838779</v>
      </c>
      <c r="AV70" s="87">
        <f t="shared" si="12"/>
        <v>152937.92781142521</v>
      </c>
      <c r="AW70" s="87">
        <f t="shared" si="13"/>
        <v>156149.62429546515</v>
      </c>
      <c r="AX70" s="87">
        <f t="shared" si="14"/>
        <v>160521.81377573818</v>
      </c>
      <c r="AY70" s="87">
        <f t="shared" si="15"/>
        <v>161645.46647216831</v>
      </c>
      <c r="AZ70" s="87">
        <f t="shared" si="16"/>
        <v>193974.55976660195</v>
      </c>
      <c r="BA70" s="87">
        <f t="shared" si="17"/>
        <v>189074.14983565619</v>
      </c>
      <c r="BB70" s="87">
        <f t="shared" si="18"/>
        <v>184297.53973454487</v>
      </c>
      <c r="BC70" s="87">
        <f t="shared" si="19"/>
        <v>179641.60188861957</v>
      </c>
      <c r="BD70" s="87">
        <f t="shared" si="20"/>
        <v>175103.28773564391</v>
      </c>
    </row>
    <row r="71" spans="1:56" s="20" customFormat="1" x14ac:dyDescent="0.2">
      <c r="A71" s="41"/>
      <c r="B71" s="86">
        <f>'3. Investeringen'!B57</f>
        <v>43</v>
      </c>
      <c r="C71" s="86" t="str">
        <f>'3. Investeringen'!F57</f>
        <v>TD</v>
      </c>
      <c r="D71" s="86" t="str">
        <f>'3. Investeringen'!G57</f>
        <v>Nieuwe investeringen TD</v>
      </c>
      <c r="E71" s="121">
        <f>'3. Investeringen'!K57</f>
        <v>2014</v>
      </c>
      <c r="G71" s="86">
        <f>'7. Nominale afschrijvingen'!R60</f>
        <v>0</v>
      </c>
      <c r="H71" s="86">
        <f>'7. Nominale afschrijvingen'!S60</f>
        <v>0</v>
      </c>
      <c r="I71" s="86">
        <f>'7. Nominale afschrijvingen'!T60</f>
        <v>0</v>
      </c>
      <c r="J71" s="86">
        <f>'7. Nominale afschrijvingen'!U60</f>
        <v>535099.35155555559</v>
      </c>
      <c r="K71" s="86">
        <f>'7. Nominale afschrijvingen'!V60</f>
        <v>1070198.7031111112</v>
      </c>
      <c r="L71" s="86">
        <f>'7. Nominale afschrijvingen'!W60</f>
        <v>1070198.7031111112</v>
      </c>
      <c r="M71" s="86">
        <f>'7. Nominale afschrijvingen'!X60</f>
        <v>1070198.7031111112</v>
      </c>
      <c r="N71" s="86">
        <f>'7. Nominale afschrijvingen'!Y60</f>
        <v>1070198.7031111112</v>
      </c>
      <c r="O71" s="86">
        <f>'7. Nominale afschrijvingen'!Z60</f>
        <v>1070198.7031111112</v>
      </c>
      <c r="P71" s="86">
        <f>'7. Nominale afschrijvingen'!AA60</f>
        <v>1070198.7031111112</v>
      </c>
      <c r="Q71" s="86">
        <f>'7. Nominale afschrijvingen'!AB60</f>
        <v>1070198.7031111112</v>
      </c>
      <c r="R71" s="86">
        <f>'7. Nominale afschrijvingen'!AC60</f>
        <v>1284238.4437333334</v>
      </c>
      <c r="S71" s="86">
        <f>'7. Nominale afschrijvingen'!AD60</f>
        <v>1243142.8135338668</v>
      </c>
      <c r="T71" s="86">
        <f>'7. Nominale afschrijvingen'!AE60</f>
        <v>1203362.2435007829</v>
      </c>
      <c r="U71" s="86">
        <f>'7. Nominale afschrijvingen'!AF60</f>
        <v>1164854.651708758</v>
      </c>
      <c r="V71" s="86">
        <f>'7. Nominale afschrijvingen'!AG60</f>
        <v>1127579.3028540777</v>
      </c>
      <c r="W71" s="40"/>
      <c r="X71" s="118">
        <f>IF($C71="TD",INDEX('4. CPI-tabel'!$D$20:$Z$42,$E71-2003,X$28-2003),
IF(X$28&gt;=$E71,MAX(1,INDEX('4. CPI-tabel'!$D$20:$Z$42,MAX($E71,2010)-2003,X$28-2003)),0))</f>
        <v>0</v>
      </c>
      <c r="Y71" s="118">
        <f>IF($C71="TD",INDEX('4. CPI-tabel'!$D$20:$Z$42,$E71-2003,Y$28-2003),
IF(Y$28&gt;=$E71,MAX(1,INDEX('4. CPI-tabel'!$D$20:$Z$42,MAX($E71,2010)-2003,Y$28-2003)),0))</f>
        <v>0</v>
      </c>
      <c r="Z71" s="118">
        <f>IF($C71="TD",INDEX('4. CPI-tabel'!$D$20:$Z$42,$E71-2003,Z$28-2003),
IF(Z$28&gt;=$E71,MAX(1,INDEX('4. CPI-tabel'!$D$20:$Z$42,MAX($E71,2010)-2003,Z$28-2003)),0))</f>
        <v>0</v>
      </c>
      <c r="AA71" s="118">
        <f>IF($C71="TD",INDEX('4. CPI-tabel'!$D$20:$Z$42,$E71-2003,AA$28-2003),
IF(AA$28&gt;=$E71,MAX(1,INDEX('4. CPI-tabel'!$D$20:$Z$42,MAX($E71,2010)-2003,AA$28-2003)),0))</f>
        <v>1</v>
      </c>
      <c r="AB71" s="118">
        <f>IF($C71="TD",INDEX('4. CPI-tabel'!$D$20:$Z$42,$E71-2003,AB$28-2003),
IF(AB$28&gt;=$E71,MAX(1,INDEX('4. CPI-tabel'!$D$20:$Z$42,MAX($E71,2010)-2003,AB$28-2003)),0))</f>
        <v>1.01</v>
      </c>
      <c r="AC71" s="118">
        <f>IF($C71="TD",INDEX('4. CPI-tabel'!$D$20:$Z$42,$E71-2003,AC$28-2003),
IF(AC$28&gt;=$E71,MAX(1,INDEX('4. CPI-tabel'!$D$20:$Z$42,MAX($E71,2010)-2003,AC$28-2003)),0))</f>
        <v>1.0180800000000001</v>
      </c>
      <c r="AD71" s="118">
        <f>IF($C71="TD",INDEX('4. CPI-tabel'!$D$20:$Z$42,$E71-2003,AD$28-2003),
IF(AD$28&gt;=$E71,MAX(1,INDEX('4. CPI-tabel'!$D$20:$Z$42,MAX($E71,2010)-2003,AD$28-2003)),0))</f>
        <v>1.0201161600000002</v>
      </c>
      <c r="AE71" s="118">
        <f>IF($C71="TD",INDEX('4. CPI-tabel'!$D$20:$Z$42,$E71-2003,AE$28-2003),
IF(AE$28&gt;=$E71,MAX(1,INDEX('4. CPI-tabel'!$D$20:$Z$42,MAX($E71,2010)-2003,AE$28-2003)),0))</f>
        <v>1.0343977862400002</v>
      </c>
      <c r="AF71" s="118">
        <f>IF($C71="TD",INDEX('4. CPI-tabel'!$D$20:$Z$42,$E71-2003,AF$28-2003),
IF(AF$28&gt;=$E71,MAX(1,INDEX('4. CPI-tabel'!$D$20:$Z$42,MAX($E71,2010)-2003,AF$28-2003)),0))</f>
        <v>1.0561201397510402</v>
      </c>
      <c r="AG71" s="118">
        <f>IF($C71="TD",INDEX('4. CPI-tabel'!$D$20:$Z$42,$E71-2003,AG$28-2003),
IF(AG$28&gt;=$E71,MAX(1,INDEX('4. CPI-tabel'!$D$20:$Z$42,MAX($E71,2010)-2003,AG$28-2003)),0))</f>
        <v>1.0856915036640693</v>
      </c>
      <c r="AH71" s="118">
        <f>IF($C71="TD",INDEX('4. CPI-tabel'!$D$20:$Z$42,$E71-2003,AH$28-2003),
IF(AH$28&gt;=$E71,MAX(1,INDEX('4. CPI-tabel'!$D$20:$Z$42,MAX($E71,2010)-2003,AH$28-2003)),0))</f>
        <v>1.0932913441897176</v>
      </c>
      <c r="AI71" s="118">
        <f>IF($C71="TD",INDEX('4. CPI-tabel'!$D$20:$Z$42,$E71-2003,AI$28-2003),
IF(AI$28&gt;=$E71,MAX(1,INDEX('4. CPI-tabel'!$D$20:$Z$42,MAX($E71,2010)-2003,AI$28-2003)),0))</f>
        <v>1.0932913441897176</v>
      </c>
      <c r="AJ71" s="118">
        <f>IF($C71="TD",INDEX('4. CPI-tabel'!$D$20:$Z$42,$E71-2003,AJ$28-2003),
IF(AJ$28&gt;=$E71,MAX(1,INDEX('4. CPI-tabel'!$D$20:$Z$42,MAX($E71,2010)-2003,AJ$28-2003)),0))</f>
        <v>1.0932913441897176</v>
      </c>
      <c r="AK71" s="118">
        <f>IF($C71="TD",INDEX('4. CPI-tabel'!$D$20:$Z$42,$E71-2003,AK$28-2003),
IF(AK$28&gt;=$E71,MAX(1,INDEX('4. CPI-tabel'!$D$20:$Z$42,MAX($E71,2010)-2003,AK$28-2003)),0))</f>
        <v>1.0932913441897176</v>
      </c>
      <c r="AL71" s="118">
        <f>IF($C71="TD",INDEX('4. CPI-tabel'!$D$20:$Z$42,$E71-2003,AL$28-2003),
IF(AL$28&gt;=$E71,MAX(1,INDEX('4. CPI-tabel'!$D$20:$Z$42,MAX($E71,2010)-2003,AL$28-2003)),0))</f>
        <v>1.0932913441897176</v>
      </c>
      <c r="AM71" s="118">
        <f>IF($C71="TD",INDEX('4. CPI-tabel'!$D$20:$Z$42,$E71-2003,AM$28-2003),
IF(AM$28&gt;=$E71,MAX(1,INDEX('4. CPI-tabel'!$D$20:$Z$42,MAX($E71,2010)-2003,AM$28-2003)),0))</f>
        <v>1.0932913441897176</v>
      </c>
      <c r="AO71" s="87">
        <f t="shared" si="5"/>
        <v>0</v>
      </c>
      <c r="AP71" s="87">
        <f t="shared" si="6"/>
        <v>0</v>
      </c>
      <c r="AQ71" s="87">
        <f t="shared" si="7"/>
        <v>0</v>
      </c>
      <c r="AR71" s="87">
        <f t="shared" si="8"/>
        <v>535099.35155555559</v>
      </c>
      <c r="AS71" s="87">
        <f t="shared" si="9"/>
        <v>1080900.6901422222</v>
      </c>
      <c r="AT71" s="87">
        <f t="shared" si="10"/>
        <v>1089547.8956633601</v>
      </c>
      <c r="AU71" s="87">
        <f t="shared" si="11"/>
        <v>1091726.991454687</v>
      </c>
      <c r="AV71" s="87">
        <f t="shared" si="12"/>
        <v>1107011.1693350526</v>
      </c>
      <c r="AW71" s="87">
        <f t="shared" si="13"/>
        <v>1130258.4038910887</v>
      </c>
      <c r="AX71" s="87">
        <f t="shared" si="14"/>
        <v>1161905.6392000392</v>
      </c>
      <c r="AY71" s="87">
        <f t="shared" si="15"/>
        <v>1170038.9786744392</v>
      </c>
      <c r="AZ71" s="87">
        <f t="shared" si="16"/>
        <v>1404046.7744093272</v>
      </c>
      <c r="BA71" s="87">
        <f t="shared" si="17"/>
        <v>1359117.2776282288</v>
      </c>
      <c r="BB71" s="87">
        <f t="shared" si="18"/>
        <v>1315625.5247441253</v>
      </c>
      <c r="BC71" s="87">
        <f t="shared" si="19"/>
        <v>1273525.5079523134</v>
      </c>
      <c r="BD71" s="87">
        <f t="shared" si="20"/>
        <v>1232772.6916978392</v>
      </c>
    </row>
    <row r="72" spans="1:56" s="20" customFormat="1" x14ac:dyDescent="0.2">
      <c r="A72" s="41"/>
      <c r="B72" s="86">
        <f>'3. Investeringen'!B58</f>
        <v>44</v>
      </c>
      <c r="C72" s="86" t="str">
        <f>'3. Investeringen'!F58</f>
        <v>TD</v>
      </c>
      <c r="D72" s="86" t="str">
        <f>'3. Investeringen'!G58</f>
        <v>Nieuwe investeringen TD</v>
      </c>
      <c r="E72" s="121">
        <f>'3. Investeringen'!K58</f>
        <v>2014</v>
      </c>
      <c r="G72" s="86">
        <f>'7. Nominale afschrijvingen'!R61</f>
        <v>0</v>
      </c>
      <c r="H72" s="86">
        <f>'7. Nominale afschrijvingen'!S61</f>
        <v>0</v>
      </c>
      <c r="I72" s="86">
        <f>'7. Nominale afschrijvingen'!T61</f>
        <v>0</v>
      </c>
      <c r="J72" s="86">
        <f>'7. Nominale afschrijvingen'!U61</f>
        <v>70721.353291666674</v>
      </c>
      <c r="K72" s="86">
        <f>'7. Nominale afschrijvingen'!V61</f>
        <v>141442.70658333335</v>
      </c>
      <c r="L72" s="86">
        <f>'7. Nominale afschrijvingen'!W61</f>
        <v>141442.70658333335</v>
      </c>
      <c r="M72" s="86">
        <f>'7. Nominale afschrijvingen'!X61</f>
        <v>141442.70658333335</v>
      </c>
      <c r="N72" s="86">
        <f>'7. Nominale afschrijvingen'!Y61</f>
        <v>141442.70658333335</v>
      </c>
      <c r="O72" s="86">
        <f>'7. Nominale afschrijvingen'!Z61</f>
        <v>141442.70658333335</v>
      </c>
      <c r="P72" s="86">
        <f>'7. Nominale afschrijvingen'!AA61</f>
        <v>141442.70658333335</v>
      </c>
      <c r="Q72" s="86">
        <f>'7. Nominale afschrijvingen'!AB61</f>
        <v>141442.70658333335</v>
      </c>
      <c r="R72" s="86">
        <f>'7. Nominale afschrijvingen'!AC61</f>
        <v>169731.24790000002</v>
      </c>
      <c r="S72" s="86">
        <f>'7. Nominale afschrijvingen'!AD61</f>
        <v>160678.91467866671</v>
      </c>
      <c r="T72" s="86">
        <f>'7. Nominale afschrijvingen'!AE61</f>
        <v>152109.37256247114</v>
      </c>
      <c r="U72" s="86">
        <f>'7. Nominale afschrijvingen'!AF61</f>
        <v>143996.87269247268</v>
      </c>
      <c r="V72" s="86">
        <f>'7. Nominale afschrijvingen'!AG61</f>
        <v>138159.16163737242</v>
      </c>
      <c r="W72" s="40"/>
      <c r="X72" s="118">
        <f>IF($C72="TD",INDEX('4. CPI-tabel'!$D$20:$Z$42,$E72-2003,X$28-2003),
IF(X$28&gt;=$E72,MAX(1,INDEX('4. CPI-tabel'!$D$20:$Z$42,MAX($E72,2010)-2003,X$28-2003)),0))</f>
        <v>0</v>
      </c>
      <c r="Y72" s="118">
        <f>IF($C72="TD",INDEX('4. CPI-tabel'!$D$20:$Z$42,$E72-2003,Y$28-2003),
IF(Y$28&gt;=$E72,MAX(1,INDEX('4. CPI-tabel'!$D$20:$Z$42,MAX($E72,2010)-2003,Y$28-2003)),0))</f>
        <v>0</v>
      </c>
      <c r="Z72" s="118">
        <f>IF($C72="TD",INDEX('4. CPI-tabel'!$D$20:$Z$42,$E72-2003,Z$28-2003),
IF(Z$28&gt;=$E72,MAX(1,INDEX('4. CPI-tabel'!$D$20:$Z$42,MAX($E72,2010)-2003,Z$28-2003)),0))</f>
        <v>0</v>
      </c>
      <c r="AA72" s="118">
        <f>IF($C72="TD",INDEX('4. CPI-tabel'!$D$20:$Z$42,$E72-2003,AA$28-2003),
IF(AA$28&gt;=$E72,MAX(1,INDEX('4. CPI-tabel'!$D$20:$Z$42,MAX($E72,2010)-2003,AA$28-2003)),0))</f>
        <v>1</v>
      </c>
      <c r="AB72" s="118">
        <f>IF($C72="TD",INDEX('4. CPI-tabel'!$D$20:$Z$42,$E72-2003,AB$28-2003),
IF(AB$28&gt;=$E72,MAX(1,INDEX('4. CPI-tabel'!$D$20:$Z$42,MAX($E72,2010)-2003,AB$28-2003)),0))</f>
        <v>1.01</v>
      </c>
      <c r="AC72" s="118">
        <f>IF($C72="TD",INDEX('4. CPI-tabel'!$D$20:$Z$42,$E72-2003,AC$28-2003),
IF(AC$28&gt;=$E72,MAX(1,INDEX('4. CPI-tabel'!$D$20:$Z$42,MAX($E72,2010)-2003,AC$28-2003)),0))</f>
        <v>1.0180800000000001</v>
      </c>
      <c r="AD72" s="118">
        <f>IF($C72="TD",INDEX('4. CPI-tabel'!$D$20:$Z$42,$E72-2003,AD$28-2003),
IF(AD$28&gt;=$E72,MAX(1,INDEX('4. CPI-tabel'!$D$20:$Z$42,MAX($E72,2010)-2003,AD$28-2003)),0))</f>
        <v>1.0201161600000002</v>
      </c>
      <c r="AE72" s="118">
        <f>IF($C72="TD",INDEX('4. CPI-tabel'!$D$20:$Z$42,$E72-2003,AE$28-2003),
IF(AE$28&gt;=$E72,MAX(1,INDEX('4. CPI-tabel'!$D$20:$Z$42,MAX($E72,2010)-2003,AE$28-2003)),0))</f>
        <v>1.0343977862400002</v>
      </c>
      <c r="AF72" s="118">
        <f>IF($C72="TD",INDEX('4. CPI-tabel'!$D$20:$Z$42,$E72-2003,AF$28-2003),
IF(AF$28&gt;=$E72,MAX(1,INDEX('4. CPI-tabel'!$D$20:$Z$42,MAX($E72,2010)-2003,AF$28-2003)),0))</f>
        <v>1.0561201397510402</v>
      </c>
      <c r="AG72" s="118">
        <f>IF($C72="TD",INDEX('4. CPI-tabel'!$D$20:$Z$42,$E72-2003,AG$28-2003),
IF(AG$28&gt;=$E72,MAX(1,INDEX('4. CPI-tabel'!$D$20:$Z$42,MAX($E72,2010)-2003,AG$28-2003)),0))</f>
        <v>1.0856915036640693</v>
      </c>
      <c r="AH72" s="118">
        <f>IF($C72="TD",INDEX('4. CPI-tabel'!$D$20:$Z$42,$E72-2003,AH$28-2003),
IF(AH$28&gt;=$E72,MAX(1,INDEX('4. CPI-tabel'!$D$20:$Z$42,MAX($E72,2010)-2003,AH$28-2003)),0))</f>
        <v>1.0932913441897176</v>
      </c>
      <c r="AI72" s="118">
        <f>IF($C72="TD",INDEX('4. CPI-tabel'!$D$20:$Z$42,$E72-2003,AI$28-2003),
IF(AI$28&gt;=$E72,MAX(1,INDEX('4. CPI-tabel'!$D$20:$Z$42,MAX($E72,2010)-2003,AI$28-2003)),0))</f>
        <v>1.0932913441897176</v>
      </c>
      <c r="AJ72" s="118">
        <f>IF($C72="TD",INDEX('4. CPI-tabel'!$D$20:$Z$42,$E72-2003,AJ$28-2003),
IF(AJ$28&gt;=$E72,MAX(1,INDEX('4. CPI-tabel'!$D$20:$Z$42,MAX($E72,2010)-2003,AJ$28-2003)),0))</f>
        <v>1.0932913441897176</v>
      </c>
      <c r="AK72" s="118">
        <f>IF($C72="TD",INDEX('4. CPI-tabel'!$D$20:$Z$42,$E72-2003,AK$28-2003),
IF(AK$28&gt;=$E72,MAX(1,INDEX('4. CPI-tabel'!$D$20:$Z$42,MAX($E72,2010)-2003,AK$28-2003)),0))</f>
        <v>1.0932913441897176</v>
      </c>
      <c r="AL72" s="118">
        <f>IF($C72="TD",INDEX('4. CPI-tabel'!$D$20:$Z$42,$E72-2003,AL$28-2003),
IF(AL$28&gt;=$E72,MAX(1,INDEX('4. CPI-tabel'!$D$20:$Z$42,MAX($E72,2010)-2003,AL$28-2003)),0))</f>
        <v>1.0932913441897176</v>
      </c>
      <c r="AM72" s="118">
        <f>IF($C72="TD",INDEX('4. CPI-tabel'!$D$20:$Z$42,$E72-2003,AM$28-2003),
IF(AM$28&gt;=$E72,MAX(1,INDEX('4. CPI-tabel'!$D$20:$Z$42,MAX($E72,2010)-2003,AM$28-2003)),0))</f>
        <v>1.0932913441897176</v>
      </c>
      <c r="AO72" s="87">
        <f t="shared" si="5"/>
        <v>0</v>
      </c>
      <c r="AP72" s="87">
        <f t="shared" si="6"/>
        <v>0</v>
      </c>
      <c r="AQ72" s="87">
        <f t="shared" si="7"/>
        <v>0</v>
      </c>
      <c r="AR72" s="87">
        <f t="shared" si="8"/>
        <v>70721.353291666674</v>
      </c>
      <c r="AS72" s="87">
        <f t="shared" si="9"/>
        <v>142857.13364916667</v>
      </c>
      <c r="AT72" s="87">
        <f t="shared" si="10"/>
        <v>143999.99071836003</v>
      </c>
      <c r="AU72" s="87">
        <f t="shared" si="11"/>
        <v>144287.99069979676</v>
      </c>
      <c r="AV72" s="87">
        <f t="shared" si="12"/>
        <v>146308.02256959392</v>
      </c>
      <c r="AW72" s="87">
        <f t="shared" si="13"/>
        <v>149380.4910435554</v>
      </c>
      <c r="AX72" s="87">
        <f t="shared" si="14"/>
        <v>153563.14479277493</v>
      </c>
      <c r="AY72" s="87">
        <f t="shared" si="15"/>
        <v>154638.08680632434</v>
      </c>
      <c r="AZ72" s="87">
        <f t="shared" si="16"/>
        <v>185565.7041675892</v>
      </c>
      <c r="BA72" s="87">
        <f t="shared" si="17"/>
        <v>175668.86661198447</v>
      </c>
      <c r="BB72" s="87">
        <f t="shared" si="18"/>
        <v>166299.86039267862</v>
      </c>
      <c r="BC72" s="87">
        <f t="shared" si="19"/>
        <v>157430.53450506911</v>
      </c>
      <c r="BD72" s="87">
        <f t="shared" si="20"/>
        <v>151048.21553864738</v>
      </c>
    </row>
    <row r="73" spans="1:56" s="20" customFormat="1" x14ac:dyDescent="0.2">
      <c r="A73" s="41"/>
      <c r="B73" s="86">
        <f>'3. Investeringen'!B59</f>
        <v>45</v>
      </c>
      <c r="C73" s="86" t="str">
        <f>'3. Investeringen'!F59</f>
        <v>TD</v>
      </c>
      <c r="D73" s="86" t="str">
        <f>'3. Investeringen'!G59</f>
        <v>Nieuwe investeringen TD</v>
      </c>
      <c r="E73" s="121">
        <f>'3. Investeringen'!K59</f>
        <v>2014</v>
      </c>
      <c r="G73" s="86">
        <f>'7. Nominale afschrijvingen'!R62</f>
        <v>0</v>
      </c>
      <c r="H73" s="86">
        <f>'7. Nominale afschrijvingen'!S62</f>
        <v>0</v>
      </c>
      <c r="I73" s="86">
        <f>'7. Nominale afschrijvingen'!T62</f>
        <v>0</v>
      </c>
      <c r="J73" s="86">
        <f>'7. Nominale afschrijvingen'!U62</f>
        <v>0</v>
      </c>
      <c r="K73" s="86">
        <f>'7. Nominale afschrijvingen'!V62</f>
        <v>0</v>
      </c>
      <c r="L73" s="86">
        <f>'7. Nominale afschrijvingen'!W62</f>
        <v>0</v>
      </c>
      <c r="M73" s="86">
        <f>'7. Nominale afschrijvingen'!X62</f>
        <v>0</v>
      </c>
      <c r="N73" s="86">
        <f>'7. Nominale afschrijvingen'!Y62</f>
        <v>0</v>
      </c>
      <c r="O73" s="86">
        <f>'7. Nominale afschrijvingen'!Z62</f>
        <v>0</v>
      </c>
      <c r="P73" s="86">
        <f>'7. Nominale afschrijvingen'!AA62</f>
        <v>0</v>
      </c>
      <c r="Q73" s="86">
        <f>'7. Nominale afschrijvingen'!AB62</f>
        <v>0</v>
      </c>
      <c r="R73" s="86">
        <f>'7. Nominale afschrijvingen'!AC62</f>
        <v>0</v>
      </c>
      <c r="S73" s="86">
        <f>'7. Nominale afschrijvingen'!AD62</f>
        <v>0</v>
      </c>
      <c r="T73" s="86">
        <f>'7. Nominale afschrijvingen'!AE62</f>
        <v>0</v>
      </c>
      <c r="U73" s="86">
        <f>'7. Nominale afschrijvingen'!AF62</f>
        <v>0</v>
      </c>
      <c r="V73" s="86">
        <f>'7. Nominale afschrijvingen'!AG62</f>
        <v>0</v>
      </c>
      <c r="W73" s="40"/>
      <c r="X73" s="118">
        <f>IF($C73="TD",INDEX('4. CPI-tabel'!$D$20:$Z$42,$E73-2003,X$28-2003),
IF(X$28&gt;=$E73,MAX(1,INDEX('4. CPI-tabel'!$D$20:$Z$42,MAX($E73,2010)-2003,X$28-2003)),0))</f>
        <v>0</v>
      </c>
      <c r="Y73" s="118">
        <f>IF($C73="TD",INDEX('4. CPI-tabel'!$D$20:$Z$42,$E73-2003,Y$28-2003),
IF(Y$28&gt;=$E73,MAX(1,INDEX('4. CPI-tabel'!$D$20:$Z$42,MAX($E73,2010)-2003,Y$28-2003)),0))</f>
        <v>0</v>
      </c>
      <c r="Z73" s="118">
        <f>IF($C73="TD",INDEX('4. CPI-tabel'!$D$20:$Z$42,$E73-2003,Z$28-2003),
IF(Z$28&gt;=$E73,MAX(1,INDEX('4. CPI-tabel'!$D$20:$Z$42,MAX($E73,2010)-2003,Z$28-2003)),0))</f>
        <v>0</v>
      </c>
      <c r="AA73" s="118">
        <f>IF($C73="TD",INDEX('4. CPI-tabel'!$D$20:$Z$42,$E73-2003,AA$28-2003),
IF(AA$28&gt;=$E73,MAX(1,INDEX('4. CPI-tabel'!$D$20:$Z$42,MAX($E73,2010)-2003,AA$28-2003)),0))</f>
        <v>1</v>
      </c>
      <c r="AB73" s="118">
        <f>IF($C73="TD",INDEX('4. CPI-tabel'!$D$20:$Z$42,$E73-2003,AB$28-2003),
IF(AB$28&gt;=$E73,MAX(1,INDEX('4. CPI-tabel'!$D$20:$Z$42,MAX($E73,2010)-2003,AB$28-2003)),0))</f>
        <v>1.01</v>
      </c>
      <c r="AC73" s="118">
        <f>IF($C73="TD",INDEX('4. CPI-tabel'!$D$20:$Z$42,$E73-2003,AC$28-2003),
IF(AC$28&gt;=$E73,MAX(1,INDEX('4. CPI-tabel'!$D$20:$Z$42,MAX($E73,2010)-2003,AC$28-2003)),0))</f>
        <v>1.0180800000000001</v>
      </c>
      <c r="AD73" s="118">
        <f>IF($C73="TD",INDEX('4. CPI-tabel'!$D$20:$Z$42,$E73-2003,AD$28-2003),
IF(AD$28&gt;=$E73,MAX(1,INDEX('4. CPI-tabel'!$D$20:$Z$42,MAX($E73,2010)-2003,AD$28-2003)),0))</f>
        <v>1.0201161600000002</v>
      </c>
      <c r="AE73" s="118">
        <f>IF($C73="TD",INDEX('4. CPI-tabel'!$D$20:$Z$42,$E73-2003,AE$28-2003),
IF(AE$28&gt;=$E73,MAX(1,INDEX('4. CPI-tabel'!$D$20:$Z$42,MAX($E73,2010)-2003,AE$28-2003)),0))</f>
        <v>1.0343977862400002</v>
      </c>
      <c r="AF73" s="118">
        <f>IF($C73="TD",INDEX('4. CPI-tabel'!$D$20:$Z$42,$E73-2003,AF$28-2003),
IF(AF$28&gt;=$E73,MAX(1,INDEX('4. CPI-tabel'!$D$20:$Z$42,MAX($E73,2010)-2003,AF$28-2003)),0))</f>
        <v>1.0561201397510402</v>
      </c>
      <c r="AG73" s="118">
        <f>IF($C73="TD",INDEX('4. CPI-tabel'!$D$20:$Z$42,$E73-2003,AG$28-2003),
IF(AG$28&gt;=$E73,MAX(1,INDEX('4. CPI-tabel'!$D$20:$Z$42,MAX($E73,2010)-2003,AG$28-2003)),0))</f>
        <v>1.0856915036640693</v>
      </c>
      <c r="AH73" s="118">
        <f>IF($C73="TD",INDEX('4. CPI-tabel'!$D$20:$Z$42,$E73-2003,AH$28-2003),
IF(AH$28&gt;=$E73,MAX(1,INDEX('4. CPI-tabel'!$D$20:$Z$42,MAX($E73,2010)-2003,AH$28-2003)),0))</f>
        <v>1.0932913441897176</v>
      </c>
      <c r="AI73" s="118">
        <f>IF($C73="TD",INDEX('4. CPI-tabel'!$D$20:$Z$42,$E73-2003,AI$28-2003),
IF(AI$28&gt;=$E73,MAX(1,INDEX('4. CPI-tabel'!$D$20:$Z$42,MAX($E73,2010)-2003,AI$28-2003)),0))</f>
        <v>1.0932913441897176</v>
      </c>
      <c r="AJ73" s="118">
        <f>IF($C73="TD",INDEX('4. CPI-tabel'!$D$20:$Z$42,$E73-2003,AJ$28-2003),
IF(AJ$28&gt;=$E73,MAX(1,INDEX('4. CPI-tabel'!$D$20:$Z$42,MAX($E73,2010)-2003,AJ$28-2003)),0))</f>
        <v>1.0932913441897176</v>
      </c>
      <c r="AK73" s="118">
        <f>IF($C73="TD",INDEX('4. CPI-tabel'!$D$20:$Z$42,$E73-2003,AK$28-2003),
IF(AK$28&gt;=$E73,MAX(1,INDEX('4. CPI-tabel'!$D$20:$Z$42,MAX($E73,2010)-2003,AK$28-2003)),0))</f>
        <v>1.0932913441897176</v>
      </c>
      <c r="AL73" s="118">
        <f>IF($C73="TD",INDEX('4. CPI-tabel'!$D$20:$Z$42,$E73-2003,AL$28-2003),
IF(AL$28&gt;=$E73,MAX(1,INDEX('4. CPI-tabel'!$D$20:$Z$42,MAX($E73,2010)-2003,AL$28-2003)),0))</f>
        <v>1.0932913441897176</v>
      </c>
      <c r="AM73" s="118">
        <f>IF($C73="TD",INDEX('4. CPI-tabel'!$D$20:$Z$42,$E73-2003,AM$28-2003),
IF(AM$28&gt;=$E73,MAX(1,INDEX('4. CPI-tabel'!$D$20:$Z$42,MAX($E73,2010)-2003,AM$28-2003)),0))</f>
        <v>1.0932913441897176</v>
      </c>
      <c r="AO73" s="87">
        <f t="shared" si="5"/>
        <v>0</v>
      </c>
      <c r="AP73" s="87">
        <f t="shared" si="6"/>
        <v>0</v>
      </c>
      <c r="AQ73" s="87">
        <f t="shared" si="7"/>
        <v>0</v>
      </c>
      <c r="AR73" s="87">
        <f t="shared" si="8"/>
        <v>0</v>
      </c>
      <c r="AS73" s="87">
        <f t="shared" si="9"/>
        <v>0</v>
      </c>
      <c r="AT73" s="87">
        <f t="shared" si="10"/>
        <v>0</v>
      </c>
      <c r="AU73" s="87">
        <f t="shared" si="11"/>
        <v>0</v>
      </c>
      <c r="AV73" s="87">
        <f t="shared" si="12"/>
        <v>0</v>
      </c>
      <c r="AW73" s="87">
        <f t="shared" si="13"/>
        <v>0</v>
      </c>
      <c r="AX73" s="87">
        <f t="shared" si="14"/>
        <v>0</v>
      </c>
      <c r="AY73" s="87">
        <f t="shared" si="15"/>
        <v>0</v>
      </c>
      <c r="AZ73" s="87">
        <f t="shared" si="16"/>
        <v>0</v>
      </c>
      <c r="BA73" s="87">
        <f t="shared" si="17"/>
        <v>0</v>
      </c>
      <c r="BB73" s="87">
        <f t="shared" si="18"/>
        <v>0</v>
      </c>
      <c r="BC73" s="87">
        <f t="shared" si="19"/>
        <v>0</v>
      </c>
      <c r="BD73" s="87">
        <f t="shared" si="20"/>
        <v>0</v>
      </c>
    </row>
    <row r="74" spans="1:56" s="20" customFormat="1" x14ac:dyDescent="0.2">
      <c r="A74" s="41"/>
      <c r="B74" s="86">
        <f>'3. Investeringen'!B60</f>
        <v>46</v>
      </c>
      <c r="C74" s="86" t="str">
        <f>'3. Investeringen'!F60</f>
        <v>TD</v>
      </c>
      <c r="D74" s="86" t="str">
        <f>'3. Investeringen'!G60</f>
        <v>Nieuwe investeringen TD</v>
      </c>
      <c r="E74" s="121">
        <f>'3. Investeringen'!K60</f>
        <v>2015</v>
      </c>
      <c r="G74" s="86">
        <f>'7. Nominale afschrijvingen'!R63</f>
        <v>0</v>
      </c>
      <c r="H74" s="86">
        <f>'7. Nominale afschrijvingen'!S63</f>
        <v>0</v>
      </c>
      <c r="I74" s="86">
        <f>'7. Nominale afschrijvingen'!T63</f>
        <v>0</v>
      </c>
      <c r="J74" s="86">
        <f>'7. Nominale afschrijvingen'!U63</f>
        <v>0</v>
      </c>
      <c r="K74" s="86">
        <f>'7. Nominale afschrijvingen'!V63</f>
        <v>83930.660896022688</v>
      </c>
      <c r="L74" s="86">
        <f>'7. Nominale afschrijvingen'!W63</f>
        <v>167861.32179204538</v>
      </c>
      <c r="M74" s="86">
        <f>'7. Nominale afschrijvingen'!X63</f>
        <v>167861.32179204538</v>
      </c>
      <c r="N74" s="86">
        <f>'7. Nominale afschrijvingen'!Y63</f>
        <v>167861.32179204538</v>
      </c>
      <c r="O74" s="86">
        <f>'7. Nominale afschrijvingen'!Z63</f>
        <v>167861.32179204538</v>
      </c>
      <c r="P74" s="86">
        <f>'7. Nominale afschrijvingen'!AA63</f>
        <v>167861.32179204538</v>
      </c>
      <c r="Q74" s="86">
        <f>'7. Nominale afschrijvingen'!AB63</f>
        <v>167861.32179204538</v>
      </c>
      <c r="R74" s="86">
        <f>'7. Nominale afschrijvingen'!AC63</f>
        <v>201433.58615045442</v>
      </c>
      <c r="S74" s="86">
        <f>'7. Nominale afschrijvingen'!AD63</f>
        <v>196449.66236941225</v>
      </c>
      <c r="T74" s="86">
        <f>'7. Nominale afschrijvingen'!AE63</f>
        <v>191589.05216645772</v>
      </c>
      <c r="U74" s="86">
        <f>'7. Nominale afschrijvingen'!AF63</f>
        <v>186848.70448398867</v>
      </c>
      <c r="V74" s="86">
        <f>'7. Nominale afschrijvingen'!AG63</f>
        <v>182225.64375448792</v>
      </c>
      <c r="W74" s="40"/>
      <c r="X74" s="118">
        <f>IF($C74="TD",INDEX('4. CPI-tabel'!$D$20:$Z$42,$E74-2003,X$28-2003),
IF(X$28&gt;=$E74,MAX(1,INDEX('4. CPI-tabel'!$D$20:$Z$42,MAX($E74,2010)-2003,X$28-2003)),0))</f>
        <v>0</v>
      </c>
      <c r="Y74" s="118">
        <f>IF($C74="TD",INDEX('4. CPI-tabel'!$D$20:$Z$42,$E74-2003,Y$28-2003),
IF(Y$28&gt;=$E74,MAX(1,INDEX('4. CPI-tabel'!$D$20:$Z$42,MAX($E74,2010)-2003,Y$28-2003)),0))</f>
        <v>0</v>
      </c>
      <c r="Z74" s="118">
        <f>IF($C74="TD",INDEX('4. CPI-tabel'!$D$20:$Z$42,$E74-2003,Z$28-2003),
IF(Z$28&gt;=$E74,MAX(1,INDEX('4. CPI-tabel'!$D$20:$Z$42,MAX($E74,2010)-2003,Z$28-2003)),0))</f>
        <v>0</v>
      </c>
      <c r="AA74" s="118">
        <f>IF($C74="TD",INDEX('4. CPI-tabel'!$D$20:$Z$42,$E74-2003,AA$28-2003),
IF(AA$28&gt;=$E74,MAX(1,INDEX('4. CPI-tabel'!$D$20:$Z$42,MAX($E74,2010)-2003,AA$28-2003)),0))</f>
        <v>0</v>
      </c>
      <c r="AB74" s="118">
        <f>IF($C74="TD",INDEX('4. CPI-tabel'!$D$20:$Z$42,$E74-2003,AB$28-2003),
IF(AB$28&gt;=$E74,MAX(1,INDEX('4. CPI-tabel'!$D$20:$Z$42,MAX($E74,2010)-2003,AB$28-2003)),0))</f>
        <v>1</v>
      </c>
      <c r="AC74" s="118">
        <f>IF($C74="TD",INDEX('4. CPI-tabel'!$D$20:$Z$42,$E74-2003,AC$28-2003),
IF(AC$28&gt;=$E74,MAX(1,INDEX('4. CPI-tabel'!$D$20:$Z$42,MAX($E74,2010)-2003,AC$28-2003)),0))</f>
        <v>1.008</v>
      </c>
      <c r="AD74" s="118">
        <f>IF($C74="TD",INDEX('4. CPI-tabel'!$D$20:$Z$42,$E74-2003,AD$28-2003),
IF(AD$28&gt;=$E74,MAX(1,INDEX('4. CPI-tabel'!$D$20:$Z$42,MAX($E74,2010)-2003,AD$28-2003)),0))</f>
        <v>1.010016</v>
      </c>
      <c r="AE74" s="118">
        <f>IF($C74="TD",INDEX('4. CPI-tabel'!$D$20:$Z$42,$E74-2003,AE$28-2003),
IF(AE$28&gt;=$E74,MAX(1,INDEX('4. CPI-tabel'!$D$20:$Z$42,MAX($E74,2010)-2003,AE$28-2003)),0))</f>
        <v>1.0241562239999999</v>
      </c>
      <c r="AF74" s="118">
        <f>IF($C74="TD",INDEX('4. CPI-tabel'!$D$20:$Z$42,$E74-2003,AF$28-2003),
IF(AF$28&gt;=$E74,MAX(1,INDEX('4. CPI-tabel'!$D$20:$Z$42,MAX($E74,2010)-2003,AF$28-2003)),0))</f>
        <v>1.0456635047039999</v>
      </c>
      <c r="AG74" s="118">
        <f>IF($C74="TD",INDEX('4. CPI-tabel'!$D$20:$Z$42,$E74-2003,AG$28-2003),
IF(AG$28&gt;=$E74,MAX(1,INDEX('4. CPI-tabel'!$D$20:$Z$42,MAX($E74,2010)-2003,AG$28-2003)),0))</f>
        <v>1.0749420828357119</v>
      </c>
      <c r="AH74" s="118">
        <f>IF($C74="TD",INDEX('4. CPI-tabel'!$D$20:$Z$42,$E74-2003,AH$28-2003),
IF(AH$28&gt;=$E74,MAX(1,INDEX('4. CPI-tabel'!$D$20:$Z$42,MAX($E74,2010)-2003,AH$28-2003)),0))</f>
        <v>1.0824666774155618</v>
      </c>
      <c r="AI74" s="118">
        <f>IF($C74="TD",INDEX('4. CPI-tabel'!$D$20:$Z$42,$E74-2003,AI$28-2003),
IF(AI$28&gt;=$E74,MAX(1,INDEX('4. CPI-tabel'!$D$20:$Z$42,MAX($E74,2010)-2003,AI$28-2003)),0))</f>
        <v>1.0824666774155618</v>
      </c>
      <c r="AJ74" s="118">
        <f>IF($C74="TD",INDEX('4. CPI-tabel'!$D$20:$Z$42,$E74-2003,AJ$28-2003),
IF(AJ$28&gt;=$E74,MAX(1,INDEX('4. CPI-tabel'!$D$20:$Z$42,MAX($E74,2010)-2003,AJ$28-2003)),0))</f>
        <v>1.0824666774155618</v>
      </c>
      <c r="AK74" s="118">
        <f>IF($C74="TD",INDEX('4. CPI-tabel'!$D$20:$Z$42,$E74-2003,AK$28-2003),
IF(AK$28&gt;=$E74,MAX(1,INDEX('4. CPI-tabel'!$D$20:$Z$42,MAX($E74,2010)-2003,AK$28-2003)),0))</f>
        <v>1.0824666774155618</v>
      </c>
      <c r="AL74" s="118">
        <f>IF($C74="TD",INDEX('4. CPI-tabel'!$D$20:$Z$42,$E74-2003,AL$28-2003),
IF(AL$28&gt;=$E74,MAX(1,INDEX('4. CPI-tabel'!$D$20:$Z$42,MAX($E74,2010)-2003,AL$28-2003)),0))</f>
        <v>1.0824666774155618</v>
      </c>
      <c r="AM74" s="118">
        <f>IF($C74="TD",INDEX('4. CPI-tabel'!$D$20:$Z$42,$E74-2003,AM$28-2003),
IF(AM$28&gt;=$E74,MAX(1,INDEX('4. CPI-tabel'!$D$20:$Z$42,MAX($E74,2010)-2003,AM$28-2003)),0))</f>
        <v>1.0824666774155618</v>
      </c>
      <c r="AO74" s="87">
        <f t="shared" si="5"/>
        <v>0</v>
      </c>
      <c r="AP74" s="87">
        <f t="shared" si="6"/>
        <v>0</v>
      </c>
      <c r="AQ74" s="87">
        <f t="shared" si="7"/>
        <v>0</v>
      </c>
      <c r="AR74" s="87">
        <f t="shared" si="8"/>
        <v>0</v>
      </c>
      <c r="AS74" s="87">
        <f t="shared" si="9"/>
        <v>83930.660896022688</v>
      </c>
      <c r="AT74" s="87">
        <f t="shared" si="10"/>
        <v>169204.21236638175</v>
      </c>
      <c r="AU74" s="87">
        <f t="shared" si="11"/>
        <v>169542.62079111452</v>
      </c>
      <c r="AV74" s="87">
        <f t="shared" si="12"/>
        <v>171916.21748219008</v>
      </c>
      <c r="AW74" s="87">
        <f t="shared" si="13"/>
        <v>175526.45804931608</v>
      </c>
      <c r="AX74" s="87">
        <f t="shared" si="14"/>
        <v>180441.19887469694</v>
      </c>
      <c r="AY74" s="87">
        <f t="shared" si="15"/>
        <v>181704.2872668198</v>
      </c>
      <c r="AZ74" s="87">
        <f t="shared" si="16"/>
        <v>218045.14472018371</v>
      </c>
      <c r="BA74" s="87">
        <f t="shared" si="17"/>
        <v>212650.21330442661</v>
      </c>
      <c r="BB74" s="87">
        <f t="shared" si="18"/>
        <v>207388.76472782224</v>
      </c>
      <c r="BC74" s="87">
        <f t="shared" si="19"/>
        <v>202257.49632218538</v>
      </c>
      <c r="BD74" s="87">
        <f t="shared" si="20"/>
        <v>197253.18713483235</v>
      </c>
    </row>
    <row r="75" spans="1:56" s="20" customFormat="1" x14ac:dyDescent="0.2">
      <c r="A75" s="41"/>
      <c r="B75" s="86">
        <f>'3. Investeringen'!B61</f>
        <v>47</v>
      </c>
      <c r="C75" s="86" t="str">
        <f>'3. Investeringen'!F61</f>
        <v>TD</v>
      </c>
      <c r="D75" s="86" t="str">
        <f>'3. Investeringen'!G61</f>
        <v>Nieuwe investeringen TD</v>
      </c>
      <c r="E75" s="121">
        <f>'3. Investeringen'!K61</f>
        <v>2015</v>
      </c>
      <c r="G75" s="86">
        <f>'7. Nominale afschrijvingen'!R64</f>
        <v>0</v>
      </c>
      <c r="H75" s="86">
        <f>'7. Nominale afschrijvingen'!S64</f>
        <v>0</v>
      </c>
      <c r="I75" s="86">
        <f>'7. Nominale afschrijvingen'!T64</f>
        <v>0</v>
      </c>
      <c r="J75" s="86">
        <f>'7. Nominale afschrijvingen'!U64</f>
        <v>0</v>
      </c>
      <c r="K75" s="86">
        <f>'7. Nominale afschrijvingen'!V64</f>
        <v>579783.82661229942</v>
      </c>
      <c r="L75" s="86">
        <f>'7. Nominale afschrijvingen'!W64</f>
        <v>1159567.6532245988</v>
      </c>
      <c r="M75" s="86">
        <f>'7. Nominale afschrijvingen'!X64</f>
        <v>1159567.6532245988</v>
      </c>
      <c r="N75" s="86">
        <f>'7. Nominale afschrijvingen'!Y64</f>
        <v>1159567.6532245988</v>
      </c>
      <c r="O75" s="86">
        <f>'7. Nominale afschrijvingen'!Z64</f>
        <v>1159567.6532245988</v>
      </c>
      <c r="P75" s="86">
        <f>'7. Nominale afschrijvingen'!AA64</f>
        <v>1159567.6532245988</v>
      </c>
      <c r="Q75" s="86">
        <f>'7. Nominale afschrijvingen'!AB64</f>
        <v>1159567.6532245988</v>
      </c>
      <c r="R75" s="86">
        <f>'7. Nominale afschrijvingen'!AC64</f>
        <v>1391481.1838695186</v>
      </c>
      <c r="S75" s="86">
        <f>'7. Nominale afschrijvingen'!AD64</f>
        <v>1348110.3417748844</v>
      </c>
      <c r="T75" s="86">
        <f>'7. Nominale afschrijvingen'!AE64</f>
        <v>1306091.3181351477</v>
      </c>
      <c r="U75" s="86">
        <f>'7. Nominale afschrijvingen'!AF64</f>
        <v>1265381.9783491171</v>
      </c>
      <c r="V75" s="86">
        <f>'7. Nominale afschrijvingen'!AG64</f>
        <v>1225941.5011018717</v>
      </c>
      <c r="W75" s="40"/>
      <c r="X75" s="118">
        <f>IF($C75="TD",INDEX('4. CPI-tabel'!$D$20:$Z$42,$E75-2003,X$28-2003),
IF(X$28&gt;=$E75,MAX(1,INDEX('4. CPI-tabel'!$D$20:$Z$42,MAX($E75,2010)-2003,X$28-2003)),0))</f>
        <v>0</v>
      </c>
      <c r="Y75" s="118">
        <f>IF($C75="TD",INDEX('4. CPI-tabel'!$D$20:$Z$42,$E75-2003,Y$28-2003),
IF(Y$28&gt;=$E75,MAX(1,INDEX('4. CPI-tabel'!$D$20:$Z$42,MAX($E75,2010)-2003,Y$28-2003)),0))</f>
        <v>0</v>
      </c>
      <c r="Z75" s="118">
        <f>IF($C75="TD",INDEX('4. CPI-tabel'!$D$20:$Z$42,$E75-2003,Z$28-2003),
IF(Z$28&gt;=$E75,MAX(1,INDEX('4. CPI-tabel'!$D$20:$Z$42,MAX($E75,2010)-2003,Z$28-2003)),0))</f>
        <v>0</v>
      </c>
      <c r="AA75" s="118">
        <f>IF($C75="TD",INDEX('4. CPI-tabel'!$D$20:$Z$42,$E75-2003,AA$28-2003),
IF(AA$28&gt;=$E75,MAX(1,INDEX('4. CPI-tabel'!$D$20:$Z$42,MAX($E75,2010)-2003,AA$28-2003)),0))</f>
        <v>0</v>
      </c>
      <c r="AB75" s="118">
        <f>IF($C75="TD",INDEX('4. CPI-tabel'!$D$20:$Z$42,$E75-2003,AB$28-2003),
IF(AB$28&gt;=$E75,MAX(1,INDEX('4. CPI-tabel'!$D$20:$Z$42,MAX($E75,2010)-2003,AB$28-2003)),0))</f>
        <v>1</v>
      </c>
      <c r="AC75" s="118">
        <f>IF($C75="TD",INDEX('4. CPI-tabel'!$D$20:$Z$42,$E75-2003,AC$28-2003),
IF(AC$28&gt;=$E75,MAX(1,INDEX('4. CPI-tabel'!$D$20:$Z$42,MAX($E75,2010)-2003,AC$28-2003)),0))</f>
        <v>1.008</v>
      </c>
      <c r="AD75" s="118">
        <f>IF($C75="TD",INDEX('4. CPI-tabel'!$D$20:$Z$42,$E75-2003,AD$28-2003),
IF(AD$28&gt;=$E75,MAX(1,INDEX('4. CPI-tabel'!$D$20:$Z$42,MAX($E75,2010)-2003,AD$28-2003)),0))</f>
        <v>1.010016</v>
      </c>
      <c r="AE75" s="118">
        <f>IF($C75="TD",INDEX('4. CPI-tabel'!$D$20:$Z$42,$E75-2003,AE$28-2003),
IF(AE$28&gt;=$E75,MAX(1,INDEX('4. CPI-tabel'!$D$20:$Z$42,MAX($E75,2010)-2003,AE$28-2003)),0))</f>
        <v>1.0241562239999999</v>
      </c>
      <c r="AF75" s="118">
        <f>IF($C75="TD",INDEX('4. CPI-tabel'!$D$20:$Z$42,$E75-2003,AF$28-2003),
IF(AF$28&gt;=$E75,MAX(1,INDEX('4. CPI-tabel'!$D$20:$Z$42,MAX($E75,2010)-2003,AF$28-2003)),0))</f>
        <v>1.0456635047039999</v>
      </c>
      <c r="AG75" s="118">
        <f>IF($C75="TD",INDEX('4. CPI-tabel'!$D$20:$Z$42,$E75-2003,AG$28-2003),
IF(AG$28&gt;=$E75,MAX(1,INDEX('4. CPI-tabel'!$D$20:$Z$42,MAX($E75,2010)-2003,AG$28-2003)),0))</f>
        <v>1.0749420828357119</v>
      </c>
      <c r="AH75" s="118">
        <f>IF($C75="TD",INDEX('4. CPI-tabel'!$D$20:$Z$42,$E75-2003,AH$28-2003),
IF(AH$28&gt;=$E75,MAX(1,INDEX('4. CPI-tabel'!$D$20:$Z$42,MAX($E75,2010)-2003,AH$28-2003)),0))</f>
        <v>1.0824666774155618</v>
      </c>
      <c r="AI75" s="118">
        <f>IF($C75="TD",INDEX('4. CPI-tabel'!$D$20:$Z$42,$E75-2003,AI$28-2003),
IF(AI$28&gt;=$E75,MAX(1,INDEX('4. CPI-tabel'!$D$20:$Z$42,MAX($E75,2010)-2003,AI$28-2003)),0))</f>
        <v>1.0824666774155618</v>
      </c>
      <c r="AJ75" s="118">
        <f>IF($C75="TD",INDEX('4. CPI-tabel'!$D$20:$Z$42,$E75-2003,AJ$28-2003),
IF(AJ$28&gt;=$E75,MAX(1,INDEX('4. CPI-tabel'!$D$20:$Z$42,MAX($E75,2010)-2003,AJ$28-2003)),0))</f>
        <v>1.0824666774155618</v>
      </c>
      <c r="AK75" s="118">
        <f>IF($C75="TD",INDEX('4. CPI-tabel'!$D$20:$Z$42,$E75-2003,AK$28-2003),
IF(AK$28&gt;=$E75,MAX(1,INDEX('4. CPI-tabel'!$D$20:$Z$42,MAX($E75,2010)-2003,AK$28-2003)),0))</f>
        <v>1.0824666774155618</v>
      </c>
      <c r="AL75" s="118">
        <f>IF($C75="TD",INDEX('4. CPI-tabel'!$D$20:$Z$42,$E75-2003,AL$28-2003),
IF(AL$28&gt;=$E75,MAX(1,INDEX('4. CPI-tabel'!$D$20:$Z$42,MAX($E75,2010)-2003,AL$28-2003)),0))</f>
        <v>1.0824666774155618</v>
      </c>
      <c r="AM75" s="118">
        <f>IF($C75="TD",INDEX('4. CPI-tabel'!$D$20:$Z$42,$E75-2003,AM$28-2003),
IF(AM$28&gt;=$E75,MAX(1,INDEX('4. CPI-tabel'!$D$20:$Z$42,MAX($E75,2010)-2003,AM$28-2003)),0))</f>
        <v>1.0824666774155618</v>
      </c>
      <c r="AO75" s="87">
        <f t="shared" si="5"/>
        <v>0</v>
      </c>
      <c r="AP75" s="87">
        <f t="shared" si="6"/>
        <v>0</v>
      </c>
      <c r="AQ75" s="87">
        <f t="shared" si="7"/>
        <v>0</v>
      </c>
      <c r="AR75" s="87">
        <f t="shared" si="8"/>
        <v>0</v>
      </c>
      <c r="AS75" s="87">
        <f t="shared" si="9"/>
        <v>579783.82661229942</v>
      </c>
      <c r="AT75" s="87">
        <f t="shared" si="10"/>
        <v>1168844.1944503956</v>
      </c>
      <c r="AU75" s="87">
        <f t="shared" si="11"/>
        <v>1171181.8828392965</v>
      </c>
      <c r="AV75" s="87">
        <f t="shared" si="12"/>
        <v>1187578.4291990465</v>
      </c>
      <c r="AW75" s="87">
        <f t="shared" si="13"/>
        <v>1212517.5762122264</v>
      </c>
      <c r="AX75" s="87">
        <f t="shared" si="14"/>
        <v>1246468.0683461688</v>
      </c>
      <c r="AY75" s="87">
        <f t="shared" si="15"/>
        <v>1255193.3448245919</v>
      </c>
      <c r="AZ75" s="87">
        <f t="shared" si="16"/>
        <v>1506232.0137895101</v>
      </c>
      <c r="BA75" s="87">
        <f t="shared" si="17"/>
        <v>1459284.5224506166</v>
      </c>
      <c r="BB75" s="87">
        <f t="shared" si="18"/>
        <v>1413800.3295430648</v>
      </c>
      <c r="BC75" s="87">
        <f t="shared" si="19"/>
        <v>1369733.8257650991</v>
      </c>
      <c r="BD75" s="87">
        <f t="shared" si="20"/>
        <v>1327040.8234035894</v>
      </c>
    </row>
    <row r="76" spans="1:56" s="20" customFormat="1" x14ac:dyDescent="0.2">
      <c r="A76" s="41"/>
      <c r="B76" s="86">
        <f>'3. Investeringen'!B62</f>
        <v>48</v>
      </c>
      <c r="C76" s="86" t="str">
        <f>'3. Investeringen'!F62</f>
        <v>TD</v>
      </c>
      <c r="D76" s="86" t="str">
        <f>'3. Investeringen'!G62</f>
        <v>Nieuwe investeringen TD</v>
      </c>
      <c r="E76" s="121">
        <f>'3. Investeringen'!K62</f>
        <v>2015</v>
      </c>
      <c r="G76" s="86">
        <f>'7. Nominale afschrijvingen'!R65</f>
        <v>0</v>
      </c>
      <c r="H76" s="86">
        <f>'7. Nominale afschrijvingen'!S65</f>
        <v>0</v>
      </c>
      <c r="I76" s="86">
        <f>'7. Nominale afschrijvingen'!T65</f>
        <v>0</v>
      </c>
      <c r="J76" s="86">
        <f>'7. Nominale afschrijvingen'!U65</f>
        <v>0</v>
      </c>
      <c r="K76" s="86">
        <f>'7. Nominale afschrijvingen'!V65</f>
        <v>141025.43597115538</v>
      </c>
      <c r="L76" s="86">
        <f>'7. Nominale afschrijvingen'!W65</f>
        <v>282050.87194231077</v>
      </c>
      <c r="M76" s="86">
        <f>'7. Nominale afschrijvingen'!X65</f>
        <v>282050.87194231077</v>
      </c>
      <c r="N76" s="86">
        <f>'7. Nominale afschrijvingen'!Y65</f>
        <v>282050.87194231077</v>
      </c>
      <c r="O76" s="86">
        <f>'7. Nominale afschrijvingen'!Z65</f>
        <v>282050.87194231077</v>
      </c>
      <c r="P76" s="86">
        <f>'7. Nominale afschrijvingen'!AA65</f>
        <v>282050.87194231077</v>
      </c>
      <c r="Q76" s="86">
        <f>'7. Nominale afschrijvingen'!AB65</f>
        <v>282050.87194231077</v>
      </c>
      <c r="R76" s="86">
        <f>'7. Nominale afschrijvingen'!AC65</f>
        <v>338461.04633077292</v>
      </c>
      <c r="S76" s="86">
        <f>'7. Nominale afschrijvingen'!AD65</f>
        <v>321177.92907132918</v>
      </c>
      <c r="T76" s="86">
        <f>'7. Nominale afschrijvingen'!AE65</f>
        <v>304777.35396981449</v>
      </c>
      <c r="U76" s="86">
        <f>'7. Nominale afschrijvingen'!AF65</f>
        <v>289214.25504369632</v>
      </c>
      <c r="V76" s="86">
        <f>'7. Nominale afschrijvingen'!AG65</f>
        <v>275618.71313993278</v>
      </c>
      <c r="W76" s="40"/>
      <c r="X76" s="118">
        <f>IF($C76="TD",INDEX('4. CPI-tabel'!$D$20:$Z$42,$E76-2003,X$28-2003),
IF(X$28&gt;=$E76,MAX(1,INDEX('4. CPI-tabel'!$D$20:$Z$42,MAX($E76,2010)-2003,X$28-2003)),0))</f>
        <v>0</v>
      </c>
      <c r="Y76" s="118">
        <f>IF($C76="TD",INDEX('4. CPI-tabel'!$D$20:$Z$42,$E76-2003,Y$28-2003),
IF(Y$28&gt;=$E76,MAX(1,INDEX('4. CPI-tabel'!$D$20:$Z$42,MAX($E76,2010)-2003,Y$28-2003)),0))</f>
        <v>0</v>
      </c>
      <c r="Z76" s="118">
        <f>IF($C76="TD",INDEX('4. CPI-tabel'!$D$20:$Z$42,$E76-2003,Z$28-2003),
IF(Z$28&gt;=$E76,MAX(1,INDEX('4. CPI-tabel'!$D$20:$Z$42,MAX($E76,2010)-2003,Z$28-2003)),0))</f>
        <v>0</v>
      </c>
      <c r="AA76" s="118">
        <f>IF($C76="TD",INDEX('4. CPI-tabel'!$D$20:$Z$42,$E76-2003,AA$28-2003),
IF(AA$28&gt;=$E76,MAX(1,INDEX('4. CPI-tabel'!$D$20:$Z$42,MAX($E76,2010)-2003,AA$28-2003)),0))</f>
        <v>0</v>
      </c>
      <c r="AB76" s="118">
        <f>IF($C76="TD",INDEX('4. CPI-tabel'!$D$20:$Z$42,$E76-2003,AB$28-2003),
IF(AB$28&gt;=$E76,MAX(1,INDEX('4. CPI-tabel'!$D$20:$Z$42,MAX($E76,2010)-2003,AB$28-2003)),0))</f>
        <v>1</v>
      </c>
      <c r="AC76" s="118">
        <f>IF($C76="TD",INDEX('4. CPI-tabel'!$D$20:$Z$42,$E76-2003,AC$28-2003),
IF(AC$28&gt;=$E76,MAX(1,INDEX('4. CPI-tabel'!$D$20:$Z$42,MAX($E76,2010)-2003,AC$28-2003)),0))</f>
        <v>1.008</v>
      </c>
      <c r="AD76" s="118">
        <f>IF($C76="TD",INDEX('4. CPI-tabel'!$D$20:$Z$42,$E76-2003,AD$28-2003),
IF(AD$28&gt;=$E76,MAX(1,INDEX('4. CPI-tabel'!$D$20:$Z$42,MAX($E76,2010)-2003,AD$28-2003)),0))</f>
        <v>1.010016</v>
      </c>
      <c r="AE76" s="118">
        <f>IF($C76="TD",INDEX('4. CPI-tabel'!$D$20:$Z$42,$E76-2003,AE$28-2003),
IF(AE$28&gt;=$E76,MAX(1,INDEX('4. CPI-tabel'!$D$20:$Z$42,MAX($E76,2010)-2003,AE$28-2003)),0))</f>
        <v>1.0241562239999999</v>
      </c>
      <c r="AF76" s="118">
        <f>IF($C76="TD",INDEX('4. CPI-tabel'!$D$20:$Z$42,$E76-2003,AF$28-2003),
IF(AF$28&gt;=$E76,MAX(1,INDEX('4. CPI-tabel'!$D$20:$Z$42,MAX($E76,2010)-2003,AF$28-2003)),0))</f>
        <v>1.0456635047039999</v>
      </c>
      <c r="AG76" s="118">
        <f>IF($C76="TD",INDEX('4. CPI-tabel'!$D$20:$Z$42,$E76-2003,AG$28-2003),
IF(AG$28&gt;=$E76,MAX(1,INDEX('4. CPI-tabel'!$D$20:$Z$42,MAX($E76,2010)-2003,AG$28-2003)),0))</f>
        <v>1.0749420828357119</v>
      </c>
      <c r="AH76" s="118">
        <f>IF($C76="TD",INDEX('4. CPI-tabel'!$D$20:$Z$42,$E76-2003,AH$28-2003),
IF(AH$28&gt;=$E76,MAX(1,INDEX('4. CPI-tabel'!$D$20:$Z$42,MAX($E76,2010)-2003,AH$28-2003)),0))</f>
        <v>1.0824666774155618</v>
      </c>
      <c r="AI76" s="118">
        <f>IF($C76="TD",INDEX('4. CPI-tabel'!$D$20:$Z$42,$E76-2003,AI$28-2003),
IF(AI$28&gt;=$E76,MAX(1,INDEX('4. CPI-tabel'!$D$20:$Z$42,MAX($E76,2010)-2003,AI$28-2003)),0))</f>
        <v>1.0824666774155618</v>
      </c>
      <c r="AJ76" s="118">
        <f>IF($C76="TD",INDEX('4. CPI-tabel'!$D$20:$Z$42,$E76-2003,AJ$28-2003),
IF(AJ$28&gt;=$E76,MAX(1,INDEX('4. CPI-tabel'!$D$20:$Z$42,MAX($E76,2010)-2003,AJ$28-2003)),0))</f>
        <v>1.0824666774155618</v>
      </c>
      <c r="AK76" s="118">
        <f>IF($C76="TD",INDEX('4. CPI-tabel'!$D$20:$Z$42,$E76-2003,AK$28-2003),
IF(AK$28&gt;=$E76,MAX(1,INDEX('4. CPI-tabel'!$D$20:$Z$42,MAX($E76,2010)-2003,AK$28-2003)),0))</f>
        <v>1.0824666774155618</v>
      </c>
      <c r="AL76" s="118">
        <f>IF($C76="TD",INDEX('4. CPI-tabel'!$D$20:$Z$42,$E76-2003,AL$28-2003),
IF(AL$28&gt;=$E76,MAX(1,INDEX('4. CPI-tabel'!$D$20:$Z$42,MAX($E76,2010)-2003,AL$28-2003)),0))</f>
        <v>1.0824666774155618</v>
      </c>
      <c r="AM76" s="118">
        <f>IF($C76="TD",INDEX('4. CPI-tabel'!$D$20:$Z$42,$E76-2003,AM$28-2003),
IF(AM$28&gt;=$E76,MAX(1,INDEX('4. CPI-tabel'!$D$20:$Z$42,MAX($E76,2010)-2003,AM$28-2003)),0))</f>
        <v>1.0824666774155618</v>
      </c>
      <c r="AO76" s="87">
        <f t="shared" si="5"/>
        <v>0</v>
      </c>
      <c r="AP76" s="87">
        <f t="shared" si="6"/>
        <v>0</v>
      </c>
      <c r="AQ76" s="87">
        <f t="shared" si="7"/>
        <v>0</v>
      </c>
      <c r="AR76" s="87">
        <f t="shared" si="8"/>
        <v>0</v>
      </c>
      <c r="AS76" s="87">
        <f t="shared" si="9"/>
        <v>141025.43597115538</v>
      </c>
      <c r="AT76" s="87">
        <f t="shared" si="10"/>
        <v>284307.27891784924</v>
      </c>
      <c r="AU76" s="87">
        <f t="shared" si="11"/>
        <v>284875.89347568498</v>
      </c>
      <c r="AV76" s="87">
        <f t="shared" si="12"/>
        <v>288864.15598434454</v>
      </c>
      <c r="AW76" s="87">
        <f t="shared" si="13"/>
        <v>294930.30326001573</v>
      </c>
      <c r="AX76" s="87">
        <f t="shared" si="14"/>
        <v>303188.3517512962</v>
      </c>
      <c r="AY76" s="87">
        <f t="shared" si="15"/>
        <v>305310.67021355522</v>
      </c>
      <c r="AZ76" s="87">
        <f t="shared" si="16"/>
        <v>366372.80425626627</v>
      </c>
      <c r="BA76" s="87">
        <f t="shared" si="17"/>
        <v>347664.4057410527</v>
      </c>
      <c r="BB76" s="87">
        <f t="shared" si="18"/>
        <v>329911.32970321167</v>
      </c>
      <c r="BC76" s="87">
        <f t="shared" si="19"/>
        <v>313064.79371836683</v>
      </c>
      <c r="BD76" s="87">
        <f t="shared" si="20"/>
        <v>298348.07264613587</v>
      </c>
    </row>
    <row r="77" spans="1:56" s="20" customFormat="1" x14ac:dyDescent="0.2">
      <c r="A77" s="41"/>
      <c r="B77" s="86">
        <f>'3. Investeringen'!B63</f>
        <v>49</v>
      </c>
      <c r="C77" s="86" t="str">
        <f>'3. Investeringen'!F63</f>
        <v>TD</v>
      </c>
      <c r="D77" s="86" t="str">
        <f>'3. Investeringen'!G63</f>
        <v>Nieuwe investeringen TD</v>
      </c>
      <c r="E77" s="121">
        <f>'3. Investeringen'!K63</f>
        <v>2015</v>
      </c>
      <c r="G77" s="86">
        <f>'7. Nominale afschrijvingen'!R66</f>
        <v>0</v>
      </c>
      <c r="H77" s="86">
        <f>'7. Nominale afschrijvingen'!S66</f>
        <v>0</v>
      </c>
      <c r="I77" s="86">
        <f>'7. Nominale afschrijvingen'!T66</f>
        <v>0</v>
      </c>
      <c r="J77" s="86">
        <f>'7. Nominale afschrijvingen'!U66</f>
        <v>0</v>
      </c>
      <c r="K77" s="86">
        <f>'7. Nominale afschrijvingen'!V66</f>
        <v>0</v>
      </c>
      <c r="L77" s="86">
        <f>'7. Nominale afschrijvingen'!W66</f>
        <v>0</v>
      </c>
      <c r="M77" s="86">
        <f>'7. Nominale afschrijvingen'!X66</f>
        <v>0</v>
      </c>
      <c r="N77" s="86">
        <f>'7. Nominale afschrijvingen'!Y66</f>
        <v>0</v>
      </c>
      <c r="O77" s="86">
        <f>'7. Nominale afschrijvingen'!Z66</f>
        <v>0</v>
      </c>
      <c r="P77" s="86">
        <f>'7. Nominale afschrijvingen'!AA66</f>
        <v>0</v>
      </c>
      <c r="Q77" s="86">
        <f>'7. Nominale afschrijvingen'!AB66</f>
        <v>0</v>
      </c>
      <c r="R77" s="86">
        <f>'7. Nominale afschrijvingen'!AC66</f>
        <v>0</v>
      </c>
      <c r="S77" s="86">
        <f>'7. Nominale afschrijvingen'!AD66</f>
        <v>0</v>
      </c>
      <c r="T77" s="86">
        <f>'7. Nominale afschrijvingen'!AE66</f>
        <v>0</v>
      </c>
      <c r="U77" s="86">
        <f>'7. Nominale afschrijvingen'!AF66</f>
        <v>0</v>
      </c>
      <c r="V77" s="86">
        <f>'7. Nominale afschrijvingen'!AG66</f>
        <v>0</v>
      </c>
      <c r="W77" s="40"/>
      <c r="X77" s="118">
        <f>IF($C77="TD",INDEX('4. CPI-tabel'!$D$20:$Z$42,$E77-2003,X$28-2003),
IF(X$28&gt;=$E77,MAX(1,INDEX('4. CPI-tabel'!$D$20:$Z$42,MAX($E77,2010)-2003,X$28-2003)),0))</f>
        <v>0</v>
      </c>
      <c r="Y77" s="118">
        <f>IF($C77="TD",INDEX('4. CPI-tabel'!$D$20:$Z$42,$E77-2003,Y$28-2003),
IF(Y$28&gt;=$E77,MAX(1,INDEX('4. CPI-tabel'!$D$20:$Z$42,MAX($E77,2010)-2003,Y$28-2003)),0))</f>
        <v>0</v>
      </c>
      <c r="Z77" s="118">
        <f>IF($C77="TD",INDEX('4. CPI-tabel'!$D$20:$Z$42,$E77-2003,Z$28-2003),
IF(Z$28&gt;=$E77,MAX(1,INDEX('4. CPI-tabel'!$D$20:$Z$42,MAX($E77,2010)-2003,Z$28-2003)),0))</f>
        <v>0</v>
      </c>
      <c r="AA77" s="118">
        <f>IF($C77="TD",INDEX('4. CPI-tabel'!$D$20:$Z$42,$E77-2003,AA$28-2003),
IF(AA$28&gt;=$E77,MAX(1,INDEX('4. CPI-tabel'!$D$20:$Z$42,MAX($E77,2010)-2003,AA$28-2003)),0))</f>
        <v>0</v>
      </c>
      <c r="AB77" s="118">
        <f>IF($C77="TD",INDEX('4. CPI-tabel'!$D$20:$Z$42,$E77-2003,AB$28-2003),
IF(AB$28&gt;=$E77,MAX(1,INDEX('4. CPI-tabel'!$D$20:$Z$42,MAX($E77,2010)-2003,AB$28-2003)),0))</f>
        <v>1</v>
      </c>
      <c r="AC77" s="118">
        <f>IF($C77="TD",INDEX('4. CPI-tabel'!$D$20:$Z$42,$E77-2003,AC$28-2003),
IF(AC$28&gt;=$E77,MAX(1,INDEX('4. CPI-tabel'!$D$20:$Z$42,MAX($E77,2010)-2003,AC$28-2003)),0))</f>
        <v>1.008</v>
      </c>
      <c r="AD77" s="118">
        <f>IF($C77="TD",INDEX('4. CPI-tabel'!$D$20:$Z$42,$E77-2003,AD$28-2003),
IF(AD$28&gt;=$E77,MAX(1,INDEX('4. CPI-tabel'!$D$20:$Z$42,MAX($E77,2010)-2003,AD$28-2003)),0))</f>
        <v>1.010016</v>
      </c>
      <c r="AE77" s="118">
        <f>IF($C77="TD",INDEX('4. CPI-tabel'!$D$20:$Z$42,$E77-2003,AE$28-2003),
IF(AE$28&gt;=$E77,MAX(1,INDEX('4. CPI-tabel'!$D$20:$Z$42,MAX($E77,2010)-2003,AE$28-2003)),0))</f>
        <v>1.0241562239999999</v>
      </c>
      <c r="AF77" s="118">
        <f>IF($C77="TD",INDEX('4. CPI-tabel'!$D$20:$Z$42,$E77-2003,AF$28-2003),
IF(AF$28&gt;=$E77,MAX(1,INDEX('4. CPI-tabel'!$D$20:$Z$42,MAX($E77,2010)-2003,AF$28-2003)),0))</f>
        <v>1.0456635047039999</v>
      </c>
      <c r="AG77" s="118">
        <f>IF($C77="TD",INDEX('4. CPI-tabel'!$D$20:$Z$42,$E77-2003,AG$28-2003),
IF(AG$28&gt;=$E77,MAX(1,INDEX('4. CPI-tabel'!$D$20:$Z$42,MAX($E77,2010)-2003,AG$28-2003)),0))</f>
        <v>1.0749420828357119</v>
      </c>
      <c r="AH77" s="118">
        <f>IF($C77="TD",INDEX('4. CPI-tabel'!$D$20:$Z$42,$E77-2003,AH$28-2003),
IF(AH$28&gt;=$E77,MAX(1,INDEX('4. CPI-tabel'!$D$20:$Z$42,MAX($E77,2010)-2003,AH$28-2003)),0))</f>
        <v>1.0824666774155618</v>
      </c>
      <c r="AI77" s="118">
        <f>IF($C77="TD",INDEX('4. CPI-tabel'!$D$20:$Z$42,$E77-2003,AI$28-2003),
IF(AI$28&gt;=$E77,MAX(1,INDEX('4. CPI-tabel'!$D$20:$Z$42,MAX($E77,2010)-2003,AI$28-2003)),0))</f>
        <v>1.0824666774155618</v>
      </c>
      <c r="AJ77" s="118">
        <f>IF($C77="TD",INDEX('4. CPI-tabel'!$D$20:$Z$42,$E77-2003,AJ$28-2003),
IF(AJ$28&gt;=$E77,MAX(1,INDEX('4. CPI-tabel'!$D$20:$Z$42,MAX($E77,2010)-2003,AJ$28-2003)),0))</f>
        <v>1.0824666774155618</v>
      </c>
      <c r="AK77" s="118">
        <f>IF($C77="TD",INDEX('4. CPI-tabel'!$D$20:$Z$42,$E77-2003,AK$28-2003),
IF(AK$28&gt;=$E77,MAX(1,INDEX('4. CPI-tabel'!$D$20:$Z$42,MAX($E77,2010)-2003,AK$28-2003)),0))</f>
        <v>1.0824666774155618</v>
      </c>
      <c r="AL77" s="118">
        <f>IF($C77="TD",INDEX('4. CPI-tabel'!$D$20:$Z$42,$E77-2003,AL$28-2003),
IF(AL$28&gt;=$E77,MAX(1,INDEX('4. CPI-tabel'!$D$20:$Z$42,MAX($E77,2010)-2003,AL$28-2003)),0))</f>
        <v>1.0824666774155618</v>
      </c>
      <c r="AM77" s="118">
        <f>IF($C77="TD",INDEX('4. CPI-tabel'!$D$20:$Z$42,$E77-2003,AM$28-2003),
IF(AM$28&gt;=$E77,MAX(1,INDEX('4. CPI-tabel'!$D$20:$Z$42,MAX($E77,2010)-2003,AM$28-2003)),0))</f>
        <v>1.0824666774155618</v>
      </c>
      <c r="AO77" s="87">
        <f t="shared" si="5"/>
        <v>0</v>
      </c>
      <c r="AP77" s="87">
        <f t="shared" si="6"/>
        <v>0</v>
      </c>
      <c r="AQ77" s="87">
        <f t="shared" si="7"/>
        <v>0</v>
      </c>
      <c r="AR77" s="87">
        <f t="shared" si="8"/>
        <v>0</v>
      </c>
      <c r="AS77" s="87">
        <f t="shared" si="9"/>
        <v>0</v>
      </c>
      <c r="AT77" s="87">
        <f t="shared" si="10"/>
        <v>0</v>
      </c>
      <c r="AU77" s="87">
        <f t="shared" si="11"/>
        <v>0</v>
      </c>
      <c r="AV77" s="87">
        <f t="shared" si="12"/>
        <v>0</v>
      </c>
      <c r="AW77" s="87">
        <f t="shared" si="13"/>
        <v>0</v>
      </c>
      <c r="AX77" s="87">
        <f t="shared" si="14"/>
        <v>0</v>
      </c>
      <c r="AY77" s="87">
        <f t="shared" si="15"/>
        <v>0</v>
      </c>
      <c r="AZ77" s="87">
        <f t="shared" si="16"/>
        <v>0</v>
      </c>
      <c r="BA77" s="87">
        <f t="shared" si="17"/>
        <v>0</v>
      </c>
      <c r="BB77" s="87">
        <f t="shared" si="18"/>
        <v>0</v>
      </c>
      <c r="BC77" s="87">
        <f t="shared" si="19"/>
        <v>0</v>
      </c>
      <c r="BD77" s="87">
        <f t="shared" si="20"/>
        <v>0</v>
      </c>
    </row>
    <row r="78" spans="1:56" s="20" customFormat="1" x14ac:dyDescent="0.2">
      <c r="A78" s="41"/>
      <c r="B78" s="86">
        <f>'3. Investeringen'!B64</f>
        <v>50</v>
      </c>
      <c r="C78" s="86" t="str">
        <f>'3. Investeringen'!F64</f>
        <v>TD</v>
      </c>
      <c r="D78" s="86" t="str">
        <f>'3. Investeringen'!G64</f>
        <v>Nieuwe investeringen TD</v>
      </c>
      <c r="E78" s="121">
        <f>'3. Investeringen'!K64</f>
        <v>2016</v>
      </c>
      <c r="G78" s="86">
        <f>'7. Nominale afschrijvingen'!R67</f>
        <v>0</v>
      </c>
      <c r="H78" s="86">
        <f>'7. Nominale afschrijvingen'!S67</f>
        <v>0</v>
      </c>
      <c r="I78" s="86">
        <f>'7. Nominale afschrijvingen'!T67</f>
        <v>0</v>
      </c>
      <c r="J78" s="86">
        <f>'7. Nominale afschrijvingen'!U67</f>
        <v>0</v>
      </c>
      <c r="K78" s="86">
        <f>'7. Nominale afschrijvingen'!V67</f>
        <v>0</v>
      </c>
      <c r="L78" s="86">
        <f>'7. Nominale afschrijvingen'!W67</f>
        <v>96074.065487792206</v>
      </c>
      <c r="M78" s="86">
        <f>'7. Nominale afschrijvingen'!X67</f>
        <v>192148.13097558441</v>
      </c>
      <c r="N78" s="86">
        <f>'7. Nominale afschrijvingen'!Y67</f>
        <v>192148.13097558441</v>
      </c>
      <c r="O78" s="86">
        <f>'7. Nominale afschrijvingen'!Z67</f>
        <v>192148.13097558441</v>
      </c>
      <c r="P78" s="86">
        <f>'7. Nominale afschrijvingen'!AA67</f>
        <v>192148.13097558441</v>
      </c>
      <c r="Q78" s="86">
        <f>'7. Nominale afschrijvingen'!AB67</f>
        <v>192148.13097558441</v>
      </c>
      <c r="R78" s="86">
        <f>'7. Nominale afschrijvingen'!AC67</f>
        <v>230577.75717070131</v>
      </c>
      <c r="S78" s="86">
        <f>'7. Nominale afschrijvingen'!AD67</f>
        <v>224987.99336050247</v>
      </c>
      <c r="T78" s="86">
        <f>'7. Nominale afschrijvingen'!AE67</f>
        <v>219533.73897600544</v>
      </c>
      <c r="U78" s="86">
        <f>'7. Nominale afschrijvingen'!AF67</f>
        <v>214211.7089402235</v>
      </c>
      <c r="V78" s="86">
        <f>'7. Nominale afschrijvingen'!AG67</f>
        <v>209018.6978143999</v>
      </c>
      <c r="W78" s="40"/>
      <c r="X78" s="118">
        <f>IF($C78="TD",INDEX('4. CPI-tabel'!$D$20:$Z$42,$E78-2003,X$28-2003),
IF(X$28&gt;=$E78,MAX(1,INDEX('4. CPI-tabel'!$D$20:$Z$42,MAX($E78,2010)-2003,X$28-2003)),0))</f>
        <v>0</v>
      </c>
      <c r="Y78" s="118">
        <f>IF($C78="TD",INDEX('4. CPI-tabel'!$D$20:$Z$42,$E78-2003,Y$28-2003),
IF(Y$28&gt;=$E78,MAX(1,INDEX('4. CPI-tabel'!$D$20:$Z$42,MAX($E78,2010)-2003,Y$28-2003)),0))</f>
        <v>0</v>
      </c>
      <c r="Z78" s="118">
        <f>IF($C78="TD",INDEX('4. CPI-tabel'!$D$20:$Z$42,$E78-2003,Z$28-2003),
IF(Z$28&gt;=$E78,MAX(1,INDEX('4. CPI-tabel'!$D$20:$Z$42,MAX($E78,2010)-2003,Z$28-2003)),0))</f>
        <v>0</v>
      </c>
      <c r="AA78" s="118">
        <f>IF($C78="TD",INDEX('4. CPI-tabel'!$D$20:$Z$42,$E78-2003,AA$28-2003),
IF(AA$28&gt;=$E78,MAX(1,INDEX('4. CPI-tabel'!$D$20:$Z$42,MAX($E78,2010)-2003,AA$28-2003)),0))</f>
        <v>0</v>
      </c>
      <c r="AB78" s="118">
        <f>IF($C78="TD",INDEX('4. CPI-tabel'!$D$20:$Z$42,$E78-2003,AB$28-2003),
IF(AB$28&gt;=$E78,MAX(1,INDEX('4. CPI-tabel'!$D$20:$Z$42,MAX($E78,2010)-2003,AB$28-2003)),0))</f>
        <v>0</v>
      </c>
      <c r="AC78" s="118">
        <f>IF($C78="TD",INDEX('4. CPI-tabel'!$D$20:$Z$42,$E78-2003,AC$28-2003),
IF(AC$28&gt;=$E78,MAX(1,INDEX('4. CPI-tabel'!$D$20:$Z$42,MAX($E78,2010)-2003,AC$28-2003)),0))</f>
        <v>1</v>
      </c>
      <c r="AD78" s="118">
        <f>IF($C78="TD",INDEX('4. CPI-tabel'!$D$20:$Z$42,$E78-2003,AD$28-2003),
IF(AD$28&gt;=$E78,MAX(1,INDEX('4. CPI-tabel'!$D$20:$Z$42,MAX($E78,2010)-2003,AD$28-2003)),0))</f>
        <v>1.002</v>
      </c>
      <c r="AE78" s="118">
        <f>IF($C78="TD",INDEX('4. CPI-tabel'!$D$20:$Z$42,$E78-2003,AE$28-2003),
IF(AE$28&gt;=$E78,MAX(1,INDEX('4. CPI-tabel'!$D$20:$Z$42,MAX($E78,2010)-2003,AE$28-2003)),0))</f>
        <v>1.0160279999999999</v>
      </c>
      <c r="AF78" s="118">
        <f>IF($C78="TD",INDEX('4. CPI-tabel'!$D$20:$Z$42,$E78-2003,AF$28-2003),
IF(AF$28&gt;=$E78,MAX(1,INDEX('4. CPI-tabel'!$D$20:$Z$42,MAX($E78,2010)-2003,AF$28-2003)),0))</f>
        <v>1.0373645879999998</v>
      </c>
      <c r="AG78" s="118">
        <f>IF($C78="TD",INDEX('4. CPI-tabel'!$D$20:$Z$42,$E78-2003,AG$28-2003),
IF(AG$28&gt;=$E78,MAX(1,INDEX('4. CPI-tabel'!$D$20:$Z$42,MAX($E78,2010)-2003,AG$28-2003)),0))</f>
        <v>1.0664107964639997</v>
      </c>
      <c r="AH78" s="118">
        <f>IF($C78="TD",INDEX('4. CPI-tabel'!$D$20:$Z$42,$E78-2003,AH$28-2003),
IF(AH$28&gt;=$E78,MAX(1,INDEX('4. CPI-tabel'!$D$20:$Z$42,MAX($E78,2010)-2003,AH$28-2003)),0))</f>
        <v>1.0738756720392475</v>
      </c>
      <c r="AI78" s="118">
        <f>IF($C78="TD",INDEX('4. CPI-tabel'!$D$20:$Z$42,$E78-2003,AI$28-2003),
IF(AI$28&gt;=$E78,MAX(1,INDEX('4. CPI-tabel'!$D$20:$Z$42,MAX($E78,2010)-2003,AI$28-2003)),0))</f>
        <v>1.0738756720392475</v>
      </c>
      <c r="AJ78" s="118">
        <f>IF($C78="TD",INDEX('4. CPI-tabel'!$D$20:$Z$42,$E78-2003,AJ$28-2003),
IF(AJ$28&gt;=$E78,MAX(1,INDEX('4. CPI-tabel'!$D$20:$Z$42,MAX($E78,2010)-2003,AJ$28-2003)),0))</f>
        <v>1.0738756720392475</v>
      </c>
      <c r="AK78" s="118">
        <f>IF($C78="TD",INDEX('4. CPI-tabel'!$D$20:$Z$42,$E78-2003,AK$28-2003),
IF(AK$28&gt;=$E78,MAX(1,INDEX('4. CPI-tabel'!$D$20:$Z$42,MAX($E78,2010)-2003,AK$28-2003)),0))</f>
        <v>1.0738756720392475</v>
      </c>
      <c r="AL78" s="118">
        <f>IF($C78="TD",INDEX('4. CPI-tabel'!$D$20:$Z$42,$E78-2003,AL$28-2003),
IF(AL$28&gt;=$E78,MAX(1,INDEX('4. CPI-tabel'!$D$20:$Z$42,MAX($E78,2010)-2003,AL$28-2003)),0))</f>
        <v>1.0738756720392475</v>
      </c>
      <c r="AM78" s="118">
        <f>IF($C78="TD",INDEX('4. CPI-tabel'!$D$20:$Z$42,$E78-2003,AM$28-2003),
IF(AM$28&gt;=$E78,MAX(1,INDEX('4. CPI-tabel'!$D$20:$Z$42,MAX($E78,2010)-2003,AM$28-2003)),0))</f>
        <v>1.0738756720392475</v>
      </c>
      <c r="AO78" s="87">
        <f t="shared" si="5"/>
        <v>0</v>
      </c>
      <c r="AP78" s="87">
        <f t="shared" si="6"/>
        <v>0</v>
      </c>
      <c r="AQ78" s="87">
        <f t="shared" si="7"/>
        <v>0</v>
      </c>
      <c r="AR78" s="87">
        <f t="shared" si="8"/>
        <v>0</v>
      </c>
      <c r="AS78" s="87">
        <f t="shared" si="9"/>
        <v>0</v>
      </c>
      <c r="AT78" s="87">
        <f t="shared" si="10"/>
        <v>96074.065487792206</v>
      </c>
      <c r="AU78" s="87">
        <f t="shared" si="11"/>
        <v>192532.42723753559</v>
      </c>
      <c r="AV78" s="87">
        <f t="shared" si="12"/>
        <v>195227.88121886106</v>
      </c>
      <c r="AW78" s="87">
        <f t="shared" si="13"/>
        <v>199327.66672445711</v>
      </c>
      <c r="AX78" s="87">
        <f t="shared" si="14"/>
        <v>204908.84139274192</v>
      </c>
      <c r="AY78" s="87">
        <f t="shared" si="15"/>
        <v>206343.20328249107</v>
      </c>
      <c r="AZ78" s="87">
        <f t="shared" si="16"/>
        <v>247611.8439389893</v>
      </c>
      <c r="BA78" s="87">
        <f t="shared" si="17"/>
        <v>241609.13257077135</v>
      </c>
      <c r="BB78" s="87">
        <f t="shared" si="18"/>
        <v>235751.94147814659</v>
      </c>
      <c r="BC78" s="87">
        <f t="shared" si="19"/>
        <v>230036.7428968582</v>
      </c>
      <c r="BD78" s="87">
        <f t="shared" si="20"/>
        <v>224460.09458420708</v>
      </c>
    </row>
    <row r="79" spans="1:56" s="20" customFormat="1" x14ac:dyDescent="0.2">
      <c r="A79" s="41"/>
      <c r="B79" s="86">
        <f>'3. Investeringen'!B65</f>
        <v>51</v>
      </c>
      <c r="C79" s="86" t="str">
        <f>'3. Investeringen'!F65</f>
        <v>TD</v>
      </c>
      <c r="D79" s="86" t="str">
        <f>'3. Investeringen'!G65</f>
        <v>Nieuwe investeringen TD</v>
      </c>
      <c r="E79" s="121">
        <f>'3. Investeringen'!K65</f>
        <v>2016</v>
      </c>
      <c r="G79" s="86">
        <f>'7. Nominale afschrijvingen'!R68</f>
        <v>0</v>
      </c>
      <c r="H79" s="86">
        <f>'7. Nominale afschrijvingen'!S68</f>
        <v>0</v>
      </c>
      <c r="I79" s="86">
        <f>'7. Nominale afschrijvingen'!T68</f>
        <v>0</v>
      </c>
      <c r="J79" s="86">
        <f>'7. Nominale afschrijvingen'!U68</f>
        <v>0</v>
      </c>
      <c r="K79" s="86">
        <f>'7. Nominale afschrijvingen'!V68</f>
        <v>0</v>
      </c>
      <c r="L79" s="86">
        <f>'7. Nominale afschrijvingen'!W68</f>
        <v>563881.3300575309</v>
      </c>
      <c r="M79" s="86">
        <f>'7. Nominale afschrijvingen'!X68</f>
        <v>1127762.6601150618</v>
      </c>
      <c r="N79" s="86">
        <f>'7. Nominale afschrijvingen'!Y68</f>
        <v>1127762.6601150618</v>
      </c>
      <c r="O79" s="86">
        <f>'7. Nominale afschrijvingen'!Z68</f>
        <v>1127762.6601150618</v>
      </c>
      <c r="P79" s="86">
        <f>'7. Nominale afschrijvingen'!AA68</f>
        <v>1127762.6601150618</v>
      </c>
      <c r="Q79" s="86">
        <f>'7. Nominale afschrijvingen'!AB68</f>
        <v>1127762.6601150618</v>
      </c>
      <c r="R79" s="86">
        <f>'7. Nominale afschrijvingen'!AC68</f>
        <v>1353315.192138074</v>
      </c>
      <c r="S79" s="86">
        <f>'7. Nominale afschrijvingen'!AD68</f>
        <v>1312201.8192123603</v>
      </c>
      <c r="T79" s="86">
        <f>'7. Nominale afschrijvingen'!AE68</f>
        <v>1272337.4601476809</v>
      </c>
      <c r="U79" s="86">
        <f>'7. Nominale afschrijvingen'!AF68</f>
        <v>1233684.1702191439</v>
      </c>
      <c r="V79" s="86">
        <f>'7. Nominale afschrijvingen'!AG68</f>
        <v>1196205.1574529926</v>
      </c>
      <c r="W79" s="40"/>
      <c r="X79" s="118">
        <f>IF($C79="TD",INDEX('4. CPI-tabel'!$D$20:$Z$42,$E79-2003,X$28-2003),
IF(X$28&gt;=$E79,MAX(1,INDEX('4. CPI-tabel'!$D$20:$Z$42,MAX($E79,2010)-2003,X$28-2003)),0))</f>
        <v>0</v>
      </c>
      <c r="Y79" s="118">
        <f>IF($C79="TD",INDEX('4. CPI-tabel'!$D$20:$Z$42,$E79-2003,Y$28-2003),
IF(Y$28&gt;=$E79,MAX(1,INDEX('4. CPI-tabel'!$D$20:$Z$42,MAX($E79,2010)-2003,Y$28-2003)),0))</f>
        <v>0</v>
      </c>
      <c r="Z79" s="118">
        <f>IF($C79="TD",INDEX('4. CPI-tabel'!$D$20:$Z$42,$E79-2003,Z$28-2003),
IF(Z$28&gt;=$E79,MAX(1,INDEX('4. CPI-tabel'!$D$20:$Z$42,MAX($E79,2010)-2003,Z$28-2003)),0))</f>
        <v>0</v>
      </c>
      <c r="AA79" s="118">
        <f>IF($C79="TD",INDEX('4. CPI-tabel'!$D$20:$Z$42,$E79-2003,AA$28-2003),
IF(AA$28&gt;=$E79,MAX(1,INDEX('4. CPI-tabel'!$D$20:$Z$42,MAX($E79,2010)-2003,AA$28-2003)),0))</f>
        <v>0</v>
      </c>
      <c r="AB79" s="118">
        <f>IF($C79="TD",INDEX('4. CPI-tabel'!$D$20:$Z$42,$E79-2003,AB$28-2003),
IF(AB$28&gt;=$E79,MAX(1,INDEX('4. CPI-tabel'!$D$20:$Z$42,MAX($E79,2010)-2003,AB$28-2003)),0))</f>
        <v>0</v>
      </c>
      <c r="AC79" s="118">
        <f>IF($C79="TD",INDEX('4. CPI-tabel'!$D$20:$Z$42,$E79-2003,AC$28-2003),
IF(AC$28&gt;=$E79,MAX(1,INDEX('4. CPI-tabel'!$D$20:$Z$42,MAX($E79,2010)-2003,AC$28-2003)),0))</f>
        <v>1</v>
      </c>
      <c r="AD79" s="118">
        <f>IF($C79="TD",INDEX('4. CPI-tabel'!$D$20:$Z$42,$E79-2003,AD$28-2003),
IF(AD$28&gt;=$E79,MAX(1,INDEX('4. CPI-tabel'!$D$20:$Z$42,MAX($E79,2010)-2003,AD$28-2003)),0))</f>
        <v>1.002</v>
      </c>
      <c r="AE79" s="118">
        <f>IF($C79="TD",INDEX('4. CPI-tabel'!$D$20:$Z$42,$E79-2003,AE$28-2003),
IF(AE$28&gt;=$E79,MAX(1,INDEX('4. CPI-tabel'!$D$20:$Z$42,MAX($E79,2010)-2003,AE$28-2003)),0))</f>
        <v>1.0160279999999999</v>
      </c>
      <c r="AF79" s="118">
        <f>IF($C79="TD",INDEX('4. CPI-tabel'!$D$20:$Z$42,$E79-2003,AF$28-2003),
IF(AF$28&gt;=$E79,MAX(1,INDEX('4. CPI-tabel'!$D$20:$Z$42,MAX($E79,2010)-2003,AF$28-2003)),0))</f>
        <v>1.0373645879999998</v>
      </c>
      <c r="AG79" s="118">
        <f>IF($C79="TD",INDEX('4. CPI-tabel'!$D$20:$Z$42,$E79-2003,AG$28-2003),
IF(AG$28&gt;=$E79,MAX(1,INDEX('4. CPI-tabel'!$D$20:$Z$42,MAX($E79,2010)-2003,AG$28-2003)),0))</f>
        <v>1.0664107964639997</v>
      </c>
      <c r="AH79" s="118">
        <f>IF($C79="TD",INDEX('4. CPI-tabel'!$D$20:$Z$42,$E79-2003,AH$28-2003),
IF(AH$28&gt;=$E79,MAX(1,INDEX('4. CPI-tabel'!$D$20:$Z$42,MAX($E79,2010)-2003,AH$28-2003)),0))</f>
        <v>1.0738756720392475</v>
      </c>
      <c r="AI79" s="118">
        <f>IF($C79="TD",INDEX('4. CPI-tabel'!$D$20:$Z$42,$E79-2003,AI$28-2003),
IF(AI$28&gt;=$E79,MAX(1,INDEX('4. CPI-tabel'!$D$20:$Z$42,MAX($E79,2010)-2003,AI$28-2003)),0))</f>
        <v>1.0738756720392475</v>
      </c>
      <c r="AJ79" s="118">
        <f>IF($C79="TD",INDEX('4. CPI-tabel'!$D$20:$Z$42,$E79-2003,AJ$28-2003),
IF(AJ$28&gt;=$E79,MAX(1,INDEX('4. CPI-tabel'!$D$20:$Z$42,MAX($E79,2010)-2003,AJ$28-2003)),0))</f>
        <v>1.0738756720392475</v>
      </c>
      <c r="AK79" s="118">
        <f>IF($C79="TD",INDEX('4. CPI-tabel'!$D$20:$Z$42,$E79-2003,AK$28-2003),
IF(AK$28&gt;=$E79,MAX(1,INDEX('4. CPI-tabel'!$D$20:$Z$42,MAX($E79,2010)-2003,AK$28-2003)),0))</f>
        <v>1.0738756720392475</v>
      </c>
      <c r="AL79" s="118">
        <f>IF($C79="TD",INDEX('4. CPI-tabel'!$D$20:$Z$42,$E79-2003,AL$28-2003),
IF(AL$28&gt;=$E79,MAX(1,INDEX('4. CPI-tabel'!$D$20:$Z$42,MAX($E79,2010)-2003,AL$28-2003)),0))</f>
        <v>1.0738756720392475</v>
      </c>
      <c r="AM79" s="118">
        <f>IF($C79="TD",INDEX('4. CPI-tabel'!$D$20:$Z$42,$E79-2003,AM$28-2003),
IF(AM$28&gt;=$E79,MAX(1,INDEX('4. CPI-tabel'!$D$20:$Z$42,MAX($E79,2010)-2003,AM$28-2003)),0))</f>
        <v>1.0738756720392475</v>
      </c>
      <c r="AO79" s="87">
        <f t="shared" si="5"/>
        <v>0</v>
      </c>
      <c r="AP79" s="87">
        <f t="shared" si="6"/>
        <v>0</v>
      </c>
      <c r="AQ79" s="87">
        <f t="shared" si="7"/>
        <v>0</v>
      </c>
      <c r="AR79" s="87">
        <f t="shared" si="8"/>
        <v>0</v>
      </c>
      <c r="AS79" s="87">
        <f t="shared" si="9"/>
        <v>0</v>
      </c>
      <c r="AT79" s="87">
        <f t="shared" si="10"/>
        <v>563881.3300575309</v>
      </c>
      <c r="AU79" s="87">
        <f t="shared" si="11"/>
        <v>1130018.1854352918</v>
      </c>
      <c r="AV79" s="87">
        <f t="shared" si="12"/>
        <v>1145838.440031386</v>
      </c>
      <c r="AW79" s="87">
        <f t="shared" si="13"/>
        <v>1169901.0472720449</v>
      </c>
      <c r="AX79" s="87">
        <f t="shared" si="14"/>
        <v>1202658.2765956621</v>
      </c>
      <c r="AY79" s="87">
        <f t="shared" si="15"/>
        <v>1211076.8845318314</v>
      </c>
      <c r="AZ79" s="87">
        <f t="shared" si="16"/>
        <v>1453292.2614381975</v>
      </c>
      <c r="BA79" s="87">
        <f t="shared" si="17"/>
        <v>1409141.6104577966</v>
      </c>
      <c r="BB79" s="87">
        <f t="shared" si="18"/>
        <v>1366332.2450768002</v>
      </c>
      <c r="BC79" s="87">
        <f t="shared" si="19"/>
        <v>1324823.4173782645</v>
      </c>
      <c r="BD79" s="87">
        <f t="shared" si="20"/>
        <v>1284575.6173566463</v>
      </c>
    </row>
    <row r="80" spans="1:56" s="20" customFormat="1" x14ac:dyDescent="0.2">
      <c r="A80" s="41"/>
      <c r="B80" s="86">
        <f>'3. Investeringen'!B66</f>
        <v>52</v>
      </c>
      <c r="C80" s="86" t="str">
        <f>'3. Investeringen'!F66</f>
        <v>TD</v>
      </c>
      <c r="D80" s="86" t="str">
        <f>'3. Investeringen'!G66</f>
        <v>Nieuwe investeringen TD</v>
      </c>
      <c r="E80" s="121">
        <f>'3. Investeringen'!K66</f>
        <v>2016</v>
      </c>
      <c r="G80" s="86">
        <f>'7. Nominale afschrijvingen'!R69</f>
        <v>0</v>
      </c>
      <c r="H80" s="86">
        <f>'7. Nominale afschrijvingen'!S69</f>
        <v>0</v>
      </c>
      <c r="I80" s="86">
        <f>'7. Nominale afschrijvingen'!T69</f>
        <v>0</v>
      </c>
      <c r="J80" s="86">
        <f>'7. Nominale afschrijvingen'!U69</f>
        <v>0</v>
      </c>
      <c r="K80" s="86">
        <f>'7. Nominale afschrijvingen'!V69</f>
        <v>0</v>
      </c>
      <c r="L80" s="86">
        <f>'7. Nominale afschrijvingen'!W69</f>
        <v>154595.33990399895</v>
      </c>
      <c r="M80" s="86">
        <f>'7. Nominale afschrijvingen'!X69</f>
        <v>309190.67980799783</v>
      </c>
      <c r="N80" s="86">
        <f>'7. Nominale afschrijvingen'!Y69</f>
        <v>309190.67980799783</v>
      </c>
      <c r="O80" s="86">
        <f>'7. Nominale afschrijvingen'!Z69</f>
        <v>309190.67980799783</v>
      </c>
      <c r="P80" s="86">
        <f>'7. Nominale afschrijvingen'!AA69</f>
        <v>309190.67980799783</v>
      </c>
      <c r="Q80" s="86">
        <f>'7. Nominale afschrijvingen'!AB69</f>
        <v>309190.67980799783</v>
      </c>
      <c r="R80" s="86">
        <f>'7. Nominale afschrijvingen'!AC69</f>
        <v>371028.81576959742</v>
      </c>
      <c r="S80" s="86">
        <f>'7. Nominale afschrijvingen'!AD69</f>
        <v>352855.97581353545</v>
      </c>
      <c r="T80" s="86">
        <f>'7. Nominale afschrijvingen'!AE69</f>
        <v>335573.23414103582</v>
      </c>
      <c r="U80" s="86">
        <f>'7. Nominale afschrijvingen'!AF69</f>
        <v>319136.99410147488</v>
      </c>
      <c r="V80" s="86">
        <f>'7. Nominale afschrijvingen'!AG69</f>
        <v>303505.79439038219</v>
      </c>
      <c r="W80" s="40"/>
      <c r="X80" s="118">
        <f>IF($C80="TD",INDEX('4. CPI-tabel'!$D$20:$Z$42,$E80-2003,X$28-2003),
IF(X$28&gt;=$E80,MAX(1,INDEX('4. CPI-tabel'!$D$20:$Z$42,MAX($E80,2010)-2003,X$28-2003)),0))</f>
        <v>0</v>
      </c>
      <c r="Y80" s="118">
        <f>IF($C80="TD",INDEX('4. CPI-tabel'!$D$20:$Z$42,$E80-2003,Y$28-2003),
IF(Y$28&gt;=$E80,MAX(1,INDEX('4. CPI-tabel'!$D$20:$Z$42,MAX($E80,2010)-2003,Y$28-2003)),0))</f>
        <v>0</v>
      </c>
      <c r="Z80" s="118">
        <f>IF($C80="TD",INDEX('4. CPI-tabel'!$D$20:$Z$42,$E80-2003,Z$28-2003),
IF(Z$28&gt;=$E80,MAX(1,INDEX('4. CPI-tabel'!$D$20:$Z$42,MAX($E80,2010)-2003,Z$28-2003)),0))</f>
        <v>0</v>
      </c>
      <c r="AA80" s="118">
        <f>IF($C80="TD",INDEX('4. CPI-tabel'!$D$20:$Z$42,$E80-2003,AA$28-2003),
IF(AA$28&gt;=$E80,MAX(1,INDEX('4. CPI-tabel'!$D$20:$Z$42,MAX($E80,2010)-2003,AA$28-2003)),0))</f>
        <v>0</v>
      </c>
      <c r="AB80" s="118">
        <f>IF($C80="TD",INDEX('4. CPI-tabel'!$D$20:$Z$42,$E80-2003,AB$28-2003),
IF(AB$28&gt;=$E80,MAX(1,INDEX('4. CPI-tabel'!$D$20:$Z$42,MAX($E80,2010)-2003,AB$28-2003)),0))</f>
        <v>0</v>
      </c>
      <c r="AC80" s="118">
        <f>IF($C80="TD",INDEX('4. CPI-tabel'!$D$20:$Z$42,$E80-2003,AC$28-2003),
IF(AC$28&gt;=$E80,MAX(1,INDEX('4. CPI-tabel'!$D$20:$Z$42,MAX($E80,2010)-2003,AC$28-2003)),0))</f>
        <v>1</v>
      </c>
      <c r="AD80" s="118">
        <f>IF($C80="TD",INDEX('4. CPI-tabel'!$D$20:$Z$42,$E80-2003,AD$28-2003),
IF(AD$28&gt;=$E80,MAX(1,INDEX('4. CPI-tabel'!$D$20:$Z$42,MAX($E80,2010)-2003,AD$28-2003)),0))</f>
        <v>1.002</v>
      </c>
      <c r="AE80" s="118">
        <f>IF($C80="TD",INDEX('4. CPI-tabel'!$D$20:$Z$42,$E80-2003,AE$28-2003),
IF(AE$28&gt;=$E80,MAX(1,INDEX('4. CPI-tabel'!$D$20:$Z$42,MAX($E80,2010)-2003,AE$28-2003)),0))</f>
        <v>1.0160279999999999</v>
      </c>
      <c r="AF80" s="118">
        <f>IF($C80="TD",INDEX('4. CPI-tabel'!$D$20:$Z$42,$E80-2003,AF$28-2003),
IF(AF$28&gt;=$E80,MAX(1,INDEX('4. CPI-tabel'!$D$20:$Z$42,MAX($E80,2010)-2003,AF$28-2003)),0))</f>
        <v>1.0373645879999998</v>
      </c>
      <c r="AG80" s="118">
        <f>IF($C80="TD",INDEX('4. CPI-tabel'!$D$20:$Z$42,$E80-2003,AG$28-2003),
IF(AG$28&gt;=$E80,MAX(1,INDEX('4. CPI-tabel'!$D$20:$Z$42,MAX($E80,2010)-2003,AG$28-2003)),0))</f>
        <v>1.0664107964639997</v>
      </c>
      <c r="AH80" s="118">
        <f>IF($C80="TD",INDEX('4. CPI-tabel'!$D$20:$Z$42,$E80-2003,AH$28-2003),
IF(AH$28&gt;=$E80,MAX(1,INDEX('4. CPI-tabel'!$D$20:$Z$42,MAX($E80,2010)-2003,AH$28-2003)),0))</f>
        <v>1.0738756720392475</v>
      </c>
      <c r="AI80" s="118">
        <f>IF($C80="TD",INDEX('4. CPI-tabel'!$D$20:$Z$42,$E80-2003,AI$28-2003),
IF(AI$28&gt;=$E80,MAX(1,INDEX('4. CPI-tabel'!$D$20:$Z$42,MAX($E80,2010)-2003,AI$28-2003)),0))</f>
        <v>1.0738756720392475</v>
      </c>
      <c r="AJ80" s="118">
        <f>IF($C80="TD",INDEX('4. CPI-tabel'!$D$20:$Z$42,$E80-2003,AJ$28-2003),
IF(AJ$28&gt;=$E80,MAX(1,INDEX('4. CPI-tabel'!$D$20:$Z$42,MAX($E80,2010)-2003,AJ$28-2003)),0))</f>
        <v>1.0738756720392475</v>
      </c>
      <c r="AK80" s="118">
        <f>IF($C80="TD",INDEX('4. CPI-tabel'!$D$20:$Z$42,$E80-2003,AK$28-2003),
IF(AK$28&gt;=$E80,MAX(1,INDEX('4. CPI-tabel'!$D$20:$Z$42,MAX($E80,2010)-2003,AK$28-2003)),0))</f>
        <v>1.0738756720392475</v>
      </c>
      <c r="AL80" s="118">
        <f>IF($C80="TD",INDEX('4. CPI-tabel'!$D$20:$Z$42,$E80-2003,AL$28-2003),
IF(AL$28&gt;=$E80,MAX(1,INDEX('4. CPI-tabel'!$D$20:$Z$42,MAX($E80,2010)-2003,AL$28-2003)),0))</f>
        <v>1.0738756720392475</v>
      </c>
      <c r="AM80" s="118">
        <f>IF($C80="TD",INDEX('4. CPI-tabel'!$D$20:$Z$42,$E80-2003,AM$28-2003),
IF(AM$28&gt;=$E80,MAX(1,INDEX('4. CPI-tabel'!$D$20:$Z$42,MAX($E80,2010)-2003,AM$28-2003)),0))</f>
        <v>1.0738756720392475</v>
      </c>
      <c r="AO80" s="87">
        <f t="shared" si="5"/>
        <v>0</v>
      </c>
      <c r="AP80" s="87">
        <f t="shared" si="6"/>
        <v>0</v>
      </c>
      <c r="AQ80" s="87">
        <f t="shared" si="7"/>
        <v>0</v>
      </c>
      <c r="AR80" s="87">
        <f t="shared" si="8"/>
        <v>0</v>
      </c>
      <c r="AS80" s="87">
        <f t="shared" si="9"/>
        <v>0</v>
      </c>
      <c r="AT80" s="87">
        <f t="shared" si="10"/>
        <v>154595.33990399895</v>
      </c>
      <c r="AU80" s="87">
        <f t="shared" si="11"/>
        <v>309809.06116761384</v>
      </c>
      <c r="AV80" s="87">
        <f t="shared" si="12"/>
        <v>314146.3880239604</v>
      </c>
      <c r="AW80" s="87">
        <f t="shared" si="13"/>
        <v>320743.46217246354</v>
      </c>
      <c r="AX80" s="87">
        <f t="shared" si="14"/>
        <v>329724.27911329246</v>
      </c>
      <c r="AY80" s="87">
        <f t="shared" si="15"/>
        <v>332032.34906708548</v>
      </c>
      <c r="AZ80" s="87">
        <f t="shared" si="16"/>
        <v>398438.8188805026</v>
      </c>
      <c r="BA80" s="87">
        <f t="shared" si="17"/>
        <v>378923.44815982482</v>
      </c>
      <c r="BB80" s="87">
        <f t="shared" si="18"/>
        <v>360363.93233158858</v>
      </c>
      <c r="BC80" s="87">
        <f t="shared" si="19"/>
        <v>342713.45401330671</v>
      </c>
      <c r="BD80" s="87">
        <f t="shared" si="20"/>
        <v>325927.48891877732</v>
      </c>
    </row>
    <row r="81" spans="1:56" s="20" customFormat="1" x14ac:dyDescent="0.2">
      <c r="A81" s="41"/>
      <c r="B81" s="86">
        <f>'3. Investeringen'!B67</f>
        <v>53</v>
      </c>
      <c r="C81" s="86" t="str">
        <f>'3. Investeringen'!F67</f>
        <v>TD</v>
      </c>
      <c r="D81" s="86" t="str">
        <f>'3. Investeringen'!G67</f>
        <v>Nieuwe investeringen TD</v>
      </c>
      <c r="E81" s="121">
        <f>'3. Investeringen'!K67</f>
        <v>2016</v>
      </c>
      <c r="G81" s="86">
        <f>'7. Nominale afschrijvingen'!R70</f>
        <v>0</v>
      </c>
      <c r="H81" s="86">
        <f>'7. Nominale afschrijvingen'!S70</f>
        <v>0</v>
      </c>
      <c r="I81" s="86">
        <f>'7. Nominale afschrijvingen'!T70</f>
        <v>0</v>
      </c>
      <c r="J81" s="86">
        <f>'7. Nominale afschrijvingen'!U70</f>
        <v>0</v>
      </c>
      <c r="K81" s="86">
        <f>'7. Nominale afschrijvingen'!V70</f>
        <v>0</v>
      </c>
      <c r="L81" s="86">
        <f>'7. Nominale afschrijvingen'!W70</f>
        <v>0</v>
      </c>
      <c r="M81" s="86">
        <f>'7. Nominale afschrijvingen'!X70</f>
        <v>0</v>
      </c>
      <c r="N81" s="86">
        <f>'7. Nominale afschrijvingen'!Y70</f>
        <v>0</v>
      </c>
      <c r="O81" s="86">
        <f>'7. Nominale afschrijvingen'!Z70</f>
        <v>0</v>
      </c>
      <c r="P81" s="86">
        <f>'7. Nominale afschrijvingen'!AA70</f>
        <v>0</v>
      </c>
      <c r="Q81" s="86">
        <f>'7. Nominale afschrijvingen'!AB70</f>
        <v>0</v>
      </c>
      <c r="R81" s="86">
        <f>'7. Nominale afschrijvingen'!AC70</f>
        <v>0</v>
      </c>
      <c r="S81" s="86">
        <f>'7. Nominale afschrijvingen'!AD70</f>
        <v>0</v>
      </c>
      <c r="T81" s="86">
        <f>'7. Nominale afschrijvingen'!AE70</f>
        <v>0</v>
      </c>
      <c r="U81" s="86">
        <f>'7. Nominale afschrijvingen'!AF70</f>
        <v>0</v>
      </c>
      <c r="V81" s="86">
        <f>'7. Nominale afschrijvingen'!AG70</f>
        <v>0</v>
      </c>
      <c r="W81" s="40"/>
      <c r="X81" s="118">
        <f>IF($C81="TD",INDEX('4. CPI-tabel'!$D$20:$Z$42,$E81-2003,X$28-2003),
IF(X$28&gt;=$E81,MAX(1,INDEX('4. CPI-tabel'!$D$20:$Z$42,MAX($E81,2010)-2003,X$28-2003)),0))</f>
        <v>0</v>
      </c>
      <c r="Y81" s="118">
        <f>IF($C81="TD",INDEX('4. CPI-tabel'!$D$20:$Z$42,$E81-2003,Y$28-2003),
IF(Y$28&gt;=$E81,MAX(1,INDEX('4. CPI-tabel'!$D$20:$Z$42,MAX($E81,2010)-2003,Y$28-2003)),0))</f>
        <v>0</v>
      </c>
      <c r="Z81" s="118">
        <f>IF($C81="TD",INDEX('4. CPI-tabel'!$D$20:$Z$42,$E81-2003,Z$28-2003),
IF(Z$28&gt;=$E81,MAX(1,INDEX('4. CPI-tabel'!$D$20:$Z$42,MAX($E81,2010)-2003,Z$28-2003)),0))</f>
        <v>0</v>
      </c>
      <c r="AA81" s="118">
        <f>IF($C81="TD",INDEX('4. CPI-tabel'!$D$20:$Z$42,$E81-2003,AA$28-2003),
IF(AA$28&gt;=$E81,MAX(1,INDEX('4. CPI-tabel'!$D$20:$Z$42,MAX($E81,2010)-2003,AA$28-2003)),0))</f>
        <v>0</v>
      </c>
      <c r="AB81" s="118">
        <f>IF($C81="TD",INDEX('4. CPI-tabel'!$D$20:$Z$42,$E81-2003,AB$28-2003),
IF(AB$28&gt;=$E81,MAX(1,INDEX('4. CPI-tabel'!$D$20:$Z$42,MAX($E81,2010)-2003,AB$28-2003)),0))</f>
        <v>0</v>
      </c>
      <c r="AC81" s="118">
        <f>IF($C81="TD",INDEX('4. CPI-tabel'!$D$20:$Z$42,$E81-2003,AC$28-2003),
IF(AC$28&gt;=$E81,MAX(1,INDEX('4. CPI-tabel'!$D$20:$Z$42,MAX($E81,2010)-2003,AC$28-2003)),0))</f>
        <v>1</v>
      </c>
      <c r="AD81" s="118">
        <f>IF($C81="TD",INDEX('4. CPI-tabel'!$D$20:$Z$42,$E81-2003,AD$28-2003),
IF(AD$28&gt;=$E81,MAX(1,INDEX('4. CPI-tabel'!$D$20:$Z$42,MAX($E81,2010)-2003,AD$28-2003)),0))</f>
        <v>1.002</v>
      </c>
      <c r="AE81" s="118">
        <f>IF($C81="TD",INDEX('4. CPI-tabel'!$D$20:$Z$42,$E81-2003,AE$28-2003),
IF(AE$28&gt;=$E81,MAX(1,INDEX('4. CPI-tabel'!$D$20:$Z$42,MAX($E81,2010)-2003,AE$28-2003)),0))</f>
        <v>1.0160279999999999</v>
      </c>
      <c r="AF81" s="118">
        <f>IF($C81="TD",INDEX('4. CPI-tabel'!$D$20:$Z$42,$E81-2003,AF$28-2003),
IF(AF$28&gt;=$E81,MAX(1,INDEX('4. CPI-tabel'!$D$20:$Z$42,MAX($E81,2010)-2003,AF$28-2003)),0))</f>
        <v>1.0373645879999998</v>
      </c>
      <c r="AG81" s="118">
        <f>IF($C81="TD",INDEX('4. CPI-tabel'!$D$20:$Z$42,$E81-2003,AG$28-2003),
IF(AG$28&gt;=$E81,MAX(1,INDEX('4. CPI-tabel'!$D$20:$Z$42,MAX($E81,2010)-2003,AG$28-2003)),0))</f>
        <v>1.0664107964639997</v>
      </c>
      <c r="AH81" s="118">
        <f>IF($C81="TD",INDEX('4. CPI-tabel'!$D$20:$Z$42,$E81-2003,AH$28-2003),
IF(AH$28&gt;=$E81,MAX(1,INDEX('4. CPI-tabel'!$D$20:$Z$42,MAX($E81,2010)-2003,AH$28-2003)),0))</f>
        <v>1.0738756720392475</v>
      </c>
      <c r="AI81" s="118">
        <f>IF($C81="TD",INDEX('4. CPI-tabel'!$D$20:$Z$42,$E81-2003,AI$28-2003),
IF(AI$28&gt;=$E81,MAX(1,INDEX('4. CPI-tabel'!$D$20:$Z$42,MAX($E81,2010)-2003,AI$28-2003)),0))</f>
        <v>1.0738756720392475</v>
      </c>
      <c r="AJ81" s="118">
        <f>IF($C81="TD",INDEX('4. CPI-tabel'!$D$20:$Z$42,$E81-2003,AJ$28-2003),
IF(AJ$28&gt;=$E81,MAX(1,INDEX('4. CPI-tabel'!$D$20:$Z$42,MAX($E81,2010)-2003,AJ$28-2003)),0))</f>
        <v>1.0738756720392475</v>
      </c>
      <c r="AK81" s="118">
        <f>IF($C81="TD",INDEX('4. CPI-tabel'!$D$20:$Z$42,$E81-2003,AK$28-2003),
IF(AK$28&gt;=$E81,MAX(1,INDEX('4. CPI-tabel'!$D$20:$Z$42,MAX($E81,2010)-2003,AK$28-2003)),0))</f>
        <v>1.0738756720392475</v>
      </c>
      <c r="AL81" s="118">
        <f>IF($C81="TD",INDEX('4. CPI-tabel'!$D$20:$Z$42,$E81-2003,AL$28-2003),
IF(AL$28&gt;=$E81,MAX(1,INDEX('4. CPI-tabel'!$D$20:$Z$42,MAX($E81,2010)-2003,AL$28-2003)),0))</f>
        <v>1.0738756720392475</v>
      </c>
      <c r="AM81" s="118">
        <f>IF($C81="TD",INDEX('4. CPI-tabel'!$D$20:$Z$42,$E81-2003,AM$28-2003),
IF(AM$28&gt;=$E81,MAX(1,INDEX('4. CPI-tabel'!$D$20:$Z$42,MAX($E81,2010)-2003,AM$28-2003)),0))</f>
        <v>1.0738756720392475</v>
      </c>
      <c r="AO81" s="87">
        <f t="shared" si="5"/>
        <v>0</v>
      </c>
      <c r="AP81" s="87">
        <f t="shared" si="6"/>
        <v>0</v>
      </c>
      <c r="AQ81" s="87">
        <f t="shared" si="7"/>
        <v>0</v>
      </c>
      <c r="AR81" s="87">
        <f t="shared" si="8"/>
        <v>0</v>
      </c>
      <c r="AS81" s="87">
        <f t="shared" si="9"/>
        <v>0</v>
      </c>
      <c r="AT81" s="87">
        <f t="shared" si="10"/>
        <v>0</v>
      </c>
      <c r="AU81" s="87">
        <f t="shared" si="11"/>
        <v>0</v>
      </c>
      <c r="AV81" s="87">
        <f t="shared" si="12"/>
        <v>0</v>
      </c>
      <c r="AW81" s="87">
        <f t="shared" si="13"/>
        <v>0</v>
      </c>
      <c r="AX81" s="87">
        <f t="shared" si="14"/>
        <v>0</v>
      </c>
      <c r="AY81" s="87">
        <f t="shared" si="15"/>
        <v>0</v>
      </c>
      <c r="AZ81" s="87">
        <f t="shared" si="16"/>
        <v>0</v>
      </c>
      <c r="BA81" s="87">
        <f t="shared" si="17"/>
        <v>0</v>
      </c>
      <c r="BB81" s="87">
        <f t="shared" si="18"/>
        <v>0</v>
      </c>
      <c r="BC81" s="87">
        <f t="shared" si="19"/>
        <v>0</v>
      </c>
      <c r="BD81" s="87">
        <f t="shared" si="20"/>
        <v>0</v>
      </c>
    </row>
    <row r="82" spans="1:56" s="20" customFormat="1" x14ac:dyDescent="0.2">
      <c r="A82" s="41"/>
      <c r="B82" s="86">
        <f>'3. Investeringen'!B68</f>
        <v>54</v>
      </c>
      <c r="C82" s="86" t="str">
        <f>'3. Investeringen'!F68</f>
        <v>TD</v>
      </c>
      <c r="D82" s="86" t="str">
        <f>'3. Investeringen'!G68</f>
        <v>Nieuwe investeringen TD</v>
      </c>
      <c r="E82" s="121">
        <f>'3. Investeringen'!K68</f>
        <v>2017</v>
      </c>
      <c r="G82" s="86">
        <f>'7. Nominale afschrijvingen'!R71</f>
        <v>0</v>
      </c>
      <c r="H82" s="86">
        <f>'7. Nominale afschrijvingen'!S71</f>
        <v>0</v>
      </c>
      <c r="I82" s="86">
        <f>'7. Nominale afschrijvingen'!T71</f>
        <v>0</v>
      </c>
      <c r="J82" s="86">
        <f>'7. Nominale afschrijvingen'!U71</f>
        <v>0</v>
      </c>
      <c r="K82" s="86">
        <f>'7. Nominale afschrijvingen'!V71</f>
        <v>0</v>
      </c>
      <c r="L82" s="86">
        <f>'7. Nominale afschrijvingen'!W71</f>
        <v>0</v>
      </c>
      <c r="M82" s="86">
        <f>'7. Nominale afschrijvingen'!X71</f>
        <v>91119.705909090917</v>
      </c>
      <c r="N82" s="86">
        <f>'7. Nominale afschrijvingen'!Y71</f>
        <v>182239.41181818183</v>
      </c>
      <c r="O82" s="86">
        <f>'7. Nominale afschrijvingen'!Z71</f>
        <v>182239.41181818183</v>
      </c>
      <c r="P82" s="86">
        <f>'7. Nominale afschrijvingen'!AA71</f>
        <v>182239.41181818183</v>
      </c>
      <c r="Q82" s="86">
        <f>'7. Nominale afschrijvingen'!AB71</f>
        <v>182239.41181818183</v>
      </c>
      <c r="R82" s="86">
        <f>'7. Nominale afschrijvingen'!AC71</f>
        <v>218687.29418181817</v>
      </c>
      <c r="S82" s="86">
        <f>'7. Nominale afschrijvingen'!AD71</f>
        <v>213490.76441908191</v>
      </c>
      <c r="T82" s="86">
        <f>'7. Nominale afschrijvingen'!AE71</f>
        <v>208417.71655169778</v>
      </c>
      <c r="U82" s="86">
        <f>'7. Nominale afschrijvingen'!AF71</f>
        <v>203465.21635640992</v>
      </c>
      <c r="V82" s="86">
        <f>'7. Nominale afschrijvingen'!AG71</f>
        <v>198630.39933407941</v>
      </c>
      <c r="W82" s="40"/>
      <c r="X82" s="118">
        <f>IF($C82="TD",INDEX('4. CPI-tabel'!$D$20:$Z$42,$E82-2003,X$28-2003),
IF(X$28&gt;=$E82,MAX(1,INDEX('4. CPI-tabel'!$D$20:$Z$42,MAX($E82,2010)-2003,X$28-2003)),0))</f>
        <v>0</v>
      </c>
      <c r="Y82" s="118">
        <f>IF($C82="TD",INDEX('4. CPI-tabel'!$D$20:$Z$42,$E82-2003,Y$28-2003),
IF(Y$28&gt;=$E82,MAX(1,INDEX('4. CPI-tabel'!$D$20:$Z$42,MAX($E82,2010)-2003,Y$28-2003)),0))</f>
        <v>0</v>
      </c>
      <c r="Z82" s="118">
        <f>IF($C82="TD",INDEX('4. CPI-tabel'!$D$20:$Z$42,$E82-2003,Z$28-2003),
IF(Z$28&gt;=$E82,MAX(1,INDEX('4. CPI-tabel'!$D$20:$Z$42,MAX($E82,2010)-2003,Z$28-2003)),0))</f>
        <v>0</v>
      </c>
      <c r="AA82" s="118">
        <f>IF($C82="TD",INDEX('4. CPI-tabel'!$D$20:$Z$42,$E82-2003,AA$28-2003),
IF(AA$28&gt;=$E82,MAX(1,INDEX('4. CPI-tabel'!$D$20:$Z$42,MAX($E82,2010)-2003,AA$28-2003)),0))</f>
        <v>0</v>
      </c>
      <c r="AB82" s="118">
        <f>IF($C82="TD",INDEX('4. CPI-tabel'!$D$20:$Z$42,$E82-2003,AB$28-2003),
IF(AB$28&gt;=$E82,MAX(1,INDEX('4. CPI-tabel'!$D$20:$Z$42,MAX($E82,2010)-2003,AB$28-2003)),0))</f>
        <v>0</v>
      </c>
      <c r="AC82" s="118">
        <f>IF($C82="TD",INDEX('4. CPI-tabel'!$D$20:$Z$42,$E82-2003,AC$28-2003),
IF(AC$28&gt;=$E82,MAX(1,INDEX('4. CPI-tabel'!$D$20:$Z$42,MAX($E82,2010)-2003,AC$28-2003)),0))</f>
        <v>0</v>
      </c>
      <c r="AD82" s="118">
        <f>IF($C82="TD",INDEX('4. CPI-tabel'!$D$20:$Z$42,$E82-2003,AD$28-2003),
IF(AD$28&gt;=$E82,MAX(1,INDEX('4. CPI-tabel'!$D$20:$Z$42,MAX($E82,2010)-2003,AD$28-2003)),0))</f>
        <v>1</v>
      </c>
      <c r="AE82" s="118">
        <f>IF($C82="TD",INDEX('4. CPI-tabel'!$D$20:$Z$42,$E82-2003,AE$28-2003),
IF(AE$28&gt;=$E82,MAX(1,INDEX('4. CPI-tabel'!$D$20:$Z$42,MAX($E82,2010)-2003,AE$28-2003)),0))</f>
        <v>1.014</v>
      </c>
      <c r="AF82" s="118">
        <f>IF($C82="TD",INDEX('4. CPI-tabel'!$D$20:$Z$42,$E82-2003,AF$28-2003),
IF(AF$28&gt;=$E82,MAX(1,INDEX('4. CPI-tabel'!$D$20:$Z$42,MAX($E82,2010)-2003,AF$28-2003)),0))</f>
        <v>1.0352939999999999</v>
      </c>
      <c r="AG82" s="118">
        <f>IF($C82="TD",INDEX('4. CPI-tabel'!$D$20:$Z$42,$E82-2003,AG$28-2003),
IF(AG$28&gt;=$E82,MAX(1,INDEX('4. CPI-tabel'!$D$20:$Z$42,MAX($E82,2010)-2003,AG$28-2003)),0))</f>
        <v>1.0642822320000001</v>
      </c>
      <c r="AH82" s="118">
        <f>IF($C82="TD",INDEX('4. CPI-tabel'!$D$20:$Z$42,$E82-2003,AH$28-2003),
IF(AH$28&gt;=$E82,MAX(1,INDEX('4. CPI-tabel'!$D$20:$Z$42,MAX($E82,2010)-2003,AH$28-2003)),0))</f>
        <v>1.0717322076239999</v>
      </c>
      <c r="AI82" s="118">
        <f>IF($C82="TD",INDEX('4. CPI-tabel'!$D$20:$Z$42,$E82-2003,AI$28-2003),
IF(AI$28&gt;=$E82,MAX(1,INDEX('4. CPI-tabel'!$D$20:$Z$42,MAX($E82,2010)-2003,AI$28-2003)),0))</f>
        <v>1.0717322076239999</v>
      </c>
      <c r="AJ82" s="118">
        <f>IF($C82="TD",INDEX('4. CPI-tabel'!$D$20:$Z$42,$E82-2003,AJ$28-2003),
IF(AJ$28&gt;=$E82,MAX(1,INDEX('4. CPI-tabel'!$D$20:$Z$42,MAX($E82,2010)-2003,AJ$28-2003)),0))</f>
        <v>1.0717322076239999</v>
      </c>
      <c r="AK82" s="118">
        <f>IF($C82="TD",INDEX('4. CPI-tabel'!$D$20:$Z$42,$E82-2003,AK$28-2003),
IF(AK$28&gt;=$E82,MAX(1,INDEX('4. CPI-tabel'!$D$20:$Z$42,MAX($E82,2010)-2003,AK$28-2003)),0))</f>
        <v>1.0717322076239999</v>
      </c>
      <c r="AL82" s="118">
        <f>IF($C82="TD",INDEX('4. CPI-tabel'!$D$20:$Z$42,$E82-2003,AL$28-2003),
IF(AL$28&gt;=$E82,MAX(1,INDEX('4. CPI-tabel'!$D$20:$Z$42,MAX($E82,2010)-2003,AL$28-2003)),0))</f>
        <v>1.0717322076239999</v>
      </c>
      <c r="AM82" s="118">
        <f>IF($C82="TD",INDEX('4. CPI-tabel'!$D$20:$Z$42,$E82-2003,AM$28-2003),
IF(AM$28&gt;=$E82,MAX(1,INDEX('4. CPI-tabel'!$D$20:$Z$42,MAX($E82,2010)-2003,AM$28-2003)),0))</f>
        <v>1.0717322076239999</v>
      </c>
      <c r="AO82" s="87">
        <f t="shared" si="5"/>
        <v>0</v>
      </c>
      <c r="AP82" s="87">
        <f t="shared" si="6"/>
        <v>0</v>
      </c>
      <c r="AQ82" s="87">
        <f t="shared" si="7"/>
        <v>0</v>
      </c>
      <c r="AR82" s="87">
        <f t="shared" si="8"/>
        <v>0</v>
      </c>
      <c r="AS82" s="87">
        <f t="shared" si="9"/>
        <v>0</v>
      </c>
      <c r="AT82" s="87">
        <f t="shared" si="10"/>
        <v>0</v>
      </c>
      <c r="AU82" s="87">
        <f t="shared" si="11"/>
        <v>91119.705909090917</v>
      </c>
      <c r="AV82" s="87">
        <f t="shared" si="12"/>
        <v>184790.76358363638</v>
      </c>
      <c r="AW82" s="87">
        <f t="shared" si="13"/>
        <v>188671.36961889273</v>
      </c>
      <c r="AX82" s="87">
        <f t="shared" si="14"/>
        <v>193954.16796822174</v>
      </c>
      <c r="AY82" s="87">
        <f t="shared" si="15"/>
        <v>195311.84714399927</v>
      </c>
      <c r="AZ82" s="87">
        <f t="shared" si="16"/>
        <v>234374.21657279911</v>
      </c>
      <c r="BA82" s="87">
        <f t="shared" si="17"/>
        <v>228804.92825819794</v>
      </c>
      <c r="BB82" s="87">
        <f t="shared" si="18"/>
        <v>223367.97946790414</v>
      </c>
      <c r="BC82" s="87">
        <f t="shared" si="19"/>
        <v>218060.22550034997</v>
      </c>
      <c r="BD82" s="87">
        <f t="shared" si="20"/>
        <v>212878.59637954962</v>
      </c>
    </row>
    <row r="83" spans="1:56" s="20" customFormat="1" x14ac:dyDescent="0.2">
      <c r="A83" s="41"/>
      <c r="B83" s="86">
        <f>'3. Investeringen'!B69</f>
        <v>55</v>
      </c>
      <c r="C83" s="86" t="str">
        <f>'3. Investeringen'!F69</f>
        <v>TD</v>
      </c>
      <c r="D83" s="86" t="str">
        <f>'3. Investeringen'!G69</f>
        <v>Nieuwe investeringen TD</v>
      </c>
      <c r="E83" s="121">
        <f>'3. Investeringen'!K69</f>
        <v>2017</v>
      </c>
      <c r="G83" s="86">
        <f>'7. Nominale afschrijvingen'!R72</f>
        <v>0</v>
      </c>
      <c r="H83" s="86">
        <f>'7. Nominale afschrijvingen'!S72</f>
        <v>0</v>
      </c>
      <c r="I83" s="86">
        <f>'7. Nominale afschrijvingen'!T72</f>
        <v>0</v>
      </c>
      <c r="J83" s="86">
        <f>'7. Nominale afschrijvingen'!U72</f>
        <v>0</v>
      </c>
      <c r="K83" s="86">
        <f>'7. Nominale afschrijvingen'!V72</f>
        <v>0</v>
      </c>
      <c r="L83" s="86">
        <f>'7. Nominale afschrijvingen'!W72</f>
        <v>0</v>
      </c>
      <c r="M83" s="86">
        <f>'7. Nominale afschrijvingen'!X72</f>
        <v>594542.34111111122</v>
      </c>
      <c r="N83" s="86">
        <f>'7. Nominale afschrijvingen'!Y72</f>
        <v>1189084.6822222224</v>
      </c>
      <c r="O83" s="86">
        <f>'7. Nominale afschrijvingen'!Z72</f>
        <v>1189084.6822222224</v>
      </c>
      <c r="P83" s="86">
        <f>'7. Nominale afschrijvingen'!AA72</f>
        <v>1189084.6822222224</v>
      </c>
      <c r="Q83" s="86">
        <f>'7. Nominale afschrijvingen'!AB72</f>
        <v>1189084.6822222224</v>
      </c>
      <c r="R83" s="86">
        <f>'7. Nominale afschrijvingen'!AC72</f>
        <v>1426901.6186666666</v>
      </c>
      <c r="S83" s="86">
        <f>'7. Nominale afschrijvingen'!AD72</f>
        <v>1384623.0521876544</v>
      </c>
      <c r="T83" s="86">
        <f>'7. Nominale afschrijvingen'!AE72</f>
        <v>1343597.183974687</v>
      </c>
      <c r="U83" s="86">
        <f>'7. Nominale afschrijvingen'!AF72</f>
        <v>1303786.8970421036</v>
      </c>
      <c r="V83" s="86">
        <f>'7. Nominale afschrijvingen'!AG72</f>
        <v>1265156.1741667818</v>
      </c>
      <c r="W83" s="40"/>
      <c r="X83" s="118">
        <f>IF($C83="TD",INDEX('4. CPI-tabel'!$D$20:$Z$42,$E83-2003,X$28-2003),
IF(X$28&gt;=$E83,MAX(1,INDEX('4. CPI-tabel'!$D$20:$Z$42,MAX($E83,2010)-2003,X$28-2003)),0))</f>
        <v>0</v>
      </c>
      <c r="Y83" s="118">
        <f>IF($C83="TD",INDEX('4. CPI-tabel'!$D$20:$Z$42,$E83-2003,Y$28-2003),
IF(Y$28&gt;=$E83,MAX(1,INDEX('4. CPI-tabel'!$D$20:$Z$42,MAX($E83,2010)-2003,Y$28-2003)),0))</f>
        <v>0</v>
      </c>
      <c r="Z83" s="118">
        <f>IF($C83="TD",INDEX('4. CPI-tabel'!$D$20:$Z$42,$E83-2003,Z$28-2003),
IF(Z$28&gt;=$E83,MAX(1,INDEX('4. CPI-tabel'!$D$20:$Z$42,MAX($E83,2010)-2003,Z$28-2003)),0))</f>
        <v>0</v>
      </c>
      <c r="AA83" s="118">
        <f>IF($C83="TD",INDEX('4. CPI-tabel'!$D$20:$Z$42,$E83-2003,AA$28-2003),
IF(AA$28&gt;=$E83,MAX(1,INDEX('4. CPI-tabel'!$D$20:$Z$42,MAX($E83,2010)-2003,AA$28-2003)),0))</f>
        <v>0</v>
      </c>
      <c r="AB83" s="118">
        <f>IF($C83="TD",INDEX('4. CPI-tabel'!$D$20:$Z$42,$E83-2003,AB$28-2003),
IF(AB$28&gt;=$E83,MAX(1,INDEX('4. CPI-tabel'!$D$20:$Z$42,MAX($E83,2010)-2003,AB$28-2003)),0))</f>
        <v>0</v>
      </c>
      <c r="AC83" s="118">
        <f>IF($C83="TD",INDEX('4. CPI-tabel'!$D$20:$Z$42,$E83-2003,AC$28-2003),
IF(AC$28&gt;=$E83,MAX(1,INDEX('4. CPI-tabel'!$D$20:$Z$42,MAX($E83,2010)-2003,AC$28-2003)),0))</f>
        <v>0</v>
      </c>
      <c r="AD83" s="118">
        <f>IF($C83="TD",INDEX('4. CPI-tabel'!$D$20:$Z$42,$E83-2003,AD$28-2003),
IF(AD$28&gt;=$E83,MAX(1,INDEX('4. CPI-tabel'!$D$20:$Z$42,MAX($E83,2010)-2003,AD$28-2003)),0))</f>
        <v>1</v>
      </c>
      <c r="AE83" s="118">
        <f>IF($C83="TD",INDEX('4. CPI-tabel'!$D$20:$Z$42,$E83-2003,AE$28-2003),
IF(AE$28&gt;=$E83,MAX(1,INDEX('4. CPI-tabel'!$D$20:$Z$42,MAX($E83,2010)-2003,AE$28-2003)),0))</f>
        <v>1.014</v>
      </c>
      <c r="AF83" s="118">
        <f>IF($C83="TD",INDEX('4. CPI-tabel'!$D$20:$Z$42,$E83-2003,AF$28-2003),
IF(AF$28&gt;=$E83,MAX(1,INDEX('4. CPI-tabel'!$D$20:$Z$42,MAX($E83,2010)-2003,AF$28-2003)),0))</f>
        <v>1.0352939999999999</v>
      </c>
      <c r="AG83" s="118">
        <f>IF($C83="TD",INDEX('4. CPI-tabel'!$D$20:$Z$42,$E83-2003,AG$28-2003),
IF(AG$28&gt;=$E83,MAX(1,INDEX('4. CPI-tabel'!$D$20:$Z$42,MAX($E83,2010)-2003,AG$28-2003)),0))</f>
        <v>1.0642822320000001</v>
      </c>
      <c r="AH83" s="118">
        <f>IF($C83="TD",INDEX('4. CPI-tabel'!$D$20:$Z$42,$E83-2003,AH$28-2003),
IF(AH$28&gt;=$E83,MAX(1,INDEX('4. CPI-tabel'!$D$20:$Z$42,MAX($E83,2010)-2003,AH$28-2003)),0))</f>
        <v>1.0717322076239999</v>
      </c>
      <c r="AI83" s="118">
        <f>IF($C83="TD",INDEX('4. CPI-tabel'!$D$20:$Z$42,$E83-2003,AI$28-2003),
IF(AI$28&gt;=$E83,MAX(1,INDEX('4. CPI-tabel'!$D$20:$Z$42,MAX($E83,2010)-2003,AI$28-2003)),0))</f>
        <v>1.0717322076239999</v>
      </c>
      <c r="AJ83" s="118">
        <f>IF($C83="TD",INDEX('4. CPI-tabel'!$D$20:$Z$42,$E83-2003,AJ$28-2003),
IF(AJ$28&gt;=$E83,MAX(1,INDEX('4. CPI-tabel'!$D$20:$Z$42,MAX($E83,2010)-2003,AJ$28-2003)),0))</f>
        <v>1.0717322076239999</v>
      </c>
      <c r="AK83" s="118">
        <f>IF($C83="TD",INDEX('4. CPI-tabel'!$D$20:$Z$42,$E83-2003,AK$28-2003),
IF(AK$28&gt;=$E83,MAX(1,INDEX('4. CPI-tabel'!$D$20:$Z$42,MAX($E83,2010)-2003,AK$28-2003)),0))</f>
        <v>1.0717322076239999</v>
      </c>
      <c r="AL83" s="118">
        <f>IF($C83="TD",INDEX('4. CPI-tabel'!$D$20:$Z$42,$E83-2003,AL$28-2003),
IF(AL$28&gt;=$E83,MAX(1,INDEX('4. CPI-tabel'!$D$20:$Z$42,MAX($E83,2010)-2003,AL$28-2003)),0))</f>
        <v>1.0717322076239999</v>
      </c>
      <c r="AM83" s="118">
        <f>IF($C83="TD",INDEX('4. CPI-tabel'!$D$20:$Z$42,$E83-2003,AM$28-2003),
IF(AM$28&gt;=$E83,MAX(1,INDEX('4. CPI-tabel'!$D$20:$Z$42,MAX($E83,2010)-2003,AM$28-2003)),0))</f>
        <v>1.0717322076239999</v>
      </c>
      <c r="AO83" s="87">
        <f t="shared" si="5"/>
        <v>0</v>
      </c>
      <c r="AP83" s="87">
        <f t="shared" si="6"/>
        <v>0</v>
      </c>
      <c r="AQ83" s="87">
        <f t="shared" si="7"/>
        <v>0</v>
      </c>
      <c r="AR83" s="87">
        <f t="shared" si="8"/>
        <v>0</v>
      </c>
      <c r="AS83" s="87">
        <f t="shared" si="9"/>
        <v>0</v>
      </c>
      <c r="AT83" s="87">
        <f t="shared" si="10"/>
        <v>0</v>
      </c>
      <c r="AU83" s="87">
        <f t="shared" si="11"/>
        <v>594542.34111111122</v>
      </c>
      <c r="AV83" s="87">
        <f t="shared" si="12"/>
        <v>1205731.8677733336</v>
      </c>
      <c r="AW83" s="87">
        <f t="shared" si="13"/>
        <v>1231052.2369965734</v>
      </c>
      <c r="AX83" s="87">
        <f t="shared" si="14"/>
        <v>1265521.6996324777</v>
      </c>
      <c r="AY83" s="87">
        <f t="shared" si="15"/>
        <v>1274380.3515299049</v>
      </c>
      <c r="AZ83" s="87">
        <f t="shared" si="16"/>
        <v>1529256.4218358854</v>
      </c>
      <c r="BA83" s="87">
        <f t="shared" si="17"/>
        <v>1483945.1204481558</v>
      </c>
      <c r="BB83" s="87">
        <f t="shared" si="18"/>
        <v>1439976.376138581</v>
      </c>
      <c r="BC83" s="87">
        <f t="shared" si="19"/>
        <v>1397310.4094381784</v>
      </c>
      <c r="BD83" s="87">
        <f t="shared" si="20"/>
        <v>1355908.6195288987</v>
      </c>
    </row>
    <row r="84" spans="1:56" s="20" customFormat="1" x14ac:dyDescent="0.2">
      <c r="A84" s="41"/>
      <c r="B84" s="86">
        <f>'3. Investeringen'!B70</f>
        <v>56</v>
      </c>
      <c r="C84" s="86" t="str">
        <f>'3. Investeringen'!F70</f>
        <v>TD</v>
      </c>
      <c r="D84" s="86" t="str">
        <f>'3. Investeringen'!G70</f>
        <v>Nieuwe investeringen TD</v>
      </c>
      <c r="E84" s="121">
        <f>'3. Investeringen'!K70</f>
        <v>2017</v>
      </c>
      <c r="G84" s="86">
        <f>'7. Nominale afschrijvingen'!R73</f>
        <v>0</v>
      </c>
      <c r="H84" s="86">
        <f>'7. Nominale afschrijvingen'!S73</f>
        <v>0</v>
      </c>
      <c r="I84" s="86">
        <f>'7. Nominale afschrijvingen'!T73</f>
        <v>0</v>
      </c>
      <c r="J84" s="86">
        <f>'7. Nominale afschrijvingen'!U73</f>
        <v>0</v>
      </c>
      <c r="K84" s="86">
        <f>'7. Nominale afschrijvingen'!V73</f>
        <v>0</v>
      </c>
      <c r="L84" s="86">
        <f>'7. Nominale afschrijvingen'!W73</f>
        <v>0</v>
      </c>
      <c r="M84" s="86">
        <f>'7. Nominale afschrijvingen'!X73</f>
        <v>134676.51969816667</v>
      </c>
      <c r="N84" s="86">
        <f>'7. Nominale afschrijvingen'!Y73</f>
        <v>269353.03939633339</v>
      </c>
      <c r="O84" s="86">
        <f>'7. Nominale afschrijvingen'!Z73</f>
        <v>269353.03939633339</v>
      </c>
      <c r="P84" s="86">
        <f>'7. Nominale afschrijvingen'!AA73</f>
        <v>269353.03939633339</v>
      </c>
      <c r="Q84" s="86">
        <f>'7. Nominale afschrijvingen'!AB73</f>
        <v>269353.03939633339</v>
      </c>
      <c r="R84" s="86">
        <f>'7. Nominale afschrijvingen'!AC73</f>
        <v>323223.6472756</v>
      </c>
      <c r="S84" s="86">
        <f>'7. Nominale afschrijvingen'!AD73</f>
        <v>308013.12269792473</v>
      </c>
      <c r="T84" s="86">
        <f>'7. Nominale afschrijvingen'!AE73</f>
        <v>293518.38751214003</v>
      </c>
      <c r="U84" s="86">
        <f>'7. Nominale afschrijvingen'!AF73</f>
        <v>279705.75751156878</v>
      </c>
      <c r="V84" s="86">
        <f>'7. Nominale afschrijvingen'!AG73</f>
        <v>266543.13362867141</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0</v>
      </c>
      <c r="AA84" s="118">
        <f>IF($C84="TD",INDEX('4. CPI-tabel'!$D$20:$Z$42,$E84-2003,AA$28-2003),
IF(AA$28&gt;=$E84,MAX(1,INDEX('4. CPI-tabel'!$D$20:$Z$42,MAX($E84,2010)-2003,AA$28-2003)),0))</f>
        <v>0</v>
      </c>
      <c r="AB84" s="118">
        <f>IF($C84="TD",INDEX('4. CPI-tabel'!$D$20:$Z$42,$E84-2003,AB$28-2003),
IF(AB$28&gt;=$E84,MAX(1,INDEX('4. CPI-tabel'!$D$20:$Z$42,MAX($E84,2010)-2003,AB$28-2003)),0))</f>
        <v>0</v>
      </c>
      <c r="AC84" s="118">
        <f>IF($C84="TD",INDEX('4. CPI-tabel'!$D$20:$Z$42,$E84-2003,AC$28-2003),
IF(AC$28&gt;=$E84,MAX(1,INDEX('4. CPI-tabel'!$D$20:$Z$42,MAX($E84,2010)-2003,AC$28-2003)),0))</f>
        <v>0</v>
      </c>
      <c r="AD84" s="118">
        <f>IF($C84="TD",INDEX('4. CPI-tabel'!$D$20:$Z$42,$E84-2003,AD$28-2003),
IF(AD$28&gt;=$E84,MAX(1,INDEX('4. CPI-tabel'!$D$20:$Z$42,MAX($E84,2010)-2003,AD$28-2003)),0))</f>
        <v>1</v>
      </c>
      <c r="AE84" s="118">
        <f>IF($C84="TD",INDEX('4. CPI-tabel'!$D$20:$Z$42,$E84-2003,AE$28-2003),
IF(AE$28&gt;=$E84,MAX(1,INDEX('4. CPI-tabel'!$D$20:$Z$42,MAX($E84,2010)-2003,AE$28-2003)),0))</f>
        <v>1.014</v>
      </c>
      <c r="AF84" s="118">
        <f>IF($C84="TD",INDEX('4. CPI-tabel'!$D$20:$Z$42,$E84-2003,AF$28-2003),
IF(AF$28&gt;=$E84,MAX(1,INDEX('4. CPI-tabel'!$D$20:$Z$42,MAX($E84,2010)-2003,AF$28-2003)),0))</f>
        <v>1.0352939999999999</v>
      </c>
      <c r="AG84" s="118">
        <f>IF($C84="TD",INDEX('4. CPI-tabel'!$D$20:$Z$42,$E84-2003,AG$28-2003),
IF(AG$28&gt;=$E84,MAX(1,INDEX('4. CPI-tabel'!$D$20:$Z$42,MAX($E84,2010)-2003,AG$28-2003)),0))</f>
        <v>1.0642822320000001</v>
      </c>
      <c r="AH84" s="118">
        <f>IF($C84="TD",INDEX('4. CPI-tabel'!$D$20:$Z$42,$E84-2003,AH$28-2003),
IF(AH$28&gt;=$E84,MAX(1,INDEX('4. CPI-tabel'!$D$20:$Z$42,MAX($E84,2010)-2003,AH$28-2003)),0))</f>
        <v>1.0717322076239999</v>
      </c>
      <c r="AI84" s="118">
        <f>IF($C84="TD",INDEX('4. CPI-tabel'!$D$20:$Z$42,$E84-2003,AI$28-2003),
IF(AI$28&gt;=$E84,MAX(1,INDEX('4. CPI-tabel'!$D$20:$Z$42,MAX($E84,2010)-2003,AI$28-2003)),0))</f>
        <v>1.0717322076239999</v>
      </c>
      <c r="AJ84" s="118">
        <f>IF($C84="TD",INDEX('4. CPI-tabel'!$D$20:$Z$42,$E84-2003,AJ$28-2003),
IF(AJ$28&gt;=$E84,MAX(1,INDEX('4. CPI-tabel'!$D$20:$Z$42,MAX($E84,2010)-2003,AJ$28-2003)),0))</f>
        <v>1.0717322076239999</v>
      </c>
      <c r="AK84" s="118">
        <f>IF($C84="TD",INDEX('4. CPI-tabel'!$D$20:$Z$42,$E84-2003,AK$28-2003),
IF(AK$28&gt;=$E84,MAX(1,INDEX('4. CPI-tabel'!$D$20:$Z$42,MAX($E84,2010)-2003,AK$28-2003)),0))</f>
        <v>1.0717322076239999</v>
      </c>
      <c r="AL84" s="118">
        <f>IF($C84="TD",INDEX('4. CPI-tabel'!$D$20:$Z$42,$E84-2003,AL$28-2003),
IF(AL$28&gt;=$E84,MAX(1,INDEX('4. CPI-tabel'!$D$20:$Z$42,MAX($E84,2010)-2003,AL$28-2003)),0))</f>
        <v>1.0717322076239999</v>
      </c>
      <c r="AM84" s="118">
        <f>IF($C84="TD",INDEX('4. CPI-tabel'!$D$20:$Z$42,$E84-2003,AM$28-2003),
IF(AM$28&gt;=$E84,MAX(1,INDEX('4. CPI-tabel'!$D$20:$Z$42,MAX($E84,2010)-2003,AM$28-2003)),0))</f>
        <v>1.0717322076239999</v>
      </c>
      <c r="AO84" s="87">
        <f t="shared" si="5"/>
        <v>0</v>
      </c>
      <c r="AP84" s="87">
        <f t="shared" si="6"/>
        <v>0</v>
      </c>
      <c r="AQ84" s="87">
        <f t="shared" si="7"/>
        <v>0</v>
      </c>
      <c r="AR84" s="87">
        <f t="shared" si="8"/>
        <v>0</v>
      </c>
      <c r="AS84" s="87">
        <f t="shared" si="9"/>
        <v>0</v>
      </c>
      <c r="AT84" s="87">
        <f t="shared" si="10"/>
        <v>0</v>
      </c>
      <c r="AU84" s="87">
        <f t="shared" si="11"/>
        <v>134676.51969816667</v>
      </c>
      <c r="AV84" s="87">
        <f t="shared" si="12"/>
        <v>273123.98194788204</v>
      </c>
      <c r="AW84" s="87">
        <f t="shared" si="13"/>
        <v>278859.58556878759</v>
      </c>
      <c r="AX84" s="87">
        <f t="shared" si="14"/>
        <v>286667.65396471362</v>
      </c>
      <c r="AY84" s="87">
        <f t="shared" si="15"/>
        <v>288674.32754246658</v>
      </c>
      <c r="AZ84" s="87">
        <f t="shared" si="16"/>
        <v>346409.19305095985</v>
      </c>
      <c r="BA84" s="87">
        <f t="shared" si="17"/>
        <v>330107.5839662088</v>
      </c>
      <c r="BB84" s="87">
        <f t="shared" si="18"/>
        <v>314573.10942662251</v>
      </c>
      <c r="BC84" s="87">
        <f t="shared" si="19"/>
        <v>299769.6689830168</v>
      </c>
      <c r="BD84" s="87">
        <f t="shared" si="20"/>
        <v>285662.86103087483</v>
      </c>
    </row>
    <row r="85" spans="1:56" s="20" customFormat="1" x14ac:dyDescent="0.2">
      <c r="A85" s="41"/>
      <c r="B85" s="86">
        <f>'3. Investeringen'!B71</f>
        <v>57</v>
      </c>
      <c r="C85" s="86" t="str">
        <f>'3. Investeringen'!F71</f>
        <v>TD</v>
      </c>
      <c r="D85" s="86" t="str">
        <f>'3. Investeringen'!G71</f>
        <v>Nieuwe investeringen TD</v>
      </c>
      <c r="E85" s="121">
        <f>'3. Investeringen'!K71</f>
        <v>2017</v>
      </c>
      <c r="G85" s="86">
        <f>'7. Nominale afschrijvingen'!R74</f>
        <v>0</v>
      </c>
      <c r="H85" s="86">
        <f>'7. Nominale afschrijvingen'!S74</f>
        <v>0</v>
      </c>
      <c r="I85" s="86">
        <f>'7. Nominale afschrijvingen'!T74</f>
        <v>0</v>
      </c>
      <c r="J85" s="86">
        <f>'7. Nominale afschrijvingen'!U74</f>
        <v>0</v>
      </c>
      <c r="K85" s="86">
        <f>'7. Nominale afschrijvingen'!V74</f>
        <v>0</v>
      </c>
      <c r="L85" s="86">
        <f>'7. Nominale afschrijvingen'!W74</f>
        <v>0</v>
      </c>
      <c r="M85" s="86">
        <f>'7. Nominale afschrijvingen'!X74</f>
        <v>0</v>
      </c>
      <c r="N85" s="86">
        <f>'7. Nominale afschrijvingen'!Y74</f>
        <v>0</v>
      </c>
      <c r="O85" s="86">
        <f>'7. Nominale afschrijvingen'!Z74</f>
        <v>0</v>
      </c>
      <c r="P85" s="86">
        <f>'7. Nominale afschrijvingen'!AA74</f>
        <v>0</v>
      </c>
      <c r="Q85" s="86">
        <f>'7. Nominale afschrijvingen'!AB74</f>
        <v>0</v>
      </c>
      <c r="R85" s="86">
        <f>'7. Nominale afschrijvingen'!AC74</f>
        <v>0</v>
      </c>
      <c r="S85" s="86">
        <f>'7. Nominale afschrijvingen'!AD74</f>
        <v>0</v>
      </c>
      <c r="T85" s="86">
        <f>'7. Nominale afschrijvingen'!AE74</f>
        <v>0</v>
      </c>
      <c r="U85" s="86">
        <f>'7. Nominale afschrijvingen'!AF74</f>
        <v>0</v>
      </c>
      <c r="V85" s="86">
        <f>'7. Nominale afschrijvingen'!AG74</f>
        <v>0</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0</v>
      </c>
      <c r="AA85" s="118">
        <f>IF($C85="TD",INDEX('4. CPI-tabel'!$D$20:$Z$42,$E85-2003,AA$28-2003),
IF(AA$28&gt;=$E85,MAX(1,INDEX('4. CPI-tabel'!$D$20:$Z$42,MAX($E85,2010)-2003,AA$28-2003)),0))</f>
        <v>0</v>
      </c>
      <c r="AB85" s="118">
        <f>IF($C85="TD",INDEX('4. CPI-tabel'!$D$20:$Z$42,$E85-2003,AB$28-2003),
IF(AB$28&gt;=$E85,MAX(1,INDEX('4. CPI-tabel'!$D$20:$Z$42,MAX($E85,2010)-2003,AB$28-2003)),0))</f>
        <v>0</v>
      </c>
      <c r="AC85" s="118">
        <f>IF($C85="TD",INDEX('4. CPI-tabel'!$D$20:$Z$42,$E85-2003,AC$28-2003),
IF(AC$28&gt;=$E85,MAX(1,INDEX('4. CPI-tabel'!$D$20:$Z$42,MAX($E85,2010)-2003,AC$28-2003)),0))</f>
        <v>0</v>
      </c>
      <c r="AD85" s="118">
        <f>IF($C85="TD",INDEX('4. CPI-tabel'!$D$20:$Z$42,$E85-2003,AD$28-2003),
IF(AD$28&gt;=$E85,MAX(1,INDEX('4. CPI-tabel'!$D$20:$Z$42,MAX($E85,2010)-2003,AD$28-2003)),0))</f>
        <v>1</v>
      </c>
      <c r="AE85" s="118">
        <f>IF($C85="TD",INDEX('4. CPI-tabel'!$D$20:$Z$42,$E85-2003,AE$28-2003),
IF(AE$28&gt;=$E85,MAX(1,INDEX('4. CPI-tabel'!$D$20:$Z$42,MAX($E85,2010)-2003,AE$28-2003)),0))</f>
        <v>1.014</v>
      </c>
      <c r="AF85" s="118">
        <f>IF($C85="TD",INDEX('4. CPI-tabel'!$D$20:$Z$42,$E85-2003,AF$28-2003),
IF(AF$28&gt;=$E85,MAX(1,INDEX('4. CPI-tabel'!$D$20:$Z$42,MAX($E85,2010)-2003,AF$28-2003)),0))</f>
        <v>1.0352939999999999</v>
      </c>
      <c r="AG85" s="118">
        <f>IF($C85="TD",INDEX('4. CPI-tabel'!$D$20:$Z$42,$E85-2003,AG$28-2003),
IF(AG$28&gt;=$E85,MAX(1,INDEX('4. CPI-tabel'!$D$20:$Z$42,MAX($E85,2010)-2003,AG$28-2003)),0))</f>
        <v>1.0642822320000001</v>
      </c>
      <c r="AH85" s="118">
        <f>IF($C85="TD",INDEX('4. CPI-tabel'!$D$20:$Z$42,$E85-2003,AH$28-2003),
IF(AH$28&gt;=$E85,MAX(1,INDEX('4. CPI-tabel'!$D$20:$Z$42,MAX($E85,2010)-2003,AH$28-2003)),0))</f>
        <v>1.0717322076239999</v>
      </c>
      <c r="AI85" s="118">
        <f>IF($C85="TD",INDEX('4. CPI-tabel'!$D$20:$Z$42,$E85-2003,AI$28-2003),
IF(AI$28&gt;=$E85,MAX(1,INDEX('4. CPI-tabel'!$D$20:$Z$42,MAX($E85,2010)-2003,AI$28-2003)),0))</f>
        <v>1.0717322076239999</v>
      </c>
      <c r="AJ85" s="118">
        <f>IF($C85="TD",INDEX('4. CPI-tabel'!$D$20:$Z$42,$E85-2003,AJ$28-2003),
IF(AJ$28&gt;=$E85,MAX(1,INDEX('4. CPI-tabel'!$D$20:$Z$42,MAX($E85,2010)-2003,AJ$28-2003)),0))</f>
        <v>1.0717322076239999</v>
      </c>
      <c r="AK85" s="118">
        <f>IF($C85="TD",INDEX('4. CPI-tabel'!$D$20:$Z$42,$E85-2003,AK$28-2003),
IF(AK$28&gt;=$E85,MAX(1,INDEX('4. CPI-tabel'!$D$20:$Z$42,MAX($E85,2010)-2003,AK$28-2003)),0))</f>
        <v>1.0717322076239999</v>
      </c>
      <c r="AL85" s="118">
        <f>IF($C85="TD",INDEX('4. CPI-tabel'!$D$20:$Z$42,$E85-2003,AL$28-2003),
IF(AL$28&gt;=$E85,MAX(1,INDEX('4. CPI-tabel'!$D$20:$Z$42,MAX($E85,2010)-2003,AL$28-2003)),0))</f>
        <v>1.0717322076239999</v>
      </c>
      <c r="AM85" s="118">
        <f>IF($C85="TD",INDEX('4. CPI-tabel'!$D$20:$Z$42,$E85-2003,AM$28-2003),
IF(AM$28&gt;=$E85,MAX(1,INDEX('4. CPI-tabel'!$D$20:$Z$42,MAX($E85,2010)-2003,AM$28-2003)),0))</f>
        <v>1.0717322076239999</v>
      </c>
      <c r="AO85" s="87">
        <f t="shared" si="5"/>
        <v>0</v>
      </c>
      <c r="AP85" s="87">
        <f t="shared" si="6"/>
        <v>0</v>
      </c>
      <c r="AQ85" s="87">
        <f t="shared" si="7"/>
        <v>0</v>
      </c>
      <c r="AR85" s="87">
        <f t="shared" si="8"/>
        <v>0</v>
      </c>
      <c r="AS85" s="87">
        <f t="shared" si="9"/>
        <v>0</v>
      </c>
      <c r="AT85" s="87">
        <f t="shared" si="10"/>
        <v>0</v>
      </c>
      <c r="AU85" s="87">
        <f t="shared" si="11"/>
        <v>0</v>
      </c>
      <c r="AV85" s="87">
        <f t="shared" si="12"/>
        <v>0</v>
      </c>
      <c r="AW85" s="87">
        <f t="shared" si="13"/>
        <v>0</v>
      </c>
      <c r="AX85" s="87">
        <f t="shared" si="14"/>
        <v>0</v>
      </c>
      <c r="AY85" s="87">
        <f t="shared" si="15"/>
        <v>0</v>
      </c>
      <c r="AZ85" s="87">
        <f t="shared" si="16"/>
        <v>0</v>
      </c>
      <c r="BA85" s="87">
        <f t="shared" si="17"/>
        <v>0</v>
      </c>
      <c r="BB85" s="87">
        <f t="shared" si="18"/>
        <v>0</v>
      </c>
      <c r="BC85" s="87">
        <f t="shared" si="19"/>
        <v>0</v>
      </c>
      <c r="BD85" s="87">
        <f t="shared" si="20"/>
        <v>0</v>
      </c>
    </row>
    <row r="86" spans="1:56" s="20" customFormat="1" x14ac:dyDescent="0.2">
      <c r="A86" s="41"/>
      <c r="B86" s="86">
        <f>'3. Investeringen'!B72</f>
        <v>58</v>
      </c>
      <c r="C86" s="86" t="str">
        <f>'3. Investeringen'!F72</f>
        <v>TD</v>
      </c>
      <c r="D86" s="86" t="str">
        <f>'3. Investeringen'!G72</f>
        <v>Nieuwe investeringen TD</v>
      </c>
      <c r="E86" s="121">
        <f>'3. Investeringen'!K72</f>
        <v>2018</v>
      </c>
      <c r="G86" s="86">
        <f>'7. Nominale afschrijvingen'!R75</f>
        <v>0</v>
      </c>
      <c r="H86" s="86">
        <f>'7. Nominale afschrijvingen'!S75</f>
        <v>0</v>
      </c>
      <c r="I86" s="86">
        <f>'7. Nominale afschrijvingen'!T75</f>
        <v>0</v>
      </c>
      <c r="J86" s="86">
        <f>'7. Nominale afschrijvingen'!U75</f>
        <v>0</v>
      </c>
      <c r="K86" s="86">
        <f>'7. Nominale afschrijvingen'!V75</f>
        <v>0</v>
      </c>
      <c r="L86" s="86">
        <f>'7. Nominale afschrijvingen'!W75</f>
        <v>0</v>
      </c>
      <c r="M86" s="86">
        <f>'7. Nominale afschrijvingen'!X75</f>
        <v>0</v>
      </c>
      <c r="N86" s="86">
        <f>'7. Nominale afschrijvingen'!Y75</f>
        <v>110720.51602727272</v>
      </c>
      <c r="O86" s="86">
        <f>'7. Nominale afschrijvingen'!Z75</f>
        <v>221441.03205454545</v>
      </c>
      <c r="P86" s="86">
        <f>'7. Nominale afschrijvingen'!AA75</f>
        <v>221441.03205454545</v>
      </c>
      <c r="Q86" s="86">
        <f>'7. Nominale afschrijvingen'!AB75</f>
        <v>221441.03205454545</v>
      </c>
      <c r="R86" s="86">
        <f>'7. Nominale afschrijvingen'!AC75</f>
        <v>265729.23846545455</v>
      </c>
      <c r="S86" s="86">
        <f>'7. Nominale afschrijvingen'!AD75</f>
        <v>259537.48921965755</v>
      </c>
      <c r="T86" s="86">
        <f>'7. Nominale afschrijvingen'!AE75</f>
        <v>253490.01374269463</v>
      </c>
      <c r="U86" s="86">
        <f>'7. Nominale afschrijvingen'!AF75</f>
        <v>247583.45031568041</v>
      </c>
      <c r="V86" s="86">
        <f>'7. Nominale afschrijvingen'!AG75</f>
        <v>241814.51555104318</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0</v>
      </c>
      <c r="AA86" s="118">
        <f>IF($C86="TD",INDEX('4. CPI-tabel'!$D$20:$Z$42,$E86-2003,AA$28-2003),
IF(AA$28&gt;=$E86,MAX(1,INDEX('4. CPI-tabel'!$D$20:$Z$42,MAX($E86,2010)-2003,AA$28-2003)),0))</f>
        <v>0</v>
      </c>
      <c r="AB86" s="118">
        <f>IF($C86="TD",INDEX('4. CPI-tabel'!$D$20:$Z$42,$E86-2003,AB$28-2003),
IF(AB$28&gt;=$E86,MAX(1,INDEX('4. CPI-tabel'!$D$20:$Z$42,MAX($E86,2010)-2003,AB$28-2003)),0))</f>
        <v>0</v>
      </c>
      <c r="AC86" s="118">
        <f>IF($C86="TD",INDEX('4. CPI-tabel'!$D$20:$Z$42,$E86-2003,AC$28-2003),
IF(AC$28&gt;=$E86,MAX(1,INDEX('4. CPI-tabel'!$D$20:$Z$42,MAX($E86,2010)-2003,AC$28-2003)),0))</f>
        <v>0</v>
      </c>
      <c r="AD86" s="118">
        <f>IF($C86="TD",INDEX('4. CPI-tabel'!$D$20:$Z$42,$E86-2003,AD$28-2003),
IF(AD$28&gt;=$E86,MAX(1,INDEX('4. CPI-tabel'!$D$20:$Z$42,MAX($E86,2010)-2003,AD$28-2003)),0))</f>
        <v>0</v>
      </c>
      <c r="AE86" s="118">
        <f>IF($C86="TD",INDEX('4. CPI-tabel'!$D$20:$Z$42,$E86-2003,AE$28-2003),
IF(AE$28&gt;=$E86,MAX(1,INDEX('4. CPI-tabel'!$D$20:$Z$42,MAX($E86,2010)-2003,AE$28-2003)),0))</f>
        <v>1</v>
      </c>
      <c r="AF86" s="118">
        <f>IF($C86="TD",INDEX('4. CPI-tabel'!$D$20:$Z$42,$E86-2003,AF$28-2003),
IF(AF$28&gt;=$E86,MAX(1,INDEX('4. CPI-tabel'!$D$20:$Z$42,MAX($E86,2010)-2003,AF$28-2003)),0))</f>
        <v>1.0209999999999999</v>
      </c>
      <c r="AG86" s="118">
        <f>IF($C86="TD",INDEX('4. CPI-tabel'!$D$20:$Z$42,$E86-2003,AG$28-2003),
IF(AG$28&gt;=$E86,MAX(1,INDEX('4. CPI-tabel'!$D$20:$Z$42,MAX($E86,2010)-2003,AG$28-2003)),0))</f>
        <v>1.049588</v>
      </c>
      <c r="AH86" s="118">
        <f>IF($C86="TD",INDEX('4. CPI-tabel'!$D$20:$Z$42,$E86-2003,AH$28-2003),
IF(AH$28&gt;=$E86,MAX(1,INDEX('4. CPI-tabel'!$D$20:$Z$42,MAX($E86,2010)-2003,AH$28-2003)),0))</f>
        <v>1.0569351159999998</v>
      </c>
      <c r="AI86" s="118">
        <f>IF($C86="TD",INDEX('4. CPI-tabel'!$D$20:$Z$42,$E86-2003,AI$28-2003),
IF(AI$28&gt;=$E86,MAX(1,INDEX('4. CPI-tabel'!$D$20:$Z$42,MAX($E86,2010)-2003,AI$28-2003)),0))</f>
        <v>1.0569351159999998</v>
      </c>
      <c r="AJ86" s="118">
        <f>IF($C86="TD",INDEX('4. CPI-tabel'!$D$20:$Z$42,$E86-2003,AJ$28-2003),
IF(AJ$28&gt;=$E86,MAX(1,INDEX('4. CPI-tabel'!$D$20:$Z$42,MAX($E86,2010)-2003,AJ$28-2003)),0))</f>
        <v>1.0569351159999998</v>
      </c>
      <c r="AK86" s="118">
        <f>IF($C86="TD",INDEX('4. CPI-tabel'!$D$20:$Z$42,$E86-2003,AK$28-2003),
IF(AK$28&gt;=$E86,MAX(1,INDEX('4. CPI-tabel'!$D$20:$Z$42,MAX($E86,2010)-2003,AK$28-2003)),0))</f>
        <v>1.0569351159999998</v>
      </c>
      <c r="AL86" s="118">
        <f>IF($C86="TD",INDEX('4. CPI-tabel'!$D$20:$Z$42,$E86-2003,AL$28-2003),
IF(AL$28&gt;=$E86,MAX(1,INDEX('4. CPI-tabel'!$D$20:$Z$42,MAX($E86,2010)-2003,AL$28-2003)),0))</f>
        <v>1.0569351159999998</v>
      </c>
      <c r="AM86" s="118">
        <f>IF($C86="TD",INDEX('4. CPI-tabel'!$D$20:$Z$42,$E86-2003,AM$28-2003),
IF(AM$28&gt;=$E86,MAX(1,INDEX('4. CPI-tabel'!$D$20:$Z$42,MAX($E86,2010)-2003,AM$28-2003)),0))</f>
        <v>1.0569351159999998</v>
      </c>
      <c r="AO86" s="87">
        <f t="shared" si="5"/>
        <v>0</v>
      </c>
      <c r="AP86" s="87">
        <f t="shared" si="6"/>
        <v>0</v>
      </c>
      <c r="AQ86" s="87">
        <f t="shared" si="7"/>
        <v>0</v>
      </c>
      <c r="AR86" s="87">
        <f t="shared" si="8"/>
        <v>0</v>
      </c>
      <c r="AS86" s="87">
        <f t="shared" si="9"/>
        <v>0</v>
      </c>
      <c r="AT86" s="87">
        <f t="shared" si="10"/>
        <v>0</v>
      </c>
      <c r="AU86" s="87">
        <f t="shared" si="11"/>
        <v>0</v>
      </c>
      <c r="AV86" s="87">
        <f t="shared" si="12"/>
        <v>110720.51602727272</v>
      </c>
      <c r="AW86" s="87">
        <f t="shared" si="13"/>
        <v>226091.29372769088</v>
      </c>
      <c r="AX86" s="87">
        <f t="shared" si="14"/>
        <v>232421.84995206623</v>
      </c>
      <c r="AY86" s="87">
        <f t="shared" si="15"/>
        <v>234048.80290173067</v>
      </c>
      <c r="AZ86" s="87">
        <f t="shared" si="16"/>
        <v>280858.5634820768</v>
      </c>
      <c r="BA86" s="87">
        <f t="shared" si="17"/>
        <v>274314.28627472743</v>
      </c>
      <c r="BB86" s="87">
        <f t="shared" si="18"/>
        <v>267922.49707997649</v>
      </c>
      <c r="BC86" s="87">
        <f t="shared" si="19"/>
        <v>261679.64277908386</v>
      </c>
      <c r="BD86" s="87">
        <f t="shared" si="20"/>
        <v>255582.25304442557</v>
      </c>
    </row>
    <row r="87" spans="1:56" s="20" customFormat="1" x14ac:dyDescent="0.2">
      <c r="A87" s="41"/>
      <c r="B87" s="86">
        <f>'3. Investeringen'!B73</f>
        <v>59</v>
      </c>
      <c r="C87" s="86" t="str">
        <f>'3. Investeringen'!F73</f>
        <v>TD</v>
      </c>
      <c r="D87" s="86" t="str">
        <f>'3. Investeringen'!G73</f>
        <v>Nieuwe investeringen TD</v>
      </c>
      <c r="E87" s="121">
        <f>'3. Investeringen'!K73</f>
        <v>2018</v>
      </c>
      <c r="G87" s="86">
        <f>'7. Nominale afschrijvingen'!R76</f>
        <v>0</v>
      </c>
      <c r="H87" s="86">
        <f>'7. Nominale afschrijvingen'!S76</f>
        <v>0</v>
      </c>
      <c r="I87" s="86">
        <f>'7. Nominale afschrijvingen'!T76</f>
        <v>0</v>
      </c>
      <c r="J87" s="86">
        <f>'7. Nominale afschrijvingen'!U76</f>
        <v>0</v>
      </c>
      <c r="K87" s="86">
        <f>'7. Nominale afschrijvingen'!V76</f>
        <v>0</v>
      </c>
      <c r="L87" s="86">
        <f>'7. Nominale afschrijvingen'!W76</f>
        <v>0</v>
      </c>
      <c r="M87" s="86">
        <f>'7. Nominale afschrijvingen'!X76</f>
        <v>0</v>
      </c>
      <c r="N87" s="86">
        <f>'7. Nominale afschrijvingen'!Y76</f>
        <v>697361.01964444446</v>
      </c>
      <c r="O87" s="86">
        <f>'7. Nominale afschrijvingen'!Z76</f>
        <v>1394722.0392888889</v>
      </c>
      <c r="P87" s="86">
        <f>'7. Nominale afschrijvingen'!AA76</f>
        <v>1394722.0392888889</v>
      </c>
      <c r="Q87" s="86">
        <f>'7. Nominale afschrijvingen'!AB76</f>
        <v>1394722.0392888889</v>
      </c>
      <c r="R87" s="86">
        <f>'7. Nominale afschrijvingen'!AC76</f>
        <v>1673666.4471466665</v>
      </c>
      <c r="S87" s="86">
        <f>'7. Nominale afschrijvingen'!AD76</f>
        <v>1625271.272771341</v>
      </c>
      <c r="T87" s="86">
        <f>'7. Nominale afschrijvingen'!AE76</f>
        <v>1578275.4769321696</v>
      </c>
      <c r="U87" s="86">
        <f>'7. Nominale afschrijvingen'!AF76</f>
        <v>1532638.5956714805</v>
      </c>
      <c r="V87" s="86">
        <f>'7. Nominale afschrijvingen'!AG76</f>
        <v>1488321.3350737509</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0</v>
      </c>
      <c r="AA87" s="118">
        <f>IF($C87="TD",INDEX('4. CPI-tabel'!$D$20:$Z$42,$E87-2003,AA$28-2003),
IF(AA$28&gt;=$E87,MAX(1,INDEX('4. CPI-tabel'!$D$20:$Z$42,MAX($E87,2010)-2003,AA$28-2003)),0))</f>
        <v>0</v>
      </c>
      <c r="AB87" s="118">
        <f>IF($C87="TD",INDEX('4. CPI-tabel'!$D$20:$Z$42,$E87-2003,AB$28-2003),
IF(AB$28&gt;=$E87,MAX(1,INDEX('4. CPI-tabel'!$D$20:$Z$42,MAX($E87,2010)-2003,AB$28-2003)),0))</f>
        <v>0</v>
      </c>
      <c r="AC87" s="118">
        <f>IF($C87="TD",INDEX('4. CPI-tabel'!$D$20:$Z$42,$E87-2003,AC$28-2003),
IF(AC$28&gt;=$E87,MAX(1,INDEX('4. CPI-tabel'!$D$20:$Z$42,MAX($E87,2010)-2003,AC$28-2003)),0))</f>
        <v>0</v>
      </c>
      <c r="AD87" s="118">
        <f>IF($C87="TD",INDEX('4. CPI-tabel'!$D$20:$Z$42,$E87-2003,AD$28-2003),
IF(AD$28&gt;=$E87,MAX(1,INDEX('4. CPI-tabel'!$D$20:$Z$42,MAX($E87,2010)-2003,AD$28-2003)),0))</f>
        <v>0</v>
      </c>
      <c r="AE87" s="118">
        <f>IF($C87="TD",INDEX('4. CPI-tabel'!$D$20:$Z$42,$E87-2003,AE$28-2003),
IF(AE$28&gt;=$E87,MAX(1,INDEX('4. CPI-tabel'!$D$20:$Z$42,MAX($E87,2010)-2003,AE$28-2003)),0))</f>
        <v>1</v>
      </c>
      <c r="AF87" s="118">
        <f>IF($C87="TD",INDEX('4. CPI-tabel'!$D$20:$Z$42,$E87-2003,AF$28-2003),
IF(AF$28&gt;=$E87,MAX(1,INDEX('4. CPI-tabel'!$D$20:$Z$42,MAX($E87,2010)-2003,AF$28-2003)),0))</f>
        <v>1.0209999999999999</v>
      </c>
      <c r="AG87" s="118">
        <f>IF($C87="TD",INDEX('4. CPI-tabel'!$D$20:$Z$42,$E87-2003,AG$28-2003),
IF(AG$28&gt;=$E87,MAX(1,INDEX('4. CPI-tabel'!$D$20:$Z$42,MAX($E87,2010)-2003,AG$28-2003)),0))</f>
        <v>1.049588</v>
      </c>
      <c r="AH87" s="118">
        <f>IF($C87="TD",INDEX('4. CPI-tabel'!$D$20:$Z$42,$E87-2003,AH$28-2003),
IF(AH$28&gt;=$E87,MAX(1,INDEX('4. CPI-tabel'!$D$20:$Z$42,MAX($E87,2010)-2003,AH$28-2003)),0))</f>
        <v>1.0569351159999998</v>
      </c>
      <c r="AI87" s="118">
        <f>IF($C87="TD",INDEX('4. CPI-tabel'!$D$20:$Z$42,$E87-2003,AI$28-2003),
IF(AI$28&gt;=$E87,MAX(1,INDEX('4. CPI-tabel'!$D$20:$Z$42,MAX($E87,2010)-2003,AI$28-2003)),0))</f>
        <v>1.0569351159999998</v>
      </c>
      <c r="AJ87" s="118">
        <f>IF($C87="TD",INDEX('4. CPI-tabel'!$D$20:$Z$42,$E87-2003,AJ$28-2003),
IF(AJ$28&gt;=$E87,MAX(1,INDEX('4. CPI-tabel'!$D$20:$Z$42,MAX($E87,2010)-2003,AJ$28-2003)),0))</f>
        <v>1.0569351159999998</v>
      </c>
      <c r="AK87" s="118">
        <f>IF($C87="TD",INDEX('4. CPI-tabel'!$D$20:$Z$42,$E87-2003,AK$28-2003),
IF(AK$28&gt;=$E87,MAX(1,INDEX('4. CPI-tabel'!$D$20:$Z$42,MAX($E87,2010)-2003,AK$28-2003)),0))</f>
        <v>1.0569351159999998</v>
      </c>
      <c r="AL87" s="118">
        <f>IF($C87="TD",INDEX('4. CPI-tabel'!$D$20:$Z$42,$E87-2003,AL$28-2003),
IF(AL$28&gt;=$E87,MAX(1,INDEX('4. CPI-tabel'!$D$20:$Z$42,MAX($E87,2010)-2003,AL$28-2003)),0))</f>
        <v>1.0569351159999998</v>
      </c>
      <c r="AM87" s="118">
        <f>IF($C87="TD",INDEX('4. CPI-tabel'!$D$20:$Z$42,$E87-2003,AM$28-2003),
IF(AM$28&gt;=$E87,MAX(1,INDEX('4. CPI-tabel'!$D$20:$Z$42,MAX($E87,2010)-2003,AM$28-2003)),0))</f>
        <v>1.0569351159999998</v>
      </c>
      <c r="AO87" s="87">
        <f t="shared" si="5"/>
        <v>0</v>
      </c>
      <c r="AP87" s="87">
        <f t="shared" si="6"/>
        <v>0</v>
      </c>
      <c r="AQ87" s="87">
        <f t="shared" si="7"/>
        <v>0</v>
      </c>
      <c r="AR87" s="87">
        <f t="shared" si="8"/>
        <v>0</v>
      </c>
      <c r="AS87" s="87">
        <f t="shared" si="9"/>
        <v>0</v>
      </c>
      <c r="AT87" s="87">
        <f t="shared" si="10"/>
        <v>0</v>
      </c>
      <c r="AU87" s="87">
        <f t="shared" si="11"/>
        <v>0</v>
      </c>
      <c r="AV87" s="87">
        <f t="shared" si="12"/>
        <v>697361.01964444446</v>
      </c>
      <c r="AW87" s="87">
        <f t="shared" si="13"/>
        <v>1424011.2021139555</v>
      </c>
      <c r="AX87" s="87">
        <f t="shared" si="14"/>
        <v>1463883.5157731462</v>
      </c>
      <c r="AY87" s="87">
        <f t="shared" si="15"/>
        <v>1474130.7003835582</v>
      </c>
      <c r="AZ87" s="87">
        <f t="shared" si="16"/>
        <v>1768956.8404602695</v>
      </c>
      <c r="BA87" s="87">
        <f t="shared" si="17"/>
        <v>1717806.2812180447</v>
      </c>
      <c r="BB87" s="87">
        <f t="shared" si="18"/>
        <v>1668134.7742912576</v>
      </c>
      <c r="BC87" s="87">
        <f t="shared" si="19"/>
        <v>1619899.551902113</v>
      </c>
      <c r="BD87" s="87">
        <f t="shared" si="20"/>
        <v>1573059.0829314494</v>
      </c>
    </row>
    <row r="88" spans="1:56" s="20" customFormat="1" x14ac:dyDescent="0.2">
      <c r="A88" s="41"/>
      <c r="B88" s="86">
        <f>'3. Investeringen'!B74</f>
        <v>60</v>
      </c>
      <c r="C88" s="86" t="str">
        <f>'3. Investeringen'!F74</f>
        <v>TD</v>
      </c>
      <c r="D88" s="86" t="str">
        <f>'3. Investeringen'!G74</f>
        <v>Nieuwe investeringen TD</v>
      </c>
      <c r="E88" s="121">
        <f>'3. Investeringen'!K74</f>
        <v>2018</v>
      </c>
      <c r="G88" s="86">
        <f>'7. Nominale afschrijvingen'!R77</f>
        <v>0</v>
      </c>
      <c r="H88" s="86">
        <f>'7. Nominale afschrijvingen'!S77</f>
        <v>0</v>
      </c>
      <c r="I88" s="86">
        <f>'7. Nominale afschrijvingen'!T77</f>
        <v>0</v>
      </c>
      <c r="J88" s="86">
        <f>'7. Nominale afschrijvingen'!U77</f>
        <v>0</v>
      </c>
      <c r="K88" s="86">
        <f>'7. Nominale afschrijvingen'!V77</f>
        <v>0</v>
      </c>
      <c r="L88" s="86">
        <f>'7. Nominale afschrijvingen'!W77</f>
        <v>0</v>
      </c>
      <c r="M88" s="86">
        <f>'7. Nominale afschrijvingen'!X77</f>
        <v>0</v>
      </c>
      <c r="N88" s="86">
        <f>'7. Nominale afschrijvingen'!Y77</f>
        <v>162768.49444033334</v>
      </c>
      <c r="O88" s="86">
        <f>'7. Nominale afschrijvingen'!Z77</f>
        <v>325536.98888066661</v>
      </c>
      <c r="P88" s="86">
        <f>'7. Nominale afschrijvingen'!AA77</f>
        <v>325536.98888066661</v>
      </c>
      <c r="Q88" s="86">
        <f>'7. Nominale afschrijvingen'!AB77</f>
        <v>325536.98888066661</v>
      </c>
      <c r="R88" s="86">
        <f>'7. Nominale afschrijvingen'!AC77</f>
        <v>390644.38665679994</v>
      </c>
      <c r="S88" s="86">
        <f>'7. Nominale afschrijvingen'!AD77</f>
        <v>372954.82952517126</v>
      </c>
      <c r="T88" s="86">
        <f>'7. Nominale afschrijvingen'!AE77</f>
        <v>356066.30894289934</v>
      </c>
      <c r="U88" s="86">
        <f>'7. Nominale afschrijvingen'!AF77</f>
        <v>339942.55155680585</v>
      </c>
      <c r="V88" s="86">
        <f>'7. Nominale afschrijvingen'!AG77</f>
        <v>324548.92658064858</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0</v>
      </c>
      <c r="AA88" s="118">
        <f>IF($C88="TD",INDEX('4. CPI-tabel'!$D$20:$Z$42,$E88-2003,AA$28-2003),
IF(AA$28&gt;=$E88,MAX(1,INDEX('4. CPI-tabel'!$D$20:$Z$42,MAX($E88,2010)-2003,AA$28-2003)),0))</f>
        <v>0</v>
      </c>
      <c r="AB88" s="118">
        <f>IF($C88="TD",INDEX('4. CPI-tabel'!$D$20:$Z$42,$E88-2003,AB$28-2003),
IF(AB$28&gt;=$E88,MAX(1,INDEX('4. CPI-tabel'!$D$20:$Z$42,MAX($E88,2010)-2003,AB$28-2003)),0))</f>
        <v>0</v>
      </c>
      <c r="AC88" s="118">
        <f>IF($C88="TD",INDEX('4. CPI-tabel'!$D$20:$Z$42,$E88-2003,AC$28-2003),
IF(AC$28&gt;=$E88,MAX(1,INDEX('4. CPI-tabel'!$D$20:$Z$42,MAX($E88,2010)-2003,AC$28-2003)),0))</f>
        <v>0</v>
      </c>
      <c r="AD88" s="118">
        <f>IF($C88="TD",INDEX('4. CPI-tabel'!$D$20:$Z$42,$E88-2003,AD$28-2003),
IF(AD$28&gt;=$E88,MAX(1,INDEX('4. CPI-tabel'!$D$20:$Z$42,MAX($E88,2010)-2003,AD$28-2003)),0))</f>
        <v>0</v>
      </c>
      <c r="AE88" s="118">
        <f>IF($C88="TD",INDEX('4. CPI-tabel'!$D$20:$Z$42,$E88-2003,AE$28-2003),
IF(AE$28&gt;=$E88,MAX(1,INDEX('4. CPI-tabel'!$D$20:$Z$42,MAX($E88,2010)-2003,AE$28-2003)),0))</f>
        <v>1</v>
      </c>
      <c r="AF88" s="118">
        <f>IF($C88="TD",INDEX('4. CPI-tabel'!$D$20:$Z$42,$E88-2003,AF$28-2003),
IF(AF$28&gt;=$E88,MAX(1,INDEX('4. CPI-tabel'!$D$20:$Z$42,MAX($E88,2010)-2003,AF$28-2003)),0))</f>
        <v>1.0209999999999999</v>
      </c>
      <c r="AG88" s="118">
        <f>IF($C88="TD",INDEX('4. CPI-tabel'!$D$20:$Z$42,$E88-2003,AG$28-2003),
IF(AG$28&gt;=$E88,MAX(1,INDEX('4. CPI-tabel'!$D$20:$Z$42,MAX($E88,2010)-2003,AG$28-2003)),0))</f>
        <v>1.049588</v>
      </c>
      <c r="AH88" s="118">
        <f>IF($C88="TD",INDEX('4. CPI-tabel'!$D$20:$Z$42,$E88-2003,AH$28-2003),
IF(AH$28&gt;=$E88,MAX(1,INDEX('4. CPI-tabel'!$D$20:$Z$42,MAX($E88,2010)-2003,AH$28-2003)),0))</f>
        <v>1.0569351159999998</v>
      </c>
      <c r="AI88" s="118">
        <f>IF($C88="TD",INDEX('4. CPI-tabel'!$D$20:$Z$42,$E88-2003,AI$28-2003),
IF(AI$28&gt;=$E88,MAX(1,INDEX('4. CPI-tabel'!$D$20:$Z$42,MAX($E88,2010)-2003,AI$28-2003)),0))</f>
        <v>1.0569351159999998</v>
      </c>
      <c r="AJ88" s="118">
        <f>IF($C88="TD",INDEX('4. CPI-tabel'!$D$20:$Z$42,$E88-2003,AJ$28-2003),
IF(AJ$28&gt;=$E88,MAX(1,INDEX('4. CPI-tabel'!$D$20:$Z$42,MAX($E88,2010)-2003,AJ$28-2003)),0))</f>
        <v>1.0569351159999998</v>
      </c>
      <c r="AK88" s="118">
        <f>IF($C88="TD",INDEX('4. CPI-tabel'!$D$20:$Z$42,$E88-2003,AK$28-2003),
IF(AK$28&gt;=$E88,MAX(1,INDEX('4. CPI-tabel'!$D$20:$Z$42,MAX($E88,2010)-2003,AK$28-2003)),0))</f>
        <v>1.0569351159999998</v>
      </c>
      <c r="AL88" s="118">
        <f>IF($C88="TD",INDEX('4. CPI-tabel'!$D$20:$Z$42,$E88-2003,AL$28-2003),
IF(AL$28&gt;=$E88,MAX(1,INDEX('4. CPI-tabel'!$D$20:$Z$42,MAX($E88,2010)-2003,AL$28-2003)),0))</f>
        <v>1.0569351159999998</v>
      </c>
      <c r="AM88" s="118">
        <f>IF($C88="TD",INDEX('4. CPI-tabel'!$D$20:$Z$42,$E88-2003,AM$28-2003),
IF(AM$28&gt;=$E88,MAX(1,INDEX('4. CPI-tabel'!$D$20:$Z$42,MAX($E88,2010)-2003,AM$28-2003)),0))</f>
        <v>1.0569351159999998</v>
      </c>
      <c r="AO88" s="87">
        <f t="shared" si="5"/>
        <v>0</v>
      </c>
      <c r="AP88" s="87">
        <f t="shared" si="6"/>
        <v>0</v>
      </c>
      <c r="AQ88" s="87">
        <f t="shared" si="7"/>
        <v>0</v>
      </c>
      <c r="AR88" s="87">
        <f t="shared" si="8"/>
        <v>0</v>
      </c>
      <c r="AS88" s="87">
        <f t="shared" si="9"/>
        <v>0</v>
      </c>
      <c r="AT88" s="87">
        <f t="shared" si="10"/>
        <v>0</v>
      </c>
      <c r="AU88" s="87">
        <f t="shared" si="11"/>
        <v>0</v>
      </c>
      <c r="AV88" s="87">
        <f t="shared" si="12"/>
        <v>162768.49444033334</v>
      </c>
      <c r="AW88" s="87">
        <f t="shared" si="13"/>
        <v>332373.26564716059</v>
      </c>
      <c r="AX88" s="87">
        <f t="shared" si="14"/>
        <v>341679.7170852811</v>
      </c>
      <c r="AY88" s="87">
        <f t="shared" si="15"/>
        <v>344071.47510487802</v>
      </c>
      <c r="AZ88" s="87">
        <f t="shared" si="16"/>
        <v>412885.7701258536</v>
      </c>
      <c r="BA88" s="87">
        <f t="shared" si="17"/>
        <v>394189.05600694701</v>
      </c>
      <c r="BB88" s="87">
        <f t="shared" si="18"/>
        <v>376338.98554625508</v>
      </c>
      <c r="BC88" s="87">
        <f t="shared" si="19"/>
        <v>359297.22016302851</v>
      </c>
      <c r="BD88" s="87">
        <f t="shared" si="20"/>
        <v>343027.15736319323</v>
      </c>
    </row>
    <row r="89" spans="1:56" s="20" customFormat="1" x14ac:dyDescent="0.2">
      <c r="A89" s="41"/>
      <c r="B89" s="86">
        <f>'3. Investeringen'!B75</f>
        <v>61</v>
      </c>
      <c r="C89" s="86" t="str">
        <f>'3. Investeringen'!F75</f>
        <v>TD</v>
      </c>
      <c r="D89" s="86" t="str">
        <f>'3. Investeringen'!G75</f>
        <v>Nieuwe investeringen TD</v>
      </c>
      <c r="E89" s="121">
        <f>'3. Investeringen'!K75</f>
        <v>2018</v>
      </c>
      <c r="G89" s="86">
        <f>'7. Nominale afschrijvingen'!R78</f>
        <v>0</v>
      </c>
      <c r="H89" s="86">
        <f>'7. Nominale afschrijvingen'!S78</f>
        <v>0</v>
      </c>
      <c r="I89" s="86">
        <f>'7. Nominale afschrijvingen'!T78</f>
        <v>0</v>
      </c>
      <c r="J89" s="86">
        <f>'7. Nominale afschrijvingen'!U78</f>
        <v>0</v>
      </c>
      <c r="K89" s="86">
        <f>'7. Nominale afschrijvingen'!V78</f>
        <v>0</v>
      </c>
      <c r="L89" s="86">
        <f>'7. Nominale afschrijvingen'!W78</f>
        <v>0</v>
      </c>
      <c r="M89" s="86">
        <f>'7. Nominale afschrijvingen'!X78</f>
        <v>0</v>
      </c>
      <c r="N89" s="86">
        <f>'7. Nominale afschrijvingen'!Y78</f>
        <v>0</v>
      </c>
      <c r="O89" s="86">
        <f>'7. Nominale afschrijvingen'!Z78</f>
        <v>0</v>
      </c>
      <c r="P89" s="86">
        <f>'7. Nominale afschrijvingen'!AA78</f>
        <v>0</v>
      </c>
      <c r="Q89" s="86">
        <f>'7. Nominale afschrijvingen'!AB78</f>
        <v>0</v>
      </c>
      <c r="R89" s="86">
        <f>'7. Nominale afschrijvingen'!AC78</f>
        <v>0</v>
      </c>
      <c r="S89" s="86">
        <f>'7. Nominale afschrijvingen'!AD78</f>
        <v>0</v>
      </c>
      <c r="T89" s="86">
        <f>'7. Nominale afschrijvingen'!AE78</f>
        <v>0</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0</v>
      </c>
      <c r="AA89" s="118">
        <f>IF($C89="TD",INDEX('4. CPI-tabel'!$D$20:$Z$42,$E89-2003,AA$28-2003),
IF(AA$28&gt;=$E89,MAX(1,INDEX('4. CPI-tabel'!$D$20:$Z$42,MAX($E89,2010)-2003,AA$28-2003)),0))</f>
        <v>0</v>
      </c>
      <c r="AB89" s="118">
        <f>IF($C89="TD",INDEX('4. CPI-tabel'!$D$20:$Z$42,$E89-2003,AB$28-2003),
IF(AB$28&gt;=$E89,MAX(1,INDEX('4. CPI-tabel'!$D$20:$Z$42,MAX($E89,2010)-2003,AB$28-2003)),0))</f>
        <v>0</v>
      </c>
      <c r="AC89" s="118">
        <f>IF($C89="TD",INDEX('4. CPI-tabel'!$D$20:$Z$42,$E89-2003,AC$28-2003),
IF(AC$28&gt;=$E89,MAX(1,INDEX('4. CPI-tabel'!$D$20:$Z$42,MAX($E89,2010)-2003,AC$28-2003)),0))</f>
        <v>0</v>
      </c>
      <c r="AD89" s="118">
        <f>IF($C89="TD",INDEX('4. CPI-tabel'!$D$20:$Z$42,$E89-2003,AD$28-2003),
IF(AD$28&gt;=$E89,MAX(1,INDEX('4. CPI-tabel'!$D$20:$Z$42,MAX($E89,2010)-2003,AD$28-2003)),0))</f>
        <v>0</v>
      </c>
      <c r="AE89" s="118">
        <f>IF($C89="TD",INDEX('4. CPI-tabel'!$D$20:$Z$42,$E89-2003,AE$28-2003),
IF(AE$28&gt;=$E89,MAX(1,INDEX('4. CPI-tabel'!$D$20:$Z$42,MAX($E89,2010)-2003,AE$28-2003)),0))</f>
        <v>1</v>
      </c>
      <c r="AF89" s="118">
        <f>IF($C89="TD",INDEX('4. CPI-tabel'!$D$20:$Z$42,$E89-2003,AF$28-2003),
IF(AF$28&gt;=$E89,MAX(1,INDEX('4. CPI-tabel'!$D$20:$Z$42,MAX($E89,2010)-2003,AF$28-2003)),0))</f>
        <v>1.0209999999999999</v>
      </c>
      <c r="AG89" s="118">
        <f>IF($C89="TD",INDEX('4. CPI-tabel'!$D$20:$Z$42,$E89-2003,AG$28-2003),
IF(AG$28&gt;=$E89,MAX(1,INDEX('4. CPI-tabel'!$D$20:$Z$42,MAX($E89,2010)-2003,AG$28-2003)),0))</f>
        <v>1.049588</v>
      </c>
      <c r="AH89" s="118">
        <f>IF($C89="TD",INDEX('4. CPI-tabel'!$D$20:$Z$42,$E89-2003,AH$28-2003),
IF(AH$28&gt;=$E89,MAX(1,INDEX('4. CPI-tabel'!$D$20:$Z$42,MAX($E89,2010)-2003,AH$28-2003)),0))</f>
        <v>1.0569351159999998</v>
      </c>
      <c r="AI89" s="118">
        <f>IF($C89="TD",INDEX('4. CPI-tabel'!$D$20:$Z$42,$E89-2003,AI$28-2003),
IF(AI$28&gt;=$E89,MAX(1,INDEX('4. CPI-tabel'!$D$20:$Z$42,MAX($E89,2010)-2003,AI$28-2003)),0))</f>
        <v>1.0569351159999998</v>
      </c>
      <c r="AJ89" s="118">
        <f>IF($C89="TD",INDEX('4. CPI-tabel'!$D$20:$Z$42,$E89-2003,AJ$28-2003),
IF(AJ$28&gt;=$E89,MAX(1,INDEX('4. CPI-tabel'!$D$20:$Z$42,MAX($E89,2010)-2003,AJ$28-2003)),0))</f>
        <v>1.0569351159999998</v>
      </c>
      <c r="AK89" s="118">
        <f>IF($C89="TD",INDEX('4. CPI-tabel'!$D$20:$Z$42,$E89-2003,AK$28-2003),
IF(AK$28&gt;=$E89,MAX(1,INDEX('4. CPI-tabel'!$D$20:$Z$42,MAX($E89,2010)-2003,AK$28-2003)),0))</f>
        <v>1.0569351159999998</v>
      </c>
      <c r="AL89" s="118">
        <f>IF($C89="TD",INDEX('4. CPI-tabel'!$D$20:$Z$42,$E89-2003,AL$28-2003),
IF(AL$28&gt;=$E89,MAX(1,INDEX('4. CPI-tabel'!$D$20:$Z$42,MAX($E89,2010)-2003,AL$28-2003)),0))</f>
        <v>1.0569351159999998</v>
      </c>
      <c r="AM89" s="118">
        <f>IF($C89="TD",INDEX('4. CPI-tabel'!$D$20:$Z$42,$E89-2003,AM$28-2003),
IF(AM$28&gt;=$E89,MAX(1,INDEX('4. CPI-tabel'!$D$20:$Z$42,MAX($E89,2010)-2003,AM$28-2003)),0))</f>
        <v>1.0569351159999998</v>
      </c>
      <c r="AO89" s="87">
        <f t="shared" si="5"/>
        <v>0</v>
      </c>
      <c r="AP89" s="87">
        <f t="shared" si="6"/>
        <v>0</v>
      </c>
      <c r="AQ89" s="87">
        <f t="shared" si="7"/>
        <v>0</v>
      </c>
      <c r="AR89" s="87">
        <f t="shared" si="8"/>
        <v>0</v>
      </c>
      <c r="AS89" s="87">
        <f t="shared" si="9"/>
        <v>0</v>
      </c>
      <c r="AT89" s="87">
        <f t="shared" si="10"/>
        <v>0</v>
      </c>
      <c r="AU89" s="87">
        <f t="shared" si="11"/>
        <v>0</v>
      </c>
      <c r="AV89" s="87">
        <f t="shared" si="12"/>
        <v>0</v>
      </c>
      <c r="AW89" s="87">
        <f t="shared" si="13"/>
        <v>0</v>
      </c>
      <c r="AX89" s="87">
        <f t="shared" si="14"/>
        <v>0</v>
      </c>
      <c r="AY89" s="87">
        <f t="shared" si="15"/>
        <v>0</v>
      </c>
      <c r="AZ89" s="87">
        <f t="shared" si="16"/>
        <v>0</v>
      </c>
      <c r="BA89" s="87">
        <f t="shared" si="17"/>
        <v>0</v>
      </c>
      <c r="BB89" s="87">
        <f t="shared" si="18"/>
        <v>0</v>
      </c>
      <c r="BC89" s="87">
        <f t="shared" si="19"/>
        <v>0</v>
      </c>
      <c r="BD89" s="87">
        <f t="shared" si="20"/>
        <v>0</v>
      </c>
    </row>
    <row r="90" spans="1:56" s="20" customFormat="1" x14ac:dyDescent="0.2">
      <c r="A90" s="41"/>
      <c r="B90" s="86">
        <f>'3. Investeringen'!B76</f>
        <v>62</v>
      </c>
      <c r="C90" s="86" t="str">
        <f>'3. Investeringen'!F76</f>
        <v>TD</v>
      </c>
      <c r="D90" s="86" t="str">
        <f>'3. Investeringen'!G76</f>
        <v>Nieuwe investeringen TD</v>
      </c>
      <c r="E90" s="121">
        <f>'3. Investeringen'!K76</f>
        <v>2019</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0</v>
      </c>
      <c r="O90" s="86">
        <f>'7. Nominale afschrijvingen'!Z79</f>
        <v>88432.561554694941</v>
      </c>
      <c r="P90" s="86">
        <f>'7. Nominale afschrijvingen'!AA79</f>
        <v>176865.12310938988</v>
      </c>
      <c r="Q90" s="86">
        <f>'7. Nominale afschrijvingen'!AB79</f>
        <v>176865.12310938988</v>
      </c>
      <c r="R90" s="86">
        <f>'7. Nominale afschrijvingen'!AC79</f>
        <v>212238.14773126785</v>
      </c>
      <c r="S90" s="86">
        <f>'7. Nominale afschrijvingen'!AD79</f>
        <v>207386.99006883884</v>
      </c>
      <c r="T90" s="86">
        <f>'7. Nominale afschrijvingen'!AE79</f>
        <v>202646.71601012256</v>
      </c>
      <c r="U90" s="86">
        <f>'7. Nominale afschrijvingen'!AF79</f>
        <v>198014.79107274831</v>
      </c>
      <c r="V90" s="86">
        <f>'7. Nominale afschrijvingen'!AG79</f>
        <v>193488.73870537119</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0</v>
      </c>
      <c r="AA90" s="118">
        <f>IF($C90="TD",INDEX('4. CPI-tabel'!$D$20:$Z$42,$E90-2003,AA$28-2003),
IF(AA$28&gt;=$E90,MAX(1,INDEX('4. CPI-tabel'!$D$20:$Z$42,MAX($E90,2010)-2003,AA$28-2003)),0))</f>
        <v>0</v>
      </c>
      <c r="AB90" s="118">
        <f>IF($C90="TD",INDEX('4. CPI-tabel'!$D$20:$Z$42,$E90-2003,AB$28-2003),
IF(AB$28&gt;=$E90,MAX(1,INDEX('4. CPI-tabel'!$D$20:$Z$42,MAX($E90,2010)-2003,AB$28-2003)),0))</f>
        <v>0</v>
      </c>
      <c r="AC90" s="118">
        <f>IF($C90="TD",INDEX('4. CPI-tabel'!$D$20:$Z$42,$E90-2003,AC$28-2003),
IF(AC$28&gt;=$E90,MAX(1,INDEX('4. CPI-tabel'!$D$20:$Z$42,MAX($E90,2010)-2003,AC$28-2003)),0))</f>
        <v>0</v>
      </c>
      <c r="AD90" s="118">
        <f>IF($C90="TD",INDEX('4. CPI-tabel'!$D$20:$Z$42,$E90-2003,AD$28-2003),
IF(AD$28&gt;=$E90,MAX(1,INDEX('4. CPI-tabel'!$D$20:$Z$42,MAX($E90,2010)-2003,AD$28-2003)),0))</f>
        <v>0</v>
      </c>
      <c r="AE90" s="118">
        <f>IF($C90="TD",INDEX('4. CPI-tabel'!$D$20:$Z$42,$E90-2003,AE$28-2003),
IF(AE$28&gt;=$E90,MAX(1,INDEX('4. CPI-tabel'!$D$20:$Z$42,MAX($E90,2010)-2003,AE$28-2003)),0))</f>
        <v>0</v>
      </c>
      <c r="AF90" s="118">
        <f>IF($C90="TD",INDEX('4. CPI-tabel'!$D$20:$Z$42,$E90-2003,AF$28-2003),
IF(AF$28&gt;=$E90,MAX(1,INDEX('4. CPI-tabel'!$D$20:$Z$42,MAX($E90,2010)-2003,AF$28-2003)),0))</f>
        <v>1</v>
      </c>
      <c r="AG90" s="118">
        <f>IF($C90="TD",INDEX('4. CPI-tabel'!$D$20:$Z$42,$E90-2003,AG$28-2003),
IF(AG$28&gt;=$E90,MAX(1,INDEX('4. CPI-tabel'!$D$20:$Z$42,MAX($E90,2010)-2003,AG$28-2003)),0))</f>
        <v>1.028</v>
      </c>
      <c r="AH90" s="118">
        <f>IF($C90="TD",INDEX('4. CPI-tabel'!$D$20:$Z$42,$E90-2003,AH$28-2003),
IF(AH$28&gt;=$E90,MAX(1,INDEX('4. CPI-tabel'!$D$20:$Z$42,MAX($E90,2010)-2003,AH$28-2003)),0))</f>
        <v>1.035196</v>
      </c>
      <c r="AI90" s="118">
        <f>IF($C90="TD",INDEX('4. CPI-tabel'!$D$20:$Z$42,$E90-2003,AI$28-2003),
IF(AI$28&gt;=$E90,MAX(1,INDEX('4. CPI-tabel'!$D$20:$Z$42,MAX($E90,2010)-2003,AI$28-2003)),0))</f>
        <v>1.035196</v>
      </c>
      <c r="AJ90" s="118">
        <f>IF($C90="TD",INDEX('4. CPI-tabel'!$D$20:$Z$42,$E90-2003,AJ$28-2003),
IF(AJ$28&gt;=$E90,MAX(1,INDEX('4. CPI-tabel'!$D$20:$Z$42,MAX($E90,2010)-2003,AJ$28-2003)),0))</f>
        <v>1.035196</v>
      </c>
      <c r="AK90" s="118">
        <f>IF($C90="TD",INDEX('4. CPI-tabel'!$D$20:$Z$42,$E90-2003,AK$28-2003),
IF(AK$28&gt;=$E90,MAX(1,INDEX('4. CPI-tabel'!$D$20:$Z$42,MAX($E90,2010)-2003,AK$28-2003)),0))</f>
        <v>1.035196</v>
      </c>
      <c r="AL90" s="118">
        <f>IF($C90="TD",INDEX('4. CPI-tabel'!$D$20:$Z$42,$E90-2003,AL$28-2003),
IF(AL$28&gt;=$E90,MAX(1,INDEX('4. CPI-tabel'!$D$20:$Z$42,MAX($E90,2010)-2003,AL$28-2003)),0))</f>
        <v>1.035196</v>
      </c>
      <c r="AM90" s="118">
        <f>IF($C90="TD",INDEX('4. CPI-tabel'!$D$20:$Z$42,$E90-2003,AM$28-2003),
IF(AM$28&gt;=$E90,MAX(1,INDEX('4. CPI-tabel'!$D$20:$Z$42,MAX($E90,2010)-2003,AM$28-2003)),0))</f>
        <v>1.035196</v>
      </c>
      <c r="AO90" s="87">
        <f t="shared" si="5"/>
        <v>0</v>
      </c>
      <c r="AP90" s="87">
        <f t="shared" si="6"/>
        <v>0</v>
      </c>
      <c r="AQ90" s="87">
        <f t="shared" si="7"/>
        <v>0</v>
      </c>
      <c r="AR90" s="87">
        <f t="shared" si="8"/>
        <v>0</v>
      </c>
      <c r="AS90" s="87">
        <f t="shared" si="9"/>
        <v>0</v>
      </c>
      <c r="AT90" s="87">
        <f t="shared" si="10"/>
        <v>0</v>
      </c>
      <c r="AU90" s="87">
        <f t="shared" si="11"/>
        <v>0</v>
      </c>
      <c r="AV90" s="87">
        <f t="shared" si="12"/>
        <v>0</v>
      </c>
      <c r="AW90" s="87">
        <f t="shared" si="13"/>
        <v>88432.561554694941</v>
      </c>
      <c r="AX90" s="87">
        <f t="shared" si="14"/>
        <v>181817.3465564528</v>
      </c>
      <c r="AY90" s="87">
        <f t="shared" si="15"/>
        <v>183090.06798234797</v>
      </c>
      <c r="AZ90" s="87">
        <f t="shared" si="16"/>
        <v>219708.08157881754</v>
      </c>
      <c r="BA90" s="87">
        <f t="shared" si="17"/>
        <v>214686.1825713017</v>
      </c>
      <c r="BB90" s="87">
        <f t="shared" si="18"/>
        <v>209779.06982681484</v>
      </c>
      <c r="BC90" s="87">
        <f t="shared" si="19"/>
        <v>204984.11965934475</v>
      </c>
      <c r="BD90" s="87">
        <f t="shared" si="20"/>
        <v>200298.76835284542</v>
      </c>
    </row>
    <row r="91" spans="1:56" s="20" customFormat="1" x14ac:dyDescent="0.2">
      <c r="A91" s="41"/>
      <c r="B91" s="86">
        <f>'3. Investeringen'!B77</f>
        <v>63</v>
      </c>
      <c r="C91" s="86" t="str">
        <f>'3. Investeringen'!F77</f>
        <v>TD</v>
      </c>
      <c r="D91" s="86" t="str">
        <f>'3. Investeringen'!G77</f>
        <v>Nieuwe investeringen TD</v>
      </c>
      <c r="E91" s="121">
        <f>'3. Investeringen'!K77</f>
        <v>2019</v>
      </c>
      <c r="G91" s="86">
        <f>'7. Nominale afschrijvingen'!R80</f>
        <v>0</v>
      </c>
      <c r="H91" s="86">
        <f>'7. Nominale afschrijvingen'!S80</f>
        <v>0</v>
      </c>
      <c r="I91" s="86">
        <f>'7. Nominale afschrijvingen'!T80</f>
        <v>0</v>
      </c>
      <c r="J91" s="86">
        <f>'7. Nominale afschrijvingen'!U80</f>
        <v>0</v>
      </c>
      <c r="K91" s="86">
        <f>'7. Nominale afschrijvingen'!V80</f>
        <v>0</v>
      </c>
      <c r="L91" s="86">
        <f>'7. Nominale afschrijvingen'!W80</f>
        <v>0</v>
      </c>
      <c r="M91" s="86">
        <f>'7. Nominale afschrijvingen'!X80</f>
        <v>0</v>
      </c>
      <c r="N91" s="86">
        <f>'7. Nominale afschrijvingen'!Y80</f>
        <v>0</v>
      </c>
      <c r="O91" s="86">
        <f>'7. Nominale afschrijvingen'!Z80</f>
        <v>563392.09671072976</v>
      </c>
      <c r="P91" s="86">
        <f>'7. Nominale afschrijvingen'!AA80</f>
        <v>1126784.1934214595</v>
      </c>
      <c r="Q91" s="86">
        <f>'7. Nominale afschrijvingen'!AB80</f>
        <v>1126784.1934214595</v>
      </c>
      <c r="R91" s="86">
        <f>'7. Nominale afschrijvingen'!AC80</f>
        <v>1352141.0321057513</v>
      </c>
      <c r="S91" s="86">
        <f>'7. Nominale afschrijvingen'!AD80</f>
        <v>1313962.9323757065</v>
      </c>
      <c r="T91" s="86">
        <f>'7. Nominale afschrijvingen'!AE80</f>
        <v>1276862.8025203925</v>
      </c>
      <c r="U91" s="86">
        <f>'7. Nominale afschrijvingen'!AF80</f>
        <v>1240810.2057433461</v>
      </c>
      <c r="V91" s="86">
        <f>'7. Nominale afschrijvingen'!AG80</f>
        <v>1205775.5646400047</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0</v>
      </c>
      <c r="AB91" s="118">
        <f>IF($C91="TD",INDEX('4. CPI-tabel'!$D$20:$Z$42,$E91-2003,AB$28-2003),
IF(AB$28&gt;=$E91,MAX(1,INDEX('4. CPI-tabel'!$D$20:$Z$42,MAX($E91,2010)-2003,AB$28-2003)),0))</f>
        <v>0</v>
      </c>
      <c r="AC91" s="118">
        <f>IF($C91="TD",INDEX('4. CPI-tabel'!$D$20:$Z$42,$E91-2003,AC$28-2003),
IF(AC$28&gt;=$E91,MAX(1,INDEX('4. CPI-tabel'!$D$20:$Z$42,MAX($E91,2010)-2003,AC$28-2003)),0))</f>
        <v>0</v>
      </c>
      <c r="AD91" s="118">
        <f>IF($C91="TD",INDEX('4. CPI-tabel'!$D$20:$Z$42,$E91-2003,AD$28-2003),
IF(AD$28&gt;=$E91,MAX(1,INDEX('4. CPI-tabel'!$D$20:$Z$42,MAX($E91,2010)-2003,AD$28-2003)),0))</f>
        <v>0</v>
      </c>
      <c r="AE91" s="118">
        <f>IF($C91="TD",INDEX('4. CPI-tabel'!$D$20:$Z$42,$E91-2003,AE$28-2003),
IF(AE$28&gt;=$E91,MAX(1,INDEX('4. CPI-tabel'!$D$20:$Z$42,MAX($E91,2010)-2003,AE$28-2003)),0))</f>
        <v>0</v>
      </c>
      <c r="AF91" s="118">
        <f>IF($C91="TD",INDEX('4. CPI-tabel'!$D$20:$Z$42,$E91-2003,AF$28-2003),
IF(AF$28&gt;=$E91,MAX(1,INDEX('4. CPI-tabel'!$D$20:$Z$42,MAX($E91,2010)-2003,AF$28-2003)),0))</f>
        <v>1</v>
      </c>
      <c r="AG91" s="118">
        <f>IF($C91="TD",INDEX('4. CPI-tabel'!$D$20:$Z$42,$E91-2003,AG$28-2003),
IF(AG$28&gt;=$E91,MAX(1,INDEX('4. CPI-tabel'!$D$20:$Z$42,MAX($E91,2010)-2003,AG$28-2003)),0))</f>
        <v>1.028</v>
      </c>
      <c r="AH91" s="118">
        <f>IF($C91="TD",INDEX('4. CPI-tabel'!$D$20:$Z$42,$E91-2003,AH$28-2003),
IF(AH$28&gt;=$E91,MAX(1,INDEX('4. CPI-tabel'!$D$20:$Z$42,MAX($E91,2010)-2003,AH$28-2003)),0))</f>
        <v>1.035196</v>
      </c>
      <c r="AI91" s="118">
        <f>IF($C91="TD",INDEX('4. CPI-tabel'!$D$20:$Z$42,$E91-2003,AI$28-2003),
IF(AI$28&gt;=$E91,MAX(1,INDEX('4. CPI-tabel'!$D$20:$Z$42,MAX($E91,2010)-2003,AI$28-2003)),0))</f>
        <v>1.035196</v>
      </c>
      <c r="AJ91" s="118">
        <f>IF($C91="TD",INDEX('4. CPI-tabel'!$D$20:$Z$42,$E91-2003,AJ$28-2003),
IF(AJ$28&gt;=$E91,MAX(1,INDEX('4. CPI-tabel'!$D$20:$Z$42,MAX($E91,2010)-2003,AJ$28-2003)),0))</f>
        <v>1.035196</v>
      </c>
      <c r="AK91" s="118">
        <f>IF($C91="TD",INDEX('4. CPI-tabel'!$D$20:$Z$42,$E91-2003,AK$28-2003),
IF(AK$28&gt;=$E91,MAX(1,INDEX('4. CPI-tabel'!$D$20:$Z$42,MAX($E91,2010)-2003,AK$28-2003)),0))</f>
        <v>1.035196</v>
      </c>
      <c r="AL91" s="118">
        <f>IF($C91="TD",INDEX('4. CPI-tabel'!$D$20:$Z$42,$E91-2003,AL$28-2003),
IF(AL$28&gt;=$E91,MAX(1,INDEX('4. CPI-tabel'!$D$20:$Z$42,MAX($E91,2010)-2003,AL$28-2003)),0))</f>
        <v>1.035196</v>
      </c>
      <c r="AM91" s="118">
        <f>IF($C91="TD",INDEX('4. CPI-tabel'!$D$20:$Z$42,$E91-2003,AM$28-2003),
IF(AM$28&gt;=$E91,MAX(1,INDEX('4. CPI-tabel'!$D$20:$Z$42,MAX($E91,2010)-2003,AM$28-2003)),0))</f>
        <v>1.035196</v>
      </c>
      <c r="AO91" s="87">
        <f t="shared" si="5"/>
        <v>0</v>
      </c>
      <c r="AP91" s="87">
        <f t="shared" si="6"/>
        <v>0</v>
      </c>
      <c r="AQ91" s="87">
        <f t="shared" si="7"/>
        <v>0</v>
      </c>
      <c r="AR91" s="87">
        <f t="shared" si="8"/>
        <v>0</v>
      </c>
      <c r="AS91" s="87">
        <f t="shared" si="9"/>
        <v>0</v>
      </c>
      <c r="AT91" s="87">
        <f t="shared" si="10"/>
        <v>0</v>
      </c>
      <c r="AU91" s="87">
        <f t="shared" si="11"/>
        <v>0</v>
      </c>
      <c r="AV91" s="87">
        <f t="shared" si="12"/>
        <v>0</v>
      </c>
      <c r="AW91" s="87">
        <f t="shared" si="13"/>
        <v>563392.09671072976</v>
      </c>
      <c r="AX91" s="87">
        <f t="shared" si="14"/>
        <v>1158334.1508372605</v>
      </c>
      <c r="AY91" s="87">
        <f t="shared" si="15"/>
        <v>1166442.4898931212</v>
      </c>
      <c r="AZ91" s="87">
        <f t="shared" si="16"/>
        <v>1399730.9878717454</v>
      </c>
      <c r="BA91" s="87">
        <f t="shared" si="17"/>
        <v>1360209.1717436018</v>
      </c>
      <c r="BB91" s="87">
        <f t="shared" si="18"/>
        <v>1321803.2657179001</v>
      </c>
      <c r="BC91" s="87">
        <f t="shared" si="19"/>
        <v>1284481.761744689</v>
      </c>
      <c r="BD91" s="87">
        <f t="shared" si="20"/>
        <v>1248214.0414130744</v>
      </c>
    </row>
    <row r="92" spans="1:56" s="20" customFormat="1" x14ac:dyDescent="0.2">
      <c r="A92" s="41"/>
      <c r="B92" s="86">
        <f>'3. Investeringen'!B78</f>
        <v>64</v>
      </c>
      <c r="C92" s="86" t="str">
        <f>'3. Investeringen'!F78</f>
        <v>TD</v>
      </c>
      <c r="D92" s="86" t="str">
        <f>'3. Investeringen'!G78</f>
        <v>Nieuwe investeringen TD</v>
      </c>
      <c r="E92" s="121">
        <f>'3. Investeringen'!K78</f>
        <v>2019</v>
      </c>
      <c r="G92" s="86">
        <f>'7. Nominale afschrijvingen'!R81</f>
        <v>0</v>
      </c>
      <c r="H92" s="86">
        <f>'7. Nominale afschrijvingen'!S81</f>
        <v>0</v>
      </c>
      <c r="I92" s="86">
        <f>'7. Nominale afschrijvingen'!T81</f>
        <v>0</v>
      </c>
      <c r="J92" s="86">
        <f>'7. Nominale afschrijvingen'!U81</f>
        <v>0</v>
      </c>
      <c r="K92" s="86">
        <f>'7. Nominale afschrijvingen'!V81</f>
        <v>0</v>
      </c>
      <c r="L92" s="86">
        <f>'7. Nominale afschrijvingen'!W81</f>
        <v>0</v>
      </c>
      <c r="M92" s="86">
        <f>'7. Nominale afschrijvingen'!X81</f>
        <v>0</v>
      </c>
      <c r="N92" s="86">
        <f>'7. Nominale afschrijvingen'!Y81</f>
        <v>0</v>
      </c>
      <c r="O92" s="86">
        <f>'7. Nominale afschrijvingen'!Z81</f>
        <v>85753.076480837961</v>
      </c>
      <c r="P92" s="86">
        <f>'7. Nominale afschrijvingen'!AA81</f>
        <v>171506.15296167592</v>
      </c>
      <c r="Q92" s="86">
        <f>'7. Nominale afschrijvingen'!AB81</f>
        <v>171506.15296167592</v>
      </c>
      <c r="R92" s="86">
        <f>'7. Nominale afschrijvingen'!AC81</f>
        <v>205807.38355401109</v>
      </c>
      <c r="S92" s="86">
        <f>'7. Nominale afschrijvingen'!AD81</f>
        <v>196826.69772619972</v>
      </c>
      <c r="T92" s="86">
        <f>'7. Nominale afschrijvingen'!AE81</f>
        <v>188237.89637087466</v>
      </c>
      <c r="U92" s="86">
        <f>'7. Nominale afschrijvingen'!AF81</f>
        <v>180023.87907469104</v>
      </c>
      <c r="V92" s="86">
        <f>'7. Nominale afschrijvingen'!AG81</f>
        <v>172168.29162415906</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0</v>
      </c>
      <c r="AB92" s="118">
        <f>IF($C92="TD",INDEX('4. CPI-tabel'!$D$20:$Z$42,$E92-2003,AB$28-2003),
IF(AB$28&gt;=$E92,MAX(1,INDEX('4. CPI-tabel'!$D$20:$Z$42,MAX($E92,2010)-2003,AB$28-2003)),0))</f>
        <v>0</v>
      </c>
      <c r="AC92" s="118">
        <f>IF($C92="TD",INDEX('4. CPI-tabel'!$D$20:$Z$42,$E92-2003,AC$28-2003),
IF(AC$28&gt;=$E92,MAX(1,INDEX('4. CPI-tabel'!$D$20:$Z$42,MAX($E92,2010)-2003,AC$28-2003)),0))</f>
        <v>0</v>
      </c>
      <c r="AD92" s="118">
        <f>IF($C92="TD",INDEX('4. CPI-tabel'!$D$20:$Z$42,$E92-2003,AD$28-2003),
IF(AD$28&gt;=$E92,MAX(1,INDEX('4. CPI-tabel'!$D$20:$Z$42,MAX($E92,2010)-2003,AD$28-2003)),0))</f>
        <v>0</v>
      </c>
      <c r="AE92" s="118">
        <f>IF($C92="TD",INDEX('4. CPI-tabel'!$D$20:$Z$42,$E92-2003,AE$28-2003),
IF(AE$28&gt;=$E92,MAX(1,INDEX('4. CPI-tabel'!$D$20:$Z$42,MAX($E92,2010)-2003,AE$28-2003)),0))</f>
        <v>0</v>
      </c>
      <c r="AF92" s="118">
        <f>IF($C92="TD",INDEX('4. CPI-tabel'!$D$20:$Z$42,$E92-2003,AF$28-2003),
IF(AF$28&gt;=$E92,MAX(1,INDEX('4. CPI-tabel'!$D$20:$Z$42,MAX($E92,2010)-2003,AF$28-2003)),0))</f>
        <v>1</v>
      </c>
      <c r="AG92" s="118">
        <f>IF($C92="TD",INDEX('4. CPI-tabel'!$D$20:$Z$42,$E92-2003,AG$28-2003),
IF(AG$28&gt;=$E92,MAX(1,INDEX('4. CPI-tabel'!$D$20:$Z$42,MAX($E92,2010)-2003,AG$28-2003)),0))</f>
        <v>1.028</v>
      </c>
      <c r="AH92" s="118">
        <f>IF($C92="TD",INDEX('4. CPI-tabel'!$D$20:$Z$42,$E92-2003,AH$28-2003),
IF(AH$28&gt;=$E92,MAX(1,INDEX('4. CPI-tabel'!$D$20:$Z$42,MAX($E92,2010)-2003,AH$28-2003)),0))</f>
        <v>1.035196</v>
      </c>
      <c r="AI92" s="118">
        <f>IF($C92="TD",INDEX('4. CPI-tabel'!$D$20:$Z$42,$E92-2003,AI$28-2003),
IF(AI$28&gt;=$E92,MAX(1,INDEX('4. CPI-tabel'!$D$20:$Z$42,MAX($E92,2010)-2003,AI$28-2003)),0))</f>
        <v>1.035196</v>
      </c>
      <c r="AJ92" s="118">
        <f>IF($C92="TD",INDEX('4. CPI-tabel'!$D$20:$Z$42,$E92-2003,AJ$28-2003),
IF(AJ$28&gt;=$E92,MAX(1,INDEX('4. CPI-tabel'!$D$20:$Z$42,MAX($E92,2010)-2003,AJ$28-2003)),0))</f>
        <v>1.035196</v>
      </c>
      <c r="AK92" s="118">
        <f>IF($C92="TD",INDEX('4. CPI-tabel'!$D$20:$Z$42,$E92-2003,AK$28-2003),
IF(AK$28&gt;=$E92,MAX(1,INDEX('4. CPI-tabel'!$D$20:$Z$42,MAX($E92,2010)-2003,AK$28-2003)),0))</f>
        <v>1.035196</v>
      </c>
      <c r="AL92" s="118">
        <f>IF($C92="TD",INDEX('4. CPI-tabel'!$D$20:$Z$42,$E92-2003,AL$28-2003),
IF(AL$28&gt;=$E92,MAX(1,INDEX('4. CPI-tabel'!$D$20:$Z$42,MAX($E92,2010)-2003,AL$28-2003)),0))</f>
        <v>1.035196</v>
      </c>
      <c r="AM92" s="118">
        <f>IF($C92="TD",INDEX('4. CPI-tabel'!$D$20:$Z$42,$E92-2003,AM$28-2003),
IF(AM$28&gt;=$E92,MAX(1,INDEX('4. CPI-tabel'!$D$20:$Z$42,MAX($E92,2010)-2003,AM$28-2003)),0))</f>
        <v>1.035196</v>
      </c>
      <c r="AO92" s="87">
        <f t="shared" si="5"/>
        <v>0</v>
      </c>
      <c r="AP92" s="87">
        <f t="shared" si="6"/>
        <v>0</v>
      </c>
      <c r="AQ92" s="87">
        <f t="shared" si="7"/>
        <v>0</v>
      </c>
      <c r="AR92" s="87">
        <f t="shared" si="8"/>
        <v>0</v>
      </c>
      <c r="AS92" s="87">
        <f t="shared" si="9"/>
        <v>0</v>
      </c>
      <c r="AT92" s="87">
        <f t="shared" si="10"/>
        <v>0</v>
      </c>
      <c r="AU92" s="87">
        <f t="shared" si="11"/>
        <v>0</v>
      </c>
      <c r="AV92" s="87">
        <f t="shared" si="12"/>
        <v>0</v>
      </c>
      <c r="AW92" s="87">
        <f t="shared" si="13"/>
        <v>85753.076480837961</v>
      </c>
      <c r="AX92" s="87">
        <f t="shared" si="14"/>
        <v>176308.32524460286</v>
      </c>
      <c r="AY92" s="87">
        <f t="shared" si="15"/>
        <v>177542.48352131507</v>
      </c>
      <c r="AZ92" s="87">
        <f t="shared" si="16"/>
        <v>213050.98022557807</v>
      </c>
      <c r="BA92" s="87">
        <f t="shared" si="17"/>
        <v>203754.21017937106</v>
      </c>
      <c r="BB92" s="87">
        <f t="shared" si="18"/>
        <v>194863.11737154395</v>
      </c>
      <c r="BC92" s="87">
        <f t="shared" si="19"/>
        <v>186359.99952260387</v>
      </c>
      <c r="BD92" s="87">
        <f t="shared" si="20"/>
        <v>178227.92681616297</v>
      </c>
    </row>
    <row r="93" spans="1:56" s="20" customFormat="1" x14ac:dyDescent="0.2">
      <c r="A93" s="41"/>
      <c r="B93" s="86">
        <f>'3. Investeringen'!B79</f>
        <v>65</v>
      </c>
      <c r="C93" s="86" t="str">
        <f>'3. Investeringen'!F79</f>
        <v>TD</v>
      </c>
      <c r="D93" s="86" t="str">
        <f>'3. Investeringen'!G79</f>
        <v>Nieuwe investeringen TD</v>
      </c>
      <c r="E93" s="121">
        <f>'3. Investeringen'!K79</f>
        <v>2019</v>
      </c>
      <c r="G93" s="86">
        <f>'7. Nominale afschrijvingen'!R82</f>
        <v>0</v>
      </c>
      <c r="H93" s="86">
        <f>'7. Nominale afschrijvingen'!S82</f>
        <v>0</v>
      </c>
      <c r="I93" s="86">
        <f>'7. Nominale afschrijvingen'!T82</f>
        <v>0</v>
      </c>
      <c r="J93" s="86">
        <f>'7. Nominale afschrijvingen'!U82</f>
        <v>0</v>
      </c>
      <c r="K93" s="86">
        <f>'7. Nominale afschrijvingen'!V82</f>
        <v>0</v>
      </c>
      <c r="L93" s="86">
        <f>'7. Nominale afschrijvingen'!W82</f>
        <v>0</v>
      </c>
      <c r="M93" s="86">
        <f>'7. Nominale afschrijvingen'!X82</f>
        <v>0</v>
      </c>
      <c r="N93" s="86">
        <f>'7. Nominale afschrijvingen'!Y82</f>
        <v>0</v>
      </c>
      <c r="O93" s="86">
        <f>'7. Nominale afschrijvingen'!Z82</f>
        <v>0</v>
      </c>
      <c r="P93" s="86">
        <f>'7. Nominale afschrijvingen'!AA82</f>
        <v>0</v>
      </c>
      <c r="Q93" s="86">
        <f>'7. Nominale afschrijvingen'!AB82</f>
        <v>0</v>
      </c>
      <c r="R93" s="86">
        <f>'7. Nominale afschrijvingen'!AC82</f>
        <v>0</v>
      </c>
      <c r="S93" s="86">
        <f>'7. Nominale afschrijvingen'!AD82</f>
        <v>0</v>
      </c>
      <c r="T93" s="86">
        <f>'7. Nominale afschrijvingen'!AE82</f>
        <v>0</v>
      </c>
      <c r="U93" s="86">
        <f>'7. Nominale afschrijvingen'!AF82</f>
        <v>0</v>
      </c>
      <c r="V93" s="86">
        <f>'7. Nominale afschrijvingen'!AG82</f>
        <v>0</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0</v>
      </c>
      <c r="AB93" s="118">
        <f>IF($C93="TD",INDEX('4. CPI-tabel'!$D$20:$Z$42,$E93-2003,AB$28-2003),
IF(AB$28&gt;=$E93,MAX(1,INDEX('4. CPI-tabel'!$D$20:$Z$42,MAX($E93,2010)-2003,AB$28-2003)),0))</f>
        <v>0</v>
      </c>
      <c r="AC93" s="118">
        <f>IF($C93="TD",INDEX('4. CPI-tabel'!$D$20:$Z$42,$E93-2003,AC$28-2003),
IF(AC$28&gt;=$E93,MAX(1,INDEX('4. CPI-tabel'!$D$20:$Z$42,MAX($E93,2010)-2003,AC$28-2003)),0))</f>
        <v>0</v>
      </c>
      <c r="AD93" s="118">
        <f>IF($C93="TD",INDEX('4. CPI-tabel'!$D$20:$Z$42,$E93-2003,AD$28-2003),
IF(AD$28&gt;=$E93,MAX(1,INDEX('4. CPI-tabel'!$D$20:$Z$42,MAX($E93,2010)-2003,AD$28-2003)),0))</f>
        <v>0</v>
      </c>
      <c r="AE93" s="118">
        <f>IF($C93="TD",INDEX('4. CPI-tabel'!$D$20:$Z$42,$E93-2003,AE$28-2003),
IF(AE$28&gt;=$E93,MAX(1,INDEX('4. CPI-tabel'!$D$20:$Z$42,MAX($E93,2010)-2003,AE$28-2003)),0))</f>
        <v>0</v>
      </c>
      <c r="AF93" s="118">
        <f>IF($C93="TD",INDEX('4. CPI-tabel'!$D$20:$Z$42,$E93-2003,AF$28-2003),
IF(AF$28&gt;=$E93,MAX(1,INDEX('4. CPI-tabel'!$D$20:$Z$42,MAX($E93,2010)-2003,AF$28-2003)),0))</f>
        <v>1</v>
      </c>
      <c r="AG93" s="118">
        <f>IF($C93="TD",INDEX('4. CPI-tabel'!$D$20:$Z$42,$E93-2003,AG$28-2003),
IF(AG$28&gt;=$E93,MAX(1,INDEX('4. CPI-tabel'!$D$20:$Z$42,MAX($E93,2010)-2003,AG$28-2003)),0))</f>
        <v>1.028</v>
      </c>
      <c r="AH93" s="118">
        <f>IF($C93="TD",INDEX('4. CPI-tabel'!$D$20:$Z$42,$E93-2003,AH$28-2003),
IF(AH$28&gt;=$E93,MAX(1,INDEX('4. CPI-tabel'!$D$20:$Z$42,MAX($E93,2010)-2003,AH$28-2003)),0))</f>
        <v>1.035196</v>
      </c>
      <c r="AI93" s="118">
        <f>IF($C93="TD",INDEX('4. CPI-tabel'!$D$20:$Z$42,$E93-2003,AI$28-2003),
IF(AI$28&gt;=$E93,MAX(1,INDEX('4. CPI-tabel'!$D$20:$Z$42,MAX($E93,2010)-2003,AI$28-2003)),0))</f>
        <v>1.035196</v>
      </c>
      <c r="AJ93" s="118">
        <f>IF($C93="TD",INDEX('4. CPI-tabel'!$D$20:$Z$42,$E93-2003,AJ$28-2003),
IF(AJ$28&gt;=$E93,MAX(1,INDEX('4. CPI-tabel'!$D$20:$Z$42,MAX($E93,2010)-2003,AJ$28-2003)),0))</f>
        <v>1.035196</v>
      </c>
      <c r="AK93" s="118">
        <f>IF($C93="TD",INDEX('4. CPI-tabel'!$D$20:$Z$42,$E93-2003,AK$28-2003),
IF(AK$28&gt;=$E93,MAX(1,INDEX('4. CPI-tabel'!$D$20:$Z$42,MAX($E93,2010)-2003,AK$28-2003)),0))</f>
        <v>1.035196</v>
      </c>
      <c r="AL93" s="118">
        <f>IF($C93="TD",INDEX('4. CPI-tabel'!$D$20:$Z$42,$E93-2003,AL$28-2003),
IF(AL$28&gt;=$E93,MAX(1,INDEX('4. CPI-tabel'!$D$20:$Z$42,MAX($E93,2010)-2003,AL$28-2003)),0))</f>
        <v>1.035196</v>
      </c>
      <c r="AM93" s="118">
        <f>IF($C93="TD",INDEX('4. CPI-tabel'!$D$20:$Z$42,$E93-2003,AM$28-2003),
IF(AM$28&gt;=$E93,MAX(1,INDEX('4. CPI-tabel'!$D$20:$Z$42,MAX($E93,2010)-2003,AM$28-2003)),0))</f>
        <v>1.035196</v>
      </c>
      <c r="AO93" s="87">
        <f t="shared" ref="AO93:AO156" si="21">G93*X93</f>
        <v>0</v>
      </c>
      <c r="AP93" s="87">
        <f t="shared" ref="AP93:AP156" si="22">H93*Y93</f>
        <v>0</v>
      </c>
      <c r="AQ93" s="87">
        <f t="shared" ref="AQ93:AQ156" si="23">I93*Z93</f>
        <v>0</v>
      </c>
      <c r="AR93" s="87">
        <f t="shared" ref="AR93:AR156" si="24">J93*AA93</f>
        <v>0</v>
      </c>
      <c r="AS93" s="87">
        <f t="shared" ref="AS93:AS156" si="25">K93*AB93</f>
        <v>0</v>
      </c>
      <c r="AT93" s="87">
        <f t="shared" ref="AT93:AT156" si="26">L93*AC93</f>
        <v>0</v>
      </c>
      <c r="AU93" s="87">
        <f t="shared" ref="AU93:AU156" si="27">M93*AD93</f>
        <v>0</v>
      </c>
      <c r="AV93" s="87">
        <f t="shared" ref="AV93:AV156" si="28">N93*AE93</f>
        <v>0</v>
      </c>
      <c r="AW93" s="87">
        <f t="shared" ref="AW93:AW156" si="29">O93*AF93</f>
        <v>0</v>
      </c>
      <c r="AX93" s="87">
        <f t="shared" ref="AX93:AX156" si="30">P93*AG93</f>
        <v>0</v>
      </c>
      <c r="AY93" s="87">
        <f t="shared" ref="AY93:AY156" si="31">Q93*AH93</f>
        <v>0</v>
      </c>
      <c r="AZ93" s="87">
        <f t="shared" ref="AZ93:AZ156" si="32">R93*AI93</f>
        <v>0</v>
      </c>
      <c r="BA93" s="87">
        <f t="shared" ref="BA93:BA156" si="33">S93*AJ93</f>
        <v>0</v>
      </c>
      <c r="BB93" s="87">
        <f t="shared" ref="BB93:BB156" si="34">T93*AK93</f>
        <v>0</v>
      </c>
      <c r="BC93" s="87">
        <f t="shared" ref="BC93:BC156" si="35">U93*AL93</f>
        <v>0</v>
      </c>
      <c r="BD93" s="87">
        <f t="shared" ref="BD93:BD156" si="36">V93*AM93</f>
        <v>0</v>
      </c>
    </row>
    <row r="94" spans="1:56" s="20" customFormat="1" x14ac:dyDescent="0.2">
      <c r="A94" s="41"/>
      <c r="B94" s="86">
        <f>'3. Investeringen'!B80</f>
        <v>66</v>
      </c>
      <c r="C94" s="86" t="str">
        <f>'3. Investeringen'!F80</f>
        <v>AD</v>
      </c>
      <c r="D94" s="86" t="str">
        <f>'3. Investeringen'!G80</f>
        <v>Nieuwe investeringen AD</v>
      </c>
      <c r="E94" s="121">
        <f>'3. Investeringen'!K80</f>
        <v>2009</v>
      </c>
      <c r="G94" s="86">
        <f>'7. Nominale afschrijvingen'!R83</f>
        <v>444005.20085251861</v>
      </c>
      <c r="H94" s="86">
        <f>'7. Nominale afschrijvingen'!S83</f>
        <v>444005.20085251855</v>
      </c>
      <c r="I94" s="86">
        <f>'7. Nominale afschrijvingen'!T83</f>
        <v>444005.20085251855</v>
      </c>
      <c r="J94" s="86">
        <f>'7. Nominale afschrijvingen'!U83</f>
        <v>444005.20085251855</v>
      </c>
      <c r="K94" s="86">
        <f>'7. Nominale afschrijvingen'!V83</f>
        <v>444005.20085251855</v>
      </c>
      <c r="L94" s="86">
        <f>'7. Nominale afschrijvingen'!W83</f>
        <v>444005.20085251855</v>
      </c>
      <c r="M94" s="86">
        <f>'7. Nominale afschrijvingen'!X83</f>
        <v>444005.20085251855</v>
      </c>
      <c r="N94" s="86">
        <f>'7. Nominale afschrijvingen'!Y83</f>
        <v>444005.20085251855</v>
      </c>
      <c r="O94" s="86">
        <f>'7. Nominale afschrijvingen'!Z83</f>
        <v>444005.20085251855</v>
      </c>
      <c r="P94" s="86">
        <f>'7. Nominale afschrijvingen'!AA83</f>
        <v>444005.20085251855</v>
      </c>
      <c r="Q94" s="86">
        <f>'7. Nominale afschrijvingen'!AB83</f>
        <v>444005.20085251855</v>
      </c>
      <c r="R94" s="86">
        <f>'7. Nominale afschrijvingen'!AC83</f>
        <v>532806.24102302222</v>
      </c>
      <c r="S94" s="86">
        <f>'7. Nominale afschrijvingen'!AD83</f>
        <v>508679.16595782881</v>
      </c>
      <c r="T94" s="86">
        <f>'7. Nominale afschrijvingen'!AE83</f>
        <v>485644.63768804033</v>
      </c>
      <c r="U94" s="86">
        <f>'7. Nominale afschrijvingen'!AF83</f>
        <v>463653.18239650637</v>
      </c>
      <c r="V94" s="86">
        <f>'7. Nominale afschrijvingen'!AG83</f>
        <v>442657.56658987212</v>
      </c>
      <c r="W94" s="40"/>
      <c r="X94" s="118">
        <f>IF($C94="TD",INDEX('4. CPI-tabel'!$D$20:$Z$42,$E94-2003,X$28-2003),
IF(X$28&gt;=$E94,MAX(1,INDEX('4. CPI-tabel'!$D$20:$Z$42,MAX($E94,2010)-2003,X$28-2003)),0))</f>
        <v>1.0149999999999999</v>
      </c>
      <c r="Y94" s="118">
        <f>IF($C94="TD",INDEX('4. CPI-tabel'!$D$20:$Z$42,$E94-2003,Y$28-2003),
IF(Y$28&gt;=$E94,MAX(1,INDEX('4. CPI-tabel'!$D$20:$Z$42,MAX($E94,2010)-2003,Y$28-2003)),0))</f>
        <v>1.0413899999999998</v>
      </c>
      <c r="Z94" s="118">
        <f>IF($C94="TD",INDEX('4. CPI-tabel'!$D$20:$Z$42,$E94-2003,Z$28-2003),
IF(Z$28&gt;=$E94,MAX(1,INDEX('4. CPI-tabel'!$D$20:$Z$42,MAX($E94,2010)-2003,Z$28-2003)),0))</f>
        <v>1.0653419699999997</v>
      </c>
      <c r="AA94" s="118">
        <f>IF($C94="TD",INDEX('4. CPI-tabel'!$D$20:$Z$42,$E94-2003,AA$28-2003),
IF(AA$28&gt;=$E94,MAX(1,INDEX('4. CPI-tabel'!$D$20:$Z$42,MAX($E94,2010)-2003,AA$28-2003)),0))</f>
        <v>1.0951715451599997</v>
      </c>
      <c r="AB94" s="118">
        <f>IF($C94="TD",INDEX('4. CPI-tabel'!$D$20:$Z$42,$E94-2003,AB$28-2003),
IF(AB$28&gt;=$E94,MAX(1,INDEX('4. CPI-tabel'!$D$20:$Z$42,MAX($E94,2010)-2003,AB$28-2003)),0))</f>
        <v>1.1061232606115996</v>
      </c>
      <c r="AC94" s="118">
        <f>IF($C94="TD",INDEX('4. CPI-tabel'!$D$20:$Z$42,$E94-2003,AC$28-2003),
IF(AC$28&gt;=$E94,MAX(1,INDEX('4. CPI-tabel'!$D$20:$Z$42,MAX($E94,2010)-2003,AC$28-2003)),0))</f>
        <v>1.1149722466964924</v>
      </c>
      <c r="AD94" s="118">
        <f>IF($C94="TD",INDEX('4. CPI-tabel'!$D$20:$Z$42,$E94-2003,AD$28-2003),
IF(AD$28&gt;=$E94,MAX(1,INDEX('4. CPI-tabel'!$D$20:$Z$42,MAX($E94,2010)-2003,AD$28-2003)),0))</f>
        <v>1.1172021911898855</v>
      </c>
      <c r="AE94" s="118">
        <f>IF($C94="TD",INDEX('4. CPI-tabel'!$D$20:$Z$42,$E94-2003,AE$28-2003),
IF(AE$28&gt;=$E94,MAX(1,INDEX('4. CPI-tabel'!$D$20:$Z$42,MAX($E94,2010)-2003,AE$28-2003)),0))</f>
        <v>1.132843021866544</v>
      </c>
      <c r="AF94" s="118">
        <f>IF($C94="TD",INDEX('4. CPI-tabel'!$D$20:$Z$42,$E94-2003,AF$28-2003),
IF(AF$28&gt;=$E94,MAX(1,INDEX('4. CPI-tabel'!$D$20:$Z$42,MAX($E94,2010)-2003,AF$28-2003)),0))</f>
        <v>1.1566327253257414</v>
      </c>
      <c r="AG94" s="118">
        <f>IF($C94="TD",INDEX('4. CPI-tabel'!$D$20:$Z$42,$E94-2003,AG$28-2003),
IF(AG$28&gt;=$E94,MAX(1,INDEX('4. CPI-tabel'!$D$20:$Z$42,MAX($E94,2010)-2003,AG$28-2003)),0))</f>
        <v>1.1890184416348621</v>
      </c>
      <c r="AH94" s="118">
        <f>IF($C94="TD",INDEX('4. CPI-tabel'!$D$20:$Z$42,$E94-2003,AH$28-2003),
IF(AH$28&gt;=$E94,MAX(1,INDEX('4. CPI-tabel'!$D$20:$Z$42,MAX($E94,2010)-2003,AH$28-2003)),0))</f>
        <v>1.197341570726306</v>
      </c>
      <c r="AI94" s="118">
        <f>IF($C94="TD",INDEX('4. CPI-tabel'!$D$20:$Z$42,$E94-2003,AI$28-2003),
IF(AI$28&gt;=$E94,MAX(1,INDEX('4. CPI-tabel'!$D$20:$Z$42,MAX($E94,2010)-2003,AI$28-2003)),0))</f>
        <v>1.197341570726306</v>
      </c>
      <c r="AJ94" s="118">
        <f>IF($C94="TD",INDEX('4. CPI-tabel'!$D$20:$Z$42,$E94-2003,AJ$28-2003),
IF(AJ$28&gt;=$E94,MAX(1,INDEX('4. CPI-tabel'!$D$20:$Z$42,MAX($E94,2010)-2003,AJ$28-2003)),0))</f>
        <v>1.197341570726306</v>
      </c>
      <c r="AK94" s="118">
        <f>IF($C94="TD",INDEX('4. CPI-tabel'!$D$20:$Z$42,$E94-2003,AK$28-2003),
IF(AK$28&gt;=$E94,MAX(1,INDEX('4. CPI-tabel'!$D$20:$Z$42,MAX($E94,2010)-2003,AK$28-2003)),0))</f>
        <v>1.197341570726306</v>
      </c>
      <c r="AL94" s="118">
        <f>IF($C94="TD",INDEX('4. CPI-tabel'!$D$20:$Z$42,$E94-2003,AL$28-2003),
IF(AL$28&gt;=$E94,MAX(1,INDEX('4. CPI-tabel'!$D$20:$Z$42,MAX($E94,2010)-2003,AL$28-2003)),0))</f>
        <v>1.197341570726306</v>
      </c>
      <c r="AM94" s="118">
        <f>IF($C94="TD",INDEX('4. CPI-tabel'!$D$20:$Z$42,$E94-2003,AM$28-2003),
IF(AM$28&gt;=$E94,MAX(1,INDEX('4. CPI-tabel'!$D$20:$Z$42,MAX($E94,2010)-2003,AM$28-2003)),0))</f>
        <v>1.197341570726306</v>
      </c>
      <c r="AO94" s="87">
        <f t="shared" si="21"/>
        <v>450665.27886530635</v>
      </c>
      <c r="AP94" s="87">
        <f t="shared" si="22"/>
        <v>462382.5761158042</v>
      </c>
      <c r="AQ94" s="87">
        <f t="shared" si="23"/>
        <v>473017.37536646769</v>
      </c>
      <c r="AR94" s="87">
        <f t="shared" si="24"/>
        <v>486261.86187672877</v>
      </c>
      <c r="AS94" s="87">
        <f t="shared" si="25"/>
        <v>491124.48049549601</v>
      </c>
      <c r="AT94" s="87">
        <f t="shared" si="26"/>
        <v>495053.47633946</v>
      </c>
      <c r="AU94" s="87">
        <f t="shared" si="27"/>
        <v>496043.58329213894</v>
      </c>
      <c r="AV94" s="87">
        <f t="shared" si="28"/>
        <v>502988.1934582289</v>
      </c>
      <c r="AW94" s="87">
        <f t="shared" si="29"/>
        <v>513550.9455208517</v>
      </c>
      <c r="AX94" s="87">
        <f t="shared" si="30"/>
        <v>527930.37199543556</v>
      </c>
      <c r="AY94" s="87">
        <f t="shared" si="31"/>
        <v>531625.88459940348</v>
      </c>
      <c r="AZ94" s="87">
        <f t="shared" si="32"/>
        <v>637951.06151928415</v>
      </c>
      <c r="BA94" s="87">
        <f t="shared" si="33"/>
        <v>609062.71156369406</v>
      </c>
      <c r="BB94" s="87">
        <f t="shared" si="34"/>
        <v>581482.51330420596</v>
      </c>
      <c r="BC94" s="87">
        <f t="shared" si="35"/>
        <v>555151.22968288336</v>
      </c>
      <c r="BD94" s="87">
        <f t="shared" si="36"/>
        <v>530012.30607460183</v>
      </c>
    </row>
    <row r="95" spans="1:56" s="20" customFormat="1" x14ac:dyDescent="0.2">
      <c r="A95" s="41"/>
      <c r="B95" s="86">
        <f>'3. Investeringen'!B81</f>
        <v>67</v>
      </c>
      <c r="C95" s="86" t="str">
        <f>'3. Investeringen'!F81</f>
        <v>AD</v>
      </c>
      <c r="D95" s="86" t="str">
        <f>'3. Investeringen'!G81</f>
        <v>Nieuwe investeringen AD</v>
      </c>
      <c r="E95" s="121">
        <f>'3. Investeringen'!K81</f>
        <v>2009</v>
      </c>
      <c r="G95" s="86">
        <f>'7. Nominale afschrijvingen'!R84</f>
        <v>14613.470490414586</v>
      </c>
      <c r="H95" s="86">
        <f>'7. Nominale afschrijvingen'!S84</f>
        <v>14613.470490414586</v>
      </c>
      <c r="I95" s="86">
        <f>'7. Nominale afschrijvingen'!T84</f>
        <v>14613.470490414586</v>
      </c>
      <c r="J95" s="86">
        <f>'7. Nominale afschrijvingen'!U84</f>
        <v>14613.470490414586</v>
      </c>
      <c r="K95" s="86">
        <f>'7. Nominale afschrijvingen'!V84</f>
        <v>14613.470490414586</v>
      </c>
      <c r="L95" s="86">
        <f>'7. Nominale afschrijvingen'!W84</f>
        <v>14613.470490414586</v>
      </c>
      <c r="M95" s="86">
        <f>'7. Nominale afschrijvingen'!X84</f>
        <v>14613.470490414586</v>
      </c>
      <c r="N95" s="86">
        <f>'7. Nominale afschrijvingen'!Y84</f>
        <v>14613.470490414586</v>
      </c>
      <c r="O95" s="86">
        <f>'7. Nominale afschrijvingen'!Z84</f>
        <v>14613.470490414586</v>
      </c>
      <c r="P95" s="86">
        <f>'7. Nominale afschrijvingen'!AA84</f>
        <v>14613.470490414586</v>
      </c>
      <c r="Q95" s="86">
        <f>'7. Nominale afschrijvingen'!AB84</f>
        <v>14613.470490414586</v>
      </c>
      <c r="R95" s="86">
        <f>'7. Nominale afschrijvingen'!AC84</f>
        <v>17536.164588497501</v>
      </c>
      <c r="S95" s="86">
        <f>'7. Nominale afschrijvingen'!AD84</f>
        <v>16742.074116565538</v>
      </c>
      <c r="T95" s="86">
        <f>'7. Nominale afschrijvingen'!AE84</f>
        <v>15983.94245845691</v>
      </c>
      <c r="U95" s="86">
        <f>'7. Nominale afschrijvingen'!AF84</f>
        <v>15260.141290526786</v>
      </c>
      <c r="V95" s="86">
        <f>'7. Nominale afschrijvingen'!AG84</f>
        <v>14569.116024540668</v>
      </c>
      <c r="W95" s="40"/>
      <c r="X95" s="118">
        <f>IF($C95="TD",INDEX('4. CPI-tabel'!$D$20:$Z$42,$E95-2003,X$28-2003),
IF(X$28&gt;=$E95,MAX(1,INDEX('4. CPI-tabel'!$D$20:$Z$42,MAX($E95,2010)-2003,X$28-2003)),0))</f>
        <v>1.0149999999999999</v>
      </c>
      <c r="Y95" s="118">
        <f>IF($C95="TD",INDEX('4. CPI-tabel'!$D$20:$Z$42,$E95-2003,Y$28-2003),
IF(Y$28&gt;=$E95,MAX(1,INDEX('4. CPI-tabel'!$D$20:$Z$42,MAX($E95,2010)-2003,Y$28-2003)),0))</f>
        <v>1.0413899999999998</v>
      </c>
      <c r="Z95" s="118">
        <f>IF($C95="TD",INDEX('4. CPI-tabel'!$D$20:$Z$42,$E95-2003,Z$28-2003),
IF(Z$28&gt;=$E95,MAX(1,INDEX('4. CPI-tabel'!$D$20:$Z$42,MAX($E95,2010)-2003,Z$28-2003)),0))</f>
        <v>1.0653419699999997</v>
      </c>
      <c r="AA95" s="118">
        <f>IF($C95="TD",INDEX('4. CPI-tabel'!$D$20:$Z$42,$E95-2003,AA$28-2003),
IF(AA$28&gt;=$E95,MAX(1,INDEX('4. CPI-tabel'!$D$20:$Z$42,MAX($E95,2010)-2003,AA$28-2003)),0))</f>
        <v>1.0951715451599997</v>
      </c>
      <c r="AB95" s="118">
        <f>IF($C95="TD",INDEX('4. CPI-tabel'!$D$20:$Z$42,$E95-2003,AB$28-2003),
IF(AB$28&gt;=$E95,MAX(1,INDEX('4. CPI-tabel'!$D$20:$Z$42,MAX($E95,2010)-2003,AB$28-2003)),0))</f>
        <v>1.1061232606115996</v>
      </c>
      <c r="AC95" s="118">
        <f>IF($C95="TD",INDEX('4. CPI-tabel'!$D$20:$Z$42,$E95-2003,AC$28-2003),
IF(AC$28&gt;=$E95,MAX(1,INDEX('4. CPI-tabel'!$D$20:$Z$42,MAX($E95,2010)-2003,AC$28-2003)),0))</f>
        <v>1.1149722466964924</v>
      </c>
      <c r="AD95" s="118">
        <f>IF($C95="TD",INDEX('4. CPI-tabel'!$D$20:$Z$42,$E95-2003,AD$28-2003),
IF(AD$28&gt;=$E95,MAX(1,INDEX('4. CPI-tabel'!$D$20:$Z$42,MAX($E95,2010)-2003,AD$28-2003)),0))</f>
        <v>1.1172021911898855</v>
      </c>
      <c r="AE95" s="118">
        <f>IF($C95="TD",INDEX('4. CPI-tabel'!$D$20:$Z$42,$E95-2003,AE$28-2003),
IF(AE$28&gt;=$E95,MAX(1,INDEX('4. CPI-tabel'!$D$20:$Z$42,MAX($E95,2010)-2003,AE$28-2003)),0))</f>
        <v>1.132843021866544</v>
      </c>
      <c r="AF95" s="118">
        <f>IF($C95="TD",INDEX('4. CPI-tabel'!$D$20:$Z$42,$E95-2003,AF$28-2003),
IF(AF$28&gt;=$E95,MAX(1,INDEX('4. CPI-tabel'!$D$20:$Z$42,MAX($E95,2010)-2003,AF$28-2003)),0))</f>
        <v>1.1566327253257414</v>
      </c>
      <c r="AG95" s="118">
        <f>IF($C95="TD",INDEX('4. CPI-tabel'!$D$20:$Z$42,$E95-2003,AG$28-2003),
IF(AG$28&gt;=$E95,MAX(1,INDEX('4. CPI-tabel'!$D$20:$Z$42,MAX($E95,2010)-2003,AG$28-2003)),0))</f>
        <v>1.1890184416348621</v>
      </c>
      <c r="AH95" s="118">
        <f>IF($C95="TD",INDEX('4. CPI-tabel'!$D$20:$Z$42,$E95-2003,AH$28-2003),
IF(AH$28&gt;=$E95,MAX(1,INDEX('4. CPI-tabel'!$D$20:$Z$42,MAX($E95,2010)-2003,AH$28-2003)),0))</f>
        <v>1.197341570726306</v>
      </c>
      <c r="AI95" s="118">
        <f>IF($C95="TD",INDEX('4. CPI-tabel'!$D$20:$Z$42,$E95-2003,AI$28-2003),
IF(AI$28&gt;=$E95,MAX(1,INDEX('4. CPI-tabel'!$D$20:$Z$42,MAX($E95,2010)-2003,AI$28-2003)),0))</f>
        <v>1.197341570726306</v>
      </c>
      <c r="AJ95" s="118">
        <f>IF($C95="TD",INDEX('4. CPI-tabel'!$D$20:$Z$42,$E95-2003,AJ$28-2003),
IF(AJ$28&gt;=$E95,MAX(1,INDEX('4. CPI-tabel'!$D$20:$Z$42,MAX($E95,2010)-2003,AJ$28-2003)),0))</f>
        <v>1.197341570726306</v>
      </c>
      <c r="AK95" s="118">
        <f>IF($C95="TD",INDEX('4. CPI-tabel'!$D$20:$Z$42,$E95-2003,AK$28-2003),
IF(AK$28&gt;=$E95,MAX(1,INDEX('4. CPI-tabel'!$D$20:$Z$42,MAX($E95,2010)-2003,AK$28-2003)),0))</f>
        <v>1.197341570726306</v>
      </c>
      <c r="AL95" s="118">
        <f>IF($C95="TD",INDEX('4. CPI-tabel'!$D$20:$Z$42,$E95-2003,AL$28-2003),
IF(AL$28&gt;=$E95,MAX(1,INDEX('4. CPI-tabel'!$D$20:$Z$42,MAX($E95,2010)-2003,AL$28-2003)),0))</f>
        <v>1.197341570726306</v>
      </c>
      <c r="AM95" s="118">
        <f>IF($C95="TD",INDEX('4. CPI-tabel'!$D$20:$Z$42,$E95-2003,AM$28-2003),
IF(AM$28&gt;=$E95,MAX(1,INDEX('4. CPI-tabel'!$D$20:$Z$42,MAX($E95,2010)-2003,AM$28-2003)),0))</f>
        <v>1.197341570726306</v>
      </c>
      <c r="AO95" s="87">
        <f t="shared" si="21"/>
        <v>14832.672547770802</v>
      </c>
      <c r="AP95" s="87">
        <f t="shared" si="22"/>
        <v>15218.322034012843</v>
      </c>
      <c r="AQ95" s="87">
        <f t="shared" si="23"/>
        <v>15568.343440795137</v>
      </c>
      <c r="AR95" s="87">
        <f t="shared" si="24"/>
        <v>16004.2570571374</v>
      </c>
      <c r="AS95" s="87">
        <f t="shared" si="25"/>
        <v>16164.299627708773</v>
      </c>
      <c r="AT95" s="87">
        <f t="shared" si="26"/>
        <v>16293.614024730443</v>
      </c>
      <c r="AU95" s="87">
        <f t="shared" si="27"/>
        <v>16326.201252779905</v>
      </c>
      <c r="AV95" s="87">
        <f t="shared" si="28"/>
        <v>16554.768070318823</v>
      </c>
      <c r="AW95" s="87">
        <f t="shared" si="29"/>
        <v>16902.41819979552</v>
      </c>
      <c r="AX95" s="87">
        <f t="shared" si="30"/>
        <v>17375.685909389795</v>
      </c>
      <c r="AY95" s="87">
        <f t="shared" si="31"/>
        <v>17497.31571075552</v>
      </c>
      <c r="AZ95" s="87">
        <f t="shared" si="32"/>
        <v>20996.778852906624</v>
      </c>
      <c r="BA95" s="87">
        <f t="shared" si="33"/>
        <v>20045.981319944814</v>
      </c>
      <c r="BB95" s="87">
        <f t="shared" si="34"/>
        <v>19138.238769607688</v>
      </c>
      <c r="BC95" s="87">
        <f t="shared" si="35"/>
        <v>18271.601542304699</v>
      </c>
      <c r="BD95" s="87">
        <f t="shared" si="36"/>
        <v>17444.208264917317</v>
      </c>
    </row>
    <row r="96" spans="1:56" s="20" customFormat="1" x14ac:dyDescent="0.2">
      <c r="A96" s="41"/>
      <c r="B96" s="86">
        <f>'3. Investeringen'!B82</f>
        <v>68</v>
      </c>
      <c r="C96" s="86" t="str">
        <f>'3. Investeringen'!F82</f>
        <v>AD</v>
      </c>
      <c r="D96" s="86" t="str">
        <f>'3. Investeringen'!G82</f>
        <v>Nieuwe investeringen AD</v>
      </c>
      <c r="E96" s="121">
        <f>'3. Investeringen'!K82</f>
        <v>2010</v>
      </c>
      <c r="G96" s="86">
        <f>'7. Nominale afschrijvingen'!R85</f>
        <v>804263.6412407693</v>
      </c>
      <c r="H96" s="86">
        <f>'7. Nominale afschrijvingen'!S85</f>
        <v>804263.6412407693</v>
      </c>
      <c r="I96" s="86">
        <f>'7. Nominale afschrijvingen'!T85</f>
        <v>804263.6412407693</v>
      </c>
      <c r="J96" s="86">
        <f>'7. Nominale afschrijvingen'!U85</f>
        <v>804263.6412407693</v>
      </c>
      <c r="K96" s="86">
        <f>'7. Nominale afschrijvingen'!V85</f>
        <v>804263.6412407693</v>
      </c>
      <c r="L96" s="86">
        <f>'7. Nominale afschrijvingen'!W85</f>
        <v>804263.6412407693</v>
      </c>
      <c r="M96" s="86">
        <f>'7. Nominale afschrijvingen'!X85</f>
        <v>804263.6412407693</v>
      </c>
      <c r="N96" s="86">
        <f>'7. Nominale afschrijvingen'!Y85</f>
        <v>804263.6412407693</v>
      </c>
      <c r="O96" s="86">
        <f>'7. Nominale afschrijvingen'!Z85</f>
        <v>804263.6412407693</v>
      </c>
      <c r="P96" s="86">
        <f>'7. Nominale afschrijvingen'!AA85</f>
        <v>804263.6412407693</v>
      </c>
      <c r="Q96" s="86">
        <f>'7. Nominale afschrijvingen'!AB85</f>
        <v>804263.6412407693</v>
      </c>
      <c r="R96" s="86">
        <f>'7. Nominale afschrijvingen'!AC85</f>
        <v>965116.36948892311</v>
      </c>
      <c r="S96" s="86">
        <f>'7. Nominale afschrijvingen'!AD85</f>
        <v>923002.20063849736</v>
      </c>
      <c r="T96" s="86">
        <f>'7. Nominale afschrijvingen'!AE85</f>
        <v>882725.7409742719</v>
      </c>
      <c r="U96" s="86">
        <f>'7. Nominale afschrijvingen'!AF85</f>
        <v>844206.79954994004</v>
      </c>
      <c r="V96" s="86">
        <f>'7. Nominale afschrijvingen'!AG85</f>
        <v>807368.68466048804</v>
      </c>
      <c r="W96" s="40"/>
      <c r="X96" s="118">
        <f>IF($C96="TD",INDEX('4. CPI-tabel'!$D$20:$Z$42,$E96-2003,X$28-2003),
IF(X$28&gt;=$E96,MAX(1,INDEX('4. CPI-tabel'!$D$20:$Z$42,MAX($E96,2010)-2003,X$28-2003)),0))</f>
        <v>1.0149999999999999</v>
      </c>
      <c r="Y96" s="118">
        <f>IF($C96="TD",INDEX('4. CPI-tabel'!$D$20:$Z$42,$E96-2003,Y$28-2003),
IF(Y$28&gt;=$E96,MAX(1,INDEX('4. CPI-tabel'!$D$20:$Z$42,MAX($E96,2010)-2003,Y$28-2003)),0))</f>
        <v>1.0413899999999998</v>
      </c>
      <c r="Z96" s="118">
        <f>IF($C96="TD",INDEX('4. CPI-tabel'!$D$20:$Z$42,$E96-2003,Z$28-2003),
IF(Z$28&gt;=$E96,MAX(1,INDEX('4. CPI-tabel'!$D$20:$Z$42,MAX($E96,2010)-2003,Z$28-2003)),0))</f>
        <v>1.0653419699999997</v>
      </c>
      <c r="AA96" s="118">
        <f>IF($C96="TD",INDEX('4. CPI-tabel'!$D$20:$Z$42,$E96-2003,AA$28-2003),
IF(AA$28&gt;=$E96,MAX(1,INDEX('4. CPI-tabel'!$D$20:$Z$42,MAX($E96,2010)-2003,AA$28-2003)),0))</f>
        <v>1.0951715451599997</v>
      </c>
      <c r="AB96" s="118">
        <f>IF($C96="TD",INDEX('4. CPI-tabel'!$D$20:$Z$42,$E96-2003,AB$28-2003),
IF(AB$28&gt;=$E96,MAX(1,INDEX('4. CPI-tabel'!$D$20:$Z$42,MAX($E96,2010)-2003,AB$28-2003)),0))</f>
        <v>1.1061232606115996</v>
      </c>
      <c r="AC96" s="118">
        <f>IF($C96="TD",INDEX('4. CPI-tabel'!$D$20:$Z$42,$E96-2003,AC$28-2003),
IF(AC$28&gt;=$E96,MAX(1,INDEX('4. CPI-tabel'!$D$20:$Z$42,MAX($E96,2010)-2003,AC$28-2003)),0))</f>
        <v>1.1149722466964924</v>
      </c>
      <c r="AD96" s="118">
        <f>IF($C96="TD",INDEX('4. CPI-tabel'!$D$20:$Z$42,$E96-2003,AD$28-2003),
IF(AD$28&gt;=$E96,MAX(1,INDEX('4. CPI-tabel'!$D$20:$Z$42,MAX($E96,2010)-2003,AD$28-2003)),0))</f>
        <v>1.1172021911898855</v>
      </c>
      <c r="AE96" s="118">
        <f>IF($C96="TD",INDEX('4. CPI-tabel'!$D$20:$Z$42,$E96-2003,AE$28-2003),
IF(AE$28&gt;=$E96,MAX(1,INDEX('4. CPI-tabel'!$D$20:$Z$42,MAX($E96,2010)-2003,AE$28-2003)),0))</f>
        <v>1.132843021866544</v>
      </c>
      <c r="AF96" s="118">
        <f>IF($C96="TD",INDEX('4. CPI-tabel'!$D$20:$Z$42,$E96-2003,AF$28-2003),
IF(AF$28&gt;=$E96,MAX(1,INDEX('4. CPI-tabel'!$D$20:$Z$42,MAX($E96,2010)-2003,AF$28-2003)),0))</f>
        <v>1.1566327253257414</v>
      </c>
      <c r="AG96" s="118">
        <f>IF($C96="TD",INDEX('4. CPI-tabel'!$D$20:$Z$42,$E96-2003,AG$28-2003),
IF(AG$28&gt;=$E96,MAX(1,INDEX('4. CPI-tabel'!$D$20:$Z$42,MAX($E96,2010)-2003,AG$28-2003)),0))</f>
        <v>1.1890184416348621</v>
      </c>
      <c r="AH96" s="118">
        <f>IF($C96="TD",INDEX('4. CPI-tabel'!$D$20:$Z$42,$E96-2003,AH$28-2003),
IF(AH$28&gt;=$E96,MAX(1,INDEX('4. CPI-tabel'!$D$20:$Z$42,MAX($E96,2010)-2003,AH$28-2003)),0))</f>
        <v>1.197341570726306</v>
      </c>
      <c r="AI96" s="118">
        <f>IF($C96="TD",INDEX('4. CPI-tabel'!$D$20:$Z$42,$E96-2003,AI$28-2003),
IF(AI$28&gt;=$E96,MAX(1,INDEX('4. CPI-tabel'!$D$20:$Z$42,MAX($E96,2010)-2003,AI$28-2003)),0))</f>
        <v>1.197341570726306</v>
      </c>
      <c r="AJ96" s="118">
        <f>IF($C96="TD",INDEX('4. CPI-tabel'!$D$20:$Z$42,$E96-2003,AJ$28-2003),
IF(AJ$28&gt;=$E96,MAX(1,INDEX('4. CPI-tabel'!$D$20:$Z$42,MAX($E96,2010)-2003,AJ$28-2003)),0))</f>
        <v>1.197341570726306</v>
      </c>
      <c r="AK96" s="118">
        <f>IF($C96="TD",INDEX('4. CPI-tabel'!$D$20:$Z$42,$E96-2003,AK$28-2003),
IF(AK$28&gt;=$E96,MAX(1,INDEX('4. CPI-tabel'!$D$20:$Z$42,MAX($E96,2010)-2003,AK$28-2003)),0))</f>
        <v>1.197341570726306</v>
      </c>
      <c r="AL96" s="118">
        <f>IF($C96="TD",INDEX('4. CPI-tabel'!$D$20:$Z$42,$E96-2003,AL$28-2003),
IF(AL$28&gt;=$E96,MAX(1,INDEX('4. CPI-tabel'!$D$20:$Z$42,MAX($E96,2010)-2003,AL$28-2003)),0))</f>
        <v>1.197341570726306</v>
      </c>
      <c r="AM96" s="118">
        <f>IF($C96="TD",INDEX('4. CPI-tabel'!$D$20:$Z$42,$E96-2003,AM$28-2003),
IF(AM$28&gt;=$E96,MAX(1,INDEX('4. CPI-tabel'!$D$20:$Z$42,MAX($E96,2010)-2003,AM$28-2003)),0))</f>
        <v>1.197341570726306</v>
      </c>
      <c r="AO96" s="87">
        <f t="shared" si="21"/>
        <v>816327.59585938079</v>
      </c>
      <c r="AP96" s="87">
        <f t="shared" si="22"/>
        <v>837552.11335172458</v>
      </c>
      <c r="AQ96" s="87">
        <f t="shared" si="23"/>
        <v>856815.81195881416</v>
      </c>
      <c r="AR96" s="87">
        <f t="shared" si="24"/>
        <v>880806.65469366102</v>
      </c>
      <c r="AS96" s="87">
        <f t="shared" si="25"/>
        <v>889614.72124059754</v>
      </c>
      <c r="AT96" s="87">
        <f t="shared" si="26"/>
        <v>896731.63901052228</v>
      </c>
      <c r="AU96" s="87">
        <f t="shared" si="27"/>
        <v>898525.10228854348</v>
      </c>
      <c r="AV96" s="87">
        <f t="shared" si="28"/>
        <v>911104.45372058311</v>
      </c>
      <c r="AW96" s="87">
        <f t="shared" si="29"/>
        <v>930237.64724871528</v>
      </c>
      <c r="AX96" s="87">
        <f t="shared" si="30"/>
        <v>956284.30137167941</v>
      </c>
      <c r="AY96" s="87">
        <f t="shared" si="31"/>
        <v>962978.29148128093</v>
      </c>
      <c r="AZ96" s="87">
        <f t="shared" si="32"/>
        <v>1155573.949777537</v>
      </c>
      <c r="BA96" s="87">
        <f t="shared" si="33"/>
        <v>1105148.9046963356</v>
      </c>
      <c r="BB96" s="87">
        <f t="shared" si="34"/>
        <v>1056924.225218677</v>
      </c>
      <c r="BC96" s="87">
        <f t="shared" si="35"/>
        <v>1010803.8953909529</v>
      </c>
      <c r="BD96" s="87">
        <f t="shared" si="36"/>
        <v>966696.08904662041</v>
      </c>
    </row>
    <row r="97" spans="1:56" s="20" customFormat="1" x14ac:dyDescent="0.2">
      <c r="A97" s="41"/>
      <c r="B97" s="86">
        <f>'3. Investeringen'!B83</f>
        <v>69</v>
      </c>
      <c r="C97" s="86" t="str">
        <f>'3. Investeringen'!F83</f>
        <v>AD</v>
      </c>
      <c r="D97" s="86" t="str">
        <f>'3. Investeringen'!G83</f>
        <v>Nieuwe investeringen AD</v>
      </c>
      <c r="E97" s="121">
        <f>'3. Investeringen'!K83</f>
        <v>2010</v>
      </c>
      <c r="G97" s="86">
        <f>'7. Nominale afschrijvingen'!R86</f>
        <v>24089.113631025641</v>
      </c>
      <c r="H97" s="86">
        <f>'7. Nominale afschrijvingen'!S86</f>
        <v>24089.113631025641</v>
      </c>
      <c r="I97" s="86">
        <f>'7. Nominale afschrijvingen'!T86</f>
        <v>24089.113631025641</v>
      </c>
      <c r="J97" s="86">
        <f>'7. Nominale afschrijvingen'!U86</f>
        <v>24089.113631025641</v>
      </c>
      <c r="K97" s="86">
        <f>'7. Nominale afschrijvingen'!V86</f>
        <v>24089.113631025641</v>
      </c>
      <c r="L97" s="86">
        <f>'7. Nominale afschrijvingen'!W86</f>
        <v>24089.113631025641</v>
      </c>
      <c r="M97" s="86">
        <f>'7. Nominale afschrijvingen'!X86</f>
        <v>24089.113631025641</v>
      </c>
      <c r="N97" s="86">
        <f>'7. Nominale afschrijvingen'!Y86</f>
        <v>24089.113631025641</v>
      </c>
      <c r="O97" s="86">
        <f>'7. Nominale afschrijvingen'!Z86</f>
        <v>24089.113631025641</v>
      </c>
      <c r="P97" s="86">
        <f>'7. Nominale afschrijvingen'!AA86</f>
        <v>24089.113631025641</v>
      </c>
      <c r="Q97" s="86">
        <f>'7. Nominale afschrijvingen'!AB86</f>
        <v>24089.113631025641</v>
      </c>
      <c r="R97" s="86">
        <f>'7. Nominale afschrijvingen'!AC86</f>
        <v>28906.936357230763</v>
      </c>
      <c r="S97" s="86">
        <f>'7. Nominale afschrijvingen'!AD86</f>
        <v>27645.54277073342</v>
      </c>
      <c r="T97" s="86">
        <f>'7. Nominale afschrijvingen'!AE86</f>
        <v>26439.191813465051</v>
      </c>
      <c r="U97" s="86">
        <f>'7. Nominale afschrijvingen'!AF86</f>
        <v>25285.481625241122</v>
      </c>
      <c r="V97" s="86">
        <f>'7. Nominale afschrijvingen'!AG86</f>
        <v>24182.115154321509</v>
      </c>
      <c r="W97" s="40"/>
      <c r="X97" s="118">
        <f>IF($C97="TD",INDEX('4. CPI-tabel'!$D$20:$Z$42,$E97-2003,X$28-2003),
IF(X$28&gt;=$E97,MAX(1,INDEX('4. CPI-tabel'!$D$20:$Z$42,MAX($E97,2010)-2003,X$28-2003)),0))</f>
        <v>1.0149999999999999</v>
      </c>
      <c r="Y97" s="118">
        <f>IF($C97="TD",INDEX('4. CPI-tabel'!$D$20:$Z$42,$E97-2003,Y$28-2003),
IF(Y$28&gt;=$E97,MAX(1,INDEX('4. CPI-tabel'!$D$20:$Z$42,MAX($E97,2010)-2003,Y$28-2003)),0))</f>
        <v>1.0413899999999998</v>
      </c>
      <c r="Z97" s="118">
        <f>IF($C97="TD",INDEX('4. CPI-tabel'!$D$20:$Z$42,$E97-2003,Z$28-2003),
IF(Z$28&gt;=$E97,MAX(1,INDEX('4. CPI-tabel'!$D$20:$Z$42,MAX($E97,2010)-2003,Z$28-2003)),0))</f>
        <v>1.0653419699999997</v>
      </c>
      <c r="AA97" s="118">
        <f>IF($C97="TD",INDEX('4. CPI-tabel'!$D$20:$Z$42,$E97-2003,AA$28-2003),
IF(AA$28&gt;=$E97,MAX(1,INDEX('4. CPI-tabel'!$D$20:$Z$42,MAX($E97,2010)-2003,AA$28-2003)),0))</f>
        <v>1.0951715451599997</v>
      </c>
      <c r="AB97" s="118">
        <f>IF($C97="TD",INDEX('4. CPI-tabel'!$D$20:$Z$42,$E97-2003,AB$28-2003),
IF(AB$28&gt;=$E97,MAX(1,INDEX('4. CPI-tabel'!$D$20:$Z$42,MAX($E97,2010)-2003,AB$28-2003)),0))</f>
        <v>1.1061232606115996</v>
      </c>
      <c r="AC97" s="118">
        <f>IF($C97="TD",INDEX('4. CPI-tabel'!$D$20:$Z$42,$E97-2003,AC$28-2003),
IF(AC$28&gt;=$E97,MAX(1,INDEX('4. CPI-tabel'!$D$20:$Z$42,MAX($E97,2010)-2003,AC$28-2003)),0))</f>
        <v>1.1149722466964924</v>
      </c>
      <c r="AD97" s="118">
        <f>IF($C97="TD",INDEX('4. CPI-tabel'!$D$20:$Z$42,$E97-2003,AD$28-2003),
IF(AD$28&gt;=$E97,MAX(1,INDEX('4. CPI-tabel'!$D$20:$Z$42,MAX($E97,2010)-2003,AD$28-2003)),0))</f>
        <v>1.1172021911898855</v>
      </c>
      <c r="AE97" s="118">
        <f>IF($C97="TD",INDEX('4. CPI-tabel'!$D$20:$Z$42,$E97-2003,AE$28-2003),
IF(AE$28&gt;=$E97,MAX(1,INDEX('4. CPI-tabel'!$D$20:$Z$42,MAX($E97,2010)-2003,AE$28-2003)),0))</f>
        <v>1.132843021866544</v>
      </c>
      <c r="AF97" s="118">
        <f>IF($C97="TD",INDEX('4. CPI-tabel'!$D$20:$Z$42,$E97-2003,AF$28-2003),
IF(AF$28&gt;=$E97,MAX(1,INDEX('4. CPI-tabel'!$D$20:$Z$42,MAX($E97,2010)-2003,AF$28-2003)),0))</f>
        <v>1.1566327253257414</v>
      </c>
      <c r="AG97" s="118">
        <f>IF($C97="TD",INDEX('4. CPI-tabel'!$D$20:$Z$42,$E97-2003,AG$28-2003),
IF(AG$28&gt;=$E97,MAX(1,INDEX('4. CPI-tabel'!$D$20:$Z$42,MAX($E97,2010)-2003,AG$28-2003)),0))</f>
        <v>1.1890184416348621</v>
      </c>
      <c r="AH97" s="118">
        <f>IF($C97="TD",INDEX('4. CPI-tabel'!$D$20:$Z$42,$E97-2003,AH$28-2003),
IF(AH$28&gt;=$E97,MAX(1,INDEX('4. CPI-tabel'!$D$20:$Z$42,MAX($E97,2010)-2003,AH$28-2003)),0))</f>
        <v>1.197341570726306</v>
      </c>
      <c r="AI97" s="118">
        <f>IF($C97="TD",INDEX('4. CPI-tabel'!$D$20:$Z$42,$E97-2003,AI$28-2003),
IF(AI$28&gt;=$E97,MAX(1,INDEX('4. CPI-tabel'!$D$20:$Z$42,MAX($E97,2010)-2003,AI$28-2003)),0))</f>
        <v>1.197341570726306</v>
      </c>
      <c r="AJ97" s="118">
        <f>IF($C97="TD",INDEX('4. CPI-tabel'!$D$20:$Z$42,$E97-2003,AJ$28-2003),
IF(AJ$28&gt;=$E97,MAX(1,INDEX('4. CPI-tabel'!$D$20:$Z$42,MAX($E97,2010)-2003,AJ$28-2003)),0))</f>
        <v>1.197341570726306</v>
      </c>
      <c r="AK97" s="118">
        <f>IF($C97="TD",INDEX('4. CPI-tabel'!$D$20:$Z$42,$E97-2003,AK$28-2003),
IF(AK$28&gt;=$E97,MAX(1,INDEX('4. CPI-tabel'!$D$20:$Z$42,MAX($E97,2010)-2003,AK$28-2003)),0))</f>
        <v>1.197341570726306</v>
      </c>
      <c r="AL97" s="118">
        <f>IF($C97="TD",INDEX('4. CPI-tabel'!$D$20:$Z$42,$E97-2003,AL$28-2003),
IF(AL$28&gt;=$E97,MAX(1,INDEX('4. CPI-tabel'!$D$20:$Z$42,MAX($E97,2010)-2003,AL$28-2003)),0))</f>
        <v>1.197341570726306</v>
      </c>
      <c r="AM97" s="118">
        <f>IF($C97="TD",INDEX('4. CPI-tabel'!$D$20:$Z$42,$E97-2003,AM$28-2003),
IF(AM$28&gt;=$E97,MAX(1,INDEX('4. CPI-tabel'!$D$20:$Z$42,MAX($E97,2010)-2003,AM$28-2003)),0))</f>
        <v>1.197341570726306</v>
      </c>
      <c r="AO97" s="87">
        <f t="shared" si="21"/>
        <v>24450.450335491023</v>
      </c>
      <c r="AP97" s="87">
        <f t="shared" si="22"/>
        <v>25086.162044213786</v>
      </c>
      <c r="AQ97" s="87">
        <f t="shared" si="23"/>
        <v>25663.143771230702</v>
      </c>
      <c r="AR97" s="87">
        <f t="shared" si="24"/>
        <v>26381.711796825162</v>
      </c>
      <c r="AS97" s="87">
        <f t="shared" si="25"/>
        <v>26645.528914793413</v>
      </c>
      <c r="AT97" s="87">
        <f t="shared" si="26"/>
        <v>26858.69314611176</v>
      </c>
      <c r="AU97" s="87">
        <f t="shared" si="27"/>
        <v>26912.410532403985</v>
      </c>
      <c r="AV97" s="87">
        <f t="shared" si="28"/>
        <v>27289.184279857644</v>
      </c>
      <c r="AW97" s="87">
        <f t="shared" si="29"/>
        <v>27862.257149734651</v>
      </c>
      <c r="AX97" s="87">
        <f t="shared" si="30"/>
        <v>28642.400349927222</v>
      </c>
      <c r="AY97" s="87">
        <f t="shared" si="31"/>
        <v>28842.897152376707</v>
      </c>
      <c r="AZ97" s="87">
        <f t="shared" si="32"/>
        <v>34611.476582852047</v>
      </c>
      <c r="BA97" s="87">
        <f t="shared" si="33"/>
        <v>33101.157604691223</v>
      </c>
      <c r="BB97" s="87">
        <f t="shared" si="34"/>
        <v>31656.743454668336</v>
      </c>
      <c r="BC97" s="87">
        <f t="shared" si="35"/>
        <v>30275.358285737355</v>
      </c>
      <c r="BD97" s="87">
        <f t="shared" si="36"/>
        <v>28954.251742359724</v>
      </c>
    </row>
    <row r="98" spans="1:56" s="20" customFormat="1" x14ac:dyDescent="0.2">
      <c r="A98" s="41"/>
      <c r="B98" s="86">
        <f>'3. Investeringen'!B84</f>
        <v>70</v>
      </c>
      <c r="C98" s="86" t="str">
        <f>'3. Investeringen'!F84</f>
        <v>AD</v>
      </c>
      <c r="D98" s="86" t="str">
        <f>'3. Investeringen'!G84</f>
        <v>Nieuwe investeringen AD</v>
      </c>
      <c r="E98" s="121">
        <f>'3. Investeringen'!K84</f>
        <v>2011</v>
      </c>
      <c r="G98" s="86">
        <f>'7. Nominale afschrijvingen'!R87</f>
        <v>560734.19230769225</v>
      </c>
      <c r="H98" s="86">
        <f>'7. Nominale afschrijvingen'!S87</f>
        <v>1121468.3846153845</v>
      </c>
      <c r="I98" s="86">
        <f>'7. Nominale afschrijvingen'!T87</f>
        <v>1121468.3846153845</v>
      </c>
      <c r="J98" s="86">
        <f>'7. Nominale afschrijvingen'!U87</f>
        <v>1121468.3846153845</v>
      </c>
      <c r="K98" s="86">
        <f>'7. Nominale afschrijvingen'!V87</f>
        <v>1121468.3846153845</v>
      </c>
      <c r="L98" s="86">
        <f>'7. Nominale afschrijvingen'!W87</f>
        <v>1121468.3846153845</v>
      </c>
      <c r="M98" s="86">
        <f>'7. Nominale afschrijvingen'!X87</f>
        <v>1121468.3846153845</v>
      </c>
      <c r="N98" s="86">
        <f>'7. Nominale afschrijvingen'!Y87</f>
        <v>1121468.3846153845</v>
      </c>
      <c r="O98" s="86">
        <f>'7. Nominale afschrijvingen'!Z87</f>
        <v>1121468.3846153845</v>
      </c>
      <c r="P98" s="86">
        <f>'7. Nominale afschrijvingen'!AA87</f>
        <v>1121468.3846153845</v>
      </c>
      <c r="Q98" s="86">
        <f>'7. Nominale afschrijvingen'!AB87</f>
        <v>1121468.3846153845</v>
      </c>
      <c r="R98" s="86">
        <f>'7. Nominale afschrijvingen'!AC87</f>
        <v>1345762.0615384616</v>
      </c>
      <c r="S98" s="86">
        <f>'7. Nominale afschrijvingen'!AD87</f>
        <v>1289098.3957894738</v>
      </c>
      <c r="T98" s="86">
        <f>'7. Nominale afschrijvingen'!AE87</f>
        <v>1234820.5685983379</v>
      </c>
      <c r="U98" s="86">
        <f>'7. Nominale afschrijvingen'!AF87</f>
        <v>1182828.1236047237</v>
      </c>
      <c r="V98" s="86">
        <f>'7. Nominale afschrijvingen'!AG87</f>
        <v>1133024.8341897882</v>
      </c>
      <c r="W98" s="40"/>
      <c r="X98" s="118">
        <f>IF($C98="TD",INDEX('4. CPI-tabel'!$D$20:$Z$42,$E98-2003,X$28-2003),
IF(X$28&gt;=$E98,MAX(1,INDEX('4. CPI-tabel'!$D$20:$Z$42,MAX($E98,2010)-2003,X$28-2003)),0))</f>
        <v>1</v>
      </c>
      <c r="Y98" s="118">
        <f>IF($C98="TD",INDEX('4. CPI-tabel'!$D$20:$Z$42,$E98-2003,Y$28-2003),
IF(Y$28&gt;=$E98,MAX(1,INDEX('4. CPI-tabel'!$D$20:$Z$42,MAX($E98,2010)-2003,Y$28-2003)),0))</f>
        <v>1.026</v>
      </c>
      <c r="Z98" s="118">
        <f>IF($C98="TD",INDEX('4. CPI-tabel'!$D$20:$Z$42,$E98-2003,Z$28-2003),
IF(Z$28&gt;=$E98,MAX(1,INDEX('4. CPI-tabel'!$D$20:$Z$42,MAX($E98,2010)-2003,Z$28-2003)),0))</f>
        <v>1.049598</v>
      </c>
      <c r="AA98" s="118">
        <f>IF($C98="TD",INDEX('4. CPI-tabel'!$D$20:$Z$42,$E98-2003,AA$28-2003),
IF(AA$28&gt;=$E98,MAX(1,INDEX('4. CPI-tabel'!$D$20:$Z$42,MAX($E98,2010)-2003,AA$28-2003)),0))</f>
        <v>1.0789867440000001</v>
      </c>
      <c r="AB98" s="118">
        <f>IF($C98="TD",INDEX('4. CPI-tabel'!$D$20:$Z$42,$E98-2003,AB$28-2003),
IF(AB$28&gt;=$E98,MAX(1,INDEX('4. CPI-tabel'!$D$20:$Z$42,MAX($E98,2010)-2003,AB$28-2003)),0))</f>
        <v>1.08977661144</v>
      </c>
      <c r="AC98" s="118">
        <f>IF($C98="TD",INDEX('4. CPI-tabel'!$D$20:$Z$42,$E98-2003,AC$28-2003),
IF(AC$28&gt;=$E98,MAX(1,INDEX('4. CPI-tabel'!$D$20:$Z$42,MAX($E98,2010)-2003,AC$28-2003)),0))</f>
        <v>1.09849482433152</v>
      </c>
      <c r="AD98" s="118">
        <f>IF($C98="TD",INDEX('4. CPI-tabel'!$D$20:$Z$42,$E98-2003,AD$28-2003),
IF(AD$28&gt;=$E98,MAX(1,INDEX('4. CPI-tabel'!$D$20:$Z$42,MAX($E98,2010)-2003,AD$28-2003)),0))</f>
        <v>1.1006918139801831</v>
      </c>
      <c r="AE98" s="118">
        <f>IF($C98="TD",INDEX('4. CPI-tabel'!$D$20:$Z$42,$E98-2003,AE$28-2003),
IF(AE$28&gt;=$E98,MAX(1,INDEX('4. CPI-tabel'!$D$20:$Z$42,MAX($E98,2010)-2003,AE$28-2003)),0))</f>
        <v>1.1161014993759057</v>
      </c>
      <c r="AF98" s="118">
        <f>IF($C98="TD",INDEX('4. CPI-tabel'!$D$20:$Z$42,$E98-2003,AF$28-2003),
IF(AF$28&gt;=$E98,MAX(1,INDEX('4. CPI-tabel'!$D$20:$Z$42,MAX($E98,2010)-2003,AF$28-2003)),0))</f>
        <v>1.1395396308627996</v>
      </c>
      <c r="AG98" s="118">
        <f>IF($C98="TD",INDEX('4. CPI-tabel'!$D$20:$Z$42,$E98-2003,AG$28-2003),
IF(AG$28&gt;=$E98,MAX(1,INDEX('4. CPI-tabel'!$D$20:$Z$42,MAX($E98,2010)-2003,AG$28-2003)),0))</f>
        <v>1.171446740526958</v>
      </c>
      <c r="AH98" s="118">
        <f>IF($C98="TD",INDEX('4. CPI-tabel'!$D$20:$Z$42,$E98-2003,AH$28-2003),
IF(AH$28&gt;=$E98,MAX(1,INDEX('4. CPI-tabel'!$D$20:$Z$42,MAX($E98,2010)-2003,AH$28-2003)),0))</f>
        <v>1.1796468677106466</v>
      </c>
      <c r="AI98" s="118">
        <f>IF($C98="TD",INDEX('4. CPI-tabel'!$D$20:$Z$42,$E98-2003,AI$28-2003),
IF(AI$28&gt;=$E98,MAX(1,INDEX('4. CPI-tabel'!$D$20:$Z$42,MAX($E98,2010)-2003,AI$28-2003)),0))</f>
        <v>1.1796468677106466</v>
      </c>
      <c r="AJ98" s="118">
        <f>IF($C98="TD",INDEX('4. CPI-tabel'!$D$20:$Z$42,$E98-2003,AJ$28-2003),
IF(AJ$28&gt;=$E98,MAX(1,INDEX('4. CPI-tabel'!$D$20:$Z$42,MAX($E98,2010)-2003,AJ$28-2003)),0))</f>
        <v>1.1796468677106466</v>
      </c>
      <c r="AK98" s="118">
        <f>IF($C98="TD",INDEX('4. CPI-tabel'!$D$20:$Z$42,$E98-2003,AK$28-2003),
IF(AK$28&gt;=$E98,MAX(1,INDEX('4. CPI-tabel'!$D$20:$Z$42,MAX($E98,2010)-2003,AK$28-2003)),0))</f>
        <v>1.1796468677106466</v>
      </c>
      <c r="AL98" s="118">
        <f>IF($C98="TD",INDEX('4. CPI-tabel'!$D$20:$Z$42,$E98-2003,AL$28-2003),
IF(AL$28&gt;=$E98,MAX(1,INDEX('4. CPI-tabel'!$D$20:$Z$42,MAX($E98,2010)-2003,AL$28-2003)),0))</f>
        <v>1.1796468677106466</v>
      </c>
      <c r="AM98" s="118">
        <f>IF($C98="TD",INDEX('4. CPI-tabel'!$D$20:$Z$42,$E98-2003,AM$28-2003),
IF(AM$28&gt;=$E98,MAX(1,INDEX('4. CPI-tabel'!$D$20:$Z$42,MAX($E98,2010)-2003,AM$28-2003)),0))</f>
        <v>1.1796468677106466</v>
      </c>
      <c r="AO98" s="87">
        <f t="shared" si="21"/>
        <v>560734.19230769225</v>
      </c>
      <c r="AP98" s="87">
        <f t="shared" si="22"/>
        <v>1150626.5626153846</v>
      </c>
      <c r="AQ98" s="87">
        <f t="shared" si="23"/>
        <v>1177090.9735555383</v>
      </c>
      <c r="AR98" s="87">
        <f t="shared" si="24"/>
        <v>1210049.5208150935</v>
      </c>
      <c r="AS98" s="87">
        <f t="shared" si="25"/>
        <v>1222150.0160232445</v>
      </c>
      <c r="AT98" s="87">
        <f t="shared" si="26"/>
        <v>1231927.2161514303</v>
      </c>
      <c r="AU98" s="87">
        <f t="shared" si="27"/>
        <v>1234391.0705837333</v>
      </c>
      <c r="AV98" s="87">
        <f t="shared" si="28"/>
        <v>1251672.5455719056</v>
      </c>
      <c r="AW98" s="87">
        <f t="shared" si="29"/>
        <v>1277957.6690289155</v>
      </c>
      <c r="AX98" s="87">
        <f t="shared" si="30"/>
        <v>1313740.483761725</v>
      </c>
      <c r="AY98" s="87">
        <f t="shared" si="31"/>
        <v>1322936.6671480571</v>
      </c>
      <c r="AZ98" s="87">
        <f t="shared" si="32"/>
        <v>1587524.0005776687</v>
      </c>
      <c r="BA98" s="87">
        <f t="shared" si="33"/>
        <v>1520680.8847638723</v>
      </c>
      <c r="BB98" s="87">
        <f t="shared" si="34"/>
        <v>1456652.2159317089</v>
      </c>
      <c r="BC98" s="87">
        <f t="shared" si="35"/>
        <v>1395319.491050374</v>
      </c>
      <c r="BD98" s="87">
        <f t="shared" si="36"/>
        <v>1336569.1966903585</v>
      </c>
    </row>
    <row r="99" spans="1:56" s="20" customFormat="1" x14ac:dyDescent="0.2">
      <c r="A99" s="41"/>
      <c r="B99" s="86">
        <f>'3. Investeringen'!B85</f>
        <v>71</v>
      </c>
      <c r="C99" s="86" t="str">
        <f>'3. Investeringen'!F85</f>
        <v>AD</v>
      </c>
      <c r="D99" s="86" t="str">
        <f>'3. Investeringen'!G85</f>
        <v>Nieuwe investeringen AD</v>
      </c>
      <c r="E99" s="121">
        <f>'3. Investeringen'!K85</f>
        <v>2011</v>
      </c>
      <c r="G99" s="86">
        <f>'7. Nominale afschrijvingen'!R88</f>
        <v>20141.588367692053</v>
      </c>
      <c r="H99" s="86">
        <f>'7. Nominale afschrijvingen'!S88</f>
        <v>40283.176735384106</v>
      </c>
      <c r="I99" s="86">
        <f>'7. Nominale afschrijvingen'!T88</f>
        <v>40283.176735384106</v>
      </c>
      <c r="J99" s="86">
        <f>'7. Nominale afschrijvingen'!U88</f>
        <v>40283.176735384106</v>
      </c>
      <c r="K99" s="86">
        <f>'7. Nominale afschrijvingen'!V88</f>
        <v>40283.176735384106</v>
      </c>
      <c r="L99" s="86">
        <f>'7. Nominale afschrijvingen'!W88</f>
        <v>40283.176735384106</v>
      </c>
      <c r="M99" s="86">
        <f>'7. Nominale afschrijvingen'!X88</f>
        <v>40283.176735384106</v>
      </c>
      <c r="N99" s="86">
        <f>'7. Nominale afschrijvingen'!Y88</f>
        <v>40283.176735384106</v>
      </c>
      <c r="O99" s="86">
        <f>'7. Nominale afschrijvingen'!Z88</f>
        <v>40283.176735384106</v>
      </c>
      <c r="P99" s="86">
        <f>'7. Nominale afschrijvingen'!AA88</f>
        <v>40283.176735384106</v>
      </c>
      <c r="Q99" s="86">
        <f>'7. Nominale afschrijvingen'!AB88</f>
        <v>40283.176735384106</v>
      </c>
      <c r="R99" s="86">
        <f>'7. Nominale afschrijvingen'!AC88</f>
        <v>48339.812082460921</v>
      </c>
      <c r="S99" s="86">
        <f>'7. Nominale afschrijvingen'!AD88</f>
        <v>46304.451573725732</v>
      </c>
      <c r="T99" s="86">
        <f>'7. Nominale afschrijvingen'!AE88</f>
        <v>44354.790454832015</v>
      </c>
      <c r="U99" s="86">
        <f>'7. Nominale afschrijvingen'!AF88</f>
        <v>42487.220330418029</v>
      </c>
      <c r="V99" s="86">
        <f>'7. Nominale afschrijvingen'!AG88</f>
        <v>40698.28473755833</v>
      </c>
      <c r="W99" s="40"/>
      <c r="X99" s="118">
        <f>IF($C99="TD",INDEX('4. CPI-tabel'!$D$20:$Z$42,$E99-2003,X$28-2003),
IF(X$28&gt;=$E99,MAX(1,INDEX('4. CPI-tabel'!$D$20:$Z$42,MAX($E99,2010)-2003,X$28-2003)),0))</f>
        <v>1</v>
      </c>
      <c r="Y99" s="118">
        <f>IF($C99="TD",INDEX('4. CPI-tabel'!$D$20:$Z$42,$E99-2003,Y$28-2003),
IF(Y$28&gt;=$E99,MAX(1,INDEX('4. CPI-tabel'!$D$20:$Z$42,MAX($E99,2010)-2003,Y$28-2003)),0))</f>
        <v>1.026</v>
      </c>
      <c r="Z99" s="118">
        <f>IF($C99="TD",INDEX('4. CPI-tabel'!$D$20:$Z$42,$E99-2003,Z$28-2003),
IF(Z$28&gt;=$E99,MAX(1,INDEX('4. CPI-tabel'!$D$20:$Z$42,MAX($E99,2010)-2003,Z$28-2003)),0))</f>
        <v>1.049598</v>
      </c>
      <c r="AA99" s="118">
        <f>IF($C99="TD",INDEX('4. CPI-tabel'!$D$20:$Z$42,$E99-2003,AA$28-2003),
IF(AA$28&gt;=$E99,MAX(1,INDEX('4. CPI-tabel'!$D$20:$Z$42,MAX($E99,2010)-2003,AA$28-2003)),0))</f>
        <v>1.0789867440000001</v>
      </c>
      <c r="AB99" s="118">
        <f>IF($C99="TD",INDEX('4. CPI-tabel'!$D$20:$Z$42,$E99-2003,AB$28-2003),
IF(AB$28&gt;=$E99,MAX(1,INDEX('4. CPI-tabel'!$D$20:$Z$42,MAX($E99,2010)-2003,AB$28-2003)),0))</f>
        <v>1.08977661144</v>
      </c>
      <c r="AC99" s="118">
        <f>IF($C99="TD",INDEX('4. CPI-tabel'!$D$20:$Z$42,$E99-2003,AC$28-2003),
IF(AC$28&gt;=$E99,MAX(1,INDEX('4. CPI-tabel'!$D$20:$Z$42,MAX($E99,2010)-2003,AC$28-2003)),0))</f>
        <v>1.09849482433152</v>
      </c>
      <c r="AD99" s="118">
        <f>IF($C99="TD",INDEX('4. CPI-tabel'!$D$20:$Z$42,$E99-2003,AD$28-2003),
IF(AD$28&gt;=$E99,MAX(1,INDEX('4. CPI-tabel'!$D$20:$Z$42,MAX($E99,2010)-2003,AD$28-2003)),0))</f>
        <v>1.1006918139801831</v>
      </c>
      <c r="AE99" s="118">
        <f>IF($C99="TD",INDEX('4. CPI-tabel'!$D$20:$Z$42,$E99-2003,AE$28-2003),
IF(AE$28&gt;=$E99,MAX(1,INDEX('4. CPI-tabel'!$D$20:$Z$42,MAX($E99,2010)-2003,AE$28-2003)),0))</f>
        <v>1.1161014993759057</v>
      </c>
      <c r="AF99" s="118">
        <f>IF($C99="TD",INDEX('4. CPI-tabel'!$D$20:$Z$42,$E99-2003,AF$28-2003),
IF(AF$28&gt;=$E99,MAX(1,INDEX('4. CPI-tabel'!$D$20:$Z$42,MAX($E99,2010)-2003,AF$28-2003)),0))</f>
        <v>1.1395396308627996</v>
      </c>
      <c r="AG99" s="118">
        <f>IF($C99="TD",INDEX('4. CPI-tabel'!$D$20:$Z$42,$E99-2003,AG$28-2003),
IF(AG$28&gt;=$E99,MAX(1,INDEX('4. CPI-tabel'!$D$20:$Z$42,MAX($E99,2010)-2003,AG$28-2003)),0))</f>
        <v>1.171446740526958</v>
      </c>
      <c r="AH99" s="118">
        <f>IF($C99="TD",INDEX('4. CPI-tabel'!$D$20:$Z$42,$E99-2003,AH$28-2003),
IF(AH$28&gt;=$E99,MAX(1,INDEX('4. CPI-tabel'!$D$20:$Z$42,MAX($E99,2010)-2003,AH$28-2003)),0))</f>
        <v>1.1796468677106466</v>
      </c>
      <c r="AI99" s="118">
        <f>IF($C99="TD",INDEX('4. CPI-tabel'!$D$20:$Z$42,$E99-2003,AI$28-2003),
IF(AI$28&gt;=$E99,MAX(1,INDEX('4. CPI-tabel'!$D$20:$Z$42,MAX($E99,2010)-2003,AI$28-2003)),0))</f>
        <v>1.1796468677106466</v>
      </c>
      <c r="AJ99" s="118">
        <f>IF($C99="TD",INDEX('4. CPI-tabel'!$D$20:$Z$42,$E99-2003,AJ$28-2003),
IF(AJ$28&gt;=$E99,MAX(1,INDEX('4. CPI-tabel'!$D$20:$Z$42,MAX($E99,2010)-2003,AJ$28-2003)),0))</f>
        <v>1.1796468677106466</v>
      </c>
      <c r="AK99" s="118">
        <f>IF($C99="TD",INDEX('4. CPI-tabel'!$D$20:$Z$42,$E99-2003,AK$28-2003),
IF(AK$28&gt;=$E99,MAX(1,INDEX('4. CPI-tabel'!$D$20:$Z$42,MAX($E99,2010)-2003,AK$28-2003)),0))</f>
        <v>1.1796468677106466</v>
      </c>
      <c r="AL99" s="118">
        <f>IF($C99="TD",INDEX('4. CPI-tabel'!$D$20:$Z$42,$E99-2003,AL$28-2003),
IF(AL$28&gt;=$E99,MAX(1,INDEX('4. CPI-tabel'!$D$20:$Z$42,MAX($E99,2010)-2003,AL$28-2003)),0))</f>
        <v>1.1796468677106466</v>
      </c>
      <c r="AM99" s="118">
        <f>IF($C99="TD",INDEX('4. CPI-tabel'!$D$20:$Z$42,$E99-2003,AM$28-2003),
IF(AM$28&gt;=$E99,MAX(1,INDEX('4. CPI-tabel'!$D$20:$Z$42,MAX($E99,2010)-2003,AM$28-2003)),0))</f>
        <v>1.1796468677106466</v>
      </c>
      <c r="AO99" s="87">
        <f t="shared" si="21"/>
        <v>20141.588367692053</v>
      </c>
      <c r="AP99" s="87">
        <f t="shared" si="22"/>
        <v>41330.539330504093</v>
      </c>
      <c r="AQ99" s="87">
        <f t="shared" si="23"/>
        <v>42281.141735105688</v>
      </c>
      <c r="AR99" s="87">
        <f t="shared" si="24"/>
        <v>43465.013703688652</v>
      </c>
      <c r="AS99" s="87">
        <f t="shared" si="25"/>
        <v>43899.663840725538</v>
      </c>
      <c r="AT99" s="87">
        <f t="shared" si="26"/>
        <v>44250.86115145134</v>
      </c>
      <c r="AU99" s="87">
        <f t="shared" si="27"/>
        <v>44339.362873754246</v>
      </c>
      <c r="AV99" s="87">
        <f t="shared" si="28"/>
        <v>44960.113953986802</v>
      </c>
      <c r="AW99" s="87">
        <f t="shared" si="29"/>
        <v>45904.276347020525</v>
      </c>
      <c r="AX99" s="87">
        <f t="shared" si="30"/>
        <v>47189.596084737095</v>
      </c>
      <c r="AY99" s="87">
        <f t="shared" si="31"/>
        <v>47519.923257330251</v>
      </c>
      <c r="AZ99" s="87">
        <f t="shared" si="32"/>
        <v>57023.907908796296</v>
      </c>
      <c r="BA99" s="87">
        <f t="shared" si="33"/>
        <v>54622.901260004881</v>
      </c>
      <c r="BB99" s="87">
        <f t="shared" si="34"/>
        <v>52322.989628004674</v>
      </c>
      <c r="BC99" s="87">
        <f t="shared" si="35"/>
        <v>50119.916380509734</v>
      </c>
      <c r="BD99" s="87">
        <f t="shared" si="36"/>
        <v>48009.604111856701</v>
      </c>
    </row>
    <row r="100" spans="1:56" s="20" customFormat="1" x14ac:dyDescent="0.2">
      <c r="A100" s="41"/>
      <c r="B100" s="86">
        <f>'3. Investeringen'!B86</f>
        <v>72</v>
      </c>
      <c r="C100" s="86" t="str">
        <f>'3. Investeringen'!F86</f>
        <v>AD</v>
      </c>
      <c r="D100" s="86" t="str">
        <f>'3. Investeringen'!G86</f>
        <v>Nieuwe investeringen AD</v>
      </c>
      <c r="E100" s="121">
        <f>'3. Investeringen'!K86</f>
        <v>2012</v>
      </c>
      <c r="G100" s="86">
        <f>'7. Nominale afschrijvingen'!R89</f>
        <v>0</v>
      </c>
      <c r="H100" s="86">
        <f>'7. Nominale afschrijvingen'!S89</f>
        <v>835478.00832493976</v>
      </c>
      <c r="I100" s="86">
        <f>'7. Nominale afschrijvingen'!T89</f>
        <v>1670956.0166498795</v>
      </c>
      <c r="J100" s="86">
        <f>'7. Nominale afschrijvingen'!U89</f>
        <v>1670956.0166498795</v>
      </c>
      <c r="K100" s="86">
        <f>'7. Nominale afschrijvingen'!V89</f>
        <v>1670956.0166498795</v>
      </c>
      <c r="L100" s="86">
        <f>'7. Nominale afschrijvingen'!W89</f>
        <v>1670956.0166498795</v>
      </c>
      <c r="M100" s="86">
        <f>'7. Nominale afschrijvingen'!X89</f>
        <v>1670956.0166498795</v>
      </c>
      <c r="N100" s="86">
        <f>'7. Nominale afschrijvingen'!Y89</f>
        <v>1670956.0166498795</v>
      </c>
      <c r="O100" s="86">
        <f>'7. Nominale afschrijvingen'!Z89</f>
        <v>1670956.0166498795</v>
      </c>
      <c r="P100" s="86">
        <f>'7. Nominale afschrijvingen'!AA89</f>
        <v>1670956.0166498795</v>
      </c>
      <c r="Q100" s="86">
        <f>'7. Nominale afschrijvingen'!AB89</f>
        <v>1670956.0166498795</v>
      </c>
      <c r="R100" s="86">
        <f>'7. Nominale afschrijvingen'!AC89</f>
        <v>2005147.2199798555</v>
      </c>
      <c r="S100" s="86">
        <f>'7. Nominale afschrijvingen'!AD89</f>
        <v>1923581.9093366072</v>
      </c>
      <c r="T100" s="86">
        <f>'7. Nominale afschrijvingen'!AE89</f>
        <v>1845334.5096347793</v>
      </c>
      <c r="U100" s="86">
        <f>'7. Nominale afschrijvingen'!AF89</f>
        <v>1770270.0550055678</v>
      </c>
      <c r="V100" s="86">
        <f>'7. Nominale afschrijvingen'!AG89</f>
        <v>1698259.0697172061</v>
      </c>
      <c r="W100" s="40"/>
      <c r="X100" s="118">
        <f>IF($C100="TD",INDEX('4. CPI-tabel'!$D$20:$Z$42,$E100-2003,X$28-2003),
IF(X$28&gt;=$E100,MAX(1,INDEX('4. CPI-tabel'!$D$20:$Z$42,MAX($E100,2010)-2003,X$28-2003)),0))</f>
        <v>0</v>
      </c>
      <c r="Y100" s="118">
        <f>IF($C100="TD",INDEX('4. CPI-tabel'!$D$20:$Z$42,$E100-2003,Y$28-2003),
IF(Y$28&gt;=$E100,MAX(1,INDEX('4. CPI-tabel'!$D$20:$Z$42,MAX($E100,2010)-2003,Y$28-2003)),0))</f>
        <v>1</v>
      </c>
      <c r="Z100" s="118">
        <f>IF($C100="TD",INDEX('4. CPI-tabel'!$D$20:$Z$42,$E100-2003,Z$28-2003),
IF(Z$28&gt;=$E100,MAX(1,INDEX('4. CPI-tabel'!$D$20:$Z$42,MAX($E100,2010)-2003,Z$28-2003)),0))</f>
        <v>1.0229999999999999</v>
      </c>
      <c r="AA100" s="118">
        <f>IF($C100="TD",INDEX('4. CPI-tabel'!$D$20:$Z$42,$E100-2003,AA$28-2003),
IF(AA$28&gt;=$E100,MAX(1,INDEX('4. CPI-tabel'!$D$20:$Z$42,MAX($E100,2010)-2003,AA$28-2003)),0))</f>
        <v>1.051644</v>
      </c>
      <c r="AB100" s="118">
        <f>IF($C100="TD",INDEX('4. CPI-tabel'!$D$20:$Z$42,$E100-2003,AB$28-2003),
IF(AB$28&gt;=$E100,MAX(1,INDEX('4. CPI-tabel'!$D$20:$Z$42,MAX($E100,2010)-2003,AB$28-2003)),0))</f>
        <v>1.06216044</v>
      </c>
      <c r="AC100" s="118">
        <f>IF($C100="TD",INDEX('4. CPI-tabel'!$D$20:$Z$42,$E100-2003,AC$28-2003),
IF(AC$28&gt;=$E100,MAX(1,INDEX('4. CPI-tabel'!$D$20:$Z$42,MAX($E100,2010)-2003,AC$28-2003)),0))</f>
        <v>1.0706577235199999</v>
      </c>
      <c r="AD100" s="118">
        <f>IF($C100="TD",INDEX('4. CPI-tabel'!$D$20:$Z$42,$E100-2003,AD$28-2003),
IF(AD$28&gt;=$E100,MAX(1,INDEX('4. CPI-tabel'!$D$20:$Z$42,MAX($E100,2010)-2003,AD$28-2003)),0))</f>
        <v>1.0727990389670399</v>
      </c>
      <c r="AE100" s="118">
        <f>IF($C100="TD",INDEX('4. CPI-tabel'!$D$20:$Z$42,$E100-2003,AE$28-2003),
IF(AE$28&gt;=$E100,MAX(1,INDEX('4. CPI-tabel'!$D$20:$Z$42,MAX($E100,2010)-2003,AE$28-2003)),0))</f>
        <v>1.0878182255125783</v>
      </c>
      <c r="AF100" s="118">
        <f>IF($C100="TD",INDEX('4. CPI-tabel'!$D$20:$Z$42,$E100-2003,AF$28-2003),
IF(AF$28&gt;=$E100,MAX(1,INDEX('4. CPI-tabel'!$D$20:$Z$42,MAX($E100,2010)-2003,AF$28-2003)),0))</f>
        <v>1.1106624082483423</v>
      </c>
      <c r="AG100" s="118">
        <f>IF($C100="TD",INDEX('4. CPI-tabel'!$D$20:$Z$42,$E100-2003,AG$28-2003),
IF(AG$28&gt;=$E100,MAX(1,INDEX('4. CPI-tabel'!$D$20:$Z$42,MAX($E100,2010)-2003,AG$28-2003)),0))</f>
        <v>1.1417609556792958</v>
      </c>
      <c r="AH100" s="118">
        <f>IF($C100="TD",INDEX('4. CPI-tabel'!$D$20:$Z$42,$E100-2003,AH$28-2003),
IF(AH$28&gt;=$E100,MAX(1,INDEX('4. CPI-tabel'!$D$20:$Z$42,MAX($E100,2010)-2003,AH$28-2003)),0))</f>
        <v>1.1497532823690508</v>
      </c>
      <c r="AI100" s="118">
        <f>IF($C100="TD",INDEX('4. CPI-tabel'!$D$20:$Z$42,$E100-2003,AI$28-2003),
IF(AI$28&gt;=$E100,MAX(1,INDEX('4. CPI-tabel'!$D$20:$Z$42,MAX($E100,2010)-2003,AI$28-2003)),0))</f>
        <v>1.1497532823690508</v>
      </c>
      <c r="AJ100" s="118">
        <f>IF($C100="TD",INDEX('4. CPI-tabel'!$D$20:$Z$42,$E100-2003,AJ$28-2003),
IF(AJ$28&gt;=$E100,MAX(1,INDEX('4. CPI-tabel'!$D$20:$Z$42,MAX($E100,2010)-2003,AJ$28-2003)),0))</f>
        <v>1.1497532823690508</v>
      </c>
      <c r="AK100" s="118">
        <f>IF($C100="TD",INDEX('4. CPI-tabel'!$D$20:$Z$42,$E100-2003,AK$28-2003),
IF(AK$28&gt;=$E100,MAX(1,INDEX('4. CPI-tabel'!$D$20:$Z$42,MAX($E100,2010)-2003,AK$28-2003)),0))</f>
        <v>1.1497532823690508</v>
      </c>
      <c r="AL100" s="118">
        <f>IF($C100="TD",INDEX('4. CPI-tabel'!$D$20:$Z$42,$E100-2003,AL$28-2003),
IF(AL$28&gt;=$E100,MAX(1,INDEX('4. CPI-tabel'!$D$20:$Z$42,MAX($E100,2010)-2003,AL$28-2003)),0))</f>
        <v>1.1497532823690508</v>
      </c>
      <c r="AM100" s="118">
        <f>IF($C100="TD",INDEX('4. CPI-tabel'!$D$20:$Z$42,$E100-2003,AM$28-2003),
IF(AM$28&gt;=$E100,MAX(1,INDEX('4. CPI-tabel'!$D$20:$Z$42,MAX($E100,2010)-2003,AM$28-2003)),0))</f>
        <v>1.1497532823690508</v>
      </c>
      <c r="AO100" s="87">
        <f t="shared" si="21"/>
        <v>0</v>
      </c>
      <c r="AP100" s="87">
        <f t="shared" si="22"/>
        <v>835478.00832493976</v>
      </c>
      <c r="AQ100" s="87">
        <f t="shared" si="23"/>
        <v>1709388.0050328267</v>
      </c>
      <c r="AR100" s="87">
        <f t="shared" si="24"/>
        <v>1757250.8691737459</v>
      </c>
      <c r="AS100" s="87">
        <f t="shared" si="25"/>
        <v>1774823.3778654833</v>
      </c>
      <c r="AT100" s="87">
        <f t="shared" si="26"/>
        <v>1789021.9648884069</v>
      </c>
      <c r="AU100" s="87">
        <f t="shared" si="27"/>
        <v>1792600.0088181838</v>
      </c>
      <c r="AV100" s="87">
        <f t="shared" si="28"/>
        <v>1817696.4089416382</v>
      </c>
      <c r="AW100" s="87">
        <f t="shared" si="29"/>
        <v>1855868.0335294122</v>
      </c>
      <c r="AX100" s="87">
        <f t="shared" si="30"/>
        <v>1907832.3384682357</v>
      </c>
      <c r="AY100" s="87">
        <f t="shared" si="31"/>
        <v>1921187.1648375134</v>
      </c>
      <c r="AZ100" s="87">
        <f t="shared" si="32"/>
        <v>2305424.5978050162</v>
      </c>
      <c r="BA100" s="87">
        <f t="shared" si="33"/>
        <v>2211644.61416549</v>
      </c>
      <c r="BB100" s="87">
        <f t="shared" si="34"/>
        <v>2121679.4095214703</v>
      </c>
      <c r="BC100" s="87">
        <f t="shared" si="35"/>
        <v>2035373.8064222918</v>
      </c>
      <c r="BD100" s="87">
        <f t="shared" si="36"/>
        <v>1952578.9397203685</v>
      </c>
    </row>
    <row r="101" spans="1:56" s="20" customFormat="1" x14ac:dyDescent="0.2">
      <c r="A101" s="41"/>
      <c r="B101" s="86">
        <f>'3. Investeringen'!B87</f>
        <v>73</v>
      </c>
      <c r="C101" s="86" t="str">
        <f>'3. Investeringen'!F87</f>
        <v>AD</v>
      </c>
      <c r="D101" s="86" t="str">
        <f>'3. Investeringen'!G87</f>
        <v>Nieuwe investeringen AD</v>
      </c>
      <c r="E101" s="121">
        <f>'3. Investeringen'!K87</f>
        <v>2012</v>
      </c>
      <c r="G101" s="86">
        <f>'7. Nominale afschrijvingen'!R90</f>
        <v>0</v>
      </c>
      <c r="H101" s="86">
        <f>'7. Nominale afschrijvingen'!S90</f>
        <v>42902.811289571269</v>
      </c>
      <c r="I101" s="86">
        <f>'7. Nominale afschrijvingen'!T90</f>
        <v>85805.622579142539</v>
      </c>
      <c r="J101" s="86">
        <f>'7. Nominale afschrijvingen'!U90</f>
        <v>85805.622579142539</v>
      </c>
      <c r="K101" s="86">
        <f>'7. Nominale afschrijvingen'!V90</f>
        <v>85805.622579142539</v>
      </c>
      <c r="L101" s="86">
        <f>'7. Nominale afschrijvingen'!W90</f>
        <v>85805.622579142539</v>
      </c>
      <c r="M101" s="86">
        <f>'7. Nominale afschrijvingen'!X90</f>
        <v>85805.622579142539</v>
      </c>
      <c r="N101" s="86">
        <f>'7. Nominale afschrijvingen'!Y90</f>
        <v>85805.622579142539</v>
      </c>
      <c r="O101" s="86">
        <f>'7. Nominale afschrijvingen'!Z90</f>
        <v>85805.622579142539</v>
      </c>
      <c r="P101" s="86">
        <f>'7. Nominale afschrijvingen'!AA90</f>
        <v>85805.622579142539</v>
      </c>
      <c r="Q101" s="86">
        <f>'7. Nominale afschrijvingen'!AB90</f>
        <v>85805.622579142539</v>
      </c>
      <c r="R101" s="86">
        <f>'7. Nominale afschrijvingen'!AC90</f>
        <v>102966.74709497103</v>
      </c>
      <c r="S101" s="86">
        <f>'7. Nominale afschrijvingen'!AD90</f>
        <v>98778.269247040007</v>
      </c>
      <c r="T101" s="86">
        <f>'7. Nominale afschrijvingen'!AE90</f>
        <v>94760.170159024812</v>
      </c>
      <c r="U101" s="86">
        <f>'7. Nominale afschrijvingen'!AF90</f>
        <v>90905.519169505162</v>
      </c>
      <c r="V101" s="86">
        <f>'7. Nominale afschrijvingen'!AG90</f>
        <v>87207.667542271054</v>
      </c>
      <c r="W101" s="40"/>
      <c r="X101" s="118">
        <f>IF($C101="TD",INDEX('4. CPI-tabel'!$D$20:$Z$42,$E101-2003,X$28-2003),
IF(X$28&gt;=$E101,MAX(1,INDEX('4. CPI-tabel'!$D$20:$Z$42,MAX($E101,2010)-2003,X$28-2003)),0))</f>
        <v>0</v>
      </c>
      <c r="Y101" s="118">
        <f>IF($C101="TD",INDEX('4. CPI-tabel'!$D$20:$Z$42,$E101-2003,Y$28-2003),
IF(Y$28&gt;=$E101,MAX(1,INDEX('4. CPI-tabel'!$D$20:$Z$42,MAX($E101,2010)-2003,Y$28-2003)),0))</f>
        <v>1</v>
      </c>
      <c r="Z101" s="118">
        <f>IF($C101="TD",INDEX('4. CPI-tabel'!$D$20:$Z$42,$E101-2003,Z$28-2003),
IF(Z$28&gt;=$E101,MAX(1,INDEX('4. CPI-tabel'!$D$20:$Z$42,MAX($E101,2010)-2003,Z$28-2003)),0))</f>
        <v>1.0229999999999999</v>
      </c>
      <c r="AA101" s="118">
        <f>IF($C101="TD",INDEX('4. CPI-tabel'!$D$20:$Z$42,$E101-2003,AA$28-2003),
IF(AA$28&gt;=$E101,MAX(1,INDEX('4. CPI-tabel'!$D$20:$Z$42,MAX($E101,2010)-2003,AA$28-2003)),0))</f>
        <v>1.051644</v>
      </c>
      <c r="AB101" s="118">
        <f>IF($C101="TD",INDEX('4. CPI-tabel'!$D$20:$Z$42,$E101-2003,AB$28-2003),
IF(AB$28&gt;=$E101,MAX(1,INDEX('4. CPI-tabel'!$D$20:$Z$42,MAX($E101,2010)-2003,AB$28-2003)),0))</f>
        <v>1.06216044</v>
      </c>
      <c r="AC101" s="118">
        <f>IF($C101="TD",INDEX('4. CPI-tabel'!$D$20:$Z$42,$E101-2003,AC$28-2003),
IF(AC$28&gt;=$E101,MAX(1,INDEX('4. CPI-tabel'!$D$20:$Z$42,MAX($E101,2010)-2003,AC$28-2003)),0))</f>
        <v>1.0706577235199999</v>
      </c>
      <c r="AD101" s="118">
        <f>IF($C101="TD",INDEX('4. CPI-tabel'!$D$20:$Z$42,$E101-2003,AD$28-2003),
IF(AD$28&gt;=$E101,MAX(1,INDEX('4. CPI-tabel'!$D$20:$Z$42,MAX($E101,2010)-2003,AD$28-2003)),0))</f>
        <v>1.0727990389670399</v>
      </c>
      <c r="AE101" s="118">
        <f>IF($C101="TD",INDEX('4. CPI-tabel'!$D$20:$Z$42,$E101-2003,AE$28-2003),
IF(AE$28&gt;=$E101,MAX(1,INDEX('4. CPI-tabel'!$D$20:$Z$42,MAX($E101,2010)-2003,AE$28-2003)),0))</f>
        <v>1.0878182255125783</v>
      </c>
      <c r="AF101" s="118">
        <f>IF($C101="TD",INDEX('4. CPI-tabel'!$D$20:$Z$42,$E101-2003,AF$28-2003),
IF(AF$28&gt;=$E101,MAX(1,INDEX('4. CPI-tabel'!$D$20:$Z$42,MAX($E101,2010)-2003,AF$28-2003)),0))</f>
        <v>1.1106624082483423</v>
      </c>
      <c r="AG101" s="118">
        <f>IF($C101="TD",INDEX('4. CPI-tabel'!$D$20:$Z$42,$E101-2003,AG$28-2003),
IF(AG$28&gt;=$E101,MAX(1,INDEX('4. CPI-tabel'!$D$20:$Z$42,MAX($E101,2010)-2003,AG$28-2003)),0))</f>
        <v>1.1417609556792958</v>
      </c>
      <c r="AH101" s="118">
        <f>IF($C101="TD",INDEX('4. CPI-tabel'!$D$20:$Z$42,$E101-2003,AH$28-2003),
IF(AH$28&gt;=$E101,MAX(1,INDEX('4. CPI-tabel'!$D$20:$Z$42,MAX($E101,2010)-2003,AH$28-2003)),0))</f>
        <v>1.1497532823690508</v>
      </c>
      <c r="AI101" s="118">
        <f>IF($C101="TD",INDEX('4. CPI-tabel'!$D$20:$Z$42,$E101-2003,AI$28-2003),
IF(AI$28&gt;=$E101,MAX(1,INDEX('4. CPI-tabel'!$D$20:$Z$42,MAX($E101,2010)-2003,AI$28-2003)),0))</f>
        <v>1.1497532823690508</v>
      </c>
      <c r="AJ101" s="118">
        <f>IF($C101="TD",INDEX('4. CPI-tabel'!$D$20:$Z$42,$E101-2003,AJ$28-2003),
IF(AJ$28&gt;=$E101,MAX(1,INDEX('4. CPI-tabel'!$D$20:$Z$42,MAX($E101,2010)-2003,AJ$28-2003)),0))</f>
        <v>1.1497532823690508</v>
      </c>
      <c r="AK101" s="118">
        <f>IF($C101="TD",INDEX('4. CPI-tabel'!$D$20:$Z$42,$E101-2003,AK$28-2003),
IF(AK$28&gt;=$E101,MAX(1,INDEX('4. CPI-tabel'!$D$20:$Z$42,MAX($E101,2010)-2003,AK$28-2003)),0))</f>
        <v>1.1497532823690508</v>
      </c>
      <c r="AL101" s="118">
        <f>IF($C101="TD",INDEX('4. CPI-tabel'!$D$20:$Z$42,$E101-2003,AL$28-2003),
IF(AL$28&gt;=$E101,MAX(1,INDEX('4. CPI-tabel'!$D$20:$Z$42,MAX($E101,2010)-2003,AL$28-2003)),0))</f>
        <v>1.1497532823690508</v>
      </c>
      <c r="AM101" s="118">
        <f>IF($C101="TD",INDEX('4. CPI-tabel'!$D$20:$Z$42,$E101-2003,AM$28-2003),
IF(AM$28&gt;=$E101,MAX(1,INDEX('4. CPI-tabel'!$D$20:$Z$42,MAX($E101,2010)-2003,AM$28-2003)),0))</f>
        <v>1.1497532823690508</v>
      </c>
      <c r="AO101" s="87">
        <f t="shared" si="21"/>
        <v>0</v>
      </c>
      <c r="AP101" s="87">
        <f t="shared" si="22"/>
        <v>42902.811289571269</v>
      </c>
      <c r="AQ101" s="87">
        <f t="shared" si="23"/>
        <v>87779.151898462806</v>
      </c>
      <c r="AR101" s="87">
        <f t="shared" si="24"/>
        <v>90236.968151619774</v>
      </c>
      <c r="AS101" s="87">
        <f t="shared" si="25"/>
        <v>91139.337833135971</v>
      </c>
      <c r="AT101" s="87">
        <f t="shared" si="26"/>
        <v>91868.452535801058</v>
      </c>
      <c r="AU101" s="87">
        <f t="shared" si="27"/>
        <v>92052.189440872651</v>
      </c>
      <c r="AV101" s="87">
        <f t="shared" si="28"/>
        <v>93340.920093044857</v>
      </c>
      <c r="AW101" s="87">
        <f t="shared" si="29"/>
        <v>95301.079414998792</v>
      </c>
      <c r="AX101" s="87">
        <f t="shared" si="30"/>
        <v>97969.509638618751</v>
      </c>
      <c r="AY101" s="87">
        <f t="shared" si="31"/>
        <v>98655.296206089071</v>
      </c>
      <c r="AZ101" s="87">
        <f t="shared" si="32"/>
        <v>118386.35544730687</v>
      </c>
      <c r="BA101" s="87">
        <f t="shared" si="33"/>
        <v>113570.63929351812</v>
      </c>
      <c r="BB101" s="87">
        <f t="shared" si="34"/>
        <v>108950.81667818857</v>
      </c>
      <c r="BC101" s="87">
        <f t="shared" si="35"/>
        <v>104518.91905060124</v>
      </c>
      <c r="BD101" s="87">
        <f t="shared" si="36"/>
        <v>100267.30200447507</v>
      </c>
    </row>
    <row r="102" spans="1:56" s="20" customFormat="1" x14ac:dyDescent="0.2">
      <c r="A102" s="41"/>
      <c r="B102" s="86">
        <f>'3. Investeringen'!B88</f>
        <v>74</v>
      </c>
      <c r="C102" s="86" t="str">
        <f>'3. Investeringen'!F88</f>
        <v>AD</v>
      </c>
      <c r="D102" s="86" t="str">
        <f>'3. Investeringen'!G88</f>
        <v>Nieuwe investeringen AD</v>
      </c>
      <c r="E102" s="121">
        <f>'3. Investeringen'!K88</f>
        <v>2013</v>
      </c>
      <c r="G102" s="86">
        <f>'7. Nominale afschrijvingen'!R91</f>
        <v>0</v>
      </c>
      <c r="H102" s="86">
        <f>'7. Nominale afschrijvingen'!S91</f>
        <v>0</v>
      </c>
      <c r="I102" s="86">
        <f>'7. Nominale afschrijvingen'!T91</f>
        <v>836147.34053116513</v>
      </c>
      <c r="J102" s="86">
        <f>'7. Nominale afschrijvingen'!U91</f>
        <v>1672294.6810623303</v>
      </c>
      <c r="K102" s="86">
        <f>'7. Nominale afschrijvingen'!V91</f>
        <v>1672294.6810623303</v>
      </c>
      <c r="L102" s="86">
        <f>'7. Nominale afschrijvingen'!W91</f>
        <v>1672294.6810623303</v>
      </c>
      <c r="M102" s="86">
        <f>'7. Nominale afschrijvingen'!X91</f>
        <v>1672294.6810623303</v>
      </c>
      <c r="N102" s="86">
        <f>'7. Nominale afschrijvingen'!Y91</f>
        <v>1672294.6810623303</v>
      </c>
      <c r="O102" s="86">
        <f>'7. Nominale afschrijvingen'!Z91</f>
        <v>1672294.6810623303</v>
      </c>
      <c r="P102" s="86">
        <f>'7. Nominale afschrijvingen'!AA91</f>
        <v>1672294.6810623303</v>
      </c>
      <c r="Q102" s="86">
        <f>'7. Nominale afschrijvingen'!AB91</f>
        <v>1672294.6810623303</v>
      </c>
      <c r="R102" s="86">
        <f>'7. Nominale afschrijvingen'!AC91</f>
        <v>2006753.6172747961</v>
      </c>
      <c r="S102" s="86">
        <f>'7. Nominale afschrijvingen'!AD91</f>
        <v>1927799.3765951318</v>
      </c>
      <c r="T102" s="86">
        <f>'7. Nominale afschrijvingen'!AE91</f>
        <v>1851951.5322700776</v>
      </c>
      <c r="U102" s="86">
        <f>'7. Nominale afschrijvingen'!AF91</f>
        <v>1779087.8654266645</v>
      </c>
      <c r="V102" s="86">
        <f>'7. Nominale afschrijvingen'!AG91</f>
        <v>1709090.9658033203</v>
      </c>
      <c r="W102" s="40"/>
      <c r="X102" s="118">
        <f>IF($C102="TD",INDEX('4. CPI-tabel'!$D$20:$Z$42,$E102-2003,X$28-2003),
IF(X$28&gt;=$E102,MAX(1,INDEX('4. CPI-tabel'!$D$20:$Z$42,MAX($E102,2010)-2003,X$28-2003)),0))</f>
        <v>0</v>
      </c>
      <c r="Y102" s="118">
        <f>IF($C102="TD",INDEX('4. CPI-tabel'!$D$20:$Z$42,$E102-2003,Y$28-2003),
IF(Y$28&gt;=$E102,MAX(1,INDEX('4. CPI-tabel'!$D$20:$Z$42,MAX($E102,2010)-2003,Y$28-2003)),0))</f>
        <v>0</v>
      </c>
      <c r="Z102" s="118">
        <f>IF($C102="TD",INDEX('4. CPI-tabel'!$D$20:$Z$42,$E102-2003,Z$28-2003),
IF(Z$28&gt;=$E102,MAX(1,INDEX('4. CPI-tabel'!$D$20:$Z$42,MAX($E102,2010)-2003,Z$28-2003)),0))</f>
        <v>1</v>
      </c>
      <c r="AA102" s="118">
        <f>IF($C102="TD",INDEX('4. CPI-tabel'!$D$20:$Z$42,$E102-2003,AA$28-2003),
IF(AA$28&gt;=$E102,MAX(1,INDEX('4. CPI-tabel'!$D$20:$Z$42,MAX($E102,2010)-2003,AA$28-2003)),0))</f>
        <v>1.028</v>
      </c>
      <c r="AB102" s="118">
        <f>IF($C102="TD",INDEX('4. CPI-tabel'!$D$20:$Z$42,$E102-2003,AB$28-2003),
IF(AB$28&gt;=$E102,MAX(1,INDEX('4. CPI-tabel'!$D$20:$Z$42,MAX($E102,2010)-2003,AB$28-2003)),0))</f>
        <v>1.0382800000000001</v>
      </c>
      <c r="AC102" s="118">
        <f>IF($C102="TD",INDEX('4. CPI-tabel'!$D$20:$Z$42,$E102-2003,AC$28-2003),
IF(AC$28&gt;=$E102,MAX(1,INDEX('4. CPI-tabel'!$D$20:$Z$42,MAX($E102,2010)-2003,AC$28-2003)),0))</f>
        <v>1.0465862400000001</v>
      </c>
      <c r="AD102" s="118">
        <f>IF($C102="TD",INDEX('4. CPI-tabel'!$D$20:$Z$42,$E102-2003,AD$28-2003),
IF(AD$28&gt;=$E102,MAX(1,INDEX('4. CPI-tabel'!$D$20:$Z$42,MAX($E102,2010)-2003,AD$28-2003)),0))</f>
        <v>1.0486794124800001</v>
      </c>
      <c r="AE102" s="118">
        <f>IF($C102="TD",INDEX('4. CPI-tabel'!$D$20:$Z$42,$E102-2003,AE$28-2003),
IF(AE$28&gt;=$E102,MAX(1,INDEX('4. CPI-tabel'!$D$20:$Z$42,MAX($E102,2010)-2003,AE$28-2003)),0))</f>
        <v>1.0633609242547202</v>
      </c>
      <c r="AF102" s="118">
        <f>IF($C102="TD",INDEX('4. CPI-tabel'!$D$20:$Z$42,$E102-2003,AF$28-2003),
IF(AF$28&gt;=$E102,MAX(1,INDEX('4. CPI-tabel'!$D$20:$Z$42,MAX($E102,2010)-2003,AF$28-2003)),0))</f>
        <v>1.0856915036640693</v>
      </c>
      <c r="AG102" s="118">
        <f>IF($C102="TD",INDEX('4. CPI-tabel'!$D$20:$Z$42,$E102-2003,AG$28-2003),
IF(AG$28&gt;=$E102,MAX(1,INDEX('4. CPI-tabel'!$D$20:$Z$42,MAX($E102,2010)-2003,AG$28-2003)),0))</f>
        <v>1.1160908657666633</v>
      </c>
      <c r="AH102" s="118">
        <f>IF($C102="TD",INDEX('4. CPI-tabel'!$D$20:$Z$42,$E102-2003,AH$28-2003),
IF(AH$28&gt;=$E102,MAX(1,INDEX('4. CPI-tabel'!$D$20:$Z$42,MAX($E102,2010)-2003,AH$28-2003)),0))</f>
        <v>1.1239035018270298</v>
      </c>
      <c r="AI102" s="118">
        <f>IF($C102="TD",INDEX('4. CPI-tabel'!$D$20:$Z$42,$E102-2003,AI$28-2003),
IF(AI$28&gt;=$E102,MAX(1,INDEX('4. CPI-tabel'!$D$20:$Z$42,MAX($E102,2010)-2003,AI$28-2003)),0))</f>
        <v>1.1239035018270298</v>
      </c>
      <c r="AJ102" s="118">
        <f>IF($C102="TD",INDEX('4. CPI-tabel'!$D$20:$Z$42,$E102-2003,AJ$28-2003),
IF(AJ$28&gt;=$E102,MAX(1,INDEX('4. CPI-tabel'!$D$20:$Z$42,MAX($E102,2010)-2003,AJ$28-2003)),0))</f>
        <v>1.1239035018270298</v>
      </c>
      <c r="AK102" s="118">
        <f>IF($C102="TD",INDEX('4. CPI-tabel'!$D$20:$Z$42,$E102-2003,AK$28-2003),
IF(AK$28&gt;=$E102,MAX(1,INDEX('4. CPI-tabel'!$D$20:$Z$42,MAX($E102,2010)-2003,AK$28-2003)),0))</f>
        <v>1.1239035018270298</v>
      </c>
      <c r="AL102" s="118">
        <f>IF($C102="TD",INDEX('4. CPI-tabel'!$D$20:$Z$42,$E102-2003,AL$28-2003),
IF(AL$28&gt;=$E102,MAX(1,INDEX('4. CPI-tabel'!$D$20:$Z$42,MAX($E102,2010)-2003,AL$28-2003)),0))</f>
        <v>1.1239035018270298</v>
      </c>
      <c r="AM102" s="118">
        <f>IF($C102="TD",INDEX('4. CPI-tabel'!$D$20:$Z$42,$E102-2003,AM$28-2003),
IF(AM$28&gt;=$E102,MAX(1,INDEX('4. CPI-tabel'!$D$20:$Z$42,MAX($E102,2010)-2003,AM$28-2003)),0))</f>
        <v>1.1239035018270298</v>
      </c>
      <c r="AO102" s="87">
        <f t="shared" si="21"/>
        <v>0</v>
      </c>
      <c r="AP102" s="87">
        <f t="shared" si="22"/>
        <v>0</v>
      </c>
      <c r="AQ102" s="87">
        <f t="shared" si="23"/>
        <v>836147.34053116513</v>
      </c>
      <c r="AR102" s="87">
        <f t="shared" si="24"/>
        <v>1719118.9321320755</v>
      </c>
      <c r="AS102" s="87">
        <f t="shared" si="25"/>
        <v>1736310.1214533965</v>
      </c>
      <c r="AT102" s="87">
        <f t="shared" si="26"/>
        <v>1750200.6024250237</v>
      </c>
      <c r="AU102" s="87">
        <f t="shared" si="27"/>
        <v>1753701.0036298735</v>
      </c>
      <c r="AV102" s="87">
        <f t="shared" si="28"/>
        <v>1778252.8176806921</v>
      </c>
      <c r="AW102" s="87">
        <f t="shared" si="29"/>
        <v>1815596.1268519866</v>
      </c>
      <c r="AX102" s="87">
        <f t="shared" si="30"/>
        <v>1866432.8184038422</v>
      </c>
      <c r="AY102" s="87">
        <f t="shared" si="31"/>
        <v>1879497.848132669</v>
      </c>
      <c r="AZ102" s="87">
        <f t="shared" si="32"/>
        <v>2255397.4177592024</v>
      </c>
      <c r="BA102" s="87">
        <f t="shared" si="33"/>
        <v>2166660.4701752337</v>
      </c>
      <c r="BB102" s="87">
        <f t="shared" si="34"/>
        <v>2081414.8123322739</v>
      </c>
      <c r="BC102" s="87">
        <f t="shared" si="35"/>
        <v>1999523.0820110037</v>
      </c>
      <c r="BD102" s="87">
        <f t="shared" si="36"/>
        <v>1920853.321407292</v>
      </c>
    </row>
    <row r="103" spans="1:56" s="20" customFormat="1" x14ac:dyDescent="0.2">
      <c r="A103" s="41"/>
      <c r="B103" s="86">
        <f>'3. Investeringen'!B89</f>
        <v>75</v>
      </c>
      <c r="C103" s="86" t="str">
        <f>'3. Investeringen'!F89</f>
        <v>AD</v>
      </c>
      <c r="D103" s="86" t="str">
        <f>'3. Investeringen'!G89</f>
        <v>Nieuwe investeringen AD</v>
      </c>
      <c r="E103" s="121">
        <f>'3. Investeringen'!K89</f>
        <v>2013</v>
      </c>
      <c r="G103" s="86">
        <f>'7. Nominale afschrijvingen'!R92</f>
        <v>0</v>
      </c>
      <c r="H103" s="86">
        <f>'7. Nominale afschrijvingen'!S92</f>
        <v>0</v>
      </c>
      <c r="I103" s="86">
        <f>'7. Nominale afschrijvingen'!T92</f>
        <v>14931.768517384768</v>
      </c>
      <c r="J103" s="86">
        <f>'7. Nominale afschrijvingen'!U92</f>
        <v>29863.537034769535</v>
      </c>
      <c r="K103" s="86">
        <f>'7. Nominale afschrijvingen'!V92</f>
        <v>29863.537034769535</v>
      </c>
      <c r="L103" s="86">
        <f>'7. Nominale afschrijvingen'!W92</f>
        <v>29863.537034769535</v>
      </c>
      <c r="M103" s="86">
        <f>'7. Nominale afschrijvingen'!X92</f>
        <v>29863.537034769535</v>
      </c>
      <c r="N103" s="86">
        <f>'7. Nominale afschrijvingen'!Y92</f>
        <v>29863.537034769535</v>
      </c>
      <c r="O103" s="86">
        <f>'7. Nominale afschrijvingen'!Z92</f>
        <v>29863.537034769535</v>
      </c>
      <c r="P103" s="86">
        <f>'7. Nominale afschrijvingen'!AA92</f>
        <v>29863.537034769535</v>
      </c>
      <c r="Q103" s="86">
        <f>'7. Nominale afschrijvingen'!AB92</f>
        <v>29863.537034769535</v>
      </c>
      <c r="R103" s="86">
        <f>'7. Nominale afschrijvingen'!AC92</f>
        <v>35836.244441723436</v>
      </c>
      <c r="S103" s="86">
        <f>'7. Nominale afschrijvingen'!AD92</f>
        <v>34426.293840737599</v>
      </c>
      <c r="T103" s="86">
        <f>'7. Nominale afschrijvingen'!AE92</f>
        <v>33071.816706020058</v>
      </c>
      <c r="U103" s="86">
        <f>'7. Nominale afschrijvingen'!AF92</f>
        <v>31770.630474963531</v>
      </c>
      <c r="V103" s="86">
        <f>'7. Nominale afschrijvingen'!AG92</f>
        <v>30520.63845627644</v>
      </c>
      <c r="W103" s="65"/>
      <c r="X103" s="118">
        <f>IF($C103="TD",INDEX('4. CPI-tabel'!$D$20:$Z$42,$E103-2003,X$28-2003),
IF(X$28&gt;=$E103,MAX(1,INDEX('4. CPI-tabel'!$D$20:$Z$42,MAX($E103,2010)-2003,X$28-2003)),0))</f>
        <v>0</v>
      </c>
      <c r="Y103" s="118">
        <f>IF($C103="TD",INDEX('4. CPI-tabel'!$D$20:$Z$42,$E103-2003,Y$28-2003),
IF(Y$28&gt;=$E103,MAX(1,INDEX('4. CPI-tabel'!$D$20:$Z$42,MAX($E103,2010)-2003,Y$28-2003)),0))</f>
        <v>0</v>
      </c>
      <c r="Z103" s="118">
        <f>IF($C103="TD",INDEX('4. CPI-tabel'!$D$20:$Z$42,$E103-2003,Z$28-2003),
IF(Z$28&gt;=$E103,MAX(1,INDEX('4. CPI-tabel'!$D$20:$Z$42,MAX($E103,2010)-2003,Z$28-2003)),0))</f>
        <v>1</v>
      </c>
      <c r="AA103" s="118">
        <f>IF($C103="TD",INDEX('4. CPI-tabel'!$D$20:$Z$42,$E103-2003,AA$28-2003),
IF(AA$28&gt;=$E103,MAX(1,INDEX('4. CPI-tabel'!$D$20:$Z$42,MAX($E103,2010)-2003,AA$28-2003)),0))</f>
        <v>1.028</v>
      </c>
      <c r="AB103" s="118">
        <f>IF($C103="TD",INDEX('4. CPI-tabel'!$D$20:$Z$42,$E103-2003,AB$28-2003),
IF(AB$28&gt;=$E103,MAX(1,INDEX('4. CPI-tabel'!$D$20:$Z$42,MAX($E103,2010)-2003,AB$28-2003)),0))</f>
        <v>1.0382800000000001</v>
      </c>
      <c r="AC103" s="118">
        <f>IF($C103="TD",INDEX('4. CPI-tabel'!$D$20:$Z$42,$E103-2003,AC$28-2003),
IF(AC$28&gt;=$E103,MAX(1,INDEX('4. CPI-tabel'!$D$20:$Z$42,MAX($E103,2010)-2003,AC$28-2003)),0))</f>
        <v>1.0465862400000001</v>
      </c>
      <c r="AD103" s="118">
        <f>IF($C103="TD",INDEX('4. CPI-tabel'!$D$20:$Z$42,$E103-2003,AD$28-2003),
IF(AD$28&gt;=$E103,MAX(1,INDEX('4. CPI-tabel'!$D$20:$Z$42,MAX($E103,2010)-2003,AD$28-2003)),0))</f>
        <v>1.0486794124800001</v>
      </c>
      <c r="AE103" s="118">
        <f>IF($C103="TD",INDEX('4. CPI-tabel'!$D$20:$Z$42,$E103-2003,AE$28-2003),
IF(AE$28&gt;=$E103,MAX(1,INDEX('4. CPI-tabel'!$D$20:$Z$42,MAX($E103,2010)-2003,AE$28-2003)),0))</f>
        <v>1.0633609242547202</v>
      </c>
      <c r="AF103" s="118">
        <f>IF($C103="TD",INDEX('4. CPI-tabel'!$D$20:$Z$42,$E103-2003,AF$28-2003),
IF(AF$28&gt;=$E103,MAX(1,INDEX('4. CPI-tabel'!$D$20:$Z$42,MAX($E103,2010)-2003,AF$28-2003)),0))</f>
        <v>1.0856915036640693</v>
      </c>
      <c r="AG103" s="118">
        <f>IF($C103="TD",INDEX('4. CPI-tabel'!$D$20:$Z$42,$E103-2003,AG$28-2003),
IF(AG$28&gt;=$E103,MAX(1,INDEX('4. CPI-tabel'!$D$20:$Z$42,MAX($E103,2010)-2003,AG$28-2003)),0))</f>
        <v>1.1160908657666633</v>
      </c>
      <c r="AH103" s="118">
        <f>IF($C103="TD",INDEX('4. CPI-tabel'!$D$20:$Z$42,$E103-2003,AH$28-2003),
IF(AH$28&gt;=$E103,MAX(1,INDEX('4. CPI-tabel'!$D$20:$Z$42,MAX($E103,2010)-2003,AH$28-2003)),0))</f>
        <v>1.1239035018270298</v>
      </c>
      <c r="AI103" s="118">
        <f>IF($C103="TD",INDEX('4. CPI-tabel'!$D$20:$Z$42,$E103-2003,AI$28-2003),
IF(AI$28&gt;=$E103,MAX(1,INDEX('4. CPI-tabel'!$D$20:$Z$42,MAX($E103,2010)-2003,AI$28-2003)),0))</f>
        <v>1.1239035018270298</v>
      </c>
      <c r="AJ103" s="118">
        <f>IF($C103="TD",INDEX('4. CPI-tabel'!$D$20:$Z$42,$E103-2003,AJ$28-2003),
IF(AJ$28&gt;=$E103,MAX(1,INDEX('4. CPI-tabel'!$D$20:$Z$42,MAX($E103,2010)-2003,AJ$28-2003)),0))</f>
        <v>1.1239035018270298</v>
      </c>
      <c r="AK103" s="118">
        <f>IF($C103="TD",INDEX('4. CPI-tabel'!$D$20:$Z$42,$E103-2003,AK$28-2003),
IF(AK$28&gt;=$E103,MAX(1,INDEX('4. CPI-tabel'!$D$20:$Z$42,MAX($E103,2010)-2003,AK$28-2003)),0))</f>
        <v>1.1239035018270298</v>
      </c>
      <c r="AL103" s="118">
        <f>IF($C103="TD",INDEX('4. CPI-tabel'!$D$20:$Z$42,$E103-2003,AL$28-2003),
IF(AL$28&gt;=$E103,MAX(1,INDEX('4. CPI-tabel'!$D$20:$Z$42,MAX($E103,2010)-2003,AL$28-2003)),0))</f>
        <v>1.1239035018270298</v>
      </c>
      <c r="AM103" s="118">
        <f>IF($C103="TD",INDEX('4. CPI-tabel'!$D$20:$Z$42,$E103-2003,AM$28-2003),
IF(AM$28&gt;=$E103,MAX(1,INDEX('4. CPI-tabel'!$D$20:$Z$42,MAX($E103,2010)-2003,AM$28-2003)),0))</f>
        <v>1.1239035018270298</v>
      </c>
      <c r="AO103" s="87">
        <f t="shared" si="21"/>
        <v>0</v>
      </c>
      <c r="AP103" s="87">
        <f t="shared" si="22"/>
        <v>0</v>
      </c>
      <c r="AQ103" s="87">
        <f t="shared" si="23"/>
        <v>14931.768517384768</v>
      </c>
      <c r="AR103" s="87">
        <f t="shared" si="24"/>
        <v>30699.716071743082</v>
      </c>
      <c r="AS103" s="87">
        <f t="shared" si="25"/>
        <v>31006.713232460515</v>
      </c>
      <c r="AT103" s="87">
        <f t="shared" si="26"/>
        <v>31254.766938320201</v>
      </c>
      <c r="AU103" s="87">
        <f t="shared" si="27"/>
        <v>31317.276472196841</v>
      </c>
      <c r="AV103" s="87">
        <f t="shared" si="28"/>
        <v>31755.718342807599</v>
      </c>
      <c r="AW103" s="87">
        <f t="shared" si="29"/>
        <v>32422.588428006558</v>
      </c>
      <c r="AX103" s="87">
        <f t="shared" si="30"/>
        <v>33330.420903990744</v>
      </c>
      <c r="AY103" s="87">
        <f t="shared" si="31"/>
        <v>33563.733850318677</v>
      </c>
      <c r="AZ103" s="87">
        <f t="shared" si="32"/>
        <v>40276.480620382405</v>
      </c>
      <c r="BA103" s="87">
        <f t="shared" si="33"/>
        <v>38691.832202531295</v>
      </c>
      <c r="BB103" s="87">
        <f t="shared" si="34"/>
        <v>37169.530607677611</v>
      </c>
      <c r="BC103" s="87">
        <f t="shared" si="35"/>
        <v>35707.122846064063</v>
      </c>
      <c r="BD103" s="87">
        <f t="shared" si="36"/>
        <v>34302.252439005802</v>
      </c>
    </row>
    <row r="104" spans="1:56" s="20" customFormat="1" x14ac:dyDescent="0.2">
      <c r="A104" s="41"/>
      <c r="B104" s="86">
        <f>'3. Investeringen'!B90</f>
        <v>76</v>
      </c>
      <c r="C104" s="86" t="str">
        <f>'3. Investeringen'!F90</f>
        <v>AD</v>
      </c>
      <c r="D104" s="86" t="str">
        <f>'3. Investeringen'!G90</f>
        <v>Nieuwe investeringen AD</v>
      </c>
      <c r="E104" s="121">
        <f>'3. Investeringen'!K90</f>
        <v>2014</v>
      </c>
      <c r="G104" s="86">
        <f>'7. Nominale afschrijvingen'!R93</f>
        <v>0</v>
      </c>
      <c r="H104" s="86">
        <f>'7. Nominale afschrijvingen'!S93</f>
        <v>0</v>
      </c>
      <c r="I104" s="86">
        <f>'7. Nominale afschrijvingen'!T93</f>
        <v>0</v>
      </c>
      <c r="J104" s="86">
        <f>'7. Nominale afschrijvingen'!U93</f>
        <v>534280.36105755204</v>
      </c>
      <c r="K104" s="86">
        <f>'7. Nominale afschrijvingen'!V93</f>
        <v>1068560.7221151041</v>
      </c>
      <c r="L104" s="86">
        <f>'7. Nominale afschrijvingen'!W93</f>
        <v>1068560.7221151041</v>
      </c>
      <c r="M104" s="86">
        <f>'7. Nominale afschrijvingen'!X93</f>
        <v>1068560.7221151041</v>
      </c>
      <c r="N104" s="86">
        <f>'7. Nominale afschrijvingen'!Y93</f>
        <v>1068560.7221151041</v>
      </c>
      <c r="O104" s="86">
        <f>'7. Nominale afschrijvingen'!Z93</f>
        <v>1068560.7221151041</v>
      </c>
      <c r="P104" s="86">
        <f>'7. Nominale afschrijvingen'!AA93</f>
        <v>1068560.7221151041</v>
      </c>
      <c r="Q104" s="86">
        <f>'7. Nominale afschrijvingen'!AB93</f>
        <v>1068560.7221151041</v>
      </c>
      <c r="R104" s="86">
        <f>'7. Nominale afschrijvingen'!AC93</f>
        <v>1282272.8665381246</v>
      </c>
      <c r="S104" s="86">
        <f>'7. Nominale afschrijvingen'!AD93</f>
        <v>1233424.3763842913</v>
      </c>
      <c r="T104" s="86">
        <f>'7. Nominale afschrijvingen'!AE93</f>
        <v>1186436.781093461</v>
      </c>
      <c r="U104" s="86">
        <f>'7. Nominale afschrijvingen'!AF93</f>
        <v>1141239.1894327579</v>
      </c>
      <c r="V104" s="86">
        <f>'7. Nominale afschrijvingen'!AG93</f>
        <v>1097763.4107877004</v>
      </c>
      <c r="W104" s="65"/>
      <c r="X104" s="118">
        <f>IF($C104="TD",INDEX('4. CPI-tabel'!$D$20:$Z$42,$E104-2003,X$28-2003),
IF(X$28&gt;=$E104,MAX(1,INDEX('4. CPI-tabel'!$D$20:$Z$42,MAX($E104,2010)-2003,X$28-2003)),0))</f>
        <v>0</v>
      </c>
      <c r="Y104" s="118">
        <f>IF($C104="TD",INDEX('4. CPI-tabel'!$D$20:$Z$42,$E104-2003,Y$28-2003),
IF(Y$28&gt;=$E104,MAX(1,INDEX('4. CPI-tabel'!$D$20:$Z$42,MAX($E104,2010)-2003,Y$28-2003)),0))</f>
        <v>0</v>
      </c>
      <c r="Z104" s="118">
        <f>IF($C104="TD",INDEX('4. CPI-tabel'!$D$20:$Z$42,$E104-2003,Z$28-2003),
IF(Z$28&gt;=$E104,MAX(1,INDEX('4. CPI-tabel'!$D$20:$Z$42,MAX($E104,2010)-2003,Z$28-2003)),0))</f>
        <v>0</v>
      </c>
      <c r="AA104" s="118">
        <f>IF($C104="TD",INDEX('4. CPI-tabel'!$D$20:$Z$42,$E104-2003,AA$28-2003),
IF(AA$28&gt;=$E104,MAX(1,INDEX('4. CPI-tabel'!$D$20:$Z$42,MAX($E104,2010)-2003,AA$28-2003)),0))</f>
        <v>1</v>
      </c>
      <c r="AB104" s="118">
        <f>IF($C104="TD",INDEX('4. CPI-tabel'!$D$20:$Z$42,$E104-2003,AB$28-2003),
IF(AB$28&gt;=$E104,MAX(1,INDEX('4. CPI-tabel'!$D$20:$Z$42,MAX($E104,2010)-2003,AB$28-2003)),0))</f>
        <v>1.01</v>
      </c>
      <c r="AC104" s="118">
        <f>IF($C104="TD",INDEX('4. CPI-tabel'!$D$20:$Z$42,$E104-2003,AC$28-2003),
IF(AC$28&gt;=$E104,MAX(1,INDEX('4. CPI-tabel'!$D$20:$Z$42,MAX($E104,2010)-2003,AC$28-2003)),0))</f>
        <v>1.0180800000000001</v>
      </c>
      <c r="AD104" s="118">
        <f>IF($C104="TD",INDEX('4. CPI-tabel'!$D$20:$Z$42,$E104-2003,AD$28-2003),
IF(AD$28&gt;=$E104,MAX(1,INDEX('4. CPI-tabel'!$D$20:$Z$42,MAX($E104,2010)-2003,AD$28-2003)),0))</f>
        <v>1.0201161600000002</v>
      </c>
      <c r="AE104" s="118">
        <f>IF($C104="TD",INDEX('4. CPI-tabel'!$D$20:$Z$42,$E104-2003,AE$28-2003),
IF(AE$28&gt;=$E104,MAX(1,INDEX('4. CPI-tabel'!$D$20:$Z$42,MAX($E104,2010)-2003,AE$28-2003)),0))</f>
        <v>1.0343977862400002</v>
      </c>
      <c r="AF104" s="118">
        <f>IF($C104="TD",INDEX('4. CPI-tabel'!$D$20:$Z$42,$E104-2003,AF$28-2003),
IF(AF$28&gt;=$E104,MAX(1,INDEX('4. CPI-tabel'!$D$20:$Z$42,MAX($E104,2010)-2003,AF$28-2003)),0))</f>
        <v>1.0561201397510402</v>
      </c>
      <c r="AG104" s="118">
        <f>IF($C104="TD",INDEX('4. CPI-tabel'!$D$20:$Z$42,$E104-2003,AG$28-2003),
IF(AG$28&gt;=$E104,MAX(1,INDEX('4. CPI-tabel'!$D$20:$Z$42,MAX($E104,2010)-2003,AG$28-2003)),0))</f>
        <v>1.0856915036640693</v>
      </c>
      <c r="AH104" s="118">
        <f>IF($C104="TD",INDEX('4. CPI-tabel'!$D$20:$Z$42,$E104-2003,AH$28-2003),
IF(AH$28&gt;=$E104,MAX(1,INDEX('4. CPI-tabel'!$D$20:$Z$42,MAX($E104,2010)-2003,AH$28-2003)),0))</f>
        <v>1.0932913441897176</v>
      </c>
      <c r="AI104" s="118">
        <f>IF($C104="TD",INDEX('4. CPI-tabel'!$D$20:$Z$42,$E104-2003,AI$28-2003),
IF(AI$28&gt;=$E104,MAX(1,INDEX('4. CPI-tabel'!$D$20:$Z$42,MAX($E104,2010)-2003,AI$28-2003)),0))</f>
        <v>1.0932913441897176</v>
      </c>
      <c r="AJ104" s="118">
        <f>IF($C104="TD",INDEX('4. CPI-tabel'!$D$20:$Z$42,$E104-2003,AJ$28-2003),
IF(AJ$28&gt;=$E104,MAX(1,INDEX('4. CPI-tabel'!$D$20:$Z$42,MAX($E104,2010)-2003,AJ$28-2003)),0))</f>
        <v>1.0932913441897176</v>
      </c>
      <c r="AK104" s="118">
        <f>IF($C104="TD",INDEX('4. CPI-tabel'!$D$20:$Z$42,$E104-2003,AK$28-2003),
IF(AK$28&gt;=$E104,MAX(1,INDEX('4. CPI-tabel'!$D$20:$Z$42,MAX($E104,2010)-2003,AK$28-2003)),0))</f>
        <v>1.0932913441897176</v>
      </c>
      <c r="AL104" s="118">
        <f>IF($C104="TD",INDEX('4. CPI-tabel'!$D$20:$Z$42,$E104-2003,AL$28-2003),
IF(AL$28&gt;=$E104,MAX(1,INDEX('4. CPI-tabel'!$D$20:$Z$42,MAX($E104,2010)-2003,AL$28-2003)),0))</f>
        <v>1.0932913441897176</v>
      </c>
      <c r="AM104" s="118">
        <f>IF($C104="TD",INDEX('4. CPI-tabel'!$D$20:$Z$42,$E104-2003,AM$28-2003),
IF(AM$28&gt;=$E104,MAX(1,INDEX('4. CPI-tabel'!$D$20:$Z$42,MAX($E104,2010)-2003,AM$28-2003)),0))</f>
        <v>1.0932913441897176</v>
      </c>
      <c r="AO104" s="87">
        <f t="shared" si="21"/>
        <v>0</v>
      </c>
      <c r="AP104" s="87">
        <f t="shared" si="22"/>
        <v>0</v>
      </c>
      <c r="AQ104" s="87">
        <f t="shared" si="23"/>
        <v>0</v>
      </c>
      <c r="AR104" s="87">
        <f t="shared" si="24"/>
        <v>534280.36105755204</v>
      </c>
      <c r="AS104" s="87">
        <f t="shared" si="25"/>
        <v>1079246.3293362551</v>
      </c>
      <c r="AT104" s="87">
        <f t="shared" si="26"/>
        <v>1087880.2999709453</v>
      </c>
      <c r="AU104" s="87">
        <f t="shared" si="27"/>
        <v>1090056.0605708873</v>
      </c>
      <c r="AV104" s="87">
        <f t="shared" si="28"/>
        <v>1105316.8454188798</v>
      </c>
      <c r="AW104" s="87">
        <f t="shared" si="29"/>
        <v>1128528.4991726761</v>
      </c>
      <c r="AX104" s="87">
        <f t="shared" si="30"/>
        <v>1160127.2971495111</v>
      </c>
      <c r="AY104" s="87">
        <f t="shared" si="31"/>
        <v>1168248.1882295576</v>
      </c>
      <c r="AZ104" s="87">
        <f t="shared" si="32"/>
        <v>1401897.8258754686</v>
      </c>
      <c r="BA104" s="87">
        <f t="shared" si="33"/>
        <v>1348492.194413546</v>
      </c>
      <c r="BB104" s="87">
        <f t="shared" si="34"/>
        <v>1297121.0631977918</v>
      </c>
      <c r="BC104" s="87">
        <f t="shared" si="35"/>
        <v>1247706.9274569238</v>
      </c>
      <c r="BD104" s="87">
        <f t="shared" si="36"/>
        <v>1200175.2349823741</v>
      </c>
    </row>
    <row r="105" spans="1:56" s="20" customFormat="1" x14ac:dyDescent="0.2">
      <c r="A105" s="41"/>
      <c r="B105" s="86">
        <f>'3. Investeringen'!B91</f>
        <v>77</v>
      </c>
      <c r="C105" s="86" t="str">
        <f>'3. Investeringen'!F91</f>
        <v>AD</v>
      </c>
      <c r="D105" s="86" t="str">
        <f>'3. Investeringen'!G91</f>
        <v>Nieuwe investeringen AD</v>
      </c>
      <c r="E105" s="121">
        <f>'3. Investeringen'!K91</f>
        <v>2014</v>
      </c>
      <c r="G105" s="86">
        <f>'7. Nominale afschrijvingen'!R94</f>
        <v>0</v>
      </c>
      <c r="H105" s="86">
        <f>'7. Nominale afschrijvingen'!S94</f>
        <v>0</v>
      </c>
      <c r="I105" s="86">
        <f>'7. Nominale afschrijvingen'!T94</f>
        <v>0</v>
      </c>
      <c r="J105" s="86">
        <f>'7. Nominale afschrijvingen'!U94</f>
        <v>10631.498173076936</v>
      </c>
      <c r="K105" s="86">
        <f>'7. Nominale afschrijvingen'!V94</f>
        <v>21262.996346153872</v>
      </c>
      <c r="L105" s="86">
        <f>'7. Nominale afschrijvingen'!W94</f>
        <v>21262.996346153872</v>
      </c>
      <c r="M105" s="86">
        <f>'7. Nominale afschrijvingen'!X94</f>
        <v>21262.996346153872</v>
      </c>
      <c r="N105" s="86">
        <f>'7. Nominale afschrijvingen'!Y94</f>
        <v>21262.996346153872</v>
      </c>
      <c r="O105" s="86">
        <f>'7. Nominale afschrijvingen'!Z94</f>
        <v>21262.996346153872</v>
      </c>
      <c r="P105" s="86">
        <f>'7. Nominale afschrijvingen'!AA94</f>
        <v>21262.996346153872</v>
      </c>
      <c r="Q105" s="86">
        <f>'7. Nominale afschrijvingen'!AB94</f>
        <v>21262.996346153872</v>
      </c>
      <c r="R105" s="86">
        <f>'7. Nominale afschrijvingen'!AC94</f>
        <v>25515.595615384642</v>
      </c>
      <c r="S105" s="86">
        <f>'7. Nominale afschrijvingen'!AD94</f>
        <v>24543.572925274751</v>
      </c>
      <c r="T105" s="86">
        <f>'7. Nominale afschrijvingen'!AE94</f>
        <v>23608.579670978572</v>
      </c>
      <c r="U105" s="86">
        <f>'7. Nominale afschrijvingen'!AF94</f>
        <v>22709.205207322244</v>
      </c>
      <c r="V105" s="86">
        <f>'7. Nominale afschrijvingen'!AG94</f>
        <v>21844.09262799568</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0</v>
      </c>
      <c r="AA105" s="118">
        <f>IF($C105="TD",INDEX('4. CPI-tabel'!$D$20:$Z$42,$E105-2003,AA$28-2003),
IF(AA$28&gt;=$E105,MAX(1,INDEX('4. CPI-tabel'!$D$20:$Z$42,MAX($E105,2010)-2003,AA$28-2003)),0))</f>
        <v>1</v>
      </c>
      <c r="AB105" s="118">
        <f>IF($C105="TD",INDEX('4. CPI-tabel'!$D$20:$Z$42,$E105-2003,AB$28-2003),
IF(AB$28&gt;=$E105,MAX(1,INDEX('4. CPI-tabel'!$D$20:$Z$42,MAX($E105,2010)-2003,AB$28-2003)),0))</f>
        <v>1.01</v>
      </c>
      <c r="AC105" s="118">
        <f>IF($C105="TD",INDEX('4. CPI-tabel'!$D$20:$Z$42,$E105-2003,AC$28-2003),
IF(AC$28&gt;=$E105,MAX(1,INDEX('4. CPI-tabel'!$D$20:$Z$42,MAX($E105,2010)-2003,AC$28-2003)),0))</f>
        <v>1.0180800000000001</v>
      </c>
      <c r="AD105" s="118">
        <f>IF($C105="TD",INDEX('4. CPI-tabel'!$D$20:$Z$42,$E105-2003,AD$28-2003),
IF(AD$28&gt;=$E105,MAX(1,INDEX('4. CPI-tabel'!$D$20:$Z$42,MAX($E105,2010)-2003,AD$28-2003)),0))</f>
        <v>1.0201161600000002</v>
      </c>
      <c r="AE105" s="118">
        <f>IF($C105="TD",INDEX('4. CPI-tabel'!$D$20:$Z$42,$E105-2003,AE$28-2003),
IF(AE$28&gt;=$E105,MAX(1,INDEX('4. CPI-tabel'!$D$20:$Z$42,MAX($E105,2010)-2003,AE$28-2003)),0))</f>
        <v>1.0343977862400002</v>
      </c>
      <c r="AF105" s="118">
        <f>IF($C105="TD",INDEX('4. CPI-tabel'!$D$20:$Z$42,$E105-2003,AF$28-2003),
IF(AF$28&gt;=$E105,MAX(1,INDEX('4. CPI-tabel'!$D$20:$Z$42,MAX($E105,2010)-2003,AF$28-2003)),0))</f>
        <v>1.0561201397510402</v>
      </c>
      <c r="AG105" s="118">
        <f>IF($C105="TD",INDEX('4. CPI-tabel'!$D$20:$Z$42,$E105-2003,AG$28-2003),
IF(AG$28&gt;=$E105,MAX(1,INDEX('4. CPI-tabel'!$D$20:$Z$42,MAX($E105,2010)-2003,AG$28-2003)),0))</f>
        <v>1.0856915036640693</v>
      </c>
      <c r="AH105" s="118">
        <f>IF($C105="TD",INDEX('4. CPI-tabel'!$D$20:$Z$42,$E105-2003,AH$28-2003),
IF(AH$28&gt;=$E105,MAX(1,INDEX('4. CPI-tabel'!$D$20:$Z$42,MAX($E105,2010)-2003,AH$28-2003)),0))</f>
        <v>1.0932913441897176</v>
      </c>
      <c r="AI105" s="118">
        <f>IF($C105="TD",INDEX('4. CPI-tabel'!$D$20:$Z$42,$E105-2003,AI$28-2003),
IF(AI$28&gt;=$E105,MAX(1,INDEX('4. CPI-tabel'!$D$20:$Z$42,MAX($E105,2010)-2003,AI$28-2003)),0))</f>
        <v>1.0932913441897176</v>
      </c>
      <c r="AJ105" s="118">
        <f>IF($C105="TD",INDEX('4. CPI-tabel'!$D$20:$Z$42,$E105-2003,AJ$28-2003),
IF(AJ$28&gt;=$E105,MAX(1,INDEX('4. CPI-tabel'!$D$20:$Z$42,MAX($E105,2010)-2003,AJ$28-2003)),0))</f>
        <v>1.0932913441897176</v>
      </c>
      <c r="AK105" s="118">
        <f>IF($C105="TD",INDEX('4. CPI-tabel'!$D$20:$Z$42,$E105-2003,AK$28-2003),
IF(AK$28&gt;=$E105,MAX(1,INDEX('4. CPI-tabel'!$D$20:$Z$42,MAX($E105,2010)-2003,AK$28-2003)),0))</f>
        <v>1.0932913441897176</v>
      </c>
      <c r="AL105" s="118">
        <f>IF($C105="TD",INDEX('4. CPI-tabel'!$D$20:$Z$42,$E105-2003,AL$28-2003),
IF(AL$28&gt;=$E105,MAX(1,INDEX('4. CPI-tabel'!$D$20:$Z$42,MAX($E105,2010)-2003,AL$28-2003)),0))</f>
        <v>1.0932913441897176</v>
      </c>
      <c r="AM105" s="118">
        <f>IF($C105="TD",INDEX('4. CPI-tabel'!$D$20:$Z$42,$E105-2003,AM$28-2003),
IF(AM$28&gt;=$E105,MAX(1,INDEX('4. CPI-tabel'!$D$20:$Z$42,MAX($E105,2010)-2003,AM$28-2003)),0))</f>
        <v>1.0932913441897176</v>
      </c>
      <c r="AO105" s="87">
        <f t="shared" si="21"/>
        <v>0</v>
      </c>
      <c r="AP105" s="87">
        <f t="shared" si="22"/>
        <v>0</v>
      </c>
      <c r="AQ105" s="87">
        <f t="shared" si="23"/>
        <v>0</v>
      </c>
      <c r="AR105" s="87">
        <f t="shared" si="24"/>
        <v>10631.498173076936</v>
      </c>
      <c r="AS105" s="87">
        <f t="shared" si="25"/>
        <v>21475.626309615411</v>
      </c>
      <c r="AT105" s="87">
        <f t="shared" si="26"/>
        <v>21647.431320092335</v>
      </c>
      <c r="AU105" s="87">
        <f t="shared" si="27"/>
        <v>21690.726182732524</v>
      </c>
      <c r="AV105" s="87">
        <f t="shared" si="28"/>
        <v>21994.396349290779</v>
      </c>
      <c r="AW105" s="87">
        <f t="shared" si="29"/>
        <v>22456.278672625886</v>
      </c>
      <c r="AX105" s="87">
        <f t="shared" si="30"/>
        <v>23085.054475459408</v>
      </c>
      <c r="AY105" s="87">
        <f t="shared" si="31"/>
        <v>23246.649856787622</v>
      </c>
      <c r="AZ105" s="87">
        <f t="shared" si="32"/>
        <v>27895.97982814514</v>
      </c>
      <c r="BA105" s="87">
        <f t="shared" si="33"/>
        <v>26833.275834691995</v>
      </c>
      <c r="BB105" s="87">
        <f t="shared" si="34"/>
        <v>25811.055802894203</v>
      </c>
      <c r="BC105" s="87">
        <f t="shared" si="35"/>
        <v>24827.77748659347</v>
      </c>
      <c r="BD105" s="87">
        <f t="shared" si="36"/>
        <v>23881.957391866097</v>
      </c>
    </row>
    <row r="106" spans="1:56" s="20" customFormat="1" x14ac:dyDescent="0.2">
      <c r="A106" s="41"/>
      <c r="B106" s="86">
        <f>'3. Investeringen'!B92</f>
        <v>78</v>
      </c>
      <c r="C106" s="86" t="str">
        <f>'3. Investeringen'!F92</f>
        <v>AD</v>
      </c>
      <c r="D106" s="86" t="str">
        <f>'3. Investeringen'!G92</f>
        <v>Nieuwe investeringen AD</v>
      </c>
      <c r="E106" s="121">
        <f>'3. Investeringen'!K92</f>
        <v>2015</v>
      </c>
      <c r="G106" s="86">
        <f>'7. Nominale afschrijvingen'!R95</f>
        <v>0</v>
      </c>
      <c r="H106" s="86">
        <f>'7. Nominale afschrijvingen'!S95</f>
        <v>0</v>
      </c>
      <c r="I106" s="86">
        <f>'7. Nominale afschrijvingen'!T95</f>
        <v>0</v>
      </c>
      <c r="J106" s="86">
        <f>'7. Nominale afschrijvingen'!U95</f>
        <v>0</v>
      </c>
      <c r="K106" s="86">
        <f>'7. Nominale afschrijvingen'!V95</f>
        <v>466943.75093492761</v>
      </c>
      <c r="L106" s="86">
        <f>'7. Nominale afschrijvingen'!W95</f>
        <v>933887.50186985522</v>
      </c>
      <c r="M106" s="86">
        <f>'7. Nominale afschrijvingen'!X95</f>
        <v>933887.50186985522</v>
      </c>
      <c r="N106" s="86">
        <f>'7. Nominale afschrijvingen'!Y95</f>
        <v>933887.50186985522</v>
      </c>
      <c r="O106" s="86">
        <f>'7. Nominale afschrijvingen'!Z95</f>
        <v>933887.50186985522</v>
      </c>
      <c r="P106" s="86">
        <f>'7. Nominale afschrijvingen'!AA95</f>
        <v>933887.50186985522</v>
      </c>
      <c r="Q106" s="86">
        <f>'7. Nominale afschrijvingen'!AB95</f>
        <v>933887.50186985522</v>
      </c>
      <c r="R106" s="86">
        <f>'7. Nominale afschrijvingen'!AC95</f>
        <v>1120665.0022438262</v>
      </c>
      <c r="S106" s="86">
        <f>'7. Nominale afschrijvingen'!AD95</f>
        <v>1079286.6021609772</v>
      </c>
      <c r="T106" s="86">
        <f>'7. Nominale afschrijvingen'!AE95</f>
        <v>1039436.0199273413</v>
      </c>
      <c r="U106" s="86">
        <f>'7. Nominale afschrijvingen'!AF95</f>
        <v>1001056.8438069471</v>
      </c>
      <c r="V106" s="86">
        <f>'7. Nominale afschrijvingen'!AG95</f>
        <v>964094.7449586906</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0</v>
      </c>
      <c r="AA106" s="118">
        <f>IF($C106="TD",INDEX('4. CPI-tabel'!$D$20:$Z$42,$E106-2003,AA$28-2003),
IF(AA$28&gt;=$E106,MAX(1,INDEX('4. CPI-tabel'!$D$20:$Z$42,MAX($E106,2010)-2003,AA$28-2003)),0))</f>
        <v>0</v>
      </c>
      <c r="AB106" s="118">
        <f>IF($C106="TD",INDEX('4. CPI-tabel'!$D$20:$Z$42,$E106-2003,AB$28-2003),
IF(AB$28&gt;=$E106,MAX(1,INDEX('4. CPI-tabel'!$D$20:$Z$42,MAX($E106,2010)-2003,AB$28-2003)),0))</f>
        <v>1</v>
      </c>
      <c r="AC106" s="118">
        <f>IF($C106="TD",INDEX('4. CPI-tabel'!$D$20:$Z$42,$E106-2003,AC$28-2003),
IF(AC$28&gt;=$E106,MAX(1,INDEX('4. CPI-tabel'!$D$20:$Z$42,MAX($E106,2010)-2003,AC$28-2003)),0))</f>
        <v>1.008</v>
      </c>
      <c r="AD106" s="118">
        <f>IF($C106="TD",INDEX('4. CPI-tabel'!$D$20:$Z$42,$E106-2003,AD$28-2003),
IF(AD$28&gt;=$E106,MAX(1,INDEX('4. CPI-tabel'!$D$20:$Z$42,MAX($E106,2010)-2003,AD$28-2003)),0))</f>
        <v>1.010016</v>
      </c>
      <c r="AE106" s="118">
        <f>IF($C106="TD",INDEX('4. CPI-tabel'!$D$20:$Z$42,$E106-2003,AE$28-2003),
IF(AE$28&gt;=$E106,MAX(1,INDEX('4. CPI-tabel'!$D$20:$Z$42,MAX($E106,2010)-2003,AE$28-2003)),0))</f>
        <v>1.0241562239999999</v>
      </c>
      <c r="AF106" s="118">
        <f>IF($C106="TD",INDEX('4. CPI-tabel'!$D$20:$Z$42,$E106-2003,AF$28-2003),
IF(AF$28&gt;=$E106,MAX(1,INDEX('4. CPI-tabel'!$D$20:$Z$42,MAX($E106,2010)-2003,AF$28-2003)),0))</f>
        <v>1.0456635047039999</v>
      </c>
      <c r="AG106" s="118">
        <f>IF($C106="TD",INDEX('4. CPI-tabel'!$D$20:$Z$42,$E106-2003,AG$28-2003),
IF(AG$28&gt;=$E106,MAX(1,INDEX('4. CPI-tabel'!$D$20:$Z$42,MAX($E106,2010)-2003,AG$28-2003)),0))</f>
        <v>1.0749420828357119</v>
      </c>
      <c r="AH106" s="118">
        <f>IF($C106="TD",INDEX('4. CPI-tabel'!$D$20:$Z$42,$E106-2003,AH$28-2003),
IF(AH$28&gt;=$E106,MAX(1,INDEX('4. CPI-tabel'!$D$20:$Z$42,MAX($E106,2010)-2003,AH$28-2003)),0))</f>
        <v>1.0824666774155618</v>
      </c>
      <c r="AI106" s="118">
        <f>IF($C106="TD",INDEX('4. CPI-tabel'!$D$20:$Z$42,$E106-2003,AI$28-2003),
IF(AI$28&gt;=$E106,MAX(1,INDEX('4. CPI-tabel'!$D$20:$Z$42,MAX($E106,2010)-2003,AI$28-2003)),0))</f>
        <v>1.0824666774155618</v>
      </c>
      <c r="AJ106" s="118">
        <f>IF($C106="TD",INDEX('4. CPI-tabel'!$D$20:$Z$42,$E106-2003,AJ$28-2003),
IF(AJ$28&gt;=$E106,MAX(1,INDEX('4. CPI-tabel'!$D$20:$Z$42,MAX($E106,2010)-2003,AJ$28-2003)),0))</f>
        <v>1.0824666774155618</v>
      </c>
      <c r="AK106" s="118">
        <f>IF($C106="TD",INDEX('4. CPI-tabel'!$D$20:$Z$42,$E106-2003,AK$28-2003),
IF(AK$28&gt;=$E106,MAX(1,INDEX('4. CPI-tabel'!$D$20:$Z$42,MAX($E106,2010)-2003,AK$28-2003)),0))</f>
        <v>1.0824666774155618</v>
      </c>
      <c r="AL106" s="118">
        <f>IF($C106="TD",INDEX('4. CPI-tabel'!$D$20:$Z$42,$E106-2003,AL$28-2003),
IF(AL$28&gt;=$E106,MAX(1,INDEX('4. CPI-tabel'!$D$20:$Z$42,MAX($E106,2010)-2003,AL$28-2003)),0))</f>
        <v>1.0824666774155618</v>
      </c>
      <c r="AM106" s="118">
        <f>IF($C106="TD",INDEX('4. CPI-tabel'!$D$20:$Z$42,$E106-2003,AM$28-2003),
IF(AM$28&gt;=$E106,MAX(1,INDEX('4. CPI-tabel'!$D$20:$Z$42,MAX($E106,2010)-2003,AM$28-2003)),0))</f>
        <v>1.0824666774155618</v>
      </c>
      <c r="AO106" s="87">
        <f t="shared" si="21"/>
        <v>0</v>
      </c>
      <c r="AP106" s="87">
        <f t="shared" si="22"/>
        <v>0</v>
      </c>
      <c r="AQ106" s="87">
        <f t="shared" si="23"/>
        <v>0</v>
      </c>
      <c r="AR106" s="87">
        <f t="shared" si="24"/>
        <v>0</v>
      </c>
      <c r="AS106" s="87">
        <f t="shared" si="25"/>
        <v>466943.75093492761</v>
      </c>
      <c r="AT106" s="87">
        <f t="shared" si="26"/>
        <v>941358.6018848141</v>
      </c>
      <c r="AU106" s="87">
        <f t="shared" si="27"/>
        <v>943241.3190885837</v>
      </c>
      <c r="AV106" s="87">
        <f t="shared" si="28"/>
        <v>956446.69755582383</v>
      </c>
      <c r="AW106" s="87">
        <f t="shared" si="29"/>
        <v>976532.07820449607</v>
      </c>
      <c r="AX106" s="87">
        <f t="shared" si="30"/>
        <v>1003874.976394222</v>
      </c>
      <c r="AY106" s="87">
        <f t="shared" si="31"/>
        <v>1010902.1012289814</v>
      </c>
      <c r="AZ106" s="87">
        <f t="shared" si="32"/>
        <v>1213082.5214747777</v>
      </c>
      <c r="BA106" s="87">
        <f t="shared" si="33"/>
        <v>1168291.7822203243</v>
      </c>
      <c r="BB106" s="87">
        <f t="shared" si="34"/>
        <v>1125154.8548768049</v>
      </c>
      <c r="BC106" s="87">
        <f t="shared" si="35"/>
        <v>1083610.675619815</v>
      </c>
      <c r="BD106" s="87">
        <f t="shared" si="36"/>
        <v>1043600.4352892373</v>
      </c>
    </row>
    <row r="107" spans="1:56" s="20" customFormat="1" x14ac:dyDescent="0.2">
      <c r="A107" s="41"/>
      <c r="B107" s="86">
        <f>'3. Investeringen'!B93</f>
        <v>79</v>
      </c>
      <c r="C107" s="86" t="str">
        <f>'3. Investeringen'!F93</f>
        <v>AD</v>
      </c>
      <c r="D107" s="86" t="str">
        <f>'3. Investeringen'!G93</f>
        <v>Nieuwe investeringen AD</v>
      </c>
      <c r="E107" s="121">
        <f>'3. Investeringen'!K93</f>
        <v>2015</v>
      </c>
      <c r="G107" s="86">
        <f>'7. Nominale afschrijvingen'!R96</f>
        <v>0</v>
      </c>
      <c r="H107" s="86">
        <f>'7. Nominale afschrijvingen'!S96</f>
        <v>0</v>
      </c>
      <c r="I107" s="86">
        <f>'7. Nominale afschrijvingen'!T96</f>
        <v>0</v>
      </c>
      <c r="J107" s="86">
        <f>'7. Nominale afschrijvingen'!U96</f>
        <v>0</v>
      </c>
      <c r="K107" s="86">
        <f>'7. Nominale afschrijvingen'!V96</f>
        <v>21380.734227570309</v>
      </c>
      <c r="L107" s="86">
        <f>'7. Nominale afschrijvingen'!W96</f>
        <v>42761.468455140617</v>
      </c>
      <c r="M107" s="86">
        <f>'7. Nominale afschrijvingen'!X96</f>
        <v>42761.468455140617</v>
      </c>
      <c r="N107" s="86">
        <f>'7. Nominale afschrijvingen'!Y96</f>
        <v>42761.468455140617</v>
      </c>
      <c r="O107" s="86">
        <f>'7. Nominale afschrijvingen'!Z96</f>
        <v>42761.468455140617</v>
      </c>
      <c r="P107" s="86">
        <f>'7. Nominale afschrijvingen'!AA96</f>
        <v>42761.468455140617</v>
      </c>
      <c r="Q107" s="86">
        <f>'7. Nominale afschrijvingen'!AB96</f>
        <v>42761.468455140617</v>
      </c>
      <c r="R107" s="86">
        <f>'7. Nominale afschrijvingen'!AC96</f>
        <v>51313.76214616873</v>
      </c>
      <c r="S107" s="86">
        <f>'7. Nominale afschrijvingen'!AD96</f>
        <v>49419.100159233276</v>
      </c>
      <c r="T107" s="86">
        <f>'7. Nominale afschrijvingen'!AE96</f>
        <v>47594.394922584666</v>
      </c>
      <c r="U107" s="86">
        <f>'7. Nominale afschrijvingen'!AF96</f>
        <v>45837.063417750767</v>
      </c>
      <c r="V107" s="86">
        <f>'7. Nominale afschrijvingen'!AG96</f>
        <v>44144.617999249196</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0</v>
      </c>
      <c r="AB107" s="118">
        <f>IF($C107="TD",INDEX('4. CPI-tabel'!$D$20:$Z$42,$E107-2003,AB$28-2003),
IF(AB$28&gt;=$E107,MAX(1,INDEX('4. CPI-tabel'!$D$20:$Z$42,MAX($E107,2010)-2003,AB$28-2003)),0))</f>
        <v>1</v>
      </c>
      <c r="AC107" s="118">
        <f>IF($C107="TD",INDEX('4. CPI-tabel'!$D$20:$Z$42,$E107-2003,AC$28-2003),
IF(AC$28&gt;=$E107,MAX(1,INDEX('4. CPI-tabel'!$D$20:$Z$42,MAX($E107,2010)-2003,AC$28-2003)),0))</f>
        <v>1.008</v>
      </c>
      <c r="AD107" s="118">
        <f>IF($C107="TD",INDEX('4. CPI-tabel'!$D$20:$Z$42,$E107-2003,AD$28-2003),
IF(AD$28&gt;=$E107,MAX(1,INDEX('4. CPI-tabel'!$D$20:$Z$42,MAX($E107,2010)-2003,AD$28-2003)),0))</f>
        <v>1.010016</v>
      </c>
      <c r="AE107" s="118">
        <f>IF($C107="TD",INDEX('4. CPI-tabel'!$D$20:$Z$42,$E107-2003,AE$28-2003),
IF(AE$28&gt;=$E107,MAX(1,INDEX('4. CPI-tabel'!$D$20:$Z$42,MAX($E107,2010)-2003,AE$28-2003)),0))</f>
        <v>1.0241562239999999</v>
      </c>
      <c r="AF107" s="118">
        <f>IF($C107="TD",INDEX('4. CPI-tabel'!$D$20:$Z$42,$E107-2003,AF$28-2003),
IF(AF$28&gt;=$E107,MAX(1,INDEX('4. CPI-tabel'!$D$20:$Z$42,MAX($E107,2010)-2003,AF$28-2003)),0))</f>
        <v>1.0456635047039999</v>
      </c>
      <c r="AG107" s="118">
        <f>IF($C107="TD",INDEX('4. CPI-tabel'!$D$20:$Z$42,$E107-2003,AG$28-2003),
IF(AG$28&gt;=$E107,MAX(1,INDEX('4. CPI-tabel'!$D$20:$Z$42,MAX($E107,2010)-2003,AG$28-2003)),0))</f>
        <v>1.0749420828357119</v>
      </c>
      <c r="AH107" s="118">
        <f>IF($C107="TD",INDEX('4. CPI-tabel'!$D$20:$Z$42,$E107-2003,AH$28-2003),
IF(AH$28&gt;=$E107,MAX(1,INDEX('4. CPI-tabel'!$D$20:$Z$42,MAX($E107,2010)-2003,AH$28-2003)),0))</f>
        <v>1.0824666774155618</v>
      </c>
      <c r="AI107" s="118">
        <f>IF($C107="TD",INDEX('4. CPI-tabel'!$D$20:$Z$42,$E107-2003,AI$28-2003),
IF(AI$28&gt;=$E107,MAX(1,INDEX('4. CPI-tabel'!$D$20:$Z$42,MAX($E107,2010)-2003,AI$28-2003)),0))</f>
        <v>1.0824666774155618</v>
      </c>
      <c r="AJ107" s="118">
        <f>IF($C107="TD",INDEX('4. CPI-tabel'!$D$20:$Z$42,$E107-2003,AJ$28-2003),
IF(AJ$28&gt;=$E107,MAX(1,INDEX('4. CPI-tabel'!$D$20:$Z$42,MAX($E107,2010)-2003,AJ$28-2003)),0))</f>
        <v>1.0824666774155618</v>
      </c>
      <c r="AK107" s="118">
        <f>IF($C107="TD",INDEX('4. CPI-tabel'!$D$20:$Z$42,$E107-2003,AK$28-2003),
IF(AK$28&gt;=$E107,MAX(1,INDEX('4. CPI-tabel'!$D$20:$Z$42,MAX($E107,2010)-2003,AK$28-2003)),0))</f>
        <v>1.0824666774155618</v>
      </c>
      <c r="AL107" s="118">
        <f>IF($C107="TD",INDEX('4. CPI-tabel'!$D$20:$Z$42,$E107-2003,AL$28-2003),
IF(AL$28&gt;=$E107,MAX(1,INDEX('4. CPI-tabel'!$D$20:$Z$42,MAX($E107,2010)-2003,AL$28-2003)),0))</f>
        <v>1.0824666774155618</v>
      </c>
      <c r="AM107" s="118">
        <f>IF($C107="TD",INDEX('4. CPI-tabel'!$D$20:$Z$42,$E107-2003,AM$28-2003),
IF(AM$28&gt;=$E107,MAX(1,INDEX('4. CPI-tabel'!$D$20:$Z$42,MAX($E107,2010)-2003,AM$28-2003)),0))</f>
        <v>1.0824666774155618</v>
      </c>
      <c r="AO107" s="87">
        <f t="shared" si="21"/>
        <v>0</v>
      </c>
      <c r="AP107" s="87">
        <f t="shared" si="22"/>
        <v>0</v>
      </c>
      <c r="AQ107" s="87">
        <f t="shared" si="23"/>
        <v>0</v>
      </c>
      <c r="AR107" s="87">
        <f t="shared" si="24"/>
        <v>0</v>
      </c>
      <c r="AS107" s="87">
        <f t="shared" si="25"/>
        <v>21380.734227570309</v>
      </c>
      <c r="AT107" s="87">
        <f t="shared" si="26"/>
        <v>43103.560202781744</v>
      </c>
      <c r="AU107" s="87">
        <f t="shared" si="27"/>
        <v>43189.767323187305</v>
      </c>
      <c r="AV107" s="87">
        <f t="shared" si="28"/>
        <v>43794.424065711923</v>
      </c>
      <c r="AW107" s="87">
        <f t="shared" si="29"/>
        <v>44714.106971091875</v>
      </c>
      <c r="AX107" s="87">
        <f t="shared" si="30"/>
        <v>45966.101966282447</v>
      </c>
      <c r="AY107" s="87">
        <f t="shared" si="31"/>
        <v>46287.864680046419</v>
      </c>
      <c r="AZ107" s="87">
        <f t="shared" si="32"/>
        <v>55545.437616055693</v>
      </c>
      <c r="BA107" s="87">
        <f t="shared" si="33"/>
        <v>53494.529150232105</v>
      </c>
      <c r="BB107" s="87">
        <f t="shared" si="34"/>
        <v>51519.346535454308</v>
      </c>
      <c r="BC107" s="87">
        <f t="shared" si="35"/>
        <v>49617.093740299068</v>
      </c>
      <c r="BD107" s="87">
        <f t="shared" si="36"/>
        <v>47785.077971426479</v>
      </c>
    </row>
    <row r="108" spans="1:56" s="20" customFormat="1" x14ac:dyDescent="0.2">
      <c r="A108" s="41"/>
      <c r="B108" s="86">
        <f>'3. Investeringen'!B94</f>
        <v>80</v>
      </c>
      <c r="C108" s="86" t="str">
        <f>'3. Investeringen'!F94</f>
        <v>AD</v>
      </c>
      <c r="D108" s="86" t="str">
        <f>'3. Investeringen'!G94</f>
        <v>Nieuwe investeringen AD</v>
      </c>
      <c r="E108" s="121">
        <f>'3. Investeringen'!K94</f>
        <v>2016</v>
      </c>
      <c r="G108" s="86">
        <f>'7. Nominale afschrijvingen'!R97</f>
        <v>0</v>
      </c>
      <c r="H108" s="86">
        <f>'7. Nominale afschrijvingen'!S97</f>
        <v>0</v>
      </c>
      <c r="I108" s="86">
        <f>'7. Nominale afschrijvingen'!T97</f>
        <v>0</v>
      </c>
      <c r="J108" s="86">
        <f>'7. Nominale afschrijvingen'!U97</f>
        <v>0</v>
      </c>
      <c r="K108" s="86">
        <f>'7. Nominale afschrijvingen'!V97</f>
        <v>0</v>
      </c>
      <c r="L108" s="86">
        <f>'7. Nominale afschrijvingen'!W97</f>
        <v>384469.4984485138</v>
      </c>
      <c r="M108" s="86">
        <f>'7. Nominale afschrijvingen'!X97</f>
        <v>768938.99689702759</v>
      </c>
      <c r="N108" s="86">
        <f>'7. Nominale afschrijvingen'!Y97</f>
        <v>768938.99689702759</v>
      </c>
      <c r="O108" s="86">
        <f>'7. Nominale afschrijvingen'!Z97</f>
        <v>768938.99689702759</v>
      </c>
      <c r="P108" s="86">
        <f>'7. Nominale afschrijvingen'!AA97</f>
        <v>768938.99689702759</v>
      </c>
      <c r="Q108" s="86">
        <f>'7. Nominale afschrijvingen'!AB97</f>
        <v>768938.99689702759</v>
      </c>
      <c r="R108" s="86">
        <f>'7. Nominale afschrijvingen'!AC97</f>
        <v>922726.79627643316</v>
      </c>
      <c r="S108" s="86">
        <f>'7. Nominale afschrijvingen'!AD97</f>
        <v>889673.8961113072</v>
      </c>
      <c r="T108" s="86">
        <f>'7. Nominale afschrijvingen'!AE97</f>
        <v>857804.98042970826</v>
      </c>
      <c r="U108" s="86">
        <f>'7. Nominale afschrijvingen'!AF97</f>
        <v>827077.63784715149</v>
      </c>
      <c r="V108" s="86">
        <f>'7. Nominale afschrijvingen'!AG97</f>
        <v>797450.97619292513</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0</v>
      </c>
      <c r="AB108" s="118">
        <f>IF($C108="TD",INDEX('4. CPI-tabel'!$D$20:$Z$42,$E108-2003,AB$28-2003),
IF(AB$28&gt;=$E108,MAX(1,INDEX('4. CPI-tabel'!$D$20:$Z$42,MAX($E108,2010)-2003,AB$28-2003)),0))</f>
        <v>0</v>
      </c>
      <c r="AC108" s="118">
        <f>IF($C108="TD",INDEX('4. CPI-tabel'!$D$20:$Z$42,$E108-2003,AC$28-2003),
IF(AC$28&gt;=$E108,MAX(1,INDEX('4. CPI-tabel'!$D$20:$Z$42,MAX($E108,2010)-2003,AC$28-2003)),0))</f>
        <v>1</v>
      </c>
      <c r="AD108" s="118">
        <f>IF($C108="TD",INDEX('4. CPI-tabel'!$D$20:$Z$42,$E108-2003,AD$28-2003),
IF(AD$28&gt;=$E108,MAX(1,INDEX('4. CPI-tabel'!$D$20:$Z$42,MAX($E108,2010)-2003,AD$28-2003)),0))</f>
        <v>1.002</v>
      </c>
      <c r="AE108" s="118">
        <f>IF($C108="TD",INDEX('4. CPI-tabel'!$D$20:$Z$42,$E108-2003,AE$28-2003),
IF(AE$28&gt;=$E108,MAX(1,INDEX('4. CPI-tabel'!$D$20:$Z$42,MAX($E108,2010)-2003,AE$28-2003)),0))</f>
        <v>1.0160279999999999</v>
      </c>
      <c r="AF108" s="118">
        <f>IF($C108="TD",INDEX('4. CPI-tabel'!$D$20:$Z$42,$E108-2003,AF$28-2003),
IF(AF$28&gt;=$E108,MAX(1,INDEX('4. CPI-tabel'!$D$20:$Z$42,MAX($E108,2010)-2003,AF$28-2003)),0))</f>
        <v>1.0373645879999998</v>
      </c>
      <c r="AG108" s="118">
        <f>IF($C108="TD",INDEX('4. CPI-tabel'!$D$20:$Z$42,$E108-2003,AG$28-2003),
IF(AG$28&gt;=$E108,MAX(1,INDEX('4. CPI-tabel'!$D$20:$Z$42,MAX($E108,2010)-2003,AG$28-2003)),0))</f>
        <v>1.0664107964639997</v>
      </c>
      <c r="AH108" s="118">
        <f>IF($C108="TD",INDEX('4. CPI-tabel'!$D$20:$Z$42,$E108-2003,AH$28-2003),
IF(AH$28&gt;=$E108,MAX(1,INDEX('4. CPI-tabel'!$D$20:$Z$42,MAX($E108,2010)-2003,AH$28-2003)),0))</f>
        <v>1.0738756720392475</v>
      </c>
      <c r="AI108" s="118">
        <f>IF($C108="TD",INDEX('4. CPI-tabel'!$D$20:$Z$42,$E108-2003,AI$28-2003),
IF(AI$28&gt;=$E108,MAX(1,INDEX('4. CPI-tabel'!$D$20:$Z$42,MAX($E108,2010)-2003,AI$28-2003)),0))</f>
        <v>1.0738756720392475</v>
      </c>
      <c r="AJ108" s="118">
        <f>IF($C108="TD",INDEX('4. CPI-tabel'!$D$20:$Z$42,$E108-2003,AJ$28-2003),
IF(AJ$28&gt;=$E108,MAX(1,INDEX('4. CPI-tabel'!$D$20:$Z$42,MAX($E108,2010)-2003,AJ$28-2003)),0))</f>
        <v>1.0738756720392475</v>
      </c>
      <c r="AK108" s="118">
        <f>IF($C108="TD",INDEX('4. CPI-tabel'!$D$20:$Z$42,$E108-2003,AK$28-2003),
IF(AK$28&gt;=$E108,MAX(1,INDEX('4. CPI-tabel'!$D$20:$Z$42,MAX($E108,2010)-2003,AK$28-2003)),0))</f>
        <v>1.0738756720392475</v>
      </c>
      <c r="AL108" s="118">
        <f>IF($C108="TD",INDEX('4. CPI-tabel'!$D$20:$Z$42,$E108-2003,AL$28-2003),
IF(AL$28&gt;=$E108,MAX(1,INDEX('4. CPI-tabel'!$D$20:$Z$42,MAX($E108,2010)-2003,AL$28-2003)),0))</f>
        <v>1.0738756720392475</v>
      </c>
      <c r="AM108" s="118">
        <f>IF($C108="TD",INDEX('4. CPI-tabel'!$D$20:$Z$42,$E108-2003,AM$28-2003),
IF(AM$28&gt;=$E108,MAX(1,INDEX('4. CPI-tabel'!$D$20:$Z$42,MAX($E108,2010)-2003,AM$28-2003)),0))</f>
        <v>1.0738756720392475</v>
      </c>
      <c r="AO108" s="87">
        <f t="shared" si="21"/>
        <v>0</v>
      </c>
      <c r="AP108" s="87">
        <f t="shared" si="22"/>
        <v>0</v>
      </c>
      <c r="AQ108" s="87">
        <f t="shared" si="23"/>
        <v>0</v>
      </c>
      <c r="AR108" s="87">
        <f t="shared" si="24"/>
        <v>0</v>
      </c>
      <c r="AS108" s="87">
        <f t="shared" si="25"/>
        <v>0</v>
      </c>
      <c r="AT108" s="87">
        <f t="shared" si="26"/>
        <v>384469.4984485138</v>
      </c>
      <c r="AU108" s="87">
        <f t="shared" si="27"/>
        <v>770476.87489082164</v>
      </c>
      <c r="AV108" s="87">
        <f t="shared" si="28"/>
        <v>781263.55113929312</v>
      </c>
      <c r="AW108" s="87">
        <f t="shared" si="29"/>
        <v>797670.08571321808</v>
      </c>
      <c r="AX108" s="87">
        <f t="shared" si="30"/>
        <v>820004.84811318817</v>
      </c>
      <c r="AY108" s="87">
        <f t="shared" si="31"/>
        <v>825744.88204998034</v>
      </c>
      <c r="AZ108" s="87">
        <f t="shared" si="32"/>
        <v>990893.8584599765</v>
      </c>
      <c r="BA108" s="87">
        <f t="shared" si="33"/>
        <v>955399.15308230568</v>
      </c>
      <c r="BB108" s="87">
        <f t="shared" si="34"/>
        <v>921175.89983756654</v>
      </c>
      <c r="BC108" s="87">
        <f t="shared" si="35"/>
        <v>888178.55417174322</v>
      </c>
      <c r="BD108" s="87">
        <f t="shared" si="36"/>
        <v>856363.20297753147</v>
      </c>
    </row>
    <row r="109" spans="1:56" s="20" customFormat="1" x14ac:dyDescent="0.2">
      <c r="A109" s="41"/>
      <c r="B109" s="86">
        <f>'3. Investeringen'!B95</f>
        <v>81</v>
      </c>
      <c r="C109" s="86" t="str">
        <f>'3. Investeringen'!F95</f>
        <v>AD</v>
      </c>
      <c r="D109" s="86" t="str">
        <f>'3. Investeringen'!G95</f>
        <v>Nieuwe investeringen AD</v>
      </c>
      <c r="E109" s="121">
        <f>'3. Investeringen'!K95</f>
        <v>2016</v>
      </c>
      <c r="G109" s="86">
        <f>'7. Nominale afschrijvingen'!R98</f>
        <v>0</v>
      </c>
      <c r="H109" s="86">
        <f>'7. Nominale afschrijvingen'!S98</f>
        <v>0</v>
      </c>
      <c r="I109" s="86">
        <f>'7. Nominale afschrijvingen'!T98</f>
        <v>0</v>
      </c>
      <c r="J109" s="86">
        <f>'7. Nominale afschrijvingen'!U98</f>
        <v>0</v>
      </c>
      <c r="K109" s="86">
        <f>'7. Nominale afschrijvingen'!V98</f>
        <v>0</v>
      </c>
      <c r="L109" s="86">
        <f>'7. Nominale afschrijvingen'!W98</f>
        <v>14012.920800567461</v>
      </c>
      <c r="M109" s="86">
        <f>'7. Nominale afschrijvingen'!X98</f>
        <v>28025.841601134925</v>
      </c>
      <c r="N109" s="86">
        <f>'7. Nominale afschrijvingen'!Y98</f>
        <v>28025.841601134925</v>
      </c>
      <c r="O109" s="86">
        <f>'7. Nominale afschrijvingen'!Z98</f>
        <v>28025.841601134925</v>
      </c>
      <c r="P109" s="86">
        <f>'7. Nominale afschrijvingen'!AA98</f>
        <v>28025.841601134925</v>
      </c>
      <c r="Q109" s="86">
        <f>'7. Nominale afschrijvingen'!AB98</f>
        <v>28025.841601134925</v>
      </c>
      <c r="R109" s="86">
        <f>'7. Nominale afschrijvingen'!AC98</f>
        <v>33631.009921361911</v>
      </c>
      <c r="S109" s="86">
        <f>'7. Nominale afschrijvingen'!AD98</f>
        <v>32426.317028656409</v>
      </c>
      <c r="T109" s="86">
        <f>'7. Nominale afschrijvingen'!AE98</f>
        <v>31264.777314197076</v>
      </c>
      <c r="U109" s="86">
        <f>'7. Nominale afschrijvingen'!AF98</f>
        <v>30144.844992494494</v>
      </c>
      <c r="V109" s="86">
        <f>'7. Nominale afschrijvingen'!AG98</f>
        <v>29065.029649479769</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0</v>
      </c>
      <c r="AC109" s="118">
        <f>IF($C109="TD",INDEX('4. CPI-tabel'!$D$20:$Z$42,$E109-2003,AC$28-2003),
IF(AC$28&gt;=$E109,MAX(1,INDEX('4. CPI-tabel'!$D$20:$Z$42,MAX($E109,2010)-2003,AC$28-2003)),0))</f>
        <v>1</v>
      </c>
      <c r="AD109" s="118">
        <f>IF($C109="TD",INDEX('4. CPI-tabel'!$D$20:$Z$42,$E109-2003,AD$28-2003),
IF(AD$28&gt;=$E109,MAX(1,INDEX('4. CPI-tabel'!$D$20:$Z$42,MAX($E109,2010)-2003,AD$28-2003)),0))</f>
        <v>1.002</v>
      </c>
      <c r="AE109" s="118">
        <f>IF($C109="TD",INDEX('4. CPI-tabel'!$D$20:$Z$42,$E109-2003,AE$28-2003),
IF(AE$28&gt;=$E109,MAX(1,INDEX('4. CPI-tabel'!$D$20:$Z$42,MAX($E109,2010)-2003,AE$28-2003)),0))</f>
        <v>1.0160279999999999</v>
      </c>
      <c r="AF109" s="118">
        <f>IF($C109="TD",INDEX('4. CPI-tabel'!$D$20:$Z$42,$E109-2003,AF$28-2003),
IF(AF$28&gt;=$E109,MAX(1,INDEX('4. CPI-tabel'!$D$20:$Z$42,MAX($E109,2010)-2003,AF$28-2003)),0))</f>
        <v>1.0373645879999998</v>
      </c>
      <c r="AG109" s="118">
        <f>IF($C109="TD",INDEX('4. CPI-tabel'!$D$20:$Z$42,$E109-2003,AG$28-2003),
IF(AG$28&gt;=$E109,MAX(1,INDEX('4. CPI-tabel'!$D$20:$Z$42,MAX($E109,2010)-2003,AG$28-2003)),0))</f>
        <v>1.0664107964639997</v>
      </c>
      <c r="AH109" s="118">
        <f>IF($C109="TD",INDEX('4. CPI-tabel'!$D$20:$Z$42,$E109-2003,AH$28-2003),
IF(AH$28&gt;=$E109,MAX(1,INDEX('4. CPI-tabel'!$D$20:$Z$42,MAX($E109,2010)-2003,AH$28-2003)),0))</f>
        <v>1.0738756720392475</v>
      </c>
      <c r="AI109" s="118">
        <f>IF($C109="TD",INDEX('4. CPI-tabel'!$D$20:$Z$42,$E109-2003,AI$28-2003),
IF(AI$28&gt;=$E109,MAX(1,INDEX('4. CPI-tabel'!$D$20:$Z$42,MAX($E109,2010)-2003,AI$28-2003)),0))</f>
        <v>1.0738756720392475</v>
      </c>
      <c r="AJ109" s="118">
        <f>IF($C109="TD",INDEX('4. CPI-tabel'!$D$20:$Z$42,$E109-2003,AJ$28-2003),
IF(AJ$28&gt;=$E109,MAX(1,INDEX('4. CPI-tabel'!$D$20:$Z$42,MAX($E109,2010)-2003,AJ$28-2003)),0))</f>
        <v>1.0738756720392475</v>
      </c>
      <c r="AK109" s="118">
        <f>IF($C109="TD",INDEX('4. CPI-tabel'!$D$20:$Z$42,$E109-2003,AK$28-2003),
IF(AK$28&gt;=$E109,MAX(1,INDEX('4. CPI-tabel'!$D$20:$Z$42,MAX($E109,2010)-2003,AK$28-2003)),0))</f>
        <v>1.0738756720392475</v>
      </c>
      <c r="AL109" s="118">
        <f>IF($C109="TD",INDEX('4. CPI-tabel'!$D$20:$Z$42,$E109-2003,AL$28-2003),
IF(AL$28&gt;=$E109,MAX(1,INDEX('4. CPI-tabel'!$D$20:$Z$42,MAX($E109,2010)-2003,AL$28-2003)),0))</f>
        <v>1.0738756720392475</v>
      </c>
      <c r="AM109" s="118">
        <f>IF($C109="TD",INDEX('4. CPI-tabel'!$D$20:$Z$42,$E109-2003,AM$28-2003),
IF(AM$28&gt;=$E109,MAX(1,INDEX('4. CPI-tabel'!$D$20:$Z$42,MAX($E109,2010)-2003,AM$28-2003)),0))</f>
        <v>1.0738756720392475</v>
      </c>
      <c r="AO109" s="87">
        <f t="shared" si="21"/>
        <v>0</v>
      </c>
      <c r="AP109" s="87">
        <f t="shared" si="22"/>
        <v>0</v>
      </c>
      <c r="AQ109" s="87">
        <f t="shared" si="23"/>
        <v>0</v>
      </c>
      <c r="AR109" s="87">
        <f t="shared" si="24"/>
        <v>0</v>
      </c>
      <c r="AS109" s="87">
        <f t="shared" si="25"/>
        <v>0</v>
      </c>
      <c r="AT109" s="87">
        <f t="shared" si="26"/>
        <v>14012.920800567461</v>
      </c>
      <c r="AU109" s="87">
        <f t="shared" si="27"/>
        <v>28081.893284337195</v>
      </c>
      <c r="AV109" s="87">
        <f t="shared" si="28"/>
        <v>28475.039790317915</v>
      </c>
      <c r="AW109" s="87">
        <f t="shared" si="29"/>
        <v>29073.015625914584</v>
      </c>
      <c r="AX109" s="87">
        <f t="shared" si="30"/>
        <v>29887.060063440193</v>
      </c>
      <c r="AY109" s="87">
        <f t="shared" si="31"/>
        <v>30096.269483884269</v>
      </c>
      <c r="AZ109" s="87">
        <f t="shared" si="32"/>
        <v>36115.523380661121</v>
      </c>
      <c r="BA109" s="87">
        <f t="shared" si="33"/>
        <v>34821.832990906099</v>
      </c>
      <c r="BB109" s="87">
        <f t="shared" si="34"/>
        <v>33574.483749440806</v>
      </c>
      <c r="BC109" s="87">
        <f t="shared" si="35"/>
        <v>32371.815674833972</v>
      </c>
      <c r="BD109" s="87">
        <f t="shared" si="36"/>
        <v>31212.228247675743</v>
      </c>
    </row>
    <row r="110" spans="1:56" s="20" customFormat="1" x14ac:dyDescent="0.2">
      <c r="A110" s="41"/>
      <c r="B110" s="86">
        <f>'3. Investeringen'!B96</f>
        <v>82</v>
      </c>
      <c r="C110" s="86" t="str">
        <f>'3. Investeringen'!F96</f>
        <v>AD</v>
      </c>
      <c r="D110" s="86" t="str">
        <f>'3. Investeringen'!G96</f>
        <v>Nieuwe investeringen AD</v>
      </c>
      <c r="E110" s="121">
        <f>'3. Investeringen'!K96</f>
        <v>2017</v>
      </c>
      <c r="G110" s="86">
        <f>'7. Nominale afschrijvingen'!R99</f>
        <v>0</v>
      </c>
      <c r="H110" s="86">
        <f>'7. Nominale afschrijvingen'!S99</f>
        <v>0</v>
      </c>
      <c r="I110" s="86">
        <f>'7. Nominale afschrijvingen'!T99</f>
        <v>0</v>
      </c>
      <c r="J110" s="86">
        <f>'7. Nominale afschrijvingen'!U99</f>
        <v>0</v>
      </c>
      <c r="K110" s="86">
        <f>'7. Nominale afschrijvingen'!V99</f>
        <v>0</v>
      </c>
      <c r="L110" s="86">
        <f>'7. Nominale afschrijvingen'!W99</f>
        <v>0</v>
      </c>
      <c r="M110" s="86">
        <f>'7. Nominale afschrijvingen'!X99</f>
        <v>398587.93862564105</v>
      </c>
      <c r="N110" s="86">
        <f>'7. Nominale afschrijvingen'!Y99</f>
        <v>797175.8772512821</v>
      </c>
      <c r="O110" s="86">
        <f>'7. Nominale afschrijvingen'!Z99</f>
        <v>797175.8772512821</v>
      </c>
      <c r="P110" s="86">
        <f>'7. Nominale afschrijvingen'!AA99</f>
        <v>797175.8772512821</v>
      </c>
      <c r="Q110" s="86">
        <f>'7. Nominale afschrijvingen'!AB99</f>
        <v>797175.8772512821</v>
      </c>
      <c r="R110" s="86">
        <f>'7. Nominale afschrijvingen'!AC99</f>
        <v>956611.05270153843</v>
      </c>
      <c r="S110" s="86">
        <f>'7. Nominale afschrijvingen'!AD99</f>
        <v>923337.62478148495</v>
      </c>
      <c r="T110" s="86">
        <f>'7. Nominale afschrijvingen'!AE99</f>
        <v>891221.53348473762</v>
      </c>
      <c r="U110" s="86">
        <f>'7. Nominale afschrijvingen'!AF99</f>
        <v>860222.52362439898</v>
      </c>
      <c r="V110" s="86">
        <f>'7. Nominale afschrijvingen'!AG99</f>
        <v>830301.74019398505</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0</v>
      </c>
      <c r="AC110" s="118">
        <f>IF($C110="TD",INDEX('4. CPI-tabel'!$D$20:$Z$42,$E110-2003,AC$28-2003),
IF(AC$28&gt;=$E110,MAX(1,INDEX('4. CPI-tabel'!$D$20:$Z$42,MAX($E110,2010)-2003,AC$28-2003)),0))</f>
        <v>0</v>
      </c>
      <c r="AD110" s="118">
        <f>IF($C110="TD",INDEX('4. CPI-tabel'!$D$20:$Z$42,$E110-2003,AD$28-2003),
IF(AD$28&gt;=$E110,MAX(1,INDEX('4. CPI-tabel'!$D$20:$Z$42,MAX($E110,2010)-2003,AD$28-2003)),0))</f>
        <v>1</v>
      </c>
      <c r="AE110" s="118">
        <f>IF($C110="TD",INDEX('4. CPI-tabel'!$D$20:$Z$42,$E110-2003,AE$28-2003),
IF(AE$28&gt;=$E110,MAX(1,INDEX('4. CPI-tabel'!$D$20:$Z$42,MAX($E110,2010)-2003,AE$28-2003)),0))</f>
        <v>1.014</v>
      </c>
      <c r="AF110" s="118">
        <f>IF($C110="TD",INDEX('4. CPI-tabel'!$D$20:$Z$42,$E110-2003,AF$28-2003),
IF(AF$28&gt;=$E110,MAX(1,INDEX('4. CPI-tabel'!$D$20:$Z$42,MAX($E110,2010)-2003,AF$28-2003)),0))</f>
        <v>1.0352939999999999</v>
      </c>
      <c r="AG110" s="118">
        <f>IF($C110="TD",INDEX('4. CPI-tabel'!$D$20:$Z$42,$E110-2003,AG$28-2003),
IF(AG$28&gt;=$E110,MAX(1,INDEX('4. CPI-tabel'!$D$20:$Z$42,MAX($E110,2010)-2003,AG$28-2003)),0))</f>
        <v>1.0642822320000001</v>
      </c>
      <c r="AH110" s="118">
        <f>IF($C110="TD",INDEX('4. CPI-tabel'!$D$20:$Z$42,$E110-2003,AH$28-2003),
IF(AH$28&gt;=$E110,MAX(1,INDEX('4. CPI-tabel'!$D$20:$Z$42,MAX($E110,2010)-2003,AH$28-2003)),0))</f>
        <v>1.0717322076239999</v>
      </c>
      <c r="AI110" s="118">
        <f>IF($C110="TD",INDEX('4. CPI-tabel'!$D$20:$Z$42,$E110-2003,AI$28-2003),
IF(AI$28&gt;=$E110,MAX(1,INDEX('4. CPI-tabel'!$D$20:$Z$42,MAX($E110,2010)-2003,AI$28-2003)),0))</f>
        <v>1.0717322076239999</v>
      </c>
      <c r="AJ110" s="118">
        <f>IF($C110="TD",INDEX('4. CPI-tabel'!$D$20:$Z$42,$E110-2003,AJ$28-2003),
IF(AJ$28&gt;=$E110,MAX(1,INDEX('4. CPI-tabel'!$D$20:$Z$42,MAX($E110,2010)-2003,AJ$28-2003)),0))</f>
        <v>1.0717322076239999</v>
      </c>
      <c r="AK110" s="118">
        <f>IF($C110="TD",INDEX('4. CPI-tabel'!$D$20:$Z$42,$E110-2003,AK$28-2003),
IF(AK$28&gt;=$E110,MAX(1,INDEX('4. CPI-tabel'!$D$20:$Z$42,MAX($E110,2010)-2003,AK$28-2003)),0))</f>
        <v>1.0717322076239999</v>
      </c>
      <c r="AL110" s="118">
        <f>IF($C110="TD",INDEX('4. CPI-tabel'!$D$20:$Z$42,$E110-2003,AL$28-2003),
IF(AL$28&gt;=$E110,MAX(1,INDEX('4. CPI-tabel'!$D$20:$Z$42,MAX($E110,2010)-2003,AL$28-2003)),0))</f>
        <v>1.0717322076239999</v>
      </c>
      <c r="AM110" s="118">
        <f>IF($C110="TD",INDEX('4. CPI-tabel'!$D$20:$Z$42,$E110-2003,AM$28-2003),
IF(AM$28&gt;=$E110,MAX(1,INDEX('4. CPI-tabel'!$D$20:$Z$42,MAX($E110,2010)-2003,AM$28-2003)),0))</f>
        <v>1.0717322076239999</v>
      </c>
      <c r="AO110" s="87">
        <f t="shared" si="21"/>
        <v>0</v>
      </c>
      <c r="AP110" s="87">
        <f t="shared" si="22"/>
        <v>0</v>
      </c>
      <c r="AQ110" s="87">
        <f t="shared" si="23"/>
        <v>0</v>
      </c>
      <c r="AR110" s="87">
        <f t="shared" si="24"/>
        <v>0</v>
      </c>
      <c r="AS110" s="87">
        <f t="shared" si="25"/>
        <v>0</v>
      </c>
      <c r="AT110" s="87">
        <f t="shared" si="26"/>
        <v>0</v>
      </c>
      <c r="AU110" s="87">
        <f t="shared" si="27"/>
        <v>398587.93862564105</v>
      </c>
      <c r="AV110" s="87">
        <f t="shared" si="28"/>
        <v>808336.33953280002</v>
      </c>
      <c r="AW110" s="87">
        <f t="shared" si="29"/>
        <v>825311.40266298875</v>
      </c>
      <c r="AX110" s="87">
        <f t="shared" si="30"/>
        <v>848420.12193755258</v>
      </c>
      <c r="AY110" s="87">
        <f t="shared" si="31"/>
        <v>854359.06279111537</v>
      </c>
      <c r="AZ110" s="87">
        <f t="shared" si="32"/>
        <v>1025230.8753493383</v>
      </c>
      <c r="BA110" s="87">
        <f t="shared" si="33"/>
        <v>989570.67098936136</v>
      </c>
      <c r="BB110" s="87">
        <f t="shared" si="34"/>
        <v>955150.82156364445</v>
      </c>
      <c r="BC110" s="87">
        <f t="shared" si="35"/>
        <v>921928.18429186556</v>
      </c>
      <c r="BD110" s="87">
        <f t="shared" si="36"/>
        <v>889861.11701214837</v>
      </c>
    </row>
    <row r="111" spans="1:56" s="20" customFormat="1" x14ac:dyDescent="0.2">
      <c r="A111" s="41"/>
      <c r="B111" s="86">
        <f>'3. Investeringen'!B97</f>
        <v>83</v>
      </c>
      <c r="C111" s="86" t="str">
        <f>'3. Investeringen'!F97</f>
        <v>AD</v>
      </c>
      <c r="D111" s="86" t="str">
        <f>'3. Investeringen'!G97</f>
        <v>Nieuwe investeringen AD</v>
      </c>
      <c r="E111" s="121">
        <f>'3. Investeringen'!K97</f>
        <v>2017</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0</v>
      </c>
      <c r="M111" s="86">
        <f>'7. Nominale afschrijvingen'!X100</f>
        <v>52982.298149661961</v>
      </c>
      <c r="N111" s="86">
        <f>'7. Nominale afschrijvingen'!Y100</f>
        <v>105964.59629932392</v>
      </c>
      <c r="O111" s="86">
        <f>'7. Nominale afschrijvingen'!Z100</f>
        <v>105964.59629932392</v>
      </c>
      <c r="P111" s="86">
        <f>'7. Nominale afschrijvingen'!AA100</f>
        <v>105964.59629932392</v>
      </c>
      <c r="Q111" s="86">
        <f>'7. Nominale afschrijvingen'!AB100</f>
        <v>105964.59629932392</v>
      </c>
      <c r="R111" s="86">
        <f>'7. Nominale afschrijvingen'!AC100</f>
        <v>127157.5155591887</v>
      </c>
      <c r="S111" s="86">
        <f>'7. Nominale afschrijvingen'!AD100</f>
        <v>122734.64545278215</v>
      </c>
      <c r="T111" s="86">
        <f>'7. Nominale afschrijvingen'!AE100</f>
        <v>118465.61430659842</v>
      </c>
      <c r="U111" s="86">
        <f>'7. Nominale afschrijvingen'!AF100</f>
        <v>114345.07120028195</v>
      </c>
      <c r="V111" s="86">
        <f>'7. Nominale afschrijvingen'!AG100</f>
        <v>110367.85133244607</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0</v>
      </c>
      <c r="AD111" s="118">
        <f>IF($C111="TD",INDEX('4. CPI-tabel'!$D$20:$Z$42,$E111-2003,AD$28-2003),
IF(AD$28&gt;=$E111,MAX(1,INDEX('4. CPI-tabel'!$D$20:$Z$42,MAX($E111,2010)-2003,AD$28-2003)),0))</f>
        <v>1</v>
      </c>
      <c r="AE111" s="118">
        <f>IF($C111="TD",INDEX('4. CPI-tabel'!$D$20:$Z$42,$E111-2003,AE$28-2003),
IF(AE$28&gt;=$E111,MAX(1,INDEX('4. CPI-tabel'!$D$20:$Z$42,MAX($E111,2010)-2003,AE$28-2003)),0))</f>
        <v>1.014</v>
      </c>
      <c r="AF111" s="118">
        <f>IF($C111="TD",INDEX('4. CPI-tabel'!$D$20:$Z$42,$E111-2003,AF$28-2003),
IF(AF$28&gt;=$E111,MAX(1,INDEX('4. CPI-tabel'!$D$20:$Z$42,MAX($E111,2010)-2003,AF$28-2003)),0))</f>
        <v>1.0352939999999999</v>
      </c>
      <c r="AG111" s="118">
        <f>IF($C111="TD",INDEX('4. CPI-tabel'!$D$20:$Z$42,$E111-2003,AG$28-2003),
IF(AG$28&gt;=$E111,MAX(1,INDEX('4. CPI-tabel'!$D$20:$Z$42,MAX($E111,2010)-2003,AG$28-2003)),0))</f>
        <v>1.0642822320000001</v>
      </c>
      <c r="AH111" s="118">
        <f>IF($C111="TD",INDEX('4. CPI-tabel'!$D$20:$Z$42,$E111-2003,AH$28-2003),
IF(AH$28&gt;=$E111,MAX(1,INDEX('4. CPI-tabel'!$D$20:$Z$42,MAX($E111,2010)-2003,AH$28-2003)),0))</f>
        <v>1.0717322076239999</v>
      </c>
      <c r="AI111" s="118">
        <f>IF($C111="TD",INDEX('4. CPI-tabel'!$D$20:$Z$42,$E111-2003,AI$28-2003),
IF(AI$28&gt;=$E111,MAX(1,INDEX('4. CPI-tabel'!$D$20:$Z$42,MAX($E111,2010)-2003,AI$28-2003)),0))</f>
        <v>1.0717322076239999</v>
      </c>
      <c r="AJ111" s="118">
        <f>IF($C111="TD",INDEX('4. CPI-tabel'!$D$20:$Z$42,$E111-2003,AJ$28-2003),
IF(AJ$28&gt;=$E111,MAX(1,INDEX('4. CPI-tabel'!$D$20:$Z$42,MAX($E111,2010)-2003,AJ$28-2003)),0))</f>
        <v>1.0717322076239999</v>
      </c>
      <c r="AK111" s="118">
        <f>IF($C111="TD",INDEX('4. CPI-tabel'!$D$20:$Z$42,$E111-2003,AK$28-2003),
IF(AK$28&gt;=$E111,MAX(1,INDEX('4. CPI-tabel'!$D$20:$Z$42,MAX($E111,2010)-2003,AK$28-2003)),0))</f>
        <v>1.0717322076239999</v>
      </c>
      <c r="AL111" s="118">
        <f>IF($C111="TD",INDEX('4. CPI-tabel'!$D$20:$Z$42,$E111-2003,AL$28-2003),
IF(AL$28&gt;=$E111,MAX(1,INDEX('4. CPI-tabel'!$D$20:$Z$42,MAX($E111,2010)-2003,AL$28-2003)),0))</f>
        <v>1.0717322076239999</v>
      </c>
      <c r="AM111" s="118">
        <f>IF($C111="TD",INDEX('4. CPI-tabel'!$D$20:$Z$42,$E111-2003,AM$28-2003),
IF(AM$28&gt;=$E111,MAX(1,INDEX('4. CPI-tabel'!$D$20:$Z$42,MAX($E111,2010)-2003,AM$28-2003)),0))</f>
        <v>1.0717322076239999</v>
      </c>
      <c r="AO111" s="87">
        <f t="shared" si="21"/>
        <v>0</v>
      </c>
      <c r="AP111" s="87">
        <f t="shared" si="22"/>
        <v>0</v>
      </c>
      <c r="AQ111" s="87">
        <f t="shared" si="23"/>
        <v>0</v>
      </c>
      <c r="AR111" s="87">
        <f t="shared" si="24"/>
        <v>0</v>
      </c>
      <c r="AS111" s="87">
        <f t="shared" si="25"/>
        <v>0</v>
      </c>
      <c r="AT111" s="87">
        <f t="shared" si="26"/>
        <v>0</v>
      </c>
      <c r="AU111" s="87">
        <f t="shared" si="27"/>
        <v>52982.298149661961</v>
      </c>
      <c r="AV111" s="87">
        <f t="shared" si="28"/>
        <v>107448.10064751445</v>
      </c>
      <c r="AW111" s="87">
        <f t="shared" si="29"/>
        <v>109704.51076111225</v>
      </c>
      <c r="AX111" s="87">
        <f t="shared" si="30"/>
        <v>112776.2370624234</v>
      </c>
      <c r="AY111" s="87">
        <f t="shared" si="31"/>
        <v>113565.67072186036</v>
      </c>
      <c r="AZ111" s="87">
        <f t="shared" si="32"/>
        <v>136278.80486623241</v>
      </c>
      <c r="BA111" s="87">
        <f t="shared" si="33"/>
        <v>131538.67252305913</v>
      </c>
      <c r="BB111" s="87">
        <f t="shared" si="34"/>
        <v>126963.41434834403</v>
      </c>
      <c r="BC111" s="87">
        <f t="shared" si="35"/>
        <v>122547.29558840163</v>
      </c>
      <c r="BD111" s="87">
        <f t="shared" si="36"/>
        <v>118284.78095923984</v>
      </c>
    </row>
    <row r="112" spans="1:56" s="20" customFormat="1" x14ac:dyDescent="0.2">
      <c r="A112" s="41"/>
      <c r="B112" s="86">
        <f>'3. Investeringen'!B98</f>
        <v>84</v>
      </c>
      <c r="C112" s="86" t="str">
        <f>'3. Investeringen'!F98</f>
        <v>AD</v>
      </c>
      <c r="D112" s="86" t="str">
        <f>'3. Investeringen'!G98</f>
        <v>Nieuwe investeringen AD</v>
      </c>
      <c r="E112" s="121">
        <f>'3. Investeringen'!K98</f>
        <v>2018</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0</v>
      </c>
      <c r="M112" s="86">
        <f>'7. Nominale afschrijvingen'!X101</f>
        <v>0</v>
      </c>
      <c r="N112" s="86">
        <f>'7. Nominale afschrijvingen'!Y101</f>
        <v>505971.91500000004</v>
      </c>
      <c r="O112" s="86">
        <f>'7. Nominale afschrijvingen'!Z101</f>
        <v>1011943.8300000002</v>
      </c>
      <c r="P112" s="86">
        <f>'7. Nominale afschrijvingen'!AA101</f>
        <v>1011943.8300000002</v>
      </c>
      <c r="Q112" s="86">
        <f>'7. Nominale afschrijvingen'!AB101</f>
        <v>1011943.8300000002</v>
      </c>
      <c r="R112" s="86">
        <f>'7. Nominale afschrijvingen'!AC101</f>
        <v>1214332.5959999999</v>
      </c>
      <c r="S112" s="86">
        <f>'7. Nominale afschrijvingen'!AD101</f>
        <v>1173284.7335999999</v>
      </c>
      <c r="T112" s="86">
        <f>'7. Nominale afschrijvingen'!AE101</f>
        <v>1133624.4045769013</v>
      </c>
      <c r="U112" s="86">
        <f>'7. Nominale afschrijvingen'!AF101</f>
        <v>1095304.7063940202</v>
      </c>
      <c r="V112" s="86">
        <f>'7. Nominale afschrijvingen'!AG101</f>
        <v>1058280.3219525323</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0</v>
      </c>
      <c r="AD112" s="118">
        <f>IF($C112="TD",INDEX('4. CPI-tabel'!$D$20:$Z$42,$E112-2003,AD$28-2003),
IF(AD$28&gt;=$E112,MAX(1,INDEX('4. CPI-tabel'!$D$20:$Z$42,MAX($E112,2010)-2003,AD$28-2003)),0))</f>
        <v>0</v>
      </c>
      <c r="AE112" s="118">
        <f>IF($C112="TD",INDEX('4. CPI-tabel'!$D$20:$Z$42,$E112-2003,AE$28-2003),
IF(AE$28&gt;=$E112,MAX(1,INDEX('4. CPI-tabel'!$D$20:$Z$42,MAX($E112,2010)-2003,AE$28-2003)),0))</f>
        <v>1</v>
      </c>
      <c r="AF112" s="118">
        <f>IF($C112="TD",INDEX('4. CPI-tabel'!$D$20:$Z$42,$E112-2003,AF$28-2003),
IF(AF$28&gt;=$E112,MAX(1,INDEX('4. CPI-tabel'!$D$20:$Z$42,MAX($E112,2010)-2003,AF$28-2003)),0))</f>
        <v>1.0209999999999999</v>
      </c>
      <c r="AG112" s="118">
        <f>IF($C112="TD",INDEX('4. CPI-tabel'!$D$20:$Z$42,$E112-2003,AG$28-2003),
IF(AG$28&gt;=$E112,MAX(1,INDEX('4. CPI-tabel'!$D$20:$Z$42,MAX($E112,2010)-2003,AG$28-2003)),0))</f>
        <v>1.049588</v>
      </c>
      <c r="AH112" s="118">
        <f>IF($C112="TD",INDEX('4. CPI-tabel'!$D$20:$Z$42,$E112-2003,AH$28-2003),
IF(AH$28&gt;=$E112,MAX(1,INDEX('4. CPI-tabel'!$D$20:$Z$42,MAX($E112,2010)-2003,AH$28-2003)),0))</f>
        <v>1.0569351159999998</v>
      </c>
      <c r="AI112" s="118">
        <f>IF($C112="TD",INDEX('4. CPI-tabel'!$D$20:$Z$42,$E112-2003,AI$28-2003),
IF(AI$28&gt;=$E112,MAX(1,INDEX('4. CPI-tabel'!$D$20:$Z$42,MAX($E112,2010)-2003,AI$28-2003)),0))</f>
        <v>1.0569351159999998</v>
      </c>
      <c r="AJ112" s="118">
        <f>IF($C112="TD",INDEX('4. CPI-tabel'!$D$20:$Z$42,$E112-2003,AJ$28-2003),
IF(AJ$28&gt;=$E112,MAX(1,INDEX('4. CPI-tabel'!$D$20:$Z$42,MAX($E112,2010)-2003,AJ$28-2003)),0))</f>
        <v>1.0569351159999998</v>
      </c>
      <c r="AK112" s="118">
        <f>IF($C112="TD",INDEX('4. CPI-tabel'!$D$20:$Z$42,$E112-2003,AK$28-2003),
IF(AK$28&gt;=$E112,MAX(1,INDEX('4. CPI-tabel'!$D$20:$Z$42,MAX($E112,2010)-2003,AK$28-2003)),0))</f>
        <v>1.0569351159999998</v>
      </c>
      <c r="AL112" s="118">
        <f>IF($C112="TD",INDEX('4. CPI-tabel'!$D$20:$Z$42,$E112-2003,AL$28-2003),
IF(AL$28&gt;=$E112,MAX(1,INDEX('4. CPI-tabel'!$D$20:$Z$42,MAX($E112,2010)-2003,AL$28-2003)),0))</f>
        <v>1.0569351159999998</v>
      </c>
      <c r="AM112" s="118">
        <f>IF($C112="TD",INDEX('4. CPI-tabel'!$D$20:$Z$42,$E112-2003,AM$28-2003),
IF(AM$28&gt;=$E112,MAX(1,INDEX('4. CPI-tabel'!$D$20:$Z$42,MAX($E112,2010)-2003,AM$28-2003)),0))</f>
        <v>1.0569351159999998</v>
      </c>
      <c r="AO112" s="87">
        <f t="shared" si="21"/>
        <v>0</v>
      </c>
      <c r="AP112" s="87">
        <f t="shared" si="22"/>
        <v>0</v>
      </c>
      <c r="AQ112" s="87">
        <f t="shared" si="23"/>
        <v>0</v>
      </c>
      <c r="AR112" s="87">
        <f t="shared" si="24"/>
        <v>0</v>
      </c>
      <c r="AS112" s="87">
        <f t="shared" si="25"/>
        <v>0</v>
      </c>
      <c r="AT112" s="87">
        <f t="shared" si="26"/>
        <v>0</v>
      </c>
      <c r="AU112" s="87">
        <f t="shared" si="27"/>
        <v>0</v>
      </c>
      <c r="AV112" s="87">
        <f t="shared" si="28"/>
        <v>505971.91500000004</v>
      </c>
      <c r="AW112" s="87">
        <f t="shared" si="29"/>
        <v>1033194.6504300002</v>
      </c>
      <c r="AX112" s="87">
        <f t="shared" si="30"/>
        <v>1062124.1006420401</v>
      </c>
      <c r="AY112" s="87">
        <f t="shared" si="31"/>
        <v>1069558.9693465342</v>
      </c>
      <c r="AZ112" s="87">
        <f t="shared" si="32"/>
        <v>1283470.7632158408</v>
      </c>
      <c r="BA112" s="87">
        <f t="shared" si="33"/>
        <v>1240085.8360085448</v>
      </c>
      <c r="BB112" s="87">
        <f t="shared" si="34"/>
        <v>1198167.4415519179</v>
      </c>
      <c r="BC112" s="87">
        <f t="shared" si="35"/>
        <v>1157666.0069079094</v>
      </c>
      <c r="BD112" s="87">
        <f t="shared" si="36"/>
        <v>1118533.6348434167</v>
      </c>
    </row>
    <row r="113" spans="1:56" s="20" customFormat="1" x14ac:dyDescent="0.2">
      <c r="A113" s="41"/>
      <c r="B113" s="86">
        <f>'3. Investeringen'!B99</f>
        <v>85</v>
      </c>
      <c r="C113" s="86" t="str">
        <f>'3. Investeringen'!F99</f>
        <v>AD</v>
      </c>
      <c r="D113" s="86" t="str">
        <f>'3. Investeringen'!G99</f>
        <v>Nieuwe investeringen AD</v>
      </c>
      <c r="E113" s="121">
        <f>'3. Investeringen'!K99</f>
        <v>2018</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0</v>
      </c>
      <c r="N113" s="86">
        <f>'7. Nominale afschrijvingen'!Y102</f>
        <v>36163.434183820427</v>
      </c>
      <c r="O113" s="86">
        <f>'7. Nominale afschrijvingen'!Z102</f>
        <v>72326.86836764084</v>
      </c>
      <c r="P113" s="86">
        <f>'7. Nominale afschrijvingen'!AA102</f>
        <v>72326.86836764084</v>
      </c>
      <c r="Q113" s="86">
        <f>'7. Nominale afschrijvingen'!AB102</f>
        <v>72326.86836764084</v>
      </c>
      <c r="R113" s="86">
        <f>'7. Nominale afschrijvingen'!AC102</f>
        <v>86792.242041169011</v>
      </c>
      <c r="S113" s="86">
        <f>'7. Nominale afschrijvingen'!AD102</f>
        <v>83858.419774988652</v>
      </c>
      <c r="T113" s="86">
        <f>'7. Nominale afschrijvingen'!AE102</f>
        <v>81023.768965693249</v>
      </c>
      <c r="U113" s="86">
        <f>'7. Nominale afschrijvingen'!AF102</f>
        <v>78284.937338683914</v>
      </c>
      <c r="V113" s="86">
        <f>'7. Nominale afschrijvingen'!AG102</f>
        <v>75638.685935686153</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0</v>
      </c>
      <c r="AE113" s="118">
        <f>IF($C113="TD",INDEX('4. CPI-tabel'!$D$20:$Z$42,$E113-2003,AE$28-2003),
IF(AE$28&gt;=$E113,MAX(1,INDEX('4. CPI-tabel'!$D$20:$Z$42,MAX($E113,2010)-2003,AE$28-2003)),0))</f>
        <v>1</v>
      </c>
      <c r="AF113" s="118">
        <f>IF($C113="TD",INDEX('4. CPI-tabel'!$D$20:$Z$42,$E113-2003,AF$28-2003),
IF(AF$28&gt;=$E113,MAX(1,INDEX('4. CPI-tabel'!$D$20:$Z$42,MAX($E113,2010)-2003,AF$28-2003)),0))</f>
        <v>1.0209999999999999</v>
      </c>
      <c r="AG113" s="118">
        <f>IF($C113="TD",INDEX('4. CPI-tabel'!$D$20:$Z$42,$E113-2003,AG$28-2003),
IF(AG$28&gt;=$E113,MAX(1,INDEX('4. CPI-tabel'!$D$20:$Z$42,MAX($E113,2010)-2003,AG$28-2003)),0))</f>
        <v>1.049588</v>
      </c>
      <c r="AH113" s="118">
        <f>IF($C113="TD",INDEX('4. CPI-tabel'!$D$20:$Z$42,$E113-2003,AH$28-2003),
IF(AH$28&gt;=$E113,MAX(1,INDEX('4. CPI-tabel'!$D$20:$Z$42,MAX($E113,2010)-2003,AH$28-2003)),0))</f>
        <v>1.0569351159999998</v>
      </c>
      <c r="AI113" s="118">
        <f>IF($C113="TD",INDEX('4. CPI-tabel'!$D$20:$Z$42,$E113-2003,AI$28-2003),
IF(AI$28&gt;=$E113,MAX(1,INDEX('4. CPI-tabel'!$D$20:$Z$42,MAX($E113,2010)-2003,AI$28-2003)),0))</f>
        <v>1.0569351159999998</v>
      </c>
      <c r="AJ113" s="118">
        <f>IF($C113="TD",INDEX('4. CPI-tabel'!$D$20:$Z$42,$E113-2003,AJ$28-2003),
IF(AJ$28&gt;=$E113,MAX(1,INDEX('4. CPI-tabel'!$D$20:$Z$42,MAX($E113,2010)-2003,AJ$28-2003)),0))</f>
        <v>1.0569351159999998</v>
      </c>
      <c r="AK113" s="118">
        <f>IF($C113="TD",INDEX('4. CPI-tabel'!$D$20:$Z$42,$E113-2003,AK$28-2003),
IF(AK$28&gt;=$E113,MAX(1,INDEX('4. CPI-tabel'!$D$20:$Z$42,MAX($E113,2010)-2003,AK$28-2003)),0))</f>
        <v>1.0569351159999998</v>
      </c>
      <c r="AL113" s="118">
        <f>IF($C113="TD",INDEX('4. CPI-tabel'!$D$20:$Z$42,$E113-2003,AL$28-2003),
IF(AL$28&gt;=$E113,MAX(1,INDEX('4. CPI-tabel'!$D$20:$Z$42,MAX($E113,2010)-2003,AL$28-2003)),0))</f>
        <v>1.0569351159999998</v>
      </c>
      <c r="AM113" s="118">
        <f>IF($C113="TD",INDEX('4. CPI-tabel'!$D$20:$Z$42,$E113-2003,AM$28-2003),
IF(AM$28&gt;=$E113,MAX(1,INDEX('4. CPI-tabel'!$D$20:$Z$42,MAX($E113,2010)-2003,AM$28-2003)),0))</f>
        <v>1.0569351159999998</v>
      </c>
      <c r="AO113" s="87">
        <f t="shared" si="21"/>
        <v>0</v>
      </c>
      <c r="AP113" s="87">
        <f t="shared" si="22"/>
        <v>0</v>
      </c>
      <c r="AQ113" s="87">
        <f t="shared" si="23"/>
        <v>0</v>
      </c>
      <c r="AR113" s="87">
        <f t="shared" si="24"/>
        <v>0</v>
      </c>
      <c r="AS113" s="87">
        <f t="shared" si="25"/>
        <v>0</v>
      </c>
      <c r="AT113" s="87">
        <f t="shared" si="26"/>
        <v>0</v>
      </c>
      <c r="AU113" s="87">
        <f t="shared" si="27"/>
        <v>0</v>
      </c>
      <c r="AV113" s="87">
        <f t="shared" si="28"/>
        <v>36163.434183820427</v>
      </c>
      <c r="AW113" s="87">
        <f t="shared" si="29"/>
        <v>73845.732603361292</v>
      </c>
      <c r="AX113" s="87">
        <f t="shared" si="30"/>
        <v>75913.413116255411</v>
      </c>
      <c r="AY113" s="87">
        <f t="shared" si="31"/>
        <v>76444.807008069183</v>
      </c>
      <c r="AZ113" s="87">
        <f t="shared" si="32"/>
        <v>91733.76840968302</v>
      </c>
      <c r="BA113" s="87">
        <f t="shared" si="33"/>
        <v>88632.908632454302</v>
      </c>
      <c r="BB113" s="87">
        <f t="shared" si="34"/>
        <v>85636.86665051218</v>
      </c>
      <c r="BC113" s="87">
        <f t="shared" si="35"/>
        <v>82742.0993271146</v>
      </c>
      <c r="BD113" s="87">
        <f t="shared" si="36"/>
        <v>79945.183293522001</v>
      </c>
    </row>
    <row r="114" spans="1:56" s="20" customFormat="1" x14ac:dyDescent="0.2">
      <c r="A114" s="41"/>
      <c r="B114" s="86">
        <f>'3. Investeringen'!B100</f>
        <v>86</v>
      </c>
      <c r="C114" s="86" t="str">
        <f>'3. Investeringen'!F100</f>
        <v>AD</v>
      </c>
      <c r="D114" s="86" t="str">
        <f>'3. Investeringen'!G100</f>
        <v>Nieuwe investeringen AD</v>
      </c>
      <c r="E114" s="121">
        <f>'3. Investeringen'!K100</f>
        <v>2019</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0</v>
      </c>
      <c r="N114" s="86">
        <f>'7. Nominale afschrijvingen'!Y103</f>
        <v>0</v>
      </c>
      <c r="O114" s="86">
        <f>'7. Nominale afschrijvingen'!Z103</f>
        <v>374356.48018239456</v>
      </c>
      <c r="P114" s="86">
        <f>'7. Nominale afschrijvingen'!AA103</f>
        <v>748712.96036478912</v>
      </c>
      <c r="Q114" s="86">
        <f>'7. Nominale afschrijvingen'!AB103</f>
        <v>748712.96036478912</v>
      </c>
      <c r="R114" s="86">
        <f>'7. Nominale afschrijvingen'!AC103</f>
        <v>898455.5524377469</v>
      </c>
      <c r="S114" s="86">
        <f>'7. Nominale afschrijvingen'!AD103</f>
        <v>868917.28770006762</v>
      </c>
      <c r="T114" s="86">
        <f>'7. Nominale afschrijvingen'!AE103</f>
        <v>840350.14399485989</v>
      </c>
      <c r="U114" s="86">
        <f>'7. Nominale afschrijvingen'!AF103</f>
        <v>812722.19405530288</v>
      </c>
      <c r="V114" s="86">
        <f>'7. Nominale afschrijvingen'!AG103</f>
        <v>786002.56027814222</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0</v>
      </c>
      <c r="AE114" s="118">
        <f>IF($C114="TD",INDEX('4. CPI-tabel'!$D$20:$Z$42,$E114-2003,AE$28-2003),
IF(AE$28&gt;=$E114,MAX(1,INDEX('4. CPI-tabel'!$D$20:$Z$42,MAX($E114,2010)-2003,AE$28-2003)),0))</f>
        <v>0</v>
      </c>
      <c r="AF114" s="118">
        <f>IF($C114="TD",INDEX('4. CPI-tabel'!$D$20:$Z$42,$E114-2003,AF$28-2003),
IF(AF$28&gt;=$E114,MAX(1,INDEX('4. CPI-tabel'!$D$20:$Z$42,MAX($E114,2010)-2003,AF$28-2003)),0))</f>
        <v>1</v>
      </c>
      <c r="AG114" s="118">
        <f>IF($C114="TD",INDEX('4. CPI-tabel'!$D$20:$Z$42,$E114-2003,AG$28-2003),
IF(AG$28&gt;=$E114,MAX(1,INDEX('4. CPI-tabel'!$D$20:$Z$42,MAX($E114,2010)-2003,AG$28-2003)),0))</f>
        <v>1.028</v>
      </c>
      <c r="AH114" s="118">
        <f>IF($C114="TD",INDEX('4. CPI-tabel'!$D$20:$Z$42,$E114-2003,AH$28-2003),
IF(AH$28&gt;=$E114,MAX(1,INDEX('4. CPI-tabel'!$D$20:$Z$42,MAX($E114,2010)-2003,AH$28-2003)),0))</f>
        <v>1.035196</v>
      </c>
      <c r="AI114" s="118">
        <f>IF($C114="TD",INDEX('4. CPI-tabel'!$D$20:$Z$42,$E114-2003,AI$28-2003),
IF(AI$28&gt;=$E114,MAX(1,INDEX('4. CPI-tabel'!$D$20:$Z$42,MAX($E114,2010)-2003,AI$28-2003)),0))</f>
        <v>1.035196</v>
      </c>
      <c r="AJ114" s="118">
        <f>IF($C114="TD",INDEX('4. CPI-tabel'!$D$20:$Z$42,$E114-2003,AJ$28-2003),
IF(AJ$28&gt;=$E114,MAX(1,INDEX('4. CPI-tabel'!$D$20:$Z$42,MAX($E114,2010)-2003,AJ$28-2003)),0))</f>
        <v>1.035196</v>
      </c>
      <c r="AK114" s="118">
        <f>IF($C114="TD",INDEX('4. CPI-tabel'!$D$20:$Z$42,$E114-2003,AK$28-2003),
IF(AK$28&gt;=$E114,MAX(1,INDEX('4. CPI-tabel'!$D$20:$Z$42,MAX($E114,2010)-2003,AK$28-2003)),0))</f>
        <v>1.035196</v>
      </c>
      <c r="AL114" s="118">
        <f>IF($C114="TD",INDEX('4. CPI-tabel'!$D$20:$Z$42,$E114-2003,AL$28-2003),
IF(AL$28&gt;=$E114,MAX(1,INDEX('4. CPI-tabel'!$D$20:$Z$42,MAX($E114,2010)-2003,AL$28-2003)),0))</f>
        <v>1.035196</v>
      </c>
      <c r="AM114" s="118">
        <f>IF($C114="TD",INDEX('4. CPI-tabel'!$D$20:$Z$42,$E114-2003,AM$28-2003),
IF(AM$28&gt;=$E114,MAX(1,INDEX('4. CPI-tabel'!$D$20:$Z$42,MAX($E114,2010)-2003,AM$28-2003)),0))</f>
        <v>1.035196</v>
      </c>
      <c r="AO114" s="87">
        <f t="shared" si="21"/>
        <v>0</v>
      </c>
      <c r="AP114" s="87">
        <f t="shared" si="22"/>
        <v>0</v>
      </c>
      <c r="AQ114" s="87">
        <f t="shared" si="23"/>
        <v>0</v>
      </c>
      <c r="AR114" s="87">
        <f t="shared" si="24"/>
        <v>0</v>
      </c>
      <c r="AS114" s="87">
        <f t="shared" si="25"/>
        <v>0</v>
      </c>
      <c r="AT114" s="87">
        <f t="shared" si="26"/>
        <v>0</v>
      </c>
      <c r="AU114" s="87">
        <f t="shared" si="27"/>
        <v>0</v>
      </c>
      <c r="AV114" s="87">
        <f t="shared" si="28"/>
        <v>0</v>
      </c>
      <c r="AW114" s="87">
        <f t="shared" si="29"/>
        <v>374356.48018239456</v>
      </c>
      <c r="AX114" s="87">
        <f t="shared" si="30"/>
        <v>769676.92325500329</v>
      </c>
      <c r="AY114" s="87">
        <f t="shared" si="31"/>
        <v>775064.6617177882</v>
      </c>
      <c r="AZ114" s="87">
        <f t="shared" si="32"/>
        <v>930077.59406134579</v>
      </c>
      <c r="BA114" s="87">
        <f t="shared" si="33"/>
        <v>899499.70055795927</v>
      </c>
      <c r="BB114" s="87">
        <f t="shared" si="34"/>
        <v>869927.10766290303</v>
      </c>
      <c r="BC114" s="87">
        <f t="shared" si="35"/>
        <v>841326.76439727331</v>
      </c>
      <c r="BD114" s="87">
        <f t="shared" si="36"/>
        <v>813666.70638969168</v>
      </c>
    </row>
    <row r="115" spans="1:56" s="20" customFormat="1" x14ac:dyDescent="0.2">
      <c r="A115" s="41"/>
      <c r="B115" s="86">
        <f>'3. Investeringen'!B101</f>
        <v>87</v>
      </c>
      <c r="C115" s="86" t="str">
        <f>'3. Investeringen'!F101</f>
        <v>AD</v>
      </c>
      <c r="D115" s="86" t="str">
        <f>'3. Investeringen'!G101</f>
        <v>Nieuwe investeringen AD</v>
      </c>
      <c r="E115" s="121">
        <f>'3. Investeringen'!K101</f>
        <v>2019</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0</v>
      </c>
      <c r="O115" s="86">
        <f>'7. Nominale afschrijvingen'!Z104</f>
        <v>31779.733290229702</v>
      </c>
      <c r="P115" s="86">
        <f>'7. Nominale afschrijvingen'!AA104</f>
        <v>63559.466580459397</v>
      </c>
      <c r="Q115" s="86">
        <f>'7. Nominale afschrijvingen'!AB104</f>
        <v>63559.466580459397</v>
      </c>
      <c r="R115" s="86">
        <f>'7. Nominale afschrijvingen'!AC104</f>
        <v>76271.359896551279</v>
      </c>
      <c r="S115" s="86">
        <f>'7. Nominale afschrijvingen'!AD104</f>
        <v>73763.808338308489</v>
      </c>
      <c r="T115" s="86">
        <f>'7. Nominale afschrijvingen'!AE104</f>
        <v>71338.696831295601</v>
      </c>
      <c r="U115" s="86">
        <f>'7. Nominale afschrijvingen'!AF104</f>
        <v>68993.315017663961</v>
      </c>
      <c r="V115" s="86">
        <f>'7. Nominale afschrijvingen'!AG104</f>
        <v>66725.04164722022</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0</v>
      </c>
      <c r="AE115" s="118">
        <f>IF($C115="TD",INDEX('4. CPI-tabel'!$D$20:$Z$42,$E115-2003,AE$28-2003),
IF(AE$28&gt;=$E115,MAX(1,INDEX('4. CPI-tabel'!$D$20:$Z$42,MAX($E115,2010)-2003,AE$28-2003)),0))</f>
        <v>0</v>
      </c>
      <c r="AF115" s="118">
        <f>IF($C115="TD",INDEX('4. CPI-tabel'!$D$20:$Z$42,$E115-2003,AF$28-2003),
IF(AF$28&gt;=$E115,MAX(1,INDEX('4. CPI-tabel'!$D$20:$Z$42,MAX($E115,2010)-2003,AF$28-2003)),0))</f>
        <v>1</v>
      </c>
      <c r="AG115" s="118">
        <f>IF($C115="TD",INDEX('4. CPI-tabel'!$D$20:$Z$42,$E115-2003,AG$28-2003),
IF(AG$28&gt;=$E115,MAX(1,INDEX('4. CPI-tabel'!$D$20:$Z$42,MAX($E115,2010)-2003,AG$28-2003)),0))</f>
        <v>1.028</v>
      </c>
      <c r="AH115" s="118">
        <f>IF($C115="TD",INDEX('4. CPI-tabel'!$D$20:$Z$42,$E115-2003,AH$28-2003),
IF(AH$28&gt;=$E115,MAX(1,INDEX('4. CPI-tabel'!$D$20:$Z$42,MAX($E115,2010)-2003,AH$28-2003)),0))</f>
        <v>1.035196</v>
      </c>
      <c r="AI115" s="118">
        <f>IF($C115="TD",INDEX('4. CPI-tabel'!$D$20:$Z$42,$E115-2003,AI$28-2003),
IF(AI$28&gt;=$E115,MAX(1,INDEX('4. CPI-tabel'!$D$20:$Z$42,MAX($E115,2010)-2003,AI$28-2003)),0))</f>
        <v>1.035196</v>
      </c>
      <c r="AJ115" s="118">
        <f>IF($C115="TD",INDEX('4. CPI-tabel'!$D$20:$Z$42,$E115-2003,AJ$28-2003),
IF(AJ$28&gt;=$E115,MAX(1,INDEX('4. CPI-tabel'!$D$20:$Z$42,MAX($E115,2010)-2003,AJ$28-2003)),0))</f>
        <v>1.035196</v>
      </c>
      <c r="AK115" s="118">
        <f>IF($C115="TD",INDEX('4. CPI-tabel'!$D$20:$Z$42,$E115-2003,AK$28-2003),
IF(AK$28&gt;=$E115,MAX(1,INDEX('4. CPI-tabel'!$D$20:$Z$42,MAX($E115,2010)-2003,AK$28-2003)),0))</f>
        <v>1.035196</v>
      </c>
      <c r="AL115" s="118">
        <f>IF($C115="TD",INDEX('4. CPI-tabel'!$D$20:$Z$42,$E115-2003,AL$28-2003),
IF(AL$28&gt;=$E115,MAX(1,INDEX('4. CPI-tabel'!$D$20:$Z$42,MAX($E115,2010)-2003,AL$28-2003)),0))</f>
        <v>1.035196</v>
      </c>
      <c r="AM115" s="118">
        <f>IF($C115="TD",INDEX('4. CPI-tabel'!$D$20:$Z$42,$E115-2003,AM$28-2003),
IF(AM$28&gt;=$E115,MAX(1,INDEX('4. CPI-tabel'!$D$20:$Z$42,MAX($E115,2010)-2003,AM$28-2003)),0))</f>
        <v>1.035196</v>
      </c>
      <c r="AO115" s="87">
        <f t="shared" si="21"/>
        <v>0</v>
      </c>
      <c r="AP115" s="87">
        <f t="shared" si="22"/>
        <v>0</v>
      </c>
      <c r="AQ115" s="87">
        <f t="shared" si="23"/>
        <v>0</v>
      </c>
      <c r="AR115" s="87">
        <f t="shared" si="24"/>
        <v>0</v>
      </c>
      <c r="AS115" s="87">
        <f t="shared" si="25"/>
        <v>0</v>
      </c>
      <c r="AT115" s="87">
        <f t="shared" si="26"/>
        <v>0</v>
      </c>
      <c r="AU115" s="87">
        <f t="shared" si="27"/>
        <v>0</v>
      </c>
      <c r="AV115" s="87">
        <f t="shared" si="28"/>
        <v>0</v>
      </c>
      <c r="AW115" s="87">
        <f t="shared" si="29"/>
        <v>31779.733290229702</v>
      </c>
      <c r="AX115" s="87">
        <f t="shared" si="30"/>
        <v>65339.131644712259</v>
      </c>
      <c r="AY115" s="87">
        <f t="shared" si="31"/>
        <v>65796.505566225242</v>
      </c>
      <c r="AZ115" s="87">
        <f t="shared" si="32"/>
        <v>78955.806679470305</v>
      </c>
      <c r="BA115" s="87">
        <f t="shared" si="33"/>
        <v>76359.999336583598</v>
      </c>
      <c r="BB115" s="87">
        <f t="shared" si="34"/>
        <v>73849.533604969882</v>
      </c>
      <c r="BC115" s="87">
        <f t="shared" si="35"/>
        <v>71421.603733025666</v>
      </c>
      <c r="BD115" s="87">
        <f t="shared" si="36"/>
        <v>69073.496213035789</v>
      </c>
    </row>
    <row r="116" spans="1:56" s="20" customFormat="1" x14ac:dyDescent="0.2">
      <c r="A116" s="41"/>
      <c r="B116" s="86">
        <f>'3. Investeringen'!B102</f>
        <v>88</v>
      </c>
      <c r="C116" s="86" t="str">
        <f>'3. Investeringen'!F102</f>
        <v>AD</v>
      </c>
      <c r="D116" s="86" t="str">
        <f>'3. Investeringen'!G102</f>
        <v>Start-GAW excl. bijzonderheden AD</v>
      </c>
      <c r="E116" s="121">
        <f>'3. Investeringen'!K102</f>
        <v>2008</v>
      </c>
      <c r="G116" s="86">
        <f>'7. Nominale afschrijvingen'!R105</f>
        <v>620423.36732359114</v>
      </c>
      <c r="H116" s="86">
        <f>'7. Nominale afschrijvingen'!S105</f>
        <v>620423.36732359114</v>
      </c>
      <c r="I116" s="86">
        <f>'7. Nominale afschrijvingen'!T105</f>
        <v>620423.36732359114</v>
      </c>
      <c r="J116" s="86">
        <f>'7. Nominale afschrijvingen'!U105</f>
        <v>620423.36732359114</v>
      </c>
      <c r="K116" s="86">
        <f>'7. Nominale afschrijvingen'!V105</f>
        <v>620423.36732359114</v>
      </c>
      <c r="L116" s="86">
        <f>'7. Nominale afschrijvingen'!W105</f>
        <v>620423.36732359114</v>
      </c>
      <c r="M116" s="86">
        <f>'7. Nominale afschrijvingen'!X105</f>
        <v>620423.36732359114</v>
      </c>
      <c r="N116" s="86">
        <f>'7. Nominale afschrijvingen'!Y105</f>
        <v>620423.36732359114</v>
      </c>
      <c r="O116" s="86">
        <f>'7. Nominale afschrijvingen'!Z105</f>
        <v>620423.36732359114</v>
      </c>
      <c r="P116" s="86">
        <f>'7. Nominale afschrijvingen'!AA105</f>
        <v>620423.36732359114</v>
      </c>
      <c r="Q116" s="86">
        <f>'7. Nominale afschrijvingen'!AB105</f>
        <v>620423.36732359114</v>
      </c>
      <c r="R116" s="86">
        <f>'7. Nominale afschrijvingen'!AC105</f>
        <v>744508.04078830918</v>
      </c>
      <c r="S116" s="86">
        <f>'7. Nominale afschrijvingen'!AD105</f>
        <v>675784.22163861908</v>
      </c>
      <c r="T116" s="86">
        <f>'7. Nominale afschrijvingen'!AE105</f>
        <v>613404.13964120811</v>
      </c>
      <c r="U116" s="86">
        <f>'7. Nominale afschrijvingen'!AF105</f>
        <v>603180.73731385474</v>
      </c>
      <c r="V116" s="86">
        <f>'7. Nominale afschrijvingen'!AG105</f>
        <v>603180.73731385474</v>
      </c>
      <c r="W116" s="65"/>
      <c r="X116" s="118">
        <f>IF($C116="TD",INDEX('4. CPI-tabel'!$D$20:$Z$42,$E116-2003,X$28-2003),
IF(X$28&gt;=$E116,MAX(1,INDEX('4. CPI-tabel'!$D$20:$Z$42,MAX($E116,2010)-2003,X$28-2003)),0))</f>
        <v>1.0149999999999999</v>
      </c>
      <c r="Y116" s="118">
        <f>IF($C116="TD",INDEX('4. CPI-tabel'!$D$20:$Z$42,$E116-2003,Y$28-2003),
IF(Y$28&gt;=$E116,MAX(1,INDEX('4. CPI-tabel'!$D$20:$Z$42,MAX($E116,2010)-2003,Y$28-2003)),0))</f>
        <v>1.0413899999999998</v>
      </c>
      <c r="Z116" s="118">
        <f>IF($C116="TD",INDEX('4. CPI-tabel'!$D$20:$Z$42,$E116-2003,Z$28-2003),
IF(Z$28&gt;=$E116,MAX(1,INDEX('4. CPI-tabel'!$D$20:$Z$42,MAX($E116,2010)-2003,Z$28-2003)),0))</f>
        <v>1.0653419699999997</v>
      </c>
      <c r="AA116" s="118">
        <f>IF($C116="TD",INDEX('4. CPI-tabel'!$D$20:$Z$42,$E116-2003,AA$28-2003),
IF(AA$28&gt;=$E116,MAX(1,INDEX('4. CPI-tabel'!$D$20:$Z$42,MAX($E116,2010)-2003,AA$28-2003)),0))</f>
        <v>1.0951715451599997</v>
      </c>
      <c r="AB116" s="118">
        <f>IF($C116="TD",INDEX('4. CPI-tabel'!$D$20:$Z$42,$E116-2003,AB$28-2003),
IF(AB$28&gt;=$E116,MAX(1,INDEX('4. CPI-tabel'!$D$20:$Z$42,MAX($E116,2010)-2003,AB$28-2003)),0))</f>
        <v>1.1061232606115996</v>
      </c>
      <c r="AC116" s="118">
        <f>IF($C116="TD",INDEX('4. CPI-tabel'!$D$20:$Z$42,$E116-2003,AC$28-2003),
IF(AC$28&gt;=$E116,MAX(1,INDEX('4. CPI-tabel'!$D$20:$Z$42,MAX($E116,2010)-2003,AC$28-2003)),0))</f>
        <v>1.1149722466964924</v>
      </c>
      <c r="AD116" s="118">
        <f>IF($C116="TD",INDEX('4. CPI-tabel'!$D$20:$Z$42,$E116-2003,AD$28-2003),
IF(AD$28&gt;=$E116,MAX(1,INDEX('4. CPI-tabel'!$D$20:$Z$42,MAX($E116,2010)-2003,AD$28-2003)),0))</f>
        <v>1.1172021911898855</v>
      </c>
      <c r="AE116" s="118">
        <f>IF($C116="TD",INDEX('4. CPI-tabel'!$D$20:$Z$42,$E116-2003,AE$28-2003),
IF(AE$28&gt;=$E116,MAX(1,INDEX('4. CPI-tabel'!$D$20:$Z$42,MAX($E116,2010)-2003,AE$28-2003)),0))</f>
        <v>1.132843021866544</v>
      </c>
      <c r="AF116" s="118">
        <f>IF($C116="TD",INDEX('4. CPI-tabel'!$D$20:$Z$42,$E116-2003,AF$28-2003),
IF(AF$28&gt;=$E116,MAX(1,INDEX('4. CPI-tabel'!$D$20:$Z$42,MAX($E116,2010)-2003,AF$28-2003)),0))</f>
        <v>1.1566327253257414</v>
      </c>
      <c r="AG116" s="118">
        <f>IF($C116="TD",INDEX('4. CPI-tabel'!$D$20:$Z$42,$E116-2003,AG$28-2003),
IF(AG$28&gt;=$E116,MAX(1,INDEX('4. CPI-tabel'!$D$20:$Z$42,MAX($E116,2010)-2003,AG$28-2003)),0))</f>
        <v>1.1890184416348621</v>
      </c>
      <c r="AH116" s="118">
        <f>IF($C116="TD",INDEX('4. CPI-tabel'!$D$20:$Z$42,$E116-2003,AH$28-2003),
IF(AH$28&gt;=$E116,MAX(1,INDEX('4. CPI-tabel'!$D$20:$Z$42,MAX($E116,2010)-2003,AH$28-2003)),0))</f>
        <v>1.197341570726306</v>
      </c>
      <c r="AI116" s="118">
        <f>IF($C116="TD",INDEX('4. CPI-tabel'!$D$20:$Z$42,$E116-2003,AI$28-2003),
IF(AI$28&gt;=$E116,MAX(1,INDEX('4. CPI-tabel'!$D$20:$Z$42,MAX($E116,2010)-2003,AI$28-2003)),0))</f>
        <v>1.197341570726306</v>
      </c>
      <c r="AJ116" s="118">
        <f>IF($C116="TD",INDEX('4. CPI-tabel'!$D$20:$Z$42,$E116-2003,AJ$28-2003),
IF(AJ$28&gt;=$E116,MAX(1,INDEX('4. CPI-tabel'!$D$20:$Z$42,MAX($E116,2010)-2003,AJ$28-2003)),0))</f>
        <v>1.197341570726306</v>
      </c>
      <c r="AK116" s="118">
        <f>IF($C116="TD",INDEX('4. CPI-tabel'!$D$20:$Z$42,$E116-2003,AK$28-2003),
IF(AK$28&gt;=$E116,MAX(1,INDEX('4. CPI-tabel'!$D$20:$Z$42,MAX($E116,2010)-2003,AK$28-2003)),0))</f>
        <v>1.197341570726306</v>
      </c>
      <c r="AL116" s="118">
        <f>IF($C116="TD",INDEX('4. CPI-tabel'!$D$20:$Z$42,$E116-2003,AL$28-2003),
IF(AL$28&gt;=$E116,MAX(1,INDEX('4. CPI-tabel'!$D$20:$Z$42,MAX($E116,2010)-2003,AL$28-2003)),0))</f>
        <v>1.197341570726306</v>
      </c>
      <c r="AM116" s="118">
        <f>IF($C116="TD",INDEX('4. CPI-tabel'!$D$20:$Z$42,$E116-2003,AM$28-2003),
IF(AM$28&gt;=$E116,MAX(1,INDEX('4. CPI-tabel'!$D$20:$Z$42,MAX($E116,2010)-2003,AM$28-2003)),0))</f>
        <v>1.197341570726306</v>
      </c>
      <c r="AO116" s="87">
        <f t="shared" si="21"/>
        <v>629729.71783344494</v>
      </c>
      <c r="AP116" s="87">
        <f t="shared" si="22"/>
        <v>646102.69049711444</v>
      </c>
      <c r="AQ116" s="87">
        <f t="shared" si="23"/>
        <v>660963.05237854808</v>
      </c>
      <c r="AR116" s="87">
        <f t="shared" si="24"/>
        <v>679470.01784514741</v>
      </c>
      <c r="AS116" s="87">
        <f t="shared" si="25"/>
        <v>686264.71802359878</v>
      </c>
      <c r="AT116" s="87">
        <f t="shared" si="26"/>
        <v>691754.83576778765</v>
      </c>
      <c r="AU116" s="87">
        <f t="shared" si="27"/>
        <v>693138.34543932322</v>
      </c>
      <c r="AV116" s="87">
        <f t="shared" si="28"/>
        <v>702842.28227547382</v>
      </c>
      <c r="AW116" s="87">
        <f t="shared" si="29"/>
        <v>717601.97020325868</v>
      </c>
      <c r="AX116" s="87">
        <f t="shared" si="30"/>
        <v>737694.82536895003</v>
      </c>
      <c r="AY116" s="87">
        <f t="shared" si="31"/>
        <v>742858.68914653256</v>
      </c>
      <c r="AZ116" s="87">
        <f t="shared" si="32"/>
        <v>891430.42697583884</v>
      </c>
      <c r="BA116" s="87">
        <f t="shared" si="33"/>
        <v>809144.54140883824</v>
      </c>
      <c r="BB116" s="87">
        <f t="shared" si="34"/>
        <v>734454.27604802244</v>
      </c>
      <c r="BC116" s="87">
        <f t="shared" si="35"/>
        <v>722213.37144722219</v>
      </c>
      <c r="BD116" s="87">
        <f t="shared" si="36"/>
        <v>722213.37144722219</v>
      </c>
    </row>
    <row r="117" spans="1:56" s="20" customFormat="1" x14ac:dyDescent="0.2">
      <c r="A117" s="41"/>
      <c r="B117" s="86">
        <f>'3. Investeringen'!B103</f>
        <v>89</v>
      </c>
      <c r="C117" s="86" t="str">
        <f>'3. Investeringen'!F103</f>
        <v>TD</v>
      </c>
      <c r="D117" s="86" t="str">
        <f>'3. Investeringen'!G103</f>
        <v>Start-GAW excl. bijzonderheden TD</v>
      </c>
      <c r="E117" s="121">
        <f>'3. Investeringen'!K103</f>
        <v>2004</v>
      </c>
      <c r="G117" s="86">
        <f>'7. Nominale afschrijvingen'!R106</f>
        <v>5160085.7852379736</v>
      </c>
      <c r="H117" s="86">
        <f>'7. Nominale afschrijvingen'!S106</f>
        <v>5160085.7852379736</v>
      </c>
      <c r="I117" s="86">
        <f>'7. Nominale afschrijvingen'!T106</f>
        <v>5160085.7852379736</v>
      </c>
      <c r="J117" s="86">
        <f>'7. Nominale afschrijvingen'!U106</f>
        <v>5160085.7852379736</v>
      </c>
      <c r="K117" s="86">
        <f>'7. Nominale afschrijvingen'!V106</f>
        <v>5160085.7852379736</v>
      </c>
      <c r="L117" s="86">
        <f>'7. Nominale afschrijvingen'!W106</f>
        <v>5160085.7852379736</v>
      </c>
      <c r="M117" s="86">
        <f>'7. Nominale afschrijvingen'!X106</f>
        <v>5160085.7852379736</v>
      </c>
      <c r="N117" s="86">
        <f>'7. Nominale afschrijvingen'!Y106</f>
        <v>5160085.7852379736</v>
      </c>
      <c r="O117" s="86">
        <f>'7. Nominale afschrijvingen'!Z106</f>
        <v>5160085.7852379736</v>
      </c>
      <c r="P117" s="86">
        <f>'7. Nominale afschrijvingen'!AA106</f>
        <v>5160085.7852379736</v>
      </c>
      <c r="Q117" s="86">
        <f>'7. Nominale afschrijvingen'!AB106</f>
        <v>5160085.7852379736</v>
      </c>
      <c r="R117" s="86">
        <f>'7. Nominale afschrijvingen'!AC106</f>
        <v>6192102.9422855666</v>
      </c>
      <c r="S117" s="86">
        <f>'7. Nominale afschrijvingen'!AD106</f>
        <v>5724774.4183394881</v>
      </c>
      <c r="T117" s="86">
        <f>'7. Nominale afschrijvingen'!AE106</f>
        <v>5292715.9716723599</v>
      </c>
      <c r="U117" s="86">
        <f>'7. Nominale afschrijvingen'!AF106</f>
        <v>5026028.7327896394</v>
      </c>
      <c r="V117" s="86">
        <f>'7. Nominale afschrijvingen'!AG106</f>
        <v>5026028.7327896394</v>
      </c>
      <c r="W117" s="65"/>
      <c r="X117" s="118">
        <f>IF($C117="TD",INDEX('4. CPI-tabel'!$D$20:$Z$42,$E117-2003,X$28-2003),
IF(X$28&gt;=$E117,MAX(1,INDEX('4. CPI-tabel'!$D$20:$Z$42,MAX($E117,2010)-2003,X$28-2003)),0))</f>
        <v>1.1084974968243537</v>
      </c>
      <c r="Y117" s="118">
        <f>IF($C117="TD",INDEX('4. CPI-tabel'!$D$20:$Z$42,$E117-2003,Y$28-2003),
IF(Y$28&gt;=$E117,MAX(1,INDEX('4. CPI-tabel'!$D$20:$Z$42,MAX($E117,2010)-2003,Y$28-2003)),0))</f>
        <v>1.137318431741787</v>
      </c>
      <c r="Z117" s="118">
        <f>IF($C117="TD",INDEX('4. CPI-tabel'!$D$20:$Z$42,$E117-2003,Z$28-2003),
IF(Z$28&gt;=$E117,MAX(1,INDEX('4. CPI-tabel'!$D$20:$Z$42,MAX($E117,2010)-2003,Z$28-2003)),0))</f>
        <v>1.1634767556718479</v>
      </c>
      <c r="AA117" s="118">
        <f>IF($C117="TD",INDEX('4. CPI-tabel'!$D$20:$Z$42,$E117-2003,AA$28-2003),
IF(AA$28&gt;=$E117,MAX(1,INDEX('4. CPI-tabel'!$D$20:$Z$42,MAX($E117,2010)-2003,AA$28-2003)),0))</f>
        <v>1.1960541048306597</v>
      </c>
      <c r="AB117" s="118">
        <f>IF($C117="TD",INDEX('4. CPI-tabel'!$D$20:$Z$42,$E117-2003,AB$28-2003),
IF(AB$28&gt;=$E117,MAX(1,INDEX('4. CPI-tabel'!$D$20:$Z$42,MAX($E117,2010)-2003,AB$28-2003)),0))</f>
        <v>1.2080146458789662</v>
      </c>
      <c r="AC117" s="118">
        <f>IF($C117="TD",INDEX('4. CPI-tabel'!$D$20:$Z$42,$E117-2003,AC$28-2003),
IF(AC$28&gt;=$E117,MAX(1,INDEX('4. CPI-tabel'!$D$20:$Z$42,MAX($E117,2010)-2003,AC$28-2003)),0))</f>
        <v>1.217678763045998</v>
      </c>
      <c r="AD117" s="118">
        <f>IF($C117="TD",INDEX('4. CPI-tabel'!$D$20:$Z$42,$E117-2003,AD$28-2003),
IF(AD$28&gt;=$E117,MAX(1,INDEX('4. CPI-tabel'!$D$20:$Z$42,MAX($E117,2010)-2003,AD$28-2003)),0))</f>
        <v>1.22011412057209</v>
      </c>
      <c r="AE117" s="118">
        <f>IF($C117="TD",INDEX('4. CPI-tabel'!$D$20:$Z$42,$E117-2003,AE$28-2003),
IF(AE$28&gt;=$E117,MAX(1,INDEX('4. CPI-tabel'!$D$20:$Z$42,MAX($E117,2010)-2003,AE$28-2003)),0))</f>
        <v>1.2371957182600992</v>
      </c>
      <c r="AF117" s="118">
        <f>IF($C117="TD",INDEX('4. CPI-tabel'!$D$20:$Z$42,$E117-2003,AF$28-2003),
IF(AF$28&gt;=$E117,MAX(1,INDEX('4. CPI-tabel'!$D$20:$Z$42,MAX($E117,2010)-2003,AF$28-2003)),0))</f>
        <v>1.2631768283435612</v>
      </c>
      <c r="AG117" s="118">
        <f>IF($C117="TD",INDEX('4. CPI-tabel'!$D$20:$Z$42,$E117-2003,AG$28-2003),
IF(AG$28&gt;=$E117,MAX(1,INDEX('4. CPI-tabel'!$D$20:$Z$42,MAX($E117,2010)-2003,AG$28-2003)),0))</f>
        <v>1.2985457795371809</v>
      </c>
      <c r="AH117" s="118">
        <f>IF($C117="TD",INDEX('4. CPI-tabel'!$D$20:$Z$42,$E117-2003,AH$28-2003),
IF(AH$28&gt;=$E117,MAX(1,INDEX('4. CPI-tabel'!$D$20:$Z$42,MAX($E117,2010)-2003,AH$28-2003)),0))</f>
        <v>1.3076355999939411</v>
      </c>
      <c r="AI117" s="118">
        <f>IF($C117="TD",INDEX('4. CPI-tabel'!$D$20:$Z$42,$E117-2003,AI$28-2003),
IF(AI$28&gt;=$E117,MAX(1,INDEX('4. CPI-tabel'!$D$20:$Z$42,MAX($E117,2010)-2003,AI$28-2003)),0))</f>
        <v>1.3076355999939411</v>
      </c>
      <c r="AJ117" s="118">
        <f>IF($C117="TD",INDEX('4. CPI-tabel'!$D$20:$Z$42,$E117-2003,AJ$28-2003),
IF(AJ$28&gt;=$E117,MAX(1,INDEX('4. CPI-tabel'!$D$20:$Z$42,MAX($E117,2010)-2003,AJ$28-2003)),0))</f>
        <v>1.3076355999939411</v>
      </c>
      <c r="AK117" s="118">
        <f>IF($C117="TD",INDEX('4. CPI-tabel'!$D$20:$Z$42,$E117-2003,AK$28-2003),
IF(AK$28&gt;=$E117,MAX(1,INDEX('4. CPI-tabel'!$D$20:$Z$42,MAX($E117,2010)-2003,AK$28-2003)),0))</f>
        <v>1.3076355999939411</v>
      </c>
      <c r="AL117" s="118">
        <f>IF($C117="TD",INDEX('4. CPI-tabel'!$D$20:$Z$42,$E117-2003,AL$28-2003),
IF(AL$28&gt;=$E117,MAX(1,INDEX('4. CPI-tabel'!$D$20:$Z$42,MAX($E117,2010)-2003,AL$28-2003)),0))</f>
        <v>1.3076355999939411</v>
      </c>
      <c r="AM117" s="118">
        <f>IF($C117="TD",INDEX('4. CPI-tabel'!$D$20:$Z$42,$E117-2003,AM$28-2003),
IF(AM$28&gt;=$E117,MAX(1,INDEX('4. CPI-tabel'!$D$20:$Z$42,MAX($E117,2010)-2003,AM$28-2003)),0))</f>
        <v>1.3076355999939411</v>
      </c>
      <c r="AO117" s="87">
        <f t="shared" si="21"/>
        <v>5719942.176335223</v>
      </c>
      <c r="AP117" s="87">
        <f t="shared" si="22"/>
        <v>5868660.6729199402</v>
      </c>
      <c r="AQ117" s="87">
        <f t="shared" si="23"/>
        <v>6003639.8683970971</v>
      </c>
      <c r="AR117" s="87">
        <f t="shared" si="24"/>
        <v>6171741.7847122159</v>
      </c>
      <c r="AS117" s="87">
        <f t="shared" si="25"/>
        <v>6233459.202559338</v>
      </c>
      <c r="AT117" s="87">
        <f t="shared" si="26"/>
        <v>6283326.8761798125</v>
      </c>
      <c r="AU117" s="87">
        <f t="shared" si="27"/>
        <v>6295893.529932173</v>
      </c>
      <c r="AV117" s="87">
        <f t="shared" si="28"/>
        <v>6384036.039351223</v>
      </c>
      <c r="AW117" s="87">
        <f t="shared" si="29"/>
        <v>6518100.7961775977</v>
      </c>
      <c r="AX117" s="87">
        <f t="shared" si="30"/>
        <v>6700607.6184705701</v>
      </c>
      <c r="AY117" s="87">
        <f t="shared" si="31"/>
        <v>6747511.8717998639</v>
      </c>
      <c r="AZ117" s="87">
        <f t="shared" si="32"/>
        <v>8097014.2461598348</v>
      </c>
      <c r="BA117" s="87">
        <f t="shared" si="33"/>
        <v>7485918.8313553212</v>
      </c>
      <c r="BB117" s="87">
        <f t="shared" si="34"/>
        <v>6920943.8252153015</v>
      </c>
      <c r="BC117" s="87">
        <f t="shared" si="35"/>
        <v>6572214.0975881675</v>
      </c>
      <c r="BD117" s="87">
        <f t="shared" si="36"/>
        <v>6572214.0975881675</v>
      </c>
    </row>
    <row r="118" spans="1:56" s="20" customFormat="1" x14ac:dyDescent="0.2">
      <c r="A118" s="41"/>
      <c r="B118" s="86">
        <f>'3. Investeringen'!B104</f>
        <v>90</v>
      </c>
      <c r="C118" s="86" t="str">
        <f>'3. Investeringen'!F104</f>
        <v>TD</v>
      </c>
      <c r="D118" s="86" t="str">
        <f>'3. Investeringen'!G104</f>
        <v>Nieuwe investeringen TD</v>
      </c>
      <c r="E118" s="121">
        <f>'3. Investeringen'!K104</f>
        <v>2004</v>
      </c>
      <c r="G118" s="86">
        <f>'7. Nominale afschrijvingen'!R107</f>
        <v>13645.219832500488</v>
      </c>
      <c r="H118" s="86">
        <f>'7. Nominale afschrijvingen'!S107</f>
        <v>13645.21983250049</v>
      </c>
      <c r="I118" s="86">
        <f>'7. Nominale afschrijvingen'!T107</f>
        <v>13645.21983250049</v>
      </c>
      <c r="J118" s="86">
        <f>'7. Nominale afschrijvingen'!U107</f>
        <v>13645.21983250049</v>
      </c>
      <c r="K118" s="86">
        <f>'7. Nominale afschrijvingen'!V107</f>
        <v>13645.21983250049</v>
      </c>
      <c r="L118" s="86">
        <f>'7. Nominale afschrijvingen'!W107</f>
        <v>13645.21983250049</v>
      </c>
      <c r="M118" s="86">
        <f>'7. Nominale afschrijvingen'!X107</f>
        <v>13645.21983250049</v>
      </c>
      <c r="N118" s="86">
        <f>'7. Nominale afschrijvingen'!Y107</f>
        <v>13645.21983250049</v>
      </c>
      <c r="O118" s="86">
        <f>'7. Nominale afschrijvingen'!Z107</f>
        <v>13645.21983250049</v>
      </c>
      <c r="P118" s="86">
        <f>'7. Nominale afschrijvingen'!AA107</f>
        <v>13645.21983250049</v>
      </c>
      <c r="Q118" s="86">
        <f>'7. Nominale afschrijvingen'!AB107</f>
        <v>13645.21983250049</v>
      </c>
      <c r="R118" s="86">
        <f>'7. Nominale afschrijvingen'!AC107</f>
        <v>16374.263799000586</v>
      </c>
      <c r="S118" s="86">
        <f>'7. Nominale afschrijvingen'!AD107</f>
        <v>15850.287357432568</v>
      </c>
      <c r="T118" s="86">
        <f>'7. Nominale afschrijvingen'!AE107</f>
        <v>15343.078161994725</v>
      </c>
      <c r="U118" s="86">
        <f>'7. Nominale afschrijvingen'!AF107</f>
        <v>14852.099660810893</v>
      </c>
      <c r="V118" s="86">
        <f>'7. Nominale afschrijvingen'!AG107</f>
        <v>14376.832471664942</v>
      </c>
      <c r="W118" s="65"/>
      <c r="X118" s="118">
        <f>IF($C118="TD",INDEX('4. CPI-tabel'!$D$20:$Z$42,$E118-2003,X$28-2003),
IF(X$28&gt;=$E118,MAX(1,INDEX('4. CPI-tabel'!$D$20:$Z$42,MAX($E118,2010)-2003,X$28-2003)),0))</f>
        <v>1.1084974968243537</v>
      </c>
      <c r="Y118" s="118">
        <f>IF($C118="TD",INDEX('4. CPI-tabel'!$D$20:$Z$42,$E118-2003,Y$28-2003),
IF(Y$28&gt;=$E118,MAX(1,INDEX('4. CPI-tabel'!$D$20:$Z$42,MAX($E118,2010)-2003,Y$28-2003)),0))</f>
        <v>1.137318431741787</v>
      </c>
      <c r="Z118" s="118">
        <f>IF($C118="TD",INDEX('4. CPI-tabel'!$D$20:$Z$42,$E118-2003,Z$28-2003),
IF(Z$28&gt;=$E118,MAX(1,INDEX('4. CPI-tabel'!$D$20:$Z$42,MAX($E118,2010)-2003,Z$28-2003)),0))</f>
        <v>1.1634767556718479</v>
      </c>
      <c r="AA118" s="118">
        <f>IF($C118="TD",INDEX('4. CPI-tabel'!$D$20:$Z$42,$E118-2003,AA$28-2003),
IF(AA$28&gt;=$E118,MAX(1,INDEX('4. CPI-tabel'!$D$20:$Z$42,MAX($E118,2010)-2003,AA$28-2003)),0))</f>
        <v>1.1960541048306597</v>
      </c>
      <c r="AB118" s="118">
        <f>IF($C118="TD",INDEX('4. CPI-tabel'!$D$20:$Z$42,$E118-2003,AB$28-2003),
IF(AB$28&gt;=$E118,MAX(1,INDEX('4. CPI-tabel'!$D$20:$Z$42,MAX($E118,2010)-2003,AB$28-2003)),0))</f>
        <v>1.2080146458789662</v>
      </c>
      <c r="AC118" s="118">
        <f>IF($C118="TD",INDEX('4. CPI-tabel'!$D$20:$Z$42,$E118-2003,AC$28-2003),
IF(AC$28&gt;=$E118,MAX(1,INDEX('4. CPI-tabel'!$D$20:$Z$42,MAX($E118,2010)-2003,AC$28-2003)),0))</f>
        <v>1.217678763045998</v>
      </c>
      <c r="AD118" s="118">
        <f>IF($C118="TD",INDEX('4. CPI-tabel'!$D$20:$Z$42,$E118-2003,AD$28-2003),
IF(AD$28&gt;=$E118,MAX(1,INDEX('4. CPI-tabel'!$D$20:$Z$42,MAX($E118,2010)-2003,AD$28-2003)),0))</f>
        <v>1.22011412057209</v>
      </c>
      <c r="AE118" s="118">
        <f>IF($C118="TD",INDEX('4. CPI-tabel'!$D$20:$Z$42,$E118-2003,AE$28-2003),
IF(AE$28&gt;=$E118,MAX(1,INDEX('4. CPI-tabel'!$D$20:$Z$42,MAX($E118,2010)-2003,AE$28-2003)),0))</f>
        <v>1.2371957182600992</v>
      </c>
      <c r="AF118" s="118">
        <f>IF($C118="TD",INDEX('4. CPI-tabel'!$D$20:$Z$42,$E118-2003,AF$28-2003),
IF(AF$28&gt;=$E118,MAX(1,INDEX('4. CPI-tabel'!$D$20:$Z$42,MAX($E118,2010)-2003,AF$28-2003)),0))</f>
        <v>1.2631768283435612</v>
      </c>
      <c r="AG118" s="118">
        <f>IF($C118="TD",INDEX('4. CPI-tabel'!$D$20:$Z$42,$E118-2003,AG$28-2003),
IF(AG$28&gt;=$E118,MAX(1,INDEX('4. CPI-tabel'!$D$20:$Z$42,MAX($E118,2010)-2003,AG$28-2003)),0))</f>
        <v>1.2985457795371809</v>
      </c>
      <c r="AH118" s="118">
        <f>IF($C118="TD",INDEX('4. CPI-tabel'!$D$20:$Z$42,$E118-2003,AH$28-2003),
IF(AH$28&gt;=$E118,MAX(1,INDEX('4. CPI-tabel'!$D$20:$Z$42,MAX($E118,2010)-2003,AH$28-2003)),0))</f>
        <v>1.3076355999939411</v>
      </c>
      <c r="AI118" s="118">
        <f>IF($C118="TD",INDEX('4. CPI-tabel'!$D$20:$Z$42,$E118-2003,AI$28-2003),
IF(AI$28&gt;=$E118,MAX(1,INDEX('4. CPI-tabel'!$D$20:$Z$42,MAX($E118,2010)-2003,AI$28-2003)),0))</f>
        <v>1.3076355999939411</v>
      </c>
      <c r="AJ118" s="118">
        <f>IF($C118="TD",INDEX('4. CPI-tabel'!$D$20:$Z$42,$E118-2003,AJ$28-2003),
IF(AJ$28&gt;=$E118,MAX(1,INDEX('4. CPI-tabel'!$D$20:$Z$42,MAX($E118,2010)-2003,AJ$28-2003)),0))</f>
        <v>1.3076355999939411</v>
      </c>
      <c r="AK118" s="118">
        <f>IF($C118="TD",INDEX('4. CPI-tabel'!$D$20:$Z$42,$E118-2003,AK$28-2003),
IF(AK$28&gt;=$E118,MAX(1,INDEX('4. CPI-tabel'!$D$20:$Z$42,MAX($E118,2010)-2003,AK$28-2003)),0))</f>
        <v>1.3076355999939411</v>
      </c>
      <c r="AL118" s="118">
        <f>IF($C118="TD",INDEX('4. CPI-tabel'!$D$20:$Z$42,$E118-2003,AL$28-2003),
IF(AL$28&gt;=$E118,MAX(1,INDEX('4. CPI-tabel'!$D$20:$Z$42,MAX($E118,2010)-2003,AL$28-2003)),0))</f>
        <v>1.3076355999939411</v>
      </c>
      <c r="AM118" s="118">
        <f>IF($C118="TD",INDEX('4. CPI-tabel'!$D$20:$Z$42,$E118-2003,AM$28-2003),
IF(AM$28&gt;=$E118,MAX(1,INDEX('4. CPI-tabel'!$D$20:$Z$42,MAX($E118,2010)-2003,AM$28-2003)),0))</f>
        <v>1.3076355999939411</v>
      </c>
      <c r="AO118" s="87">
        <f t="shared" si="21"/>
        <v>15125.692027944819</v>
      </c>
      <c r="AP118" s="87">
        <f t="shared" si="22"/>
        <v>15518.960020671388</v>
      </c>
      <c r="AQ118" s="87">
        <f t="shared" si="23"/>
        <v>15875.896101146827</v>
      </c>
      <c r="AR118" s="87">
        <f t="shared" si="24"/>
        <v>16320.421191978938</v>
      </c>
      <c r="AS118" s="87">
        <f t="shared" si="25"/>
        <v>16483.625403898728</v>
      </c>
      <c r="AT118" s="87">
        <f t="shared" si="26"/>
        <v>16615.494407129918</v>
      </c>
      <c r="AU118" s="87">
        <f t="shared" si="27"/>
        <v>16648.725395944177</v>
      </c>
      <c r="AV118" s="87">
        <f t="shared" si="28"/>
        <v>16881.807551487396</v>
      </c>
      <c r="AW118" s="87">
        <f t="shared" si="29"/>
        <v>17236.325510068629</v>
      </c>
      <c r="AX118" s="87">
        <f t="shared" si="30"/>
        <v>17718.942624350548</v>
      </c>
      <c r="AY118" s="87">
        <f t="shared" si="31"/>
        <v>17842.975222721001</v>
      </c>
      <c r="AZ118" s="87">
        <f t="shared" si="32"/>
        <v>21411.570267265201</v>
      </c>
      <c r="BA118" s="87">
        <f t="shared" si="33"/>
        <v>20726.400018712713</v>
      </c>
      <c r="BB118" s="87">
        <f t="shared" si="34"/>
        <v>20063.155218113905</v>
      </c>
      <c r="BC118" s="87">
        <f t="shared" si="35"/>
        <v>19421.134251134259</v>
      </c>
      <c r="BD118" s="87">
        <f t="shared" si="36"/>
        <v>18799.657955097962</v>
      </c>
    </row>
    <row r="119" spans="1:56" s="20" customFormat="1" x14ac:dyDescent="0.2">
      <c r="A119" s="41"/>
      <c r="B119" s="86">
        <f>'3. Investeringen'!B105</f>
        <v>91</v>
      </c>
      <c r="C119" s="86" t="str">
        <f>'3. Investeringen'!F105</f>
        <v>TD</v>
      </c>
      <c r="D119" s="86" t="str">
        <f>'3. Investeringen'!G105</f>
        <v>Nieuwe investeringen TD</v>
      </c>
      <c r="E119" s="121">
        <f>'3. Investeringen'!K105</f>
        <v>2004</v>
      </c>
      <c r="G119" s="86">
        <f>'7. Nominale afschrijvingen'!R108</f>
        <v>44208.053503587485</v>
      </c>
      <c r="H119" s="86">
        <f>'7. Nominale afschrijvingen'!S108</f>
        <v>44208.053503587485</v>
      </c>
      <c r="I119" s="86">
        <f>'7. Nominale afschrijvingen'!T108</f>
        <v>44208.053503587485</v>
      </c>
      <c r="J119" s="86">
        <f>'7. Nominale afschrijvingen'!U108</f>
        <v>44208.053503587485</v>
      </c>
      <c r="K119" s="86">
        <f>'7. Nominale afschrijvingen'!V108</f>
        <v>44208.053503587485</v>
      </c>
      <c r="L119" s="86">
        <f>'7. Nominale afschrijvingen'!W108</f>
        <v>44208.053503587485</v>
      </c>
      <c r="M119" s="86">
        <f>'7. Nominale afschrijvingen'!X108</f>
        <v>44208.053503587485</v>
      </c>
      <c r="N119" s="86">
        <f>'7. Nominale afschrijvingen'!Y108</f>
        <v>44208.053503587485</v>
      </c>
      <c r="O119" s="86">
        <f>'7. Nominale afschrijvingen'!Z108</f>
        <v>44208.053503587485</v>
      </c>
      <c r="P119" s="86">
        <f>'7. Nominale afschrijvingen'!AA108</f>
        <v>44208.053503587485</v>
      </c>
      <c r="Q119" s="86">
        <f>'7. Nominale afschrijvingen'!AB108</f>
        <v>44208.053503587485</v>
      </c>
      <c r="R119" s="86">
        <f>'7. Nominale afschrijvingen'!AC108</f>
        <v>53049.66420430498</v>
      </c>
      <c r="S119" s="86">
        <f>'7. Nominale afschrijvingen'!AD108</f>
        <v>50734.769766298945</v>
      </c>
      <c r="T119" s="86">
        <f>'7. Nominale afschrijvingen'!AE108</f>
        <v>48520.888903769526</v>
      </c>
      <c r="U119" s="86">
        <f>'7. Nominale afschrijvingen'!AF108</f>
        <v>46403.613751605044</v>
      </c>
      <c r="V119" s="86">
        <f>'7. Nominale afschrijvingen'!AG108</f>
        <v>44378.728787898646</v>
      </c>
      <c r="W119" s="65"/>
      <c r="X119" s="118">
        <f>IF($C119="TD",INDEX('4. CPI-tabel'!$D$20:$Z$42,$E119-2003,X$28-2003),
IF(X$28&gt;=$E119,MAX(1,INDEX('4. CPI-tabel'!$D$20:$Z$42,MAX($E119,2010)-2003,X$28-2003)),0))</f>
        <v>1.1084974968243537</v>
      </c>
      <c r="Y119" s="118">
        <f>IF($C119="TD",INDEX('4. CPI-tabel'!$D$20:$Z$42,$E119-2003,Y$28-2003),
IF(Y$28&gt;=$E119,MAX(1,INDEX('4. CPI-tabel'!$D$20:$Z$42,MAX($E119,2010)-2003,Y$28-2003)),0))</f>
        <v>1.137318431741787</v>
      </c>
      <c r="Z119" s="118">
        <f>IF($C119="TD",INDEX('4. CPI-tabel'!$D$20:$Z$42,$E119-2003,Z$28-2003),
IF(Z$28&gt;=$E119,MAX(1,INDEX('4. CPI-tabel'!$D$20:$Z$42,MAX($E119,2010)-2003,Z$28-2003)),0))</f>
        <v>1.1634767556718479</v>
      </c>
      <c r="AA119" s="118">
        <f>IF($C119="TD",INDEX('4. CPI-tabel'!$D$20:$Z$42,$E119-2003,AA$28-2003),
IF(AA$28&gt;=$E119,MAX(1,INDEX('4. CPI-tabel'!$D$20:$Z$42,MAX($E119,2010)-2003,AA$28-2003)),0))</f>
        <v>1.1960541048306597</v>
      </c>
      <c r="AB119" s="118">
        <f>IF($C119="TD",INDEX('4. CPI-tabel'!$D$20:$Z$42,$E119-2003,AB$28-2003),
IF(AB$28&gt;=$E119,MAX(1,INDEX('4. CPI-tabel'!$D$20:$Z$42,MAX($E119,2010)-2003,AB$28-2003)),0))</f>
        <v>1.2080146458789662</v>
      </c>
      <c r="AC119" s="118">
        <f>IF($C119="TD",INDEX('4. CPI-tabel'!$D$20:$Z$42,$E119-2003,AC$28-2003),
IF(AC$28&gt;=$E119,MAX(1,INDEX('4. CPI-tabel'!$D$20:$Z$42,MAX($E119,2010)-2003,AC$28-2003)),0))</f>
        <v>1.217678763045998</v>
      </c>
      <c r="AD119" s="118">
        <f>IF($C119="TD",INDEX('4. CPI-tabel'!$D$20:$Z$42,$E119-2003,AD$28-2003),
IF(AD$28&gt;=$E119,MAX(1,INDEX('4. CPI-tabel'!$D$20:$Z$42,MAX($E119,2010)-2003,AD$28-2003)),0))</f>
        <v>1.22011412057209</v>
      </c>
      <c r="AE119" s="118">
        <f>IF($C119="TD",INDEX('4. CPI-tabel'!$D$20:$Z$42,$E119-2003,AE$28-2003),
IF(AE$28&gt;=$E119,MAX(1,INDEX('4. CPI-tabel'!$D$20:$Z$42,MAX($E119,2010)-2003,AE$28-2003)),0))</f>
        <v>1.2371957182600992</v>
      </c>
      <c r="AF119" s="118">
        <f>IF($C119="TD",INDEX('4. CPI-tabel'!$D$20:$Z$42,$E119-2003,AF$28-2003),
IF(AF$28&gt;=$E119,MAX(1,INDEX('4. CPI-tabel'!$D$20:$Z$42,MAX($E119,2010)-2003,AF$28-2003)),0))</f>
        <v>1.2631768283435612</v>
      </c>
      <c r="AG119" s="118">
        <f>IF($C119="TD",INDEX('4. CPI-tabel'!$D$20:$Z$42,$E119-2003,AG$28-2003),
IF(AG$28&gt;=$E119,MAX(1,INDEX('4. CPI-tabel'!$D$20:$Z$42,MAX($E119,2010)-2003,AG$28-2003)),0))</f>
        <v>1.2985457795371809</v>
      </c>
      <c r="AH119" s="118">
        <f>IF($C119="TD",INDEX('4. CPI-tabel'!$D$20:$Z$42,$E119-2003,AH$28-2003),
IF(AH$28&gt;=$E119,MAX(1,INDEX('4. CPI-tabel'!$D$20:$Z$42,MAX($E119,2010)-2003,AH$28-2003)),0))</f>
        <v>1.3076355999939411</v>
      </c>
      <c r="AI119" s="118">
        <f>IF($C119="TD",INDEX('4. CPI-tabel'!$D$20:$Z$42,$E119-2003,AI$28-2003),
IF(AI$28&gt;=$E119,MAX(1,INDEX('4. CPI-tabel'!$D$20:$Z$42,MAX($E119,2010)-2003,AI$28-2003)),0))</f>
        <v>1.3076355999939411</v>
      </c>
      <c r="AJ119" s="118">
        <f>IF($C119="TD",INDEX('4. CPI-tabel'!$D$20:$Z$42,$E119-2003,AJ$28-2003),
IF(AJ$28&gt;=$E119,MAX(1,INDEX('4. CPI-tabel'!$D$20:$Z$42,MAX($E119,2010)-2003,AJ$28-2003)),0))</f>
        <v>1.3076355999939411</v>
      </c>
      <c r="AK119" s="118">
        <f>IF($C119="TD",INDEX('4. CPI-tabel'!$D$20:$Z$42,$E119-2003,AK$28-2003),
IF(AK$28&gt;=$E119,MAX(1,INDEX('4. CPI-tabel'!$D$20:$Z$42,MAX($E119,2010)-2003,AK$28-2003)),0))</f>
        <v>1.3076355999939411</v>
      </c>
      <c r="AL119" s="118">
        <f>IF($C119="TD",INDEX('4. CPI-tabel'!$D$20:$Z$42,$E119-2003,AL$28-2003),
IF(AL$28&gt;=$E119,MAX(1,INDEX('4. CPI-tabel'!$D$20:$Z$42,MAX($E119,2010)-2003,AL$28-2003)),0))</f>
        <v>1.3076355999939411</v>
      </c>
      <c r="AM119" s="118">
        <f>IF($C119="TD",INDEX('4. CPI-tabel'!$D$20:$Z$42,$E119-2003,AM$28-2003),
IF(AM$28&gt;=$E119,MAX(1,INDEX('4. CPI-tabel'!$D$20:$Z$42,MAX($E119,2010)-2003,AM$28-2003)),0))</f>
        <v>1.3076355999939411</v>
      </c>
      <c r="AO119" s="87">
        <f t="shared" si="21"/>
        <v>49004.516648203826</v>
      </c>
      <c r="AP119" s="87">
        <f t="shared" si="22"/>
        <v>50278.634081057135</v>
      </c>
      <c r="AQ119" s="87">
        <f t="shared" si="23"/>
        <v>51435.042664921435</v>
      </c>
      <c r="AR119" s="87">
        <f t="shared" si="24"/>
        <v>52875.223859539241</v>
      </c>
      <c r="AS119" s="87">
        <f t="shared" si="25"/>
        <v>53403.976098134626</v>
      </c>
      <c r="AT119" s="87">
        <f t="shared" si="26"/>
        <v>53831.207906919706</v>
      </c>
      <c r="AU119" s="87">
        <f t="shared" si="27"/>
        <v>53938.87032273355</v>
      </c>
      <c r="AV119" s="87">
        <f t="shared" si="28"/>
        <v>54694.014507251813</v>
      </c>
      <c r="AW119" s="87">
        <f t="shared" si="29"/>
        <v>55842.588811904097</v>
      </c>
      <c r="AX119" s="87">
        <f t="shared" si="30"/>
        <v>57406.181298637413</v>
      </c>
      <c r="AY119" s="87">
        <f t="shared" si="31"/>
        <v>57808.024567727873</v>
      </c>
      <c r="AZ119" s="87">
        <f t="shared" si="32"/>
        <v>69369.629481273441</v>
      </c>
      <c r="BA119" s="87">
        <f t="shared" si="33"/>
        <v>66342.59110390878</v>
      </c>
      <c r="BB119" s="87">
        <f t="shared" si="34"/>
        <v>63447.641673920021</v>
      </c>
      <c r="BC119" s="87">
        <f t="shared" si="35"/>
        <v>60679.017309967159</v>
      </c>
      <c r="BD119" s="87">
        <f t="shared" si="36"/>
        <v>58031.205645532231</v>
      </c>
    </row>
    <row r="120" spans="1:56" s="20" customFormat="1" x14ac:dyDescent="0.2">
      <c r="A120" s="41"/>
      <c r="B120" s="86">
        <f>'3. Investeringen'!B106</f>
        <v>92</v>
      </c>
      <c r="C120" s="86" t="str">
        <f>'3. Investeringen'!F106</f>
        <v>TD</v>
      </c>
      <c r="D120" s="86" t="str">
        <f>'3. Investeringen'!G106</f>
        <v>Nieuwe investeringen TD</v>
      </c>
      <c r="E120" s="121">
        <f>'3. Investeringen'!K106</f>
        <v>2004</v>
      </c>
      <c r="G120" s="86">
        <f>'7. Nominale afschrijvingen'!R109</f>
        <v>10297.384285496968</v>
      </c>
      <c r="H120" s="86">
        <f>'7. Nominale afschrijvingen'!S109</f>
        <v>10297.38428549697</v>
      </c>
      <c r="I120" s="86">
        <f>'7. Nominale afschrijvingen'!T109</f>
        <v>10297.38428549697</v>
      </c>
      <c r="J120" s="86">
        <f>'7. Nominale afschrijvingen'!U109</f>
        <v>10297.38428549697</v>
      </c>
      <c r="K120" s="86">
        <f>'7. Nominale afschrijvingen'!V109</f>
        <v>10297.38428549697</v>
      </c>
      <c r="L120" s="86">
        <f>'7. Nominale afschrijvingen'!W109</f>
        <v>10297.38428549697</v>
      </c>
      <c r="M120" s="86">
        <f>'7. Nominale afschrijvingen'!X109</f>
        <v>10297.38428549697</v>
      </c>
      <c r="N120" s="86">
        <f>'7. Nominale afschrijvingen'!Y109</f>
        <v>10297.38428549697</v>
      </c>
      <c r="O120" s="86">
        <f>'7. Nominale afschrijvingen'!Z109</f>
        <v>10297.38428549697</v>
      </c>
      <c r="P120" s="86">
        <f>'7. Nominale afschrijvingen'!AA109</f>
        <v>10297.38428549697</v>
      </c>
      <c r="Q120" s="86">
        <f>'7. Nominale afschrijvingen'!AB109</f>
        <v>10297.38428549697</v>
      </c>
      <c r="R120" s="86">
        <f>'7. Nominale afschrijvingen'!AC109</f>
        <v>12356.861142596363</v>
      </c>
      <c r="S120" s="86">
        <f>'7. Nominale afschrijvingen'!AD109</f>
        <v>11170.60247290711</v>
      </c>
      <c r="T120" s="86">
        <f>'7. Nominale afschrijvingen'!AE109</f>
        <v>10098.22463550803</v>
      </c>
      <c r="U120" s="86">
        <f>'7. Nominale afschrijvingen'!AF109</f>
        <v>10009.643717652696</v>
      </c>
      <c r="V120" s="86">
        <f>'7. Nominale afschrijvingen'!AG109</f>
        <v>10009.643717652696</v>
      </c>
      <c r="W120" s="65"/>
      <c r="X120" s="118">
        <f>IF($C120="TD",INDEX('4. CPI-tabel'!$D$20:$Z$42,$E120-2003,X$28-2003),
IF(X$28&gt;=$E120,MAX(1,INDEX('4. CPI-tabel'!$D$20:$Z$42,MAX($E120,2010)-2003,X$28-2003)),0))</f>
        <v>1.1084974968243537</v>
      </c>
      <c r="Y120" s="118">
        <f>IF($C120="TD",INDEX('4. CPI-tabel'!$D$20:$Z$42,$E120-2003,Y$28-2003),
IF(Y$28&gt;=$E120,MAX(1,INDEX('4. CPI-tabel'!$D$20:$Z$42,MAX($E120,2010)-2003,Y$28-2003)),0))</f>
        <v>1.137318431741787</v>
      </c>
      <c r="Z120" s="118">
        <f>IF($C120="TD",INDEX('4. CPI-tabel'!$D$20:$Z$42,$E120-2003,Z$28-2003),
IF(Z$28&gt;=$E120,MAX(1,INDEX('4. CPI-tabel'!$D$20:$Z$42,MAX($E120,2010)-2003,Z$28-2003)),0))</f>
        <v>1.1634767556718479</v>
      </c>
      <c r="AA120" s="118">
        <f>IF($C120="TD",INDEX('4. CPI-tabel'!$D$20:$Z$42,$E120-2003,AA$28-2003),
IF(AA$28&gt;=$E120,MAX(1,INDEX('4. CPI-tabel'!$D$20:$Z$42,MAX($E120,2010)-2003,AA$28-2003)),0))</f>
        <v>1.1960541048306597</v>
      </c>
      <c r="AB120" s="118">
        <f>IF($C120="TD",INDEX('4. CPI-tabel'!$D$20:$Z$42,$E120-2003,AB$28-2003),
IF(AB$28&gt;=$E120,MAX(1,INDEX('4. CPI-tabel'!$D$20:$Z$42,MAX($E120,2010)-2003,AB$28-2003)),0))</f>
        <v>1.2080146458789662</v>
      </c>
      <c r="AC120" s="118">
        <f>IF($C120="TD",INDEX('4. CPI-tabel'!$D$20:$Z$42,$E120-2003,AC$28-2003),
IF(AC$28&gt;=$E120,MAX(1,INDEX('4. CPI-tabel'!$D$20:$Z$42,MAX($E120,2010)-2003,AC$28-2003)),0))</f>
        <v>1.217678763045998</v>
      </c>
      <c r="AD120" s="118">
        <f>IF($C120="TD",INDEX('4. CPI-tabel'!$D$20:$Z$42,$E120-2003,AD$28-2003),
IF(AD$28&gt;=$E120,MAX(1,INDEX('4. CPI-tabel'!$D$20:$Z$42,MAX($E120,2010)-2003,AD$28-2003)),0))</f>
        <v>1.22011412057209</v>
      </c>
      <c r="AE120" s="118">
        <f>IF($C120="TD",INDEX('4. CPI-tabel'!$D$20:$Z$42,$E120-2003,AE$28-2003),
IF(AE$28&gt;=$E120,MAX(1,INDEX('4. CPI-tabel'!$D$20:$Z$42,MAX($E120,2010)-2003,AE$28-2003)),0))</f>
        <v>1.2371957182600992</v>
      </c>
      <c r="AF120" s="118">
        <f>IF($C120="TD",INDEX('4. CPI-tabel'!$D$20:$Z$42,$E120-2003,AF$28-2003),
IF(AF$28&gt;=$E120,MAX(1,INDEX('4. CPI-tabel'!$D$20:$Z$42,MAX($E120,2010)-2003,AF$28-2003)),0))</f>
        <v>1.2631768283435612</v>
      </c>
      <c r="AG120" s="118">
        <f>IF($C120="TD",INDEX('4. CPI-tabel'!$D$20:$Z$42,$E120-2003,AG$28-2003),
IF(AG$28&gt;=$E120,MAX(1,INDEX('4. CPI-tabel'!$D$20:$Z$42,MAX($E120,2010)-2003,AG$28-2003)),0))</f>
        <v>1.2985457795371809</v>
      </c>
      <c r="AH120" s="118">
        <f>IF($C120="TD",INDEX('4. CPI-tabel'!$D$20:$Z$42,$E120-2003,AH$28-2003),
IF(AH$28&gt;=$E120,MAX(1,INDEX('4. CPI-tabel'!$D$20:$Z$42,MAX($E120,2010)-2003,AH$28-2003)),0))</f>
        <v>1.3076355999939411</v>
      </c>
      <c r="AI120" s="118">
        <f>IF($C120="TD",INDEX('4. CPI-tabel'!$D$20:$Z$42,$E120-2003,AI$28-2003),
IF(AI$28&gt;=$E120,MAX(1,INDEX('4. CPI-tabel'!$D$20:$Z$42,MAX($E120,2010)-2003,AI$28-2003)),0))</f>
        <v>1.3076355999939411</v>
      </c>
      <c r="AJ120" s="118">
        <f>IF($C120="TD",INDEX('4. CPI-tabel'!$D$20:$Z$42,$E120-2003,AJ$28-2003),
IF(AJ$28&gt;=$E120,MAX(1,INDEX('4. CPI-tabel'!$D$20:$Z$42,MAX($E120,2010)-2003,AJ$28-2003)),0))</f>
        <v>1.3076355999939411</v>
      </c>
      <c r="AK120" s="118">
        <f>IF($C120="TD",INDEX('4. CPI-tabel'!$D$20:$Z$42,$E120-2003,AK$28-2003),
IF(AK$28&gt;=$E120,MAX(1,INDEX('4. CPI-tabel'!$D$20:$Z$42,MAX($E120,2010)-2003,AK$28-2003)),0))</f>
        <v>1.3076355999939411</v>
      </c>
      <c r="AL120" s="118">
        <f>IF($C120="TD",INDEX('4. CPI-tabel'!$D$20:$Z$42,$E120-2003,AL$28-2003),
IF(AL$28&gt;=$E120,MAX(1,INDEX('4. CPI-tabel'!$D$20:$Z$42,MAX($E120,2010)-2003,AL$28-2003)),0))</f>
        <v>1.3076355999939411</v>
      </c>
      <c r="AM120" s="118">
        <f>IF($C120="TD",INDEX('4. CPI-tabel'!$D$20:$Z$42,$E120-2003,AM$28-2003),
IF(AM$28&gt;=$E120,MAX(1,INDEX('4. CPI-tabel'!$D$20:$Z$42,MAX($E120,2010)-2003,AM$28-2003)),0))</f>
        <v>1.3076355999939411</v>
      </c>
      <c r="AO120" s="87">
        <f t="shared" si="21"/>
        <v>11414.624704311826</v>
      </c>
      <c r="AP120" s="87">
        <f t="shared" si="22"/>
        <v>11711.404946623936</v>
      </c>
      <c r="AQ120" s="87">
        <f t="shared" si="23"/>
        <v>11980.767260396284</v>
      </c>
      <c r="AR120" s="87">
        <f t="shared" si="24"/>
        <v>12316.228743687379</v>
      </c>
      <c r="AS120" s="87">
        <f t="shared" si="25"/>
        <v>12439.391031124254</v>
      </c>
      <c r="AT120" s="87">
        <f t="shared" si="26"/>
        <v>12538.906159373248</v>
      </c>
      <c r="AU120" s="87">
        <f t="shared" si="27"/>
        <v>12563.983971691994</v>
      </c>
      <c r="AV120" s="87">
        <f t="shared" si="28"/>
        <v>12739.879747295683</v>
      </c>
      <c r="AW120" s="87">
        <f t="shared" si="29"/>
        <v>13007.41722198889</v>
      </c>
      <c r="AX120" s="87">
        <f t="shared" si="30"/>
        <v>13371.624904204578</v>
      </c>
      <c r="AY120" s="87">
        <f t="shared" si="31"/>
        <v>13465.22627853401</v>
      </c>
      <c r="AZ120" s="87">
        <f t="shared" si="32"/>
        <v>16158.271534240812</v>
      </c>
      <c r="BA120" s="87">
        <f t="shared" si="33"/>
        <v>14607.077466953691</v>
      </c>
      <c r="BB120" s="87">
        <f t="shared" si="34"/>
        <v>13204.79803012614</v>
      </c>
      <c r="BC120" s="87">
        <f t="shared" si="35"/>
        <v>13088.966468458366</v>
      </c>
      <c r="BD120" s="87">
        <f t="shared" si="36"/>
        <v>13088.966468458366</v>
      </c>
    </row>
    <row r="121" spans="1:56" s="20" customFormat="1" x14ac:dyDescent="0.2">
      <c r="A121" s="41"/>
      <c r="B121" s="86">
        <f>'3. Investeringen'!B107</f>
        <v>93</v>
      </c>
      <c r="C121" s="86" t="str">
        <f>'3. Investeringen'!F107</f>
        <v>TD</v>
      </c>
      <c r="D121" s="86" t="str">
        <f>'3. Investeringen'!G107</f>
        <v>Nieuwe investeringen TD</v>
      </c>
      <c r="E121" s="121">
        <f>'3. Investeringen'!K107</f>
        <v>2004</v>
      </c>
      <c r="G121" s="86">
        <f>'7. Nominale afschrijvingen'!R110</f>
        <v>9293.4418391111121</v>
      </c>
      <c r="H121" s="86">
        <f>'7. Nominale afschrijvingen'!S110</f>
        <v>9293.4418391111103</v>
      </c>
      <c r="I121" s="86">
        <f>'7. Nominale afschrijvingen'!T110</f>
        <v>9293.4418391111103</v>
      </c>
      <c r="J121" s="86">
        <f>'7. Nominale afschrijvingen'!U110</f>
        <v>9293.4418391111103</v>
      </c>
      <c r="K121" s="86">
        <f>'7. Nominale afschrijvingen'!V110</f>
        <v>9293.4418391111103</v>
      </c>
      <c r="L121" s="86">
        <f>'7. Nominale afschrijvingen'!W110</f>
        <v>9293.4418391111103</v>
      </c>
      <c r="M121" s="86">
        <f>'7. Nominale afschrijvingen'!X110</f>
        <v>9293.4418391111103</v>
      </c>
      <c r="N121" s="86">
        <f>'7. Nominale afschrijvingen'!Y110</f>
        <v>9293.4418391111103</v>
      </c>
      <c r="O121" s="86">
        <f>'7. Nominale afschrijvingen'!Z110</f>
        <v>9293.4418391111103</v>
      </c>
      <c r="P121" s="86">
        <f>'7. Nominale afschrijvingen'!AA110</f>
        <v>9293.4418391111103</v>
      </c>
      <c r="Q121" s="86">
        <f>'7. Nominale afschrijvingen'!AB110</f>
        <v>9293.4418391111103</v>
      </c>
      <c r="R121" s="86">
        <f>'7. Nominale afschrijvingen'!AC110</f>
        <v>11152.130206933336</v>
      </c>
      <c r="S121" s="86">
        <f>'7. Nominale afschrijvingen'!AD110</f>
        <v>9367.7893738240036</v>
      </c>
      <c r="T121" s="86">
        <f>'7. Nominale afschrijvingen'!AE110</f>
        <v>8941.9807659229118</v>
      </c>
      <c r="U121" s="86">
        <f>'7. Nominale afschrijvingen'!AF110</f>
        <v>8941.9807659229118</v>
      </c>
      <c r="V121" s="86">
        <f>'7. Nominale afschrijvingen'!AG110</f>
        <v>8941.9807659229118</v>
      </c>
      <c r="W121" s="65"/>
      <c r="X121" s="118">
        <f>IF($C121="TD",INDEX('4. CPI-tabel'!$D$20:$Z$42,$E121-2003,X$28-2003),
IF(X$28&gt;=$E121,MAX(1,INDEX('4. CPI-tabel'!$D$20:$Z$42,MAX($E121,2010)-2003,X$28-2003)),0))</f>
        <v>1.1084974968243537</v>
      </c>
      <c r="Y121" s="118">
        <f>IF($C121="TD",INDEX('4. CPI-tabel'!$D$20:$Z$42,$E121-2003,Y$28-2003),
IF(Y$28&gt;=$E121,MAX(1,INDEX('4. CPI-tabel'!$D$20:$Z$42,MAX($E121,2010)-2003,Y$28-2003)),0))</f>
        <v>1.137318431741787</v>
      </c>
      <c r="Z121" s="118">
        <f>IF($C121="TD",INDEX('4. CPI-tabel'!$D$20:$Z$42,$E121-2003,Z$28-2003),
IF(Z$28&gt;=$E121,MAX(1,INDEX('4. CPI-tabel'!$D$20:$Z$42,MAX($E121,2010)-2003,Z$28-2003)),0))</f>
        <v>1.1634767556718479</v>
      </c>
      <c r="AA121" s="118">
        <f>IF($C121="TD",INDEX('4. CPI-tabel'!$D$20:$Z$42,$E121-2003,AA$28-2003),
IF(AA$28&gt;=$E121,MAX(1,INDEX('4. CPI-tabel'!$D$20:$Z$42,MAX($E121,2010)-2003,AA$28-2003)),0))</f>
        <v>1.1960541048306597</v>
      </c>
      <c r="AB121" s="118">
        <f>IF($C121="TD",INDEX('4. CPI-tabel'!$D$20:$Z$42,$E121-2003,AB$28-2003),
IF(AB$28&gt;=$E121,MAX(1,INDEX('4. CPI-tabel'!$D$20:$Z$42,MAX($E121,2010)-2003,AB$28-2003)),0))</f>
        <v>1.2080146458789662</v>
      </c>
      <c r="AC121" s="118">
        <f>IF($C121="TD",INDEX('4. CPI-tabel'!$D$20:$Z$42,$E121-2003,AC$28-2003),
IF(AC$28&gt;=$E121,MAX(1,INDEX('4. CPI-tabel'!$D$20:$Z$42,MAX($E121,2010)-2003,AC$28-2003)),0))</f>
        <v>1.217678763045998</v>
      </c>
      <c r="AD121" s="118">
        <f>IF($C121="TD",INDEX('4. CPI-tabel'!$D$20:$Z$42,$E121-2003,AD$28-2003),
IF(AD$28&gt;=$E121,MAX(1,INDEX('4. CPI-tabel'!$D$20:$Z$42,MAX($E121,2010)-2003,AD$28-2003)),0))</f>
        <v>1.22011412057209</v>
      </c>
      <c r="AE121" s="118">
        <f>IF($C121="TD",INDEX('4. CPI-tabel'!$D$20:$Z$42,$E121-2003,AE$28-2003),
IF(AE$28&gt;=$E121,MAX(1,INDEX('4. CPI-tabel'!$D$20:$Z$42,MAX($E121,2010)-2003,AE$28-2003)),0))</f>
        <v>1.2371957182600992</v>
      </c>
      <c r="AF121" s="118">
        <f>IF($C121="TD",INDEX('4. CPI-tabel'!$D$20:$Z$42,$E121-2003,AF$28-2003),
IF(AF$28&gt;=$E121,MAX(1,INDEX('4. CPI-tabel'!$D$20:$Z$42,MAX($E121,2010)-2003,AF$28-2003)),0))</f>
        <v>1.2631768283435612</v>
      </c>
      <c r="AG121" s="118">
        <f>IF($C121="TD",INDEX('4. CPI-tabel'!$D$20:$Z$42,$E121-2003,AG$28-2003),
IF(AG$28&gt;=$E121,MAX(1,INDEX('4. CPI-tabel'!$D$20:$Z$42,MAX($E121,2010)-2003,AG$28-2003)),0))</f>
        <v>1.2985457795371809</v>
      </c>
      <c r="AH121" s="118">
        <f>IF($C121="TD",INDEX('4. CPI-tabel'!$D$20:$Z$42,$E121-2003,AH$28-2003),
IF(AH$28&gt;=$E121,MAX(1,INDEX('4. CPI-tabel'!$D$20:$Z$42,MAX($E121,2010)-2003,AH$28-2003)),0))</f>
        <v>1.3076355999939411</v>
      </c>
      <c r="AI121" s="118">
        <f>IF($C121="TD",INDEX('4. CPI-tabel'!$D$20:$Z$42,$E121-2003,AI$28-2003),
IF(AI$28&gt;=$E121,MAX(1,INDEX('4. CPI-tabel'!$D$20:$Z$42,MAX($E121,2010)-2003,AI$28-2003)),0))</f>
        <v>1.3076355999939411</v>
      </c>
      <c r="AJ121" s="118">
        <f>IF($C121="TD",INDEX('4. CPI-tabel'!$D$20:$Z$42,$E121-2003,AJ$28-2003),
IF(AJ$28&gt;=$E121,MAX(1,INDEX('4. CPI-tabel'!$D$20:$Z$42,MAX($E121,2010)-2003,AJ$28-2003)),0))</f>
        <v>1.3076355999939411</v>
      </c>
      <c r="AK121" s="118">
        <f>IF($C121="TD",INDEX('4. CPI-tabel'!$D$20:$Z$42,$E121-2003,AK$28-2003),
IF(AK$28&gt;=$E121,MAX(1,INDEX('4. CPI-tabel'!$D$20:$Z$42,MAX($E121,2010)-2003,AK$28-2003)),0))</f>
        <v>1.3076355999939411</v>
      </c>
      <c r="AL121" s="118">
        <f>IF($C121="TD",INDEX('4. CPI-tabel'!$D$20:$Z$42,$E121-2003,AL$28-2003),
IF(AL$28&gt;=$E121,MAX(1,INDEX('4. CPI-tabel'!$D$20:$Z$42,MAX($E121,2010)-2003,AL$28-2003)),0))</f>
        <v>1.3076355999939411</v>
      </c>
      <c r="AM121" s="118">
        <f>IF($C121="TD",INDEX('4. CPI-tabel'!$D$20:$Z$42,$E121-2003,AM$28-2003),
IF(AM$28&gt;=$E121,MAX(1,INDEX('4. CPI-tabel'!$D$20:$Z$42,MAX($E121,2010)-2003,AM$28-2003)),0))</f>
        <v>1.3076355999939411</v>
      </c>
      <c r="AO121" s="87">
        <f t="shared" si="21"/>
        <v>10301.757015537387</v>
      </c>
      <c r="AP121" s="87">
        <f t="shared" si="22"/>
        <v>10569.602697941356</v>
      </c>
      <c r="AQ121" s="87">
        <f t="shared" si="23"/>
        <v>10812.703559994006</v>
      </c>
      <c r="AR121" s="87">
        <f t="shared" si="24"/>
        <v>11115.459259673838</v>
      </c>
      <c r="AS121" s="87">
        <f t="shared" si="25"/>
        <v>11226.613852270577</v>
      </c>
      <c r="AT121" s="87">
        <f t="shared" si="26"/>
        <v>11316.426763088741</v>
      </c>
      <c r="AU121" s="87">
        <f t="shared" si="27"/>
        <v>11339.059616614919</v>
      </c>
      <c r="AV121" s="87">
        <f t="shared" si="28"/>
        <v>11497.806451247528</v>
      </c>
      <c r="AW121" s="87">
        <f t="shared" si="29"/>
        <v>11739.260386723725</v>
      </c>
      <c r="AX121" s="87">
        <f t="shared" si="30"/>
        <v>12067.959677551989</v>
      </c>
      <c r="AY121" s="87">
        <f t="shared" si="31"/>
        <v>12152.435395294851</v>
      </c>
      <c r="AZ121" s="87">
        <f t="shared" si="32"/>
        <v>14582.922474353827</v>
      </c>
      <c r="BA121" s="87">
        <f t="shared" si="33"/>
        <v>12249.654878457217</v>
      </c>
      <c r="BB121" s="87">
        <f t="shared" si="34"/>
        <v>11692.852383981888</v>
      </c>
      <c r="BC121" s="87">
        <f t="shared" si="35"/>
        <v>11692.852383981888</v>
      </c>
      <c r="BD121" s="87">
        <f t="shared" si="36"/>
        <v>11692.852383981888</v>
      </c>
    </row>
    <row r="122" spans="1:56" s="20" customFormat="1" x14ac:dyDescent="0.2">
      <c r="A122" s="41"/>
      <c r="B122" s="86">
        <f>'3. Investeringen'!B108</f>
        <v>94</v>
      </c>
      <c r="C122" s="86" t="str">
        <f>'3. Investeringen'!F108</f>
        <v>TD</v>
      </c>
      <c r="D122" s="86" t="str">
        <f>'3. Investeringen'!G108</f>
        <v>Nieuwe investeringen TD</v>
      </c>
      <c r="E122" s="121">
        <f>'3. Investeringen'!K108</f>
        <v>2004</v>
      </c>
      <c r="G122" s="86">
        <f>'7. Nominale afschrijvingen'!R111</f>
        <v>688.88716857697057</v>
      </c>
      <c r="H122" s="86">
        <f>'7. Nominale afschrijvingen'!S111</f>
        <v>688.88716857697057</v>
      </c>
      <c r="I122" s="86">
        <f>'7. Nominale afschrijvingen'!T111</f>
        <v>688.88716857697057</v>
      </c>
      <c r="J122" s="86">
        <f>'7. Nominale afschrijvingen'!U111</f>
        <v>344.44358428848528</v>
      </c>
      <c r="K122" s="86">
        <f>'7. Nominale afschrijvingen'!V111</f>
        <v>0</v>
      </c>
      <c r="L122" s="86">
        <f>'7. Nominale afschrijvingen'!W111</f>
        <v>0</v>
      </c>
      <c r="M122" s="86">
        <f>'7. Nominale afschrijvingen'!X111</f>
        <v>0</v>
      </c>
      <c r="N122" s="86">
        <f>'7. Nominale afschrijvingen'!Y111</f>
        <v>0</v>
      </c>
      <c r="O122" s="86">
        <f>'7. Nominale afschrijvingen'!Z111</f>
        <v>0</v>
      </c>
      <c r="P122" s="86">
        <f>'7. Nominale afschrijvingen'!AA111</f>
        <v>0</v>
      </c>
      <c r="Q122" s="86">
        <f>'7. Nominale afschrijvingen'!AB111</f>
        <v>0</v>
      </c>
      <c r="R122" s="86">
        <f>'7. Nominale afschrijvingen'!AC111</f>
        <v>0</v>
      </c>
      <c r="S122" s="86">
        <f>'7. Nominale afschrijvingen'!AD111</f>
        <v>0</v>
      </c>
      <c r="T122" s="86">
        <f>'7. Nominale afschrijvingen'!AE111</f>
        <v>0</v>
      </c>
      <c r="U122" s="86">
        <f>'7. Nominale afschrijvingen'!AF111</f>
        <v>0</v>
      </c>
      <c r="V122" s="86">
        <f>'7. Nominale afschrijvingen'!AG111</f>
        <v>0</v>
      </c>
      <c r="W122" s="65"/>
      <c r="X122" s="118">
        <f>IF($C122="TD",INDEX('4. CPI-tabel'!$D$20:$Z$42,$E122-2003,X$28-2003),
IF(X$28&gt;=$E122,MAX(1,INDEX('4. CPI-tabel'!$D$20:$Z$42,MAX($E122,2010)-2003,X$28-2003)),0))</f>
        <v>1.1084974968243537</v>
      </c>
      <c r="Y122" s="118">
        <f>IF($C122="TD",INDEX('4. CPI-tabel'!$D$20:$Z$42,$E122-2003,Y$28-2003),
IF(Y$28&gt;=$E122,MAX(1,INDEX('4. CPI-tabel'!$D$20:$Z$42,MAX($E122,2010)-2003,Y$28-2003)),0))</f>
        <v>1.137318431741787</v>
      </c>
      <c r="Z122" s="118">
        <f>IF($C122="TD",INDEX('4. CPI-tabel'!$D$20:$Z$42,$E122-2003,Z$28-2003),
IF(Z$28&gt;=$E122,MAX(1,INDEX('4. CPI-tabel'!$D$20:$Z$42,MAX($E122,2010)-2003,Z$28-2003)),0))</f>
        <v>1.1634767556718479</v>
      </c>
      <c r="AA122" s="118">
        <f>IF($C122="TD",INDEX('4. CPI-tabel'!$D$20:$Z$42,$E122-2003,AA$28-2003),
IF(AA$28&gt;=$E122,MAX(1,INDEX('4. CPI-tabel'!$D$20:$Z$42,MAX($E122,2010)-2003,AA$28-2003)),0))</f>
        <v>1.1960541048306597</v>
      </c>
      <c r="AB122" s="118">
        <f>IF($C122="TD",INDEX('4. CPI-tabel'!$D$20:$Z$42,$E122-2003,AB$28-2003),
IF(AB$28&gt;=$E122,MAX(1,INDEX('4. CPI-tabel'!$D$20:$Z$42,MAX($E122,2010)-2003,AB$28-2003)),0))</f>
        <v>1.2080146458789662</v>
      </c>
      <c r="AC122" s="118">
        <f>IF($C122="TD",INDEX('4. CPI-tabel'!$D$20:$Z$42,$E122-2003,AC$28-2003),
IF(AC$28&gt;=$E122,MAX(1,INDEX('4. CPI-tabel'!$D$20:$Z$42,MAX($E122,2010)-2003,AC$28-2003)),0))</f>
        <v>1.217678763045998</v>
      </c>
      <c r="AD122" s="118">
        <f>IF($C122="TD",INDEX('4. CPI-tabel'!$D$20:$Z$42,$E122-2003,AD$28-2003),
IF(AD$28&gt;=$E122,MAX(1,INDEX('4. CPI-tabel'!$D$20:$Z$42,MAX($E122,2010)-2003,AD$28-2003)),0))</f>
        <v>1.22011412057209</v>
      </c>
      <c r="AE122" s="118">
        <f>IF($C122="TD",INDEX('4. CPI-tabel'!$D$20:$Z$42,$E122-2003,AE$28-2003),
IF(AE$28&gt;=$E122,MAX(1,INDEX('4. CPI-tabel'!$D$20:$Z$42,MAX($E122,2010)-2003,AE$28-2003)),0))</f>
        <v>1.2371957182600992</v>
      </c>
      <c r="AF122" s="118">
        <f>IF($C122="TD",INDEX('4. CPI-tabel'!$D$20:$Z$42,$E122-2003,AF$28-2003),
IF(AF$28&gt;=$E122,MAX(1,INDEX('4. CPI-tabel'!$D$20:$Z$42,MAX($E122,2010)-2003,AF$28-2003)),0))</f>
        <v>1.2631768283435612</v>
      </c>
      <c r="AG122" s="118">
        <f>IF($C122="TD",INDEX('4. CPI-tabel'!$D$20:$Z$42,$E122-2003,AG$28-2003),
IF(AG$28&gt;=$E122,MAX(1,INDEX('4. CPI-tabel'!$D$20:$Z$42,MAX($E122,2010)-2003,AG$28-2003)),0))</f>
        <v>1.2985457795371809</v>
      </c>
      <c r="AH122" s="118">
        <f>IF($C122="TD",INDEX('4. CPI-tabel'!$D$20:$Z$42,$E122-2003,AH$28-2003),
IF(AH$28&gt;=$E122,MAX(1,INDEX('4. CPI-tabel'!$D$20:$Z$42,MAX($E122,2010)-2003,AH$28-2003)),0))</f>
        <v>1.3076355999939411</v>
      </c>
      <c r="AI122" s="118">
        <f>IF($C122="TD",INDEX('4. CPI-tabel'!$D$20:$Z$42,$E122-2003,AI$28-2003),
IF(AI$28&gt;=$E122,MAX(1,INDEX('4. CPI-tabel'!$D$20:$Z$42,MAX($E122,2010)-2003,AI$28-2003)),0))</f>
        <v>1.3076355999939411</v>
      </c>
      <c r="AJ122" s="118">
        <f>IF($C122="TD",INDEX('4. CPI-tabel'!$D$20:$Z$42,$E122-2003,AJ$28-2003),
IF(AJ$28&gt;=$E122,MAX(1,INDEX('4. CPI-tabel'!$D$20:$Z$42,MAX($E122,2010)-2003,AJ$28-2003)),0))</f>
        <v>1.3076355999939411</v>
      </c>
      <c r="AK122" s="118">
        <f>IF($C122="TD",INDEX('4. CPI-tabel'!$D$20:$Z$42,$E122-2003,AK$28-2003),
IF(AK$28&gt;=$E122,MAX(1,INDEX('4. CPI-tabel'!$D$20:$Z$42,MAX($E122,2010)-2003,AK$28-2003)),0))</f>
        <v>1.3076355999939411</v>
      </c>
      <c r="AL122" s="118">
        <f>IF($C122="TD",INDEX('4. CPI-tabel'!$D$20:$Z$42,$E122-2003,AL$28-2003),
IF(AL$28&gt;=$E122,MAX(1,INDEX('4. CPI-tabel'!$D$20:$Z$42,MAX($E122,2010)-2003,AL$28-2003)),0))</f>
        <v>1.3076355999939411</v>
      </c>
      <c r="AM122" s="118">
        <f>IF($C122="TD",INDEX('4. CPI-tabel'!$D$20:$Z$42,$E122-2003,AM$28-2003),
IF(AM$28&gt;=$E122,MAX(1,INDEX('4. CPI-tabel'!$D$20:$Z$42,MAX($E122,2010)-2003,AM$28-2003)),0))</f>
        <v>1.3076355999939411</v>
      </c>
      <c r="AO122" s="87">
        <f t="shared" si="21"/>
        <v>763.62970196198842</v>
      </c>
      <c r="AP122" s="87">
        <f t="shared" si="22"/>
        <v>783.48407421300021</v>
      </c>
      <c r="AQ122" s="87">
        <f t="shared" si="23"/>
        <v>801.50420791989916</v>
      </c>
      <c r="AR122" s="87">
        <f t="shared" si="24"/>
        <v>411.97316287082811</v>
      </c>
      <c r="AS122" s="87">
        <f t="shared" si="25"/>
        <v>0</v>
      </c>
      <c r="AT122" s="87">
        <f t="shared" si="26"/>
        <v>0</v>
      </c>
      <c r="AU122" s="87">
        <f t="shared" si="27"/>
        <v>0</v>
      </c>
      <c r="AV122" s="87">
        <f t="shared" si="28"/>
        <v>0</v>
      </c>
      <c r="AW122" s="87">
        <f t="shared" si="29"/>
        <v>0</v>
      </c>
      <c r="AX122" s="87">
        <f t="shared" si="30"/>
        <v>0</v>
      </c>
      <c r="AY122" s="87">
        <f t="shared" si="31"/>
        <v>0</v>
      </c>
      <c r="AZ122" s="87">
        <f t="shared" si="32"/>
        <v>0</v>
      </c>
      <c r="BA122" s="87">
        <f t="shared" si="33"/>
        <v>0</v>
      </c>
      <c r="BB122" s="87">
        <f t="shared" si="34"/>
        <v>0</v>
      </c>
      <c r="BC122" s="87">
        <f t="shared" si="35"/>
        <v>0</v>
      </c>
      <c r="BD122" s="87">
        <f t="shared" si="36"/>
        <v>0</v>
      </c>
    </row>
    <row r="123" spans="1:56" s="20" customFormat="1" x14ac:dyDescent="0.2">
      <c r="A123" s="41"/>
      <c r="B123" s="86">
        <f>'3. Investeringen'!B109</f>
        <v>95</v>
      </c>
      <c r="C123" s="86" t="str">
        <f>'3. Investeringen'!F109</f>
        <v>TD</v>
      </c>
      <c r="D123" s="86" t="str">
        <f>'3. Investeringen'!G109</f>
        <v>Nieuwe investeringen TD</v>
      </c>
      <c r="E123" s="121">
        <f>'3. Investeringen'!K109</f>
        <v>2004</v>
      </c>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0</v>
      </c>
      <c r="P123" s="86">
        <f>'7. Nominale afschrijvingen'!AA112</f>
        <v>0</v>
      </c>
      <c r="Q123" s="86">
        <f>'7. Nominale afschrijvingen'!AB112</f>
        <v>0</v>
      </c>
      <c r="R123" s="86">
        <f>'7. Nominale afschrijvingen'!AC112</f>
        <v>0</v>
      </c>
      <c r="S123" s="86">
        <f>'7. Nominale afschrijvingen'!AD112</f>
        <v>0</v>
      </c>
      <c r="T123" s="86">
        <f>'7. Nominale afschrijvingen'!AE112</f>
        <v>0</v>
      </c>
      <c r="U123" s="86">
        <f>'7. Nominale afschrijvingen'!AF112</f>
        <v>0</v>
      </c>
      <c r="V123" s="86">
        <f>'7. Nominale afschrijvingen'!AG112</f>
        <v>0</v>
      </c>
      <c r="W123" s="65"/>
      <c r="X123" s="118">
        <f>IF($C123="TD",INDEX('4. CPI-tabel'!$D$20:$Z$42,$E123-2003,X$28-2003),
IF(X$28&gt;=$E123,MAX(1,INDEX('4. CPI-tabel'!$D$20:$Z$42,MAX($E123,2010)-2003,X$28-2003)),0))</f>
        <v>1.1084974968243537</v>
      </c>
      <c r="Y123" s="118">
        <f>IF($C123="TD",INDEX('4. CPI-tabel'!$D$20:$Z$42,$E123-2003,Y$28-2003),
IF(Y$28&gt;=$E123,MAX(1,INDEX('4. CPI-tabel'!$D$20:$Z$42,MAX($E123,2010)-2003,Y$28-2003)),0))</f>
        <v>1.137318431741787</v>
      </c>
      <c r="Z123" s="118">
        <f>IF($C123="TD",INDEX('4. CPI-tabel'!$D$20:$Z$42,$E123-2003,Z$28-2003),
IF(Z$28&gt;=$E123,MAX(1,INDEX('4. CPI-tabel'!$D$20:$Z$42,MAX($E123,2010)-2003,Z$28-2003)),0))</f>
        <v>1.1634767556718479</v>
      </c>
      <c r="AA123" s="118">
        <f>IF($C123="TD",INDEX('4. CPI-tabel'!$D$20:$Z$42,$E123-2003,AA$28-2003),
IF(AA$28&gt;=$E123,MAX(1,INDEX('4. CPI-tabel'!$D$20:$Z$42,MAX($E123,2010)-2003,AA$28-2003)),0))</f>
        <v>1.1960541048306597</v>
      </c>
      <c r="AB123" s="118">
        <f>IF($C123="TD",INDEX('4. CPI-tabel'!$D$20:$Z$42,$E123-2003,AB$28-2003),
IF(AB$28&gt;=$E123,MAX(1,INDEX('4. CPI-tabel'!$D$20:$Z$42,MAX($E123,2010)-2003,AB$28-2003)),0))</f>
        <v>1.2080146458789662</v>
      </c>
      <c r="AC123" s="118">
        <f>IF($C123="TD",INDEX('4. CPI-tabel'!$D$20:$Z$42,$E123-2003,AC$28-2003),
IF(AC$28&gt;=$E123,MAX(1,INDEX('4. CPI-tabel'!$D$20:$Z$42,MAX($E123,2010)-2003,AC$28-2003)),0))</f>
        <v>1.217678763045998</v>
      </c>
      <c r="AD123" s="118">
        <f>IF($C123="TD",INDEX('4. CPI-tabel'!$D$20:$Z$42,$E123-2003,AD$28-2003),
IF(AD$28&gt;=$E123,MAX(1,INDEX('4. CPI-tabel'!$D$20:$Z$42,MAX($E123,2010)-2003,AD$28-2003)),0))</f>
        <v>1.22011412057209</v>
      </c>
      <c r="AE123" s="118">
        <f>IF($C123="TD",INDEX('4. CPI-tabel'!$D$20:$Z$42,$E123-2003,AE$28-2003),
IF(AE$28&gt;=$E123,MAX(1,INDEX('4. CPI-tabel'!$D$20:$Z$42,MAX($E123,2010)-2003,AE$28-2003)),0))</f>
        <v>1.2371957182600992</v>
      </c>
      <c r="AF123" s="118">
        <f>IF($C123="TD",INDEX('4. CPI-tabel'!$D$20:$Z$42,$E123-2003,AF$28-2003),
IF(AF$28&gt;=$E123,MAX(1,INDEX('4. CPI-tabel'!$D$20:$Z$42,MAX($E123,2010)-2003,AF$28-2003)),0))</f>
        <v>1.2631768283435612</v>
      </c>
      <c r="AG123" s="118">
        <f>IF($C123="TD",INDEX('4. CPI-tabel'!$D$20:$Z$42,$E123-2003,AG$28-2003),
IF(AG$28&gt;=$E123,MAX(1,INDEX('4. CPI-tabel'!$D$20:$Z$42,MAX($E123,2010)-2003,AG$28-2003)),0))</f>
        <v>1.2985457795371809</v>
      </c>
      <c r="AH123" s="118">
        <f>IF($C123="TD",INDEX('4. CPI-tabel'!$D$20:$Z$42,$E123-2003,AH$28-2003),
IF(AH$28&gt;=$E123,MAX(1,INDEX('4. CPI-tabel'!$D$20:$Z$42,MAX($E123,2010)-2003,AH$28-2003)),0))</f>
        <v>1.3076355999939411</v>
      </c>
      <c r="AI123" s="118">
        <f>IF($C123="TD",INDEX('4. CPI-tabel'!$D$20:$Z$42,$E123-2003,AI$28-2003),
IF(AI$28&gt;=$E123,MAX(1,INDEX('4. CPI-tabel'!$D$20:$Z$42,MAX($E123,2010)-2003,AI$28-2003)),0))</f>
        <v>1.3076355999939411</v>
      </c>
      <c r="AJ123" s="118">
        <f>IF($C123="TD",INDEX('4. CPI-tabel'!$D$20:$Z$42,$E123-2003,AJ$28-2003),
IF(AJ$28&gt;=$E123,MAX(1,INDEX('4. CPI-tabel'!$D$20:$Z$42,MAX($E123,2010)-2003,AJ$28-2003)),0))</f>
        <v>1.3076355999939411</v>
      </c>
      <c r="AK123" s="118">
        <f>IF($C123="TD",INDEX('4. CPI-tabel'!$D$20:$Z$42,$E123-2003,AK$28-2003),
IF(AK$28&gt;=$E123,MAX(1,INDEX('4. CPI-tabel'!$D$20:$Z$42,MAX($E123,2010)-2003,AK$28-2003)),0))</f>
        <v>1.3076355999939411</v>
      </c>
      <c r="AL123" s="118">
        <f>IF($C123="TD",INDEX('4. CPI-tabel'!$D$20:$Z$42,$E123-2003,AL$28-2003),
IF(AL$28&gt;=$E123,MAX(1,INDEX('4. CPI-tabel'!$D$20:$Z$42,MAX($E123,2010)-2003,AL$28-2003)),0))</f>
        <v>1.3076355999939411</v>
      </c>
      <c r="AM123" s="118">
        <f>IF($C123="TD",INDEX('4. CPI-tabel'!$D$20:$Z$42,$E123-2003,AM$28-2003),
IF(AM$28&gt;=$E123,MAX(1,INDEX('4. CPI-tabel'!$D$20:$Z$42,MAX($E123,2010)-2003,AM$28-2003)),0))</f>
        <v>1.3076355999939411</v>
      </c>
      <c r="AO123" s="87">
        <f t="shared" si="21"/>
        <v>0</v>
      </c>
      <c r="AP123" s="87">
        <f t="shared" si="22"/>
        <v>0</v>
      </c>
      <c r="AQ123" s="87">
        <f t="shared" si="23"/>
        <v>0</v>
      </c>
      <c r="AR123" s="87">
        <f t="shared" si="24"/>
        <v>0</v>
      </c>
      <c r="AS123" s="87">
        <f t="shared" si="25"/>
        <v>0</v>
      </c>
      <c r="AT123" s="87">
        <f t="shared" si="26"/>
        <v>0</v>
      </c>
      <c r="AU123" s="87">
        <f t="shared" si="27"/>
        <v>0</v>
      </c>
      <c r="AV123" s="87">
        <f t="shared" si="28"/>
        <v>0</v>
      </c>
      <c r="AW123" s="87">
        <f t="shared" si="29"/>
        <v>0</v>
      </c>
      <c r="AX123" s="87">
        <f t="shared" si="30"/>
        <v>0</v>
      </c>
      <c r="AY123" s="87">
        <f t="shared" si="31"/>
        <v>0</v>
      </c>
      <c r="AZ123" s="87">
        <f t="shared" si="32"/>
        <v>0</v>
      </c>
      <c r="BA123" s="87">
        <f t="shared" si="33"/>
        <v>0</v>
      </c>
      <c r="BB123" s="87">
        <f t="shared" si="34"/>
        <v>0</v>
      </c>
      <c r="BC123" s="87">
        <f t="shared" si="35"/>
        <v>0</v>
      </c>
      <c r="BD123" s="87">
        <f t="shared" si="36"/>
        <v>0</v>
      </c>
    </row>
    <row r="124" spans="1:56" s="20" customFormat="1" x14ac:dyDescent="0.2">
      <c r="A124" s="41"/>
      <c r="B124" s="86">
        <f>'3. Investeringen'!B110</f>
        <v>96</v>
      </c>
      <c r="C124" s="86" t="str">
        <f>'3. Investeringen'!F110</f>
        <v>TD</v>
      </c>
      <c r="D124" s="86" t="str">
        <f>'3. Investeringen'!G110</f>
        <v>Nieuwe investeringen TD</v>
      </c>
      <c r="E124" s="121">
        <f>'3. Investeringen'!K110</f>
        <v>2005</v>
      </c>
      <c r="G124" s="86">
        <f>'7. Nominale afschrijvingen'!R113</f>
        <v>8149.1667920577738</v>
      </c>
      <c r="H124" s="86">
        <f>'7. Nominale afschrijvingen'!S113</f>
        <v>8149.1667920577738</v>
      </c>
      <c r="I124" s="86">
        <f>'7. Nominale afschrijvingen'!T113</f>
        <v>8149.1667920577738</v>
      </c>
      <c r="J124" s="86">
        <f>'7. Nominale afschrijvingen'!U113</f>
        <v>8149.1667920577738</v>
      </c>
      <c r="K124" s="86">
        <f>'7. Nominale afschrijvingen'!V113</f>
        <v>8149.1667920577738</v>
      </c>
      <c r="L124" s="86">
        <f>'7. Nominale afschrijvingen'!W113</f>
        <v>8149.1667920577738</v>
      </c>
      <c r="M124" s="86">
        <f>'7. Nominale afschrijvingen'!X113</f>
        <v>8149.1667920577738</v>
      </c>
      <c r="N124" s="86">
        <f>'7. Nominale afschrijvingen'!Y113</f>
        <v>8149.1667920577738</v>
      </c>
      <c r="O124" s="86">
        <f>'7. Nominale afschrijvingen'!Z113</f>
        <v>8149.1667920577738</v>
      </c>
      <c r="P124" s="86">
        <f>'7. Nominale afschrijvingen'!AA113</f>
        <v>8149.1667920577738</v>
      </c>
      <c r="Q124" s="86">
        <f>'7. Nominale afschrijvingen'!AB113</f>
        <v>8149.1667920577738</v>
      </c>
      <c r="R124" s="86">
        <f>'7. Nominale afschrijvingen'!AC113</f>
        <v>9779.0001504693282</v>
      </c>
      <c r="S124" s="86">
        <f>'7. Nominale afschrijvingen'!AD113</f>
        <v>9474.2001457793758</v>
      </c>
      <c r="T124" s="86">
        <f>'7. Nominale afschrijvingen'!AE113</f>
        <v>9178.9004009758628</v>
      </c>
      <c r="U124" s="86">
        <f>'7. Nominale afschrijvingen'!AF113</f>
        <v>8892.8048040623307</v>
      </c>
      <c r="V124" s="86">
        <f>'7. Nominale afschrijvingen'!AG113</f>
        <v>8615.6264725071414</v>
      </c>
      <c r="W124" s="65"/>
      <c r="X124" s="118">
        <f>IF($C124="TD",INDEX('4. CPI-tabel'!$D$20:$Z$42,$E124-2003,X$28-2003),
IF(X$28&gt;=$E124,MAX(1,INDEX('4. CPI-tabel'!$D$20:$Z$42,MAX($E124,2010)-2003,X$28-2003)),0))</f>
        <v>1.0964366931991631</v>
      </c>
      <c r="Y124" s="118">
        <f>IF($C124="TD",INDEX('4. CPI-tabel'!$D$20:$Z$42,$E124-2003,Y$28-2003),
IF(Y$28&gt;=$E124,MAX(1,INDEX('4. CPI-tabel'!$D$20:$Z$42,MAX($E124,2010)-2003,Y$28-2003)),0))</f>
        <v>1.1249440472223413</v>
      </c>
      <c r="Z124" s="118">
        <f>IF($C124="TD",INDEX('4. CPI-tabel'!$D$20:$Z$42,$E124-2003,Z$28-2003),
IF(Z$28&gt;=$E124,MAX(1,INDEX('4. CPI-tabel'!$D$20:$Z$42,MAX($E124,2010)-2003,Z$28-2003)),0))</f>
        <v>1.1508177603084551</v>
      </c>
      <c r="AA124" s="118">
        <f>IF($C124="TD",INDEX('4. CPI-tabel'!$D$20:$Z$42,$E124-2003,AA$28-2003),
IF(AA$28&gt;=$E124,MAX(1,INDEX('4. CPI-tabel'!$D$20:$Z$42,MAX($E124,2010)-2003,AA$28-2003)),0))</f>
        <v>1.1830406575970918</v>
      </c>
      <c r="AB124" s="118">
        <f>IF($C124="TD",INDEX('4. CPI-tabel'!$D$20:$Z$42,$E124-2003,AB$28-2003),
IF(AB$28&gt;=$E124,MAX(1,INDEX('4. CPI-tabel'!$D$20:$Z$42,MAX($E124,2010)-2003,AB$28-2003)),0))</f>
        <v>1.1948710641730627</v>
      </c>
      <c r="AC124" s="118">
        <f>IF($C124="TD",INDEX('4. CPI-tabel'!$D$20:$Z$42,$E124-2003,AC$28-2003),
IF(AC$28&gt;=$E124,MAX(1,INDEX('4. CPI-tabel'!$D$20:$Z$42,MAX($E124,2010)-2003,AC$28-2003)),0))</f>
        <v>1.2044300326864472</v>
      </c>
      <c r="AD124" s="118">
        <f>IF($C124="TD",INDEX('4. CPI-tabel'!$D$20:$Z$42,$E124-2003,AD$28-2003),
IF(AD$28&gt;=$E124,MAX(1,INDEX('4. CPI-tabel'!$D$20:$Z$42,MAX($E124,2010)-2003,AD$28-2003)),0))</f>
        <v>1.2068388927518201</v>
      </c>
      <c r="AE124" s="118">
        <f>IF($C124="TD",INDEX('4. CPI-tabel'!$D$20:$Z$42,$E124-2003,AE$28-2003),
IF(AE$28&gt;=$E124,MAX(1,INDEX('4. CPI-tabel'!$D$20:$Z$42,MAX($E124,2010)-2003,AE$28-2003)),0))</f>
        <v>1.2237346372503457</v>
      </c>
      <c r="AF124" s="118">
        <f>IF($C124="TD",INDEX('4. CPI-tabel'!$D$20:$Z$42,$E124-2003,AF$28-2003),
IF(AF$28&gt;=$E124,MAX(1,INDEX('4. CPI-tabel'!$D$20:$Z$42,MAX($E124,2010)-2003,AF$28-2003)),0))</f>
        <v>1.2494330646326028</v>
      </c>
      <c r="AG124" s="118">
        <f>IF($C124="TD",INDEX('4. CPI-tabel'!$D$20:$Z$42,$E124-2003,AG$28-2003),
IF(AG$28&gt;=$E124,MAX(1,INDEX('4. CPI-tabel'!$D$20:$Z$42,MAX($E124,2010)-2003,AG$28-2003)),0))</f>
        <v>1.2844171904423158</v>
      </c>
      <c r="AH124" s="118">
        <f>IF($C124="TD",INDEX('4. CPI-tabel'!$D$20:$Z$42,$E124-2003,AH$28-2003),
IF(AH$28&gt;=$E124,MAX(1,INDEX('4. CPI-tabel'!$D$20:$Z$42,MAX($E124,2010)-2003,AH$28-2003)),0))</f>
        <v>1.2934081107754118</v>
      </c>
      <c r="AI124" s="118">
        <f>IF($C124="TD",INDEX('4. CPI-tabel'!$D$20:$Z$42,$E124-2003,AI$28-2003),
IF(AI$28&gt;=$E124,MAX(1,INDEX('4. CPI-tabel'!$D$20:$Z$42,MAX($E124,2010)-2003,AI$28-2003)),0))</f>
        <v>1.2934081107754118</v>
      </c>
      <c r="AJ124" s="118">
        <f>IF($C124="TD",INDEX('4. CPI-tabel'!$D$20:$Z$42,$E124-2003,AJ$28-2003),
IF(AJ$28&gt;=$E124,MAX(1,INDEX('4. CPI-tabel'!$D$20:$Z$42,MAX($E124,2010)-2003,AJ$28-2003)),0))</f>
        <v>1.2934081107754118</v>
      </c>
      <c r="AK124" s="118">
        <f>IF($C124="TD",INDEX('4. CPI-tabel'!$D$20:$Z$42,$E124-2003,AK$28-2003),
IF(AK$28&gt;=$E124,MAX(1,INDEX('4. CPI-tabel'!$D$20:$Z$42,MAX($E124,2010)-2003,AK$28-2003)),0))</f>
        <v>1.2934081107754118</v>
      </c>
      <c r="AL124" s="118">
        <f>IF($C124="TD",INDEX('4. CPI-tabel'!$D$20:$Z$42,$E124-2003,AL$28-2003),
IF(AL$28&gt;=$E124,MAX(1,INDEX('4. CPI-tabel'!$D$20:$Z$42,MAX($E124,2010)-2003,AL$28-2003)),0))</f>
        <v>1.2934081107754118</v>
      </c>
      <c r="AM124" s="118">
        <f>IF($C124="TD",INDEX('4. CPI-tabel'!$D$20:$Z$42,$E124-2003,AM$28-2003),
IF(AM$28&gt;=$E124,MAX(1,INDEX('4. CPI-tabel'!$D$20:$Z$42,MAX($E124,2010)-2003,AM$28-2003)),0))</f>
        <v>1.2934081107754118</v>
      </c>
      <c r="AO124" s="87">
        <f t="shared" si="21"/>
        <v>8935.0454898122571</v>
      </c>
      <c r="AP124" s="87">
        <f t="shared" si="22"/>
        <v>9167.3566725473756</v>
      </c>
      <c r="AQ124" s="87">
        <f t="shared" si="23"/>
        <v>9378.2058760159653</v>
      </c>
      <c r="AR124" s="87">
        <f t="shared" si="24"/>
        <v>9640.7956405444111</v>
      </c>
      <c r="AS124" s="87">
        <f t="shared" si="25"/>
        <v>9737.2035969498556</v>
      </c>
      <c r="AT124" s="87">
        <f t="shared" si="26"/>
        <v>9815.1012257254552</v>
      </c>
      <c r="AU124" s="87">
        <f t="shared" si="27"/>
        <v>9834.731428176905</v>
      </c>
      <c r="AV124" s="87">
        <f t="shared" si="28"/>
        <v>9972.4176681713834</v>
      </c>
      <c r="AW124" s="87">
        <f t="shared" si="29"/>
        <v>10181.838439202982</v>
      </c>
      <c r="AX124" s="87">
        <f t="shared" si="30"/>
        <v>10466.929915500667</v>
      </c>
      <c r="AY124" s="87">
        <f t="shared" si="31"/>
        <v>10540.198424909169</v>
      </c>
      <c r="AZ124" s="87">
        <f t="shared" si="32"/>
        <v>12648.238109891003</v>
      </c>
      <c r="BA124" s="87">
        <f t="shared" si="33"/>
        <v>12254.007311660635</v>
      </c>
      <c r="BB124" s="87">
        <f t="shared" si="34"/>
        <v>11872.06422662186</v>
      </c>
      <c r="BC124" s="87">
        <f t="shared" si="35"/>
        <v>11502.025861116766</v>
      </c>
      <c r="BD124" s="87">
        <f t="shared" si="36"/>
        <v>11143.521158952088</v>
      </c>
    </row>
    <row r="125" spans="1:56" s="20" customFormat="1" x14ac:dyDescent="0.2">
      <c r="A125" s="41"/>
      <c r="B125" s="86">
        <f>'3. Investeringen'!B111</f>
        <v>97</v>
      </c>
      <c r="C125" s="86" t="str">
        <f>'3. Investeringen'!F111</f>
        <v>TD</v>
      </c>
      <c r="D125" s="86" t="str">
        <f>'3. Investeringen'!G111</f>
        <v>Nieuwe investeringen TD</v>
      </c>
      <c r="E125" s="121">
        <f>'3. Investeringen'!K111</f>
        <v>2005</v>
      </c>
      <c r="G125" s="86">
        <f>'7. Nominale afschrijvingen'!R114</f>
        <v>28236.225488623488</v>
      </c>
      <c r="H125" s="86">
        <f>'7. Nominale afschrijvingen'!S114</f>
        <v>28236.225488623488</v>
      </c>
      <c r="I125" s="86">
        <f>'7. Nominale afschrijvingen'!T114</f>
        <v>28236.225488623488</v>
      </c>
      <c r="J125" s="86">
        <f>'7. Nominale afschrijvingen'!U114</f>
        <v>28236.225488623488</v>
      </c>
      <c r="K125" s="86">
        <f>'7. Nominale afschrijvingen'!V114</f>
        <v>28236.225488623488</v>
      </c>
      <c r="L125" s="86">
        <f>'7. Nominale afschrijvingen'!W114</f>
        <v>28236.225488623488</v>
      </c>
      <c r="M125" s="86">
        <f>'7. Nominale afschrijvingen'!X114</f>
        <v>28236.225488623488</v>
      </c>
      <c r="N125" s="86">
        <f>'7. Nominale afschrijvingen'!Y114</f>
        <v>28236.225488623488</v>
      </c>
      <c r="O125" s="86">
        <f>'7. Nominale afschrijvingen'!Z114</f>
        <v>28236.225488623488</v>
      </c>
      <c r="P125" s="86">
        <f>'7. Nominale afschrijvingen'!AA114</f>
        <v>28236.225488623488</v>
      </c>
      <c r="Q125" s="86">
        <f>'7. Nominale afschrijvingen'!AB114</f>
        <v>28236.225488623488</v>
      </c>
      <c r="R125" s="86">
        <f>'7. Nominale afschrijvingen'!AC114</f>
        <v>33883.470586348179</v>
      </c>
      <c r="S125" s="86">
        <f>'7. Nominale afschrijvingen'!AD114</f>
        <v>32456.798140607207</v>
      </c>
      <c r="T125" s="86">
        <f>'7. Nominale afschrijvingen'!AE114</f>
        <v>31090.196113634269</v>
      </c>
      <c r="U125" s="86">
        <f>'7. Nominale afschrijvingen'!AF114</f>
        <v>29781.135224639143</v>
      </c>
      <c r="V125" s="86">
        <f>'7. Nominale afschrijvingen'!AG114</f>
        <v>28527.192688864867</v>
      </c>
      <c r="W125" s="65"/>
      <c r="X125" s="118">
        <f>IF($C125="TD",INDEX('4. CPI-tabel'!$D$20:$Z$42,$E125-2003,X$28-2003),
IF(X$28&gt;=$E125,MAX(1,INDEX('4. CPI-tabel'!$D$20:$Z$42,MAX($E125,2010)-2003,X$28-2003)),0))</f>
        <v>1.0964366931991631</v>
      </c>
      <c r="Y125" s="118">
        <f>IF($C125="TD",INDEX('4. CPI-tabel'!$D$20:$Z$42,$E125-2003,Y$28-2003),
IF(Y$28&gt;=$E125,MAX(1,INDEX('4. CPI-tabel'!$D$20:$Z$42,MAX($E125,2010)-2003,Y$28-2003)),0))</f>
        <v>1.1249440472223413</v>
      </c>
      <c r="Z125" s="118">
        <f>IF($C125="TD",INDEX('4. CPI-tabel'!$D$20:$Z$42,$E125-2003,Z$28-2003),
IF(Z$28&gt;=$E125,MAX(1,INDEX('4. CPI-tabel'!$D$20:$Z$42,MAX($E125,2010)-2003,Z$28-2003)),0))</f>
        <v>1.1508177603084551</v>
      </c>
      <c r="AA125" s="118">
        <f>IF($C125="TD",INDEX('4. CPI-tabel'!$D$20:$Z$42,$E125-2003,AA$28-2003),
IF(AA$28&gt;=$E125,MAX(1,INDEX('4. CPI-tabel'!$D$20:$Z$42,MAX($E125,2010)-2003,AA$28-2003)),0))</f>
        <v>1.1830406575970918</v>
      </c>
      <c r="AB125" s="118">
        <f>IF($C125="TD",INDEX('4. CPI-tabel'!$D$20:$Z$42,$E125-2003,AB$28-2003),
IF(AB$28&gt;=$E125,MAX(1,INDEX('4. CPI-tabel'!$D$20:$Z$42,MAX($E125,2010)-2003,AB$28-2003)),0))</f>
        <v>1.1948710641730627</v>
      </c>
      <c r="AC125" s="118">
        <f>IF($C125="TD",INDEX('4. CPI-tabel'!$D$20:$Z$42,$E125-2003,AC$28-2003),
IF(AC$28&gt;=$E125,MAX(1,INDEX('4. CPI-tabel'!$D$20:$Z$42,MAX($E125,2010)-2003,AC$28-2003)),0))</f>
        <v>1.2044300326864472</v>
      </c>
      <c r="AD125" s="118">
        <f>IF($C125="TD",INDEX('4. CPI-tabel'!$D$20:$Z$42,$E125-2003,AD$28-2003),
IF(AD$28&gt;=$E125,MAX(1,INDEX('4. CPI-tabel'!$D$20:$Z$42,MAX($E125,2010)-2003,AD$28-2003)),0))</f>
        <v>1.2068388927518201</v>
      </c>
      <c r="AE125" s="118">
        <f>IF($C125="TD",INDEX('4. CPI-tabel'!$D$20:$Z$42,$E125-2003,AE$28-2003),
IF(AE$28&gt;=$E125,MAX(1,INDEX('4. CPI-tabel'!$D$20:$Z$42,MAX($E125,2010)-2003,AE$28-2003)),0))</f>
        <v>1.2237346372503457</v>
      </c>
      <c r="AF125" s="118">
        <f>IF($C125="TD",INDEX('4. CPI-tabel'!$D$20:$Z$42,$E125-2003,AF$28-2003),
IF(AF$28&gt;=$E125,MAX(1,INDEX('4. CPI-tabel'!$D$20:$Z$42,MAX($E125,2010)-2003,AF$28-2003)),0))</f>
        <v>1.2494330646326028</v>
      </c>
      <c r="AG125" s="118">
        <f>IF($C125="TD",INDEX('4. CPI-tabel'!$D$20:$Z$42,$E125-2003,AG$28-2003),
IF(AG$28&gt;=$E125,MAX(1,INDEX('4. CPI-tabel'!$D$20:$Z$42,MAX($E125,2010)-2003,AG$28-2003)),0))</f>
        <v>1.2844171904423158</v>
      </c>
      <c r="AH125" s="118">
        <f>IF($C125="TD",INDEX('4. CPI-tabel'!$D$20:$Z$42,$E125-2003,AH$28-2003),
IF(AH$28&gt;=$E125,MAX(1,INDEX('4. CPI-tabel'!$D$20:$Z$42,MAX($E125,2010)-2003,AH$28-2003)),0))</f>
        <v>1.2934081107754118</v>
      </c>
      <c r="AI125" s="118">
        <f>IF($C125="TD",INDEX('4. CPI-tabel'!$D$20:$Z$42,$E125-2003,AI$28-2003),
IF(AI$28&gt;=$E125,MAX(1,INDEX('4. CPI-tabel'!$D$20:$Z$42,MAX($E125,2010)-2003,AI$28-2003)),0))</f>
        <v>1.2934081107754118</v>
      </c>
      <c r="AJ125" s="118">
        <f>IF($C125="TD",INDEX('4. CPI-tabel'!$D$20:$Z$42,$E125-2003,AJ$28-2003),
IF(AJ$28&gt;=$E125,MAX(1,INDEX('4. CPI-tabel'!$D$20:$Z$42,MAX($E125,2010)-2003,AJ$28-2003)),0))</f>
        <v>1.2934081107754118</v>
      </c>
      <c r="AK125" s="118">
        <f>IF($C125="TD",INDEX('4. CPI-tabel'!$D$20:$Z$42,$E125-2003,AK$28-2003),
IF(AK$28&gt;=$E125,MAX(1,INDEX('4. CPI-tabel'!$D$20:$Z$42,MAX($E125,2010)-2003,AK$28-2003)),0))</f>
        <v>1.2934081107754118</v>
      </c>
      <c r="AL125" s="118">
        <f>IF($C125="TD",INDEX('4. CPI-tabel'!$D$20:$Z$42,$E125-2003,AL$28-2003),
IF(AL$28&gt;=$E125,MAX(1,INDEX('4. CPI-tabel'!$D$20:$Z$42,MAX($E125,2010)-2003,AL$28-2003)),0))</f>
        <v>1.2934081107754118</v>
      </c>
      <c r="AM125" s="118">
        <f>IF($C125="TD",INDEX('4. CPI-tabel'!$D$20:$Z$42,$E125-2003,AM$28-2003),
IF(AM$28&gt;=$E125,MAX(1,INDEX('4. CPI-tabel'!$D$20:$Z$42,MAX($E125,2010)-2003,AM$28-2003)),0))</f>
        <v>1.2934081107754118</v>
      </c>
      <c r="AO125" s="87">
        <f t="shared" si="21"/>
        <v>30959.23370317226</v>
      </c>
      <c r="AP125" s="87">
        <f t="shared" si="22"/>
        <v>31764.173779454737</v>
      </c>
      <c r="AQ125" s="87">
        <f t="shared" si="23"/>
        <v>32494.749776382196</v>
      </c>
      <c r="AR125" s="87">
        <f t="shared" si="24"/>
        <v>33404.602770120895</v>
      </c>
      <c r="AS125" s="87">
        <f t="shared" si="25"/>
        <v>33738.648797822105</v>
      </c>
      <c r="AT125" s="87">
        <f t="shared" si="26"/>
        <v>34008.55798820468</v>
      </c>
      <c r="AU125" s="87">
        <f t="shared" si="27"/>
        <v>34076.575104181087</v>
      </c>
      <c r="AV125" s="87">
        <f t="shared" si="28"/>
        <v>34553.647155639628</v>
      </c>
      <c r="AW125" s="87">
        <f t="shared" si="29"/>
        <v>35279.27374590806</v>
      </c>
      <c r="AX125" s="87">
        <f t="shared" si="30"/>
        <v>36267.093410793488</v>
      </c>
      <c r="AY125" s="87">
        <f t="shared" si="31"/>
        <v>36520.963064669035</v>
      </c>
      <c r="AZ125" s="87">
        <f t="shared" si="32"/>
        <v>43825.155677602837</v>
      </c>
      <c r="BA125" s="87">
        <f t="shared" si="33"/>
        <v>41979.885964861671</v>
      </c>
      <c r="BB125" s="87">
        <f t="shared" si="34"/>
        <v>40212.311818972754</v>
      </c>
      <c r="BC125" s="87">
        <f t="shared" si="35"/>
        <v>38519.161847647585</v>
      </c>
      <c r="BD125" s="87">
        <f t="shared" si="36"/>
        <v>36897.302401430847</v>
      </c>
    </row>
    <row r="126" spans="1:56" s="20" customFormat="1" x14ac:dyDescent="0.2">
      <c r="A126" s="41"/>
      <c r="B126" s="86">
        <f>'3. Investeringen'!B112</f>
        <v>98</v>
      </c>
      <c r="C126" s="86" t="str">
        <f>'3. Investeringen'!F112</f>
        <v>TD</v>
      </c>
      <c r="D126" s="86" t="str">
        <f>'3. Investeringen'!G112</f>
        <v>Nieuwe investeringen TD</v>
      </c>
      <c r="E126" s="121">
        <f>'3. Investeringen'!K112</f>
        <v>2005</v>
      </c>
      <c r="G126" s="86">
        <f>'7. Nominale afschrijvingen'!R115</f>
        <v>13484.817837666666</v>
      </c>
      <c r="H126" s="86">
        <f>'7. Nominale afschrijvingen'!S115</f>
        <v>13484.817837666666</v>
      </c>
      <c r="I126" s="86">
        <f>'7. Nominale afschrijvingen'!T115</f>
        <v>13484.817837666666</v>
      </c>
      <c r="J126" s="86">
        <f>'7. Nominale afschrijvingen'!U115</f>
        <v>13484.817837666666</v>
      </c>
      <c r="K126" s="86">
        <f>'7. Nominale afschrijvingen'!V115</f>
        <v>13484.817837666666</v>
      </c>
      <c r="L126" s="86">
        <f>'7. Nominale afschrijvingen'!W115</f>
        <v>13484.817837666666</v>
      </c>
      <c r="M126" s="86">
        <f>'7. Nominale afschrijvingen'!X115</f>
        <v>13484.817837666666</v>
      </c>
      <c r="N126" s="86">
        <f>'7. Nominale afschrijvingen'!Y115</f>
        <v>13484.817837666666</v>
      </c>
      <c r="O126" s="86">
        <f>'7. Nominale afschrijvingen'!Z115</f>
        <v>13484.817837666666</v>
      </c>
      <c r="P126" s="86">
        <f>'7. Nominale afschrijvingen'!AA115</f>
        <v>13484.817837666666</v>
      </c>
      <c r="Q126" s="86">
        <f>'7. Nominale afschrijvingen'!AB115</f>
        <v>13484.817837666666</v>
      </c>
      <c r="R126" s="86">
        <f>'7. Nominale afschrijvingen'!AC115</f>
        <v>16181.781405199999</v>
      </c>
      <c r="S126" s="86">
        <f>'7. Nominale afschrijvingen'!AD115</f>
        <v>14743.40083584889</v>
      </c>
      <c r="T126" s="86">
        <f>'7. Nominale afschrijvingen'!AE115</f>
        <v>13432.876317106768</v>
      </c>
      <c r="U126" s="86">
        <f>'7. Nominale afschrijvingen'!AF115</f>
        <v>13113.045928604224</v>
      </c>
      <c r="V126" s="86">
        <f>'7. Nominale afschrijvingen'!AG115</f>
        <v>13113.045928604224</v>
      </c>
      <c r="W126" s="65"/>
      <c r="X126" s="118">
        <f>IF($C126="TD",INDEX('4. CPI-tabel'!$D$20:$Z$42,$E126-2003,X$28-2003),
IF(X$28&gt;=$E126,MAX(1,INDEX('4. CPI-tabel'!$D$20:$Z$42,MAX($E126,2010)-2003,X$28-2003)),0))</f>
        <v>1.0964366931991631</v>
      </c>
      <c r="Y126" s="118">
        <f>IF($C126="TD",INDEX('4. CPI-tabel'!$D$20:$Z$42,$E126-2003,Y$28-2003),
IF(Y$28&gt;=$E126,MAX(1,INDEX('4. CPI-tabel'!$D$20:$Z$42,MAX($E126,2010)-2003,Y$28-2003)),0))</f>
        <v>1.1249440472223413</v>
      </c>
      <c r="Z126" s="118">
        <f>IF($C126="TD",INDEX('4. CPI-tabel'!$D$20:$Z$42,$E126-2003,Z$28-2003),
IF(Z$28&gt;=$E126,MAX(1,INDEX('4. CPI-tabel'!$D$20:$Z$42,MAX($E126,2010)-2003,Z$28-2003)),0))</f>
        <v>1.1508177603084551</v>
      </c>
      <c r="AA126" s="118">
        <f>IF($C126="TD",INDEX('4. CPI-tabel'!$D$20:$Z$42,$E126-2003,AA$28-2003),
IF(AA$28&gt;=$E126,MAX(1,INDEX('4. CPI-tabel'!$D$20:$Z$42,MAX($E126,2010)-2003,AA$28-2003)),0))</f>
        <v>1.1830406575970918</v>
      </c>
      <c r="AB126" s="118">
        <f>IF($C126="TD",INDEX('4. CPI-tabel'!$D$20:$Z$42,$E126-2003,AB$28-2003),
IF(AB$28&gt;=$E126,MAX(1,INDEX('4. CPI-tabel'!$D$20:$Z$42,MAX($E126,2010)-2003,AB$28-2003)),0))</f>
        <v>1.1948710641730627</v>
      </c>
      <c r="AC126" s="118">
        <f>IF($C126="TD",INDEX('4. CPI-tabel'!$D$20:$Z$42,$E126-2003,AC$28-2003),
IF(AC$28&gt;=$E126,MAX(1,INDEX('4. CPI-tabel'!$D$20:$Z$42,MAX($E126,2010)-2003,AC$28-2003)),0))</f>
        <v>1.2044300326864472</v>
      </c>
      <c r="AD126" s="118">
        <f>IF($C126="TD",INDEX('4. CPI-tabel'!$D$20:$Z$42,$E126-2003,AD$28-2003),
IF(AD$28&gt;=$E126,MAX(1,INDEX('4. CPI-tabel'!$D$20:$Z$42,MAX($E126,2010)-2003,AD$28-2003)),0))</f>
        <v>1.2068388927518201</v>
      </c>
      <c r="AE126" s="118">
        <f>IF($C126="TD",INDEX('4. CPI-tabel'!$D$20:$Z$42,$E126-2003,AE$28-2003),
IF(AE$28&gt;=$E126,MAX(1,INDEX('4. CPI-tabel'!$D$20:$Z$42,MAX($E126,2010)-2003,AE$28-2003)),0))</f>
        <v>1.2237346372503457</v>
      </c>
      <c r="AF126" s="118">
        <f>IF($C126="TD",INDEX('4. CPI-tabel'!$D$20:$Z$42,$E126-2003,AF$28-2003),
IF(AF$28&gt;=$E126,MAX(1,INDEX('4. CPI-tabel'!$D$20:$Z$42,MAX($E126,2010)-2003,AF$28-2003)),0))</f>
        <v>1.2494330646326028</v>
      </c>
      <c r="AG126" s="118">
        <f>IF($C126="TD",INDEX('4. CPI-tabel'!$D$20:$Z$42,$E126-2003,AG$28-2003),
IF(AG$28&gt;=$E126,MAX(1,INDEX('4. CPI-tabel'!$D$20:$Z$42,MAX($E126,2010)-2003,AG$28-2003)),0))</f>
        <v>1.2844171904423158</v>
      </c>
      <c r="AH126" s="118">
        <f>IF($C126="TD",INDEX('4. CPI-tabel'!$D$20:$Z$42,$E126-2003,AH$28-2003),
IF(AH$28&gt;=$E126,MAX(1,INDEX('4. CPI-tabel'!$D$20:$Z$42,MAX($E126,2010)-2003,AH$28-2003)),0))</f>
        <v>1.2934081107754118</v>
      </c>
      <c r="AI126" s="118">
        <f>IF($C126="TD",INDEX('4. CPI-tabel'!$D$20:$Z$42,$E126-2003,AI$28-2003),
IF(AI$28&gt;=$E126,MAX(1,INDEX('4. CPI-tabel'!$D$20:$Z$42,MAX($E126,2010)-2003,AI$28-2003)),0))</f>
        <v>1.2934081107754118</v>
      </c>
      <c r="AJ126" s="118">
        <f>IF($C126="TD",INDEX('4. CPI-tabel'!$D$20:$Z$42,$E126-2003,AJ$28-2003),
IF(AJ$28&gt;=$E126,MAX(1,INDEX('4. CPI-tabel'!$D$20:$Z$42,MAX($E126,2010)-2003,AJ$28-2003)),0))</f>
        <v>1.2934081107754118</v>
      </c>
      <c r="AK126" s="118">
        <f>IF($C126="TD",INDEX('4. CPI-tabel'!$D$20:$Z$42,$E126-2003,AK$28-2003),
IF(AK$28&gt;=$E126,MAX(1,INDEX('4. CPI-tabel'!$D$20:$Z$42,MAX($E126,2010)-2003,AK$28-2003)),0))</f>
        <v>1.2934081107754118</v>
      </c>
      <c r="AL126" s="118">
        <f>IF($C126="TD",INDEX('4. CPI-tabel'!$D$20:$Z$42,$E126-2003,AL$28-2003),
IF(AL$28&gt;=$E126,MAX(1,INDEX('4. CPI-tabel'!$D$20:$Z$42,MAX($E126,2010)-2003,AL$28-2003)),0))</f>
        <v>1.2934081107754118</v>
      </c>
      <c r="AM126" s="118">
        <f>IF($C126="TD",INDEX('4. CPI-tabel'!$D$20:$Z$42,$E126-2003,AM$28-2003),
IF(AM$28&gt;=$E126,MAX(1,INDEX('4. CPI-tabel'!$D$20:$Z$42,MAX($E126,2010)-2003,AM$28-2003)),0))</f>
        <v>1.2934081107754118</v>
      </c>
      <c r="AO126" s="87">
        <f t="shared" si="21"/>
        <v>14785.249078324328</v>
      </c>
      <c r="AP126" s="87">
        <f t="shared" si="22"/>
        <v>15169.665554360759</v>
      </c>
      <c r="AQ126" s="87">
        <f t="shared" si="23"/>
        <v>15518.567862111056</v>
      </c>
      <c r="AR126" s="87">
        <f t="shared" si="24"/>
        <v>15953.087762250165</v>
      </c>
      <c r="AS126" s="87">
        <f t="shared" si="25"/>
        <v>16112.618639872666</v>
      </c>
      <c r="AT126" s="87">
        <f t="shared" si="26"/>
        <v>16241.519588991649</v>
      </c>
      <c r="AU126" s="87">
        <f t="shared" si="27"/>
        <v>16274.002628169632</v>
      </c>
      <c r="AV126" s="87">
        <f t="shared" si="28"/>
        <v>16501.838664964009</v>
      </c>
      <c r="AW126" s="87">
        <f t="shared" si="29"/>
        <v>16848.377276928251</v>
      </c>
      <c r="AX126" s="87">
        <f t="shared" si="30"/>
        <v>17320.131840682243</v>
      </c>
      <c r="AY126" s="87">
        <f t="shared" si="31"/>
        <v>17441.372763567015</v>
      </c>
      <c r="AZ126" s="87">
        <f t="shared" si="32"/>
        <v>20929.647316280421</v>
      </c>
      <c r="BA126" s="87">
        <f t="shared" si="33"/>
        <v>19069.234221499941</v>
      </c>
      <c r="BB126" s="87">
        <f t="shared" si="34"/>
        <v>17374.191179588837</v>
      </c>
      <c r="BC126" s="87">
        <f t="shared" si="35"/>
        <v>16960.519961027196</v>
      </c>
      <c r="BD126" s="87">
        <f t="shared" si="36"/>
        <v>16960.519961027196</v>
      </c>
    </row>
    <row r="127" spans="1:56" s="20" customFormat="1" x14ac:dyDescent="0.2">
      <c r="A127" s="41"/>
      <c r="B127" s="86">
        <f>'3. Investeringen'!B113</f>
        <v>99</v>
      </c>
      <c r="C127" s="86" t="str">
        <f>'3. Investeringen'!F113</f>
        <v>TD</v>
      </c>
      <c r="D127" s="86" t="str">
        <f>'3. Investeringen'!G113</f>
        <v>Nieuwe investeringen TD</v>
      </c>
      <c r="E127" s="121">
        <f>'3. Investeringen'!K113</f>
        <v>2005</v>
      </c>
      <c r="G127" s="86">
        <f>'7. Nominale afschrijvingen'!R116</f>
        <v>474.52861325525674</v>
      </c>
      <c r="H127" s="86">
        <f>'7. Nominale afschrijvingen'!S116</f>
        <v>474.5286132552568</v>
      </c>
      <c r="I127" s="86">
        <f>'7. Nominale afschrijvingen'!T116</f>
        <v>474.5286132552568</v>
      </c>
      <c r="J127" s="86">
        <f>'7. Nominale afschrijvingen'!U116</f>
        <v>474.5286132552568</v>
      </c>
      <c r="K127" s="86">
        <f>'7. Nominale afschrijvingen'!V116</f>
        <v>237.2643066276284</v>
      </c>
      <c r="L127" s="86">
        <f>'7. Nominale afschrijvingen'!W116</f>
        <v>0</v>
      </c>
      <c r="M127" s="86">
        <f>'7. Nominale afschrijvingen'!X116</f>
        <v>0</v>
      </c>
      <c r="N127" s="86">
        <f>'7. Nominale afschrijvingen'!Y116</f>
        <v>0</v>
      </c>
      <c r="O127" s="86">
        <f>'7. Nominale afschrijvingen'!Z116</f>
        <v>0</v>
      </c>
      <c r="P127" s="86">
        <f>'7. Nominale afschrijvingen'!AA116</f>
        <v>0</v>
      </c>
      <c r="Q127" s="86">
        <f>'7. Nominale afschrijvingen'!AB116</f>
        <v>0</v>
      </c>
      <c r="R127" s="86">
        <f>'7. Nominale afschrijvingen'!AC116</f>
        <v>0</v>
      </c>
      <c r="S127" s="86">
        <f>'7. Nominale afschrijvingen'!AD116</f>
        <v>0</v>
      </c>
      <c r="T127" s="86">
        <f>'7. Nominale afschrijvingen'!AE116</f>
        <v>0</v>
      </c>
      <c r="U127" s="86">
        <f>'7. Nominale afschrijvingen'!AF116</f>
        <v>0</v>
      </c>
      <c r="V127" s="86">
        <f>'7. Nominale afschrijvingen'!AG116</f>
        <v>0</v>
      </c>
      <c r="W127" s="65"/>
      <c r="X127" s="118">
        <f>IF($C127="TD",INDEX('4. CPI-tabel'!$D$20:$Z$42,$E127-2003,X$28-2003),
IF(X$28&gt;=$E127,MAX(1,INDEX('4. CPI-tabel'!$D$20:$Z$42,MAX($E127,2010)-2003,X$28-2003)),0))</f>
        <v>1.0964366931991631</v>
      </c>
      <c r="Y127" s="118">
        <f>IF($C127="TD",INDEX('4. CPI-tabel'!$D$20:$Z$42,$E127-2003,Y$28-2003),
IF(Y$28&gt;=$E127,MAX(1,INDEX('4. CPI-tabel'!$D$20:$Z$42,MAX($E127,2010)-2003,Y$28-2003)),0))</f>
        <v>1.1249440472223413</v>
      </c>
      <c r="Z127" s="118">
        <f>IF($C127="TD",INDEX('4. CPI-tabel'!$D$20:$Z$42,$E127-2003,Z$28-2003),
IF(Z$28&gt;=$E127,MAX(1,INDEX('4. CPI-tabel'!$D$20:$Z$42,MAX($E127,2010)-2003,Z$28-2003)),0))</f>
        <v>1.1508177603084551</v>
      </c>
      <c r="AA127" s="118">
        <f>IF($C127="TD",INDEX('4. CPI-tabel'!$D$20:$Z$42,$E127-2003,AA$28-2003),
IF(AA$28&gt;=$E127,MAX(1,INDEX('4. CPI-tabel'!$D$20:$Z$42,MAX($E127,2010)-2003,AA$28-2003)),0))</f>
        <v>1.1830406575970918</v>
      </c>
      <c r="AB127" s="118">
        <f>IF($C127="TD",INDEX('4. CPI-tabel'!$D$20:$Z$42,$E127-2003,AB$28-2003),
IF(AB$28&gt;=$E127,MAX(1,INDEX('4. CPI-tabel'!$D$20:$Z$42,MAX($E127,2010)-2003,AB$28-2003)),0))</f>
        <v>1.1948710641730627</v>
      </c>
      <c r="AC127" s="118">
        <f>IF($C127="TD",INDEX('4. CPI-tabel'!$D$20:$Z$42,$E127-2003,AC$28-2003),
IF(AC$28&gt;=$E127,MAX(1,INDEX('4. CPI-tabel'!$D$20:$Z$42,MAX($E127,2010)-2003,AC$28-2003)),0))</f>
        <v>1.2044300326864472</v>
      </c>
      <c r="AD127" s="118">
        <f>IF($C127="TD",INDEX('4. CPI-tabel'!$D$20:$Z$42,$E127-2003,AD$28-2003),
IF(AD$28&gt;=$E127,MAX(1,INDEX('4. CPI-tabel'!$D$20:$Z$42,MAX($E127,2010)-2003,AD$28-2003)),0))</f>
        <v>1.2068388927518201</v>
      </c>
      <c r="AE127" s="118">
        <f>IF($C127="TD",INDEX('4. CPI-tabel'!$D$20:$Z$42,$E127-2003,AE$28-2003),
IF(AE$28&gt;=$E127,MAX(1,INDEX('4. CPI-tabel'!$D$20:$Z$42,MAX($E127,2010)-2003,AE$28-2003)),0))</f>
        <v>1.2237346372503457</v>
      </c>
      <c r="AF127" s="118">
        <f>IF($C127="TD",INDEX('4. CPI-tabel'!$D$20:$Z$42,$E127-2003,AF$28-2003),
IF(AF$28&gt;=$E127,MAX(1,INDEX('4. CPI-tabel'!$D$20:$Z$42,MAX($E127,2010)-2003,AF$28-2003)),0))</f>
        <v>1.2494330646326028</v>
      </c>
      <c r="AG127" s="118">
        <f>IF($C127="TD",INDEX('4. CPI-tabel'!$D$20:$Z$42,$E127-2003,AG$28-2003),
IF(AG$28&gt;=$E127,MAX(1,INDEX('4. CPI-tabel'!$D$20:$Z$42,MAX($E127,2010)-2003,AG$28-2003)),0))</f>
        <v>1.2844171904423158</v>
      </c>
      <c r="AH127" s="118">
        <f>IF($C127="TD",INDEX('4. CPI-tabel'!$D$20:$Z$42,$E127-2003,AH$28-2003),
IF(AH$28&gt;=$E127,MAX(1,INDEX('4. CPI-tabel'!$D$20:$Z$42,MAX($E127,2010)-2003,AH$28-2003)),0))</f>
        <v>1.2934081107754118</v>
      </c>
      <c r="AI127" s="118">
        <f>IF($C127="TD",INDEX('4. CPI-tabel'!$D$20:$Z$42,$E127-2003,AI$28-2003),
IF(AI$28&gt;=$E127,MAX(1,INDEX('4. CPI-tabel'!$D$20:$Z$42,MAX($E127,2010)-2003,AI$28-2003)),0))</f>
        <v>1.2934081107754118</v>
      </c>
      <c r="AJ127" s="118">
        <f>IF($C127="TD",INDEX('4. CPI-tabel'!$D$20:$Z$42,$E127-2003,AJ$28-2003),
IF(AJ$28&gt;=$E127,MAX(1,INDEX('4. CPI-tabel'!$D$20:$Z$42,MAX($E127,2010)-2003,AJ$28-2003)),0))</f>
        <v>1.2934081107754118</v>
      </c>
      <c r="AK127" s="118">
        <f>IF($C127="TD",INDEX('4. CPI-tabel'!$D$20:$Z$42,$E127-2003,AK$28-2003),
IF(AK$28&gt;=$E127,MAX(1,INDEX('4. CPI-tabel'!$D$20:$Z$42,MAX($E127,2010)-2003,AK$28-2003)),0))</f>
        <v>1.2934081107754118</v>
      </c>
      <c r="AL127" s="118">
        <f>IF($C127="TD",INDEX('4. CPI-tabel'!$D$20:$Z$42,$E127-2003,AL$28-2003),
IF(AL$28&gt;=$E127,MAX(1,INDEX('4. CPI-tabel'!$D$20:$Z$42,MAX($E127,2010)-2003,AL$28-2003)),0))</f>
        <v>1.2934081107754118</v>
      </c>
      <c r="AM127" s="118">
        <f>IF($C127="TD",INDEX('4. CPI-tabel'!$D$20:$Z$42,$E127-2003,AM$28-2003),
IF(AM$28&gt;=$E127,MAX(1,INDEX('4. CPI-tabel'!$D$20:$Z$42,MAX($E127,2010)-2003,AM$28-2003)),0))</f>
        <v>1.2934081107754118</v>
      </c>
      <c r="AO127" s="87">
        <f t="shared" si="21"/>
        <v>520.29058354597828</v>
      </c>
      <c r="AP127" s="87">
        <f t="shared" si="22"/>
        <v>533.81813871817371</v>
      </c>
      <c r="AQ127" s="87">
        <f t="shared" si="23"/>
        <v>546.09595590869174</v>
      </c>
      <c r="AR127" s="87">
        <f t="shared" si="24"/>
        <v>561.38664267413503</v>
      </c>
      <c r="AS127" s="87">
        <f t="shared" si="25"/>
        <v>283.50025455043817</v>
      </c>
      <c r="AT127" s="87">
        <f t="shared" si="26"/>
        <v>0</v>
      </c>
      <c r="AU127" s="87">
        <f t="shared" si="27"/>
        <v>0</v>
      </c>
      <c r="AV127" s="87">
        <f t="shared" si="28"/>
        <v>0</v>
      </c>
      <c r="AW127" s="87">
        <f t="shared" si="29"/>
        <v>0</v>
      </c>
      <c r="AX127" s="87">
        <f t="shared" si="30"/>
        <v>0</v>
      </c>
      <c r="AY127" s="87">
        <f t="shared" si="31"/>
        <v>0</v>
      </c>
      <c r="AZ127" s="87">
        <f t="shared" si="32"/>
        <v>0</v>
      </c>
      <c r="BA127" s="87">
        <f t="shared" si="33"/>
        <v>0</v>
      </c>
      <c r="BB127" s="87">
        <f t="shared" si="34"/>
        <v>0</v>
      </c>
      <c r="BC127" s="87">
        <f t="shared" si="35"/>
        <v>0</v>
      </c>
      <c r="BD127" s="87">
        <f t="shared" si="36"/>
        <v>0</v>
      </c>
    </row>
    <row r="128" spans="1:56" s="20" customFormat="1" x14ac:dyDescent="0.2">
      <c r="A128" s="41"/>
      <c r="B128" s="86">
        <f>'3. Investeringen'!B114</f>
        <v>100</v>
      </c>
      <c r="C128" s="86" t="str">
        <f>'3. Investeringen'!F114</f>
        <v>TD</v>
      </c>
      <c r="D128" s="86" t="str">
        <f>'3. Investeringen'!G114</f>
        <v>Nieuwe investeringen TD</v>
      </c>
      <c r="E128" s="121">
        <f>'3. Investeringen'!K114</f>
        <v>2005</v>
      </c>
      <c r="G128" s="86">
        <f>'7. Nominale afschrijvingen'!R117</f>
        <v>0</v>
      </c>
      <c r="H128" s="86">
        <f>'7. Nominale afschrijvingen'!S117</f>
        <v>0</v>
      </c>
      <c r="I128" s="86">
        <f>'7. Nominale afschrijvingen'!T117</f>
        <v>0</v>
      </c>
      <c r="J128" s="86">
        <f>'7. Nominale afschrijvingen'!U117</f>
        <v>0</v>
      </c>
      <c r="K128" s="86">
        <f>'7. Nominale afschrijvingen'!V117</f>
        <v>0</v>
      </c>
      <c r="L128" s="86">
        <f>'7. Nominale afschrijvingen'!W117</f>
        <v>0</v>
      </c>
      <c r="M128" s="86">
        <f>'7. Nominale afschrijvingen'!X117</f>
        <v>0</v>
      </c>
      <c r="N128" s="86">
        <f>'7. Nominale afschrijvingen'!Y117</f>
        <v>0</v>
      </c>
      <c r="O128" s="86">
        <f>'7. Nominale afschrijvingen'!Z117</f>
        <v>0</v>
      </c>
      <c r="P128" s="86">
        <f>'7. Nominale afschrijvingen'!AA117</f>
        <v>0</v>
      </c>
      <c r="Q128" s="86">
        <f>'7. Nominale afschrijvingen'!AB117</f>
        <v>0</v>
      </c>
      <c r="R128" s="86">
        <f>'7. Nominale afschrijvingen'!AC117</f>
        <v>0</v>
      </c>
      <c r="S128" s="86">
        <f>'7. Nominale afschrijvingen'!AD117</f>
        <v>0</v>
      </c>
      <c r="T128" s="86">
        <f>'7. Nominale afschrijvingen'!AE117</f>
        <v>0</v>
      </c>
      <c r="U128" s="86">
        <f>'7. Nominale afschrijvingen'!AF117</f>
        <v>0</v>
      </c>
      <c r="V128" s="86">
        <f>'7. Nominale afschrijvingen'!AG117</f>
        <v>0</v>
      </c>
      <c r="W128" s="65"/>
      <c r="X128" s="118">
        <f>IF($C128="TD",INDEX('4. CPI-tabel'!$D$20:$Z$42,$E128-2003,X$28-2003),
IF(X$28&gt;=$E128,MAX(1,INDEX('4. CPI-tabel'!$D$20:$Z$42,MAX($E128,2010)-2003,X$28-2003)),0))</f>
        <v>1.0964366931991631</v>
      </c>
      <c r="Y128" s="118">
        <f>IF($C128="TD",INDEX('4. CPI-tabel'!$D$20:$Z$42,$E128-2003,Y$28-2003),
IF(Y$28&gt;=$E128,MAX(1,INDEX('4. CPI-tabel'!$D$20:$Z$42,MAX($E128,2010)-2003,Y$28-2003)),0))</f>
        <v>1.1249440472223413</v>
      </c>
      <c r="Z128" s="118">
        <f>IF($C128="TD",INDEX('4. CPI-tabel'!$D$20:$Z$42,$E128-2003,Z$28-2003),
IF(Z$28&gt;=$E128,MAX(1,INDEX('4. CPI-tabel'!$D$20:$Z$42,MAX($E128,2010)-2003,Z$28-2003)),0))</f>
        <v>1.1508177603084551</v>
      </c>
      <c r="AA128" s="118">
        <f>IF($C128="TD",INDEX('4. CPI-tabel'!$D$20:$Z$42,$E128-2003,AA$28-2003),
IF(AA$28&gt;=$E128,MAX(1,INDEX('4. CPI-tabel'!$D$20:$Z$42,MAX($E128,2010)-2003,AA$28-2003)),0))</f>
        <v>1.1830406575970918</v>
      </c>
      <c r="AB128" s="118">
        <f>IF($C128="TD",INDEX('4. CPI-tabel'!$D$20:$Z$42,$E128-2003,AB$28-2003),
IF(AB$28&gt;=$E128,MAX(1,INDEX('4. CPI-tabel'!$D$20:$Z$42,MAX($E128,2010)-2003,AB$28-2003)),0))</f>
        <v>1.1948710641730627</v>
      </c>
      <c r="AC128" s="118">
        <f>IF($C128="TD",INDEX('4. CPI-tabel'!$D$20:$Z$42,$E128-2003,AC$28-2003),
IF(AC$28&gt;=$E128,MAX(1,INDEX('4. CPI-tabel'!$D$20:$Z$42,MAX($E128,2010)-2003,AC$28-2003)),0))</f>
        <v>1.2044300326864472</v>
      </c>
      <c r="AD128" s="118">
        <f>IF($C128="TD",INDEX('4. CPI-tabel'!$D$20:$Z$42,$E128-2003,AD$28-2003),
IF(AD$28&gt;=$E128,MAX(1,INDEX('4. CPI-tabel'!$D$20:$Z$42,MAX($E128,2010)-2003,AD$28-2003)),0))</f>
        <v>1.2068388927518201</v>
      </c>
      <c r="AE128" s="118">
        <f>IF($C128="TD",INDEX('4. CPI-tabel'!$D$20:$Z$42,$E128-2003,AE$28-2003),
IF(AE$28&gt;=$E128,MAX(1,INDEX('4. CPI-tabel'!$D$20:$Z$42,MAX($E128,2010)-2003,AE$28-2003)),0))</f>
        <v>1.2237346372503457</v>
      </c>
      <c r="AF128" s="118">
        <f>IF($C128="TD",INDEX('4. CPI-tabel'!$D$20:$Z$42,$E128-2003,AF$28-2003),
IF(AF$28&gt;=$E128,MAX(1,INDEX('4. CPI-tabel'!$D$20:$Z$42,MAX($E128,2010)-2003,AF$28-2003)),0))</f>
        <v>1.2494330646326028</v>
      </c>
      <c r="AG128" s="118">
        <f>IF($C128="TD",INDEX('4. CPI-tabel'!$D$20:$Z$42,$E128-2003,AG$28-2003),
IF(AG$28&gt;=$E128,MAX(1,INDEX('4. CPI-tabel'!$D$20:$Z$42,MAX($E128,2010)-2003,AG$28-2003)),0))</f>
        <v>1.2844171904423158</v>
      </c>
      <c r="AH128" s="118">
        <f>IF($C128="TD",INDEX('4. CPI-tabel'!$D$20:$Z$42,$E128-2003,AH$28-2003),
IF(AH$28&gt;=$E128,MAX(1,INDEX('4. CPI-tabel'!$D$20:$Z$42,MAX($E128,2010)-2003,AH$28-2003)),0))</f>
        <v>1.2934081107754118</v>
      </c>
      <c r="AI128" s="118">
        <f>IF($C128="TD",INDEX('4. CPI-tabel'!$D$20:$Z$42,$E128-2003,AI$28-2003),
IF(AI$28&gt;=$E128,MAX(1,INDEX('4. CPI-tabel'!$D$20:$Z$42,MAX($E128,2010)-2003,AI$28-2003)),0))</f>
        <v>1.2934081107754118</v>
      </c>
      <c r="AJ128" s="118">
        <f>IF($C128="TD",INDEX('4. CPI-tabel'!$D$20:$Z$42,$E128-2003,AJ$28-2003),
IF(AJ$28&gt;=$E128,MAX(1,INDEX('4. CPI-tabel'!$D$20:$Z$42,MAX($E128,2010)-2003,AJ$28-2003)),0))</f>
        <v>1.2934081107754118</v>
      </c>
      <c r="AK128" s="118">
        <f>IF($C128="TD",INDEX('4. CPI-tabel'!$D$20:$Z$42,$E128-2003,AK$28-2003),
IF(AK$28&gt;=$E128,MAX(1,INDEX('4. CPI-tabel'!$D$20:$Z$42,MAX($E128,2010)-2003,AK$28-2003)),0))</f>
        <v>1.2934081107754118</v>
      </c>
      <c r="AL128" s="118">
        <f>IF($C128="TD",INDEX('4. CPI-tabel'!$D$20:$Z$42,$E128-2003,AL$28-2003),
IF(AL$28&gt;=$E128,MAX(1,INDEX('4. CPI-tabel'!$D$20:$Z$42,MAX($E128,2010)-2003,AL$28-2003)),0))</f>
        <v>1.2934081107754118</v>
      </c>
      <c r="AM128" s="118">
        <f>IF($C128="TD",INDEX('4. CPI-tabel'!$D$20:$Z$42,$E128-2003,AM$28-2003),
IF(AM$28&gt;=$E128,MAX(1,INDEX('4. CPI-tabel'!$D$20:$Z$42,MAX($E128,2010)-2003,AM$28-2003)),0))</f>
        <v>1.2934081107754118</v>
      </c>
      <c r="AO128" s="87">
        <f t="shared" si="21"/>
        <v>0</v>
      </c>
      <c r="AP128" s="87">
        <f t="shared" si="22"/>
        <v>0</v>
      </c>
      <c r="AQ128" s="87">
        <f t="shared" si="23"/>
        <v>0</v>
      </c>
      <c r="AR128" s="87">
        <f t="shared" si="24"/>
        <v>0</v>
      </c>
      <c r="AS128" s="87">
        <f t="shared" si="25"/>
        <v>0</v>
      </c>
      <c r="AT128" s="87">
        <f t="shared" si="26"/>
        <v>0</v>
      </c>
      <c r="AU128" s="87">
        <f t="shared" si="27"/>
        <v>0</v>
      </c>
      <c r="AV128" s="87">
        <f t="shared" si="28"/>
        <v>0</v>
      </c>
      <c r="AW128" s="87">
        <f t="shared" si="29"/>
        <v>0</v>
      </c>
      <c r="AX128" s="87">
        <f t="shared" si="30"/>
        <v>0</v>
      </c>
      <c r="AY128" s="87">
        <f t="shared" si="31"/>
        <v>0</v>
      </c>
      <c r="AZ128" s="87">
        <f t="shared" si="32"/>
        <v>0</v>
      </c>
      <c r="BA128" s="87">
        <f t="shared" si="33"/>
        <v>0</v>
      </c>
      <c r="BB128" s="87">
        <f t="shared" si="34"/>
        <v>0</v>
      </c>
      <c r="BC128" s="87">
        <f t="shared" si="35"/>
        <v>0</v>
      </c>
      <c r="BD128" s="87">
        <f t="shared" si="36"/>
        <v>0</v>
      </c>
    </row>
    <row r="129" spans="1:56" s="20" customFormat="1" x14ac:dyDescent="0.2">
      <c r="A129" s="41"/>
      <c r="B129" s="86">
        <f>'3. Investeringen'!B115</f>
        <v>101</v>
      </c>
      <c r="C129" s="86" t="str">
        <f>'3. Investeringen'!F115</f>
        <v>TD</v>
      </c>
      <c r="D129" s="86" t="str">
        <f>'3. Investeringen'!G115</f>
        <v>Nieuwe investeringen TD</v>
      </c>
      <c r="E129" s="121">
        <f>'3. Investeringen'!K115</f>
        <v>2006</v>
      </c>
      <c r="G129" s="86">
        <f>'7. Nominale afschrijvingen'!R118</f>
        <v>4181.1677724537121</v>
      </c>
      <c r="H129" s="86">
        <f>'7. Nominale afschrijvingen'!S118</f>
        <v>4181.1677724537112</v>
      </c>
      <c r="I129" s="86">
        <f>'7. Nominale afschrijvingen'!T118</f>
        <v>4181.1677724537112</v>
      </c>
      <c r="J129" s="86">
        <f>'7. Nominale afschrijvingen'!U118</f>
        <v>4181.1677724537112</v>
      </c>
      <c r="K129" s="86">
        <f>'7. Nominale afschrijvingen'!V118</f>
        <v>4181.1677724537112</v>
      </c>
      <c r="L129" s="86">
        <f>'7. Nominale afschrijvingen'!W118</f>
        <v>4181.1677724537112</v>
      </c>
      <c r="M129" s="86">
        <f>'7. Nominale afschrijvingen'!X118</f>
        <v>4181.1677724537112</v>
      </c>
      <c r="N129" s="86">
        <f>'7. Nominale afschrijvingen'!Y118</f>
        <v>4181.1677724537112</v>
      </c>
      <c r="O129" s="86">
        <f>'7. Nominale afschrijvingen'!Z118</f>
        <v>4181.1677724537112</v>
      </c>
      <c r="P129" s="86">
        <f>'7. Nominale afschrijvingen'!AA118</f>
        <v>4181.1677724537112</v>
      </c>
      <c r="Q129" s="86">
        <f>'7. Nominale afschrijvingen'!AB118</f>
        <v>4181.1677724537112</v>
      </c>
      <c r="R129" s="86">
        <f>'7. Nominale afschrijvingen'!AC118</f>
        <v>5017.401326944454</v>
      </c>
      <c r="S129" s="86">
        <f>'7. Nominale afschrijvingen'!AD118</f>
        <v>4864.9739448600658</v>
      </c>
      <c r="T129" s="86">
        <f>'7. Nominale afschrijvingen'!AE118</f>
        <v>4717.1772680541899</v>
      </c>
      <c r="U129" s="86">
        <f>'7. Nominale afschrijvingen'!AF118</f>
        <v>4573.8706168727967</v>
      </c>
      <c r="V129" s="86">
        <f>'7. Nominale afschrijvingen'!AG118</f>
        <v>4434.9175854741297</v>
      </c>
      <c r="W129" s="65"/>
      <c r="X129" s="118">
        <f>IF($C129="TD",INDEX('4. CPI-tabel'!$D$20:$Z$42,$E129-2003,X$28-2003),
IF(X$28&gt;=$E129,MAX(1,INDEX('4. CPI-tabel'!$D$20:$Z$42,MAX($E129,2010)-2003,X$28-2003)),0))</f>
        <v>1.0770497968557597</v>
      </c>
      <c r="Y129" s="118">
        <f>IF($C129="TD",INDEX('4. CPI-tabel'!$D$20:$Z$42,$E129-2003,Y$28-2003),
IF(Y$28&gt;=$E129,MAX(1,INDEX('4. CPI-tabel'!$D$20:$Z$42,MAX($E129,2010)-2003,Y$28-2003)),0))</f>
        <v>1.1050530915740095</v>
      </c>
      <c r="Z129" s="118">
        <f>IF($C129="TD",INDEX('4. CPI-tabel'!$D$20:$Z$42,$E129-2003,Z$28-2003),
IF(Z$28&gt;=$E129,MAX(1,INDEX('4. CPI-tabel'!$D$20:$Z$42,MAX($E129,2010)-2003,Z$28-2003)),0))</f>
        <v>1.1304693126802117</v>
      </c>
      <c r="AA129" s="118">
        <f>IF($C129="TD",INDEX('4. CPI-tabel'!$D$20:$Z$42,$E129-2003,AA$28-2003),
IF(AA$28&gt;=$E129,MAX(1,INDEX('4. CPI-tabel'!$D$20:$Z$42,MAX($E129,2010)-2003,AA$28-2003)),0))</f>
        <v>1.1621224534352577</v>
      </c>
      <c r="AB129" s="118">
        <f>IF($C129="TD",INDEX('4. CPI-tabel'!$D$20:$Z$42,$E129-2003,AB$28-2003),
IF(AB$28&gt;=$E129,MAX(1,INDEX('4. CPI-tabel'!$D$20:$Z$42,MAX($E129,2010)-2003,AB$28-2003)),0))</f>
        <v>1.1737436779696102</v>
      </c>
      <c r="AC129" s="118">
        <f>IF($C129="TD",INDEX('4. CPI-tabel'!$D$20:$Z$42,$E129-2003,AC$28-2003),
IF(AC$28&gt;=$E129,MAX(1,INDEX('4. CPI-tabel'!$D$20:$Z$42,MAX($E129,2010)-2003,AC$28-2003)),0))</f>
        <v>1.183133627393367</v>
      </c>
      <c r="AD129" s="118">
        <f>IF($C129="TD",INDEX('4. CPI-tabel'!$D$20:$Z$42,$E129-2003,AD$28-2003),
IF(AD$28&gt;=$E129,MAX(1,INDEX('4. CPI-tabel'!$D$20:$Z$42,MAX($E129,2010)-2003,AD$28-2003)),0))</f>
        <v>1.1854998946481539</v>
      </c>
      <c r="AE129" s="118">
        <f>IF($C129="TD",INDEX('4. CPI-tabel'!$D$20:$Z$42,$E129-2003,AE$28-2003),
IF(AE$28&gt;=$E129,MAX(1,INDEX('4. CPI-tabel'!$D$20:$Z$42,MAX($E129,2010)-2003,AE$28-2003)),0))</f>
        <v>1.2020968931732281</v>
      </c>
      <c r="AF129" s="118">
        <f>IF($C129="TD",INDEX('4. CPI-tabel'!$D$20:$Z$42,$E129-2003,AF$28-2003),
IF(AF$28&gt;=$E129,MAX(1,INDEX('4. CPI-tabel'!$D$20:$Z$42,MAX($E129,2010)-2003,AF$28-2003)),0))</f>
        <v>1.2273409279298657</v>
      </c>
      <c r="AG129" s="118">
        <f>IF($C129="TD",INDEX('4. CPI-tabel'!$D$20:$Z$42,$E129-2003,AG$28-2003),
IF(AG$28&gt;=$E129,MAX(1,INDEX('4. CPI-tabel'!$D$20:$Z$42,MAX($E129,2010)-2003,AG$28-2003)),0))</f>
        <v>1.2617064739119019</v>
      </c>
      <c r="AH129" s="118">
        <f>IF($C129="TD",INDEX('4. CPI-tabel'!$D$20:$Z$42,$E129-2003,AH$28-2003),
IF(AH$28&gt;=$E129,MAX(1,INDEX('4. CPI-tabel'!$D$20:$Z$42,MAX($E129,2010)-2003,AH$28-2003)),0))</f>
        <v>1.270538419229285</v>
      </c>
      <c r="AI129" s="118">
        <f>IF($C129="TD",INDEX('4. CPI-tabel'!$D$20:$Z$42,$E129-2003,AI$28-2003),
IF(AI$28&gt;=$E129,MAX(1,INDEX('4. CPI-tabel'!$D$20:$Z$42,MAX($E129,2010)-2003,AI$28-2003)),0))</f>
        <v>1.270538419229285</v>
      </c>
      <c r="AJ129" s="118">
        <f>IF($C129="TD",INDEX('4. CPI-tabel'!$D$20:$Z$42,$E129-2003,AJ$28-2003),
IF(AJ$28&gt;=$E129,MAX(1,INDEX('4. CPI-tabel'!$D$20:$Z$42,MAX($E129,2010)-2003,AJ$28-2003)),0))</f>
        <v>1.270538419229285</v>
      </c>
      <c r="AK129" s="118">
        <f>IF($C129="TD",INDEX('4. CPI-tabel'!$D$20:$Z$42,$E129-2003,AK$28-2003),
IF(AK$28&gt;=$E129,MAX(1,INDEX('4. CPI-tabel'!$D$20:$Z$42,MAX($E129,2010)-2003,AK$28-2003)),0))</f>
        <v>1.270538419229285</v>
      </c>
      <c r="AL129" s="118">
        <f>IF($C129="TD",INDEX('4. CPI-tabel'!$D$20:$Z$42,$E129-2003,AL$28-2003),
IF(AL$28&gt;=$E129,MAX(1,INDEX('4. CPI-tabel'!$D$20:$Z$42,MAX($E129,2010)-2003,AL$28-2003)),0))</f>
        <v>1.270538419229285</v>
      </c>
      <c r="AM129" s="118">
        <f>IF($C129="TD",INDEX('4. CPI-tabel'!$D$20:$Z$42,$E129-2003,AM$28-2003),
IF(AM$28&gt;=$E129,MAX(1,INDEX('4. CPI-tabel'!$D$20:$Z$42,MAX($E129,2010)-2003,AM$28-2003)),0))</f>
        <v>1.270538419229285</v>
      </c>
      <c r="AO129" s="87">
        <f t="shared" si="21"/>
        <v>4503.32589994112</v>
      </c>
      <c r="AP129" s="87">
        <f t="shared" si="22"/>
        <v>4620.4123733395882</v>
      </c>
      <c r="AQ129" s="87">
        <f t="shared" si="23"/>
        <v>4726.6818579263982</v>
      </c>
      <c r="AR129" s="87">
        <f t="shared" si="24"/>
        <v>4859.0289499483379</v>
      </c>
      <c r="AS129" s="87">
        <f t="shared" si="25"/>
        <v>4907.6192394478212</v>
      </c>
      <c r="AT129" s="87">
        <f t="shared" si="26"/>
        <v>4946.880193363404</v>
      </c>
      <c r="AU129" s="87">
        <f t="shared" si="27"/>
        <v>4956.7739537501311</v>
      </c>
      <c r="AV129" s="87">
        <f t="shared" si="28"/>
        <v>5026.1687891026331</v>
      </c>
      <c r="AW129" s="87">
        <f t="shared" si="29"/>
        <v>5131.7183336737871</v>
      </c>
      <c r="AX129" s="87">
        <f t="shared" si="30"/>
        <v>5275.4064470166531</v>
      </c>
      <c r="AY129" s="87">
        <f t="shared" si="31"/>
        <v>5312.3342921457688</v>
      </c>
      <c r="AZ129" s="87">
        <f t="shared" si="32"/>
        <v>6374.8011505749237</v>
      </c>
      <c r="BA129" s="87">
        <f t="shared" si="33"/>
        <v>6181.1363054941667</v>
      </c>
      <c r="BB129" s="87">
        <f t="shared" si="34"/>
        <v>5993.3549493778874</v>
      </c>
      <c r="BC129" s="87">
        <f t="shared" si="35"/>
        <v>5811.2783433208378</v>
      </c>
      <c r="BD129" s="87">
        <f t="shared" si="36"/>
        <v>5634.7331784604585</v>
      </c>
    </row>
    <row r="130" spans="1:56" s="20" customFormat="1" x14ac:dyDescent="0.2">
      <c r="A130" s="75"/>
      <c r="B130" s="86">
        <f>'3. Investeringen'!B116</f>
        <v>102</v>
      </c>
      <c r="C130" s="86" t="str">
        <f>'3. Investeringen'!F116</f>
        <v>TD</v>
      </c>
      <c r="D130" s="86" t="str">
        <f>'3. Investeringen'!G116</f>
        <v>Nieuwe investeringen TD</v>
      </c>
      <c r="E130" s="121">
        <f>'3. Investeringen'!K116</f>
        <v>2006</v>
      </c>
      <c r="G130" s="86">
        <f>'7. Nominale afschrijvingen'!R119</f>
        <v>42788.28359674575</v>
      </c>
      <c r="H130" s="86">
        <f>'7. Nominale afschrijvingen'!S119</f>
        <v>42788.28359674575</v>
      </c>
      <c r="I130" s="86">
        <f>'7. Nominale afschrijvingen'!T119</f>
        <v>42788.28359674575</v>
      </c>
      <c r="J130" s="86">
        <f>'7. Nominale afschrijvingen'!U119</f>
        <v>42788.28359674575</v>
      </c>
      <c r="K130" s="86">
        <f>'7. Nominale afschrijvingen'!V119</f>
        <v>42788.28359674575</v>
      </c>
      <c r="L130" s="86">
        <f>'7. Nominale afschrijvingen'!W119</f>
        <v>42788.28359674575</v>
      </c>
      <c r="M130" s="86">
        <f>'7. Nominale afschrijvingen'!X119</f>
        <v>42788.28359674575</v>
      </c>
      <c r="N130" s="86">
        <f>'7. Nominale afschrijvingen'!Y119</f>
        <v>42788.28359674575</v>
      </c>
      <c r="O130" s="86">
        <f>'7. Nominale afschrijvingen'!Z119</f>
        <v>42788.28359674575</v>
      </c>
      <c r="P130" s="86">
        <f>'7. Nominale afschrijvingen'!AA119</f>
        <v>42788.28359674575</v>
      </c>
      <c r="Q130" s="86">
        <f>'7. Nominale afschrijvingen'!AB119</f>
        <v>42788.28359674575</v>
      </c>
      <c r="R130" s="86">
        <f>'7. Nominale afschrijvingen'!AC119</f>
        <v>51345.940316094893</v>
      </c>
      <c r="S130" s="86">
        <f>'7. Nominale afschrijvingen'!AD119</f>
        <v>49257.291896457136</v>
      </c>
      <c r="T130" s="86">
        <f>'7. Nominale afschrijvingen'!AE119</f>
        <v>47253.605446431764</v>
      </c>
      <c r="U130" s="86">
        <f>'7. Nominale afschrijvingen'!AF119</f>
        <v>45331.424885898945</v>
      </c>
      <c r="V130" s="86">
        <f>'7. Nominale afschrijvingen'!AG119</f>
        <v>43487.434721048819</v>
      </c>
      <c r="W130" s="65"/>
      <c r="X130" s="118">
        <f>IF($C130="TD",INDEX('4. CPI-tabel'!$D$20:$Z$42,$E130-2003,X$28-2003),
IF(X$28&gt;=$E130,MAX(1,INDEX('4. CPI-tabel'!$D$20:$Z$42,MAX($E130,2010)-2003,X$28-2003)),0))</f>
        <v>1.0770497968557597</v>
      </c>
      <c r="Y130" s="118">
        <f>IF($C130="TD",INDEX('4. CPI-tabel'!$D$20:$Z$42,$E130-2003,Y$28-2003),
IF(Y$28&gt;=$E130,MAX(1,INDEX('4. CPI-tabel'!$D$20:$Z$42,MAX($E130,2010)-2003,Y$28-2003)),0))</f>
        <v>1.1050530915740095</v>
      </c>
      <c r="Z130" s="118">
        <f>IF($C130="TD",INDEX('4. CPI-tabel'!$D$20:$Z$42,$E130-2003,Z$28-2003),
IF(Z$28&gt;=$E130,MAX(1,INDEX('4. CPI-tabel'!$D$20:$Z$42,MAX($E130,2010)-2003,Z$28-2003)),0))</f>
        <v>1.1304693126802117</v>
      </c>
      <c r="AA130" s="118">
        <f>IF($C130="TD",INDEX('4. CPI-tabel'!$D$20:$Z$42,$E130-2003,AA$28-2003),
IF(AA$28&gt;=$E130,MAX(1,INDEX('4. CPI-tabel'!$D$20:$Z$42,MAX($E130,2010)-2003,AA$28-2003)),0))</f>
        <v>1.1621224534352577</v>
      </c>
      <c r="AB130" s="118">
        <f>IF($C130="TD",INDEX('4. CPI-tabel'!$D$20:$Z$42,$E130-2003,AB$28-2003),
IF(AB$28&gt;=$E130,MAX(1,INDEX('4. CPI-tabel'!$D$20:$Z$42,MAX($E130,2010)-2003,AB$28-2003)),0))</f>
        <v>1.1737436779696102</v>
      </c>
      <c r="AC130" s="118">
        <f>IF($C130="TD",INDEX('4. CPI-tabel'!$D$20:$Z$42,$E130-2003,AC$28-2003),
IF(AC$28&gt;=$E130,MAX(1,INDEX('4. CPI-tabel'!$D$20:$Z$42,MAX($E130,2010)-2003,AC$28-2003)),0))</f>
        <v>1.183133627393367</v>
      </c>
      <c r="AD130" s="118">
        <f>IF($C130="TD",INDEX('4. CPI-tabel'!$D$20:$Z$42,$E130-2003,AD$28-2003),
IF(AD$28&gt;=$E130,MAX(1,INDEX('4. CPI-tabel'!$D$20:$Z$42,MAX($E130,2010)-2003,AD$28-2003)),0))</f>
        <v>1.1854998946481539</v>
      </c>
      <c r="AE130" s="118">
        <f>IF($C130="TD",INDEX('4. CPI-tabel'!$D$20:$Z$42,$E130-2003,AE$28-2003),
IF(AE$28&gt;=$E130,MAX(1,INDEX('4. CPI-tabel'!$D$20:$Z$42,MAX($E130,2010)-2003,AE$28-2003)),0))</f>
        <v>1.2020968931732281</v>
      </c>
      <c r="AF130" s="118">
        <f>IF($C130="TD",INDEX('4. CPI-tabel'!$D$20:$Z$42,$E130-2003,AF$28-2003),
IF(AF$28&gt;=$E130,MAX(1,INDEX('4. CPI-tabel'!$D$20:$Z$42,MAX($E130,2010)-2003,AF$28-2003)),0))</f>
        <v>1.2273409279298657</v>
      </c>
      <c r="AG130" s="118">
        <f>IF($C130="TD",INDEX('4. CPI-tabel'!$D$20:$Z$42,$E130-2003,AG$28-2003),
IF(AG$28&gt;=$E130,MAX(1,INDEX('4. CPI-tabel'!$D$20:$Z$42,MAX($E130,2010)-2003,AG$28-2003)),0))</f>
        <v>1.2617064739119019</v>
      </c>
      <c r="AH130" s="118">
        <f>IF($C130="TD",INDEX('4. CPI-tabel'!$D$20:$Z$42,$E130-2003,AH$28-2003),
IF(AH$28&gt;=$E130,MAX(1,INDEX('4. CPI-tabel'!$D$20:$Z$42,MAX($E130,2010)-2003,AH$28-2003)),0))</f>
        <v>1.270538419229285</v>
      </c>
      <c r="AI130" s="118">
        <f>IF($C130="TD",INDEX('4. CPI-tabel'!$D$20:$Z$42,$E130-2003,AI$28-2003),
IF(AI$28&gt;=$E130,MAX(1,INDEX('4. CPI-tabel'!$D$20:$Z$42,MAX($E130,2010)-2003,AI$28-2003)),0))</f>
        <v>1.270538419229285</v>
      </c>
      <c r="AJ130" s="118">
        <f>IF($C130="TD",INDEX('4. CPI-tabel'!$D$20:$Z$42,$E130-2003,AJ$28-2003),
IF(AJ$28&gt;=$E130,MAX(1,INDEX('4. CPI-tabel'!$D$20:$Z$42,MAX($E130,2010)-2003,AJ$28-2003)),0))</f>
        <v>1.270538419229285</v>
      </c>
      <c r="AK130" s="118">
        <f>IF($C130="TD",INDEX('4. CPI-tabel'!$D$20:$Z$42,$E130-2003,AK$28-2003),
IF(AK$28&gt;=$E130,MAX(1,INDEX('4. CPI-tabel'!$D$20:$Z$42,MAX($E130,2010)-2003,AK$28-2003)),0))</f>
        <v>1.270538419229285</v>
      </c>
      <c r="AL130" s="118">
        <f>IF($C130="TD",INDEX('4. CPI-tabel'!$D$20:$Z$42,$E130-2003,AL$28-2003),
IF(AL$28&gt;=$E130,MAX(1,INDEX('4. CPI-tabel'!$D$20:$Z$42,MAX($E130,2010)-2003,AL$28-2003)),0))</f>
        <v>1.270538419229285</v>
      </c>
      <c r="AM130" s="118">
        <f>IF($C130="TD",INDEX('4. CPI-tabel'!$D$20:$Z$42,$E130-2003,AM$28-2003),
IF(AM$28&gt;=$E130,MAX(1,INDEX('4. CPI-tabel'!$D$20:$Z$42,MAX($E130,2010)-2003,AM$28-2003)),0))</f>
        <v>1.270538419229285</v>
      </c>
      <c r="AO130" s="87">
        <f t="shared" si="21"/>
        <v>46085.112155681651</v>
      </c>
      <c r="AP130" s="87">
        <f t="shared" si="22"/>
        <v>47283.32507172937</v>
      </c>
      <c r="AQ130" s="87">
        <f t="shared" si="23"/>
        <v>48370.841548379147</v>
      </c>
      <c r="AR130" s="87">
        <f t="shared" si="24"/>
        <v>49725.225111733766</v>
      </c>
      <c r="AS130" s="87">
        <f t="shared" si="25"/>
        <v>50222.477362851096</v>
      </c>
      <c r="AT130" s="87">
        <f t="shared" si="26"/>
        <v>50624.257181753906</v>
      </c>
      <c r="AU130" s="87">
        <f t="shared" si="27"/>
        <v>50725.50569611742</v>
      </c>
      <c r="AV130" s="87">
        <f t="shared" si="28"/>
        <v>51435.662775863064</v>
      </c>
      <c r="AW130" s="87">
        <f t="shared" si="29"/>
        <v>52515.811694156182</v>
      </c>
      <c r="AX130" s="87">
        <f t="shared" si="30"/>
        <v>53986.254421592552</v>
      </c>
      <c r="AY130" s="87">
        <f t="shared" si="31"/>
        <v>54364.158202543695</v>
      </c>
      <c r="AZ130" s="87">
        <f t="shared" si="32"/>
        <v>65236.989843052419</v>
      </c>
      <c r="BA130" s="87">
        <f t="shared" si="33"/>
        <v>62583.281781640122</v>
      </c>
      <c r="BB130" s="87">
        <f t="shared" si="34"/>
        <v>60037.521166793747</v>
      </c>
      <c r="BC130" s="87">
        <f t="shared" si="35"/>
        <v>57595.316915941119</v>
      </c>
      <c r="BD130" s="87">
        <f t="shared" si="36"/>
        <v>55252.456566818088</v>
      </c>
    </row>
    <row r="131" spans="1:56" s="20" customFormat="1" x14ac:dyDescent="0.2">
      <c r="A131" s="41"/>
      <c r="B131" s="86">
        <f>'3. Investeringen'!B117</f>
        <v>103</v>
      </c>
      <c r="C131" s="86" t="str">
        <f>'3. Investeringen'!F117</f>
        <v>TD</v>
      </c>
      <c r="D131" s="86" t="str">
        <f>'3. Investeringen'!G117</f>
        <v>Nieuwe investeringen TD</v>
      </c>
      <c r="E131" s="121">
        <f>'3. Investeringen'!K117</f>
        <v>2006</v>
      </c>
      <c r="G131" s="86">
        <f>'7. Nominale afschrijvingen'!R120</f>
        <v>10037.898130514124</v>
      </c>
      <c r="H131" s="86">
        <f>'7. Nominale afschrijvingen'!S120</f>
        <v>10037.898130514124</v>
      </c>
      <c r="I131" s="86">
        <f>'7. Nominale afschrijvingen'!T120</f>
        <v>10037.898130514124</v>
      </c>
      <c r="J131" s="86">
        <f>'7. Nominale afschrijvingen'!U120</f>
        <v>10037.898130514124</v>
      </c>
      <c r="K131" s="86">
        <f>'7. Nominale afschrijvingen'!V120</f>
        <v>10037.898130514124</v>
      </c>
      <c r="L131" s="86">
        <f>'7. Nominale afschrijvingen'!W120</f>
        <v>10037.898130514124</v>
      </c>
      <c r="M131" s="86">
        <f>'7. Nominale afschrijvingen'!X120</f>
        <v>10037.898130514124</v>
      </c>
      <c r="N131" s="86">
        <f>'7. Nominale afschrijvingen'!Y120</f>
        <v>10037.898130514124</v>
      </c>
      <c r="O131" s="86">
        <f>'7. Nominale afschrijvingen'!Z120</f>
        <v>10037.898130514124</v>
      </c>
      <c r="P131" s="86">
        <f>'7. Nominale afschrijvingen'!AA120</f>
        <v>10037.898130514124</v>
      </c>
      <c r="Q131" s="86">
        <f>'7. Nominale afschrijvingen'!AB120</f>
        <v>10037.898130514124</v>
      </c>
      <c r="R131" s="86">
        <f>'7. Nominale afschrijvingen'!AC120</f>
        <v>12045.477756616952</v>
      </c>
      <c r="S131" s="86">
        <f>'7. Nominale afschrijvingen'!AD120</f>
        <v>11048.610631931411</v>
      </c>
      <c r="T131" s="86">
        <f>'7. Nominale afschrijvingen'!AE120</f>
        <v>10134.242855495708</v>
      </c>
      <c r="U131" s="86">
        <f>'7. Nominale afschrijvingen'!AF120</f>
        <v>9767.060143340068</v>
      </c>
      <c r="V131" s="86">
        <f>'7. Nominale afschrijvingen'!AG120</f>
        <v>9767.060143340068</v>
      </c>
      <c r="W131" s="65"/>
      <c r="X131" s="118">
        <f>IF($C131="TD",INDEX('4. CPI-tabel'!$D$20:$Z$42,$E131-2003,X$28-2003),
IF(X$28&gt;=$E131,MAX(1,INDEX('4. CPI-tabel'!$D$20:$Z$42,MAX($E131,2010)-2003,X$28-2003)),0))</f>
        <v>1.0770497968557597</v>
      </c>
      <c r="Y131" s="118">
        <f>IF($C131="TD",INDEX('4. CPI-tabel'!$D$20:$Z$42,$E131-2003,Y$28-2003),
IF(Y$28&gt;=$E131,MAX(1,INDEX('4. CPI-tabel'!$D$20:$Z$42,MAX($E131,2010)-2003,Y$28-2003)),0))</f>
        <v>1.1050530915740095</v>
      </c>
      <c r="Z131" s="118">
        <f>IF($C131="TD",INDEX('4. CPI-tabel'!$D$20:$Z$42,$E131-2003,Z$28-2003),
IF(Z$28&gt;=$E131,MAX(1,INDEX('4. CPI-tabel'!$D$20:$Z$42,MAX($E131,2010)-2003,Z$28-2003)),0))</f>
        <v>1.1304693126802117</v>
      </c>
      <c r="AA131" s="118">
        <f>IF($C131="TD",INDEX('4. CPI-tabel'!$D$20:$Z$42,$E131-2003,AA$28-2003),
IF(AA$28&gt;=$E131,MAX(1,INDEX('4. CPI-tabel'!$D$20:$Z$42,MAX($E131,2010)-2003,AA$28-2003)),0))</f>
        <v>1.1621224534352577</v>
      </c>
      <c r="AB131" s="118">
        <f>IF($C131="TD",INDEX('4. CPI-tabel'!$D$20:$Z$42,$E131-2003,AB$28-2003),
IF(AB$28&gt;=$E131,MAX(1,INDEX('4. CPI-tabel'!$D$20:$Z$42,MAX($E131,2010)-2003,AB$28-2003)),0))</f>
        <v>1.1737436779696102</v>
      </c>
      <c r="AC131" s="118">
        <f>IF($C131="TD",INDEX('4. CPI-tabel'!$D$20:$Z$42,$E131-2003,AC$28-2003),
IF(AC$28&gt;=$E131,MAX(1,INDEX('4. CPI-tabel'!$D$20:$Z$42,MAX($E131,2010)-2003,AC$28-2003)),0))</f>
        <v>1.183133627393367</v>
      </c>
      <c r="AD131" s="118">
        <f>IF($C131="TD",INDEX('4. CPI-tabel'!$D$20:$Z$42,$E131-2003,AD$28-2003),
IF(AD$28&gt;=$E131,MAX(1,INDEX('4. CPI-tabel'!$D$20:$Z$42,MAX($E131,2010)-2003,AD$28-2003)),0))</f>
        <v>1.1854998946481539</v>
      </c>
      <c r="AE131" s="118">
        <f>IF($C131="TD",INDEX('4. CPI-tabel'!$D$20:$Z$42,$E131-2003,AE$28-2003),
IF(AE$28&gt;=$E131,MAX(1,INDEX('4. CPI-tabel'!$D$20:$Z$42,MAX($E131,2010)-2003,AE$28-2003)),0))</f>
        <v>1.2020968931732281</v>
      </c>
      <c r="AF131" s="118">
        <f>IF($C131="TD",INDEX('4. CPI-tabel'!$D$20:$Z$42,$E131-2003,AF$28-2003),
IF(AF$28&gt;=$E131,MAX(1,INDEX('4. CPI-tabel'!$D$20:$Z$42,MAX($E131,2010)-2003,AF$28-2003)),0))</f>
        <v>1.2273409279298657</v>
      </c>
      <c r="AG131" s="118">
        <f>IF($C131="TD",INDEX('4. CPI-tabel'!$D$20:$Z$42,$E131-2003,AG$28-2003),
IF(AG$28&gt;=$E131,MAX(1,INDEX('4. CPI-tabel'!$D$20:$Z$42,MAX($E131,2010)-2003,AG$28-2003)),0))</f>
        <v>1.2617064739119019</v>
      </c>
      <c r="AH131" s="118">
        <f>IF($C131="TD",INDEX('4. CPI-tabel'!$D$20:$Z$42,$E131-2003,AH$28-2003),
IF(AH$28&gt;=$E131,MAX(1,INDEX('4. CPI-tabel'!$D$20:$Z$42,MAX($E131,2010)-2003,AH$28-2003)),0))</f>
        <v>1.270538419229285</v>
      </c>
      <c r="AI131" s="118">
        <f>IF($C131="TD",INDEX('4. CPI-tabel'!$D$20:$Z$42,$E131-2003,AI$28-2003),
IF(AI$28&gt;=$E131,MAX(1,INDEX('4. CPI-tabel'!$D$20:$Z$42,MAX($E131,2010)-2003,AI$28-2003)),0))</f>
        <v>1.270538419229285</v>
      </c>
      <c r="AJ131" s="118">
        <f>IF($C131="TD",INDEX('4. CPI-tabel'!$D$20:$Z$42,$E131-2003,AJ$28-2003),
IF(AJ$28&gt;=$E131,MAX(1,INDEX('4. CPI-tabel'!$D$20:$Z$42,MAX($E131,2010)-2003,AJ$28-2003)),0))</f>
        <v>1.270538419229285</v>
      </c>
      <c r="AK131" s="118">
        <f>IF($C131="TD",INDEX('4. CPI-tabel'!$D$20:$Z$42,$E131-2003,AK$28-2003),
IF(AK$28&gt;=$E131,MAX(1,INDEX('4. CPI-tabel'!$D$20:$Z$42,MAX($E131,2010)-2003,AK$28-2003)),0))</f>
        <v>1.270538419229285</v>
      </c>
      <c r="AL131" s="118">
        <f>IF($C131="TD",INDEX('4. CPI-tabel'!$D$20:$Z$42,$E131-2003,AL$28-2003),
IF(AL$28&gt;=$E131,MAX(1,INDEX('4. CPI-tabel'!$D$20:$Z$42,MAX($E131,2010)-2003,AL$28-2003)),0))</f>
        <v>1.270538419229285</v>
      </c>
      <c r="AM131" s="118">
        <f>IF($C131="TD",INDEX('4. CPI-tabel'!$D$20:$Z$42,$E131-2003,AM$28-2003),
IF(AM$28&gt;=$E131,MAX(1,INDEX('4. CPI-tabel'!$D$20:$Z$42,MAX($E131,2010)-2003,AM$28-2003)),0))</f>
        <v>1.270538419229285</v>
      </c>
      <c r="AO131" s="87">
        <f t="shared" si="21"/>
        <v>10811.316142329048</v>
      </c>
      <c r="AP131" s="87">
        <f t="shared" si="22"/>
        <v>11092.410362029605</v>
      </c>
      <c r="AQ131" s="87">
        <f t="shared" si="23"/>
        <v>11347.535800356283</v>
      </c>
      <c r="AR131" s="87">
        <f t="shared" si="24"/>
        <v>11665.26680276626</v>
      </c>
      <c r="AS131" s="87">
        <f t="shared" si="25"/>
        <v>11781.919470793922</v>
      </c>
      <c r="AT131" s="87">
        <f t="shared" si="26"/>
        <v>11876.174826560273</v>
      </c>
      <c r="AU131" s="87">
        <f t="shared" si="27"/>
        <v>11899.927176213394</v>
      </c>
      <c r="AV131" s="87">
        <f t="shared" si="28"/>
        <v>12066.526156680384</v>
      </c>
      <c r="AW131" s="87">
        <f t="shared" si="29"/>
        <v>12319.92320597067</v>
      </c>
      <c r="AX131" s="87">
        <f t="shared" si="30"/>
        <v>12664.881055737847</v>
      </c>
      <c r="AY131" s="87">
        <f t="shared" si="31"/>
        <v>12753.53522312801</v>
      </c>
      <c r="AZ131" s="87">
        <f t="shared" si="32"/>
        <v>15304.242267753616</v>
      </c>
      <c r="BA131" s="87">
        <f t="shared" si="33"/>
        <v>14037.684286974007</v>
      </c>
      <c r="BB131" s="87">
        <f t="shared" si="34"/>
        <v>12875.944897707192</v>
      </c>
      <c r="BC131" s="87">
        <f t="shared" si="35"/>
        <v>12409.425155036644</v>
      </c>
      <c r="BD131" s="87">
        <f t="shared" si="36"/>
        <v>12409.425155036644</v>
      </c>
    </row>
    <row r="132" spans="1:56" s="20" customFormat="1" x14ac:dyDescent="0.2">
      <c r="A132" s="41"/>
      <c r="B132" s="86">
        <f>'3. Investeringen'!B118</f>
        <v>104</v>
      </c>
      <c r="C132" s="86" t="str">
        <f>'3. Investeringen'!F118</f>
        <v>TD</v>
      </c>
      <c r="D132" s="86" t="str">
        <f>'3. Investeringen'!G118</f>
        <v>Nieuwe investeringen TD</v>
      </c>
      <c r="E132" s="121">
        <f>'3. Investeringen'!K118</f>
        <v>2006</v>
      </c>
      <c r="G132" s="86">
        <f>'7. Nominale afschrijvingen'!R121</f>
        <v>2619.1415654765565</v>
      </c>
      <c r="H132" s="86">
        <f>'7. Nominale afschrijvingen'!S121</f>
        <v>2619.1415654765565</v>
      </c>
      <c r="I132" s="86">
        <f>'7. Nominale afschrijvingen'!T121</f>
        <v>2619.1415654765565</v>
      </c>
      <c r="J132" s="86">
        <f>'7. Nominale afschrijvingen'!U121</f>
        <v>2619.1415654765565</v>
      </c>
      <c r="K132" s="86">
        <f>'7. Nominale afschrijvingen'!V121</f>
        <v>2619.1415654765565</v>
      </c>
      <c r="L132" s="86">
        <f>'7. Nominale afschrijvingen'!W121</f>
        <v>1309.5707827382782</v>
      </c>
      <c r="M132" s="86">
        <f>'7. Nominale afschrijvingen'!X121</f>
        <v>0</v>
      </c>
      <c r="N132" s="86">
        <f>'7. Nominale afschrijvingen'!Y121</f>
        <v>0</v>
      </c>
      <c r="O132" s="86">
        <f>'7. Nominale afschrijvingen'!Z121</f>
        <v>0</v>
      </c>
      <c r="P132" s="86">
        <f>'7. Nominale afschrijvingen'!AA121</f>
        <v>0</v>
      </c>
      <c r="Q132" s="86">
        <f>'7. Nominale afschrijvingen'!AB121</f>
        <v>0</v>
      </c>
      <c r="R132" s="86">
        <f>'7. Nominale afschrijvingen'!AC121</f>
        <v>0</v>
      </c>
      <c r="S132" s="86">
        <f>'7. Nominale afschrijvingen'!AD121</f>
        <v>0</v>
      </c>
      <c r="T132" s="86">
        <f>'7. Nominale afschrijvingen'!AE121</f>
        <v>0</v>
      </c>
      <c r="U132" s="86">
        <f>'7. Nominale afschrijvingen'!AF121</f>
        <v>0</v>
      </c>
      <c r="V132" s="86">
        <f>'7. Nominale afschrijvingen'!AG121</f>
        <v>0</v>
      </c>
      <c r="W132" s="65"/>
      <c r="X132" s="118">
        <f>IF($C132="TD",INDEX('4. CPI-tabel'!$D$20:$Z$42,$E132-2003,X$28-2003),
IF(X$28&gt;=$E132,MAX(1,INDEX('4. CPI-tabel'!$D$20:$Z$42,MAX($E132,2010)-2003,X$28-2003)),0))</f>
        <v>1.0770497968557597</v>
      </c>
      <c r="Y132" s="118">
        <f>IF($C132="TD",INDEX('4. CPI-tabel'!$D$20:$Z$42,$E132-2003,Y$28-2003),
IF(Y$28&gt;=$E132,MAX(1,INDEX('4. CPI-tabel'!$D$20:$Z$42,MAX($E132,2010)-2003,Y$28-2003)),0))</f>
        <v>1.1050530915740095</v>
      </c>
      <c r="Z132" s="118">
        <f>IF($C132="TD",INDEX('4. CPI-tabel'!$D$20:$Z$42,$E132-2003,Z$28-2003),
IF(Z$28&gt;=$E132,MAX(1,INDEX('4. CPI-tabel'!$D$20:$Z$42,MAX($E132,2010)-2003,Z$28-2003)),0))</f>
        <v>1.1304693126802117</v>
      </c>
      <c r="AA132" s="118">
        <f>IF($C132="TD",INDEX('4. CPI-tabel'!$D$20:$Z$42,$E132-2003,AA$28-2003),
IF(AA$28&gt;=$E132,MAX(1,INDEX('4. CPI-tabel'!$D$20:$Z$42,MAX($E132,2010)-2003,AA$28-2003)),0))</f>
        <v>1.1621224534352577</v>
      </c>
      <c r="AB132" s="118">
        <f>IF($C132="TD",INDEX('4. CPI-tabel'!$D$20:$Z$42,$E132-2003,AB$28-2003),
IF(AB$28&gt;=$E132,MAX(1,INDEX('4. CPI-tabel'!$D$20:$Z$42,MAX($E132,2010)-2003,AB$28-2003)),0))</f>
        <v>1.1737436779696102</v>
      </c>
      <c r="AC132" s="118">
        <f>IF($C132="TD",INDEX('4. CPI-tabel'!$D$20:$Z$42,$E132-2003,AC$28-2003),
IF(AC$28&gt;=$E132,MAX(1,INDEX('4. CPI-tabel'!$D$20:$Z$42,MAX($E132,2010)-2003,AC$28-2003)),0))</f>
        <v>1.183133627393367</v>
      </c>
      <c r="AD132" s="118">
        <f>IF($C132="TD",INDEX('4. CPI-tabel'!$D$20:$Z$42,$E132-2003,AD$28-2003),
IF(AD$28&gt;=$E132,MAX(1,INDEX('4. CPI-tabel'!$D$20:$Z$42,MAX($E132,2010)-2003,AD$28-2003)),0))</f>
        <v>1.1854998946481539</v>
      </c>
      <c r="AE132" s="118">
        <f>IF($C132="TD",INDEX('4. CPI-tabel'!$D$20:$Z$42,$E132-2003,AE$28-2003),
IF(AE$28&gt;=$E132,MAX(1,INDEX('4. CPI-tabel'!$D$20:$Z$42,MAX($E132,2010)-2003,AE$28-2003)),0))</f>
        <v>1.2020968931732281</v>
      </c>
      <c r="AF132" s="118">
        <f>IF($C132="TD",INDEX('4. CPI-tabel'!$D$20:$Z$42,$E132-2003,AF$28-2003),
IF(AF$28&gt;=$E132,MAX(1,INDEX('4. CPI-tabel'!$D$20:$Z$42,MAX($E132,2010)-2003,AF$28-2003)),0))</f>
        <v>1.2273409279298657</v>
      </c>
      <c r="AG132" s="118">
        <f>IF($C132="TD",INDEX('4. CPI-tabel'!$D$20:$Z$42,$E132-2003,AG$28-2003),
IF(AG$28&gt;=$E132,MAX(1,INDEX('4. CPI-tabel'!$D$20:$Z$42,MAX($E132,2010)-2003,AG$28-2003)),0))</f>
        <v>1.2617064739119019</v>
      </c>
      <c r="AH132" s="118">
        <f>IF($C132="TD",INDEX('4. CPI-tabel'!$D$20:$Z$42,$E132-2003,AH$28-2003),
IF(AH$28&gt;=$E132,MAX(1,INDEX('4. CPI-tabel'!$D$20:$Z$42,MAX($E132,2010)-2003,AH$28-2003)),0))</f>
        <v>1.270538419229285</v>
      </c>
      <c r="AI132" s="118">
        <f>IF($C132="TD",INDEX('4. CPI-tabel'!$D$20:$Z$42,$E132-2003,AI$28-2003),
IF(AI$28&gt;=$E132,MAX(1,INDEX('4. CPI-tabel'!$D$20:$Z$42,MAX($E132,2010)-2003,AI$28-2003)),0))</f>
        <v>1.270538419229285</v>
      </c>
      <c r="AJ132" s="118">
        <f>IF($C132="TD",INDEX('4. CPI-tabel'!$D$20:$Z$42,$E132-2003,AJ$28-2003),
IF(AJ$28&gt;=$E132,MAX(1,INDEX('4. CPI-tabel'!$D$20:$Z$42,MAX($E132,2010)-2003,AJ$28-2003)),0))</f>
        <v>1.270538419229285</v>
      </c>
      <c r="AK132" s="118">
        <f>IF($C132="TD",INDEX('4. CPI-tabel'!$D$20:$Z$42,$E132-2003,AK$28-2003),
IF(AK$28&gt;=$E132,MAX(1,INDEX('4. CPI-tabel'!$D$20:$Z$42,MAX($E132,2010)-2003,AK$28-2003)),0))</f>
        <v>1.270538419229285</v>
      </c>
      <c r="AL132" s="118">
        <f>IF($C132="TD",INDEX('4. CPI-tabel'!$D$20:$Z$42,$E132-2003,AL$28-2003),
IF(AL$28&gt;=$E132,MAX(1,INDEX('4. CPI-tabel'!$D$20:$Z$42,MAX($E132,2010)-2003,AL$28-2003)),0))</f>
        <v>1.270538419229285</v>
      </c>
      <c r="AM132" s="118">
        <f>IF($C132="TD",INDEX('4. CPI-tabel'!$D$20:$Z$42,$E132-2003,AM$28-2003),
IF(AM$28&gt;=$E132,MAX(1,INDEX('4. CPI-tabel'!$D$20:$Z$42,MAX($E132,2010)-2003,AM$28-2003)),0))</f>
        <v>1.270538419229285</v>
      </c>
      <c r="AO132" s="87">
        <f t="shared" si="21"/>
        <v>2820.9458910330018</v>
      </c>
      <c r="AP132" s="87">
        <f t="shared" si="22"/>
        <v>2894.2904841998597</v>
      </c>
      <c r="AQ132" s="87">
        <f t="shared" si="23"/>
        <v>2960.8591653364565</v>
      </c>
      <c r="AR132" s="87">
        <f t="shared" si="24"/>
        <v>3043.7632219658772</v>
      </c>
      <c r="AS132" s="87">
        <f t="shared" si="25"/>
        <v>3074.2008541855362</v>
      </c>
      <c r="AT132" s="87">
        <f t="shared" si="26"/>
        <v>1549.3972305095101</v>
      </c>
      <c r="AU132" s="87">
        <f t="shared" si="27"/>
        <v>0</v>
      </c>
      <c r="AV132" s="87">
        <f t="shared" si="28"/>
        <v>0</v>
      </c>
      <c r="AW132" s="87">
        <f t="shared" si="29"/>
        <v>0</v>
      </c>
      <c r="AX132" s="87">
        <f t="shared" si="30"/>
        <v>0</v>
      </c>
      <c r="AY132" s="87">
        <f t="shared" si="31"/>
        <v>0</v>
      </c>
      <c r="AZ132" s="87">
        <f t="shared" si="32"/>
        <v>0</v>
      </c>
      <c r="BA132" s="87">
        <f t="shared" si="33"/>
        <v>0</v>
      </c>
      <c r="BB132" s="87">
        <f t="shared" si="34"/>
        <v>0</v>
      </c>
      <c r="BC132" s="87">
        <f t="shared" si="35"/>
        <v>0</v>
      </c>
      <c r="BD132" s="87">
        <f t="shared" si="36"/>
        <v>0</v>
      </c>
    </row>
    <row r="133" spans="1:56" s="20" customFormat="1" x14ac:dyDescent="0.2">
      <c r="A133" s="41"/>
      <c r="B133" s="86">
        <f>'3. Investeringen'!B119</f>
        <v>105</v>
      </c>
      <c r="C133" s="86" t="str">
        <f>'3. Investeringen'!F119</f>
        <v>TD</v>
      </c>
      <c r="D133" s="86" t="str">
        <f>'3. Investeringen'!G119</f>
        <v>Nieuwe investeringen TD</v>
      </c>
      <c r="E133" s="121">
        <f>'3. Investeringen'!K119</f>
        <v>2006</v>
      </c>
      <c r="G133" s="86">
        <f>'7. Nominale afschrijvingen'!R122</f>
        <v>0</v>
      </c>
      <c r="H133" s="86">
        <f>'7. Nominale afschrijvingen'!S122</f>
        <v>0</v>
      </c>
      <c r="I133" s="86">
        <f>'7. Nominale afschrijvingen'!T122</f>
        <v>0</v>
      </c>
      <c r="J133" s="86">
        <f>'7. Nominale afschrijvingen'!U122</f>
        <v>0</v>
      </c>
      <c r="K133" s="86">
        <f>'7. Nominale afschrijvingen'!V122</f>
        <v>0</v>
      </c>
      <c r="L133" s="86">
        <f>'7. Nominale afschrijvingen'!W122</f>
        <v>0</v>
      </c>
      <c r="M133" s="86">
        <f>'7. Nominale afschrijvingen'!X122</f>
        <v>0</v>
      </c>
      <c r="N133" s="86">
        <f>'7. Nominale afschrijvingen'!Y122</f>
        <v>0</v>
      </c>
      <c r="O133" s="86">
        <f>'7. Nominale afschrijvingen'!Z122</f>
        <v>0</v>
      </c>
      <c r="P133" s="86">
        <f>'7. Nominale afschrijvingen'!AA122</f>
        <v>0</v>
      </c>
      <c r="Q133" s="86">
        <f>'7. Nominale afschrijvingen'!AB122</f>
        <v>0</v>
      </c>
      <c r="R133" s="86">
        <f>'7. Nominale afschrijvingen'!AC122</f>
        <v>0</v>
      </c>
      <c r="S133" s="86">
        <f>'7. Nominale afschrijvingen'!AD122</f>
        <v>0</v>
      </c>
      <c r="T133" s="86">
        <f>'7. Nominale afschrijvingen'!AE122</f>
        <v>0</v>
      </c>
      <c r="U133" s="86">
        <f>'7. Nominale afschrijvingen'!AF122</f>
        <v>0</v>
      </c>
      <c r="V133" s="86">
        <f>'7. Nominale afschrijvingen'!AG122</f>
        <v>0</v>
      </c>
      <c r="W133" s="65"/>
      <c r="X133" s="118">
        <f>IF($C133="TD",INDEX('4. CPI-tabel'!$D$20:$Z$42,$E133-2003,X$28-2003),
IF(X$28&gt;=$E133,MAX(1,INDEX('4. CPI-tabel'!$D$20:$Z$42,MAX($E133,2010)-2003,X$28-2003)),0))</f>
        <v>1.0770497968557597</v>
      </c>
      <c r="Y133" s="118">
        <f>IF($C133="TD",INDEX('4. CPI-tabel'!$D$20:$Z$42,$E133-2003,Y$28-2003),
IF(Y$28&gt;=$E133,MAX(1,INDEX('4. CPI-tabel'!$D$20:$Z$42,MAX($E133,2010)-2003,Y$28-2003)),0))</f>
        <v>1.1050530915740095</v>
      </c>
      <c r="Z133" s="118">
        <f>IF($C133="TD",INDEX('4. CPI-tabel'!$D$20:$Z$42,$E133-2003,Z$28-2003),
IF(Z$28&gt;=$E133,MAX(1,INDEX('4. CPI-tabel'!$D$20:$Z$42,MAX($E133,2010)-2003,Z$28-2003)),0))</f>
        <v>1.1304693126802117</v>
      </c>
      <c r="AA133" s="118">
        <f>IF($C133="TD",INDEX('4. CPI-tabel'!$D$20:$Z$42,$E133-2003,AA$28-2003),
IF(AA$28&gt;=$E133,MAX(1,INDEX('4. CPI-tabel'!$D$20:$Z$42,MAX($E133,2010)-2003,AA$28-2003)),0))</f>
        <v>1.1621224534352577</v>
      </c>
      <c r="AB133" s="118">
        <f>IF($C133="TD",INDEX('4. CPI-tabel'!$D$20:$Z$42,$E133-2003,AB$28-2003),
IF(AB$28&gt;=$E133,MAX(1,INDEX('4. CPI-tabel'!$D$20:$Z$42,MAX($E133,2010)-2003,AB$28-2003)),0))</f>
        <v>1.1737436779696102</v>
      </c>
      <c r="AC133" s="118">
        <f>IF($C133="TD",INDEX('4. CPI-tabel'!$D$20:$Z$42,$E133-2003,AC$28-2003),
IF(AC$28&gt;=$E133,MAX(1,INDEX('4. CPI-tabel'!$D$20:$Z$42,MAX($E133,2010)-2003,AC$28-2003)),0))</f>
        <v>1.183133627393367</v>
      </c>
      <c r="AD133" s="118">
        <f>IF($C133="TD",INDEX('4. CPI-tabel'!$D$20:$Z$42,$E133-2003,AD$28-2003),
IF(AD$28&gt;=$E133,MAX(1,INDEX('4. CPI-tabel'!$D$20:$Z$42,MAX($E133,2010)-2003,AD$28-2003)),0))</f>
        <v>1.1854998946481539</v>
      </c>
      <c r="AE133" s="118">
        <f>IF($C133="TD",INDEX('4. CPI-tabel'!$D$20:$Z$42,$E133-2003,AE$28-2003),
IF(AE$28&gt;=$E133,MAX(1,INDEX('4. CPI-tabel'!$D$20:$Z$42,MAX($E133,2010)-2003,AE$28-2003)),0))</f>
        <v>1.2020968931732281</v>
      </c>
      <c r="AF133" s="118">
        <f>IF($C133="TD",INDEX('4. CPI-tabel'!$D$20:$Z$42,$E133-2003,AF$28-2003),
IF(AF$28&gt;=$E133,MAX(1,INDEX('4. CPI-tabel'!$D$20:$Z$42,MAX($E133,2010)-2003,AF$28-2003)),0))</f>
        <v>1.2273409279298657</v>
      </c>
      <c r="AG133" s="118">
        <f>IF($C133="TD",INDEX('4. CPI-tabel'!$D$20:$Z$42,$E133-2003,AG$28-2003),
IF(AG$28&gt;=$E133,MAX(1,INDEX('4. CPI-tabel'!$D$20:$Z$42,MAX($E133,2010)-2003,AG$28-2003)),0))</f>
        <v>1.2617064739119019</v>
      </c>
      <c r="AH133" s="118">
        <f>IF($C133="TD",INDEX('4. CPI-tabel'!$D$20:$Z$42,$E133-2003,AH$28-2003),
IF(AH$28&gt;=$E133,MAX(1,INDEX('4. CPI-tabel'!$D$20:$Z$42,MAX($E133,2010)-2003,AH$28-2003)),0))</f>
        <v>1.270538419229285</v>
      </c>
      <c r="AI133" s="118">
        <f>IF($C133="TD",INDEX('4. CPI-tabel'!$D$20:$Z$42,$E133-2003,AI$28-2003),
IF(AI$28&gt;=$E133,MAX(1,INDEX('4. CPI-tabel'!$D$20:$Z$42,MAX($E133,2010)-2003,AI$28-2003)),0))</f>
        <v>1.270538419229285</v>
      </c>
      <c r="AJ133" s="118">
        <f>IF($C133="TD",INDEX('4. CPI-tabel'!$D$20:$Z$42,$E133-2003,AJ$28-2003),
IF(AJ$28&gt;=$E133,MAX(1,INDEX('4. CPI-tabel'!$D$20:$Z$42,MAX($E133,2010)-2003,AJ$28-2003)),0))</f>
        <v>1.270538419229285</v>
      </c>
      <c r="AK133" s="118">
        <f>IF($C133="TD",INDEX('4. CPI-tabel'!$D$20:$Z$42,$E133-2003,AK$28-2003),
IF(AK$28&gt;=$E133,MAX(1,INDEX('4. CPI-tabel'!$D$20:$Z$42,MAX($E133,2010)-2003,AK$28-2003)),0))</f>
        <v>1.270538419229285</v>
      </c>
      <c r="AL133" s="118">
        <f>IF($C133="TD",INDEX('4. CPI-tabel'!$D$20:$Z$42,$E133-2003,AL$28-2003),
IF(AL$28&gt;=$E133,MAX(1,INDEX('4. CPI-tabel'!$D$20:$Z$42,MAX($E133,2010)-2003,AL$28-2003)),0))</f>
        <v>1.270538419229285</v>
      </c>
      <c r="AM133" s="118">
        <f>IF($C133="TD",INDEX('4. CPI-tabel'!$D$20:$Z$42,$E133-2003,AM$28-2003),
IF(AM$28&gt;=$E133,MAX(1,INDEX('4. CPI-tabel'!$D$20:$Z$42,MAX($E133,2010)-2003,AM$28-2003)),0))</f>
        <v>1.270538419229285</v>
      </c>
      <c r="AO133" s="87">
        <f t="shared" si="21"/>
        <v>0</v>
      </c>
      <c r="AP133" s="87">
        <f t="shared" si="22"/>
        <v>0</v>
      </c>
      <c r="AQ133" s="87">
        <f t="shared" si="23"/>
        <v>0</v>
      </c>
      <c r="AR133" s="87">
        <f t="shared" si="24"/>
        <v>0</v>
      </c>
      <c r="AS133" s="87">
        <f t="shared" si="25"/>
        <v>0</v>
      </c>
      <c r="AT133" s="87">
        <f t="shared" si="26"/>
        <v>0</v>
      </c>
      <c r="AU133" s="87">
        <f t="shared" si="27"/>
        <v>0</v>
      </c>
      <c r="AV133" s="87">
        <f t="shared" si="28"/>
        <v>0</v>
      </c>
      <c r="AW133" s="87">
        <f t="shared" si="29"/>
        <v>0</v>
      </c>
      <c r="AX133" s="87">
        <f t="shared" si="30"/>
        <v>0</v>
      </c>
      <c r="AY133" s="87">
        <f t="shared" si="31"/>
        <v>0</v>
      </c>
      <c r="AZ133" s="87">
        <f t="shared" si="32"/>
        <v>0</v>
      </c>
      <c r="BA133" s="87">
        <f t="shared" si="33"/>
        <v>0</v>
      </c>
      <c r="BB133" s="87">
        <f t="shared" si="34"/>
        <v>0</v>
      </c>
      <c r="BC133" s="87">
        <f t="shared" si="35"/>
        <v>0</v>
      </c>
      <c r="BD133" s="87">
        <f t="shared" si="36"/>
        <v>0</v>
      </c>
    </row>
    <row r="134" spans="1:56" s="20" customFormat="1" x14ac:dyDescent="0.2">
      <c r="A134" s="41"/>
      <c r="B134" s="86">
        <f>'3. Investeringen'!B120</f>
        <v>106</v>
      </c>
      <c r="C134" s="86" t="str">
        <f>'3. Investeringen'!F120</f>
        <v>TD</v>
      </c>
      <c r="D134" s="86" t="str">
        <f>'3. Investeringen'!G120</f>
        <v>Nieuwe investeringen TD</v>
      </c>
      <c r="E134" s="121">
        <f>'3. Investeringen'!K120</f>
        <v>2007</v>
      </c>
      <c r="G134" s="86">
        <f>'7. Nominale afschrijvingen'!R123</f>
        <v>15735.869498146329</v>
      </c>
      <c r="H134" s="86">
        <f>'7. Nominale afschrijvingen'!S123</f>
        <v>15735.869498146329</v>
      </c>
      <c r="I134" s="86">
        <f>'7. Nominale afschrijvingen'!T123</f>
        <v>15735.869498146329</v>
      </c>
      <c r="J134" s="86">
        <f>'7. Nominale afschrijvingen'!U123</f>
        <v>15735.869498146329</v>
      </c>
      <c r="K134" s="86">
        <f>'7. Nominale afschrijvingen'!V123</f>
        <v>15735.869498146329</v>
      </c>
      <c r="L134" s="86">
        <f>'7. Nominale afschrijvingen'!W123</f>
        <v>15735.869498146329</v>
      </c>
      <c r="M134" s="86">
        <f>'7. Nominale afschrijvingen'!X123</f>
        <v>15735.869498146329</v>
      </c>
      <c r="N134" s="86">
        <f>'7. Nominale afschrijvingen'!Y123</f>
        <v>15735.869498146329</v>
      </c>
      <c r="O134" s="86">
        <f>'7. Nominale afschrijvingen'!Z123</f>
        <v>15735.869498146329</v>
      </c>
      <c r="P134" s="86">
        <f>'7. Nominale afschrijvingen'!AA123</f>
        <v>15735.869498146329</v>
      </c>
      <c r="Q134" s="86">
        <f>'7. Nominale afschrijvingen'!AB123</f>
        <v>15735.869498146329</v>
      </c>
      <c r="R134" s="86">
        <f>'7. Nominale afschrijvingen'!AC123</f>
        <v>18883.043397775593</v>
      </c>
      <c r="S134" s="86">
        <f>'7. Nominale afschrijvingen'!AD123</f>
        <v>18323.54581561928</v>
      </c>
      <c r="T134" s="86">
        <f>'7. Nominale afschrijvingen'!AE123</f>
        <v>17780.62593960093</v>
      </c>
      <c r="U134" s="86">
        <f>'7. Nominale afschrijvingen'!AF123</f>
        <v>17253.792578427569</v>
      </c>
      <c r="V134" s="86">
        <f>'7. Nominale afschrijvingen'!AG123</f>
        <v>16742.569094622308</v>
      </c>
      <c r="W134" s="65"/>
      <c r="X134" s="118">
        <f>IF($C134="TD",INDEX('4. CPI-tabel'!$D$20:$Z$42,$E134-2003,X$28-2003),
IF(X$28&gt;=$E134,MAX(1,INDEX('4. CPI-tabel'!$D$20:$Z$42,MAX($E134,2010)-2003,X$28-2003)),0))</f>
        <v>1.0621792868399995</v>
      </c>
      <c r="Y134" s="118">
        <f>IF($C134="TD",INDEX('4. CPI-tabel'!$D$20:$Z$42,$E134-2003,Y$28-2003),
IF(Y$28&gt;=$E134,MAX(1,INDEX('4. CPI-tabel'!$D$20:$Z$42,MAX($E134,2010)-2003,Y$28-2003)),0))</f>
        <v>1.0897959482978394</v>
      </c>
      <c r="Z134" s="118">
        <f>IF($C134="TD",INDEX('4. CPI-tabel'!$D$20:$Z$42,$E134-2003,Z$28-2003),
IF(Z$28&gt;=$E134,MAX(1,INDEX('4. CPI-tabel'!$D$20:$Z$42,MAX($E134,2010)-2003,Z$28-2003)),0))</f>
        <v>1.1148612551086896</v>
      </c>
      <c r="AA134" s="118">
        <f>IF($C134="TD",INDEX('4. CPI-tabel'!$D$20:$Z$42,$E134-2003,AA$28-2003),
IF(AA$28&gt;=$E134,MAX(1,INDEX('4. CPI-tabel'!$D$20:$Z$42,MAX($E134,2010)-2003,AA$28-2003)),0))</f>
        <v>1.1460773702517328</v>
      </c>
      <c r="AB134" s="118">
        <f>IF($C134="TD",INDEX('4. CPI-tabel'!$D$20:$Z$42,$E134-2003,AB$28-2003),
IF(AB$28&gt;=$E134,MAX(1,INDEX('4. CPI-tabel'!$D$20:$Z$42,MAX($E134,2010)-2003,AB$28-2003)),0))</f>
        <v>1.1575381439542503</v>
      </c>
      <c r="AC134" s="118">
        <f>IF($C134="TD",INDEX('4. CPI-tabel'!$D$20:$Z$42,$E134-2003,AC$28-2003),
IF(AC$28&gt;=$E134,MAX(1,INDEX('4. CPI-tabel'!$D$20:$Z$42,MAX($E134,2010)-2003,AC$28-2003)),0))</f>
        <v>1.1667984491058843</v>
      </c>
      <c r="AD134" s="118">
        <f>IF($C134="TD",INDEX('4. CPI-tabel'!$D$20:$Z$42,$E134-2003,AD$28-2003),
IF(AD$28&gt;=$E134,MAX(1,INDEX('4. CPI-tabel'!$D$20:$Z$42,MAX($E134,2010)-2003,AD$28-2003)),0))</f>
        <v>1.1691320460040959</v>
      </c>
      <c r="AE134" s="118">
        <f>IF($C134="TD",INDEX('4. CPI-tabel'!$D$20:$Z$42,$E134-2003,AE$28-2003),
IF(AE$28&gt;=$E134,MAX(1,INDEX('4. CPI-tabel'!$D$20:$Z$42,MAX($E134,2010)-2003,AE$28-2003)),0))</f>
        <v>1.1854998946481532</v>
      </c>
      <c r="AF134" s="118">
        <f>IF($C134="TD",INDEX('4. CPI-tabel'!$D$20:$Z$42,$E134-2003,AF$28-2003),
IF(AF$28&gt;=$E134,MAX(1,INDEX('4. CPI-tabel'!$D$20:$Z$42,MAX($E134,2010)-2003,AF$28-2003)),0))</f>
        <v>1.2103953924357642</v>
      </c>
      <c r="AG134" s="118">
        <f>IF($C134="TD",INDEX('4. CPI-tabel'!$D$20:$Z$42,$E134-2003,AG$28-2003),
IF(AG$28&gt;=$E134,MAX(1,INDEX('4. CPI-tabel'!$D$20:$Z$42,MAX($E134,2010)-2003,AG$28-2003)),0))</f>
        <v>1.2442864634239656</v>
      </c>
      <c r="AH134" s="118">
        <f>IF($C134="TD",INDEX('4. CPI-tabel'!$D$20:$Z$42,$E134-2003,AH$28-2003),
IF(AH$28&gt;=$E134,MAX(1,INDEX('4. CPI-tabel'!$D$20:$Z$42,MAX($E134,2010)-2003,AH$28-2003)),0))</f>
        <v>1.2529964686679333</v>
      </c>
      <c r="AI134" s="118">
        <f>IF($C134="TD",INDEX('4. CPI-tabel'!$D$20:$Z$42,$E134-2003,AI$28-2003),
IF(AI$28&gt;=$E134,MAX(1,INDEX('4. CPI-tabel'!$D$20:$Z$42,MAX($E134,2010)-2003,AI$28-2003)),0))</f>
        <v>1.2529964686679333</v>
      </c>
      <c r="AJ134" s="118">
        <f>IF($C134="TD",INDEX('4. CPI-tabel'!$D$20:$Z$42,$E134-2003,AJ$28-2003),
IF(AJ$28&gt;=$E134,MAX(1,INDEX('4. CPI-tabel'!$D$20:$Z$42,MAX($E134,2010)-2003,AJ$28-2003)),0))</f>
        <v>1.2529964686679333</v>
      </c>
      <c r="AK134" s="118">
        <f>IF($C134="TD",INDEX('4. CPI-tabel'!$D$20:$Z$42,$E134-2003,AK$28-2003),
IF(AK$28&gt;=$E134,MAX(1,INDEX('4. CPI-tabel'!$D$20:$Z$42,MAX($E134,2010)-2003,AK$28-2003)),0))</f>
        <v>1.2529964686679333</v>
      </c>
      <c r="AL134" s="118">
        <f>IF($C134="TD",INDEX('4. CPI-tabel'!$D$20:$Z$42,$E134-2003,AL$28-2003),
IF(AL$28&gt;=$E134,MAX(1,INDEX('4. CPI-tabel'!$D$20:$Z$42,MAX($E134,2010)-2003,AL$28-2003)),0))</f>
        <v>1.2529964686679333</v>
      </c>
      <c r="AM134" s="118">
        <f>IF($C134="TD",INDEX('4. CPI-tabel'!$D$20:$Z$42,$E134-2003,AM$28-2003),
IF(AM$28&gt;=$E134,MAX(1,INDEX('4. CPI-tabel'!$D$20:$Z$42,MAX($E134,2010)-2003,AM$28-2003)),0))</f>
        <v>1.2529964686679333</v>
      </c>
      <c r="AO134" s="87">
        <f t="shared" si="21"/>
        <v>16714.31464134837</v>
      </c>
      <c r="AP134" s="87">
        <f t="shared" si="22"/>
        <v>17148.886822023425</v>
      </c>
      <c r="AQ134" s="87">
        <f t="shared" si="23"/>
        <v>17543.311218929961</v>
      </c>
      <c r="AR134" s="87">
        <f t="shared" si="24"/>
        <v>18034.523933059998</v>
      </c>
      <c r="AS134" s="87">
        <f t="shared" si="25"/>
        <v>18214.869172390601</v>
      </c>
      <c r="AT134" s="87">
        <f t="shared" si="26"/>
        <v>18360.588125769726</v>
      </c>
      <c r="AU134" s="87">
        <f t="shared" si="27"/>
        <v>18397.309302021262</v>
      </c>
      <c r="AV134" s="87">
        <f t="shared" si="28"/>
        <v>18654.87163224956</v>
      </c>
      <c r="AW134" s="87">
        <f t="shared" si="29"/>
        <v>19046.623936526797</v>
      </c>
      <c r="AX134" s="87">
        <f t="shared" si="30"/>
        <v>19579.92940674955</v>
      </c>
      <c r="AY134" s="87">
        <f t="shared" si="31"/>
        <v>19716.988912596793</v>
      </c>
      <c r="AZ134" s="87">
        <f t="shared" si="32"/>
        <v>23660.386695116151</v>
      </c>
      <c r="BA134" s="87">
        <f t="shared" si="33"/>
        <v>22959.338200446044</v>
      </c>
      <c r="BB134" s="87">
        <f t="shared" si="34"/>
        <v>22279.061513025419</v>
      </c>
      <c r="BC134" s="87">
        <f t="shared" si="35"/>
        <v>21618.941171898739</v>
      </c>
      <c r="BD134" s="87">
        <f t="shared" si="36"/>
        <v>20978.379951990628</v>
      </c>
    </row>
    <row r="135" spans="1:56" s="20" customFormat="1" x14ac:dyDescent="0.2">
      <c r="A135" s="41"/>
      <c r="B135" s="86">
        <f>'3. Investeringen'!B121</f>
        <v>107</v>
      </c>
      <c r="C135" s="86" t="str">
        <f>'3. Investeringen'!F121</f>
        <v>TD</v>
      </c>
      <c r="D135" s="86" t="str">
        <f>'3. Investeringen'!G121</f>
        <v>Nieuwe investeringen TD</v>
      </c>
      <c r="E135" s="121">
        <f>'3. Investeringen'!K121</f>
        <v>2007</v>
      </c>
      <c r="G135" s="86">
        <f>'7. Nominale afschrijvingen'!R124</f>
        <v>68678.69723494834</v>
      </c>
      <c r="H135" s="86">
        <f>'7. Nominale afschrijvingen'!S124</f>
        <v>68678.69723494834</v>
      </c>
      <c r="I135" s="86">
        <f>'7. Nominale afschrijvingen'!T124</f>
        <v>68678.69723494834</v>
      </c>
      <c r="J135" s="86">
        <f>'7. Nominale afschrijvingen'!U124</f>
        <v>68678.69723494834</v>
      </c>
      <c r="K135" s="86">
        <f>'7. Nominale afschrijvingen'!V124</f>
        <v>68678.69723494834</v>
      </c>
      <c r="L135" s="86">
        <f>'7. Nominale afschrijvingen'!W124</f>
        <v>68678.69723494834</v>
      </c>
      <c r="M135" s="86">
        <f>'7. Nominale afschrijvingen'!X124</f>
        <v>68678.69723494834</v>
      </c>
      <c r="N135" s="86">
        <f>'7. Nominale afschrijvingen'!Y124</f>
        <v>68678.69723494834</v>
      </c>
      <c r="O135" s="86">
        <f>'7. Nominale afschrijvingen'!Z124</f>
        <v>68678.69723494834</v>
      </c>
      <c r="P135" s="86">
        <f>'7. Nominale afschrijvingen'!AA124</f>
        <v>68678.69723494834</v>
      </c>
      <c r="Q135" s="86">
        <f>'7. Nominale afschrijvingen'!AB124</f>
        <v>68678.69723494834</v>
      </c>
      <c r="R135" s="86">
        <f>'7. Nominale afschrijvingen'!AC124</f>
        <v>82414.436681937979</v>
      </c>
      <c r="S135" s="86">
        <f>'7. Nominale afschrijvingen'!AD124</f>
        <v>79171.901468222393</v>
      </c>
      <c r="T135" s="86">
        <f>'7. Nominale afschrijvingen'!AE124</f>
        <v>76056.94141045626</v>
      </c>
      <c r="U135" s="86">
        <f>'7. Nominale afschrijvingen'!AF124</f>
        <v>73064.537158241583</v>
      </c>
      <c r="V135" s="86">
        <f>'7. Nominale afschrijvingen'!AG124</f>
        <v>70189.866843818978</v>
      </c>
      <c r="W135" s="65"/>
      <c r="X135" s="118">
        <f>IF($C135="TD",INDEX('4. CPI-tabel'!$D$20:$Z$42,$E135-2003,X$28-2003),
IF(X$28&gt;=$E135,MAX(1,INDEX('4. CPI-tabel'!$D$20:$Z$42,MAX($E135,2010)-2003,X$28-2003)),0))</f>
        <v>1.0621792868399995</v>
      </c>
      <c r="Y135" s="118">
        <f>IF($C135="TD",INDEX('4. CPI-tabel'!$D$20:$Z$42,$E135-2003,Y$28-2003),
IF(Y$28&gt;=$E135,MAX(1,INDEX('4. CPI-tabel'!$D$20:$Z$42,MAX($E135,2010)-2003,Y$28-2003)),0))</f>
        <v>1.0897959482978394</v>
      </c>
      <c r="Z135" s="118">
        <f>IF($C135="TD",INDEX('4. CPI-tabel'!$D$20:$Z$42,$E135-2003,Z$28-2003),
IF(Z$28&gt;=$E135,MAX(1,INDEX('4. CPI-tabel'!$D$20:$Z$42,MAX($E135,2010)-2003,Z$28-2003)),0))</f>
        <v>1.1148612551086896</v>
      </c>
      <c r="AA135" s="118">
        <f>IF($C135="TD",INDEX('4. CPI-tabel'!$D$20:$Z$42,$E135-2003,AA$28-2003),
IF(AA$28&gt;=$E135,MAX(1,INDEX('4. CPI-tabel'!$D$20:$Z$42,MAX($E135,2010)-2003,AA$28-2003)),0))</f>
        <v>1.1460773702517328</v>
      </c>
      <c r="AB135" s="118">
        <f>IF($C135="TD",INDEX('4. CPI-tabel'!$D$20:$Z$42,$E135-2003,AB$28-2003),
IF(AB$28&gt;=$E135,MAX(1,INDEX('4. CPI-tabel'!$D$20:$Z$42,MAX($E135,2010)-2003,AB$28-2003)),0))</f>
        <v>1.1575381439542503</v>
      </c>
      <c r="AC135" s="118">
        <f>IF($C135="TD",INDEX('4. CPI-tabel'!$D$20:$Z$42,$E135-2003,AC$28-2003),
IF(AC$28&gt;=$E135,MAX(1,INDEX('4. CPI-tabel'!$D$20:$Z$42,MAX($E135,2010)-2003,AC$28-2003)),0))</f>
        <v>1.1667984491058843</v>
      </c>
      <c r="AD135" s="118">
        <f>IF($C135="TD",INDEX('4. CPI-tabel'!$D$20:$Z$42,$E135-2003,AD$28-2003),
IF(AD$28&gt;=$E135,MAX(1,INDEX('4. CPI-tabel'!$D$20:$Z$42,MAX($E135,2010)-2003,AD$28-2003)),0))</f>
        <v>1.1691320460040959</v>
      </c>
      <c r="AE135" s="118">
        <f>IF($C135="TD",INDEX('4. CPI-tabel'!$D$20:$Z$42,$E135-2003,AE$28-2003),
IF(AE$28&gt;=$E135,MAX(1,INDEX('4. CPI-tabel'!$D$20:$Z$42,MAX($E135,2010)-2003,AE$28-2003)),0))</f>
        <v>1.1854998946481532</v>
      </c>
      <c r="AF135" s="118">
        <f>IF($C135="TD",INDEX('4. CPI-tabel'!$D$20:$Z$42,$E135-2003,AF$28-2003),
IF(AF$28&gt;=$E135,MAX(1,INDEX('4. CPI-tabel'!$D$20:$Z$42,MAX($E135,2010)-2003,AF$28-2003)),0))</f>
        <v>1.2103953924357642</v>
      </c>
      <c r="AG135" s="118">
        <f>IF($C135="TD",INDEX('4. CPI-tabel'!$D$20:$Z$42,$E135-2003,AG$28-2003),
IF(AG$28&gt;=$E135,MAX(1,INDEX('4. CPI-tabel'!$D$20:$Z$42,MAX($E135,2010)-2003,AG$28-2003)),0))</f>
        <v>1.2442864634239656</v>
      </c>
      <c r="AH135" s="118">
        <f>IF($C135="TD",INDEX('4. CPI-tabel'!$D$20:$Z$42,$E135-2003,AH$28-2003),
IF(AH$28&gt;=$E135,MAX(1,INDEX('4. CPI-tabel'!$D$20:$Z$42,MAX($E135,2010)-2003,AH$28-2003)),0))</f>
        <v>1.2529964686679333</v>
      </c>
      <c r="AI135" s="118">
        <f>IF($C135="TD",INDEX('4. CPI-tabel'!$D$20:$Z$42,$E135-2003,AI$28-2003),
IF(AI$28&gt;=$E135,MAX(1,INDEX('4. CPI-tabel'!$D$20:$Z$42,MAX($E135,2010)-2003,AI$28-2003)),0))</f>
        <v>1.2529964686679333</v>
      </c>
      <c r="AJ135" s="118">
        <f>IF($C135="TD",INDEX('4. CPI-tabel'!$D$20:$Z$42,$E135-2003,AJ$28-2003),
IF(AJ$28&gt;=$E135,MAX(1,INDEX('4. CPI-tabel'!$D$20:$Z$42,MAX($E135,2010)-2003,AJ$28-2003)),0))</f>
        <v>1.2529964686679333</v>
      </c>
      <c r="AK135" s="118">
        <f>IF($C135="TD",INDEX('4. CPI-tabel'!$D$20:$Z$42,$E135-2003,AK$28-2003),
IF(AK$28&gt;=$E135,MAX(1,INDEX('4. CPI-tabel'!$D$20:$Z$42,MAX($E135,2010)-2003,AK$28-2003)),0))</f>
        <v>1.2529964686679333</v>
      </c>
      <c r="AL135" s="118">
        <f>IF($C135="TD",INDEX('4. CPI-tabel'!$D$20:$Z$42,$E135-2003,AL$28-2003),
IF(AL$28&gt;=$E135,MAX(1,INDEX('4. CPI-tabel'!$D$20:$Z$42,MAX($E135,2010)-2003,AL$28-2003)),0))</f>
        <v>1.2529964686679333</v>
      </c>
      <c r="AM135" s="118">
        <f>IF($C135="TD",INDEX('4. CPI-tabel'!$D$20:$Z$42,$E135-2003,AM$28-2003),
IF(AM$28&gt;=$E135,MAX(1,INDEX('4. CPI-tabel'!$D$20:$Z$42,MAX($E135,2010)-2003,AM$28-2003)),0))</f>
        <v>1.2529964686679333</v>
      </c>
      <c r="AO135" s="87">
        <f t="shared" si="21"/>
        <v>72949.089650117676</v>
      </c>
      <c r="AP135" s="87">
        <f t="shared" si="22"/>
        <v>74845.765981020726</v>
      </c>
      <c r="AQ135" s="87">
        <f t="shared" si="23"/>
        <v>76567.218598584193</v>
      </c>
      <c r="AR135" s="87">
        <f t="shared" si="24"/>
        <v>78711.100719344555</v>
      </c>
      <c r="AS135" s="87">
        <f t="shared" si="25"/>
        <v>79498.211726538007</v>
      </c>
      <c r="AT135" s="87">
        <f t="shared" si="26"/>
        <v>80134.197420350305</v>
      </c>
      <c r="AU135" s="87">
        <f t="shared" si="27"/>
        <v>80294.465815190997</v>
      </c>
      <c r="AV135" s="87">
        <f t="shared" si="28"/>
        <v>81418.588336603672</v>
      </c>
      <c r="AW135" s="87">
        <f t="shared" si="29"/>
        <v>83128.378691672333</v>
      </c>
      <c r="AX135" s="87">
        <f t="shared" si="30"/>
        <v>85455.973295039163</v>
      </c>
      <c r="AY135" s="87">
        <f t="shared" si="31"/>
        <v>86054.165108104426</v>
      </c>
      <c r="AZ135" s="87">
        <f t="shared" si="32"/>
        <v>103264.99812972528</v>
      </c>
      <c r="BA135" s="87">
        <f t="shared" si="33"/>
        <v>99202.11295740823</v>
      </c>
      <c r="BB135" s="87">
        <f t="shared" si="34"/>
        <v>95299.0790049856</v>
      </c>
      <c r="BC135" s="87">
        <f t="shared" si="35"/>
        <v>91549.607044133707</v>
      </c>
      <c r="BD135" s="87">
        <f t="shared" si="36"/>
        <v>87947.655291577641</v>
      </c>
    </row>
    <row r="136" spans="1:56" s="20" customFormat="1" x14ac:dyDescent="0.2">
      <c r="A136" s="41"/>
      <c r="B136" s="86">
        <f>'3. Investeringen'!B122</f>
        <v>108</v>
      </c>
      <c r="C136" s="86" t="str">
        <f>'3. Investeringen'!F122</f>
        <v>TD</v>
      </c>
      <c r="D136" s="86" t="str">
        <f>'3. Investeringen'!G122</f>
        <v>Nieuwe investeringen TD</v>
      </c>
      <c r="E136" s="121">
        <f>'3. Investeringen'!K122</f>
        <v>2007</v>
      </c>
      <c r="G136" s="86">
        <f>'7. Nominale afschrijvingen'!R125</f>
        <v>19681.072066666668</v>
      </c>
      <c r="H136" s="86">
        <f>'7. Nominale afschrijvingen'!S125</f>
        <v>19681.072066666668</v>
      </c>
      <c r="I136" s="86">
        <f>'7. Nominale afschrijvingen'!T125</f>
        <v>19681.072066666668</v>
      </c>
      <c r="J136" s="86">
        <f>'7. Nominale afschrijvingen'!U125</f>
        <v>19681.072066666668</v>
      </c>
      <c r="K136" s="86">
        <f>'7. Nominale afschrijvingen'!V125</f>
        <v>19681.072066666668</v>
      </c>
      <c r="L136" s="86">
        <f>'7. Nominale afschrijvingen'!W125</f>
        <v>19681.072066666668</v>
      </c>
      <c r="M136" s="86">
        <f>'7. Nominale afschrijvingen'!X125</f>
        <v>19681.072066666668</v>
      </c>
      <c r="N136" s="86">
        <f>'7. Nominale afschrijvingen'!Y125</f>
        <v>19681.072066666668</v>
      </c>
      <c r="O136" s="86">
        <f>'7. Nominale afschrijvingen'!Z125</f>
        <v>19681.072066666668</v>
      </c>
      <c r="P136" s="86">
        <f>'7. Nominale afschrijvingen'!AA125</f>
        <v>19681.072066666668</v>
      </c>
      <c r="Q136" s="86">
        <f>'7. Nominale afschrijvingen'!AB125</f>
        <v>19681.072066666668</v>
      </c>
      <c r="R136" s="86">
        <f>'7. Nominale afschrijvingen'!AC125</f>
        <v>23617.286479999999</v>
      </c>
      <c r="S136" s="86">
        <f>'7. Nominale afschrijvingen'!AD125</f>
        <v>21788.851397677416</v>
      </c>
      <c r="T136" s="86">
        <f>'7. Nominale afschrijvingen'!AE125</f>
        <v>20101.972579792713</v>
      </c>
      <c r="U136" s="86">
        <f>'7. Nominale afschrijvingen'!AF125</f>
        <v>19163.88052606905</v>
      </c>
      <c r="V136" s="86">
        <f>'7. Nominale afschrijvingen'!AG125</f>
        <v>19163.88052606905</v>
      </c>
      <c r="W136" s="65"/>
      <c r="X136" s="118">
        <f>IF($C136="TD",INDEX('4. CPI-tabel'!$D$20:$Z$42,$E136-2003,X$28-2003),
IF(X$28&gt;=$E136,MAX(1,INDEX('4. CPI-tabel'!$D$20:$Z$42,MAX($E136,2010)-2003,X$28-2003)),0))</f>
        <v>1.0621792868399995</v>
      </c>
      <c r="Y136" s="118">
        <f>IF($C136="TD",INDEX('4. CPI-tabel'!$D$20:$Z$42,$E136-2003,Y$28-2003),
IF(Y$28&gt;=$E136,MAX(1,INDEX('4. CPI-tabel'!$D$20:$Z$42,MAX($E136,2010)-2003,Y$28-2003)),0))</f>
        <v>1.0897959482978394</v>
      </c>
      <c r="Z136" s="118">
        <f>IF($C136="TD",INDEX('4. CPI-tabel'!$D$20:$Z$42,$E136-2003,Z$28-2003),
IF(Z$28&gt;=$E136,MAX(1,INDEX('4. CPI-tabel'!$D$20:$Z$42,MAX($E136,2010)-2003,Z$28-2003)),0))</f>
        <v>1.1148612551086896</v>
      </c>
      <c r="AA136" s="118">
        <f>IF($C136="TD",INDEX('4. CPI-tabel'!$D$20:$Z$42,$E136-2003,AA$28-2003),
IF(AA$28&gt;=$E136,MAX(1,INDEX('4. CPI-tabel'!$D$20:$Z$42,MAX($E136,2010)-2003,AA$28-2003)),0))</f>
        <v>1.1460773702517328</v>
      </c>
      <c r="AB136" s="118">
        <f>IF($C136="TD",INDEX('4. CPI-tabel'!$D$20:$Z$42,$E136-2003,AB$28-2003),
IF(AB$28&gt;=$E136,MAX(1,INDEX('4. CPI-tabel'!$D$20:$Z$42,MAX($E136,2010)-2003,AB$28-2003)),0))</f>
        <v>1.1575381439542503</v>
      </c>
      <c r="AC136" s="118">
        <f>IF($C136="TD",INDEX('4. CPI-tabel'!$D$20:$Z$42,$E136-2003,AC$28-2003),
IF(AC$28&gt;=$E136,MAX(1,INDEX('4. CPI-tabel'!$D$20:$Z$42,MAX($E136,2010)-2003,AC$28-2003)),0))</f>
        <v>1.1667984491058843</v>
      </c>
      <c r="AD136" s="118">
        <f>IF($C136="TD",INDEX('4. CPI-tabel'!$D$20:$Z$42,$E136-2003,AD$28-2003),
IF(AD$28&gt;=$E136,MAX(1,INDEX('4. CPI-tabel'!$D$20:$Z$42,MAX($E136,2010)-2003,AD$28-2003)),0))</f>
        <v>1.1691320460040959</v>
      </c>
      <c r="AE136" s="118">
        <f>IF($C136="TD",INDEX('4. CPI-tabel'!$D$20:$Z$42,$E136-2003,AE$28-2003),
IF(AE$28&gt;=$E136,MAX(1,INDEX('4. CPI-tabel'!$D$20:$Z$42,MAX($E136,2010)-2003,AE$28-2003)),0))</f>
        <v>1.1854998946481532</v>
      </c>
      <c r="AF136" s="118">
        <f>IF($C136="TD",INDEX('4. CPI-tabel'!$D$20:$Z$42,$E136-2003,AF$28-2003),
IF(AF$28&gt;=$E136,MAX(1,INDEX('4. CPI-tabel'!$D$20:$Z$42,MAX($E136,2010)-2003,AF$28-2003)),0))</f>
        <v>1.2103953924357642</v>
      </c>
      <c r="AG136" s="118">
        <f>IF($C136="TD",INDEX('4. CPI-tabel'!$D$20:$Z$42,$E136-2003,AG$28-2003),
IF(AG$28&gt;=$E136,MAX(1,INDEX('4. CPI-tabel'!$D$20:$Z$42,MAX($E136,2010)-2003,AG$28-2003)),0))</f>
        <v>1.2442864634239656</v>
      </c>
      <c r="AH136" s="118">
        <f>IF($C136="TD",INDEX('4. CPI-tabel'!$D$20:$Z$42,$E136-2003,AH$28-2003),
IF(AH$28&gt;=$E136,MAX(1,INDEX('4. CPI-tabel'!$D$20:$Z$42,MAX($E136,2010)-2003,AH$28-2003)),0))</f>
        <v>1.2529964686679333</v>
      </c>
      <c r="AI136" s="118">
        <f>IF($C136="TD",INDEX('4. CPI-tabel'!$D$20:$Z$42,$E136-2003,AI$28-2003),
IF(AI$28&gt;=$E136,MAX(1,INDEX('4. CPI-tabel'!$D$20:$Z$42,MAX($E136,2010)-2003,AI$28-2003)),0))</f>
        <v>1.2529964686679333</v>
      </c>
      <c r="AJ136" s="118">
        <f>IF($C136="TD",INDEX('4. CPI-tabel'!$D$20:$Z$42,$E136-2003,AJ$28-2003),
IF(AJ$28&gt;=$E136,MAX(1,INDEX('4. CPI-tabel'!$D$20:$Z$42,MAX($E136,2010)-2003,AJ$28-2003)),0))</f>
        <v>1.2529964686679333</v>
      </c>
      <c r="AK136" s="118">
        <f>IF($C136="TD",INDEX('4. CPI-tabel'!$D$20:$Z$42,$E136-2003,AK$28-2003),
IF(AK$28&gt;=$E136,MAX(1,INDEX('4. CPI-tabel'!$D$20:$Z$42,MAX($E136,2010)-2003,AK$28-2003)),0))</f>
        <v>1.2529964686679333</v>
      </c>
      <c r="AL136" s="118">
        <f>IF($C136="TD",INDEX('4. CPI-tabel'!$D$20:$Z$42,$E136-2003,AL$28-2003),
IF(AL$28&gt;=$E136,MAX(1,INDEX('4. CPI-tabel'!$D$20:$Z$42,MAX($E136,2010)-2003,AL$28-2003)),0))</f>
        <v>1.2529964686679333</v>
      </c>
      <c r="AM136" s="118">
        <f>IF($C136="TD",INDEX('4. CPI-tabel'!$D$20:$Z$42,$E136-2003,AM$28-2003),
IF(AM$28&gt;=$E136,MAX(1,INDEX('4. CPI-tabel'!$D$20:$Z$42,MAX($E136,2010)-2003,AM$28-2003)),0))</f>
        <v>1.2529964686679333</v>
      </c>
      <c r="AO136" s="87">
        <f t="shared" si="21"/>
        <v>20904.827092018637</v>
      </c>
      <c r="AP136" s="87">
        <f t="shared" si="22"/>
        <v>21448.352596411118</v>
      </c>
      <c r="AQ136" s="87">
        <f t="shared" si="23"/>
        <v>21941.664706128573</v>
      </c>
      <c r="AR136" s="87">
        <f t="shared" si="24"/>
        <v>22556.031317900171</v>
      </c>
      <c r="AS136" s="87">
        <f t="shared" si="25"/>
        <v>22781.591631079176</v>
      </c>
      <c r="AT136" s="87">
        <f t="shared" si="26"/>
        <v>22963.844364127806</v>
      </c>
      <c r="AU136" s="87">
        <f t="shared" si="27"/>
        <v>23009.77205285606</v>
      </c>
      <c r="AV136" s="87">
        <f t="shared" si="28"/>
        <v>23331.908861596046</v>
      </c>
      <c r="AW136" s="87">
        <f t="shared" si="29"/>
        <v>23821.878947689558</v>
      </c>
      <c r="AX136" s="87">
        <f t="shared" si="30"/>
        <v>24488.891558224866</v>
      </c>
      <c r="AY136" s="87">
        <f t="shared" si="31"/>
        <v>24660.31379913244</v>
      </c>
      <c r="AZ136" s="87">
        <f t="shared" si="32"/>
        <v>29592.376558958924</v>
      </c>
      <c r="BA136" s="87">
        <f t="shared" si="33"/>
        <v>27301.353857620164</v>
      </c>
      <c r="BB136" s="87">
        <f t="shared" si="34"/>
        <v>25187.700655739896</v>
      </c>
      <c r="BC136" s="87">
        <f t="shared" si="35"/>
        <v>24012.274625138696</v>
      </c>
      <c r="BD136" s="87">
        <f t="shared" si="36"/>
        <v>24012.274625138696</v>
      </c>
    </row>
    <row r="137" spans="1:56" s="20" customFormat="1" x14ac:dyDescent="0.2">
      <c r="A137" s="41"/>
      <c r="B137" s="86">
        <f>'3. Investeringen'!B123</f>
        <v>109</v>
      </c>
      <c r="C137" s="86" t="str">
        <f>'3. Investeringen'!F123</f>
        <v>TD</v>
      </c>
      <c r="D137" s="86" t="str">
        <f>'3. Investeringen'!G123</f>
        <v>Nieuwe investeringen TD</v>
      </c>
      <c r="E137" s="121">
        <f>'3. Investeringen'!K123</f>
        <v>2007</v>
      </c>
      <c r="G137" s="86">
        <f>'7. Nominale afschrijvingen'!R126</f>
        <v>2953.0729000000006</v>
      </c>
      <c r="H137" s="86">
        <f>'7. Nominale afschrijvingen'!S126</f>
        <v>2953.0729000000001</v>
      </c>
      <c r="I137" s="86">
        <f>'7. Nominale afschrijvingen'!T126</f>
        <v>2953.0729000000001</v>
      </c>
      <c r="J137" s="86">
        <f>'7. Nominale afschrijvingen'!U126</f>
        <v>2953.0729000000001</v>
      </c>
      <c r="K137" s="86">
        <f>'7. Nominale afschrijvingen'!V126</f>
        <v>2953.0729000000001</v>
      </c>
      <c r="L137" s="86">
        <f>'7. Nominale afschrijvingen'!W126</f>
        <v>2953.0729000000001</v>
      </c>
      <c r="M137" s="86">
        <f>'7. Nominale afschrijvingen'!X126</f>
        <v>1476.5364500000001</v>
      </c>
      <c r="N137" s="86">
        <f>'7. Nominale afschrijvingen'!Y126</f>
        <v>0</v>
      </c>
      <c r="O137" s="86">
        <f>'7. Nominale afschrijvingen'!Z126</f>
        <v>0</v>
      </c>
      <c r="P137" s="86">
        <f>'7. Nominale afschrijvingen'!AA126</f>
        <v>0</v>
      </c>
      <c r="Q137" s="86">
        <f>'7. Nominale afschrijvingen'!AB126</f>
        <v>0</v>
      </c>
      <c r="R137" s="86">
        <f>'7. Nominale afschrijvingen'!AC126</f>
        <v>0</v>
      </c>
      <c r="S137" s="86">
        <f>'7. Nominale afschrijvingen'!AD126</f>
        <v>0</v>
      </c>
      <c r="T137" s="86">
        <f>'7. Nominale afschrijvingen'!AE126</f>
        <v>0</v>
      </c>
      <c r="U137" s="86">
        <f>'7. Nominale afschrijvingen'!AF126</f>
        <v>0</v>
      </c>
      <c r="V137" s="86">
        <f>'7. Nominale afschrijvingen'!AG126</f>
        <v>0</v>
      </c>
      <c r="W137" s="65"/>
      <c r="X137" s="118">
        <f>IF($C137="TD",INDEX('4. CPI-tabel'!$D$20:$Z$42,$E137-2003,X$28-2003),
IF(X$28&gt;=$E137,MAX(1,INDEX('4. CPI-tabel'!$D$20:$Z$42,MAX($E137,2010)-2003,X$28-2003)),0))</f>
        <v>1.0621792868399995</v>
      </c>
      <c r="Y137" s="118">
        <f>IF($C137="TD",INDEX('4. CPI-tabel'!$D$20:$Z$42,$E137-2003,Y$28-2003),
IF(Y$28&gt;=$E137,MAX(1,INDEX('4. CPI-tabel'!$D$20:$Z$42,MAX($E137,2010)-2003,Y$28-2003)),0))</f>
        <v>1.0897959482978394</v>
      </c>
      <c r="Z137" s="118">
        <f>IF($C137="TD",INDEX('4. CPI-tabel'!$D$20:$Z$42,$E137-2003,Z$28-2003),
IF(Z$28&gt;=$E137,MAX(1,INDEX('4. CPI-tabel'!$D$20:$Z$42,MAX($E137,2010)-2003,Z$28-2003)),0))</f>
        <v>1.1148612551086896</v>
      </c>
      <c r="AA137" s="118">
        <f>IF($C137="TD",INDEX('4. CPI-tabel'!$D$20:$Z$42,$E137-2003,AA$28-2003),
IF(AA$28&gt;=$E137,MAX(1,INDEX('4. CPI-tabel'!$D$20:$Z$42,MAX($E137,2010)-2003,AA$28-2003)),0))</f>
        <v>1.1460773702517328</v>
      </c>
      <c r="AB137" s="118">
        <f>IF($C137="TD",INDEX('4. CPI-tabel'!$D$20:$Z$42,$E137-2003,AB$28-2003),
IF(AB$28&gt;=$E137,MAX(1,INDEX('4. CPI-tabel'!$D$20:$Z$42,MAX($E137,2010)-2003,AB$28-2003)),0))</f>
        <v>1.1575381439542503</v>
      </c>
      <c r="AC137" s="118">
        <f>IF($C137="TD",INDEX('4. CPI-tabel'!$D$20:$Z$42,$E137-2003,AC$28-2003),
IF(AC$28&gt;=$E137,MAX(1,INDEX('4. CPI-tabel'!$D$20:$Z$42,MAX($E137,2010)-2003,AC$28-2003)),0))</f>
        <v>1.1667984491058843</v>
      </c>
      <c r="AD137" s="118">
        <f>IF($C137="TD",INDEX('4. CPI-tabel'!$D$20:$Z$42,$E137-2003,AD$28-2003),
IF(AD$28&gt;=$E137,MAX(1,INDEX('4. CPI-tabel'!$D$20:$Z$42,MAX($E137,2010)-2003,AD$28-2003)),0))</f>
        <v>1.1691320460040959</v>
      </c>
      <c r="AE137" s="118">
        <f>IF($C137="TD",INDEX('4. CPI-tabel'!$D$20:$Z$42,$E137-2003,AE$28-2003),
IF(AE$28&gt;=$E137,MAX(1,INDEX('4. CPI-tabel'!$D$20:$Z$42,MAX($E137,2010)-2003,AE$28-2003)),0))</f>
        <v>1.1854998946481532</v>
      </c>
      <c r="AF137" s="118">
        <f>IF($C137="TD",INDEX('4. CPI-tabel'!$D$20:$Z$42,$E137-2003,AF$28-2003),
IF(AF$28&gt;=$E137,MAX(1,INDEX('4. CPI-tabel'!$D$20:$Z$42,MAX($E137,2010)-2003,AF$28-2003)),0))</f>
        <v>1.2103953924357642</v>
      </c>
      <c r="AG137" s="118">
        <f>IF($C137="TD",INDEX('4. CPI-tabel'!$D$20:$Z$42,$E137-2003,AG$28-2003),
IF(AG$28&gt;=$E137,MAX(1,INDEX('4. CPI-tabel'!$D$20:$Z$42,MAX($E137,2010)-2003,AG$28-2003)),0))</f>
        <v>1.2442864634239656</v>
      </c>
      <c r="AH137" s="118">
        <f>IF($C137="TD",INDEX('4. CPI-tabel'!$D$20:$Z$42,$E137-2003,AH$28-2003),
IF(AH$28&gt;=$E137,MAX(1,INDEX('4. CPI-tabel'!$D$20:$Z$42,MAX($E137,2010)-2003,AH$28-2003)),0))</f>
        <v>1.2529964686679333</v>
      </c>
      <c r="AI137" s="118">
        <f>IF($C137="TD",INDEX('4. CPI-tabel'!$D$20:$Z$42,$E137-2003,AI$28-2003),
IF(AI$28&gt;=$E137,MAX(1,INDEX('4. CPI-tabel'!$D$20:$Z$42,MAX($E137,2010)-2003,AI$28-2003)),0))</f>
        <v>1.2529964686679333</v>
      </c>
      <c r="AJ137" s="118">
        <f>IF($C137="TD",INDEX('4. CPI-tabel'!$D$20:$Z$42,$E137-2003,AJ$28-2003),
IF(AJ$28&gt;=$E137,MAX(1,INDEX('4. CPI-tabel'!$D$20:$Z$42,MAX($E137,2010)-2003,AJ$28-2003)),0))</f>
        <v>1.2529964686679333</v>
      </c>
      <c r="AK137" s="118">
        <f>IF($C137="TD",INDEX('4. CPI-tabel'!$D$20:$Z$42,$E137-2003,AK$28-2003),
IF(AK$28&gt;=$E137,MAX(1,INDEX('4. CPI-tabel'!$D$20:$Z$42,MAX($E137,2010)-2003,AK$28-2003)),0))</f>
        <v>1.2529964686679333</v>
      </c>
      <c r="AL137" s="118">
        <f>IF($C137="TD",INDEX('4. CPI-tabel'!$D$20:$Z$42,$E137-2003,AL$28-2003),
IF(AL$28&gt;=$E137,MAX(1,INDEX('4. CPI-tabel'!$D$20:$Z$42,MAX($E137,2010)-2003,AL$28-2003)),0))</f>
        <v>1.2529964686679333</v>
      </c>
      <c r="AM137" s="118">
        <f>IF($C137="TD",INDEX('4. CPI-tabel'!$D$20:$Z$42,$E137-2003,AM$28-2003),
IF(AM$28&gt;=$E137,MAX(1,INDEX('4. CPI-tabel'!$D$20:$Z$42,MAX($E137,2010)-2003,AM$28-2003)),0))</f>
        <v>1.2529964686679333</v>
      </c>
      <c r="AO137" s="87">
        <f t="shared" si="21"/>
        <v>3136.6928669085296</v>
      </c>
      <c r="AP137" s="87">
        <f t="shared" si="22"/>
        <v>3218.2468814481508</v>
      </c>
      <c r="AQ137" s="87">
        <f t="shared" si="23"/>
        <v>3292.2665597214582</v>
      </c>
      <c r="AR137" s="87">
        <f t="shared" si="24"/>
        <v>3384.4500233936587</v>
      </c>
      <c r="AS137" s="87">
        <f t="shared" si="25"/>
        <v>3418.2945236275955</v>
      </c>
      <c r="AT137" s="87">
        <f t="shared" si="26"/>
        <v>3445.6408798166162</v>
      </c>
      <c r="AU137" s="87">
        <f t="shared" si="27"/>
        <v>1726.2660807881246</v>
      </c>
      <c r="AV137" s="87">
        <f t="shared" si="28"/>
        <v>0</v>
      </c>
      <c r="AW137" s="87">
        <f t="shared" si="29"/>
        <v>0</v>
      </c>
      <c r="AX137" s="87">
        <f t="shared" si="30"/>
        <v>0</v>
      </c>
      <c r="AY137" s="87">
        <f t="shared" si="31"/>
        <v>0</v>
      </c>
      <c r="AZ137" s="87">
        <f t="shared" si="32"/>
        <v>0</v>
      </c>
      <c r="BA137" s="87">
        <f t="shared" si="33"/>
        <v>0</v>
      </c>
      <c r="BB137" s="87">
        <f t="shared" si="34"/>
        <v>0</v>
      </c>
      <c r="BC137" s="87">
        <f t="shared" si="35"/>
        <v>0</v>
      </c>
      <c r="BD137" s="87">
        <f t="shared" si="36"/>
        <v>0</v>
      </c>
    </row>
    <row r="138" spans="1:56" s="20" customFormat="1" x14ac:dyDescent="0.2">
      <c r="A138" s="41"/>
      <c r="B138" s="86">
        <f>'3. Investeringen'!B124</f>
        <v>110</v>
      </c>
      <c r="C138" s="86" t="str">
        <f>'3. Investeringen'!F124</f>
        <v>TD</v>
      </c>
      <c r="D138" s="86" t="str">
        <f>'3. Investeringen'!G124</f>
        <v>Nieuwe investeringen TD</v>
      </c>
      <c r="E138" s="121">
        <f>'3. Investeringen'!K124</f>
        <v>2007</v>
      </c>
      <c r="G138" s="86">
        <f>'7. Nominale afschrijvingen'!R127</f>
        <v>0</v>
      </c>
      <c r="H138" s="86">
        <f>'7. Nominale afschrijvingen'!S127</f>
        <v>0</v>
      </c>
      <c r="I138" s="86">
        <f>'7. Nominale afschrijvingen'!T127</f>
        <v>0</v>
      </c>
      <c r="J138" s="86">
        <f>'7. Nominale afschrijvingen'!U127</f>
        <v>0</v>
      </c>
      <c r="K138" s="86">
        <f>'7. Nominale afschrijvingen'!V127</f>
        <v>0</v>
      </c>
      <c r="L138" s="86">
        <f>'7. Nominale afschrijvingen'!W127</f>
        <v>0</v>
      </c>
      <c r="M138" s="86">
        <f>'7. Nominale afschrijvingen'!X127</f>
        <v>0</v>
      </c>
      <c r="N138" s="86">
        <f>'7. Nominale afschrijvingen'!Y127</f>
        <v>0</v>
      </c>
      <c r="O138" s="86">
        <f>'7. Nominale afschrijvingen'!Z127</f>
        <v>0</v>
      </c>
      <c r="P138" s="86">
        <f>'7. Nominale afschrijvingen'!AA127</f>
        <v>0</v>
      </c>
      <c r="Q138" s="86">
        <f>'7. Nominale afschrijvingen'!AB127</f>
        <v>0</v>
      </c>
      <c r="R138" s="86">
        <f>'7. Nominale afschrijvingen'!AC127</f>
        <v>0</v>
      </c>
      <c r="S138" s="86">
        <f>'7. Nominale afschrijvingen'!AD127</f>
        <v>0</v>
      </c>
      <c r="T138" s="86">
        <f>'7. Nominale afschrijvingen'!AE127</f>
        <v>0</v>
      </c>
      <c r="U138" s="86">
        <f>'7. Nominale afschrijvingen'!AF127</f>
        <v>0</v>
      </c>
      <c r="V138" s="86">
        <f>'7. Nominale afschrijvingen'!AG127</f>
        <v>0</v>
      </c>
      <c r="W138" s="65"/>
      <c r="X138" s="118">
        <f>IF($C138="TD",INDEX('4. CPI-tabel'!$D$20:$Z$42,$E138-2003,X$28-2003),
IF(X$28&gt;=$E138,MAX(1,INDEX('4. CPI-tabel'!$D$20:$Z$42,MAX($E138,2010)-2003,X$28-2003)),0))</f>
        <v>1.0621792868399995</v>
      </c>
      <c r="Y138" s="118">
        <f>IF($C138="TD",INDEX('4. CPI-tabel'!$D$20:$Z$42,$E138-2003,Y$28-2003),
IF(Y$28&gt;=$E138,MAX(1,INDEX('4. CPI-tabel'!$D$20:$Z$42,MAX($E138,2010)-2003,Y$28-2003)),0))</f>
        <v>1.0897959482978394</v>
      </c>
      <c r="Z138" s="118">
        <f>IF($C138="TD",INDEX('4. CPI-tabel'!$D$20:$Z$42,$E138-2003,Z$28-2003),
IF(Z$28&gt;=$E138,MAX(1,INDEX('4. CPI-tabel'!$D$20:$Z$42,MAX($E138,2010)-2003,Z$28-2003)),0))</f>
        <v>1.1148612551086896</v>
      </c>
      <c r="AA138" s="118">
        <f>IF($C138="TD",INDEX('4. CPI-tabel'!$D$20:$Z$42,$E138-2003,AA$28-2003),
IF(AA$28&gt;=$E138,MAX(1,INDEX('4. CPI-tabel'!$D$20:$Z$42,MAX($E138,2010)-2003,AA$28-2003)),0))</f>
        <v>1.1460773702517328</v>
      </c>
      <c r="AB138" s="118">
        <f>IF($C138="TD",INDEX('4. CPI-tabel'!$D$20:$Z$42,$E138-2003,AB$28-2003),
IF(AB$28&gt;=$E138,MAX(1,INDEX('4. CPI-tabel'!$D$20:$Z$42,MAX($E138,2010)-2003,AB$28-2003)),0))</f>
        <v>1.1575381439542503</v>
      </c>
      <c r="AC138" s="118">
        <f>IF($C138="TD",INDEX('4. CPI-tabel'!$D$20:$Z$42,$E138-2003,AC$28-2003),
IF(AC$28&gt;=$E138,MAX(1,INDEX('4. CPI-tabel'!$D$20:$Z$42,MAX($E138,2010)-2003,AC$28-2003)),0))</f>
        <v>1.1667984491058843</v>
      </c>
      <c r="AD138" s="118">
        <f>IF($C138="TD",INDEX('4. CPI-tabel'!$D$20:$Z$42,$E138-2003,AD$28-2003),
IF(AD$28&gt;=$E138,MAX(1,INDEX('4. CPI-tabel'!$D$20:$Z$42,MAX($E138,2010)-2003,AD$28-2003)),0))</f>
        <v>1.1691320460040959</v>
      </c>
      <c r="AE138" s="118">
        <f>IF($C138="TD",INDEX('4. CPI-tabel'!$D$20:$Z$42,$E138-2003,AE$28-2003),
IF(AE$28&gt;=$E138,MAX(1,INDEX('4. CPI-tabel'!$D$20:$Z$42,MAX($E138,2010)-2003,AE$28-2003)),0))</f>
        <v>1.1854998946481532</v>
      </c>
      <c r="AF138" s="118">
        <f>IF($C138="TD",INDEX('4. CPI-tabel'!$D$20:$Z$42,$E138-2003,AF$28-2003),
IF(AF$28&gt;=$E138,MAX(1,INDEX('4. CPI-tabel'!$D$20:$Z$42,MAX($E138,2010)-2003,AF$28-2003)),0))</f>
        <v>1.2103953924357642</v>
      </c>
      <c r="AG138" s="118">
        <f>IF($C138="TD",INDEX('4. CPI-tabel'!$D$20:$Z$42,$E138-2003,AG$28-2003),
IF(AG$28&gt;=$E138,MAX(1,INDEX('4. CPI-tabel'!$D$20:$Z$42,MAX($E138,2010)-2003,AG$28-2003)),0))</f>
        <v>1.2442864634239656</v>
      </c>
      <c r="AH138" s="118">
        <f>IF($C138="TD",INDEX('4. CPI-tabel'!$D$20:$Z$42,$E138-2003,AH$28-2003),
IF(AH$28&gt;=$E138,MAX(1,INDEX('4. CPI-tabel'!$D$20:$Z$42,MAX($E138,2010)-2003,AH$28-2003)),0))</f>
        <v>1.2529964686679333</v>
      </c>
      <c r="AI138" s="118">
        <f>IF($C138="TD",INDEX('4. CPI-tabel'!$D$20:$Z$42,$E138-2003,AI$28-2003),
IF(AI$28&gt;=$E138,MAX(1,INDEX('4. CPI-tabel'!$D$20:$Z$42,MAX($E138,2010)-2003,AI$28-2003)),0))</f>
        <v>1.2529964686679333</v>
      </c>
      <c r="AJ138" s="118">
        <f>IF($C138="TD",INDEX('4. CPI-tabel'!$D$20:$Z$42,$E138-2003,AJ$28-2003),
IF(AJ$28&gt;=$E138,MAX(1,INDEX('4. CPI-tabel'!$D$20:$Z$42,MAX($E138,2010)-2003,AJ$28-2003)),0))</f>
        <v>1.2529964686679333</v>
      </c>
      <c r="AK138" s="118">
        <f>IF($C138="TD",INDEX('4. CPI-tabel'!$D$20:$Z$42,$E138-2003,AK$28-2003),
IF(AK$28&gt;=$E138,MAX(1,INDEX('4. CPI-tabel'!$D$20:$Z$42,MAX($E138,2010)-2003,AK$28-2003)),0))</f>
        <v>1.2529964686679333</v>
      </c>
      <c r="AL138" s="118">
        <f>IF($C138="TD",INDEX('4. CPI-tabel'!$D$20:$Z$42,$E138-2003,AL$28-2003),
IF(AL$28&gt;=$E138,MAX(1,INDEX('4. CPI-tabel'!$D$20:$Z$42,MAX($E138,2010)-2003,AL$28-2003)),0))</f>
        <v>1.2529964686679333</v>
      </c>
      <c r="AM138" s="118">
        <f>IF($C138="TD",INDEX('4. CPI-tabel'!$D$20:$Z$42,$E138-2003,AM$28-2003),
IF(AM$28&gt;=$E138,MAX(1,INDEX('4. CPI-tabel'!$D$20:$Z$42,MAX($E138,2010)-2003,AM$28-2003)),0))</f>
        <v>1.2529964686679333</v>
      </c>
      <c r="AO138" s="87">
        <f t="shared" si="21"/>
        <v>0</v>
      </c>
      <c r="AP138" s="87">
        <f t="shared" si="22"/>
        <v>0</v>
      </c>
      <c r="AQ138" s="87">
        <f t="shared" si="23"/>
        <v>0</v>
      </c>
      <c r="AR138" s="87">
        <f t="shared" si="24"/>
        <v>0</v>
      </c>
      <c r="AS138" s="87">
        <f t="shared" si="25"/>
        <v>0</v>
      </c>
      <c r="AT138" s="87">
        <f t="shared" si="26"/>
        <v>0</v>
      </c>
      <c r="AU138" s="87">
        <f t="shared" si="27"/>
        <v>0</v>
      </c>
      <c r="AV138" s="87">
        <f t="shared" si="28"/>
        <v>0</v>
      </c>
      <c r="AW138" s="87">
        <f t="shared" si="29"/>
        <v>0</v>
      </c>
      <c r="AX138" s="87">
        <f t="shared" si="30"/>
        <v>0</v>
      </c>
      <c r="AY138" s="87">
        <f t="shared" si="31"/>
        <v>0</v>
      </c>
      <c r="AZ138" s="87">
        <f t="shared" si="32"/>
        <v>0</v>
      </c>
      <c r="BA138" s="87">
        <f t="shared" si="33"/>
        <v>0</v>
      </c>
      <c r="BB138" s="87">
        <f t="shared" si="34"/>
        <v>0</v>
      </c>
      <c r="BC138" s="87">
        <f t="shared" si="35"/>
        <v>0</v>
      </c>
      <c r="BD138" s="87">
        <f t="shared" si="36"/>
        <v>0</v>
      </c>
    </row>
    <row r="139" spans="1:56" s="20" customFormat="1" x14ac:dyDescent="0.2">
      <c r="A139" s="41"/>
      <c r="B139" s="86">
        <f>'3. Investeringen'!B125</f>
        <v>111</v>
      </c>
      <c r="C139" s="86" t="str">
        <f>'3. Investeringen'!F125</f>
        <v>TD</v>
      </c>
      <c r="D139" s="86" t="str">
        <f>'3. Investeringen'!G125</f>
        <v>Nieuwe investeringen TD</v>
      </c>
      <c r="E139" s="121">
        <f>'3. Investeringen'!K125</f>
        <v>2008</v>
      </c>
      <c r="G139" s="86">
        <f>'7. Nominale afschrijvingen'!R128</f>
        <v>23974.628025419057</v>
      </c>
      <c r="H139" s="86">
        <f>'7. Nominale afschrijvingen'!S128</f>
        <v>23974.628025419057</v>
      </c>
      <c r="I139" s="86">
        <f>'7. Nominale afschrijvingen'!T128</f>
        <v>23974.628025419057</v>
      </c>
      <c r="J139" s="86">
        <f>'7. Nominale afschrijvingen'!U128</f>
        <v>23974.628025419057</v>
      </c>
      <c r="K139" s="86">
        <f>'7. Nominale afschrijvingen'!V128</f>
        <v>23974.628025419057</v>
      </c>
      <c r="L139" s="86">
        <f>'7. Nominale afschrijvingen'!W128</f>
        <v>23974.628025419057</v>
      </c>
      <c r="M139" s="86">
        <f>'7. Nominale afschrijvingen'!X128</f>
        <v>23974.628025419057</v>
      </c>
      <c r="N139" s="86">
        <f>'7. Nominale afschrijvingen'!Y128</f>
        <v>23974.628025419057</v>
      </c>
      <c r="O139" s="86">
        <f>'7. Nominale afschrijvingen'!Z128</f>
        <v>23974.628025419057</v>
      </c>
      <c r="P139" s="86">
        <f>'7. Nominale afschrijvingen'!AA128</f>
        <v>23974.628025419057</v>
      </c>
      <c r="Q139" s="86">
        <f>'7. Nominale afschrijvingen'!AB128</f>
        <v>23974.628025419057</v>
      </c>
      <c r="R139" s="86">
        <f>'7. Nominale afschrijvingen'!AC128</f>
        <v>28769.553630502865</v>
      </c>
      <c r="S139" s="86">
        <f>'7. Nominale afschrijvingen'!AD128</f>
        <v>27937.662923114829</v>
      </c>
      <c r="T139" s="86">
        <f>'7. Nominale afschrijvingen'!AE128</f>
        <v>27129.826886783798</v>
      </c>
      <c r="U139" s="86">
        <f>'7. Nominale afschrijvingen'!AF128</f>
        <v>26345.349964756315</v>
      </c>
      <c r="V139" s="86">
        <f>'7. Nominale afschrijvingen'!AG128</f>
        <v>25583.556712763362</v>
      </c>
      <c r="W139" s="65"/>
      <c r="X139" s="118">
        <f>IF($C139="TD",INDEX('4. CPI-tabel'!$D$20:$Z$42,$E139-2003,X$28-2003),
IF(X$28&gt;=$E139,MAX(1,INDEX('4. CPI-tabel'!$D$20:$Z$42,MAX($E139,2010)-2003,X$28-2003)),0))</f>
        <v>1.0506224399999999</v>
      </c>
      <c r="Y139" s="118">
        <f>IF($C139="TD",INDEX('4. CPI-tabel'!$D$20:$Z$42,$E139-2003,Y$28-2003),
IF(Y$28&gt;=$E139,MAX(1,INDEX('4. CPI-tabel'!$D$20:$Z$42,MAX($E139,2010)-2003,Y$28-2003)),0))</f>
        <v>1.0779386234399999</v>
      </c>
      <c r="Z139" s="118">
        <f>IF($C139="TD",INDEX('4. CPI-tabel'!$D$20:$Z$42,$E139-2003,Z$28-2003),
IF(Z$28&gt;=$E139,MAX(1,INDEX('4. CPI-tabel'!$D$20:$Z$42,MAX($E139,2010)-2003,Z$28-2003)),0))</f>
        <v>1.1027312117791197</v>
      </c>
      <c r="AA139" s="118">
        <f>IF($C139="TD",INDEX('4. CPI-tabel'!$D$20:$Z$42,$E139-2003,AA$28-2003),
IF(AA$28&gt;=$E139,MAX(1,INDEX('4. CPI-tabel'!$D$20:$Z$42,MAX($E139,2010)-2003,AA$28-2003)),0))</f>
        <v>1.133607685708935</v>
      </c>
      <c r="AB139" s="118">
        <f>IF($C139="TD",INDEX('4. CPI-tabel'!$D$20:$Z$42,$E139-2003,AB$28-2003),
IF(AB$28&gt;=$E139,MAX(1,INDEX('4. CPI-tabel'!$D$20:$Z$42,MAX($E139,2010)-2003,AB$28-2003)),0))</f>
        <v>1.1449437625660244</v>
      </c>
      <c r="AC139" s="118">
        <f>IF($C139="TD",INDEX('4. CPI-tabel'!$D$20:$Z$42,$E139-2003,AC$28-2003),
IF(AC$28&gt;=$E139,MAX(1,INDEX('4. CPI-tabel'!$D$20:$Z$42,MAX($E139,2010)-2003,AC$28-2003)),0))</f>
        <v>1.1541033126665525</v>
      </c>
      <c r="AD139" s="118">
        <f>IF($C139="TD",INDEX('4. CPI-tabel'!$D$20:$Z$42,$E139-2003,AD$28-2003),
IF(AD$28&gt;=$E139,MAX(1,INDEX('4. CPI-tabel'!$D$20:$Z$42,MAX($E139,2010)-2003,AD$28-2003)),0))</f>
        <v>1.1564115192918856</v>
      </c>
      <c r="AE139" s="118">
        <f>IF($C139="TD",INDEX('4. CPI-tabel'!$D$20:$Z$42,$E139-2003,AE$28-2003),
IF(AE$28&gt;=$E139,MAX(1,INDEX('4. CPI-tabel'!$D$20:$Z$42,MAX($E139,2010)-2003,AE$28-2003)),0))</f>
        <v>1.1726012805619719</v>
      </c>
      <c r="AF139" s="118">
        <f>IF($C139="TD",INDEX('4. CPI-tabel'!$D$20:$Z$42,$E139-2003,AF$28-2003),
IF(AF$28&gt;=$E139,MAX(1,INDEX('4. CPI-tabel'!$D$20:$Z$42,MAX($E139,2010)-2003,AF$28-2003)),0))</f>
        <v>1.1972259074537732</v>
      </c>
      <c r="AG139" s="118">
        <f>IF($C139="TD",INDEX('4. CPI-tabel'!$D$20:$Z$42,$E139-2003,AG$28-2003),
IF(AG$28&gt;=$E139,MAX(1,INDEX('4. CPI-tabel'!$D$20:$Z$42,MAX($E139,2010)-2003,AG$28-2003)),0))</f>
        <v>1.2307482328624788</v>
      </c>
      <c r="AH139" s="118">
        <f>IF($C139="TD",INDEX('4. CPI-tabel'!$D$20:$Z$42,$E139-2003,AH$28-2003),
IF(AH$28&gt;=$E139,MAX(1,INDEX('4. CPI-tabel'!$D$20:$Z$42,MAX($E139,2010)-2003,AH$28-2003)),0))</f>
        <v>1.2393634704925161</v>
      </c>
      <c r="AI139" s="118">
        <f>IF($C139="TD",INDEX('4. CPI-tabel'!$D$20:$Z$42,$E139-2003,AI$28-2003),
IF(AI$28&gt;=$E139,MAX(1,INDEX('4. CPI-tabel'!$D$20:$Z$42,MAX($E139,2010)-2003,AI$28-2003)),0))</f>
        <v>1.2393634704925161</v>
      </c>
      <c r="AJ139" s="118">
        <f>IF($C139="TD",INDEX('4. CPI-tabel'!$D$20:$Z$42,$E139-2003,AJ$28-2003),
IF(AJ$28&gt;=$E139,MAX(1,INDEX('4. CPI-tabel'!$D$20:$Z$42,MAX($E139,2010)-2003,AJ$28-2003)),0))</f>
        <v>1.2393634704925161</v>
      </c>
      <c r="AK139" s="118">
        <f>IF($C139="TD",INDEX('4. CPI-tabel'!$D$20:$Z$42,$E139-2003,AK$28-2003),
IF(AK$28&gt;=$E139,MAX(1,INDEX('4. CPI-tabel'!$D$20:$Z$42,MAX($E139,2010)-2003,AK$28-2003)),0))</f>
        <v>1.2393634704925161</v>
      </c>
      <c r="AL139" s="118">
        <f>IF($C139="TD",INDEX('4. CPI-tabel'!$D$20:$Z$42,$E139-2003,AL$28-2003),
IF(AL$28&gt;=$E139,MAX(1,INDEX('4. CPI-tabel'!$D$20:$Z$42,MAX($E139,2010)-2003,AL$28-2003)),0))</f>
        <v>1.2393634704925161</v>
      </c>
      <c r="AM139" s="118">
        <f>IF($C139="TD",INDEX('4. CPI-tabel'!$D$20:$Z$42,$E139-2003,AM$28-2003),
IF(AM$28&gt;=$E139,MAX(1,INDEX('4. CPI-tabel'!$D$20:$Z$42,MAX($E139,2010)-2003,AM$28-2003)),0))</f>
        <v>1.2393634704925161</v>
      </c>
      <c r="AO139" s="87">
        <f t="shared" si="21"/>
        <v>25188.28219415815</v>
      </c>
      <c r="AP139" s="87">
        <f t="shared" si="22"/>
        <v>25843.17753120626</v>
      </c>
      <c r="AQ139" s="87">
        <f t="shared" si="23"/>
        <v>26437.570614423999</v>
      </c>
      <c r="AR139" s="87">
        <f t="shared" si="24"/>
        <v>27177.822591627872</v>
      </c>
      <c r="AS139" s="87">
        <f t="shared" si="25"/>
        <v>27449.600817544149</v>
      </c>
      <c r="AT139" s="87">
        <f t="shared" si="26"/>
        <v>27669.197624084503</v>
      </c>
      <c r="AU139" s="87">
        <f t="shared" si="27"/>
        <v>27724.536019332671</v>
      </c>
      <c r="AV139" s="87">
        <f t="shared" si="28"/>
        <v>28112.679523603325</v>
      </c>
      <c r="AW139" s="87">
        <f t="shared" si="29"/>
        <v>28703.045793598994</v>
      </c>
      <c r="AX139" s="87">
        <f t="shared" si="30"/>
        <v>29506.731075819764</v>
      </c>
      <c r="AY139" s="87">
        <f t="shared" si="31"/>
        <v>29713.278193350499</v>
      </c>
      <c r="AZ139" s="87">
        <f t="shared" si="32"/>
        <v>35655.933832020593</v>
      </c>
      <c r="BA139" s="87">
        <f t="shared" si="33"/>
        <v>34624.918877841686</v>
      </c>
      <c r="BB139" s="87">
        <f t="shared" si="34"/>
        <v>33623.716404265542</v>
      </c>
      <c r="BC139" s="87">
        <f t="shared" si="35"/>
        <v>32651.46436366027</v>
      </c>
      <c r="BD139" s="87">
        <f t="shared" si="36"/>
        <v>31707.325635072506</v>
      </c>
    </row>
    <row r="140" spans="1:56" s="20" customFormat="1" x14ac:dyDescent="0.2">
      <c r="A140" s="41"/>
      <c r="B140" s="86">
        <f>'3. Investeringen'!B126</f>
        <v>112</v>
      </c>
      <c r="C140" s="86" t="str">
        <f>'3. Investeringen'!F126</f>
        <v>TD</v>
      </c>
      <c r="D140" s="86" t="str">
        <f>'3. Investeringen'!G126</f>
        <v>Nieuwe investeringen TD</v>
      </c>
      <c r="E140" s="121">
        <f>'3. Investeringen'!K126</f>
        <v>2008</v>
      </c>
      <c r="G140" s="86">
        <f>'7. Nominale afschrijvingen'!R129</f>
        <v>112773.84225328996</v>
      </c>
      <c r="H140" s="86">
        <f>'7. Nominale afschrijvingen'!S129</f>
        <v>112773.84225328996</v>
      </c>
      <c r="I140" s="86">
        <f>'7. Nominale afschrijvingen'!T129</f>
        <v>112773.84225328996</v>
      </c>
      <c r="J140" s="86">
        <f>'7. Nominale afschrijvingen'!U129</f>
        <v>112773.84225328996</v>
      </c>
      <c r="K140" s="86">
        <f>'7. Nominale afschrijvingen'!V129</f>
        <v>112773.84225328996</v>
      </c>
      <c r="L140" s="86">
        <f>'7. Nominale afschrijvingen'!W129</f>
        <v>112773.84225328996</v>
      </c>
      <c r="M140" s="86">
        <f>'7. Nominale afschrijvingen'!X129</f>
        <v>112773.84225328996</v>
      </c>
      <c r="N140" s="86">
        <f>'7. Nominale afschrijvingen'!Y129</f>
        <v>112773.84225328996</v>
      </c>
      <c r="O140" s="86">
        <f>'7. Nominale afschrijvingen'!Z129</f>
        <v>112773.84225328996</v>
      </c>
      <c r="P140" s="86">
        <f>'7. Nominale afschrijvingen'!AA129</f>
        <v>112773.84225328996</v>
      </c>
      <c r="Q140" s="86">
        <f>'7. Nominale afschrijvingen'!AB129</f>
        <v>112773.84225328996</v>
      </c>
      <c r="R140" s="86">
        <f>'7. Nominale afschrijvingen'!AC129</f>
        <v>135328.61070394795</v>
      </c>
      <c r="S140" s="86">
        <f>'7. Nominale afschrijvingen'!AD129</f>
        <v>130173.23505808327</v>
      </c>
      <c r="T140" s="86">
        <f>'7. Nominale afschrijvingen'!AE129</f>
        <v>125214.25467491819</v>
      </c>
      <c r="U140" s="86">
        <f>'7. Nominale afschrijvingen'!AF129</f>
        <v>120444.18783015941</v>
      </c>
      <c r="V140" s="86">
        <f>'7. Nominale afschrijvingen'!AG129</f>
        <v>115855.83781758191</v>
      </c>
      <c r="W140" s="65"/>
      <c r="X140" s="118">
        <f>IF($C140="TD",INDEX('4. CPI-tabel'!$D$20:$Z$42,$E140-2003,X$28-2003),
IF(X$28&gt;=$E140,MAX(1,INDEX('4. CPI-tabel'!$D$20:$Z$42,MAX($E140,2010)-2003,X$28-2003)),0))</f>
        <v>1.0506224399999999</v>
      </c>
      <c r="Y140" s="118">
        <f>IF($C140="TD",INDEX('4. CPI-tabel'!$D$20:$Z$42,$E140-2003,Y$28-2003),
IF(Y$28&gt;=$E140,MAX(1,INDEX('4. CPI-tabel'!$D$20:$Z$42,MAX($E140,2010)-2003,Y$28-2003)),0))</f>
        <v>1.0779386234399999</v>
      </c>
      <c r="Z140" s="118">
        <f>IF($C140="TD",INDEX('4. CPI-tabel'!$D$20:$Z$42,$E140-2003,Z$28-2003),
IF(Z$28&gt;=$E140,MAX(1,INDEX('4. CPI-tabel'!$D$20:$Z$42,MAX($E140,2010)-2003,Z$28-2003)),0))</f>
        <v>1.1027312117791197</v>
      </c>
      <c r="AA140" s="118">
        <f>IF($C140="TD",INDEX('4. CPI-tabel'!$D$20:$Z$42,$E140-2003,AA$28-2003),
IF(AA$28&gt;=$E140,MAX(1,INDEX('4. CPI-tabel'!$D$20:$Z$42,MAX($E140,2010)-2003,AA$28-2003)),0))</f>
        <v>1.133607685708935</v>
      </c>
      <c r="AB140" s="118">
        <f>IF($C140="TD",INDEX('4. CPI-tabel'!$D$20:$Z$42,$E140-2003,AB$28-2003),
IF(AB$28&gt;=$E140,MAX(1,INDEX('4. CPI-tabel'!$D$20:$Z$42,MAX($E140,2010)-2003,AB$28-2003)),0))</f>
        <v>1.1449437625660244</v>
      </c>
      <c r="AC140" s="118">
        <f>IF($C140="TD",INDEX('4. CPI-tabel'!$D$20:$Z$42,$E140-2003,AC$28-2003),
IF(AC$28&gt;=$E140,MAX(1,INDEX('4. CPI-tabel'!$D$20:$Z$42,MAX($E140,2010)-2003,AC$28-2003)),0))</f>
        <v>1.1541033126665525</v>
      </c>
      <c r="AD140" s="118">
        <f>IF($C140="TD",INDEX('4. CPI-tabel'!$D$20:$Z$42,$E140-2003,AD$28-2003),
IF(AD$28&gt;=$E140,MAX(1,INDEX('4. CPI-tabel'!$D$20:$Z$42,MAX($E140,2010)-2003,AD$28-2003)),0))</f>
        <v>1.1564115192918856</v>
      </c>
      <c r="AE140" s="118">
        <f>IF($C140="TD",INDEX('4. CPI-tabel'!$D$20:$Z$42,$E140-2003,AE$28-2003),
IF(AE$28&gt;=$E140,MAX(1,INDEX('4. CPI-tabel'!$D$20:$Z$42,MAX($E140,2010)-2003,AE$28-2003)),0))</f>
        <v>1.1726012805619719</v>
      </c>
      <c r="AF140" s="118">
        <f>IF($C140="TD",INDEX('4. CPI-tabel'!$D$20:$Z$42,$E140-2003,AF$28-2003),
IF(AF$28&gt;=$E140,MAX(1,INDEX('4. CPI-tabel'!$D$20:$Z$42,MAX($E140,2010)-2003,AF$28-2003)),0))</f>
        <v>1.1972259074537732</v>
      </c>
      <c r="AG140" s="118">
        <f>IF($C140="TD",INDEX('4. CPI-tabel'!$D$20:$Z$42,$E140-2003,AG$28-2003),
IF(AG$28&gt;=$E140,MAX(1,INDEX('4. CPI-tabel'!$D$20:$Z$42,MAX($E140,2010)-2003,AG$28-2003)),0))</f>
        <v>1.2307482328624788</v>
      </c>
      <c r="AH140" s="118">
        <f>IF($C140="TD",INDEX('4. CPI-tabel'!$D$20:$Z$42,$E140-2003,AH$28-2003),
IF(AH$28&gt;=$E140,MAX(1,INDEX('4. CPI-tabel'!$D$20:$Z$42,MAX($E140,2010)-2003,AH$28-2003)),0))</f>
        <v>1.2393634704925161</v>
      </c>
      <c r="AI140" s="118">
        <f>IF($C140="TD",INDEX('4. CPI-tabel'!$D$20:$Z$42,$E140-2003,AI$28-2003),
IF(AI$28&gt;=$E140,MAX(1,INDEX('4. CPI-tabel'!$D$20:$Z$42,MAX($E140,2010)-2003,AI$28-2003)),0))</f>
        <v>1.2393634704925161</v>
      </c>
      <c r="AJ140" s="118">
        <f>IF($C140="TD",INDEX('4. CPI-tabel'!$D$20:$Z$42,$E140-2003,AJ$28-2003),
IF(AJ$28&gt;=$E140,MAX(1,INDEX('4. CPI-tabel'!$D$20:$Z$42,MAX($E140,2010)-2003,AJ$28-2003)),0))</f>
        <v>1.2393634704925161</v>
      </c>
      <c r="AK140" s="118">
        <f>IF($C140="TD",INDEX('4. CPI-tabel'!$D$20:$Z$42,$E140-2003,AK$28-2003),
IF(AK$28&gt;=$E140,MAX(1,INDEX('4. CPI-tabel'!$D$20:$Z$42,MAX($E140,2010)-2003,AK$28-2003)),0))</f>
        <v>1.2393634704925161</v>
      </c>
      <c r="AL140" s="118">
        <f>IF($C140="TD",INDEX('4. CPI-tabel'!$D$20:$Z$42,$E140-2003,AL$28-2003),
IF(AL$28&gt;=$E140,MAX(1,INDEX('4. CPI-tabel'!$D$20:$Z$42,MAX($E140,2010)-2003,AL$28-2003)),0))</f>
        <v>1.2393634704925161</v>
      </c>
      <c r="AM140" s="118">
        <f>IF($C140="TD",INDEX('4. CPI-tabel'!$D$20:$Z$42,$E140-2003,AM$28-2003),
IF(AM$28&gt;=$E140,MAX(1,INDEX('4. CPI-tabel'!$D$20:$Z$42,MAX($E140,2010)-2003,AM$28-2003)),0))</f>
        <v>1.2393634704925161</v>
      </c>
      <c r="AO140" s="87">
        <f t="shared" si="21"/>
        <v>118482.72931632659</v>
      </c>
      <c r="AP140" s="87">
        <f t="shared" si="22"/>
        <v>121563.28027855107</v>
      </c>
      <c r="AQ140" s="87">
        <f t="shared" si="23"/>
        <v>124359.23572495772</v>
      </c>
      <c r="AR140" s="87">
        <f t="shared" si="24"/>
        <v>127841.29432525653</v>
      </c>
      <c r="AS140" s="87">
        <f t="shared" si="25"/>
        <v>129119.7072685091</v>
      </c>
      <c r="AT140" s="87">
        <f t="shared" si="26"/>
        <v>130152.66492665718</v>
      </c>
      <c r="AU140" s="87">
        <f t="shared" si="27"/>
        <v>130412.97025651048</v>
      </c>
      <c r="AV140" s="87">
        <f t="shared" si="28"/>
        <v>132238.75184010161</v>
      </c>
      <c r="AW140" s="87">
        <f t="shared" si="29"/>
        <v>135015.76562874374</v>
      </c>
      <c r="AX140" s="87">
        <f t="shared" si="30"/>
        <v>138796.20706634855</v>
      </c>
      <c r="AY140" s="87">
        <f t="shared" si="31"/>
        <v>139767.78051581298</v>
      </c>
      <c r="AZ140" s="87">
        <f t="shared" si="32"/>
        <v>167721.33661897559</v>
      </c>
      <c r="BA140" s="87">
        <f t="shared" si="33"/>
        <v>161331.95236682415</v>
      </c>
      <c r="BB140" s="87">
        <f t="shared" si="34"/>
        <v>155185.97322904036</v>
      </c>
      <c r="BC140" s="87">
        <f t="shared" si="35"/>
        <v>149274.12662983884</v>
      </c>
      <c r="BD140" s="87">
        <f t="shared" si="36"/>
        <v>143587.49323441641</v>
      </c>
    </row>
    <row r="141" spans="1:56" s="20" customFormat="1" x14ac:dyDescent="0.2">
      <c r="A141" s="41"/>
      <c r="B141" s="86">
        <f>'3. Investeringen'!B127</f>
        <v>113</v>
      </c>
      <c r="C141" s="86" t="str">
        <f>'3. Investeringen'!F127</f>
        <v>TD</v>
      </c>
      <c r="D141" s="86" t="str">
        <f>'3. Investeringen'!G127</f>
        <v>Nieuwe investeringen TD</v>
      </c>
      <c r="E141" s="121">
        <f>'3. Investeringen'!K127</f>
        <v>2008</v>
      </c>
      <c r="G141" s="86">
        <f>'7. Nominale afschrijvingen'!R130</f>
        <v>47641.872666666663</v>
      </c>
      <c r="H141" s="86">
        <f>'7. Nominale afschrijvingen'!S130</f>
        <v>47641.872666666663</v>
      </c>
      <c r="I141" s="86">
        <f>'7. Nominale afschrijvingen'!T130</f>
        <v>47641.872666666663</v>
      </c>
      <c r="J141" s="86">
        <f>'7. Nominale afschrijvingen'!U130</f>
        <v>47641.872666666663</v>
      </c>
      <c r="K141" s="86">
        <f>'7. Nominale afschrijvingen'!V130</f>
        <v>47641.872666666663</v>
      </c>
      <c r="L141" s="86">
        <f>'7. Nominale afschrijvingen'!W130</f>
        <v>47641.872666666663</v>
      </c>
      <c r="M141" s="86">
        <f>'7. Nominale afschrijvingen'!X130</f>
        <v>47641.872666666663</v>
      </c>
      <c r="N141" s="86">
        <f>'7. Nominale afschrijvingen'!Y130</f>
        <v>47641.872666666663</v>
      </c>
      <c r="O141" s="86">
        <f>'7. Nominale afschrijvingen'!Z130</f>
        <v>47641.872666666663</v>
      </c>
      <c r="P141" s="86">
        <f>'7. Nominale afschrijvingen'!AA130</f>
        <v>47641.872666666663</v>
      </c>
      <c r="Q141" s="86">
        <f>'7. Nominale afschrijvingen'!AB130</f>
        <v>47641.872666666663</v>
      </c>
      <c r="R141" s="86">
        <f>'7. Nominale afschrijvingen'!AC130</f>
        <v>57170.247200000005</v>
      </c>
      <c r="S141" s="86">
        <f>'7. Nominale afschrijvingen'!AD130</f>
        <v>53012.411040000006</v>
      </c>
      <c r="T141" s="86">
        <f>'7. Nominale afschrijvingen'!AE130</f>
        <v>49156.962964363636</v>
      </c>
      <c r="U141" s="86">
        <f>'7. Nominale afschrijvingen'!AF130</f>
        <v>46426.020577454554</v>
      </c>
      <c r="V141" s="86">
        <f>'7. Nominale afschrijvingen'!AG130</f>
        <v>46426.020577454554</v>
      </c>
      <c r="W141" s="65"/>
      <c r="X141" s="118">
        <f>IF($C141="TD",INDEX('4. CPI-tabel'!$D$20:$Z$42,$E141-2003,X$28-2003),
IF(X$28&gt;=$E141,MAX(1,INDEX('4. CPI-tabel'!$D$20:$Z$42,MAX($E141,2010)-2003,X$28-2003)),0))</f>
        <v>1.0506224399999999</v>
      </c>
      <c r="Y141" s="118">
        <f>IF($C141="TD",INDEX('4. CPI-tabel'!$D$20:$Z$42,$E141-2003,Y$28-2003),
IF(Y$28&gt;=$E141,MAX(1,INDEX('4. CPI-tabel'!$D$20:$Z$42,MAX($E141,2010)-2003,Y$28-2003)),0))</f>
        <v>1.0779386234399999</v>
      </c>
      <c r="Z141" s="118">
        <f>IF($C141="TD",INDEX('4. CPI-tabel'!$D$20:$Z$42,$E141-2003,Z$28-2003),
IF(Z$28&gt;=$E141,MAX(1,INDEX('4. CPI-tabel'!$D$20:$Z$42,MAX($E141,2010)-2003,Z$28-2003)),0))</f>
        <v>1.1027312117791197</v>
      </c>
      <c r="AA141" s="118">
        <f>IF($C141="TD",INDEX('4. CPI-tabel'!$D$20:$Z$42,$E141-2003,AA$28-2003),
IF(AA$28&gt;=$E141,MAX(1,INDEX('4. CPI-tabel'!$D$20:$Z$42,MAX($E141,2010)-2003,AA$28-2003)),0))</f>
        <v>1.133607685708935</v>
      </c>
      <c r="AB141" s="118">
        <f>IF($C141="TD",INDEX('4. CPI-tabel'!$D$20:$Z$42,$E141-2003,AB$28-2003),
IF(AB$28&gt;=$E141,MAX(1,INDEX('4. CPI-tabel'!$D$20:$Z$42,MAX($E141,2010)-2003,AB$28-2003)),0))</f>
        <v>1.1449437625660244</v>
      </c>
      <c r="AC141" s="118">
        <f>IF($C141="TD",INDEX('4. CPI-tabel'!$D$20:$Z$42,$E141-2003,AC$28-2003),
IF(AC$28&gt;=$E141,MAX(1,INDEX('4. CPI-tabel'!$D$20:$Z$42,MAX($E141,2010)-2003,AC$28-2003)),0))</f>
        <v>1.1541033126665525</v>
      </c>
      <c r="AD141" s="118">
        <f>IF($C141="TD",INDEX('4. CPI-tabel'!$D$20:$Z$42,$E141-2003,AD$28-2003),
IF(AD$28&gt;=$E141,MAX(1,INDEX('4. CPI-tabel'!$D$20:$Z$42,MAX($E141,2010)-2003,AD$28-2003)),0))</f>
        <v>1.1564115192918856</v>
      </c>
      <c r="AE141" s="118">
        <f>IF($C141="TD",INDEX('4. CPI-tabel'!$D$20:$Z$42,$E141-2003,AE$28-2003),
IF(AE$28&gt;=$E141,MAX(1,INDEX('4. CPI-tabel'!$D$20:$Z$42,MAX($E141,2010)-2003,AE$28-2003)),0))</f>
        <v>1.1726012805619719</v>
      </c>
      <c r="AF141" s="118">
        <f>IF($C141="TD",INDEX('4. CPI-tabel'!$D$20:$Z$42,$E141-2003,AF$28-2003),
IF(AF$28&gt;=$E141,MAX(1,INDEX('4. CPI-tabel'!$D$20:$Z$42,MAX($E141,2010)-2003,AF$28-2003)),0))</f>
        <v>1.1972259074537732</v>
      </c>
      <c r="AG141" s="118">
        <f>IF($C141="TD",INDEX('4. CPI-tabel'!$D$20:$Z$42,$E141-2003,AG$28-2003),
IF(AG$28&gt;=$E141,MAX(1,INDEX('4. CPI-tabel'!$D$20:$Z$42,MAX($E141,2010)-2003,AG$28-2003)),0))</f>
        <v>1.2307482328624788</v>
      </c>
      <c r="AH141" s="118">
        <f>IF($C141="TD",INDEX('4. CPI-tabel'!$D$20:$Z$42,$E141-2003,AH$28-2003),
IF(AH$28&gt;=$E141,MAX(1,INDEX('4. CPI-tabel'!$D$20:$Z$42,MAX($E141,2010)-2003,AH$28-2003)),0))</f>
        <v>1.2393634704925161</v>
      </c>
      <c r="AI141" s="118">
        <f>IF($C141="TD",INDEX('4. CPI-tabel'!$D$20:$Z$42,$E141-2003,AI$28-2003),
IF(AI$28&gt;=$E141,MAX(1,INDEX('4. CPI-tabel'!$D$20:$Z$42,MAX($E141,2010)-2003,AI$28-2003)),0))</f>
        <v>1.2393634704925161</v>
      </c>
      <c r="AJ141" s="118">
        <f>IF($C141="TD",INDEX('4. CPI-tabel'!$D$20:$Z$42,$E141-2003,AJ$28-2003),
IF(AJ$28&gt;=$E141,MAX(1,INDEX('4. CPI-tabel'!$D$20:$Z$42,MAX($E141,2010)-2003,AJ$28-2003)),0))</f>
        <v>1.2393634704925161</v>
      </c>
      <c r="AK141" s="118">
        <f>IF($C141="TD",INDEX('4. CPI-tabel'!$D$20:$Z$42,$E141-2003,AK$28-2003),
IF(AK$28&gt;=$E141,MAX(1,INDEX('4. CPI-tabel'!$D$20:$Z$42,MAX($E141,2010)-2003,AK$28-2003)),0))</f>
        <v>1.2393634704925161</v>
      </c>
      <c r="AL141" s="118">
        <f>IF($C141="TD",INDEX('4. CPI-tabel'!$D$20:$Z$42,$E141-2003,AL$28-2003),
IF(AL$28&gt;=$E141,MAX(1,INDEX('4. CPI-tabel'!$D$20:$Z$42,MAX($E141,2010)-2003,AL$28-2003)),0))</f>
        <v>1.2393634704925161</v>
      </c>
      <c r="AM141" s="118">
        <f>IF($C141="TD",INDEX('4. CPI-tabel'!$D$20:$Z$42,$E141-2003,AM$28-2003),
IF(AM$28&gt;=$E141,MAX(1,INDEX('4. CPI-tabel'!$D$20:$Z$42,MAX($E141,2010)-2003,AM$28-2003)),0))</f>
        <v>1.2393634704925161</v>
      </c>
      <c r="AO141" s="87">
        <f t="shared" si="21"/>
        <v>50053.620507222629</v>
      </c>
      <c r="AP141" s="87">
        <f t="shared" si="22"/>
        <v>51355.014640410423</v>
      </c>
      <c r="AQ141" s="87">
        <f t="shared" si="23"/>
        <v>52536.179977139851</v>
      </c>
      <c r="AR141" s="87">
        <f t="shared" si="24"/>
        <v>54007.193016499761</v>
      </c>
      <c r="AS141" s="87">
        <f t="shared" si="25"/>
        <v>54547.264946664764</v>
      </c>
      <c r="AT141" s="87">
        <f t="shared" si="26"/>
        <v>54983.643066238081</v>
      </c>
      <c r="AU141" s="87">
        <f t="shared" si="27"/>
        <v>55093.610352370553</v>
      </c>
      <c r="AV141" s="87">
        <f t="shared" si="28"/>
        <v>55864.920897303731</v>
      </c>
      <c r="AW141" s="87">
        <f t="shared" si="29"/>
        <v>57038.084236147108</v>
      </c>
      <c r="AX141" s="87">
        <f t="shared" si="30"/>
        <v>58635.150594759223</v>
      </c>
      <c r="AY141" s="87">
        <f t="shared" si="31"/>
        <v>59045.596648922532</v>
      </c>
      <c r="AZ141" s="87">
        <f t="shared" si="32"/>
        <v>70854.715978707056</v>
      </c>
      <c r="BA141" s="87">
        <f t="shared" si="33"/>
        <v>65701.645725710187</v>
      </c>
      <c r="BB141" s="87">
        <f t="shared" si="34"/>
        <v>60923.344218385799</v>
      </c>
      <c r="BC141" s="87">
        <f t="shared" si="35"/>
        <v>57538.713984031041</v>
      </c>
      <c r="BD141" s="87">
        <f t="shared" si="36"/>
        <v>57538.713984031041</v>
      </c>
    </row>
    <row r="142" spans="1:56" s="20" customFormat="1" x14ac:dyDescent="0.2">
      <c r="A142" s="41"/>
      <c r="B142" s="86">
        <f>'3. Investeringen'!B128</f>
        <v>114</v>
      </c>
      <c r="C142" s="86" t="str">
        <f>'3. Investeringen'!F128</f>
        <v>TD</v>
      </c>
      <c r="D142" s="86" t="str">
        <f>'3. Investeringen'!G128</f>
        <v>Nieuwe investeringen TD</v>
      </c>
      <c r="E142" s="121">
        <f>'3. Investeringen'!K128</f>
        <v>2008</v>
      </c>
      <c r="G142" s="86">
        <f>'7. Nominale afschrijvingen'!R131</f>
        <v>3438.2820500000007</v>
      </c>
      <c r="H142" s="86">
        <f>'7. Nominale afschrijvingen'!S131</f>
        <v>3438.2820500000007</v>
      </c>
      <c r="I142" s="86">
        <f>'7. Nominale afschrijvingen'!T131</f>
        <v>3438.2820500000007</v>
      </c>
      <c r="J142" s="86">
        <f>'7. Nominale afschrijvingen'!U131</f>
        <v>3438.2820500000007</v>
      </c>
      <c r="K142" s="86">
        <f>'7. Nominale afschrijvingen'!V131</f>
        <v>3438.2820500000007</v>
      </c>
      <c r="L142" s="86">
        <f>'7. Nominale afschrijvingen'!W131</f>
        <v>3438.2820500000007</v>
      </c>
      <c r="M142" s="86">
        <f>'7. Nominale afschrijvingen'!X131</f>
        <v>3438.2820500000007</v>
      </c>
      <c r="N142" s="86">
        <f>'7. Nominale afschrijvingen'!Y131</f>
        <v>1719.1410250000004</v>
      </c>
      <c r="O142" s="86">
        <f>'7. Nominale afschrijvingen'!Z131</f>
        <v>0</v>
      </c>
      <c r="P142" s="86">
        <f>'7. Nominale afschrijvingen'!AA131</f>
        <v>0</v>
      </c>
      <c r="Q142" s="86">
        <f>'7. Nominale afschrijvingen'!AB131</f>
        <v>0</v>
      </c>
      <c r="R142" s="86">
        <f>'7. Nominale afschrijvingen'!AC131</f>
        <v>0</v>
      </c>
      <c r="S142" s="86">
        <f>'7. Nominale afschrijvingen'!AD131</f>
        <v>0</v>
      </c>
      <c r="T142" s="86">
        <f>'7. Nominale afschrijvingen'!AE131</f>
        <v>0</v>
      </c>
      <c r="U142" s="86">
        <f>'7. Nominale afschrijvingen'!AF131</f>
        <v>0</v>
      </c>
      <c r="V142" s="86">
        <f>'7. Nominale afschrijvingen'!AG131</f>
        <v>0</v>
      </c>
      <c r="W142" s="65"/>
      <c r="X142" s="118">
        <f>IF($C142="TD",INDEX('4. CPI-tabel'!$D$20:$Z$42,$E142-2003,X$28-2003),
IF(X$28&gt;=$E142,MAX(1,INDEX('4. CPI-tabel'!$D$20:$Z$42,MAX($E142,2010)-2003,X$28-2003)),0))</f>
        <v>1.0506224399999999</v>
      </c>
      <c r="Y142" s="118">
        <f>IF($C142="TD",INDEX('4. CPI-tabel'!$D$20:$Z$42,$E142-2003,Y$28-2003),
IF(Y$28&gt;=$E142,MAX(1,INDEX('4. CPI-tabel'!$D$20:$Z$42,MAX($E142,2010)-2003,Y$28-2003)),0))</f>
        <v>1.0779386234399999</v>
      </c>
      <c r="Z142" s="118">
        <f>IF($C142="TD",INDEX('4. CPI-tabel'!$D$20:$Z$42,$E142-2003,Z$28-2003),
IF(Z$28&gt;=$E142,MAX(1,INDEX('4. CPI-tabel'!$D$20:$Z$42,MAX($E142,2010)-2003,Z$28-2003)),0))</f>
        <v>1.1027312117791197</v>
      </c>
      <c r="AA142" s="118">
        <f>IF($C142="TD",INDEX('4. CPI-tabel'!$D$20:$Z$42,$E142-2003,AA$28-2003),
IF(AA$28&gt;=$E142,MAX(1,INDEX('4. CPI-tabel'!$D$20:$Z$42,MAX($E142,2010)-2003,AA$28-2003)),0))</f>
        <v>1.133607685708935</v>
      </c>
      <c r="AB142" s="118">
        <f>IF($C142="TD",INDEX('4. CPI-tabel'!$D$20:$Z$42,$E142-2003,AB$28-2003),
IF(AB$28&gt;=$E142,MAX(1,INDEX('4. CPI-tabel'!$D$20:$Z$42,MAX($E142,2010)-2003,AB$28-2003)),0))</f>
        <v>1.1449437625660244</v>
      </c>
      <c r="AC142" s="118">
        <f>IF($C142="TD",INDEX('4. CPI-tabel'!$D$20:$Z$42,$E142-2003,AC$28-2003),
IF(AC$28&gt;=$E142,MAX(1,INDEX('4. CPI-tabel'!$D$20:$Z$42,MAX($E142,2010)-2003,AC$28-2003)),0))</f>
        <v>1.1541033126665525</v>
      </c>
      <c r="AD142" s="118">
        <f>IF($C142="TD",INDEX('4. CPI-tabel'!$D$20:$Z$42,$E142-2003,AD$28-2003),
IF(AD$28&gt;=$E142,MAX(1,INDEX('4. CPI-tabel'!$D$20:$Z$42,MAX($E142,2010)-2003,AD$28-2003)),0))</f>
        <v>1.1564115192918856</v>
      </c>
      <c r="AE142" s="118">
        <f>IF($C142="TD",INDEX('4. CPI-tabel'!$D$20:$Z$42,$E142-2003,AE$28-2003),
IF(AE$28&gt;=$E142,MAX(1,INDEX('4. CPI-tabel'!$D$20:$Z$42,MAX($E142,2010)-2003,AE$28-2003)),0))</f>
        <v>1.1726012805619719</v>
      </c>
      <c r="AF142" s="118">
        <f>IF($C142="TD",INDEX('4. CPI-tabel'!$D$20:$Z$42,$E142-2003,AF$28-2003),
IF(AF$28&gt;=$E142,MAX(1,INDEX('4. CPI-tabel'!$D$20:$Z$42,MAX($E142,2010)-2003,AF$28-2003)),0))</f>
        <v>1.1972259074537732</v>
      </c>
      <c r="AG142" s="118">
        <f>IF($C142="TD",INDEX('4. CPI-tabel'!$D$20:$Z$42,$E142-2003,AG$28-2003),
IF(AG$28&gt;=$E142,MAX(1,INDEX('4. CPI-tabel'!$D$20:$Z$42,MAX($E142,2010)-2003,AG$28-2003)),0))</f>
        <v>1.2307482328624788</v>
      </c>
      <c r="AH142" s="118">
        <f>IF($C142="TD",INDEX('4. CPI-tabel'!$D$20:$Z$42,$E142-2003,AH$28-2003),
IF(AH$28&gt;=$E142,MAX(1,INDEX('4. CPI-tabel'!$D$20:$Z$42,MAX($E142,2010)-2003,AH$28-2003)),0))</f>
        <v>1.2393634704925161</v>
      </c>
      <c r="AI142" s="118">
        <f>IF($C142="TD",INDEX('4. CPI-tabel'!$D$20:$Z$42,$E142-2003,AI$28-2003),
IF(AI$28&gt;=$E142,MAX(1,INDEX('4. CPI-tabel'!$D$20:$Z$42,MAX($E142,2010)-2003,AI$28-2003)),0))</f>
        <v>1.2393634704925161</v>
      </c>
      <c r="AJ142" s="118">
        <f>IF($C142="TD",INDEX('4. CPI-tabel'!$D$20:$Z$42,$E142-2003,AJ$28-2003),
IF(AJ$28&gt;=$E142,MAX(1,INDEX('4. CPI-tabel'!$D$20:$Z$42,MAX($E142,2010)-2003,AJ$28-2003)),0))</f>
        <v>1.2393634704925161</v>
      </c>
      <c r="AK142" s="118">
        <f>IF($C142="TD",INDEX('4. CPI-tabel'!$D$20:$Z$42,$E142-2003,AK$28-2003),
IF(AK$28&gt;=$E142,MAX(1,INDEX('4. CPI-tabel'!$D$20:$Z$42,MAX($E142,2010)-2003,AK$28-2003)),0))</f>
        <v>1.2393634704925161</v>
      </c>
      <c r="AL142" s="118">
        <f>IF($C142="TD",INDEX('4. CPI-tabel'!$D$20:$Z$42,$E142-2003,AL$28-2003),
IF(AL$28&gt;=$E142,MAX(1,INDEX('4. CPI-tabel'!$D$20:$Z$42,MAX($E142,2010)-2003,AL$28-2003)),0))</f>
        <v>1.2393634704925161</v>
      </c>
      <c r="AM142" s="118">
        <f>IF($C142="TD",INDEX('4. CPI-tabel'!$D$20:$Z$42,$E142-2003,AM$28-2003),
IF(AM$28&gt;=$E142,MAX(1,INDEX('4. CPI-tabel'!$D$20:$Z$42,MAX($E142,2010)-2003,AM$28-2003)),0))</f>
        <v>1.2393634704925161</v>
      </c>
      <c r="AO142" s="87">
        <f t="shared" si="21"/>
        <v>3612.3362767792023</v>
      </c>
      <c r="AP142" s="87">
        <f t="shared" si="22"/>
        <v>3706.2570199754618</v>
      </c>
      <c r="AQ142" s="87">
        <f t="shared" si="23"/>
        <v>3791.5009314348968</v>
      </c>
      <c r="AR142" s="87">
        <f t="shared" si="24"/>
        <v>3897.6629575150737</v>
      </c>
      <c r="AS142" s="87">
        <f t="shared" si="25"/>
        <v>3936.6395870902243</v>
      </c>
      <c r="AT142" s="87">
        <f t="shared" si="26"/>
        <v>3968.132703786946</v>
      </c>
      <c r="AU142" s="87">
        <f t="shared" si="27"/>
        <v>3976.0689691945195</v>
      </c>
      <c r="AV142" s="87">
        <f t="shared" si="28"/>
        <v>2015.8669673816214</v>
      </c>
      <c r="AW142" s="87">
        <f t="shared" si="29"/>
        <v>0</v>
      </c>
      <c r="AX142" s="87">
        <f t="shared" si="30"/>
        <v>0</v>
      </c>
      <c r="AY142" s="87">
        <f t="shared" si="31"/>
        <v>0</v>
      </c>
      <c r="AZ142" s="87">
        <f t="shared" si="32"/>
        <v>0</v>
      </c>
      <c r="BA142" s="87">
        <f t="shared" si="33"/>
        <v>0</v>
      </c>
      <c r="BB142" s="87">
        <f t="shared" si="34"/>
        <v>0</v>
      </c>
      <c r="BC142" s="87">
        <f t="shared" si="35"/>
        <v>0</v>
      </c>
      <c r="BD142" s="87">
        <f t="shared" si="36"/>
        <v>0</v>
      </c>
    </row>
    <row r="143" spans="1:56" s="20" customFormat="1" x14ac:dyDescent="0.2">
      <c r="A143" s="41"/>
      <c r="B143" s="86">
        <f>'3. Investeringen'!B129</f>
        <v>115</v>
      </c>
      <c r="C143" s="86" t="str">
        <f>'3. Investeringen'!F129</f>
        <v>TD</v>
      </c>
      <c r="D143" s="86" t="str">
        <f>'3. Investeringen'!G129</f>
        <v>Nieuwe investeringen TD</v>
      </c>
      <c r="E143" s="121">
        <f>'3. Investeringen'!K129</f>
        <v>2008</v>
      </c>
      <c r="G143" s="86">
        <f>'7. Nominale afschrijvingen'!R132</f>
        <v>0</v>
      </c>
      <c r="H143" s="86">
        <f>'7. Nominale afschrijvingen'!S132</f>
        <v>0</v>
      </c>
      <c r="I143" s="86">
        <f>'7. Nominale afschrijvingen'!T132</f>
        <v>0</v>
      </c>
      <c r="J143" s="86">
        <f>'7. Nominale afschrijvingen'!U132</f>
        <v>0</v>
      </c>
      <c r="K143" s="86">
        <f>'7. Nominale afschrijvingen'!V132</f>
        <v>0</v>
      </c>
      <c r="L143" s="86">
        <f>'7. Nominale afschrijvingen'!W132</f>
        <v>0</v>
      </c>
      <c r="M143" s="86">
        <f>'7. Nominale afschrijvingen'!X132</f>
        <v>0</v>
      </c>
      <c r="N143" s="86">
        <f>'7. Nominale afschrijvingen'!Y132</f>
        <v>0</v>
      </c>
      <c r="O143" s="86">
        <f>'7. Nominale afschrijvingen'!Z132</f>
        <v>0</v>
      </c>
      <c r="P143" s="86">
        <f>'7. Nominale afschrijvingen'!AA132</f>
        <v>0</v>
      </c>
      <c r="Q143" s="86">
        <f>'7. Nominale afschrijvingen'!AB132</f>
        <v>0</v>
      </c>
      <c r="R143" s="86">
        <f>'7. Nominale afschrijvingen'!AC132</f>
        <v>0</v>
      </c>
      <c r="S143" s="86">
        <f>'7. Nominale afschrijvingen'!AD132</f>
        <v>0</v>
      </c>
      <c r="T143" s="86">
        <f>'7. Nominale afschrijvingen'!AE132</f>
        <v>0</v>
      </c>
      <c r="U143" s="86">
        <f>'7. Nominale afschrijvingen'!AF132</f>
        <v>0</v>
      </c>
      <c r="V143" s="86">
        <f>'7. Nominale afschrijvingen'!AG132</f>
        <v>0</v>
      </c>
      <c r="W143" s="65"/>
      <c r="X143" s="118">
        <f>IF($C143="TD",INDEX('4. CPI-tabel'!$D$20:$Z$42,$E143-2003,X$28-2003),
IF(X$28&gt;=$E143,MAX(1,INDEX('4. CPI-tabel'!$D$20:$Z$42,MAX($E143,2010)-2003,X$28-2003)),0))</f>
        <v>1.0506224399999999</v>
      </c>
      <c r="Y143" s="118">
        <f>IF($C143="TD",INDEX('4. CPI-tabel'!$D$20:$Z$42,$E143-2003,Y$28-2003),
IF(Y$28&gt;=$E143,MAX(1,INDEX('4. CPI-tabel'!$D$20:$Z$42,MAX($E143,2010)-2003,Y$28-2003)),0))</f>
        <v>1.0779386234399999</v>
      </c>
      <c r="Z143" s="118">
        <f>IF($C143="TD",INDEX('4. CPI-tabel'!$D$20:$Z$42,$E143-2003,Z$28-2003),
IF(Z$28&gt;=$E143,MAX(1,INDEX('4. CPI-tabel'!$D$20:$Z$42,MAX($E143,2010)-2003,Z$28-2003)),0))</f>
        <v>1.1027312117791197</v>
      </c>
      <c r="AA143" s="118">
        <f>IF($C143="TD",INDEX('4. CPI-tabel'!$D$20:$Z$42,$E143-2003,AA$28-2003),
IF(AA$28&gt;=$E143,MAX(1,INDEX('4. CPI-tabel'!$D$20:$Z$42,MAX($E143,2010)-2003,AA$28-2003)),0))</f>
        <v>1.133607685708935</v>
      </c>
      <c r="AB143" s="118">
        <f>IF($C143="TD",INDEX('4. CPI-tabel'!$D$20:$Z$42,$E143-2003,AB$28-2003),
IF(AB$28&gt;=$E143,MAX(1,INDEX('4. CPI-tabel'!$D$20:$Z$42,MAX($E143,2010)-2003,AB$28-2003)),0))</f>
        <v>1.1449437625660244</v>
      </c>
      <c r="AC143" s="118">
        <f>IF($C143="TD",INDEX('4. CPI-tabel'!$D$20:$Z$42,$E143-2003,AC$28-2003),
IF(AC$28&gt;=$E143,MAX(1,INDEX('4. CPI-tabel'!$D$20:$Z$42,MAX($E143,2010)-2003,AC$28-2003)),0))</f>
        <v>1.1541033126665525</v>
      </c>
      <c r="AD143" s="118">
        <f>IF($C143="TD",INDEX('4. CPI-tabel'!$D$20:$Z$42,$E143-2003,AD$28-2003),
IF(AD$28&gt;=$E143,MAX(1,INDEX('4. CPI-tabel'!$D$20:$Z$42,MAX($E143,2010)-2003,AD$28-2003)),0))</f>
        <v>1.1564115192918856</v>
      </c>
      <c r="AE143" s="118">
        <f>IF($C143="TD",INDEX('4. CPI-tabel'!$D$20:$Z$42,$E143-2003,AE$28-2003),
IF(AE$28&gt;=$E143,MAX(1,INDEX('4. CPI-tabel'!$D$20:$Z$42,MAX($E143,2010)-2003,AE$28-2003)),0))</f>
        <v>1.1726012805619719</v>
      </c>
      <c r="AF143" s="118">
        <f>IF($C143="TD",INDEX('4. CPI-tabel'!$D$20:$Z$42,$E143-2003,AF$28-2003),
IF(AF$28&gt;=$E143,MAX(1,INDEX('4. CPI-tabel'!$D$20:$Z$42,MAX($E143,2010)-2003,AF$28-2003)),0))</f>
        <v>1.1972259074537732</v>
      </c>
      <c r="AG143" s="118">
        <f>IF($C143="TD",INDEX('4. CPI-tabel'!$D$20:$Z$42,$E143-2003,AG$28-2003),
IF(AG$28&gt;=$E143,MAX(1,INDEX('4. CPI-tabel'!$D$20:$Z$42,MAX($E143,2010)-2003,AG$28-2003)),0))</f>
        <v>1.2307482328624788</v>
      </c>
      <c r="AH143" s="118">
        <f>IF($C143="TD",INDEX('4. CPI-tabel'!$D$20:$Z$42,$E143-2003,AH$28-2003),
IF(AH$28&gt;=$E143,MAX(1,INDEX('4. CPI-tabel'!$D$20:$Z$42,MAX($E143,2010)-2003,AH$28-2003)),0))</f>
        <v>1.2393634704925161</v>
      </c>
      <c r="AI143" s="118">
        <f>IF($C143="TD",INDEX('4. CPI-tabel'!$D$20:$Z$42,$E143-2003,AI$28-2003),
IF(AI$28&gt;=$E143,MAX(1,INDEX('4. CPI-tabel'!$D$20:$Z$42,MAX($E143,2010)-2003,AI$28-2003)),0))</f>
        <v>1.2393634704925161</v>
      </c>
      <c r="AJ143" s="118">
        <f>IF($C143="TD",INDEX('4. CPI-tabel'!$D$20:$Z$42,$E143-2003,AJ$28-2003),
IF(AJ$28&gt;=$E143,MAX(1,INDEX('4. CPI-tabel'!$D$20:$Z$42,MAX($E143,2010)-2003,AJ$28-2003)),0))</f>
        <v>1.2393634704925161</v>
      </c>
      <c r="AK143" s="118">
        <f>IF($C143="TD",INDEX('4. CPI-tabel'!$D$20:$Z$42,$E143-2003,AK$28-2003),
IF(AK$28&gt;=$E143,MAX(1,INDEX('4. CPI-tabel'!$D$20:$Z$42,MAX($E143,2010)-2003,AK$28-2003)),0))</f>
        <v>1.2393634704925161</v>
      </c>
      <c r="AL143" s="118">
        <f>IF($C143="TD",INDEX('4. CPI-tabel'!$D$20:$Z$42,$E143-2003,AL$28-2003),
IF(AL$28&gt;=$E143,MAX(1,INDEX('4. CPI-tabel'!$D$20:$Z$42,MAX($E143,2010)-2003,AL$28-2003)),0))</f>
        <v>1.2393634704925161</v>
      </c>
      <c r="AM143" s="118">
        <f>IF($C143="TD",INDEX('4. CPI-tabel'!$D$20:$Z$42,$E143-2003,AM$28-2003),
IF(AM$28&gt;=$E143,MAX(1,INDEX('4. CPI-tabel'!$D$20:$Z$42,MAX($E143,2010)-2003,AM$28-2003)),0))</f>
        <v>1.2393634704925161</v>
      </c>
      <c r="AO143" s="87">
        <f t="shared" si="21"/>
        <v>0</v>
      </c>
      <c r="AP143" s="87">
        <f t="shared" si="22"/>
        <v>0</v>
      </c>
      <c r="AQ143" s="87">
        <f t="shared" si="23"/>
        <v>0</v>
      </c>
      <c r="AR143" s="87">
        <f t="shared" si="24"/>
        <v>0</v>
      </c>
      <c r="AS143" s="87">
        <f t="shared" si="25"/>
        <v>0</v>
      </c>
      <c r="AT143" s="87">
        <f t="shared" si="26"/>
        <v>0</v>
      </c>
      <c r="AU143" s="87">
        <f t="shared" si="27"/>
        <v>0</v>
      </c>
      <c r="AV143" s="87">
        <f t="shared" si="28"/>
        <v>0</v>
      </c>
      <c r="AW143" s="87">
        <f t="shared" si="29"/>
        <v>0</v>
      </c>
      <c r="AX143" s="87">
        <f t="shared" si="30"/>
        <v>0</v>
      </c>
      <c r="AY143" s="87">
        <f t="shared" si="31"/>
        <v>0</v>
      </c>
      <c r="AZ143" s="87">
        <f t="shared" si="32"/>
        <v>0</v>
      </c>
      <c r="BA143" s="87">
        <f t="shared" si="33"/>
        <v>0</v>
      </c>
      <c r="BB143" s="87">
        <f t="shared" si="34"/>
        <v>0</v>
      </c>
      <c r="BC143" s="87">
        <f t="shared" si="35"/>
        <v>0</v>
      </c>
      <c r="BD143" s="87">
        <f t="shared" si="36"/>
        <v>0</v>
      </c>
    </row>
    <row r="144" spans="1:56" s="20" customFormat="1" x14ac:dyDescent="0.2">
      <c r="A144" s="41"/>
      <c r="B144" s="86">
        <f>'3. Investeringen'!B130</f>
        <v>116</v>
      </c>
      <c r="C144" s="86" t="str">
        <f>'3. Investeringen'!F130</f>
        <v>TD</v>
      </c>
      <c r="D144" s="86" t="str">
        <f>'3. Investeringen'!G130</f>
        <v>Nieuwe investeringen TD</v>
      </c>
      <c r="E144" s="121">
        <f>'3. Investeringen'!K130</f>
        <v>2009</v>
      </c>
      <c r="G144" s="86">
        <f>'7. Nominale afschrijvingen'!R133</f>
        <v>13614.121631636361</v>
      </c>
      <c r="H144" s="86">
        <f>'7. Nominale afschrijvingen'!S133</f>
        <v>13614.121631636361</v>
      </c>
      <c r="I144" s="86">
        <f>'7. Nominale afschrijvingen'!T133</f>
        <v>13614.121631636361</v>
      </c>
      <c r="J144" s="86">
        <f>'7. Nominale afschrijvingen'!U133</f>
        <v>13614.121631636361</v>
      </c>
      <c r="K144" s="86">
        <f>'7. Nominale afschrijvingen'!V133</f>
        <v>13614.121631636361</v>
      </c>
      <c r="L144" s="86">
        <f>'7. Nominale afschrijvingen'!W133</f>
        <v>13614.121631636361</v>
      </c>
      <c r="M144" s="86">
        <f>'7. Nominale afschrijvingen'!X133</f>
        <v>13614.121631636361</v>
      </c>
      <c r="N144" s="86">
        <f>'7. Nominale afschrijvingen'!Y133</f>
        <v>13614.121631636361</v>
      </c>
      <c r="O144" s="86">
        <f>'7. Nominale afschrijvingen'!Z133</f>
        <v>13614.121631636361</v>
      </c>
      <c r="P144" s="86">
        <f>'7. Nominale afschrijvingen'!AA133</f>
        <v>13614.121631636361</v>
      </c>
      <c r="Q144" s="86">
        <f>'7. Nominale afschrijvingen'!AB133</f>
        <v>13614.121631636361</v>
      </c>
      <c r="R144" s="86">
        <f>'7. Nominale afschrijvingen'!AC133</f>
        <v>16336.945957963631</v>
      </c>
      <c r="S144" s="86">
        <f>'7. Nominale afschrijvingen'!AD133</f>
        <v>15875.667483856425</v>
      </c>
      <c r="T144" s="86">
        <f>'7. Nominale afschrijvingen'!AE133</f>
        <v>15427.413343135773</v>
      </c>
      <c r="U144" s="86">
        <f>'7. Nominale afschrijvingen'!AF133</f>
        <v>14991.815789917822</v>
      </c>
      <c r="V144" s="86">
        <f>'7. Nominale afschrijvingen'!AG133</f>
        <v>14568.517461731906</v>
      </c>
      <c r="W144" s="65"/>
      <c r="X144" s="118">
        <f>IF($C144="TD",INDEX('4. CPI-tabel'!$D$20:$Z$42,$E144-2003,X$28-2003),
IF(X$28&gt;=$E144,MAX(1,INDEX('4. CPI-tabel'!$D$20:$Z$42,MAX($E144,2010)-2003,X$28-2003)),0))</f>
        <v>1.0180449999999999</v>
      </c>
      <c r="Y144" s="118">
        <f>IF($C144="TD",INDEX('4. CPI-tabel'!$D$20:$Z$42,$E144-2003,Y$28-2003),
IF(Y$28&gt;=$E144,MAX(1,INDEX('4. CPI-tabel'!$D$20:$Z$42,MAX($E144,2010)-2003,Y$28-2003)),0))</f>
        <v>1.0445141699999998</v>
      </c>
      <c r="Z144" s="118">
        <f>IF($C144="TD",INDEX('4. CPI-tabel'!$D$20:$Z$42,$E144-2003,Z$28-2003),
IF(Z$28&gt;=$E144,MAX(1,INDEX('4. CPI-tabel'!$D$20:$Z$42,MAX($E144,2010)-2003,Z$28-2003)),0))</f>
        <v>1.0685379959099996</v>
      </c>
      <c r="AA144" s="118">
        <f>IF($C144="TD",INDEX('4. CPI-tabel'!$D$20:$Z$42,$E144-2003,AA$28-2003),
IF(AA$28&gt;=$E144,MAX(1,INDEX('4. CPI-tabel'!$D$20:$Z$42,MAX($E144,2010)-2003,AA$28-2003)),0))</f>
        <v>1.0984570597954797</v>
      </c>
      <c r="AB144" s="118">
        <f>IF($C144="TD",INDEX('4. CPI-tabel'!$D$20:$Z$42,$E144-2003,AB$28-2003),
IF(AB$28&gt;=$E144,MAX(1,INDEX('4. CPI-tabel'!$D$20:$Z$42,MAX($E144,2010)-2003,AB$28-2003)),0))</f>
        <v>1.1094416303934345</v>
      </c>
      <c r="AC144" s="118">
        <f>IF($C144="TD",INDEX('4. CPI-tabel'!$D$20:$Z$42,$E144-2003,AC$28-2003),
IF(AC$28&gt;=$E144,MAX(1,INDEX('4. CPI-tabel'!$D$20:$Z$42,MAX($E144,2010)-2003,AC$28-2003)),0))</f>
        <v>1.1183171634365821</v>
      </c>
      <c r="AD144" s="118">
        <f>IF($C144="TD",INDEX('4. CPI-tabel'!$D$20:$Z$42,$E144-2003,AD$28-2003),
IF(AD$28&gt;=$E144,MAX(1,INDEX('4. CPI-tabel'!$D$20:$Z$42,MAX($E144,2010)-2003,AD$28-2003)),0))</f>
        <v>1.1205537977634552</v>
      </c>
      <c r="AE144" s="118">
        <f>IF($C144="TD",INDEX('4. CPI-tabel'!$D$20:$Z$42,$E144-2003,AE$28-2003),
IF(AE$28&gt;=$E144,MAX(1,INDEX('4. CPI-tabel'!$D$20:$Z$42,MAX($E144,2010)-2003,AE$28-2003)),0))</f>
        <v>1.1362415509321435</v>
      </c>
      <c r="AF144" s="118">
        <f>IF($C144="TD",INDEX('4. CPI-tabel'!$D$20:$Z$42,$E144-2003,AF$28-2003),
IF(AF$28&gt;=$E144,MAX(1,INDEX('4. CPI-tabel'!$D$20:$Z$42,MAX($E144,2010)-2003,AF$28-2003)),0))</f>
        <v>1.1601026235017184</v>
      </c>
      <c r="AG144" s="118">
        <f>IF($C144="TD",INDEX('4. CPI-tabel'!$D$20:$Z$42,$E144-2003,AG$28-2003),
IF(AG$28&gt;=$E144,MAX(1,INDEX('4. CPI-tabel'!$D$20:$Z$42,MAX($E144,2010)-2003,AG$28-2003)),0))</f>
        <v>1.1925854969597667</v>
      </c>
      <c r="AH144" s="118">
        <f>IF($C144="TD",INDEX('4. CPI-tabel'!$D$20:$Z$42,$E144-2003,AH$28-2003),
IF(AH$28&gt;=$E144,MAX(1,INDEX('4. CPI-tabel'!$D$20:$Z$42,MAX($E144,2010)-2003,AH$28-2003)),0))</f>
        <v>1.200933595438485</v>
      </c>
      <c r="AI144" s="118">
        <f>IF($C144="TD",INDEX('4. CPI-tabel'!$D$20:$Z$42,$E144-2003,AI$28-2003),
IF(AI$28&gt;=$E144,MAX(1,INDEX('4. CPI-tabel'!$D$20:$Z$42,MAX($E144,2010)-2003,AI$28-2003)),0))</f>
        <v>1.200933595438485</v>
      </c>
      <c r="AJ144" s="118">
        <f>IF($C144="TD",INDEX('4. CPI-tabel'!$D$20:$Z$42,$E144-2003,AJ$28-2003),
IF(AJ$28&gt;=$E144,MAX(1,INDEX('4. CPI-tabel'!$D$20:$Z$42,MAX($E144,2010)-2003,AJ$28-2003)),0))</f>
        <v>1.200933595438485</v>
      </c>
      <c r="AK144" s="118">
        <f>IF($C144="TD",INDEX('4. CPI-tabel'!$D$20:$Z$42,$E144-2003,AK$28-2003),
IF(AK$28&gt;=$E144,MAX(1,INDEX('4. CPI-tabel'!$D$20:$Z$42,MAX($E144,2010)-2003,AK$28-2003)),0))</f>
        <v>1.200933595438485</v>
      </c>
      <c r="AL144" s="118">
        <f>IF($C144="TD",INDEX('4. CPI-tabel'!$D$20:$Z$42,$E144-2003,AL$28-2003),
IF(AL$28&gt;=$E144,MAX(1,INDEX('4. CPI-tabel'!$D$20:$Z$42,MAX($E144,2010)-2003,AL$28-2003)),0))</f>
        <v>1.200933595438485</v>
      </c>
      <c r="AM144" s="118">
        <f>IF($C144="TD",INDEX('4. CPI-tabel'!$D$20:$Z$42,$E144-2003,AM$28-2003),
IF(AM$28&gt;=$E144,MAX(1,INDEX('4. CPI-tabel'!$D$20:$Z$42,MAX($E144,2010)-2003,AM$28-2003)),0))</f>
        <v>1.200933595438485</v>
      </c>
      <c r="AO144" s="87">
        <f t="shared" si="21"/>
        <v>13859.788456479237</v>
      </c>
      <c r="AP144" s="87">
        <f t="shared" si="22"/>
        <v>14220.142956347696</v>
      </c>
      <c r="AQ144" s="87">
        <f t="shared" si="23"/>
        <v>14547.206244343692</v>
      </c>
      <c r="AR144" s="87">
        <f t="shared" si="24"/>
        <v>14954.528019185316</v>
      </c>
      <c r="AS144" s="87">
        <f t="shared" si="25"/>
        <v>15104.073299377169</v>
      </c>
      <c r="AT144" s="87">
        <f t="shared" si="26"/>
        <v>15224.905885772187</v>
      </c>
      <c r="AU144" s="87">
        <f t="shared" si="27"/>
        <v>15255.355697543731</v>
      </c>
      <c r="AV144" s="87">
        <f t="shared" si="28"/>
        <v>15468.930677309343</v>
      </c>
      <c r="AW144" s="87">
        <f t="shared" si="29"/>
        <v>15793.778221532837</v>
      </c>
      <c r="AX144" s="87">
        <f t="shared" si="30"/>
        <v>16236.004011735758</v>
      </c>
      <c r="AY144" s="87">
        <f t="shared" si="31"/>
        <v>16349.656039817908</v>
      </c>
      <c r="AZ144" s="87">
        <f t="shared" si="32"/>
        <v>19619.587247781488</v>
      </c>
      <c r="BA144" s="87">
        <f t="shared" si="33"/>
        <v>19065.622431373544</v>
      </c>
      <c r="BB144" s="87">
        <f t="shared" si="34"/>
        <v>18527.298974487701</v>
      </c>
      <c r="BC144" s="87">
        <f t="shared" si="35"/>
        <v>18004.175238737462</v>
      </c>
      <c r="BD144" s="87">
        <f t="shared" si="36"/>
        <v>17495.822055526049</v>
      </c>
    </row>
    <row r="145" spans="1:56" s="20" customFormat="1" x14ac:dyDescent="0.2">
      <c r="A145" s="41"/>
      <c r="B145" s="86">
        <f>'3. Investeringen'!B131</f>
        <v>117</v>
      </c>
      <c r="C145" s="86" t="str">
        <f>'3. Investeringen'!F131</f>
        <v>TD</v>
      </c>
      <c r="D145" s="86" t="str">
        <f>'3. Investeringen'!G131</f>
        <v>Nieuwe investeringen TD</v>
      </c>
      <c r="E145" s="121">
        <f>'3. Investeringen'!K131</f>
        <v>2009</v>
      </c>
      <c r="G145" s="86">
        <f>'7. Nominale afschrijvingen'!R134</f>
        <v>73248.568445333352</v>
      </c>
      <c r="H145" s="86">
        <f>'7. Nominale afschrijvingen'!S134</f>
        <v>73248.568445333352</v>
      </c>
      <c r="I145" s="86">
        <f>'7. Nominale afschrijvingen'!T134</f>
        <v>73248.568445333352</v>
      </c>
      <c r="J145" s="86">
        <f>'7. Nominale afschrijvingen'!U134</f>
        <v>73248.568445333352</v>
      </c>
      <c r="K145" s="86">
        <f>'7. Nominale afschrijvingen'!V134</f>
        <v>73248.568445333352</v>
      </c>
      <c r="L145" s="86">
        <f>'7. Nominale afschrijvingen'!W134</f>
        <v>73248.568445333352</v>
      </c>
      <c r="M145" s="86">
        <f>'7. Nominale afschrijvingen'!X134</f>
        <v>73248.568445333352</v>
      </c>
      <c r="N145" s="86">
        <f>'7. Nominale afschrijvingen'!Y134</f>
        <v>73248.568445333352</v>
      </c>
      <c r="O145" s="86">
        <f>'7. Nominale afschrijvingen'!Z134</f>
        <v>73248.568445333352</v>
      </c>
      <c r="P145" s="86">
        <f>'7. Nominale afschrijvingen'!AA134</f>
        <v>73248.568445333352</v>
      </c>
      <c r="Q145" s="86">
        <f>'7. Nominale afschrijvingen'!AB134</f>
        <v>73248.568445333352</v>
      </c>
      <c r="R145" s="86">
        <f>'7. Nominale afschrijvingen'!AC134</f>
        <v>87898.282134400011</v>
      </c>
      <c r="S145" s="86">
        <f>'7. Nominale afschrijvingen'!AD134</f>
        <v>84652.807101745231</v>
      </c>
      <c r="T145" s="86">
        <f>'7. Nominale afschrijvingen'!AE134</f>
        <v>81527.16499337311</v>
      </c>
      <c r="U145" s="86">
        <f>'7. Nominale afschrijvingen'!AF134</f>
        <v>78516.931209002403</v>
      </c>
      <c r="V145" s="86">
        <f>'7. Nominale afschrijvingen'!AG134</f>
        <v>75617.844518208469</v>
      </c>
      <c r="W145" s="65"/>
      <c r="X145" s="118">
        <f>IF($C145="TD",INDEX('4. CPI-tabel'!$D$20:$Z$42,$E145-2003,X$28-2003),
IF(X$28&gt;=$E145,MAX(1,INDEX('4. CPI-tabel'!$D$20:$Z$42,MAX($E145,2010)-2003,X$28-2003)),0))</f>
        <v>1.0180449999999999</v>
      </c>
      <c r="Y145" s="118">
        <f>IF($C145="TD",INDEX('4. CPI-tabel'!$D$20:$Z$42,$E145-2003,Y$28-2003),
IF(Y$28&gt;=$E145,MAX(1,INDEX('4. CPI-tabel'!$D$20:$Z$42,MAX($E145,2010)-2003,Y$28-2003)),0))</f>
        <v>1.0445141699999998</v>
      </c>
      <c r="Z145" s="118">
        <f>IF($C145="TD",INDEX('4. CPI-tabel'!$D$20:$Z$42,$E145-2003,Z$28-2003),
IF(Z$28&gt;=$E145,MAX(1,INDEX('4. CPI-tabel'!$D$20:$Z$42,MAX($E145,2010)-2003,Z$28-2003)),0))</f>
        <v>1.0685379959099996</v>
      </c>
      <c r="AA145" s="118">
        <f>IF($C145="TD",INDEX('4. CPI-tabel'!$D$20:$Z$42,$E145-2003,AA$28-2003),
IF(AA$28&gt;=$E145,MAX(1,INDEX('4. CPI-tabel'!$D$20:$Z$42,MAX($E145,2010)-2003,AA$28-2003)),0))</f>
        <v>1.0984570597954797</v>
      </c>
      <c r="AB145" s="118">
        <f>IF($C145="TD",INDEX('4. CPI-tabel'!$D$20:$Z$42,$E145-2003,AB$28-2003),
IF(AB$28&gt;=$E145,MAX(1,INDEX('4. CPI-tabel'!$D$20:$Z$42,MAX($E145,2010)-2003,AB$28-2003)),0))</f>
        <v>1.1094416303934345</v>
      </c>
      <c r="AC145" s="118">
        <f>IF($C145="TD",INDEX('4. CPI-tabel'!$D$20:$Z$42,$E145-2003,AC$28-2003),
IF(AC$28&gt;=$E145,MAX(1,INDEX('4. CPI-tabel'!$D$20:$Z$42,MAX($E145,2010)-2003,AC$28-2003)),0))</f>
        <v>1.1183171634365821</v>
      </c>
      <c r="AD145" s="118">
        <f>IF($C145="TD",INDEX('4. CPI-tabel'!$D$20:$Z$42,$E145-2003,AD$28-2003),
IF(AD$28&gt;=$E145,MAX(1,INDEX('4. CPI-tabel'!$D$20:$Z$42,MAX($E145,2010)-2003,AD$28-2003)),0))</f>
        <v>1.1205537977634552</v>
      </c>
      <c r="AE145" s="118">
        <f>IF($C145="TD",INDEX('4. CPI-tabel'!$D$20:$Z$42,$E145-2003,AE$28-2003),
IF(AE$28&gt;=$E145,MAX(1,INDEX('4. CPI-tabel'!$D$20:$Z$42,MAX($E145,2010)-2003,AE$28-2003)),0))</f>
        <v>1.1362415509321435</v>
      </c>
      <c r="AF145" s="118">
        <f>IF($C145="TD",INDEX('4. CPI-tabel'!$D$20:$Z$42,$E145-2003,AF$28-2003),
IF(AF$28&gt;=$E145,MAX(1,INDEX('4. CPI-tabel'!$D$20:$Z$42,MAX($E145,2010)-2003,AF$28-2003)),0))</f>
        <v>1.1601026235017184</v>
      </c>
      <c r="AG145" s="118">
        <f>IF($C145="TD",INDEX('4. CPI-tabel'!$D$20:$Z$42,$E145-2003,AG$28-2003),
IF(AG$28&gt;=$E145,MAX(1,INDEX('4. CPI-tabel'!$D$20:$Z$42,MAX($E145,2010)-2003,AG$28-2003)),0))</f>
        <v>1.1925854969597667</v>
      </c>
      <c r="AH145" s="118">
        <f>IF($C145="TD",INDEX('4. CPI-tabel'!$D$20:$Z$42,$E145-2003,AH$28-2003),
IF(AH$28&gt;=$E145,MAX(1,INDEX('4. CPI-tabel'!$D$20:$Z$42,MAX($E145,2010)-2003,AH$28-2003)),0))</f>
        <v>1.200933595438485</v>
      </c>
      <c r="AI145" s="118">
        <f>IF($C145="TD",INDEX('4. CPI-tabel'!$D$20:$Z$42,$E145-2003,AI$28-2003),
IF(AI$28&gt;=$E145,MAX(1,INDEX('4. CPI-tabel'!$D$20:$Z$42,MAX($E145,2010)-2003,AI$28-2003)),0))</f>
        <v>1.200933595438485</v>
      </c>
      <c r="AJ145" s="118">
        <f>IF($C145="TD",INDEX('4. CPI-tabel'!$D$20:$Z$42,$E145-2003,AJ$28-2003),
IF(AJ$28&gt;=$E145,MAX(1,INDEX('4. CPI-tabel'!$D$20:$Z$42,MAX($E145,2010)-2003,AJ$28-2003)),0))</f>
        <v>1.200933595438485</v>
      </c>
      <c r="AK145" s="118">
        <f>IF($C145="TD",INDEX('4. CPI-tabel'!$D$20:$Z$42,$E145-2003,AK$28-2003),
IF(AK$28&gt;=$E145,MAX(1,INDEX('4. CPI-tabel'!$D$20:$Z$42,MAX($E145,2010)-2003,AK$28-2003)),0))</f>
        <v>1.200933595438485</v>
      </c>
      <c r="AL145" s="118">
        <f>IF($C145="TD",INDEX('4. CPI-tabel'!$D$20:$Z$42,$E145-2003,AL$28-2003),
IF(AL$28&gt;=$E145,MAX(1,INDEX('4. CPI-tabel'!$D$20:$Z$42,MAX($E145,2010)-2003,AL$28-2003)),0))</f>
        <v>1.200933595438485</v>
      </c>
      <c r="AM145" s="118">
        <f>IF($C145="TD",INDEX('4. CPI-tabel'!$D$20:$Z$42,$E145-2003,AM$28-2003),
IF(AM$28&gt;=$E145,MAX(1,INDEX('4. CPI-tabel'!$D$20:$Z$42,MAX($E145,2010)-2003,AM$28-2003)),0))</f>
        <v>1.200933595438485</v>
      </c>
      <c r="AO145" s="87">
        <f t="shared" si="21"/>
        <v>74570.338862929377</v>
      </c>
      <c r="AP145" s="87">
        <f t="shared" si="22"/>
        <v>76509.167673365548</v>
      </c>
      <c r="AQ145" s="87">
        <f t="shared" si="23"/>
        <v>78268.87852985294</v>
      </c>
      <c r="AR145" s="87">
        <f t="shared" si="24"/>
        <v>80460.407128688821</v>
      </c>
      <c r="AS145" s="87">
        <f t="shared" si="25"/>
        <v>81265.011199975706</v>
      </c>
      <c r="AT145" s="87">
        <f t="shared" si="26"/>
        <v>81915.131289575525</v>
      </c>
      <c r="AU145" s="87">
        <f t="shared" si="27"/>
        <v>82078.96155215468</v>
      </c>
      <c r="AV145" s="87">
        <f t="shared" si="28"/>
        <v>83228.067013884836</v>
      </c>
      <c r="AW145" s="87">
        <f t="shared" si="29"/>
        <v>84975.856421176417</v>
      </c>
      <c r="AX145" s="87">
        <f t="shared" si="30"/>
        <v>87355.180400969359</v>
      </c>
      <c r="AY145" s="87">
        <f t="shared" si="31"/>
        <v>87966.666663776137</v>
      </c>
      <c r="AZ145" s="87">
        <f t="shared" si="32"/>
        <v>105559.99999653136</v>
      </c>
      <c r="BA145" s="87">
        <f t="shared" si="33"/>
        <v>101662.39999665941</v>
      </c>
      <c r="BB145" s="87">
        <f t="shared" si="34"/>
        <v>97908.711381398156</v>
      </c>
      <c r="BC145" s="87">
        <f t="shared" si="35"/>
        <v>94293.620499623445</v>
      </c>
      <c r="BD145" s="87">
        <f t="shared" si="36"/>
        <v>90812.009896560427</v>
      </c>
    </row>
    <row r="146" spans="1:56" s="20" customFormat="1" x14ac:dyDescent="0.2">
      <c r="A146" s="41"/>
      <c r="B146" s="86">
        <f>'3. Investeringen'!B132</f>
        <v>118</v>
      </c>
      <c r="C146" s="86" t="str">
        <f>'3. Investeringen'!F132</f>
        <v>TD</v>
      </c>
      <c r="D146" s="86" t="str">
        <f>'3. Investeringen'!G132</f>
        <v>Nieuwe investeringen TD</v>
      </c>
      <c r="E146" s="121">
        <f>'3. Investeringen'!K132</f>
        <v>2009</v>
      </c>
      <c r="G146" s="86">
        <f>'7. Nominale afschrijvingen'!R135</f>
        <v>16975.480863668567</v>
      </c>
      <c r="H146" s="86">
        <f>'7. Nominale afschrijvingen'!S135</f>
        <v>16975.48086366857</v>
      </c>
      <c r="I146" s="86">
        <f>'7. Nominale afschrijvingen'!T135</f>
        <v>16975.48086366857</v>
      </c>
      <c r="J146" s="86">
        <f>'7. Nominale afschrijvingen'!U135</f>
        <v>16975.48086366857</v>
      </c>
      <c r="K146" s="86">
        <f>'7. Nominale afschrijvingen'!V135</f>
        <v>16975.48086366857</v>
      </c>
      <c r="L146" s="86">
        <f>'7. Nominale afschrijvingen'!W135</f>
        <v>16975.48086366857</v>
      </c>
      <c r="M146" s="86">
        <f>'7. Nominale afschrijvingen'!X135</f>
        <v>16975.48086366857</v>
      </c>
      <c r="N146" s="86">
        <f>'7. Nominale afschrijvingen'!Y135</f>
        <v>16975.48086366857</v>
      </c>
      <c r="O146" s="86">
        <f>'7. Nominale afschrijvingen'!Z135</f>
        <v>16975.48086366857</v>
      </c>
      <c r="P146" s="86">
        <f>'7. Nominale afschrijvingen'!AA135</f>
        <v>16975.48086366857</v>
      </c>
      <c r="Q146" s="86">
        <f>'7. Nominale afschrijvingen'!AB135</f>
        <v>16975.48086366857</v>
      </c>
      <c r="R146" s="86">
        <f>'7. Nominale afschrijvingen'!AC135</f>
        <v>20370.577036402276</v>
      </c>
      <c r="S146" s="86">
        <f>'7. Nominale afschrijvingen'!AD135</f>
        <v>18973.737468191834</v>
      </c>
      <c r="T146" s="86">
        <f>'7. Nominale afschrijvingen'!AE135</f>
        <v>17672.681184658679</v>
      </c>
      <c r="U146" s="86">
        <f>'7. Nominale afschrijvingen'!AF135</f>
        <v>16555.442718961865</v>
      </c>
      <c r="V146" s="86">
        <f>'7. Nominale afschrijvingen'!AG135</f>
        <v>16555.442718961865</v>
      </c>
      <c r="W146" s="65"/>
      <c r="X146" s="118">
        <f>IF($C146="TD",INDEX('4. CPI-tabel'!$D$20:$Z$42,$E146-2003,X$28-2003),
IF(X$28&gt;=$E146,MAX(1,INDEX('4. CPI-tabel'!$D$20:$Z$42,MAX($E146,2010)-2003,X$28-2003)),0))</f>
        <v>1.0180449999999999</v>
      </c>
      <c r="Y146" s="118">
        <f>IF($C146="TD",INDEX('4. CPI-tabel'!$D$20:$Z$42,$E146-2003,Y$28-2003),
IF(Y$28&gt;=$E146,MAX(1,INDEX('4. CPI-tabel'!$D$20:$Z$42,MAX($E146,2010)-2003,Y$28-2003)),0))</f>
        <v>1.0445141699999998</v>
      </c>
      <c r="Z146" s="118">
        <f>IF($C146="TD",INDEX('4. CPI-tabel'!$D$20:$Z$42,$E146-2003,Z$28-2003),
IF(Z$28&gt;=$E146,MAX(1,INDEX('4. CPI-tabel'!$D$20:$Z$42,MAX($E146,2010)-2003,Z$28-2003)),0))</f>
        <v>1.0685379959099996</v>
      </c>
      <c r="AA146" s="118">
        <f>IF($C146="TD",INDEX('4. CPI-tabel'!$D$20:$Z$42,$E146-2003,AA$28-2003),
IF(AA$28&gt;=$E146,MAX(1,INDEX('4. CPI-tabel'!$D$20:$Z$42,MAX($E146,2010)-2003,AA$28-2003)),0))</f>
        <v>1.0984570597954797</v>
      </c>
      <c r="AB146" s="118">
        <f>IF($C146="TD",INDEX('4. CPI-tabel'!$D$20:$Z$42,$E146-2003,AB$28-2003),
IF(AB$28&gt;=$E146,MAX(1,INDEX('4. CPI-tabel'!$D$20:$Z$42,MAX($E146,2010)-2003,AB$28-2003)),0))</f>
        <v>1.1094416303934345</v>
      </c>
      <c r="AC146" s="118">
        <f>IF($C146="TD",INDEX('4. CPI-tabel'!$D$20:$Z$42,$E146-2003,AC$28-2003),
IF(AC$28&gt;=$E146,MAX(1,INDEX('4. CPI-tabel'!$D$20:$Z$42,MAX($E146,2010)-2003,AC$28-2003)),0))</f>
        <v>1.1183171634365821</v>
      </c>
      <c r="AD146" s="118">
        <f>IF($C146="TD",INDEX('4. CPI-tabel'!$D$20:$Z$42,$E146-2003,AD$28-2003),
IF(AD$28&gt;=$E146,MAX(1,INDEX('4. CPI-tabel'!$D$20:$Z$42,MAX($E146,2010)-2003,AD$28-2003)),0))</f>
        <v>1.1205537977634552</v>
      </c>
      <c r="AE146" s="118">
        <f>IF($C146="TD",INDEX('4. CPI-tabel'!$D$20:$Z$42,$E146-2003,AE$28-2003),
IF(AE$28&gt;=$E146,MAX(1,INDEX('4. CPI-tabel'!$D$20:$Z$42,MAX($E146,2010)-2003,AE$28-2003)),0))</f>
        <v>1.1362415509321435</v>
      </c>
      <c r="AF146" s="118">
        <f>IF($C146="TD",INDEX('4. CPI-tabel'!$D$20:$Z$42,$E146-2003,AF$28-2003),
IF(AF$28&gt;=$E146,MAX(1,INDEX('4. CPI-tabel'!$D$20:$Z$42,MAX($E146,2010)-2003,AF$28-2003)),0))</f>
        <v>1.1601026235017184</v>
      </c>
      <c r="AG146" s="118">
        <f>IF($C146="TD",INDEX('4. CPI-tabel'!$D$20:$Z$42,$E146-2003,AG$28-2003),
IF(AG$28&gt;=$E146,MAX(1,INDEX('4. CPI-tabel'!$D$20:$Z$42,MAX($E146,2010)-2003,AG$28-2003)),0))</f>
        <v>1.1925854969597667</v>
      </c>
      <c r="AH146" s="118">
        <f>IF($C146="TD",INDEX('4. CPI-tabel'!$D$20:$Z$42,$E146-2003,AH$28-2003),
IF(AH$28&gt;=$E146,MAX(1,INDEX('4. CPI-tabel'!$D$20:$Z$42,MAX($E146,2010)-2003,AH$28-2003)),0))</f>
        <v>1.200933595438485</v>
      </c>
      <c r="AI146" s="118">
        <f>IF($C146="TD",INDEX('4. CPI-tabel'!$D$20:$Z$42,$E146-2003,AI$28-2003),
IF(AI$28&gt;=$E146,MAX(1,INDEX('4. CPI-tabel'!$D$20:$Z$42,MAX($E146,2010)-2003,AI$28-2003)),0))</f>
        <v>1.200933595438485</v>
      </c>
      <c r="AJ146" s="118">
        <f>IF($C146="TD",INDEX('4. CPI-tabel'!$D$20:$Z$42,$E146-2003,AJ$28-2003),
IF(AJ$28&gt;=$E146,MAX(1,INDEX('4. CPI-tabel'!$D$20:$Z$42,MAX($E146,2010)-2003,AJ$28-2003)),0))</f>
        <v>1.200933595438485</v>
      </c>
      <c r="AK146" s="118">
        <f>IF($C146="TD",INDEX('4. CPI-tabel'!$D$20:$Z$42,$E146-2003,AK$28-2003),
IF(AK$28&gt;=$E146,MAX(1,INDEX('4. CPI-tabel'!$D$20:$Z$42,MAX($E146,2010)-2003,AK$28-2003)),0))</f>
        <v>1.200933595438485</v>
      </c>
      <c r="AL146" s="118">
        <f>IF($C146="TD",INDEX('4. CPI-tabel'!$D$20:$Z$42,$E146-2003,AL$28-2003),
IF(AL$28&gt;=$E146,MAX(1,INDEX('4. CPI-tabel'!$D$20:$Z$42,MAX($E146,2010)-2003,AL$28-2003)),0))</f>
        <v>1.200933595438485</v>
      </c>
      <c r="AM146" s="118">
        <f>IF($C146="TD",INDEX('4. CPI-tabel'!$D$20:$Z$42,$E146-2003,AM$28-2003),
IF(AM$28&gt;=$E146,MAX(1,INDEX('4. CPI-tabel'!$D$20:$Z$42,MAX($E146,2010)-2003,AM$28-2003)),0))</f>
        <v>1.200933595438485</v>
      </c>
      <c r="AO146" s="87">
        <f t="shared" si="21"/>
        <v>17281.803415853465</v>
      </c>
      <c r="AP146" s="87">
        <f t="shared" si="22"/>
        <v>17731.130304665658</v>
      </c>
      <c r="AQ146" s="87">
        <f t="shared" si="23"/>
        <v>18138.946301672964</v>
      </c>
      <c r="AR146" s="87">
        <f t="shared" si="24"/>
        <v>18646.836798119806</v>
      </c>
      <c r="AS146" s="87">
        <f t="shared" si="25"/>
        <v>18833.305166101007</v>
      </c>
      <c r="AT146" s="87">
        <f t="shared" si="26"/>
        <v>18983.971607429816</v>
      </c>
      <c r="AU146" s="87">
        <f t="shared" si="27"/>
        <v>19021.939550644674</v>
      </c>
      <c r="AV146" s="87">
        <f t="shared" si="28"/>
        <v>19288.2467043537</v>
      </c>
      <c r="AW146" s="87">
        <f t="shared" si="29"/>
        <v>19693.299885145127</v>
      </c>
      <c r="AX146" s="87">
        <f t="shared" si="30"/>
        <v>20244.712281929191</v>
      </c>
      <c r="AY146" s="87">
        <f t="shared" si="31"/>
        <v>20386.425267902694</v>
      </c>
      <c r="AZ146" s="87">
        <f t="shared" si="32"/>
        <v>24463.710321483224</v>
      </c>
      <c r="BA146" s="87">
        <f t="shared" si="33"/>
        <v>22786.198756581514</v>
      </c>
      <c r="BB146" s="87">
        <f t="shared" si="34"/>
        <v>21223.71655613021</v>
      </c>
      <c r="BC146" s="87">
        <f t="shared" si="35"/>
        <v>19881.98734855876</v>
      </c>
      <c r="BD146" s="87">
        <f t="shared" si="36"/>
        <v>19881.98734855876</v>
      </c>
    </row>
    <row r="147" spans="1:56" s="20" customFormat="1" x14ac:dyDescent="0.2">
      <c r="A147" s="41"/>
      <c r="B147" s="86">
        <f>'3. Investeringen'!B133</f>
        <v>119</v>
      </c>
      <c r="C147" s="86" t="str">
        <f>'3. Investeringen'!F133</f>
        <v>TD</v>
      </c>
      <c r="D147" s="86" t="str">
        <f>'3. Investeringen'!G133</f>
        <v>Nieuwe investeringen TD</v>
      </c>
      <c r="E147" s="121">
        <f>'3. Investeringen'!K133</f>
        <v>2009</v>
      </c>
      <c r="G147" s="86">
        <f>'7. Nominale afschrijvingen'!R136</f>
        <v>390.44760000076002</v>
      </c>
      <c r="H147" s="86">
        <f>'7. Nominale afschrijvingen'!S136</f>
        <v>390.44760000076002</v>
      </c>
      <c r="I147" s="86">
        <f>'7. Nominale afschrijvingen'!T136</f>
        <v>390.44760000076002</v>
      </c>
      <c r="J147" s="86">
        <f>'7. Nominale afschrijvingen'!U136</f>
        <v>390.44760000076002</v>
      </c>
      <c r="K147" s="86">
        <f>'7. Nominale afschrijvingen'!V136</f>
        <v>390.44760000076002</v>
      </c>
      <c r="L147" s="86">
        <f>'7. Nominale afschrijvingen'!W136</f>
        <v>390.44760000076002</v>
      </c>
      <c r="M147" s="86">
        <f>'7. Nominale afschrijvingen'!X136</f>
        <v>390.44760000076002</v>
      </c>
      <c r="N147" s="86">
        <f>'7. Nominale afschrijvingen'!Y136</f>
        <v>390.44760000076002</v>
      </c>
      <c r="O147" s="86">
        <f>'7. Nominale afschrijvingen'!Z136</f>
        <v>390.44760000076002</v>
      </c>
      <c r="P147" s="86">
        <f>'7. Nominale afschrijvingen'!AA136</f>
        <v>390.44760000076002</v>
      </c>
      <c r="Q147" s="86">
        <f>'7. Nominale afschrijvingen'!AB136</f>
        <v>390.44760000076002</v>
      </c>
      <c r="R147" s="86">
        <f>'7. Nominale afschrijvingen'!AC136</f>
        <v>468.53712000091207</v>
      </c>
      <c r="S147" s="86">
        <f>'7. Nominale afschrijvingen'!AD136</f>
        <v>423.55755648082453</v>
      </c>
      <c r="T147" s="86">
        <f>'7. Nominale afschrijvingen'!AE136</f>
        <v>382.89603105866536</v>
      </c>
      <c r="U147" s="86">
        <f>'7. Nominale afschrijvingen'!AF136</f>
        <v>379.53729394411567</v>
      </c>
      <c r="V147" s="86">
        <f>'7. Nominale afschrijvingen'!AG136</f>
        <v>379.53729394411567</v>
      </c>
      <c r="W147" s="65"/>
      <c r="X147" s="118">
        <f>IF($C147="TD",INDEX('4. CPI-tabel'!$D$20:$Z$42,$E147-2003,X$28-2003),
IF(X$28&gt;=$E147,MAX(1,INDEX('4. CPI-tabel'!$D$20:$Z$42,MAX($E147,2010)-2003,X$28-2003)),0))</f>
        <v>1.0180449999999999</v>
      </c>
      <c r="Y147" s="118">
        <f>IF($C147="TD",INDEX('4. CPI-tabel'!$D$20:$Z$42,$E147-2003,Y$28-2003),
IF(Y$28&gt;=$E147,MAX(1,INDEX('4. CPI-tabel'!$D$20:$Z$42,MAX($E147,2010)-2003,Y$28-2003)),0))</f>
        <v>1.0445141699999998</v>
      </c>
      <c r="Z147" s="118">
        <f>IF($C147="TD",INDEX('4. CPI-tabel'!$D$20:$Z$42,$E147-2003,Z$28-2003),
IF(Z$28&gt;=$E147,MAX(1,INDEX('4. CPI-tabel'!$D$20:$Z$42,MAX($E147,2010)-2003,Z$28-2003)),0))</f>
        <v>1.0685379959099996</v>
      </c>
      <c r="AA147" s="118">
        <f>IF($C147="TD",INDEX('4. CPI-tabel'!$D$20:$Z$42,$E147-2003,AA$28-2003),
IF(AA$28&gt;=$E147,MAX(1,INDEX('4. CPI-tabel'!$D$20:$Z$42,MAX($E147,2010)-2003,AA$28-2003)),0))</f>
        <v>1.0984570597954797</v>
      </c>
      <c r="AB147" s="118">
        <f>IF($C147="TD",INDEX('4. CPI-tabel'!$D$20:$Z$42,$E147-2003,AB$28-2003),
IF(AB$28&gt;=$E147,MAX(1,INDEX('4. CPI-tabel'!$D$20:$Z$42,MAX($E147,2010)-2003,AB$28-2003)),0))</f>
        <v>1.1094416303934345</v>
      </c>
      <c r="AC147" s="118">
        <f>IF($C147="TD",INDEX('4. CPI-tabel'!$D$20:$Z$42,$E147-2003,AC$28-2003),
IF(AC$28&gt;=$E147,MAX(1,INDEX('4. CPI-tabel'!$D$20:$Z$42,MAX($E147,2010)-2003,AC$28-2003)),0))</f>
        <v>1.1183171634365821</v>
      </c>
      <c r="AD147" s="118">
        <f>IF($C147="TD",INDEX('4. CPI-tabel'!$D$20:$Z$42,$E147-2003,AD$28-2003),
IF(AD$28&gt;=$E147,MAX(1,INDEX('4. CPI-tabel'!$D$20:$Z$42,MAX($E147,2010)-2003,AD$28-2003)),0))</f>
        <v>1.1205537977634552</v>
      </c>
      <c r="AE147" s="118">
        <f>IF($C147="TD",INDEX('4. CPI-tabel'!$D$20:$Z$42,$E147-2003,AE$28-2003),
IF(AE$28&gt;=$E147,MAX(1,INDEX('4. CPI-tabel'!$D$20:$Z$42,MAX($E147,2010)-2003,AE$28-2003)),0))</f>
        <v>1.1362415509321435</v>
      </c>
      <c r="AF147" s="118">
        <f>IF($C147="TD",INDEX('4. CPI-tabel'!$D$20:$Z$42,$E147-2003,AF$28-2003),
IF(AF$28&gt;=$E147,MAX(1,INDEX('4. CPI-tabel'!$D$20:$Z$42,MAX($E147,2010)-2003,AF$28-2003)),0))</f>
        <v>1.1601026235017184</v>
      </c>
      <c r="AG147" s="118">
        <f>IF($C147="TD",INDEX('4. CPI-tabel'!$D$20:$Z$42,$E147-2003,AG$28-2003),
IF(AG$28&gt;=$E147,MAX(1,INDEX('4. CPI-tabel'!$D$20:$Z$42,MAX($E147,2010)-2003,AG$28-2003)),0))</f>
        <v>1.1925854969597667</v>
      </c>
      <c r="AH147" s="118">
        <f>IF($C147="TD",INDEX('4. CPI-tabel'!$D$20:$Z$42,$E147-2003,AH$28-2003),
IF(AH$28&gt;=$E147,MAX(1,INDEX('4. CPI-tabel'!$D$20:$Z$42,MAX($E147,2010)-2003,AH$28-2003)),0))</f>
        <v>1.200933595438485</v>
      </c>
      <c r="AI147" s="118">
        <f>IF($C147="TD",INDEX('4. CPI-tabel'!$D$20:$Z$42,$E147-2003,AI$28-2003),
IF(AI$28&gt;=$E147,MAX(1,INDEX('4. CPI-tabel'!$D$20:$Z$42,MAX($E147,2010)-2003,AI$28-2003)),0))</f>
        <v>1.200933595438485</v>
      </c>
      <c r="AJ147" s="118">
        <f>IF($C147="TD",INDEX('4. CPI-tabel'!$D$20:$Z$42,$E147-2003,AJ$28-2003),
IF(AJ$28&gt;=$E147,MAX(1,INDEX('4. CPI-tabel'!$D$20:$Z$42,MAX($E147,2010)-2003,AJ$28-2003)),0))</f>
        <v>1.200933595438485</v>
      </c>
      <c r="AK147" s="118">
        <f>IF($C147="TD",INDEX('4. CPI-tabel'!$D$20:$Z$42,$E147-2003,AK$28-2003),
IF(AK$28&gt;=$E147,MAX(1,INDEX('4. CPI-tabel'!$D$20:$Z$42,MAX($E147,2010)-2003,AK$28-2003)),0))</f>
        <v>1.200933595438485</v>
      </c>
      <c r="AL147" s="118">
        <f>IF($C147="TD",INDEX('4. CPI-tabel'!$D$20:$Z$42,$E147-2003,AL$28-2003),
IF(AL$28&gt;=$E147,MAX(1,INDEX('4. CPI-tabel'!$D$20:$Z$42,MAX($E147,2010)-2003,AL$28-2003)),0))</f>
        <v>1.200933595438485</v>
      </c>
      <c r="AM147" s="118">
        <f>IF($C147="TD",INDEX('4. CPI-tabel'!$D$20:$Z$42,$E147-2003,AM$28-2003),
IF(AM$28&gt;=$E147,MAX(1,INDEX('4. CPI-tabel'!$D$20:$Z$42,MAX($E147,2010)-2003,AM$28-2003)),0))</f>
        <v>1.200933595438485</v>
      </c>
      <c r="AO147" s="87">
        <f t="shared" si="21"/>
        <v>397.49322694277367</v>
      </c>
      <c r="AP147" s="87">
        <f t="shared" si="22"/>
        <v>407.82805084328578</v>
      </c>
      <c r="AQ147" s="87">
        <f t="shared" si="23"/>
        <v>417.20809601268127</v>
      </c>
      <c r="AR147" s="87">
        <f t="shared" si="24"/>
        <v>428.88992270103637</v>
      </c>
      <c r="AS147" s="87">
        <f t="shared" si="25"/>
        <v>433.17882192804672</v>
      </c>
      <c r="AT147" s="87">
        <f t="shared" si="26"/>
        <v>436.64425250347114</v>
      </c>
      <c r="AU147" s="87">
        <f t="shared" si="27"/>
        <v>437.51754100847808</v>
      </c>
      <c r="AV147" s="87">
        <f t="shared" si="28"/>
        <v>443.64278658259678</v>
      </c>
      <c r="AW147" s="87">
        <f t="shared" si="29"/>
        <v>452.95928510083127</v>
      </c>
      <c r="AX147" s="87">
        <f t="shared" si="30"/>
        <v>465.64214508365461</v>
      </c>
      <c r="AY147" s="87">
        <f t="shared" si="31"/>
        <v>468.90164009924013</v>
      </c>
      <c r="AZ147" s="87">
        <f t="shared" si="32"/>
        <v>562.6819681190882</v>
      </c>
      <c r="BA147" s="87">
        <f t="shared" si="33"/>
        <v>508.66449917965576</v>
      </c>
      <c r="BB147" s="87">
        <f t="shared" si="34"/>
        <v>459.83270725840879</v>
      </c>
      <c r="BC147" s="87">
        <f t="shared" si="35"/>
        <v>455.79908701929998</v>
      </c>
      <c r="BD147" s="87">
        <f t="shared" si="36"/>
        <v>455.79908701929998</v>
      </c>
    </row>
    <row r="148" spans="1:56" s="20" customFormat="1" x14ac:dyDescent="0.2">
      <c r="A148" s="41"/>
      <c r="B148" s="86">
        <f>'3. Investeringen'!B134</f>
        <v>120</v>
      </c>
      <c r="C148" s="86" t="str">
        <f>'3. Investeringen'!F134</f>
        <v>TD</v>
      </c>
      <c r="D148" s="86" t="str">
        <f>'3. Investeringen'!G134</f>
        <v>Nieuwe investeringen TD</v>
      </c>
      <c r="E148" s="121">
        <f>'3. Investeringen'!K134</f>
        <v>2009</v>
      </c>
      <c r="G148" s="86">
        <f>'7. Nominale afschrijvingen'!R137</f>
        <v>6139.856162</v>
      </c>
      <c r="H148" s="86">
        <f>'7. Nominale afschrijvingen'!S137</f>
        <v>6139.8561619999991</v>
      </c>
      <c r="I148" s="86">
        <f>'7. Nominale afschrijvingen'!T137</f>
        <v>6139.8561619999991</v>
      </c>
      <c r="J148" s="86">
        <f>'7. Nominale afschrijvingen'!U137</f>
        <v>6139.8561619999991</v>
      </c>
      <c r="K148" s="86">
        <f>'7. Nominale afschrijvingen'!V137</f>
        <v>6139.8561619999991</v>
      </c>
      <c r="L148" s="86">
        <f>'7. Nominale afschrijvingen'!W137</f>
        <v>6139.8561619999991</v>
      </c>
      <c r="M148" s="86">
        <f>'7. Nominale afschrijvingen'!X137</f>
        <v>6139.8561619999991</v>
      </c>
      <c r="N148" s="86">
        <f>'7. Nominale afschrijvingen'!Y137</f>
        <v>6139.8561619999991</v>
      </c>
      <c r="O148" s="86">
        <f>'7. Nominale afschrijvingen'!Z137</f>
        <v>3069.9280809999996</v>
      </c>
      <c r="P148" s="86">
        <f>'7. Nominale afschrijvingen'!AA137</f>
        <v>0</v>
      </c>
      <c r="Q148" s="86">
        <f>'7. Nominale afschrijvingen'!AB137</f>
        <v>0</v>
      </c>
      <c r="R148" s="86">
        <f>'7. Nominale afschrijvingen'!AC137</f>
        <v>0</v>
      </c>
      <c r="S148" s="86">
        <f>'7. Nominale afschrijvingen'!AD137</f>
        <v>0</v>
      </c>
      <c r="T148" s="86">
        <f>'7. Nominale afschrijvingen'!AE137</f>
        <v>0</v>
      </c>
      <c r="U148" s="86">
        <f>'7. Nominale afschrijvingen'!AF137</f>
        <v>0</v>
      </c>
      <c r="V148" s="86">
        <f>'7. Nominale afschrijvingen'!AG137</f>
        <v>0</v>
      </c>
      <c r="W148" s="65"/>
      <c r="X148" s="118">
        <f>IF($C148="TD",INDEX('4. CPI-tabel'!$D$20:$Z$42,$E148-2003,X$28-2003),
IF(X$28&gt;=$E148,MAX(1,INDEX('4. CPI-tabel'!$D$20:$Z$42,MAX($E148,2010)-2003,X$28-2003)),0))</f>
        <v>1.0180449999999999</v>
      </c>
      <c r="Y148" s="118">
        <f>IF($C148="TD",INDEX('4. CPI-tabel'!$D$20:$Z$42,$E148-2003,Y$28-2003),
IF(Y$28&gt;=$E148,MAX(1,INDEX('4. CPI-tabel'!$D$20:$Z$42,MAX($E148,2010)-2003,Y$28-2003)),0))</f>
        <v>1.0445141699999998</v>
      </c>
      <c r="Z148" s="118">
        <f>IF($C148="TD",INDEX('4. CPI-tabel'!$D$20:$Z$42,$E148-2003,Z$28-2003),
IF(Z$28&gt;=$E148,MAX(1,INDEX('4. CPI-tabel'!$D$20:$Z$42,MAX($E148,2010)-2003,Z$28-2003)),0))</f>
        <v>1.0685379959099996</v>
      </c>
      <c r="AA148" s="118">
        <f>IF($C148="TD",INDEX('4. CPI-tabel'!$D$20:$Z$42,$E148-2003,AA$28-2003),
IF(AA$28&gt;=$E148,MAX(1,INDEX('4. CPI-tabel'!$D$20:$Z$42,MAX($E148,2010)-2003,AA$28-2003)),0))</f>
        <v>1.0984570597954797</v>
      </c>
      <c r="AB148" s="118">
        <f>IF($C148="TD",INDEX('4. CPI-tabel'!$D$20:$Z$42,$E148-2003,AB$28-2003),
IF(AB$28&gt;=$E148,MAX(1,INDEX('4. CPI-tabel'!$D$20:$Z$42,MAX($E148,2010)-2003,AB$28-2003)),0))</f>
        <v>1.1094416303934345</v>
      </c>
      <c r="AC148" s="118">
        <f>IF($C148="TD",INDEX('4. CPI-tabel'!$D$20:$Z$42,$E148-2003,AC$28-2003),
IF(AC$28&gt;=$E148,MAX(1,INDEX('4. CPI-tabel'!$D$20:$Z$42,MAX($E148,2010)-2003,AC$28-2003)),0))</f>
        <v>1.1183171634365821</v>
      </c>
      <c r="AD148" s="118">
        <f>IF($C148="TD",INDEX('4. CPI-tabel'!$D$20:$Z$42,$E148-2003,AD$28-2003),
IF(AD$28&gt;=$E148,MAX(1,INDEX('4. CPI-tabel'!$D$20:$Z$42,MAX($E148,2010)-2003,AD$28-2003)),0))</f>
        <v>1.1205537977634552</v>
      </c>
      <c r="AE148" s="118">
        <f>IF($C148="TD",INDEX('4. CPI-tabel'!$D$20:$Z$42,$E148-2003,AE$28-2003),
IF(AE$28&gt;=$E148,MAX(1,INDEX('4. CPI-tabel'!$D$20:$Z$42,MAX($E148,2010)-2003,AE$28-2003)),0))</f>
        <v>1.1362415509321435</v>
      </c>
      <c r="AF148" s="118">
        <f>IF($C148="TD",INDEX('4. CPI-tabel'!$D$20:$Z$42,$E148-2003,AF$28-2003),
IF(AF$28&gt;=$E148,MAX(1,INDEX('4. CPI-tabel'!$D$20:$Z$42,MAX($E148,2010)-2003,AF$28-2003)),0))</f>
        <v>1.1601026235017184</v>
      </c>
      <c r="AG148" s="118">
        <f>IF($C148="TD",INDEX('4. CPI-tabel'!$D$20:$Z$42,$E148-2003,AG$28-2003),
IF(AG$28&gt;=$E148,MAX(1,INDEX('4. CPI-tabel'!$D$20:$Z$42,MAX($E148,2010)-2003,AG$28-2003)),0))</f>
        <v>1.1925854969597667</v>
      </c>
      <c r="AH148" s="118">
        <f>IF($C148="TD",INDEX('4. CPI-tabel'!$D$20:$Z$42,$E148-2003,AH$28-2003),
IF(AH$28&gt;=$E148,MAX(1,INDEX('4. CPI-tabel'!$D$20:$Z$42,MAX($E148,2010)-2003,AH$28-2003)),0))</f>
        <v>1.200933595438485</v>
      </c>
      <c r="AI148" s="118">
        <f>IF($C148="TD",INDEX('4. CPI-tabel'!$D$20:$Z$42,$E148-2003,AI$28-2003),
IF(AI$28&gt;=$E148,MAX(1,INDEX('4. CPI-tabel'!$D$20:$Z$42,MAX($E148,2010)-2003,AI$28-2003)),0))</f>
        <v>1.200933595438485</v>
      </c>
      <c r="AJ148" s="118">
        <f>IF($C148="TD",INDEX('4. CPI-tabel'!$D$20:$Z$42,$E148-2003,AJ$28-2003),
IF(AJ$28&gt;=$E148,MAX(1,INDEX('4. CPI-tabel'!$D$20:$Z$42,MAX($E148,2010)-2003,AJ$28-2003)),0))</f>
        <v>1.200933595438485</v>
      </c>
      <c r="AK148" s="118">
        <f>IF($C148="TD",INDEX('4. CPI-tabel'!$D$20:$Z$42,$E148-2003,AK$28-2003),
IF(AK$28&gt;=$E148,MAX(1,INDEX('4. CPI-tabel'!$D$20:$Z$42,MAX($E148,2010)-2003,AK$28-2003)),0))</f>
        <v>1.200933595438485</v>
      </c>
      <c r="AL148" s="118">
        <f>IF($C148="TD",INDEX('4. CPI-tabel'!$D$20:$Z$42,$E148-2003,AL$28-2003),
IF(AL$28&gt;=$E148,MAX(1,INDEX('4. CPI-tabel'!$D$20:$Z$42,MAX($E148,2010)-2003,AL$28-2003)),0))</f>
        <v>1.200933595438485</v>
      </c>
      <c r="AM148" s="118">
        <f>IF($C148="TD",INDEX('4. CPI-tabel'!$D$20:$Z$42,$E148-2003,AM$28-2003),
IF(AM$28&gt;=$E148,MAX(1,INDEX('4. CPI-tabel'!$D$20:$Z$42,MAX($E148,2010)-2003,AM$28-2003)),0))</f>
        <v>1.200933595438485</v>
      </c>
      <c r="AO148" s="87">
        <f t="shared" si="21"/>
        <v>6250.6498664432893</v>
      </c>
      <c r="AP148" s="87">
        <f t="shared" si="22"/>
        <v>6413.1667629708136</v>
      </c>
      <c r="AQ148" s="87">
        <f t="shared" si="23"/>
        <v>6560.6695985191409</v>
      </c>
      <c r="AR148" s="87">
        <f t="shared" si="24"/>
        <v>6744.3683472776775</v>
      </c>
      <c r="AS148" s="87">
        <f t="shared" si="25"/>
        <v>6811.8120307504541</v>
      </c>
      <c r="AT148" s="87">
        <f t="shared" si="26"/>
        <v>6866.3065269964582</v>
      </c>
      <c r="AU148" s="87">
        <f t="shared" si="27"/>
        <v>6880.0391400504514</v>
      </c>
      <c r="AV148" s="87">
        <f t="shared" si="28"/>
        <v>6976.3596880111572</v>
      </c>
      <c r="AW148" s="87">
        <f t="shared" si="29"/>
        <v>3561.4316207296956</v>
      </c>
      <c r="AX148" s="87">
        <f t="shared" si="30"/>
        <v>0</v>
      </c>
      <c r="AY148" s="87">
        <f t="shared" si="31"/>
        <v>0</v>
      </c>
      <c r="AZ148" s="87">
        <f t="shared" si="32"/>
        <v>0</v>
      </c>
      <c r="BA148" s="87">
        <f t="shared" si="33"/>
        <v>0</v>
      </c>
      <c r="BB148" s="87">
        <f t="shared" si="34"/>
        <v>0</v>
      </c>
      <c r="BC148" s="87">
        <f t="shared" si="35"/>
        <v>0</v>
      </c>
      <c r="BD148" s="87">
        <f t="shared" si="36"/>
        <v>0</v>
      </c>
    </row>
    <row r="149" spans="1:56" s="20" customFormat="1" x14ac:dyDescent="0.2">
      <c r="A149" s="41"/>
      <c r="B149" s="86">
        <f>'3. Investeringen'!B135</f>
        <v>121</v>
      </c>
      <c r="C149" s="86" t="str">
        <f>'3. Investeringen'!F135</f>
        <v>TD</v>
      </c>
      <c r="D149" s="86" t="str">
        <f>'3. Investeringen'!G135</f>
        <v>Nieuwe investeringen TD</v>
      </c>
      <c r="E149" s="121">
        <f>'3. Investeringen'!K135</f>
        <v>2009</v>
      </c>
      <c r="G149" s="86">
        <f>'7. Nominale afschrijvingen'!R138</f>
        <v>0</v>
      </c>
      <c r="H149" s="86">
        <f>'7. Nominale afschrijvingen'!S138</f>
        <v>0</v>
      </c>
      <c r="I149" s="86">
        <f>'7. Nominale afschrijvingen'!T138</f>
        <v>0</v>
      </c>
      <c r="J149" s="86">
        <f>'7. Nominale afschrijvingen'!U138</f>
        <v>0</v>
      </c>
      <c r="K149" s="86">
        <f>'7. Nominale afschrijvingen'!V138</f>
        <v>0</v>
      </c>
      <c r="L149" s="86">
        <f>'7. Nominale afschrijvingen'!W138</f>
        <v>0</v>
      </c>
      <c r="M149" s="86">
        <f>'7. Nominale afschrijvingen'!X138</f>
        <v>0</v>
      </c>
      <c r="N149" s="86">
        <f>'7. Nominale afschrijvingen'!Y138</f>
        <v>0</v>
      </c>
      <c r="O149" s="86">
        <f>'7. Nominale afschrijvingen'!Z138</f>
        <v>0</v>
      </c>
      <c r="P149" s="86">
        <f>'7. Nominale afschrijvingen'!AA138</f>
        <v>0</v>
      </c>
      <c r="Q149" s="86">
        <f>'7. Nominale afschrijvingen'!AB138</f>
        <v>0</v>
      </c>
      <c r="R149" s="86">
        <f>'7. Nominale afschrijvingen'!AC138</f>
        <v>0</v>
      </c>
      <c r="S149" s="86">
        <f>'7. Nominale afschrijvingen'!AD138</f>
        <v>0</v>
      </c>
      <c r="T149" s="86">
        <f>'7. Nominale afschrijvingen'!AE138</f>
        <v>0</v>
      </c>
      <c r="U149" s="86">
        <f>'7. Nominale afschrijvingen'!AF138</f>
        <v>0</v>
      </c>
      <c r="V149" s="86">
        <f>'7. Nominale afschrijvingen'!AG138</f>
        <v>0</v>
      </c>
      <c r="W149" s="65"/>
      <c r="X149" s="118">
        <f>IF($C149="TD",INDEX('4. CPI-tabel'!$D$20:$Z$42,$E149-2003,X$28-2003),
IF(X$28&gt;=$E149,MAX(1,INDEX('4. CPI-tabel'!$D$20:$Z$42,MAX($E149,2010)-2003,X$28-2003)),0))</f>
        <v>1.0180449999999999</v>
      </c>
      <c r="Y149" s="118">
        <f>IF($C149="TD",INDEX('4. CPI-tabel'!$D$20:$Z$42,$E149-2003,Y$28-2003),
IF(Y$28&gt;=$E149,MAX(1,INDEX('4. CPI-tabel'!$D$20:$Z$42,MAX($E149,2010)-2003,Y$28-2003)),0))</f>
        <v>1.0445141699999998</v>
      </c>
      <c r="Z149" s="118">
        <f>IF($C149="TD",INDEX('4. CPI-tabel'!$D$20:$Z$42,$E149-2003,Z$28-2003),
IF(Z$28&gt;=$E149,MAX(1,INDEX('4. CPI-tabel'!$D$20:$Z$42,MAX($E149,2010)-2003,Z$28-2003)),0))</f>
        <v>1.0685379959099996</v>
      </c>
      <c r="AA149" s="118">
        <f>IF($C149="TD",INDEX('4. CPI-tabel'!$D$20:$Z$42,$E149-2003,AA$28-2003),
IF(AA$28&gt;=$E149,MAX(1,INDEX('4. CPI-tabel'!$D$20:$Z$42,MAX($E149,2010)-2003,AA$28-2003)),0))</f>
        <v>1.0984570597954797</v>
      </c>
      <c r="AB149" s="118">
        <f>IF($C149="TD",INDEX('4. CPI-tabel'!$D$20:$Z$42,$E149-2003,AB$28-2003),
IF(AB$28&gt;=$E149,MAX(1,INDEX('4. CPI-tabel'!$D$20:$Z$42,MAX($E149,2010)-2003,AB$28-2003)),0))</f>
        <v>1.1094416303934345</v>
      </c>
      <c r="AC149" s="118">
        <f>IF($C149="TD",INDEX('4. CPI-tabel'!$D$20:$Z$42,$E149-2003,AC$28-2003),
IF(AC$28&gt;=$E149,MAX(1,INDEX('4. CPI-tabel'!$D$20:$Z$42,MAX($E149,2010)-2003,AC$28-2003)),0))</f>
        <v>1.1183171634365821</v>
      </c>
      <c r="AD149" s="118">
        <f>IF($C149="TD",INDEX('4. CPI-tabel'!$D$20:$Z$42,$E149-2003,AD$28-2003),
IF(AD$28&gt;=$E149,MAX(1,INDEX('4. CPI-tabel'!$D$20:$Z$42,MAX($E149,2010)-2003,AD$28-2003)),0))</f>
        <v>1.1205537977634552</v>
      </c>
      <c r="AE149" s="118">
        <f>IF($C149="TD",INDEX('4. CPI-tabel'!$D$20:$Z$42,$E149-2003,AE$28-2003),
IF(AE$28&gt;=$E149,MAX(1,INDEX('4. CPI-tabel'!$D$20:$Z$42,MAX($E149,2010)-2003,AE$28-2003)),0))</f>
        <v>1.1362415509321435</v>
      </c>
      <c r="AF149" s="118">
        <f>IF($C149="TD",INDEX('4. CPI-tabel'!$D$20:$Z$42,$E149-2003,AF$28-2003),
IF(AF$28&gt;=$E149,MAX(1,INDEX('4. CPI-tabel'!$D$20:$Z$42,MAX($E149,2010)-2003,AF$28-2003)),0))</f>
        <v>1.1601026235017184</v>
      </c>
      <c r="AG149" s="118">
        <f>IF($C149="TD",INDEX('4. CPI-tabel'!$D$20:$Z$42,$E149-2003,AG$28-2003),
IF(AG$28&gt;=$E149,MAX(1,INDEX('4. CPI-tabel'!$D$20:$Z$42,MAX($E149,2010)-2003,AG$28-2003)),0))</f>
        <v>1.1925854969597667</v>
      </c>
      <c r="AH149" s="118">
        <f>IF($C149="TD",INDEX('4. CPI-tabel'!$D$20:$Z$42,$E149-2003,AH$28-2003),
IF(AH$28&gt;=$E149,MAX(1,INDEX('4. CPI-tabel'!$D$20:$Z$42,MAX($E149,2010)-2003,AH$28-2003)),0))</f>
        <v>1.200933595438485</v>
      </c>
      <c r="AI149" s="118">
        <f>IF($C149="TD",INDEX('4. CPI-tabel'!$D$20:$Z$42,$E149-2003,AI$28-2003),
IF(AI$28&gt;=$E149,MAX(1,INDEX('4. CPI-tabel'!$D$20:$Z$42,MAX($E149,2010)-2003,AI$28-2003)),0))</f>
        <v>1.200933595438485</v>
      </c>
      <c r="AJ149" s="118">
        <f>IF($C149="TD",INDEX('4. CPI-tabel'!$D$20:$Z$42,$E149-2003,AJ$28-2003),
IF(AJ$28&gt;=$E149,MAX(1,INDEX('4. CPI-tabel'!$D$20:$Z$42,MAX($E149,2010)-2003,AJ$28-2003)),0))</f>
        <v>1.200933595438485</v>
      </c>
      <c r="AK149" s="118">
        <f>IF($C149="TD",INDEX('4. CPI-tabel'!$D$20:$Z$42,$E149-2003,AK$28-2003),
IF(AK$28&gt;=$E149,MAX(1,INDEX('4. CPI-tabel'!$D$20:$Z$42,MAX($E149,2010)-2003,AK$28-2003)),0))</f>
        <v>1.200933595438485</v>
      </c>
      <c r="AL149" s="118">
        <f>IF($C149="TD",INDEX('4. CPI-tabel'!$D$20:$Z$42,$E149-2003,AL$28-2003),
IF(AL$28&gt;=$E149,MAX(1,INDEX('4. CPI-tabel'!$D$20:$Z$42,MAX($E149,2010)-2003,AL$28-2003)),0))</f>
        <v>1.200933595438485</v>
      </c>
      <c r="AM149" s="118">
        <f>IF($C149="TD",INDEX('4. CPI-tabel'!$D$20:$Z$42,$E149-2003,AM$28-2003),
IF(AM$28&gt;=$E149,MAX(1,INDEX('4. CPI-tabel'!$D$20:$Z$42,MAX($E149,2010)-2003,AM$28-2003)),0))</f>
        <v>1.200933595438485</v>
      </c>
      <c r="AO149" s="87">
        <f t="shared" si="21"/>
        <v>0</v>
      </c>
      <c r="AP149" s="87">
        <f t="shared" si="22"/>
        <v>0</v>
      </c>
      <c r="AQ149" s="87">
        <f t="shared" si="23"/>
        <v>0</v>
      </c>
      <c r="AR149" s="87">
        <f t="shared" si="24"/>
        <v>0</v>
      </c>
      <c r="AS149" s="87">
        <f t="shared" si="25"/>
        <v>0</v>
      </c>
      <c r="AT149" s="87">
        <f t="shared" si="26"/>
        <v>0</v>
      </c>
      <c r="AU149" s="87">
        <f t="shared" si="27"/>
        <v>0</v>
      </c>
      <c r="AV149" s="87">
        <f t="shared" si="28"/>
        <v>0</v>
      </c>
      <c r="AW149" s="87">
        <f t="shared" si="29"/>
        <v>0</v>
      </c>
      <c r="AX149" s="87">
        <f t="shared" si="30"/>
        <v>0</v>
      </c>
      <c r="AY149" s="87">
        <f t="shared" si="31"/>
        <v>0</v>
      </c>
      <c r="AZ149" s="87">
        <f t="shared" si="32"/>
        <v>0</v>
      </c>
      <c r="BA149" s="87">
        <f t="shared" si="33"/>
        <v>0</v>
      </c>
      <c r="BB149" s="87">
        <f t="shared" si="34"/>
        <v>0</v>
      </c>
      <c r="BC149" s="87">
        <f t="shared" si="35"/>
        <v>0</v>
      </c>
      <c r="BD149" s="87">
        <f t="shared" si="36"/>
        <v>0</v>
      </c>
    </row>
    <row r="150" spans="1:56" s="79" customFormat="1" x14ac:dyDescent="0.2">
      <c r="B150" s="86">
        <f>'3. Investeringen'!B136</f>
        <v>122</v>
      </c>
      <c r="C150" s="86" t="str">
        <f>'3. Investeringen'!F136</f>
        <v>TD</v>
      </c>
      <c r="D150" s="86" t="str">
        <f>'3. Investeringen'!G136</f>
        <v>Nieuwe investeringen TD</v>
      </c>
      <c r="E150" s="121">
        <f>'3. Investeringen'!K136</f>
        <v>2010</v>
      </c>
      <c r="F150" s="20"/>
      <c r="G150" s="86">
        <f>'7. Nominale afschrijvingen'!R139</f>
        <v>31780.93436363637</v>
      </c>
      <c r="H150" s="86">
        <f>'7. Nominale afschrijvingen'!S139</f>
        <v>31780.934363636366</v>
      </c>
      <c r="I150" s="86">
        <f>'7. Nominale afschrijvingen'!T139</f>
        <v>31780.934363636366</v>
      </c>
      <c r="J150" s="86">
        <f>'7. Nominale afschrijvingen'!U139</f>
        <v>31780.934363636366</v>
      </c>
      <c r="K150" s="86">
        <f>'7. Nominale afschrijvingen'!V139</f>
        <v>31780.934363636366</v>
      </c>
      <c r="L150" s="86">
        <f>'7. Nominale afschrijvingen'!W139</f>
        <v>31780.934363636366</v>
      </c>
      <c r="M150" s="86">
        <f>'7. Nominale afschrijvingen'!X139</f>
        <v>31780.934363636366</v>
      </c>
      <c r="N150" s="86">
        <f>'7. Nominale afschrijvingen'!Y139</f>
        <v>31780.934363636366</v>
      </c>
      <c r="O150" s="86">
        <f>'7. Nominale afschrijvingen'!Z139</f>
        <v>31780.934363636366</v>
      </c>
      <c r="P150" s="86">
        <f>'7. Nominale afschrijvingen'!AA139</f>
        <v>31780.934363636366</v>
      </c>
      <c r="Q150" s="86">
        <f>'7. Nominale afschrijvingen'!AB139</f>
        <v>31780.934363636366</v>
      </c>
      <c r="R150" s="86">
        <f>'7. Nominale afschrijvingen'!AC139</f>
        <v>38137.121236363644</v>
      </c>
      <c r="S150" s="86">
        <f>'7. Nominale afschrijvingen'!AD139</f>
        <v>37085.062719498441</v>
      </c>
      <c r="T150" s="86">
        <f>'7. Nominale afschrijvingen'!AE139</f>
        <v>36062.026506546754</v>
      </c>
      <c r="U150" s="86">
        <f>'7. Nominale afschrijvingen'!AF139</f>
        <v>35067.211982228226</v>
      </c>
      <c r="V150" s="86">
        <f>'7. Nominale afschrijvingen'!AG139</f>
        <v>34099.84061720124</v>
      </c>
      <c r="W150" s="65"/>
      <c r="X150" s="118">
        <f>IF($C150="TD",INDEX('4. CPI-tabel'!$D$20:$Z$42,$E150-2003,X$28-2003),
IF(X$28&gt;=$E150,MAX(1,INDEX('4. CPI-tabel'!$D$20:$Z$42,MAX($E150,2010)-2003,X$28-2003)),0))</f>
        <v>1.0149999999999999</v>
      </c>
      <c r="Y150" s="118">
        <f>IF($C150="TD",INDEX('4. CPI-tabel'!$D$20:$Z$42,$E150-2003,Y$28-2003),
IF(Y$28&gt;=$E150,MAX(1,INDEX('4. CPI-tabel'!$D$20:$Z$42,MAX($E150,2010)-2003,Y$28-2003)),0))</f>
        <v>1.0413899999999998</v>
      </c>
      <c r="Z150" s="118">
        <f>IF($C150="TD",INDEX('4. CPI-tabel'!$D$20:$Z$42,$E150-2003,Z$28-2003),
IF(Z$28&gt;=$E150,MAX(1,INDEX('4. CPI-tabel'!$D$20:$Z$42,MAX($E150,2010)-2003,Z$28-2003)),0))</f>
        <v>1.0653419699999997</v>
      </c>
      <c r="AA150" s="118">
        <f>IF($C150="TD",INDEX('4. CPI-tabel'!$D$20:$Z$42,$E150-2003,AA$28-2003),
IF(AA$28&gt;=$E150,MAX(1,INDEX('4. CPI-tabel'!$D$20:$Z$42,MAX($E150,2010)-2003,AA$28-2003)),0))</f>
        <v>1.0951715451599997</v>
      </c>
      <c r="AB150" s="118">
        <f>IF($C150="TD",INDEX('4. CPI-tabel'!$D$20:$Z$42,$E150-2003,AB$28-2003),
IF(AB$28&gt;=$E150,MAX(1,INDEX('4. CPI-tabel'!$D$20:$Z$42,MAX($E150,2010)-2003,AB$28-2003)),0))</f>
        <v>1.1061232606115996</v>
      </c>
      <c r="AC150" s="118">
        <f>IF($C150="TD",INDEX('4. CPI-tabel'!$D$20:$Z$42,$E150-2003,AC$28-2003),
IF(AC$28&gt;=$E150,MAX(1,INDEX('4. CPI-tabel'!$D$20:$Z$42,MAX($E150,2010)-2003,AC$28-2003)),0))</f>
        <v>1.1149722466964924</v>
      </c>
      <c r="AD150" s="118">
        <f>IF($C150="TD",INDEX('4. CPI-tabel'!$D$20:$Z$42,$E150-2003,AD$28-2003),
IF(AD$28&gt;=$E150,MAX(1,INDEX('4. CPI-tabel'!$D$20:$Z$42,MAX($E150,2010)-2003,AD$28-2003)),0))</f>
        <v>1.1172021911898855</v>
      </c>
      <c r="AE150" s="118">
        <f>IF($C150="TD",INDEX('4. CPI-tabel'!$D$20:$Z$42,$E150-2003,AE$28-2003),
IF(AE$28&gt;=$E150,MAX(1,INDEX('4. CPI-tabel'!$D$20:$Z$42,MAX($E150,2010)-2003,AE$28-2003)),0))</f>
        <v>1.132843021866544</v>
      </c>
      <c r="AF150" s="118">
        <f>IF($C150="TD",INDEX('4. CPI-tabel'!$D$20:$Z$42,$E150-2003,AF$28-2003),
IF(AF$28&gt;=$E150,MAX(1,INDEX('4. CPI-tabel'!$D$20:$Z$42,MAX($E150,2010)-2003,AF$28-2003)),0))</f>
        <v>1.1566327253257414</v>
      </c>
      <c r="AG150" s="118">
        <f>IF($C150="TD",INDEX('4. CPI-tabel'!$D$20:$Z$42,$E150-2003,AG$28-2003),
IF(AG$28&gt;=$E150,MAX(1,INDEX('4. CPI-tabel'!$D$20:$Z$42,MAX($E150,2010)-2003,AG$28-2003)),0))</f>
        <v>1.1890184416348621</v>
      </c>
      <c r="AH150" s="118">
        <f>IF($C150="TD",INDEX('4. CPI-tabel'!$D$20:$Z$42,$E150-2003,AH$28-2003),
IF(AH$28&gt;=$E150,MAX(1,INDEX('4. CPI-tabel'!$D$20:$Z$42,MAX($E150,2010)-2003,AH$28-2003)),0))</f>
        <v>1.197341570726306</v>
      </c>
      <c r="AI150" s="118">
        <f>IF($C150="TD",INDEX('4. CPI-tabel'!$D$20:$Z$42,$E150-2003,AI$28-2003),
IF(AI$28&gt;=$E150,MAX(1,INDEX('4. CPI-tabel'!$D$20:$Z$42,MAX($E150,2010)-2003,AI$28-2003)),0))</f>
        <v>1.197341570726306</v>
      </c>
      <c r="AJ150" s="118">
        <f>IF($C150="TD",INDEX('4. CPI-tabel'!$D$20:$Z$42,$E150-2003,AJ$28-2003),
IF(AJ$28&gt;=$E150,MAX(1,INDEX('4. CPI-tabel'!$D$20:$Z$42,MAX($E150,2010)-2003,AJ$28-2003)),0))</f>
        <v>1.197341570726306</v>
      </c>
      <c r="AK150" s="118">
        <f>IF($C150="TD",INDEX('4. CPI-tabel'!$D$20:$Z$42,$E150-2003,AK$28-2003),
IF(AK$28&gt;=$E150,MAX(1,INDEX('4. CPI-tabel'!$D$20:$Z$42,MAX($E150,2010)-2003,AK$28-2003)),0))</f>
        <v>1.197341570726306</v>
      </c>
      <c r="AL150" s="118">
        <f>IF($C150="TD",INDEX('4. CPI-tabel'!$D$20:$Z$42,$E150-2003,AL$28-2003),
IF(AL$28&gt;=$E150,MAX(1,INDEX('4. CPI-tabel'!$D$20:$Z$42,MAX($E150,2010)-2003,AL$28-2003)),0))</f>
        <v>1.197341570726306</v>
      </c>
      <c r="AM150" s="118">
        <f>IF($C150="TD",INDEX('4. CPI-tabel'!$D$20:$Z$42,$E150-2003,AM$28-2003),
IF(AM$28&gt;=$E150,MAX(1,INDEX('4. CPI-tabel'!$D$20:$Z$42,MAX($E150,2010)-2003,AM$28-2003)),0))</f>
        <v>1.197341570726306</v>
      </c>
      <c r="AN150" s="20"/>
      <c r="AO150" s="87">
        <f t="shared" si="21"/>
        <v>32257.648379090911</v>
      </c>
      <c r="AP150" s="87">
        <f t="shared" si="22"/>
        <v>33096.347236947273</v>
      </c>
      <c r="AQ150" s="87">
        <f t="shared" si="23"/>
        <v>33857.563223397054</v>
      </c>
      <c r="AR150" s="87">
        <f t="shared" si="24"/>
        <v>34805.574993652168</v>
      </c>
      <c r="AS150" s="87">
        <f t="shared" si="25"/>
        <v>35153.630743588692</v>
      </c>
      <c r="AT150" s="87">
        <f t="shared" si="26"/>
        <v>35434.859789537397</v>
      </c>
      <c r="AU150" s="87">
        <f t="shared" si="27"/>
        <v>35505.729509116478</v>
      </c>
      <c r="AV150" s="87">
        <f t="shared" si="28"/>
        <v>36002.809722244114</v>
      </c>
      <c r="AW150" s="87">
        <f t="shared" si="29"/>
        <v>36758.868726411238</v>
      </c>
      <c r="AX150" s="87">
        <f t="shared" si="30"/>
        <v>37788.117050750749</v>
      </c>
      <c r="AY150" s="87">
        <f t="shared" si="31"/>
        <v>38052.633870106001</v>
      </c>
      <c r="AZ150" s="87">
        <f t="shared" si="32"/>
        <v>45663.160644127209</v>
      </c>
      <c r="BA150" s="87">
        <f t="shared" si="33"/>
        <v>44403.487247047837</v>
      </c>
      <c r="BB150" s="87">
        <f t="shared" si="34"/>
        <v>43178.563460922371</v>
      </c>
      <c r="BC150" s="87">
        <f t="shared" si="35"/>
        <v>41987.430675793483</v>
      </c>
      <c r="BD150" s="87">
        <f t="shared" si="36"/>
        <v>40829.156726116416</v>
      </c>
    </row>
    <row r="151" spans="1:56" s="79" customFormat="1" x14ac:dyDescent="0.2">
      <c r="B151" s="86">
        <f>'3. Investeringen'!B137</f>
        <v>123</v>
      </c>
      <c r="C151" s="86" t="str">
        <f>'3. Investeringen'!F137</f>
        <v>TD</v>
      </c>
      <c r="D151" s="86" t="str">
        <f>'3. Investeringen'!G137</f>
        <v>Nieuwe investeringen TD</v>
      </c>
      <c r="E151" s="121">
        <f>'3. Investeringen'!K137</f>
        <v>2010</v>
      </c>
      <c r="F151" s="20"/>
      <c r="G151" s="86">
        <f>'7. Nominale afschrijvingen'!R140</f>
        <v>69268.475333333336</v>
      </c>
      <c r="H151" s="86">
        <f>'7. Nominale afschrijvingen'!S140</f>
        <v>69268.475333333336</v>
      </c>
      <c r="I151" s="86">
        <f>'7. Nominale afschrijvingen'!T140</f>
        <v>69268.475333333336</v>
      </c>
      <c r="J151" s="86">
        <f>'7. Nominale afschrijvingen'!U140</f>
        <v>69268.475333333336</v>
      </c>
      <c r="K151" s="86">
        <f>'7. Nominale afschrijvingen'!V140</f>
        <v>69268.475333333336</v>
      </c>
      <c r="L151" s="86">
        <f>'7. Nominale afschrijvingen'!W140</f>
        <v>69268.475333333336</v>
      </c>
      <c r="M151" s="86">
        <f>'7. Nominale afschrijvingen'!X140</f>
        <v>69268.475333333336</v>
      </c>
      <c r="N151" s="86">
        <f>'7. Nominale afschrijvingen'!Y140</f>
        <v>69268.475333333336</v>
      </c>
      <c r="O151" s="86">
        <f>'7. Nominale afschrijvingen'!Z140</f>
        <v>69268.475333333336</v>
      </c>
      <c r="P151" s="86">
        <f>'7. Nominale afschrijvingen'!AA140</f>
        <v>69268.475333333336</v>
      </c>
      <c r="Q151" s="86">
        <f>'7. Nominale afschrijvingen'!AB140</f>
        <v>69268.475333333336</v>
      </c>
      <c r="R151" s="86">
        <f>'7. Nominale afschrijvingen'!AC140</f>
        <v>83122.170400000003</v>
      </c>
      <c r="S151" s="86">
        <f>'7. Nominale afschrijvingen'!AD140</f>
        <v>80144.659818507469</v>
      </c>
      <c r="T151" s="86">
        <f>'7. Nominale afschrijvingen'!AE140</f>
        <v>77273.806332471388</v>
      </c>
      <c r="U151" s="86">
        <f>'7. Nominale afschrijvingen'!AF140</f>
        <v>74505.789389218684</v>
      </c>
      <c r="V151" s="86">
        <f>'7. Nominale afschrijvingen'!AG140</f>
        <v>71836.925291694424</v>
      </c>
      <c r="W151" s="65"/>
      <c r="X151" s="118">
        <f>IF($C151="TD",INDEX('4. CPI-tabel'!$D$20:$Z$42,$E151-2003,X$28-2003),
IF(X$28&gt;=$E151,MAX(1,INDEX('4. CPI-tabel'!$D$20:$Z$42,MAX($E151,2010)-2003,X$28-2003)),0))</f>
        <v>1.0149999999999999</v>
      </c>
      <c r="Y151" s="118">
        <f>IF($C151="TD",INDEX('4. CPI-tabel'!$D$20:$Z$42,$E151-2003,Y$28-2003),
IF(Y$28&gt;=$E151,MAX(1,INDEX('4. CPI-tabel'!$D$20:$Z$42,MAX($E151,2010)-2003,Y$28-2003)),0))</f>
        <v>1.0413899999999998</v>
      </c>
      <c r="Z151" s="118">
        <f>IF($C151="TD",INDEX('4. CPI-tabel'!$D$20:$Z$42,$E151-2003,Z$28-2003),
IF(Z$28&gt;=$E151,MAX(1,INDEX('4. CPI-tabel'!$D$20:$Z$42,MAX($E151,2010)-2003,Z$28-2003)),0))</f>
        <v>1.0653419699999997</v>
      </c>
      <c r="AA151" s="118">
        <f>IF($C151="TD",INDEX('4. CPI-tabel'!$D$20:$Z$42,$E151-2003,AA$28-2003),
IF(AA$28&gt;=$E151,MAX(1,INDEX('4. CPI-tabel'!$D$20:$Z$42,MAX($E151,2010)-2003,AA$28-2003)),0))</f>
        <v>1.0951715451599997</v>
      </c>
      <c r="AB151" s="118">
        <f>IF($C151="TD",INDEX('4. CPI-tabel'!$D$20:$Z$42,$E151-2003,AB$28-2003),
IF(AB$28&gt;=$E151,MAX(1,INDEX('4. CPI-tabel'!$D$20:$Z$42,MAX($E151,2010)-2003,AB$28-2003)),0))</f>
        <v>1.1061232606115996</v>
      </c>
      <c r="AC151" s="118">
        <f>IF($C151="TD",INDEX('4. CPI-tabel'!$D$20:$Z$42,$E151-2003,AC$28-2003),
IF(AC$28&gt;=$E151,MAX(1,INDEX('4. CPI-tabel'!$D$20:$Z$42,MAX($E151,2010)-2003,AC$28-2003)),0))</f>
        <v>1.1149722466964924</v>
      </c>
      <c r="AD151" s="118">
        <f>IF($C151="TD",INDEX('4. CPI-tabel'!$D$20:$Z$42,$E151-2003,AD$28-2003),
IF(AD$28&gt;=$E151,MAX(1,INDEX('4. CPI-tabel'!$D$20:$Z$42,MAX($E151,2010)-2003,AD$28-2003)),0))</f>
        <v>1.1172021911898855</v>
      </c>
      <c r="AE151" s="118">
        <f>IF($C151="TD",INDEX('4. CPI-tabel'!$D$20:$Z$42,$E151-2003,AE$28-2003),
IF(AE$28&gt;=$E151,MAX(1,INDEX('4. CPI-tabel'!$D$20:$Z$42,MAX($E151,2010)-2003,AE$28-2003)),0))</f>
        <v>1.132843021866544</v>
      </c>
      <c r="AF151" s="118">
        <f>IF($C151="TD",INDEX('4. CPI-tabel'!$D$20:$Z$42,$E151-2003,AF$28-2003),
IF(AF$28&gt;=$E151,MAX(1,INDEX('4. CPI-tabel'!$D$20:$Z$42,MAX($E151,2010)-2003,AF$28-2003)),0))</f>
        <v>1.1566327253257414</v>
      </c>
      <c r="AG151" s="118">
        <f>IF($C151="TD",INDEX('4. CPI-tabel'!$D$20:$Z$42,$E151-2003,AG$28-2003),
IF(AG$28&gt;=$E151,MAX(1,INDEX('4. CPI-tabel'!$D$20:$Z$42,MAX($E151,2010)-2003,AG$28-2003)),0))</f>
        <v>1.1890184416348621</v>
      </c>
      <c r="AH151" s="118">
        <f>IF($C151="TD",INDEX('4. CPI-tabel'!$D$20:$Z$42,$E151-2003,AH$28-2003),
IF(AH$28&gt;=$E151,MAX(1,INDEX('4. CPI-tabel'!$D$20:$Z$42,MAX($E151,2010)-2003,AH$28-2003)),0))</f>
        <v>1.197341570726306</v>
      </c>
      <c r="AI151" s="118">
        <f>IF($C151="TD",INDEX('4. CPI-tabel'!$D$20:$Z$42,$E151-2003,AI$28-2003),
IF(AI$28&gt;=$E151,MAX(1,INDEX('4. CPI-tabel'!$D$20:$Z$42,MAX($E151,2010)-2003,AI$28-2003)),0))</f>
        <v>1.197341570726306</v>
      </c>
      <c r="AJ151" s="118">
        <f>IF($C151="TD",INDEX('4. CPI-tabel'!$D$20:$Z$42,$E151-2003,AJ$28-2003),
IF(AJ$28&gt;=$E151,MAX(1,INDEX('4. CPI-tabel'!$D$20:$Z$42,MAX($E151,2010)-2003,AJ$28-2003)),0))</f>
        <v>1.197341570726306</v>
      </c>
      <c r="AK151" s="118">
        <f>IF($C151="TD",INDEX('4. CPI-tabel'!$D$20:$Z$42,$E151-2003,AK$28-2003),
IF(AK$28&gt;=$E151,MAX(1,INDEX('4. CPI-tabel'!$D$20:$Z$42,MAX($E151,2010)-2003,AK$28-2003)),0))</f>
        <v>1.197341570726306</v>
      </c>
      <c r="AL151" s="118">
        <f>IF($C151="TD",INDEX('4. CPI-tabel'!$D$20:$Z$42,$E151-2003,AL$28-2003),
IF(AL$28&gt;=$E151,MAX(1,INDEX('4. CPI-tabel'!$D$20:$Z$42,MAX($E151,2010)-2003,AL$28-2003)),0))</f>
        <v>1.197341570726306</v>
      </c>
      <c r="AM151" s="118">
        <f>IF($C151="TD",INDEX('4. CPI-tabel'!$D$20:$Z$42,$E151-2003,AM$28-2003),
IF(AM$28&gt;=$E151,MAX(1,INDEX('4. CPI-tabel'!$D$20:$Z$42,MAX($E151,2010)-2003,AM$28-2003)),0))</f>
        <v>1.197341570726306</v>
      </c>
      <c r="AN151" s="20"/>
      <c r="AO151" s="87">
        <f t="shared" si="21"/>
        <v>70307.502463333323</v>
      </c>
      <c r="AP151" s="87">
        <f t="shared" si="22"/>
        <v>72135.497527379994</v>
      </c>
      <c r="AQ151" s="87">
        <f t="shared" si="23"/>
        <v>73794.61397050973</v>
      </c>
      <c r="AR151" s="87">
        <f t="shared" si="24"/>
        <v>75860.863161683999</v>
      </c>
      <c r="AS151" s="87">
        <f t="shared" si="25"/>
        <v>76619.471793300821</v>
      </c>
      <c r="AT151" s="87">
        <f t="shared" si="26"/>
        <v>77232.427567647232</v>
      </c>
      <c r="AU151" s="87">
        <f t="shared" si="27"/>
        <v>77386.892422782534</v>
      </c>
      <c r="AV151" s="87">
        <f t="shared" si="28"/>
        <v>78470.308916701499</v>
      </c>
      <c r="AW151" s="87">
        <f t="shared" si="29"/>
        <v>80118.18540395223</v>
      </c>
      <c r="AX151" s="87">
        <f t="shared" si="30"/>
        <v>82361.494595262891</v>
      </c>
      <c r="AY151" s="87">
        <f t="shared" si="31"/>
        <v>82938.025057429724</v>
      </c>
      <c r="AZ151" s="87">
        <f t="shared" si="32"/>
        <v>99525.630068915663</v>
      </c>
      <c r="BA151" s="87">
        <f t="shared" si="33"/>
        <v>95960.5328724172</v>
      </c>
      <c r="BB151" s="87">
        <f t="shared" si="34"/>
        <v>92523.140650121655</v>
      </c>
      <c r="BC151" s="87">
        <f t="shared" si="35"/>
        <v>89208.878895490445</v>
      </c>
      <c r="BD151" s="87">
        <f t="shared" si="36"/>
        <v>86013.336964905699</v>
      </c>
    </row>
    <row r="152" spans="1:56" s="79" customFormat="1" x14ac:dyDescent="0.2">
      <c r="B152" s="86">
        <f>'3. Investeringen'!B138</f>
        <v>124</v>
      </c>
      <c r="C152" s="86" t="str">
        <f>'3. Investeringen'!F138</f>
        <v>TD</v>
      </c>
      <c r="D152" s="86" t="str">
        <f>'3. Investeringen'!G138</f>
        <v>Nieuwe investeringen TD</v>
      </c>
      <c r="E152" s="121">
        <f>'3. Investeringen'!K138</f>
        <v>2010</v>
      </c>
      <c r="F152" s="20"/>
      <c r="G152" s="86">
        <f>'7. Nominale afschrijvingen'!R141</f>
        <v>23298.48433333333</v>
      </c>
      <c r="H152" s="86">
        <f>'7. Nominale afschrijvingen'!S141</f>
        <v>23298.48433333333</v>
      </c>
      <c r="I152" s="86">
        <f>'7. Nominale afschrijvingen'!T141</f>
        <v>23298.48433333333</v>
      </c>
      <c r="J152" s="86">
        <f>'7. Nominale afschrijvingen'!U141</f>
        <v>23298.48433333333</v>
      </c>
      <c r="K152" s="86">
        <f>'7. Nominale afschrijvingen'!V141</f>
        <v>23298.48433333333</v>
      </c>
      <c r="L152" s="86">
        <f>'7. Nominale afschrijvingen'!W141</f>
        <v>23298.48433333333</v>
      </c>
      <c r="M152" s="86">
        <f>'7. Nominale afschrijvingen'!X141</f>
        <v>23298.48433333333</v>
      </c>
      <c r="N152" s="86">
        <f>'7. Nominale afschrijvingen'!Y141</f>
        <v>23298.48433333333</v>
      </c>
      <c r="O152" s="86">
        <f>'7. Nominale afschrijvingen'!Z141</f>
        <v>23298.48433333333</v>
      </c>
      <c r="P152" s="86">
        <f>'7. Nominale afschrijvingen'!AA141</f>
        <v>23298.48433333333</v>
      </c>
      <c r="Q152" s="86">
        <f>'7. Nominale afschrijvingen'!AB141</f>
        <v>23298.48433333333</v>
      </c>
      <c r="R152" s="86">
        <f>'7. Nominale afschrijvingen'!AC141</f>
        <v>27958.181200000003</v>
      </c>
      <c r="S152" s="86">
        <f>'7. Nominale afschrijvingen'!AD141</f>
        <v>26144.677554594597</v>
      </c>
      <c r="T152" s="86">
        <f>'7. Nominale afschrijvingen'!AE141</f>
        <v>24448.806578080352</v>
      </c>
      <c r="U152" s="86">
        <f>'7. Nominale afschrijvingen'!AF141</f>
        <v>22862.938043285951</v>
      </c>
      <c r="V152" s="86">
        <f>'7. Nominale afschrijvingen'!AG141</f>
        <v>22731.541847634879</v>
      </c>
      <c r="W152" s="65"/>
      <c r="X152" s="118">
        <f>IF($C152="TD",INDEX('4. CPI-tabel'!$D$20:$Z$42,$E152-2003,X$28-2003),
IF(X$28&gt;=$E152,MAX(1,INDEX('4. CPI-tabel'!$D$20:$Z$42,MAX($E152,2010)-2003,X$28-2003)),0))</f>
        <v>1.0149999999999999</v>
      </c>
      <c r="Y152" s="118">
        <f>IF($C152="TD",INDEX('4. CPI-tabel'!$D$20:$Z$42,$E152-2003,Y$28-2003),
IF(Y$28&gt;=$E152,MAX(1,INDEX('4. CPI-tabel'!$D$20:$Z$42,MAX($E152,2010)-2003,Y$28-2003)),0))</f>
        <v>1.0413899999999998</v>
      </c>
      <c r="Z152" s="118">
        <f>IF($C152="TD",INDEX('4. CPI-tabel'!$D$20:$Z$42,$E152-2003,Z$28-2003),
IF(Z$28&gt;=$E152,MAX(1,INDEX('4. CPI-tabel'!$D$20:$Z$42,MAX($E152,2010)-2003,Z$28-2003)),0))</f>
        <v>1.0653419699999997</v>
      </c>
      <c r="AA152" s="118">
        <f>IF($C152="TD",INDEX('4. CPI-tabel'!$D$20:$Z$42,$E152-2003,AA$28-2003),
IF(AA$28&gt;=$E152,MAX(1,INDEX('4. CPI-tabel'!$D$20:$Z$42,MAX($E152,2010)-2003,AA$28-2003)),0))</f>
        <v>1.0951715451599997</v>
      </c>
      <c r="AB152" s="118">
        <f>IF($C152="TD",INDEX('4. CPI-tabel'!$D$20:$Z$42,$E152-2003,AB$28-2003),
IF(AB$28&gt;=$E152,MAX(1,INDEX('4. CPI-tabel'!$D$20:$Z$42,MAX($E152,2010)-2003,AB$28-2003)),0))</f>
        <v>1.1061232606115996</v>
      </c>
      <c r="AC152" s="118">
        <f>IF($C152="TD",INDEX('4. CPI-tabel'!$D$20:$Z$42,$E152-2003,AC$28-2003),
IF(AC$28&gt;=$E152,MAX(1,INDEX('4. CPI-tabel'!$D$20:$Z$42,MAX($E152,2010)-2003,AC$28-2003)),0))</f>
        <v>1.1149722466964924</v>
      </c>
      <c r="AD152" s="118">
        <f>IF($C152="TD",INDEX('4. CPI-tabel'!$D$20:$Z$42,$E152-2003,AD$28-2003),
IF(AD$28&gt;=$E152,MAX(1,INDEX('4. CPI-tabel'!$D$20:$Z$42,MAX($E152,2010)-2003,AD$28-2003)),0))</f>
        <v>1.1172021911898855</v>
      </c>
      <c r="AE152" s="118">
        <f>IF($C152="TD",INDEX('4. CPI-tabel'!$D$20:$Z$42,$E152-2003,AE$28-2003),
IF(AE$28&gt;=$E152,MAX(1,INDEX('4. CPI-tabel'!$D$20:$Z$42,MAX($E152,2010)-2003,AE$28-2003)),0))</f>
        <v>1.132843021866544</v>
      </c>
      <c r="AF152" s="118">
        <f>IF($C152="TD",INDEX('4. CPI-tabel'!$D$20:$Z$42,$E152-2003,AF$28-2003),
IF(AF$28&gt;=$E152,MAX(1,INDEX('4. CPI-tabel'!$D$20:$Z$42,MAX($E152,2010)-2003,AF$28-2003)),0))</f>
        <v>1.1566327253257414</v>
      </c>
      <c r="AG152" s="118">
        <f>IF($C152="TD",INDEX('4. CPI-tabel'!$D$20:$Z$42,$E152-2003,AG$28-2003),
IF(AG$28&gt;=$E152,MAX(1,INDEX('4. CPI-tabel'!$D$20:$Z$42,MAX($E152,2010)-2003,AG$28-2003)),0))</f>
        <v>1.1890184416348621</v>
      </c>
      <c r="AH152" s="118">
        <f>IF($C152="TD",INDEX('4. CPI-tabel'!$D$20:$Z$42,$E152-2003,AH$28-2003),
IF(AH$28&gt;=$E152,MAX(1,INDEX('4. CPI-tabel'!$D$20:$Z$42,MAX($E152,2010)-2003,AH$28-2003)),0))</f>
        <v>1.197341570726306</v>
      </c>
      <c r="AI152" s="118">
        <f>IF($C152="TD",INDEX('4. CPI-tabel'!$D$20:$Z$42,$E152-2003,AI$28-2003),
IF(AI$28&gt;=$E152,MAX(1,INDEX('4. CPI-tabel'!$D$20:$Z$42,MAX($E152,2010)-2003,AI$28-2003)),0))</f>
        <v>1.197341570726306</v>
      </c>
      <c r="AJ152" s="118">
        <f>IF($C152="TD",INDEX('4. CPI-tabel'!$D$20:$Z$42,$E152-2003,AJ$28-2003),
IF(AJ$28&gt;=$E152,MAX(1,INDEX('4. CPI-tabel'!$D$20:$Z$42,MAX($E152,2010)-2003,AJ$28-2003)),0))</f>
        <v>1.197341570726306</v>
      </c>
      <c r="AK152" s="118">
        <f>IF($C152="TD",INDEX('4. CPI-tabel'!$D$20:$Z$42,$E152-2003,AK$28-2003),
IF(AK$28&gt;=$E152,MAX(1,INDEX('4. CPI-tabel'!$D$20:$Z$42,MAX($E152,2010)-2003,AK$28-2003)),0))</f>
        <v>1.197341570726306</v>
      </c>
      <c r="AL152" s="118">
        <f>IF($C152="TD",INDEX('4. CPI-tabel'!$D$20:$Z$42,$E152-2003,AL$28-2003),
IF(AL$28&gt;=$E152,MAX(1,INDEX('4. CPI-tabel'!$D$20:$Z$42,MAX($E152,2010)-2003,AL$28-2003)),0))</f>
        <v>1.197341570726306</v>
      </c>
      <c r="AM152" s="118">
        <f>IF($C152="TD",INDEX('4. CPI-tabel'!$D$20:$Z$42,$E152-2003,AM$28-2003),
IF(AM$28&gt;=$E152,MAX(1,INDEX('4. CPI-tabel'!$D$20:$Z$42,MAX($E152,2010)-2003,AM$28-2003)),0))</f>
        <v>1.197341570726306</v>
      </c>
      <c r="AN152" s="20"/>
      <c r="AO152" s="87">
        <f t="shared" si="21"/>
        <v>23647.961598333328</v>
      </c>
      <c r="AP152" s="87">
        <f t="shared" si="22"/>
        <v>24262.808599889991</v>
      </c>
      <c r="AQ152" s="87">
        <f t="shared" si="23"/>
        <v>24820.853197687462</v>
      </c>
      <c r="AR152" s="87">
        <f t="shared" si="24"/>
        <v>25515.83708722271</v>
      </c>
      <c r="AS152" s="87">
        <f t="shared" si="25"/>
        <v>25770.995458094934</v>
      </c>
      <c r="AT152" s="87">
        <f t="shared" si="26"/>
        <v>25977.163421759695</v>
      </c>
      <c r="AU152" s="87">
        <f t="shared" si="27"/>
        <v>26029.117748603214</v>
      </c>
      <c r="AV152" s="87">
        <f t="shared" si="28"/>
        <v>26393.52539708366</v>
      </c>
      <c r="AW152" s="87">
        <f t="shared" si="29"/>
        <v>26947.789430422417</v>
      </c>
      <c r="AX152" s="87">
        <f t="shared" si="30"/>
        <v>27702.327534474247</v>
      </c>
      <c r="AY152" s="87">
        <f t="shared" si="31"/>
        <v>27896.24382721556</v>
      </c>
      <c r="AZ152" s="87">
        <f t="shared" si="32"/>
        <v>33475.49259265868</v>
      </c>
      <c r="BA152" s="87">
        <f t="shared" si="33"/>
        <v>31304.10928935109</v>
      </c>
      <c r="BB152" s="87">
        <f t="shared" si="34"/>
        <v>29273.57247058237</v>
      </c>
      <c r="BC152" s="87">
        <f t="shared" si="35"/>
        <v>27374.746148166218</v>
      </c>
      <c r="BD152" s="87">
        <f t="shared" si="36"/>
        <v>27217.4200208779</v>
      </c>
    </row>
    <row r="153" spans="1:56" s="79" customFormat="1" x14ac:dyDescent="0.2">
      <c r="B153" s="86">
        <f>'3. Investeringen'!B139</f>
        <v>125</v>
      </c>
      <c r="C153" s="86" t="str">
        <f>'3. Investeringen'!F139</f>
        <v>TD</v>
      </c>
      <c r="D153" s="86" t="str">
        <f>'3. Investeringen'!G139</f>
        <v>Nieuwe investeringen TD</v>
      </c>
      <c r="E153" s="121">
        <f>'3. Investeringen'!K139</f>
        <v>2010</v>
      </c>
      <c r="F153" s="20"/>
      <c r="G153" s="86">
        <f>'7. Nominale afschrijvingen'!R142</f>
        <v>0</v>
      </c>
      <c r="H153" s="86">
        <f>'7. Nominale afschrijvingen'!S142</f>
        <v>0</v>
      </c>
      <c r="I153" s="86">
        <f>'7. Nominale afschrijvingen'!T142</f>
        <v>0</v>
      </c>
      <c r="J153" s="86">
        <f>'7. Nominale afschrijvingen'!U142</f>
        <v>0</v>
      </c>
      <c r="K153" s="86">
        <f>'7. Nominale afschrijvingen'!V142</f>
        <v>0</v>
      </c>
      <c r="L153" s="86">
        <f>'7. Nominale afschrijvingen'!W142</f>
        <v>0</v>
      </c>
      <c r="M153" s="86">
        <f>'7. Nominale afschrijvingen'!X142</f>
        <v>0</v>
      </c>
      <c r="N153" s="86">
        <f>'7. Nominale afschrijvingen'!Y142</f>
        <v>0</v>
      </c>
      <c r="O153" s="86">
        <f>'7. Nominale afschrijvingen'!Z142</f>
        <v>0</v>
      </c>
      <c r="P153" s="86">
        <f>'7. Nominale afschrijvingen'!AA142</f>
        <v>0</v>
      </c>
      <c r="Q153" s="86">
        <f>'7. Nominale afschrijvingen'!AB142</f>
        <v>0</v>
      </c>
      <c r="R153" s="86">
        <f>'7. Nominale afschrijvingen'!AC142</f>
        <v>0</v>
      </c>
      <c r="S153" s="86">
        <f>'7. Nominale afschrijvingen'!AD142</f>
        <v>0</v>
      </c>
      <c r="T153" s="86">
        <f>'7. Nominale afschrijvingen'!AE142</f>
        <v>0</v>
      </c>
      <c r="U153" s="86">
        <f>'7. Nominale afschrijvingen'!AF142</f>
        <v>0</v>
      </c>
      <c r="V153" s="86">
        <f>'7. Nominale afschrijvingen'!AG142</f>
        <v>0</v>
      </c>
      <c r="W153" s="65"/>
      <c r="X153" s="118">
        <f>IF($C153="TD",INDEX('4. CPI-tabel'!$D$20:$Z$42,$E153-2003,X$28-2003),
IF(X$28&gt;=$E153,MAX(1,INDEX('4. CPI-tabel'!$D$20:$Z$42,MAX($E153,2010)-2003,X$28-2003)),0))</f>
        <v>1.0149999999999999</v>
      </c>
      <c r="Y153" s="118">
        <f>IF($C153="TD",INDEX('4. CPI-tabel'!$D$20:$Z$42,$E153-2003,Y$28-2003),
IF(Y$28&gt;=$E153,MAX(1,INDEX('4. CPI-tabel'!$D$20:$Z$42,MAX($E153,2010)-2003,Y$28-2003)),0))</f>
        <v>1.0413899999999998</v>
      </c>
      <c r="Z153" s="118">
        <f>IF($C153="TD",INDEX('4. CPI-tabel'!$D$20:$Z$42,$E153-2003,Z$28-2003),
IF(Z$28&gt;=$E153,MAX(1,INDEX('4. CPI-tabel'!$D$20:$Z$42,MAX($E153,2010)-2003,Z$28-2003)),0))</f>
        <v>1.0653419699999997</v>
      </c>
      <c r="AA153" s="118">
        <f>IF($C153="TD",INDEX('4. CPI-tabel'!$D$20:$Z$42,$E153-2003,AA$28-2003),
IF(AA$28&gt;=$E153,MAX(1,INDEX('4. CPI-tabel'!$D$20:$Z$42,MAX($E153,2010)-2003,AA$28-2003)),0))</f>
        <v>1.0951715451599997</v>
      </c>
      <c r="AB153" s="118">
        <f>IF($C153="TD",INDEX('4. CPI-tabel'!$D$20:$Z$42,$E153-2003,AB$28-2003),
IF(AB$28&gt;=$E153,MAX(1,INDEX('4. CPI-tabel'!$D$20:$Z$42,MAX($E153,2010)-2003,AB$28-2003)),0))</f>
        <v>1.1061232606115996</v>
      </c>
      <c r="AC153" s="118">
        <f>IF($C153="TD",INDEX('4. CPI-tabel'!$D$20:$Z$42,$E153-2003,AC$28-2003),
IF(AC$28&gt;=$E153,MAX(1,INDEX('4. CPI-tabel'!$D$20:$Z$42,MAX($E153,2010)-2003,AC$28-2003)),0))</f>
        <v>1.1149722466964924</v>
      </c>
      <c r="AD153" s="118">
        <f>IF($C153="TD",INDEX('4. CPI-tabel'!$D$20:$Z$42,$E153-2003,AD$28-2003),
IF(AD$28&gt;=$E153,MAX(1,INDEX('4. CPI-tabel'!$D$20:$Z$42,MAX($E153,2010)-2003,AD$28-2003)),0))</f>
        <v>1.1172021911898855</v>
      </c>
      <c r="AE153" s="118">
        <f>IF($C153="TD",INDEX('4. CPI-tabel'!$D$20:$Z$42,$E153-2003,AE$28-2003),
IF(AE$28&gt;=$E153,MAX(1,INDEX('4. CPI-tabel'!$D$20:$Z$42,MAX($E153,2010)-2003,AE$28-2003)),0))</f>
        <v>1.132843021866544</v>
      </c>
      <c r="AF153" s="118">
        <f>IF($C153="TD",INDEX('4. CPI-tabel'!$D$20:$Z$42,$E153-2003,AF$28-2003),
IF(AF$28&gt;=$E153,MAX(1,INDEX('4. CPI-tabel'!$D$20:$Z$42,MAX($E153,2010)-2003,AF$28-2003)),0))</f>
        <v>1.1566327253257414</v>
      </c>
      <c r="AG153" s="118">
        <f>IF($C153="TD",INDEX('4. CPI-tabel'!$D$20:$Z$42,$E153-2003,AG$28-2003),
IF(AG$28&gt;=$E153,MAX(1,INDEX('4. CPI-tabel'!$D$20:$Z$42,MAX($E153,2010)-2003,AG$28-2003)),0))</f>
        <v>1.1890184416348621</v>
      </c>
      <c r="AH153" s="118">
        <f>IF($C153="TD",INDEX('4. CPI-tabel'!$D$20:$Z$42,$E153-2003,AH$28-2003),
IF(AH$28&gt;=$E153,MAX(1,INDEX('4. CPI-tabel'!$D$20:$Z$42,MAX($E153,2010)-2003,AH$28-2003)),0))</f>
        <v>1.197341570726306</v>
      </c>
      <c r="AI153" s="118">
        <f>IF($C153="TD",INDEX('4. CPI-tabel'!$D$20:$Z$42,$E153-2003,AI$28-2003),
IF(AI$28&gt;=$E153,MAX(1,INDEX('4. CPI-tabel'!$D$20:$Z$42,MAX($E153,2010)-2003,AI$28-2003)),0))</f>
        <v>1.197341570726306</v>
      </c>
      <c r="AJ153" s="118">
        <f>IF($C153="TD",INDEX('4. CPI-tabel'!$D$20:$Z$42,$E153-2003,AJ$28-2003),
IF(AJ$28&gt;=$E153,MAX(1,INDEX('4. CPI-tabel'!$D$20:$Z$42,MAX($E153,2010)-2003,AJ$28-2003)),0))</f>
        <v>1.197341570726306</v>
      </c>
      <c r="AK153" s="118">
        <f>IF($C153="TD",INDEX('4. CPI-tabel'!$D$20:$Z$42,$E153-2003,AK$28-2003),
IF(AK$28&gt;=$E153,MAX(1,INDEX('4. CPI-tabel'!$D$20:$Z$42,MAX($E153,2010)-2003,AK$28-2003)),0))</f>
        <v>1.197341570726306</v>
      </c>
      <c r="AL153" s="118">
        <f>IF($C153="TD",INDEX('4. CPI-tabel'!$D$20:$Z$42,$E153-2003,AL$28-2003),
IF(AL$28&gt;=$E153,MAX(1,INDEX('4. CPI-tabel'!$D$20:$Z$42,MAX($E153,2010)-2003,AL$28-2003)),0))</f>
        <v>1.197341570726306</v>
      </c>
      <c r="AM153" s="118">
        <f>IF($C153="TD",INDEX('4. CPI-tabel'!$D$20:$Z$42,$E153-2003,AM$28-2003),
IF(AM$28&gt;=$E153,MAX(1,INDEX('4. CPI-tabel'!$D$20:$Z$42,MAX($E153,2010)-2003,AM$28-2003)),0))</f>
        <v>1.197341570726306</v>
      </c>
      <c r="AN153" s="20"/>
      <c r="AO153" s="87">
        <f t="shared" si="21"/>
        <v>0</v>
      </c>
      <c r="AP153" s="87">
        <f t="shared" si="22"/>
        <v>0</v>
      </c>
      <c r="AQ153" s="87">
        <f t="shared" si="23"/>
        <v>0</v>
      </c>
      <c r="AR153" s="87">
        <f t="shared" si="24"/>
        <v>0</v>
      </c>
      <c r="AS153" s="87">
        <f t="shared" si="25"/>
        <v>0</v>
      </c>
      <c r="AT153" s="87">
        <f t="shared" si="26"/>
        <v>0</v>
      </c>
      <c r="AU153" s="87">
        <f t="shared" si="27"/>
        <v>0</v>
      </c>
      <c r="AV153" s="87">
        <f t="shared" si="28"/>
        <v>0</v>
      </c>
      <c r="AW153" s="87">
        <f t="shared" si="29"/>
        <v>0</v>
      </c>
      <c r="AX153" s="87">
        <f t="shared" si="30"/>
        <v>0</v>
      </c>
      <c r="AY153" s="87">
        <f t="shared" si="31"/>
        <v>0</v>
      </c>
      <c r="AZ153" s="87">
        <f t="shared" si="32"/>
        <v>0</v>
      </c>
      <c r="BA153" s="87">
        <f t="shared" si="33"/>
        <v>0</v>
      </c>
      <c r="BB153" s="87">
        <f t="shared" si="34"/>
        <v>0</v>
      </c>
      <c r="BC153" s="87">
        <f t="shared" si="35"/>
        <v>0</v>
      </c>
      <c r="BD153" s="87">
        <f t="shared" si="36"/>
        <v>0</v>
      </c>
    </row>
    <row r="154" spans="1:56" s="79" customFormat="1" x14ac:dyDescent="0.2">
      <c r="B154" s="86">
        <f>'3. Investeringen'!B140</f>
        <v>126</v>
      </c>
      <c r="C154" s="86" t="str">
        <f>'3. Investeringen'!F140</f>
        <v>TD</v>
      </c>
      <c r="D154" s="86" t="str">
        <f>'3. Investeringen'!G140</f>
        <v>Nieuwe investeringen TD</v>
      </c>
      <c r="E154" s="121">
        <f>'3. Investeringen'!K140</f>
        <v>2011</v>
      </c>
      <c r="F154" s="20"/>
      <c r="G154" s="86">
        <f>'7. Nominale afschrijvingen'!R143</f>
        <v>12968.213275545457</v>
      </c>
      <c r="H154" s="86">
        <f>'7. Nominale afschrijvingen'!S143</f>
        <v>25936.426551090914</v>
      </c>
      <c r="I154" s="86">
        <f>'7. Nominale afschrijvingen'!T143</f>
        <v>25936.426551090914</v>
      </c>
      <c r="J154" s="86">
        <f>'7. Nominale afschrijvingen'!U143</f>
        <v>25936.426551090914</v>
      </c>
      <c r="K154" s="86">
        <f>'7. Nominale afschrijvingen'!V143</f>
        <v>25936.426551090914</v>
      </c>
      <c r="L154" s="86">
        <f>'7. Nominale afschrijvingen'!W143</f>
        <v>25936.426551090914</v>
      </c>
      <c r="M154" s="86">
        <f>'7. Nominale afschrijvingen'!X143</f>
        <v>25936.426551090914</v>
      </c>
      <c r="N154" s="86">
        <f>'7. Nominale afschrijvingen'!Y143</f>
        <v>25936.426551090914</v>
      </c>
      <c r="O154" s="86">
        <f>'7. Nominale afschrijvingen'!Z143</f>
        <v>25936.426551090914</v>
      </c>
      <c r="P154" s="86">
        <f>'7. Nominale afschrijvingen'!AA143</f>
        <v>25936.426551090914</v>
      </c>
      <c r="Q154" s="86">
        <f>'7. Nominale afschrijvingen'!AB143</f>
        <v>25936.426551090914</v>
      </c>
      <c r="R154" s="86">
        <f>'7. Nominale afschrijvingen'!AC143</f>
        <v>31123.711861309097</v>
      </c>
      <c r="S154" s="86">
        <f>'7. Nominale afschrijvingen'!AD143</f>
        <v>30284.420754936717</v>
      </c>
      <c r="T154" s="86">
        <f>'7. Nominale afschrijvingen'!AE143</f>
        <v>29467.76221772494</v>
      </c>
      <c r="U154" s="86">
        <f>'7. Nominale afschrijvingen'!AF143</f>
        <v>28673.12593320202</v>
      </c>
      <c r="V154" s="86">
        <f>'7. Nominale afschrijvingen'!AG143</f>
        <v>27899.918042868485</v>
      </c>
      <c r="W154" s="65"/>
      <c r="X154" s="118">
        <f>IF($C154="TD",INDEX('4. CPI-tabel'!$D$20:$Z$42,$E154-2003,X$28-2003),
IF(X$28&gt;=$E154,MAX(1,INDEX('4. CPI-tabel'!$D$20:$Z$42,MAX($E154,2010)-2003,X$28-2003)),0))</f>
        <v>1</v>
      </c>
      <c r="Y154" s="118">
        <f>IF($C154="TD",INDEX('4. CPI-tabel'!$D$20:$Z$42,$E154-2003,Y$28-2003),
IF(Y$28&gt;=$E154,MAX(1,INDEX('4. CPI-tabel'!$D$20:$Z$42,MAX($E154,2010)-2003,Y$28-2003)),0))</f>
        <v>1.026</v>
      </c>
      <c r="Z154" s="118">
        <f>IF($C154="TD",INDEX('4. CPI-tabel'!$D$20:$Z$42,$E154-2003,Z$28-2003),
IF(Z$28&gt;=$E154,MAX(1,INDEX('4. CPI-tabel'!$D$20:$Z$42,MAX($E154,2010)-2003,Z$28-2003)),0))</f>
        <v>1.049598</v>
      </c>
      <c r="AA154" s="118">
        <f>IF($C154="TD",INDEX('4. CPI-tabel'!$D$20:$Z$42,$E154-2003,AA$28-2003),
IF(AA$28&gt;=$E154,MAX(1,INDEX('4. CPI-tabel'!$D$20:$Z$42,MAX($E154,2010)-2003,AA$28-2003)),0))</f>
        <v>1.0789867440000001</v>
      </c>
      <c r="AB154" s="118">
        <f>IF($C154="TD",INDEX('4. CPI-tabel'!$D$20:$Z$42,$E154-2003,AB$28-2003),
IF(AB$28&gt;=$E154,MAX(1,INDEX('4. CPI-tabel'!$D$20:$Z$42,MAX($E154,2010)-2003,AB$28-2003)),0))</f>
        <v>1.08977661144</v>
      </c>
      <c r="AC154" s="118">
        <f>IF($C154="TD",INDEX('4. CPI-tabel'!$D$20:$Z$42,$E154-2003,AC$28-2003),
IF(AC$28&gt;=$E154,MAX(1,INDEX('4. CPI-tabel'!$D$20:$Z$42,MAX($E154,2010)-2003,AC$28-2003)),0))</f>
        <v>1.09849482433152</v>
      </c>
      <c r="AD154" s="118">
        <f>IF($C154="TD",INDEX('4. CPI-tabel'!$D$20:$Z$42,$E154-2003,AD$28-2003),
IF(AD$28&gt;=$E154,MAX(1,INDEX('4. CPI-tabel'!$D$20:$Z$42,MAX($E154,2010)-2003,AD$28-2003)),0))</f>
        <v>1.1006918139801831</v>
      </c>
      <c r="AE154" s="118">
        <f>IF($C154="TD",INDEX('4. CPI-tabel'!$D$20:$Z$42,$E154-2003,AE$28-2003),
IF(AE$28&gt;=$E154,MAX(1,INDEX('4. CPI-tabel'!$D$20:$Z$42,MAX($E154,2010)-2003,AE$28-2003)),0))</f>
        <v>1.1161014993759057</v>
      </c>
      <c r="AF154" s="118">
        <f>IF($C154="TD",INDEX('4. CPI-tabel'!$D$20:$Z$42,$E154-2003,AF$28-2003),
IF(AF$28&gt;=$E154,MAX(1,INDEX('4. CPI-tabel'!$D$20:$Z$42,MAX($E154,2010)-2003,AF$28-2003)),0))</f>
        <v>1.1395396308627996</v>
      </c>
      <c r="AG154" s="118">
        <f>IF($C154="TD",INDEX('4. CPI-tabel'!$D$20:$Z$42,$E154-2003,AG$28-2003),
IF(AG$28&gt;=$E154,MAX(1,INDEX('4. CPI-tabel'!$D$20:$Z$42,MAX($E154,2010)-2003,AG$28-2003)),0))</f>
        <v>1.171446740526958</v>
      </c>
      <c r="AH154" s="118">
        <f>IF($C154="TD",INDEX('4. CPI-tabel'!$D$20:$Z$42,$E154-2003,AH$28-2003),
IF(AH$28&gt;=$E154,MAX(1,INDEX('4. CPI-tabel'!$D$20:$Z$42,MAX($E154,2010)-2003,AH$28-2003)),0))</f>
        <v>1.1796468677106466</v>
      </c>
      <c r="AI154" s="118">
        <f>IF($C154="TD",INDEX('4. CPI-tabel'!$D$20:$Z$42,$E154-2003,AI$28-2003),
IF(AI$28&gt;=$E154,MAX(1,INDEX('4. CPI-tabel'!$D$20:$Z$42,MAX($E154,2010)-2003,AI$28-2003)),0))</f>
        <v>1.1796468677106466</v>
      </c>
      <c r="AJ154" s="118">
        <f>IF($C154="TD",INDEX('4. CPI-tabel'!$D$20:$Z$42,$E154-2003,AJ$28-2003),
IF(AJ$28&gt;=$E154,MAX(1,INDEX('4. CPI-tabel'!$D$20:$Z$42,MAX($E154,2010)-2003,AJ$28-2003)),0))</f>
        <v>1.1796468677106466</v>
      </c>
      <c r="AK154" s="118">
        <f>IF($C154="TD",INDEX('4. CPI-tabel'!$D$20:$Z$42,$E154-2003,AK$28-2003),
IF(AK$28&gt;=$E154,MAX(1,INDEX('4. CPI-tabel'!$D$20:$Z$42,MAX($E154,2010)-2003,AK$28-2003)),0))</f>
        <v>1.1796468677106466</v>
      </c>
      <c r="AL154" s="118">
        <f>IF($C154="TD",INDEX('4. CPI-tabel'!$D$20:$Z$42,$E154-2003,AL$28-2003),
IF(AL$28&gt;=$E154,MAX(1,INDEX('4. CPI-tabel'!$D$20:$Z$42,MAX($E154,2010)-2003,AL$28-2003)),0))</f>
        <v>1.1796468677106466</v>
      </c>
      <c r="AM154" s="118">
        <f>IF($C154="TD",INDEX('4. CPI-tabel'!$D$20:$Z$42,$E154-2003,AM$28-2003),
IF(AM$28&gt;=$E154,MAX(1,INDEX('4. CPI-tabel'!$D$20:$Z$42,MAX($E154,2010)-2003,AM$28-2003)),0))</f>
        <v>1.1796468677106466</v>
      </c>
      <c r="AN154" s="20"/>
      <c r="AO154" s="87">
        <f t="shared" si="21"/>
        <v>12968.213275545457</v>
      </c>
      <c r="AP154" s="87">
        <f t="shared" si="22"/>
        <v>26610.773641419277</v>
      </c>
      <c r="AQ154" s="87">
        <f t="shared" si="23"/>
        <v>27222.821435171922</v>
      </c>
      <c r="AR154" s="87">
        <f t="shared" si="24"/>
        <v>27985.060435356736</v>
      </c>
      <c r="AS154" s="87">
        <f t="shared" si="25"/>
        <v>28264.911039710303</v>
      </c>
      <c r="AT154" s="87">
        <f t="shared" si="26"/>
        <v>28491.030328027984</v>
      </c>
      <c r="AU154" s="87">
        <f t="shared" si="27"/>
        <v>28548.012388684041</v>
      </c>
      <c r="AV154" s="87">
        <f t="shared" si="28"/>
        <v>28947.684562125622</v>
      </c>
      <c r="AW154" s="87">
        <f t="shared" si="29"/>
        <v>29555.585937930256</v>
      </c>
      <c r="AX154" s="87">
        <f t="shared" si="30"/>
        <v>30383.1423441923</v>
      </c>
      <c r="AY154" s="87">
        <f t="shared" si="31"/>
        <v>30595.824340601645</v>
      </c>
      <c r="AZ154" s="87">
        <f t="shared" si="32"/>
        <v>36714.989208721978</v>
      </c>
      <c r="BA154" s="87">
        <f t="shared" si="33"/>
        <v>35724.922083992395</v>
      </c>
      <c r="BB154" s="87">
        <f t="shared" si="34"/>
        <v>34761.55339858136</v>
      </c>
      <c r="BC154" s="87">
        <f t="shared" si="35"/>
        <v>33824.163194574678</v>
      </c>
      <c r="BD154" s="87">
        <f t="shared" si="36"/>
        <v>32912.05092865356</v>
      </c>
    </row>
    <row r="155" spans="1:56" s="79" customFormat="1" x14ac:dyDescent="0.2">
      <c r="B155" s="86">
        <f>'3. Investeringen'!B141</f>
        <v>127</v>
      </c>
      <c r="C155" s="86" t="str">
        <f>'3. Investeringen'!F141</f>
        <v>TD</v>
      </c>
      <c r="D155" s="86" t="str">
        <f>'3. Investeringen'!G141</f>
        <v>Nieuwe investeringen TD</v>
      </c>
      <c r="E155" s="121">
        <f>'3. Investeringen'!K141</f>
        <v>2011</v>
      </c>
      <c r="F155" s="20"/>
      <c r="G155" s="86">
        <f>'7. Nominale afschrijvingen'!R144</f>
        <v>35971.626523000006</v>
      </c>
      <c r="H155" s="86">
        <f>'7. Nominale afschrijvingen'!S144</f>
        <v>71943.253045999998</v>
      </c>
      <c r="I155" s="86">
        <f>'7. Nominale afschrijvingen'!T144</f>
        <v>71943.253045999998</v>
      </c>
      <c r="J155" s="86">
        <f>'7. Nominale afschrijvingen'!U144</f>
        <v>71943.253045999998</v>
      </c>
      <c r="K155" s="86">
        <f>'7. Nominale afschrijvingen'!V144</f>
        <v>71943.253045999998</v>
      </c>
      <c r="L155" s="86">
        <f>'7. Nominale afschrijvingen'!W144</f>
        <v>71943.253045999998</v>
      </c>
      <c r="M155" s="86">
        <f>'7. Nominale afschrijvingen'!X144</f>
        <v>71943.253045999998</v>
      </c>
      <c r="N155" s="86">
        <f>'7. Nominale afschrijvingen'!Y144</f>
        <v>71943.253045999998</v>
      </c>
      <c r="O155" s="86">
        <f>'7. Nominale afschrijvingen'!Z144</f>
        <v>71943.253045999998</v>
      </c>
      <c r="P155" s="86">
        <f>'7. Nominale afschrijvingen'!AA144</f>
        <v>71943.253045999998</v>
      </c>
      <c r="Q155" s="86">
        <f>'7. Nominale afschrijvingen'!AB144</f>
        <v>71943.253045999998</v>
      </c>
      <c r="R155" s="86">
        <f>'7. Nominale afschrijvingen'!AC144</f>
        <v>86331.903655200003</v>
      </c>
      <c r="S155" s="86">
        <f>'7. Nominale afschrijvingen'!AD144</f>
        <v>83329.054832410446</v>
      </c>
      <c r="T155" s="86">
        <f>'7. Nominale afschrijvingen'!AE144</f>
        <v>80430.652925196162</v>
      </c>
      <c r="U155" s="86">
        <f>'7. Nominale afschrijvingen'!AF144</f>
        <v>77633.064997363253</v>
      </c>
      <c r="V155" s="86">
        <f>'7. Nominale afschrijvingen'!AG144</f>
        <v>74932.784475715831</v>
      </c>
      <c r="W155" s="65"/>
      <c r="X155" s="118">
        <f>IF($C155="TD",INDEX('4. CPI-tabel'!$D$20:$Z$42,$E155-2003,X$28-2003),
IF(X$28&gt;=$E155,MAX(1,INDEX('4. CPI-tabel'!$D$20:$Z$42,MAX($E155,2010)-2003,X$28-2003)),0))</f>
        <v>1</v>
      </c>
      <c r="Y155" s="118">
        <f>IF($C155="TD",INDEX('4. CPI-tabel'!$D$20:$Z$42,$E155-2003,Y$28-2003),
IF(Y$28&gt;=$E155,MAX(1,INDEX('4. CPI-tabel'!$D$20:$Z$42,MAX($E155,2010)-2003,Y$28-2003)),0))</f>
        <v>1.026</v>
      </c>
      <c r="Z155" s="118">
        <f>IF($C155="TD",INDEX('4. CPI-tabel'!$D$20:$Z$42,$E155-2003,Z$28-2003),
IF(Z$28&gt;=$E155,MAX(1,INDEX('4. CPI-tabel'!$D$20:$Z$42,MAX($E155,2010)-2003,Z$28-2003)),0))</f>
        <v>1.049598</v>
      </c>
      <c r="AA155" s="118">
        <f>IF($C155="TD",INDEX('4. CPI-tabel'!$D$20:$Z$42,$E155-2003,AA$28-2003),
IF(AA$28&gt;=$E155,MAX(1,INDEX('4. CPI-tabel'!$D$20:$Z$42,MAX($E155,2010)-2003,AA$28-2003)),0))</f>
        <v>1.0789867440000001</v>
      </c>
      <c r="AB155" s="118">
        <f>IF($C155="TD",INDEX('4. CPI-tabel'!$D$20:$Z$42,$E155-2003,AB$28-2003),
IF(AB$28&gt;=$E155,MAX(1,INDEX('4. CPI-tabel'!$D$20:$Z$42,MAX($E155,2010)-2003,AB$28-2003)),0))</f>
        <v>1.08977661144</v>
      </c>
      <c r="AC155" s="118">
        <f>IF($C155="TD",INDEX('4. CPI-tabel'!$D$20:$Z$42,$E155-2003,AC$28-2003),
IF(AC$28&gt;=$E155,MAX(1,INDEX('4. CPI-tabel'!$D$20:$Z$42,MAX($E155,2010)-2003,AC$28-2003)),0))</f>
        <v>1.09849482433152</v>
      </c>
      <c r="AD155" s="118">
        <f>IF($C155="TD",INDEX('4. CPI-tabel'!$D$20:$Z$42,$E155-2003,AD$28-2003),
IF(AD$28&gt;=$E155,MAX(1,INDEX('4. CPI-tabel'!$D$20:$Z$42,MAX($E155,2010)-2003,AD$28-2003)),0))</f>
        <v>1.1006918139801831</v>
      </c>
      <c r="AE155" s="118">
        <f>IF($C155="TD",INDEX('4. CPI-tabel'!$D$20:$Z$42,$E155-2003,AE$28-2003),
IF(AE$28&gt;=$E155,MAX(1,INDEX('4. CPI-tabel'!$D$20:$Z$42,MAX($E155,2010)-2003,AE$28-2003)),0))</f>
        <v>1.1161014993759057</v>
      </c>
      <c r="AF155" s="118">
        <f>IF($C155="TD",INDEX('4. CPI-tabel'!$D$20:$Z$42,$E155-2003,AF$28-2003),
IF(AF$28&gt;=$E155,MAX(1,INDEX('4. CPI-tabel'!$D$20:$Z$42,MAX($E155,2010)-2003,AF$28-2003)),0))</f>
        <v>1.1395396308627996</v>
      </c>
      <c r="AG155" s="118">
        <f>IF($C155="TD",INDEX('4. CPI-tabel'!$D$20:$Z$42,$E155-2003,AG$28-2003),
IF(AG$28&gt;=$E155,MAX(1,INDEX('4. CPI-tabel'!$D$20:$Z$42,MAX($E155,2010)-2003,AG$28-2003)),0))</f>
        <v>1.171446740526958</v>
      </c>
      <c r="AH155" s="118">
        <f>IF($C155="TD",INDEX('4. CPI-tabel'!$D$20:$Z$42,$E155-2003,AH$28-2003),
IF(AH$28&gt;=$E155,MAX(1,INDEX('4. CPI-tabel'!$D$20:$Z$42,MAX($E155,2010)-2003,AH$28-2003)),0))</f>
        <v>1.1796468677106466</v>
      </c>
      <c r="AI155" s="118">
        <f>IF($C155="TD",INDEX('4. CPI-tabel'!$D$20:$Z$42,$E155-2003,AI$28-2003),
IF(AI$28&gt;=$E155,MAX(1,INDEX('4. CPI-tabel'!$D$20:$Z$42,MAX($E155,2010)-2003,AI$28-2003)),0))</f>
        <v>1.1796468677106466</v>
      </c>
      <c r="AJ155" s="118">
        <f>IF($C155="TD",INDEX('4. CPI-tabel'!$D$20:$Z$42,$E155-2003,AJ$28-2003),
IF(AJ$28&gt;=$E155,MAX(1,INDEX('4. CPI-tabel'!$D$20:$Z$42,MAX($E155,2010)-2003,AJ$28-2003)),0))</f>
        <v>1.1796468677106466</v>
      </c>
      <c r="AK155" s="118">
        <f>IF($C155="TD",INDEX('4. CPI-tabel'!$D$20:$Z$42,$E155-2003,AK$28-2003),
IF(AK$28&gt;=$E155,MAX(1,INDEX('4. CPI-tabel'!$D$20:$Z$42,MAX($E155,2010)-2003,AK$28-2003)),0))</f>
        <v>1.1796468677106466</v>
      </c>
      <c r="AL155" s="118">
        <f>IF($C155="TD",INDEX('4. CPI-tabel'!$D$20:$Z$42,$E155-2003,AL$28-2003),
IF(AL$28&gt;=$E155,MAX(1,INDEX('4. CPI-tabel'!$D$20:$Z$42,MAX($E155,2010)-2003,AL$28-2003)),0))</f>
        <v>1.1796468677106466</v>
      </c>
      <c r="AM155" s="118">
        <f>IF($C155="TD",INDEX('4. CPI-tabel'!$D$20:$Z$42,$E155-2003,AM$28-2003),
IF(AM$28&gt;=$E155,MAX(1,INDEX('4. CPI-tabel'!$D$20:$Z$42,MAX($E155,2010)-2003,AM$28-2003)),0))</f>
        <v>1.1796468677106466</v>
      </c>
      <c r="AN155" s="20"/>
      <c r="AO155" s="87">
        <f t="shared" si="21"/>
        <v>35971.626523000006</v>
      </c>
      <c r="AP155" s="87">
        <f t="shared" si="22"/>
        <v>73813.777625196002</v>
      </c>
      <c r="AQ155" s="87">
        <f t="shared" si="23"/>
        <v>75511.494510575503</v>
      </c>
      <c r="AR155" s="87">
        <f t="shared" si="24"/>
        <v>77625.816356871626</v>
      </c>
      <c r="AS155" s="87">
        <f t="shared" si="25"/>
        <v>78402.074520440336</v>
      </c>
      <c r="AT155" s="87">
        <f t="shared" si="26"/>
        <v>79029.291116603854</v>
      </c>
      <c r="AU155" s="87">
        <f t="shared" si="27"/>
        <v>79187.349698837075</v>
      </c>
      <c r="AV155" s="87">
        <f t="shared" si="28"/>
        <v>80295.972594620791</v>
      </c>
      <c r="AW155" s="87">
        <f t="shared" si="29"/>
        <v>81982.188019107823</v>
      </c>
      <c r="AX155" s="87">
        <f t="shared" si="30"/>
        <v>84277.689283642831</v>
      </c>
      <c r="AY155" s="87">
        <f t="shared" si="31"/>
        <v>84867.633108628332</v>
      </c>
      <c r="AZ155" s="87">
        <f t="shared" si="32"/>
        <v>101841.159730354</v>
      </c>
      <c r="BA155" s="87">
        <f t="shared" si="33"/>
        <v>98298.858522341703</v>
      </c>
      <c r="BB155" s="87">
        <f t="shared" si="34"/>
        <v>94879.767791129809</v>
      </c>
      <c r="BC155" s="87">
        <f t="shared" si="35"/>
        <v>91579.601954916609</v>
      </c>
      <c r="BD155" s="87">
        <f t="shared" si="36"/>
        <v>88394.224495615155</v>
      </c>
    </row>
    <row r="156" spans="1:56" s="79" customFormat="1" x14ac:dyDescent="0.2">
      <c r="B156" s="86">
        <f>'3. Investeringen'!B142</f>
        <v>128</v>
      </c>
      <c r="C156" s="86" t="str">
        <f>'3. Investeringen'!F142</f>
        <v>TD</v>
      </c>
      <c r="D156" s="86" t="str">
        <f>'3. Investeringen'!G142</f>
        <v>Nieuwe investeringen TD</v>
      </c>
      <c r="E156" s="121">
        <f>'3. Investeringen'!K142</f>
        <v>2011</v>
      </c>
      <c r="F156" s="20"/>
      <c r="G156" s="86">
        <f>'7. Nominale afschrijvingen'!R145</f>
        <v>11463.448727166666</v>
      </c>
      <c r="H156" s="86">
        <f>'7. Nominale afschrijvingen'!S145</f>
        <v>22926.897454333335</v>
      </c>
      <c r="I156" s="86">
        <f>'7. Nominale afschrijvingen'!T145</f>
        <v>22926.897454333335</v>
      </c>
      <c r="J156" s="86">
        <f>'7. Nominale afschrijvingen'!U145</f>
        <v>22926.897454333335</v>
      </c>
      <c r="K156" s="86">
        <f>'7. Nominale afschrijvingen'!V145</f>
        <v>22926.897454333335</v>
      </c>
      <c r="L156" s="86">
        <f>'7. Nominale afschrijvingen'!W145</f>
        <v>22926.897454333335</v>
      </c>
      <c r="M156" s="86">
        <f>'7. Nominale afschrijvingen'!X145</f>
        <v>22926.897454333335</v>
      </c>
      <c r="N156" s="86">
        <f>'7. Nominale afschrijvingen'!Y145</f>
        <v>22926.897454333335</v>
      </c>
      <c r="O156" s="86">
        <f>'7. Nominale afschrijvingen'!Z145</f>
        <v>22926.897454333335</v>
      </c>
      <c r="P156" s="86">
        <f>'7. Nominale afschrijvingen'!AA145</f>
        <v>22926.897454333335</v>
      </c>
      <c r="Q156" s="86">
        <f>'7. Nominale afschrijvingen'!AB145</f>
        <v>22926.897454333335</v>
      </c>
      <c r="R156" s="86">
        <f>'7. Nominale afschrijvingen'!AC145</f>
        <v>27512.276945199996</v>
      </c>
      <c r="S156" s="86">
        <f>'7. Nominale afschrijvingen'!AD145</f>
        <v>25819.213748572303</v>
      </c>
      <c r="T156" s="86">
        <f>'7. Nominale afschrijvingen'!AE145</f>
        <v>24230.33905635247</v>
      </c>
      <c r="U156" s="86">
        <f>'7. Nominale afschrijvingen'!AF145</f>
        <v>22739.241268269245</v>
      </c>
      <c r="V156" s="86">
        <f>'7. Nominale afschrijvingen'!AG145</f>
        <v>22372.479312329418</v>
      </c>
      <c r="W156" s="65"/>
      <c r="X156" s="118">
        <f>IF($C156="TD",INDEX('4. CPI-tabel'!$D$20:$Z$42,$E156-2003,X$28-2003),
IF(X$28&gt;=$E156,MAX(1,INDEX('4. CPI-tabel'!$D$20:$Z$42,MAX($E156,2010)-2003,X$28-2003)),0))</f>
        <v>1</v>
      </c>
      <c r="Y156" s="118">
        <f>IF($C156="TD",INDEX('4. CPI-tabel'!$D$20:$Z$42,$E156-2003,Y$28-2003),
IF(Y$28&gt;=$E156,MAX(1,INDEX('4. CPI-tabel'!$D$20:$Z$42,MAX($E156,2010)-2003,Y$28-2003)),0))</f>
        <v>1.026</v>
      </c>
      <c r="Z156" s="118">
        <f>IF($C156="TD",INDEX('4. CPI-tabel'!$D$20:$Z$42,$E156-2003,Z$28-2003),
IF(Z$28&gt;=$E156,MAX(1,INDEX('4. CPI-tabel'!$D$20:$Z$42,MAX($E156,2010)-2003,Z$28-2003)),0))</f>
        <v>1.049598</v>
      </c>
      <c r="AA156" s="118">
        <f>IF($C156="TD",INDEX('4. CPI-tabel'!$D$20:$Z$42,$E156-2003,AA$28-2003),
IF(AA$28&gt;=$E156,MAX(1,INDEX('4. CPI-tabel'!$D$20:$Z$42,MAX($E156,2010)-2003,AA$28-2003)),0))</f>
        <v>1.0789867440000001</v>
      </c>
      <c r="AB156" s="118">
        <f>IF($C156="TD",INDEX('4. CPI-tabel'!$D$20:$Z$42,$E156-2003,AB$28-2003),
IF(AB$28&gt;=$E156,MAX(1,INDEX('4. CPI-tabel'!$D$20:$Z$42,MAX($E156,2010)-2003,AB$28-2003)),0))</f>
        <v>1.08977661144</v>
      </c>
      <c r="AC156" s="118">
        <f>IF($C156="TD",INDEX('4. CPI-tabel'!$D$20:$Z$42,$E156-2003,AC$28-2003),
IF(AC$28&gt;=$E156,MAX(1,INDEX('4. CPI-tabel'!$D$20:$Z$42,MAX($E156,2010)-2003,AC$28-2003)),0))</f>
        <v>1.09849482433152</v>
      </c>
      <c r="AD156" s="118">
        <f>IF($C156="TD",INDEX('4. CPI-tabel'!$D$20:$Z$42,$E156-2003,AD$28-2003),
IF(AD$28&gt;=$E156,MAX(1,INDEX('4. CPI-tabel'!$D$20:$Z$42,MAX($E156,2010)-2003,AD$28-2003)),0))</f>
        <v>1.1006918139801831</v>
      </c>
      <c r="AE156" s="118">
        <f>IF($C156="TD",INDEX('4. CPI-tabel'!$D$20:$Z$42,$E156-2003,AE$28-2003),
IF(AE$28&gt;=$E156,MAX(1,INDEX('4. CPI-tabel'!$D$20:$Z$42,MAX($E156,2010)-2003,AE$28-2003)),0))</f>
        <v>1.1161014993759057</v>
      </c>
      <c r="AF156" s="118">
        <f>IF($C156="TD",INDEX('4. CPI-tabel'!$D$20:$Z$42,$E156-2003,AF$28-2003),
IF(AF$28&gt;=$E156,MAX(1,INDEX('4. CPI-tabel'!$D$20:$Z$42,MAX($E156,2010)-2003,AF$28-2003)),0))</f>
        <v>1.1395396308627996</v>
      </c>
      <c r="AG156" s="118">
        <f>IF($C156="TD",INDEX('4. CPI-tabel'!$D$20:$Z$42,$E156-2003,AG$28-2003),
IF(AG$28&gt;=$E156,MAX(1,INDEX('4. CPI-tabel'!$D$20:$Z$42,MAX($E156,2010)-2003,AG$28-2003)),0))</f>
        <v>1.171446740526958</v>
      </c>
      <c r="AH156" s="118">
        <f>IF($C156="TD",INDEX('4. CPI-tabel'!$D$20:$Z$42,$E156-2003,AH$28-2003),
IF(AH$28&gt;=$E156,MAX(1,INDEX('4. CPI-tabel'!$D$20:$Z$42,MAX($E156,2010)-2003,AH$28-2003)),0))</f>
        <v>1.1796468677106466</v>
      </c>
      <c r="AI156" s="118">
        <f>IF($C156="TD",INDEX('4. CPI-tabel'!$D$20:$Z$42,$E156-2003,AI$28-2003),
IF(AI$28&gt;=$E156,MAX(1,INDEX('4. CPI-tabel'!$D$20:$Z$42,MAX($E156,2010)-2003,AI$28-2003)),0))</f>
        <v>1.1796468677106466</v>
      </c>
      <c r="AJ156" s="118">
        <f>IF($C156="TD",INDEX('4. CPI-tabel'!$D$20:$Z$42,$E156-2003,AJ$28-2003),
IF(AJ$28&gt;=$E156,MAX(1,INDEX('4. CPI-tabel'!$D$20:$Z$42,MAX($E156,2010)-2003,AJ$28-2003)),0))</f>
        <v>1.1796468677106466</v>
      </c>
      <c r="AK156" s="118">
        <f>IF($C156="TD",INDEX('4. CPI-tabel'!$D$20:$Z$42,$E156-2003,AK$28-2003),
IF(AK$28&gt;=$E156,MAX(1,INDEX('4. CPI-tabel'!$D$20:$Z$42,MAX($E156,2010)-2003,AK$28-2003)),0))</f>
        <v>1.1796468677106466</v>
      </c>
      <c r="AL156" s="118">
        <f>IF($C156="TD",INDEX('4. CPI-tabel'!$D$20:$Z$42,$E156-2003,AL$28-2003),
IF(AL$28&gt;=$E156,MAX(1,INDEX('4. CPI-tabel'!$D$20:$Z$42,MAX($E156,2010)-2003,AL$28-2003)),0))</f>
        <v>1.1796468677106466</v>
      </c>
      <c r="AM156" s="118">
        <f>IF($C156="TD",INDEX('4. CPI-tabel'!$D$20:$Z$42,$E156-2003,AM$28-2003),
IF(AM$28&gt;=$E156,MAX(1,INDEX('4. CPI-tabel'!$D$20:$Z$42,MAX($E156,2010)-2003,AM$28-2003)),0))</f>
        <v>1.1796468677106466</v>
      </c>
      <c r="AN156" s="20"/>
      <c r="AO156" s="87">
        <f t="shared" si="21"/>
        <v>11463.448727166666</v>
      </c>
      <c r="AP156" s="87">
        <f t="shared" si="22"/>
        <v>23522.996788146003</v>
      </c>
      <c r="AQ156" s="87">
        <f t="shared" si="23"/>
        <v>24064.025714273361</v>
      </c>
      <c r="AR156" s="87">
        <f t="shared" si="24"/>
        <v>24737.818434273016</v>
      </c>
      <c r="AS156" s="87">
        <f t="shared" si="25"/>
        <v>24985.196618615744</v>
      </c>
      <c r="AT156" s="87">
        <f t="shared" si="26"/>
        <v>25185.078191564669</v>
      </c>
      <c r="AU156" s="87">
        <f t="shared" si="27"/>
        <v>25235.4483479478</v>
      </c>
      <c r="AV156" s="87">
        <f t="shared" si="28"/>
        <v>25588.744624819072</v>
      </c>
      <c r="AW156" s="87">
        <f t="shared" si="29"/>
        <v>26126.10826194027</v>
      </c>
      <c r="AX156" s="87">
        <f t="shared" si="30"/>
        <v>26857.639293274595</v>
      </c>
      <c r="AY156" s="87">
        <f t="shared" si="31"/>
        <v>27045.642768327518</v>
      </c>
      <c r="AZ156" s="87">
        <f t="shared" si="32"/>
        <v>32454.771321993012</v>
      </c>
      <c r="BA156" s="87">
        <f t="shared" si="33"/>
        <v>30457.554625254979</v>
      </c>
      <c r="BB156" s="87">
        <f t="shared" si="34"/>
        <v>28583.243571393137</v>
      </c>
      <c r="BC156" s="87">
        <f t="shared" si="35"/>
        <v>26824.274736230487</v>
      </c>
      <c r="BD156" s="87">
        <f t="shared" si="36"/>
        <v>26391.62514371064</v>
      </c>
    </row>
    <row r="157" spans="1:56" s="79" customFormat="1" x14ac:dyDescent="0.2">
      <c r="B157" s="86">
        <f>'3. Investeringen'!B143</f>
        <v>129</v>
      </c>
      <c r="C157" s="86" t="str">
        <f>'3. Investeringen'!F143</f>
        <v>TD</v>
      </c>
      <c r="D157" s="86" t="str">
        <f>'3. Investeringen'!G143</f>
        <v>Nieuwe investeringen TD</v>
      </c>
      <c r="E157" s="121">
        <f>'3. Investeringen'!K143</f>
        <v>2011</v>
      </c>
      <c r="F157" s="20"/>
      <c r="G157" s="86">
        <f>'7. Nominale afschrijvingen'!R146</f>
        <v>0</v>
      </c>
      <c r="H157" s="86">
        <f>'7. Nominale afschrijvingen'!S146</f>
        <v>0</v>
      </c>
      <c r="I157" s="86">
        <f>'7. Nominale afschrijvingen'!T146</f>
        <v>0</v>
      </c>
      <c r="J157" s="86">
        <f>'7. Nominale afschrijvingen'!U146</f>
        <v>0</v>
      </c>
      <c r="K157" s="86">
        <f>'7. Nominale afschrijvingen'!V146</f>
        <v>0</v>
      </c>
      <c r="L157" s="86">
        <f>'7. Nominale afschrijvingen'!W146</f>
        <v>0</v>
      </c>
      <c r="M157" s="86">
        <f>'7. Nominale afschrijvingen'!X146</f>
        <v>0</v>
      </c>
      <c r="N157" s="86">
        <f>'7. Nominale afschrijvingen'!Y146</f>
        <v>0</v>
      </c>
      <c r="O157" s="86">
        <f>'7. Nominale afschrijvingen'!Z146</f>
        <v>0</v>
      </c>
      <c r="P157" s="86">
        <f>'7. Nominale afschrijvingen'!AA146</f>
        <v>0</v>
      </c>
      <c r="Q157" s="86">
        <f>'7. Nominale afschrijvingen'!AB146</f>
        <v>0</v>
      </c>
      <c r="R157" s="86">
        <f>'7. Nominale afschrijvingen'!AC146</f>
        <v>0</v>
      </c>
      <c r="S157" s="86">
        <f>'7. Nominale afschrijvingen'!AD146</f>
        <v>0</v>
      </c>
      <c r="T157" s="86">
        <f>'7. Nominale afschrijvingen'!AE146</f>
        <v>0</v>
      </c>
      <c r="U157" s="86">
        <f>'7. Nominale afschrijvingen'!AF146</f>
        <v>0</v>
      </c>
      <c r="V157" s="86">
        <f>'7. Nominale afschrijvingen'!AG146</f>
        <v>0</v>
      </c>
      <c r="W157" s="65"/>
      <c r="X157" s="118">
        <f>IF($C157="TD",INDEX('4. CPI-tabel'!$D$20:$Z$42,$E157-2003,X$28-2003),
IF(X$28&gt;=$E157,MAX(1,INDEX('4. CPI-tabel'!$D$20:$Z$42,MAX($E157,2010)-2003,X$28-2003)),0))</f>
        <v>1</v>
      </c>
      <c r="Y157" s="118">
        <f>IF($C157="TD",INDEX('4. CPI-tabel'!$D$20:$Z$42,$E157-2003,Y$28-2003),
IF(Y$28&gt;=$E157,MAX(1,INDEX('4. CPI-tabel'!$D$20:$Z$42,MAX($E157,2010)-2003,Y$28-2003)),0))</f>
        <v>1.026</v>
      </c>
      <c r="Z157" s="118">
        <f>IF($C157="TD",INDEX('4. CPI-tabel'!$D$20:$Z$42,$E157-2003,Z$28-2003),
IF(Z$28&gt;=$E157,MAX(1,INDEX('4. CPI-tabel'!$D$20:$Z$42,MAX($E157,2010)-2003,Z$28-2003)),0))</f>
        <v>1.049598</v>
      </c>
      <c r="AA157" s="118">
        <f>IF($C157="TD",INDEX('4. CPI-tabel'!$D$20:$Z$42,$E157-2003,AA$28-2003),
IF(AA$28&gt;=$E157,MAX(1,INDEX('4. CPI-tabel'!$D$20:$Z$42,MAX($E157,2010)-2003,AA$28-2003)),0))</f>
        <v>1.0789867440000001</v>
      </c>
      <c r="AB157" s="118">
        <f>IF($C157="TD",INDEX('4. CPI-tabel'!$D$20:$Z$42,$E157-2003,AB$28-2003),
IF(AB$28&gt;=$E157,MAX(1,INDEX('4. CPI-tabel'!$D$20:$Z$42,MAX($E157,2010)-2003,AB$28-2003)),0))</f>
        <v>1.08977661144</v>
      </c>
      <c r="AC157" s="118">
        <f>IF($C157="TD",INDEX('4. CPI-tabel'!$D$20:$Z$42,$E157-2003,AC$28-2003),
IF(AC$28&gt;=$E157,MAX(1,INDEX('4. CPI-tabel'!$D$20:$Z$42,MAX($E157,2010)-2003,AC$28-2003)),0))</f>
        <v>1.09849482433152</v>
      </c>
      <c r="AD157" s="118">
        <f>IF($C157="TD",INDEX('4. CPI-tabel'!$D$20:$Z$42,$E157-2003,AD$28-2003),
IF(AD$28&gt;=$E157,MAX(1,INDEX('4. CPI-tabel'!$D$20:$Z$42,MAX($E157,2010)-2003,AD$28-2003)),0))</f>
        <v>1.1006918139801831</v>
      </c>
      <c r="AE157" s="118">
        <f>IF($C157="TD",INDEX('4. CPI-tabel'!$D$20:$Z$42,$E157-2003,AE$28-2003),
IF(AE$28&gt;=$E157,MAX(1,INDEX('4. CPI-tabel'!$D$20:$Z$42,MAX($E157,2010)-2003,AE$28-2003)),0))</f>
        <v>1.1161014993759057</v>
      </c>
      <c r="AF157" s="118">
        <f>IF($C157="TD",INDEX('4. CPI-tabel'!$D$20:$Z$42,$E157-2003,AF$28-2003),
IF(AF$28&gt;=$E157,MAX(1,INDEX('4. CPI-tabel'!$D$20:$Z$42,MAX($E157,2010)-2003,AF$28-2003)),0))</f>
        <v>1.1395396308627996</v>
      </c>
      <c r="AG157" s="118">
        <f>IF($C157="TD",INDEX('4. CPI-tabel'!$D$20:$Z$42,$E157-2003,AG$28-2003),
IF(AG$28&gt;=$E157,MAX(1,INDEX('4. CPI-tabel'!$D$20:$Z$42,MAX($E157,2010)-2003,AG$28-2003)),0))</f>
        <v>1.171446740526958</v>
      </c>
      <c r="AH157" s="118">
        <f>IF($C157="TD",INDEX('4. CPI-tabel'!$D$20:$Z$42,$E157-2003,AH$28-2003),
IF(AH$28&gt;=$E157,MAX(1,INDEX('4. CPI-tabel'!$D$20:$Z$42,MAX($E157,2010)-2003,AH$28-2003)),0))</f>
        <v>1.1796468677106466</v>
      </c>
      <c r="AI157" s="118">
        <f>IF($C157="TD",INDEX('4. CPI-tabel'!$D$20:$Z$42,$E157-2003,AI$28-2003),
IF(AI$28&gt;=$E157,MAX(1,INDEX('4. CPI-tabel'!$D$20:$Z$42,MAX($E157,2010)-2003,AI$28-2003)),0))</f>
        <v>1.1796468677106466</v>
      </c>
      <c r="AJ157" s="118">
        <f>IF($C157="TD",INDEX('4. CPI-tabel'!$D$20:$Z$42,$E157-2003,AJ$28-2003),
IF(AJ$28&gt;=$E157,MAX(1,INDEX('4. CPI-tabel'!$D$20:$Z$42,MAX($E157,2010)-2003,AJ$28-2003)),0))</f>
        <v>1.1796468677106466</v>
      </c>
      <c r="AK157" s="118">
        <f>IF($C157="TD",INDEX('4. CPI-tabel'!$D$20:$Z$42,$E157-2003,AK$28-2003),
IF(AK$28&gt;=$E157,MAX(1,INDEX('4. CPI-tabel'!$D$20:$Z$42,MAX($E157,2010)-2003,AK$28-2003)),0))</f>
        <v>1.1796468677106466</v>
      </c>
      <c r="AL157" s="118">
        <f>IF($C157="TD",INDEX('4. CPI-tabel'!$D$20:$Z$42,$E157-2003,AL$28-2003),
IF(AL$28&gt;=$E157,MAX(1,INDEX('4. CPI-tabel'!$D$20:$Z$42,MAX($E157,2010)-2003,AL$28-2003)),0))</f>
        <v>1.1796468677106466</v>
      </c>
      <c r="AM157" s="118">
        <f>IF($C157="TD",INDEX('4. CPI-tabel'!$D$20:$Z$42,$E157-2003,AM$28-2003),
IF(AM$28&gt;=$E157,MAX(1,INDEX('4. CPI-tabel'!$D$20:$Z$42,MAX($E157,2010)-2003,AM$28-2003)),0))</f>
        <v>1.1796468677106466</v>
      </c>
      <c r="AN157" s="20"/>
      <c r="AO157" s="87">
        <f t="shared" ref="AO157:AO220" si="37">G157*X157</f>
        <v>0</v>
      </c>
      <c r="AP157" s="87">
        <f t="shared" ref="AP157:AP220" si="38">H157*Y157</f>
        <v>0</v>
      </c>
      <c r="AQ157" s="87">
        <f t="shared" ref="AQ157:AQ220" si="39">I157*Z157</f>
        <v>0</v>
      </c>
      <c r="AR157" s="87">
        <f t="shared" ref="AR157:AR220" si="40">J157*AA157</f>
        <v>0</v>
      </c>
      <c r="AS157" s="87">
        <f t="shared" ref="AS157:AS220" si="41">K157*AB157</f>
        <v>0</v>
      </c>
      <c r="AT157" s="87">
        <f t="shared" ref="AT157:AT220" si="42">L157*AC157</f>
        <v>0</v>
      </c>
      <c r="AU157" s="87">
        <f t="shared" ref="AU157:AU220" si="43">M157*AD157</f>
        <v>0</v>
      </c>
      <c r="AV157" s="87">
        <f t="shared" ref="AV157:AV220" si="44">N157*AE157</f>
        <v>0</v>
      </c>
      <c r="AW157" s="87">
        <f t="shared" ref="AW157:AW220" si="45">O157*AF157</f>
        <v>0</v>
      </c>
      <c r="AX157" s="87">
        <f t="shared" ref="AX157:AX220" si="46">P157*AG157</f>
        <v>0</v>
      </c>
      <c r="AY157" s="87">
        <f t="shared" ref="AY157:AY220" si="47">Q157*AH157</f>
        <v>0</v>
      </c>
      <c r="AZ157" s="87">
        <f t="shared" ref="AZ157:AZ220" si="48">R157*AI157</f>
        <v>0</v>
      </c>
      <c r="BA157" s="87">
        <f t="shared" ref="BA157:BA220" si="49">S157*AJ157</f>
        <v>0</v>
      </c>
      <c r="BB157" s="87">
        <f t="shared" ref="BB157:BB220" si="50">T157*AK157</f>
        <v>0</v>
      </c>
      <c r="BC157" s="87">
        <f t="shared" ref="BC157:BC220" si="51">U157*AL157</f>
        <v>0</v>
      </c>
      <c r="BD157" s="87">
        <f t="shared" ref="BD157:BD220" si="52">V157*AM157</f>
        <v>0</v>
      </c>
    </row>
    <row r="158" spans="1:56" s="79" customFormat="1" x14ac:dyDescent="0.2">
      <c r="B158" s="86">
        <f>'3. Investeringen'!B144</f>
        <v>130</v>
      </c>
      <c r="C158" s="86" t="str">
        <f>'3. Investeringen'!F144</f>
        <v>TD</v>
      </c>
      <c r="D158" s="86" t="str">
        <f>'3. Investeringen'!G144</f>
        <v>Nieuwe investeringen TD</v>
      </c>
      <c r="E158" s="121">
        <f>'3. Investeringen'!K144</f>
        <v>2012</v>
      </c>
      <c r="F158" s="20"/>
      <c r="G158" s="86">
        <f>'7. Nominale afschrijvingen'!R147</f>
        <v>0</v>
      </c>
      <c r="H158" s="86">
        <f>'7. Nominale afschrijvingen'!S147</f>
        <v>17676.653206713461</v>
      </c>
      <c r="I158" s="86">
        <f>'7. Nominale afschrijvingen'!T147</f>
        <v>35353.306413426923</v>
      </c>
      <c r="J158" s="86">
        <f>'7. Nominale afschrijvingen'!U147</f>
        <v>35353.306413426923</v>
      </c>
      <c r="K158" s="86">
        <f>'7. Nominale afschrijvingen'!V147</f>
        <v>35353.306413426923</v>
      </c>
      <c r="L158" s="86">
        <f>'7. Nominale afschrijvingen'!W147</f>
        <v>35353.306413426923</v>
      </c>
      <c r="M158" s="86">
        <f>'7. Nominale afschrijvingen'!X147</f>
        <v>35353.306413426923</v>
      </c>
      <c r="N158" s="86">
        <f>'7. Nominale afschrijvingen'!Y147</f>
        <v>35353.306413426923</v>
      </c>
      <c r="O158" s="86">
        <f>'7. Nominale afschrijvingen'!Z147</f>
        <v>35353.306413426923</v>
      </c>
      <c r="P158" s="86">
        <f>'7. Nominale afschrijvingen'!AA147</f>
        <v>35353.306413426923</v>
      </c>
      <c r="Q158" s="86">
        <f>'7. Nominale afschrijvingen'!AB147</f>
        <v>35353.306413426923</v>
      </c>
      <c r="R158" s="86">
        <f>'7. Nominale afschrijvingen'!AC147</f>
        <v>42423.967696112304</v>
      </c>
      <c r="S158" s="86">
        <f>'7. Nominale afschrijvingen'!AD147</f>
        <v>41305.093822808238</v>
      </c>
      <c r="T158" s="86">
        <f>'7. Nominale afschrijvingen'!AE147</f>
        <v>40215.728710997915</v>
      </c>
      <c r="U158" s="86">
        <f>'7. Nominale afschrijvingen'!AF147</f>
        <v>39155.094107630939</v>
      </c>
      <c r="V158" s="86">
        <f>'7. Nominale afschrijvingen'!AG147</f>
        <v>38122.432285012103</v>
      </c>
      <c r="W158" s="65"/>
      <c r="X158" s="118">
        <f>IF($C158="TD",INDEX('4. CPI-tabel'!$D$20:$Z$42,$E158-2003,X$28-2003),
IF(X$28&gt;=$E158,MAX(1,INDEX('4. CPI-tabel'!$D$20:$Z$42,MAX($E158,2010)-2003,X$28-2003)),0))</f>
        <v>0</v>
      </c>
      <c r="Y158" s="118">
        <f>IF($C158="TD",INDEX('4. CPI-tabel'!$D$20:$Z$42,$E158-2003,Y$28-2003),
IF(Y$28&gt;=$E158,MAX(1,INDEX('4. CPI-tabel'!$D$20:$Z$42,MAX($E158,2010)-2003,Y$28-2003)),0))</f>
        <v>1</v>
      </c>
      <c r="Z158" s="118">
        <f>IF($C158="TD",INDEX('4. CPI-tabel'!$D$20:$Z$42,$E158-2003,Z$28-2003),
IF(Z$28&gt;=$E158,MAX(1,INDEX('4. CPI-tabel'!$D$20:$Z$42,MAX($E158,2010)-2003,Z$28-2003)),0))</f>
        <v>1.0229999999999999</v>
      </c>
      <c r="AA158" s="118">
        <f>IF($C158="TD",INDEX('4. CPI-tabel'!$D$20:$Z$42,$E158-2003,AA$28-2003),
IF(AA$28&gt;=$E158,MAX(1,INDEX('4. CPI-tabel'!$D$20:$Z$42,MAX($E158,2010)-2003,AA$28-2003)),0))</f>
        <v>1.051644</v>
      </c>
      <c r="AB158" s="118">
        <f>IF($C158="TD",INDEX('4. CPI-tabel'!$D$20:$Z$42,$E158-2003,AB$28-2003),
IF(AB$28&gt;=$E158,MAX(1,INDEX('4. CPI-tabel'!$D$20:$Z$42,MAX($E158,2010)-2003,AB$28-2003)),0))</f>
        <v>1.06216044</v>
      </c>
      <c r="AC158" s="118">
        <f>IF($C158="TD",INDEX('4. CPI-tabel'!$D$20:$Z$42,$E158-2003,AC$28-2003),
IF(AC$28&gt;=$E158,MAX(1,INDEX('4. CPI-tabel'!$D$20:$Z$42,MAX($E158,2010)-2003,AC$28-2003)),0))</f>
        <v>1.0706577235199999</v>
      </c>
      <c r="AD158" s="118">
        <f>IF($C158="TD",INDEX('4. CPI-tabel'!$D$20:$Z$42,$E158-2003,AD$28-2003),
IF(AD$28&gt;=$E158,MAX(1,INDEX('4. CPI-tabel'!$D$20:$Z$42,MAX($E158,2010)-2003,AD$28-2003)),0))</f>
        <v>1.0727990389670399</v>
      </c>
      <c r="AE158" s="118">
        <f>IF($C158="TD",INDEX('4. CPI-tabel'!$D$20:$Z$42,$E158-2003,AE$28-2003),
IF(AE$28&gt;=$E158,MAX(1,INDEX('4. CPI-tabel'!$D$20:$Z$42,MAX($E158,2010)-2003,AE$28-2003)),0))</f>
        <v>1.0878182255125783</v>
      </c>
      <c r="AF158" s="118">
        <f>IF($C158="TD",INDEX('4. CPI-tabel'!$D$20:$Z$42,$E158-2003,AF$28-2003),
IF(AF$28&gt;=$E158,MAX(1,INDEX('4. CPI-tabel'!$D$20:$Z$42,MAX($E158,2010)-2003,AF$28-2003)),0))</f>
        <v>1.1106624082483423</v>
      </c>
      <c r="AG158" s="118">
        <f>IF($C158="TD",INDEX('4. CPI-tabel'!$D$20:$Z$42,$E158-2003,AG$28-2003),
IF(AG$28&gt;=$E158,MAX(1,INDEX('4. CPI-tabel'!$D$20:$Z$42,MAX($E158,2010)-2003,AG$28-2003)),0))</f>
        <v>1.1417609556792958</v>
      </c>
      <c r="AH158" s="118">
        <f>IF($C158="TD",INDEX('4. CPI-tabel'!$D$20:$Z$42,$E158-2003,AH$28-2003),
IF(AH$28&gt;=$E158,MAX(1,INDEX('4. CPI-tabel'!$D$20:$Z$42,MAX($E158,2010)-2003,AH$28-2003)),0))</f>
        <v>1.1497532823690508</v>
      </c>
      <c r="AI158" s="118">
        <f>IF($C158="TD",INDEX('4. CPI-tabel'!$D$20:$Z$42,$E158-2003,AI$28-2003),
IF(AI$28&gt;=$E158,MAX(1,INDEX('4. CPI-tabel'!$D$20:$Z$42,MAX($E158,2010)-2003,AI$28-2003)),0))</f>
        <v>1.1497532823690508</v>
      </c>
      <c r="AJ158" s="118">
        <f>IF($C158="TD",INDEX('4. CPI-tabel'!$D$20:$Z$42,$E158-2003,AJ$28-2003),
IF(AJ$28&gt;=$E158,MAX(1,INDEX('4. CPI-tabel'!$D$20:$Z$42,MAX($E158,2010)-2003,AJ$28-2003)),0))</f>
        <v>1.1497532823690508</v>
      </c>
      <c r="AK158" s="118">
        <f>IF($C158="TD",INDEX('4. CPI-tabel'!$D$20:$Z$42,$E158-2003,AK$28-2003),
IF(AK$28&gt;=$E158,MAX(1,INDEX('4. CPI-tabel'!$D$20:$Z$42,MAX($E158,2010)-2003,AK$28-2003)),0))</f>
        <v>1.1497532823690508</v>
      </c>
      <c r="AL158" s="118">
        <f>IF($C158="TD",INDEX('4. CPI-tabel'!$D$20:$Z$42,$E158-2003,AL$28-2003),
IF(AL$28&gt;=$E158,MAX(1,INDEX('4. CPI-tabel'!$D$20:$Z$42,MAX($E158,2010)-2003,AL$28-2003)),0))</f>
        <v>1.1497532823690508</v>
      </c>
      <c r="AM158" s="118">
        <f>IF($C158="TD",INDEX('4. CPI-tabel'!$D$20:$Z$42,$E158-2003,AM$28-2003),
IF(AM$28&gt;=$E158,MAX(1,INDEX('4. CPI-tabel'!$D$20:$Z$42,MAX($E158,2010)-2003,AM$28-2003)),0))</f>
        <v>1.1497532823690508</v>
      </c>
      <c r="AN158" s="20"/>
      <c r="AO158" s="87">
        <f t="shared" si="37"/>
        <v>0</v>
      </c>
      <c r="AP158" s="87">
        <f t="shared" si="38"/>
        <v>17676.653206713461</v>
      </c>
      <c r="AQ158" s="87">
        <f t="shared" si="39"/>
        <v>36166.432460935735</v>
      </c>
      <c r="AR158" s="87">
        <f t="shared" si="40"/>
        <v>37179.092569841945</v>
      </c>
      <c r="AS158" s="87">
        <f t="shared" si="41"/>
        <v>37550.883495540358</v>
      </c>
      <c r="AT158" s="87">
        <f t="shared" si="42"/>
        <v>37851.290563504677</v>
      </c>
      <c r="AU158" s="87">
        <f t="shared" si="43"/>
        <v>37926.993144631691</v>
      </c>
      <c r="AV158" s="87">
        <f t="shared" si="44"/>
        <v>38457.971048656531</v>
      </c>
      <c r="AW158" s="87">
        <f t="shared" si="45"/>
        <v>39265.588440678308</v>
      </c>
      <c r="AX158" s="87">
        <f t="shared" si="46"/>
        <v>40365.024917017297</v>
      </c>
      <c r="AY158" s="87">
        <f t="shared" si="47"/>
        <v>40647.580091436423</v>
      </c>
      <c r="AZ158" s="87">
        <f t="shared" si="48"/>
        <v>48777.096109723701</v>
      </c>
      <c r="BA158" s="87">
        <f t="shared" si="49"/>
        <v>47490.667201335375</v>
      </c>
      <c r="BB158" s="87">
        <f t="shared" si="50"/>
        <v>46238.166088333128</v>
      </c>
      <c r="BC158" s="87">
        <f t="shared" si="51"/>
        <v>45018.697971717753</v>
      </c>
      <c r="BD158" s="87">
        <f t="shared" si="52"/>
        <v>43831.391651584541</v>
      </c>
    </row>
    <row r="159" spans="1:56" s="79" customFormat="1" x14ac:dyDescent="0.2">
      <c r="B159" s="86">
        <f>'3. Investeringen'!B145</f>
        <v>131</v>
      </c>
      <c r="C159" s="86" t="str">
        <f>'3. Investeringen'!F145</f>
        <v>TD</v>
      </c>
      <c r="D159" s="86" t="str">
        <f>'3. Investeringen'!G145</f>
        <v>Nieuwe investeringen TD</v>
      </c>
      <c r="E159" s="121">
        <f>'3. Investeringen'!K145</f>
        <v>2012</v>
      </c>
      <c r="F159" s="20"/>
      <c r="G159" s="86">
        <f>'7. Nominale afschrijvingen'!R148</f>
        <v>0</v>
      </c>
      <c r="H159" s="86">
        <f>'7. Nominale afschrijvingen'!S148</f>
        <v>48788.743144560569</v>
      </c>
      <c r="I159" s="86">
        <f>'7. Nominale afschrijvingen'!T148</f>
        <v>97577.486289121123</v>
      </c>
      <c r="J159" s="86">
        <f>'7. Nominale afschrijvingen'!U148</f>
        <v>97577.486289121123</v>
      </c>
      <c r="K159" s="86">
        <f>'7. Nominale afschrijvingen'!V148</f>
        <v>97577.486289121123</v>
      </c>
      <c r="L159" s="86">
        <f>'7. Nominale afschrijvingen'!W148</f>
        <v>97577.486289121123</v>
      </c>
      <c r="M159" s="86">
        <f>'7. Nominale afschrijvingen'!X148</f>
        <v>97577.486289121123</v>
      </c>
      <c r="N159" s="86">
        <f>'7. Nominale afschrijvingen'!Y148</f>
        <v>97577.486289121123</v>
      </c>
      <c r="O159" s="86">
        <f>'7. Nominale afschrijvingen'!Z148</f>
        <v>97577.486289121123</v>
      </c>
      <c r="P159" s="86">
        <f>'7. Nominale afschrijvingen'!AA148</f>
        <v>97577.486289121123</v>
      </c>
      <c r="Q159" s="86">
        <f>'7. Nominale afschrijvingen'!AB148</f>
        <v>97577.486289121123</v>
      </c>
      <c r="R159" s="86">
        <f>'7. Nominale afschrijvingen'!AC148</f>
        <v>117092.98354694535</v>
      </c>
      <c r="S159" s="86">
        <f>'7. Nominale afschrijvingen'!AD148</f>
        <v>113134.91086366832</v>
      </c>
      <c r="T159" s="86">
        <f>'7. Nominale afschrijvingen'!AE148</f>
        <v>109310.63218658658</v>
      </c>
      <c r="U159" s="86">
        <f>'7. Nominale afschrijvingen'!AF148</f>
        <v>105615.62490140619</v>
      </c>
      <c r="V159" s="86">
        <f>'7. Nominale afschrijvingen'!AG148</f>
        <v>102045.51927093613</v>
      </c>
      <c r="W159" s="65"/>
      <c r="X159" s="118">
        <f>IF($C159="TD",INDEX('4. CPI-tabel'!$D$20:$Z$42,$E159-2003,X$28-2003),
IF(X$28&gt;=$E159,MAX(1,INDEX('4. CPI-tabel'!$D$20:$Z$42,MAX($E159,2010)-2003,X$28-2003)),0))</f>
        <v>0</v>
      </c>
      <c r="Y159" s="118">
        <f>IF($C159="TD",INDEX('4. CPI-tabel'!$D$20:$Z$42,$E159-2003,Y$28-2003),
IF(Y$28&gt;=$E159,MAX(1,INDEX('4. CPI-tabel'!$D$20:$Z$42,MAX($E159,2010)-2003,Y$28-2003)),0))</f>
        <v>1</v>
      </c>
      <c r="Z159" s="118">
        <f>IF($C159="TD",INDEX('4. CPI-tabel'!$D$20:$Z$42,$E159-2003,Z$28-2003),
IF(Z$28&gt;=$E159,MAX(1,INDEX('4. CPI-tabel'!$D$20:$Z$42,MAX($E159,2010)-2003,Z$28-2003)),0))</f>
        <v>1.0229999999999999</v>
      </c>
      <c r="AA159" s="118">
        <f>IF($C159="TD",INDEX('4. CPI-tabel'!$D$20:$Z$42,$E159-2003,AA$28-2003),
IF(AA$28&gt;=$E159,MAX(1,INDEX('4. CPI-tabel'!$D$20:$Z$42,MAX($E159,2010)-2003,AA$28-2003)),0))</f>
        <v>1.051644</v>
      </c>
      <c r="AB159" s="118">
        <f>IF($C159="TD",INDEX('4. CPI-tabel'!$D$20:$Z$42,$E159-2003,AB$28-2003),
IF(AB$28&gt;=$E159,MAX(1,INDEX('4. CPI-tabel'!$D$20:$Z$42,MAX($E159,2010)-2003,AB$28-2003)),0))</f>
        <v>1.06216044</v>
      </c>
      <c r="AC159" s="118">
        <f>IF($C159="TD",INDEX('4. CPI-tabel'!$D$20:$Z$42,$E159-2003,AC$28-2003),
IF(AC$28&gt;=$E159,MAX(1,INDEX('4. CPI-tabel'!$D$20:$Z$42,MAX($E159,2010)-2003,AC$28-2003)),0))</f>
        <v>1.0706577235199999</v>
      </c>
      <c r="AD159" s="118">
        <f>IF($C159="TD",INDEX('4. CPI-tabel'!$D$20:$Z$42,$E159-2003,AD$28-2003),
IF(AD$28&gt;=$E159,MAX(1,INDEX('4. CPI-tabel'!$D$20:$Z$42,MAX($E159,2010)-2003,AD$28-2003)),0))</f>
        <v>1.0727990389670399</v>
      </c>
      <c r="AE159" s="118">
        <f>IF($C159="TD",INDEX('4. CPI-tabel'!$D$20:$Z$42,$E159-2003,AE$28-2003),
IF(AE$28&gt;=$E159,MAX(1,INDEX('4. CPI-tabel'!$D$20:$Z$42,MAX($E159,2010)-2003,AE$28-2003)),0))</f>
        <v>1.0878182255125783</v>
      </c>
      <c r="AF159" s="118">
        <f>IF($C159="TD",INDEX('4. CPI-tabel'!$D$20:$Z$42,$E159-2003,AF$28-2003),
IF(AF$28&gt;=$E159,MAX(1,INDEX('4. CPI-tabel'!$D$20:$Z$42,MAX($E159,2010)-2003,AF$28-2003)),0))</f>
        <v>1.1106624082483423</v>
      </c>
      <c r="AG159" s="118">
        <f>IF($C159="TD",INDEX('4. CPI-tabel'!$D$20:$Z$42,$E159-2003,AG$28-2003),
IF(AG$28&gt;=$E159,MAX(1,INDEX('4. CPI-tabel'!$D$20:$Z$42,MAX($E159,2010)-2003,AG$28-2003)),0))</f>
        <v>1.1417609556792958</v>
      </c>
      <c r="AH159" s="118">
        <f>IF($C159="TD",INDEX('4. CPI-tabel'!$D$20:$Z$42,$E159-2003,AH$28-2003),
IF(AH$28&gt;=$E159,MAX(1,INDEX('4. CPI-tabel'!$D$20:$Z$42,MAX($E159,2010)-2003,AH$28-2003)),0))</f>
        <v>1.1497532823690508</v>
      </c>
      <c r="AI159" s="118">
        <f>IF($C159="TD",INDEX('4. CPI-tabel'!$D$20:$Z$42,$E159-2003,AI$28-2003),
IF(AI$28&gt;=$E159,MAX(1,INDEX('4. CPI-tabel'!$D$20:$Z$42,MAX($E159,2010)-2003,AI$28-2003)),0))</f>
        <v>1.1497532823690508</v>
      </c>
      <c r="AJ159" s="118">
        <f>IF($C159="TD",INDEX('4. CPI-tabel'!$D$20:$Z$42,$E159-2003,AJ$28-2003),
IF(AJ$28&gt;=$E159,MAX(1,INDEX('4. CPI-tabel'!$D$20:$Z$42,MAX($E159,2010)-2003,AJ$28-2003)),0))</f>
        <v>1.1497532823690508</v>
      </c>
      <c r="AK159" s="118">
        <f>IF($C159="TD",INDEX('4. CPI-tabel'!$D$20:$Z$42,$E159-2003,AK$28-2003),
IF(AK$28&gt;=$E159,MAX(1,INDEX('4. CPI-tabel'!$D$20:$Z$42,MAX($E159,2010)-2003,AK$28-2003)),0))</f>
        <v>1.1497532823690508</v>
      </c>
      <c r="AL159" s="118">
        <f>IF($C159="TD",INDEX('4. CPI-tabel'!$D$20:$Z$42,$E159-2003,AL$28-2003),
IF(AL$28&gt;=$E159,MAX(1,INDEX('4. CPI-tabel'!$D$20:$Z$42,MAX($E159,2010)-2003,AL$28-2003)),0))</f>
        <v>1.1497532823690508</v>
      </c>
      <c r="AM159" s="118">
        <f>IF($C159="TD",INDEX('4. CPI-tabel'!$D$20:$Z$42,$E159-2003,AM$28-2003),
IF(AM$28&gt;=$E159,MAX(1,INDEX('4. CPI-tabel'!$D$20:$Z$42,MAX($E159,2010)-2003,AM$28-2003)),0))</f>
        <v>1.1497532823690508</v>
      </c>
      <c r="AN159" s="20"/>
      <c r="AO159" s="87">
        <f t="shared" si="37"/>
        <v>0</v>
      </c>
      <c r="AP159" s="87">
        <f t="shared" si="38"/>
        <v>48788.743144560569</v>
      </c>
      <c r="AQ159" s="87">
        <f t="shared" si="39"/>
        <v>99821.768473770906</v>
      </c>
      <c r="AR159" s="87">
        <f t="shared" si="40"/>
        <v>102616.77799103649</v>
      </c>
      <c r="AS159" s="87">
        <f t="shared" si="41"/>
        <v>103642.94577094686</v>
      </c>
      <c r="AT159" s="87">
        <f t="shared" si="42"/>
        <v>104472.08933711442</v>
      </c>
      <c r="AU159" s="87">
        <f t="shared" si="43"/>
        <v>104681.03351578864</v>
      </c>
      <c r="AV159" s="87">
        <f t="shared" si="44"/>
        <v>106146.56798500968</v>
      </c>
      <c r="AW159" s="87">
        <f t="shared" si="45"/>
        <v>108375.64591269486</v>
      </c>
      <c r="AX159" s="87">
        <f t="shared" si="46"/>
        <v>111410.16399825031</v>
      </c>
      <c r="AY159" s="87">
        <f t="shared" si="47"/>
        <v>112190.03514623806</v>
      </c>
      <c r="AZ159" s="87">
        <f t="shared" si="48"/>
        <v>134628.04217548569</v>
      </c>
      <c r="BA159" s="87">
        <f t="shared" si="49"/>
        <v>130077.23511603264</v>
      </c>
      <c r="BB159" s="87">
        <f t="shared" si="50"/>
        <v>125680.25815436392</v>
      </c>
      <c r="BC159" s="87">
        <f t="shared" si="51"/>
        <v>121431.91139985023</v>
      </c>
      <c r="BD159" s="87">
        <f t="shared" si="52"/>
        <v>117327.17073281304</v>
      </c>
    </row>
    <row r="160" spans="1:56" s="79" customFormat="1" x14ac:dyDescent="0.2">
      <c r="B160" s="86">
        <f>'3. Investeringen'!B146</f>
        <v>132</v>
      </c>
      <c r="C160" s="86" t="str">
        <f>'3. Investeringen'!F146</f>
        <v>TD</v>
      </c>
      <c r="D160" s="86" t="str">
        <f>'3. Investeringen'!G146</f>
        <v>Nieuwe investeringen TD</v>
      </c>
      <c r="E160" s="121">
        <f>'3. Investeringen'!K146</f>
        <v>2012</v>
      </c>
      <c r="F160" s="20"/>
      <c r="G160" s="86">
        <f>'7. Nominale afschrijvingen'!R149</f>
        <v>0</v>
      </c>
      <c r="H160" s="86">
        <f>'7. Nominale afschrijvingen'!S149</f>
        <v>14447.500931716979</v>
      </c>
      <c r="I160" s="86">
        <f>'7. Nominale afschrijvingen'!T149</f>
        <v>28895.001863433958</v>
      </c>
      <c r="J160" s="86">
        <f>'7. Nominale afschrijvingen'!U149</f>
        <v>28895.001863433958</v>
      </c>
      <c r="K160" s="86">
        <f>'7. Nominale afschrijvingen'!V149</f>
        <v>28895.001863433958</v>
      </c>
      <c r="L160" s="86">
        <f>'7. Nominale afschrijvingen'!W149</f>
        <v>28895.001863433958</v>
      </c>
      <c r="M160" s="86">
        <f>'7. Nominale afschrijvingen'!X149</f>
        <v>28895.001863433958</v>
      </c>
      <c r="N160" s="86">
        <f>'7. Nominale afschrijvingen'!Y149</f>
        <v>28895.001863433958</v>
      </c>
      <c r="O160" s="86">
        <f>'7. Nominale afschrijvingen'!Z149</f>
        <v>28895.001863433958</v>
      </c>
      <c r="P160" s="86">
        <f>'7. Nominale afschrijvingen'!AA149</f>
        <v>28895.001863433958</v>
      </c>
      <c r="Q160" s="86">
        <f>'7. Nominale afschrijvingen'!AB149</f>
        <v>28895.001863433958</v>
      </c>
      <c r="R160" s="86">
        <f>'7. Nominale afschrijvingen'!AC149</f>
        <v>34674.002236120745</v>
      </c>
      <c r="S160" s="86">
        <f>'7. Nominale afschrijvingen'!AD149</f>
        <v>32644.304544250263</v>
      </c>
      <c r="T160" s="86">
        <f>'7. Nominale afschrijvingen'!AE149</f>
        <v>30733.418424586835</v>
      </c>
      <c r="U160" s="86">
        <f>'7. Nominale afschrijvingen'!AF149</f>
        <v>28934.389053391507</v>
      </c>
      <c r="V160" s="86">
        <f>'7. Nominale afschrijvingen'!AG149</f>
        <v>28203.722663154349</v>
      </c>
      <c r="W160" s="65"/>
      <c r="X160" s="118">
        <f>IF($C160="TD",INDEX('4. CPI-tabel'!$D$20:$Z$42,$E160-2003,X$28-2003),
IF(X$28&gt;=$E160,MAX(1,INDEX('4. CPI-tabel'!$D$20:$Z$42,MAX($E160,2010)-2003,X$28-2003)),0))</f>
        <v>0</v>
      </c>
      <c r="Y160" s="118">
        <f>IF($C160="TD",INDEX('4. CPI-tabel'!$D$20:$Z$42,$E160-2003,Y$28-2003),
IF(Y$28&gt;=$E160,MAX(1,INDEX('4. CPI-tabel'!$D$20:$Z$42,MAX($E160,2010)-2003,Y$28-2003)),0))</f>
        <v>1</v>
      </c>
      <c r="Z160" s="118">
        <f>IF($C160="TD",INDEX('4. CPI-tabel'!$D$20:$Z$42,$E160-2003,Z$28-2003),
IF(Z$28&gt;=$E160,MAX(1,INDEX('4. CPI-tabel'!$D$20:$Z$42,MAX($E160,2010)-2003,Z$28-2003)),0))</f>
        <v>1.0229999999999999</v>
      </c>
      <c r="AA160" s="118">
        <f>IF($C160="TD",INDEX('4. CPI-tabel'!$D$20:$Z$42,$E160-2003,AA$28-2003),
IF(AA$28&gt;=$E160,MAX(1,INDEX('4. CPI-tabel'!$D$20:$Z$42,MAX($E160,2010)-2003,AA$28-2003)),0))</f>
        <v>1.051644</v>
      </c>
      <c r="AB160" s="118">
        <f>IF($C160="TD",INDEX('4. CPI-tabel'!$D$20:$Z$42,$E160-2003,AB$28-2003),
IF(AB$28&gt;=$E160,MAX(1,INDEX('4. CPI-tabel'!$D$20:$Z$42,MAX($E160,2010)-2003,AB$28-2003)),0))</f>
        <v>1.06216044</v>
      </c>
      <c r="AC160" s="118">
        <f>IF($C160="TD",INDEX('4. CPI-tabel'!$D$20:$Z$42,$E160-2003,AC$28-2003),
IF(AC$28&gt;=$E160,MAX(1,INDEX('4. CPI-tabel'!$D$20:$Z$42,MAX($E160,2010)-2003,AC$28-2003)),0))</f>
        <v>1.0706577235199999</v>
      </c>
      <c r="AD160" s="118">
        <f>IF($C160="TD",INDEX('4. CPI-tabel'!$D$20:$Z$42,$E160-2003,AD$28-2003),
IF(AD$28&gt;=$E160,MAX(1,INDEX('4. CPI-tabel'!$D$20:$Z$42,MAX($E160,2010)-2003,AD$28-2003)),0))</f>
        <v>1.0727990389670399</v>
      </c>
      <c r="AE160" s="118">
        <f>IF($C160="TD",INDEX('4. CPI-tabel'!$D$20:$Z$42,$E160-2003,AE$28-2003),
IF(AE$28&gt;=$E160,MAX(1,INDEX('4. CPI-tabel'!$D$20:$Z$42,MAX($E160,2010)-2003,AE$28-2003)),0))</f>
        <v>1.0878182255125783</v>
      </c>
      <c r="AF160" s="118">
        <f>IF($C160="TD",INDEX('4. CPI-tabel'!$D$20:$Z$42,$E160-2003,AF$28-2003),
IF(AF$28&gt;=$E160,MAX(1,INDEX('4. CPI-tabel'!$D$20:$Z$42,MAX($E160,2010)-2003,AF$28-2003)),0))</f>
        <v>1.1106624082483423</v>
      </c>
      <c r="AG160" s="118">
        <f>IF($C160="TD",INDEX('4. CPI-tabel'!$D$20:$Z$42,$E160-2003,AG$28-2003),
IF(AG$28&gt;=$E160,MAX(1,INDEX('4. CPI-tabel'!$D$20:$Z$42,MAX($E160,2010)-2003,AG$28-2003)),0))</f>
        <v>1.1417609556792958</v>
      </c>
      <c r="AH160" s="118">
        <f>IF($C160="TD",INDEX('4. CPI-tabel'!$D$20:$Z$42,$E160-2003,AH$28-2003),
IF(AH$28&gt;=$E160,MAX(1,INDEX('4. CPI-tabel'!$D$20:$Z$42,MAX($E160,2010)-2003,AH$28-2003)),0))</f>
        <v>1.1497532823690508</v>
      </c>
      <c r="AI160" s="118">
        <f>IF($C160="TD",INDEX('4. CPI-tabel'!$D$20:$Z$42,$E160-2003,AI$28-2003),
IF(AI$28&gt;=$E160,MAX(1,INDEX('4. CPI-tabel'!$D$20:$Z$42,MAX($E160,2010)-2003,AI$28-2003)),0))</f>
        <v>1.1497532823690508</v>
      </c>
      <c r="AJ160" s="118">
        <f>IF($C160="TD",INDEX('4. CPI-tabel'!$D$20:$Z$42,$E160-2003,AJ$28-2003),
IF(AJ$28&gt;=$E160,MAX(1,INDEX('4. CPI-tabel'!$D$20:$Z$42,MAX($E160,2010)-2003,AJ$28-2003)),0))</f>
        <v>1.1497532823690508</v>
      </c>
      <c r="AK160" s="118">
        <f>IF($C160="TD",INDEX('4. CPI-tabel'!$D$20:$Z$42,$E160-2003,AK$28-2003),
IF(AK$28&gt;=$E160,MAX(1,INDEX('4. CPI-tabel'!$D$20:$Z$42,MAX($E160,2010)-2003,AK$28-2003)),0))</f>
        <v>1.1497532823690508</v>
      </c>
      <c r="AL160" s="118">
        <f>IF($C160="TD",INDEX('4. CPI-tabel'!$D$20:$Z$42,$E160-2003,AL$28-2003),
IF(AL$28&gt;=$E160,MAX(1,INDEX('4. CPI-tabel'!$D$20:$Z$42,MAX($E160,2010)-2003,AL$28-2003)),0))</f>
        <v>1.1497532823690508</v>
      </c>
      <c r="AM160" s="118">
        <f>IF($C160="TD",INDEX('4. CPI-tabel'!$D$20:$Z$42,$E160-2003,AM$28-2003),
IF(AM$28&gt;=$E160,MAX(1,INDEX('4. CPI-tabel'!$D$20:$Z$42,MAX($E160,2010)-2003,AM$28-2003)),0))</f>
        <v>1.1497532823690508</v>
      </c>
      <c r="AN160" s="20"/>
      <c r="AO160" s="87">
        <f t="shared" si="37"/>
        <v>0</v>
      </c>
      <c r="AP160" s="87">
        <f t="shared" si="38"/>
        <v>14447.500931716979</v>
      </c>
      <c r="AQ160" s="87">
        <f t="shared" si="39"/>
        <v>29559.586906292938</v>
      </c>
      <c r="AR160" s="87">
        <f t="shared" si="40"/>
        <v>30387.25533966914</v>
      </c>
      <c r="AS160" s="87">
        <f t="shared" si="41"/>
        <v>30691.127893065834</v>
      </c>
      <c r="AT160" s="87">
        <f t="shared" si="42"/>
        <v>30936.656916210355</v>
      </c>
      <c r="AU160" s="87">
        <f t="shared" si="43"/>
        <v>30998.530230042776</v>
      </c>
      <c r="AV160" s="87">
        <f t="shared" si="44"/>
        <v>31432.509653263372</v>
      </c>
      <c r="AW160" s="87">
        <f t="shared" si="45"/>
        <v>32092.592355981898</v>
      </c>
      <c r="AX160" s="87">
        <f t="shared" si="46"/>
        <v>32991.184941949388</v>
      </c>
      <c r="AY160" s="87">
        <f t="shared" si="47"/>
        <v>33222.123236543033</v>
      </c>
      <c r="AZ160" s="87">
        <f t="shared" si="48"/>
        <v>39866.547883851636</v>
      </c>
      <c r="BA160" s="87">
        <f t="shared" si="49"/>
        <v>37532.896300406661</v>
      </c>
      <c r="BB160" s="87">
        <f t="shared" si="50"/>
        <v>35335.848712090177</v>
      </c>
      <c r="BC160" s="87">
        <f t="shared" si="51"/>
        <v>33267.408787480017</v>
      </c>
      <c r="BD160" s="87">
        <f t="shared" si="52"/>
        <v>32427.3227069881</v>
      </c>
    </row>
    <row r="161" spans="2:56" s="79" customFormat="1" x14ac:dyDescent="0.2">
      <c r="B161" s="86">
        <f>'3. Investeringen'!B147</f>
        <v>133</v>
      </c>
      <c r="C161" s="86" t="str">
        <f>'3. Investeringen'!F147</f>
        <v>TD</v>
      </c>
      <c r="D161" s="86" t="str">
        <f>'3. Investeringen'!G147</f>
        <v>Nieuwe investeringen TD</v>
      </c>
      <c r="E161" s="121">
        <f>'3. Investeringen'!K147</f>
        <v>2012</v>
      </c>
      <c r="F161" s="20"/>
      <c r="G161" s="86">
        <f>'7. Nominale afschrijvingen'!R150</f>
        <v>0</v>
      </c>
      <c r="H161" s="86">
        <f>'7. Nominale afschrijvingen'!S150</f>
        <v>107.41112715947703</v>
      </c>
      <c r="I161" s="86">
        <f>'7. Nominale afschrijvingen'!T150</f>
        <v>214.82225431895407</v>
      </c>
      <c r="J161" s="86">
        <f>'7. Nominale afschrijvingen'!U150</f>
        <v>214.82225431895407</v>
      </c>
      <c r="K161" s="86">
        <f>'7. Nominale afschrijvingen'!V150</f>
        <v>214.82225431895407</v>
      </c>
      <c r="L161" s="86">
        <f>'7. Nominale afschrijvingen'!W150</f>
        <v>214.82225431895407</v>
      </c>
      <c r="M161" s="86">
        <f>'7. Nominale afschrijvingen'!X150</f>
        <v>214.82225431895407</v>
      </c>
      <c r="N161" s="86">
        <f>'7. Nominale afschrijvingen'!Y150</f>
        <v>214.82225431895407</v>
      </c>
      <c r="O161" s="86">
        <f>'7. Nominale afschrijvingen'!Z150</f>
        <v>214.82225431895407</v>
      </c>
      <c r="P161" s="86">
        <f>'7. Nominale afschrijvingen'!AA150</f>
        <v>214.82225431895407</v>
      </c>
      <c r="Q161" s="86">
        <f>'7. Nominale afschrijvingen'!AB150</f>
        <v>214.82225431895407</v>
      </c>
      <c r="R161" s="86">
        <f>'7. Nominale afschrijvingen'!AC150</f>
        <v>257.78670518274487</v>
      </c>
      <c r="S161" s="86">
        <f>'7. Nominale afschrijvingen'!AD150</f>
        <v>237.82902478150012</v>
      </c>
      <c r="T161" s="86">
        <f>'7. Nominale afschrijvingen'!AE150</f>
        <v>219.41645512099689</v>
      </c>
      <c r="U161" s="86">
        <f>'7. Nominale afschrijvingen'!AF150</f>
        <v>209.17702054868369</v>
      </c>
      <c r="V161" s="86">
        <f>'7. Nominale afschrijvingen'!AG150</f>
        <v>209.17702054868369</v>
      </c>
      <c r="W161" s="65"/>
      <c r="X161" s="118">
        <f>IF($C161="TD",INDEX('4. CPI-tabel'!$D$20:$Z$42,$E161-2003,X$28-2003),
IF(X$28&gt;=$E161,MAX(1,INDEX('4. CPI-tabel'!$D$20:$Z$42,MAX($E161,2010)-2003,X$28-2003)),0))</f>
        <v>0</v>
      </c>
      <c r="Y161" s="118">
        <f>IF($C161="TD",INDEX('4. CPI-tabel'!$D$20:$Z$42,$E161-2003,Y$28-2003),
IF(Y$28&gt;=$E161,MAX(1,INDEX('4. CPI-tabel'!$D$20:$Z$42,MAX($E161,2010)-2003,Y$28-2003)),0))</f>
        <v>1</v>
      </c>
      <c r="Z161" s="118">
        <f>IF($C161="TD",INDEX('4. CPI-tabel'!$D$20:$Z$42,$E161-2003,Z$28-2003),
IF(Z$28&gt;=$E161,MAX(1,INDEX('4. CPI-tabel'!$D$20:$Z$42,MAX($E161,2010)-2003,Z$28-2003)),0))</f>
        <v>1.0229999999999999</v>
      </c>
      <c r="AA161" s="118">
        <f>IF($C161="TD",INDEX('4. CPI-tabel'!$D$20:$Z$42,$E161-2003,AA$28-2003),
IF(AA$28&gt;=$E161,MAX(1,INDEX('4. CPI-tabel'!$D$20:$Z$42,MAX($E161,2010)-2003,AA$28-2003)),0))</f>
        <v>1.051644</v>
      </c>
      <c r="AB161" s="118">
        <f>IF($C161="TD",INDEX('4. CPI-tabel'!$D$20:$Z$42,$E161-2003,AB$28-2003),
IF(AB$28&gt;=$E161,MAX(1,INDEX('4. CPI-tabel'!$D$20:$Z$42,MAX($E161,2010)-2003,AB$28-2003)),0))</f>
        <v>1.06216044</v>
      </c>
      <c r="AC161" s="118">
        <f>IF($C161="TD",INDEX('4. CPI-tabel'!$D$20:$Z$42,$E161-2003,AC$28-2003),
IF(AC$28&gt;=$E161,MAX(1,INDEX('4. CPI-tabel'!$D$20:$Z$42,MAX($E161,2010)-2003,AC$28-2003)),0))</f>
        <v>1.0706577235199999</v>
      </c>
      <c r="AD161" s="118">
        <f>IF($C161="TD",INDEX('4. CPI-tabel'!$D$20:$Z$42,$E161-2003,AD$28-2003),
IF(AD$28&gt;=$E161,MAX(1,INDEX('4. CPI-tabel'!$D$20:$Z$42,MAX($E161,2010)-2003,AD$28-2003)),0))</f>
        <v>1.0727990389670399</v>
      </c>
      <c r="AE161" s="118">
        <f>IF($C161="TD",INDEX('4. CPI-tabel'!$D$20:$Z$42,$E161-2003,AE$28-2003),
IF(AE$28&gt;=$E161,MAX(1,INDEX('4. CPI-tabel'!$D$20:$Z$42,MAX($E161,2010)-2003,AE$28-2003)),0))</f>
        <v>1.0878182255125783</v>
      </c>
      <c r="AF161" s="118">
        <f>IF($C161="TD",INDEX('4. CPI-tabel'!$D$20:$Z$42,$E161-2003,AF$28-2003),
IF(AF$28&gt;=$E161,MAX(1,INDEX('4. CPI-tabel'!$D$20:$Z$42,MAX($E161,2010)-2003,AF$28-2003)),0))</f>
        <v>1.1106624082483423</v>
      </c>
      <c r="AG161" s="118">
        <f>IF($C161="TD",INDEX('4. CPI-tabel'!$D$20:$Z$42,$E161-2003,AG$28-2003),
IF(AG$28&gt;=$E161,MAX(1,INDEX('4. CPI-tabel'!$D$20:$Z$42,MAX($E161,2010)-2003,AG$28-2003)),0))</f>
        <v>1.1417609556792958</v>
      </c>
      <c r="AH161" s="118">
        <f>IF($C161="TD",INDEX('4. CPI-tabel'!$D$20:$Z$42,$E161-2003,AH$28-2003),
IF(AH$28&gt;=$E161,MAX(1,INDEX('4. CPI-tabel'!$D$20:$Z$42,MAX($E161,2010)-2003,AH$28-2003)),0))</f>
        <v>1.1497532823690508</v>
      </c>
      <c r="AI161" s="118">
        <f>IF($C161="TD",INDEX('4. CPI-tabel'!$D$20:$Z$42,$E161-2003,AI$28-2003),
IF(AI$28&gt;=$E161,MAX(1,INDEX('4. CPI-tabel'!$D$20:$Z$42,MAX($E161,2010)-2003,AI$28-2003)),0))</f>
        <v>1.1497532823690508</v>
      </c>
      <c r="AJ161" s="118">
        <f>IF($C161="TD",INDEX('4. CPI-tabel'!$D$20:$Z$42,$E161-2003,AJ$28-2003),
IF(AJ$28&gt;=$E161,MAX(1,INDEX('4. CPI-tabel'!$D$20:$Z$42,MAX($E161,2010)-2003,AJ$28-2003)),0))</f>
        <v>1.1497532823690508</v>
      </c>
      <c r="AK161" s="118">
        <f>IF($C161="TD",INDEX('4. CPI-tabel'!$D$20:$Z$42,$E161-2003,AK$28-2003),
IF(AK$28&gt;=$E161,MAX(1,INDEX('4. CPI-tabel'!$D$20:$Z$42,MAX($E161,2010)-2003,AK$28-2003)),0))</f>
        <v>1.1497532823690508</v>
      </c>
      <c r="AL161" s="118">
        <f>IF($C161="TD",INDEX('4. CPI-tabel'!$D$20:$Z$42,$E161-2003,AL$28-2003),
IF(AL$28&gt;=$E161,MAX(1,INDEX('4. CPI-tabel'!$D$20:$Z$42,MAX($E161,2010)-2003,AL$28-2003)),0))</f>
        <v>1.1497532823690508</v>
      </c>
      <c r="AM161" s="118">
        <f>IF($C161="TD",INDEX('4. CPI-tabel'!$D$20:$Z$42,$E161-2003,AM$28-2003),
IF(AM$28&gt;=$E161,MAX(1,INDEX('4. CPI-tabel'!$D$20:$Z$42,MAX($E161,2010)-2003,AM$28-2003)),0))</f>
        <v>1.1497532823690508</v>
      </c>
      <c r="AN161" s="20"/>
      <c r="AO161" s="87">
        <f t="shared" si="37"/>
        <v>0</v>
      </c>
      <c r="AP161" s="87">
        <f t="shared" si="38"/>
        <v>107.41112715947703</v>
      </c>
      <c r="AQ161" s="87">
        <f t="shared" si="39"/>
        <v>219.76316616828998</v>
      </c>
      <c r="AR161" s="87">
        <f t="shared" si="40"/>
        <v>225.91653482100213</v>
      </c>
      <c r="AS161" s="87">
        <f t="shared" si="41"/>
        <v>228.17570016921215</v>
      </c>
      <c r="AT161" s="87">
        <f t="shared" si="42"/>
        <v>230.00110577056583</v>
      </c>
      <c r="AU161" s="87">
        <f t="shared" si="43"/>
        <v>230.46110798210697</v>
      </c>
      <c r="AV161" s="87">
        <f t="shared" si="44"/>
        <v>233.68756349385643</v>
      </c>
      <c r="AW161" s="87">
        <f t="shared" si="45"/>
        <v>238.59500232722738</v>
      </c>
      <c r="AX161" s="87">
        <f t="shared" si="46"/>
        <v>245.27566239238973</v>
      </c>
      <c r="AY161" s="87">
        <f t="shared" si="47"/>
        <v>246.99259202913643</v>
      </c>
      <c r="AZ161" s="87">
        <f t="shared" si="48"/>
        <v>296.39111043496371</v>
      </c>
      <c r="BA161" s="87">
        <f t="shared" si="49"/>
        <v>273.4447018851601</v>
      </c>
      <c r="BB161" s="87">
        <f t="shared" si="50"/>
        <v>252.27478948114771</v>
      </c>
      <c r="BC161" s="87">
        <f t="shared" si="51"/>
        <v>240.50196597202745</v>
      </c>
      <c r="BD161" s="87">
        <f t="shared" si="52"/>
        <v>240.50196597202745</v>
      </c>
    </row>
    <row r="162" spans="2:56" s="79" customFormat="1" x14ac:dyDescent="0.2">
      <c r="B162" s="86">
        <f>'3. Investeringen'!B148</f>
        <v>134</v>
      </c>
      <c r="C162" s="86" t="str">
        <f>'3. Investeringen'!F148</f>
        <v>TD</v>
      </c>
      <c r="D162" s="86" t="str">
        <f>'3. Investeringen'!G148</f>
        <v>Nieuwe investeringen TD</v>
      </c>
      <c r="E162" s="121">
        <f>'3. Investeringen'!K148</f>
        <v>2012</v>
      </c>
      <c r="F162" s="20"/>
      <c r="G162" s="86">
        <f>'7. Nominale afschrijvingen'!R151</f>
        <v>0</v>
      </c>
      <c r="H162" s="86">
        <f>'7. Nominale afschrijvingen'!S151</f>
        <v>13046.747613391213</v>
      </c>
      <c r="I162" s="86">
        <f>'7. Nominale afschrijvingen'!T151</f>
        <v>26093.495226782426</v>
      </c>
      <c r="J162" s="86">
        <f>'7. Nominale afschrijvingen'!U151</f>
        <v>26093.495226782426</v>
      </c>
      <c r="K162" s="86">
        <f>'7. Nominale afschrijvingen'!V151</f>
        <v>26093.495226782426</v>
      </c>
      <c r="L162" s="86">
        <f>'7. Nominale afschrijvingen'!W151</f>
        <v>26093.495226782426</v>
      </c>
      <c r="M162" s="86">
        <f>'7. Nominale afschrijvingen'!X151</f>
        <v>26093.495226782426</v>
      </c>
      <c r="N162" s="86">
        <f>'7. Nominale afschrijvingen'!Y151</f>
        <v>26093.495226782426</v>
      </c>
      <c r="O162" s="86">
        <f>'7. Nominale afschrijvingen'!Z151</f>
        <v>26093.495226782426</v>
      </c>
      <c r="P162" s="86">
        <f>'7. Nominale afschrijvingen'!AA151</f>
        <v>26093.495226782426</v>
      </c>
      <c r="Q162" s="86">
        <f>'7. Nominale afschrijvingen'!AB151</f>
        <v>26093.495226782426</v>
      </c>
      <c r="R162" s="86">
        <f>'7. Nominale afschrijvingen'!AC151</f>
        <v>13046.747613391199</v>
      </c>
      <c r="S162" s="86">
        <f>'7. Nominale afschrijvingen'!AD151</f>
        <v>0</v>
      </c>
      <c r="T162" s="86">
        <f>'7. Nominale afschrijvingen'!AE151</f>
        <v>0</v>
      </c>
      <c r="U162" s="86">
        <f>'7. Nominale afschrijvingen'!AF151</f>
        <v>0</v>
      </c>
      <c r="V162" s="86">
        <f>'7. Nominale afschrijvingen'!AG151</f>
        <v>0</v>
      </c>
      <c r="W162" s="65"/>
      <c r="X162" s="118">
        <f>IF($C162="TD",INDEX('4. CPI-tabel'!$D$20:$Z$42,$E162-2003,X$28-2003),
IF(X$28&gt;=$E162,MAX(1,INDEX('4. CPI-tabel'!$D$20:$Z$42,MAX($E162,2010)-2003,X$28-2003)),0))</f>
        <v>0</v>
      </c>
      <c r="Y162" s="118">
        <f>IF($C162="TD",INDEX('4. CPI-tabel'!$D$20:$Z$42,$E162-2003,Y$28-2003),
IF(Y$28&gt;=$E162,MAX(1,INDEX('4. CPI-tabel'!$D$20:$Z$42,MAX($E162,2010)-2003,Y$28-2003)),0))</f>
        <v>1</v>
      </c>
      <c r="Z162" s="118">
        <f>IF($C162="TD",INDEX('4. CPI-tabel'!$D$20:$Z$42,$E162-2003,Z$28-2003),
IF(Z$28&gt;=$E162,MAX(1,INDEX('4. CPI-tabel'!$D$20:$Z$42,MAX($E162,2010)-2003,Z$28-2003)),0))</f>
        <v>1.0229999999999999</v>
      </c>
      <c r="AA162" s="118">
        <f>IF($C162="TD",INDEX('4. CPI-tabel'!$D$20:$Z$42,$E162-2003,AA$28-2003),
IF(AA$28&gt;=$E162,MAX(1,INDEX('4. CPI-tabel'!$D$20:$Z$42,MAX($E162,2010)-2003,AA$28-2003)),0))</f>
        <v>1.051644</v>
      </c>
      <c r="AB162" s="118">
        <f>IF($C162="TD",INDEX('4. CPI-tabel'!$D$20:$Z$42,$E162-2003,AB$28-2003),
IF(AB$28&gt;=$E162,MAX(1,INDEX('4. CPI-tabel'!$D$20:$Z$42,MAX($E162,2010)-2003,AB$28-2003)),0))</f>
        <v>1.06216044</v>
      </c>
      <c r="AC162" s="118">
        <f>IF($C162="TD",INDEX('4. CPI-tabel'!$D$20:$Z$42,$E162-2003,AC$28-2003),
IF(AC$28&gt;=$E162,MAX(1,INDEX('4. CPI-tabel'!$D$20:$Z$42,MAX($E162,2010)-2003,AC$28-2003)),0))</f>
        <v>1.0706577235199999</v>
      </c>
      <c r="AD162" s="118">
        <f>IF($C162="TD",INDEX('4. CPI-tabel'!$D$20:$Z$42,$E162-2003,AD$28-2003),
IF(AD$28&gt;=$E162,MAX(1,INDEX('4. CPI-tabel'!$D$20:$Z$42,MAX($E162,2010)-2003,AD$28-2003)),0))</f>
        <v>1.0727990389670399</v>
      </c>
      <c r="AE162" s="118">
        <f>IF($C162="TD",INDEX('4. CPI-tabel'!$D$20:$Z$42,$E162-2003,AE$28-2003),
IF(AE$28&gt;=$E162,MAX(1,INDEX('4. CPI-tabel'!$D$20:$Z$42,MAX($E162,2010)-2003,AE$28-2003)),0))</f>
        <v>1.0878182255125783</v>
      </c>
      <c r="AF162" s="118">
        <f>IF($C162="TD",INDEX('4. CPI-tabel'!$D$20:$Z$42,$E162-2003,AF$28-2003),
IF(AF$28&gt;=$E162,MAX(1,INDEX('4. CPI-tabel'!$D$20:$Z$42,MAX($E162,2010)-2003,AF$28-2003)),0))</f>
        <v>1.1106624082483423</v>
      </c>
      <c r="AG162" s="118">
        <f>IF($C162="TD",INDEX('4. CPI-tabel'!$D$20:$Z$42,$E162-2003,AG$28-2003),
IF(AG$28&gt;=$E162,MAX(1,INDEX('4. CPI-tabel'!$D$20:$Z$42,MAX($E162,2010)-2003,AG$28-2003)),0))</f>
        <v>1.1417609556792958</v>
      </c>
      <c r="AH162" s="118">
        <f>IF($C162="TD",INDEX('4. CPI-tabel'!$D$20:$Z$42,$E162-2003,AH$28-2003),
IF(AH$28&gt;=$E162,MAX(1,INDEX('4. CPI-tabel'!$D$20:$Z$42,MAX($E162,2010)-2003,AH$28-2003)),0))</f>
        <v>1.1497532823690508</v>
      </c>
      <c r="AI162" s="118">
        <f>IF($C162="TD",INDEX('4. CPI-tabel'!$D$20:$Z$42,$E162-2003,AI$28-2003),
IF(AI$28&gt;=$E162,MAX(1,INDEX('4. CPI-tabel'!$D$20:$Z$42,MAX($E162,2010)-2003,AI$28-2003)),0))</f>
        <v>1.1497532823690508</v>
      </c>
      <c r="AJ162" s="118">
        <f>IF($C162="TD",INDEX('4. CPI-tabel'!$D$20:$Z$42,$E162-2003,AJ$28-2003),
IF(AJ$28&gt;=$E162,MAX(1,INDEX('4. CPI-tabel'!$D$20:$Z$42,MAX($E162,2010)-2003,AJ$28-2003)),0))</f>
        <v>1.1497532823690508</v>
      </c>
      <c r="AK162" s="118">
        <f>IF($C162="TD",INDEX('4. CPI-tabel'!$D$20:$Z$42,$E162-2003,AK$28-2003),
IF(AK$28&gt;=$E162,MAX(1,INDEX('4. CPI-tabel'!$D$20:$Z$42,MAX($E162,2010)-2003,AK$28-2003)),0))</f>
        <v>1.1497532823690508</v>
      </c>
      <c r="AL162" s="118">
        <f>IF($C162="TD",INDEX('4. CPI-tabel'!$D$20:$Z$42,$E162-2003,AL$28-2003),
IF(AL$28&gt;=$E162,MAX(1,INDEX('4. CPI-tabel'!$D$20:$Z$42,MAX($E162,2010)-2003,AL$28-2003)),0))</f>
        <v>1.1497532823690508</v>
      </c>
      <c r="AM162" s="118">
        <f>IF($C162="TD",INDEX('4. CPI-tabel'!$D$20:$Z$42,$E162-2003,AM$28-2003),
IF(AM$28&gt;=$E162,MAX(1,INDEX('4. CPI-tabel'!$D$20:$Z$42,MAX($E162,2010)-2003,AM$28-2003)),0))</f>
        <v>1.1497532823690508</v>
      </c>
      <c r="AN162" s="20"/>
      <c r="AO162" s="87">
        <f t="shared" si="37"/>
        <v>0</v>
      </c>
      <c r="AP162" s="87">
        <f t="shared" si="38"/>
        <v>13046.747613391213</v>
      </c>
      <c r="AQ162" s="87">
        <f t="shared" si="39"/>
        <v>26693.645616998419</v>
      </c>
      <c r="AR162" s="87">
        <f t="shared" si="40"/>
        <v>27441.067694274378</v>
      </c>
      <c r="AS162" s="87">
        <f t="shared" si="41"/>
        <v>27715.478371217123</v>
      </c>
      <c r="AT162" s="87">
        <f t="shared" si="42"/>
        <v>27937.202198186857</v>
      </c>
      <c r="AU162" s="87">
        <f t="shared" si="43"/>
        <v>27993.076602583231</v>
      </c>
      <c r="AV162" s="87">
        <f t="shared" si="44"/>
        <v>28384.979675019393</v>
      </c>
      <c r="AW162" s="87">
        <f t="shared" si="45"/>
        <v>28981.064248194794</v>
      </c>
      <c r="AX162" s="87">
        <f t="shared" si="46"/>
        <v>29792.534047144247</v>
      </c>
      <c r="AY162" s="87">
        <f t="shared" si="47"/>
        <v>30001.081785474256</v>
      </c>
      <c r="AZ162" s="87">
        <f t="shared" si="48"/>
        <v>15000.540892737112</v>
      </c>
      <c r="BA162" s="87">
        <f t="shared" si="49"/>
        <v>0</v>
      </c>
      <c r="BB162" s="87">
        <f t="shared" si="50"/>
        <v>0</v>
      </c>
      <c r="BC162" s="87">
        <f t="shared" si="51"/>
        <v>0</v>
      </c>
      <c r="BD162" s="87">
        <f t="shared" si="52"/>
        <v>0</v>
      </c>
    </row>
    <row r="163" spans="2:56" s="79" customFormat="1" x14ac:dyDescent="0.2">
      <c r="B163" s="86">
        <f>'3. Investeringen'!B149</f>
        <v>135</v>
      </c>
      <c r="C163" s="86" t="str">
        <f>'3. Investeringen'!F149</f>
        <v>TD</v>
      </c>
      <c r="D163" s="86" t="str">
        <f>'3. Investeringen'!G149</f>
        <v>Nieuwe investeringen TD</v>
      </c>
      <c r="E163" s="121">
        <f>'3. Investeringen'!K149</f>
        <v>2012</v>
      </c>
      <c r="F163" s="20"/>
      <c r="G163" s="86">
        <f>'7. Nominale afschrijvingen'!R152</f>
        <v>0</v>
      </c>
      <c r="H163" s="86">
        <f>'7. Nominale afschrijvingen'!S152</f>
        <v>0</v>
      </c>
      <c r="I163" s="86">
        <f>'7. Nominale afschrijvingen'!T152</f>
        <v>0</v>
      </c>
      <c r="J163" s="86">
        <f>'7. Nominale afschrijvingen'!U152</f>
        <v>0</v>
      </c>
      <c r="K163" s="86">
        <f>'7. Nominale afschrijvingen'!V152</f>
        <v>0</v>
      </c>
      <c r="L163" s="86">
        <f>'7. Nominale afschrijvingen'!W152</f>
        <v>0</v>
      </c>
      <c r="M163" s="86">
        <f>'7. Nominale afschrijvingen'!X152</f>
        <v>0</v>
      </c>
      <c r="N163" s="86">
        <f>'7. Nominale afschrijvingen'!Y152</f>
        <v>0</v>
      </c>
      <c r="O163" s="86">
        <f>'7. Nominale afschrijvingen'!Z152</f>
        <v>0</v>
      </c>
      <c r="P163" s="86">
        <f>'7. Nominale afschrijvingen'!AA152</f>
        <v>0</v>
      </c>
      <c r="Q163" s="86">
        <f>'7. Nominale afschrijvingen'!AB152</f>
        <v>0</v>
      </c>
      <c r="R163" s="86">
        <f>'7. Nominale afschrijvingen'!AC152</f>
        <v>0</v>
      </c>
      <c r="S163" s="86">
        <f>'7. Nominale afschrijvingen'!AD152</f>
        <v>0</v>
      </c>
      <c r="T163" s="86">
        <f>'7. Nominale afschrijvingen'!AE152</f>
        <v>0</v>
      </c>
      <c r="U163" s="86">
        <f>'7. Nominale afschrijvingen'!AF152</f>
        <v>0</v>
      </c>
      <c r="V163" s="86">
        <f>'7. Nominale afschrijvingen'!AG152</f>
        <v>0</v>
      </c>
      <c r="W163" s="65"/>
      <c r="X163" s="118">
        <f>IF($C163="TD",INDEX('4. CPI-tabel'!$D$20:$Z$42,$E163-2003,X$28-2003),
IF(X$28&gt;=$E163,MAX(1,INDEX('4. CPI-tabel'!$D$20:$Z$42,MAX($E163,2010)-2003,X$28-2003)),0))</f>
        <v>0</v>
      </c>
      <c r="Y163" s="118">
        <f>IF($C163="TD",INDEX('4. CPI-tabel'!$D$20:$Z$42,$E163-2003,Y$28-2003),
IF(Y$28&gt;=$E163,MAX(1,INDEX('4. CPI-tabel'!$D$20:$Z$42,MAX($E163,2010)-2003,Y$28-2003)),0))</f>
        <v>1</v>
      </c>
      <c r="Z163" s="118">
        <f>IF($C163="TD",INDEX('4. CPI-tabel'!$D$20:$Z$42,$E163-2003,Z$28-2003),
IF(Z$28&gt;=$E163,MAX(1,INDEX('4. CPI-tabel'!$D$20:$Z$42,MAX($E163,2010)-2003,Z$28-2003)),0))</f>
        <v>1.0229999999999999</v>
      </c>
      <c r="AA163" s="118">
        <f>IF($C163="TD",INDEX('4. CPI-tabel'!$D$20:$Z$42,$E163-2003,AA$28-2003),
IF(AA$28&gt;=$E163,MAX(1,INDEX('4. CPI-tabel'!$D$20:$Z$42,MAX($E163,2010)-2003,AA$28-2003)),0))</f>
        <v>1.051644</v>
      </c>
      <c r="AB163" s="118">
        <f>IF($C163="TD",INDEX('4. CPI-tabel'!$D$20:$Z$42,$E163-2003,AB$28-2003),
IF(AB$28&gt;=$E163,MAX(1,INDEX('4. CPI-tabel'!$D$20:$Z$42,MAX($E163,2010)-2003,AB$28-2003)),0))</f>
        <v>1.06216044</v>
      </c>
      <c r="AC163" s="118">
        <f>IF($C163="TD",INDEX('4. CPI-tabel'!$D$20:$Z$42,$E163-2003,AC$28-2003),
IF(AC$28&gt;=$E163,MAX(1,INDEX('4. CPI-tabel'!$D$20:$Z$42,MAX($E163,2010)-2003,AC$28-2003)),0))</f>
        <v>1.0706577235199999</v>
      </c>
      <c r="AD163" s="118">
        <f>IF($C163="TD",INDEX('4. CPI-tabel'!$D$20:$Z$42,$E163-2003,AD$28-2003),
IF(AD$28&gt;=$E163,MAX(1,INDEX('4. CPI-tabel'!$D$20:$Z$42,MAX($E163,2010)-2003,AD$28-2003)),0))</f>
        <v>1.0727990389670399</v>
      </c>
      <c r="AE163" s="118">
        <f>IF($C163="TD",INDEX('4. CPI-tabel'!$D$20:$Z$42,$E163-2003,AE$28-2003),
IF(AE$28&gt;=$E163,MAX(1,INDEX('4. CPI-tabel'!$D$20:$Z$42,MAX($E163,2010)-2003,AE$28-2003)),0))</f>
        <v>1.0878182255125783</v>
      </c>
      <c r="AF163" s="118">
        <f>IF($C163="TD",INDEX('4. CPI-tabel'!$D$20:$Z$42,$E163-2003,AF$28-2003),
IF(AF$28&gt;=$E163,MAX(1,INDEX('4. CPI-tabel'!$D$20:$Z$42,MAX($E163,2010)-2003,AF$28-2003)),0))</f>
        <v>1.1106624082483423</v>
      </c>
      <c r="AG163" s="118">
        <f>IF($C163="TD",INDEX('4. CPI-tabel'!$D$20:$Z$42,$E163-2003,AG$28-2003),
IF(AG$28&gt;=$E163,MAX(1,INDEX('4. CPI-tabel'!$D$20:$Z$42,MAX($E163,2010)-2003,AG$28-2003)),0))</f>
        <v>1.1417609556792958</v>
      </c>
      <c r="AH163" s="118">
        <f>IF($C163="TD",INDEX('4. CPI-tabel'!$D$20:$Z$42,$E163-2003,AH$28-2003),
IF(AH$28&gt;=$E163,MAX(1,INDEX('4. CPI-tabel'!$D$20:$Z$42,MAX($E163,2010)-2003,AH$28-2003)),0))</f>
        <v>1.1497532823690508</v>
      </c>
      <c r="AI163" s="118">
        <f>IF($C163="TD",INDEX('4. CPI-tabel'!$D$20:$Z$42,$E163-2003,AI$28-2003),
IF(AI$28&gt;=$E163,MAX(1,INDEX('4. CPI-tabel'!$D$20:$Z$42,MAX($E163,2010)-2003,AI$28-2003)),0))</f>
        <v>1.1497532823690508</v>
      </c>
      <c r="AJ163" s="118">
        <f>IF($C163="TD",INDEX('4. CPI-tabel'!$D$20:$Z$42,$E163-2003,AJ$28-2003),
IF(AJ$28&gt;=$E163,MAX(1,INDEX('4. CPI-tabel'!$D$20:$Z$42,MAX($E163,2010)-2003,AJ$28-2003)),0))</f>
        <v>1.1497532823690508</v>
      </c>
      <c r="AK163" s="118">
        <f>IF($C163="TD",INDEX('4. CPI-tabel'!$D$20:$Z$42,$E163-2003,AK$28-2003),
IF(AK$28&gt;=$E163,MAX(1,INDEX('4. CPI-tabel'!$D$20:$Z$42,MAX($E163,2010)-2003,AK$28-2003)),0))</f>
        <v>1.1497532823690508</v>
      </c>
      <c r="AL163" s="118">
        <f>IF($C163="TD",INDEX('4. CPI-tabel'!$D$20:$Z$42,$E163-2003,AL$28-2003),
IF(AL$28&gt;=$E163,MAX(1,INDEX('4. CPI-tabel'!$D$20:$Z$42,MAX($E163,2010)-2003,AL$28-2003)),0))</f>
        <v>1.1497532823690508</v>
      </c>
      <c r="AM163" s="118">
        <f>IF($C163="TD",INDEX('4. CPI-tabel'!$D$20:$Z$42,$E163-2003,AM$28-2003),
IF(AM$28&gt;=$E163,MAX(1,INDEX('4. CPI-tabel'!$D$20:$Z$42,MAX($E163,2010)-2003,AM$28-2003)),0))</f>
        <v>1.1497532823690508</v>
      </c>
      <c r="AN163" s="20"/>
      <c r="AO163" s="87">
        <f t="shared" si="37"/>
        <v>0</v>
      </c>
      <c r="AP163" s="87">
        <f t="shared" si="38"/>
        <v>0</v>
      </c>
      <c r="AQ163" s="87">
        <f t="shared" si="39"/>
        <v>0</v>
      </c>
      <c r="AR163" s="87">
        <f t="shared" si="40"/>
        <v>0</v>
      </c>
      <c r="AS163" s="87">
        <f t="shared" si="41"/>
        <v>0</v>
      </c>
      <c r="AT163" s="87">
        <f t="shared" si="42"/>
        <v>0</v>
      </c>
      <c r="AU163" s="87">
        <f t="shared" si="43"/>
        <v>0</v>
      </c>
      <c r="AV163" s="87">
        <f t="shared" si="44"/>
        <v>0</v>
      </c>
      <c r="AW163" s="87">
        <f t="shared" si="45"/>
        <v>0</v>
      </c>
      <c r="AX163" s="87">
        <f t="shared" si="46"/>
        <v>0</v>
      </c>
      <c r="AY163" s="87">
        <f t="shared" si="47"/>
        <v>0</v>
      </c>
      <c r="AZ163" s="87">
        <f t="shared" si="48"/>
        <v>0</v>
      </c>
      <c r="BA163" s="87">
        <f t="shared" si="49"/>
        <v>0</v>
      </c>
      <c r="BB163" s="87">
        <f t="shared" si="50"/>
        <v>0</v>
      </c>
      <c r="BC163" s="87">
        <f t="shared" si="51"/>
        <v>0</v>
      </c>
      <c r="BD163" s="87">
        <f t="shared" si="52"/>
        <v>0</v>
      </c>
    </row>
    <row r="164" spans="2:56" s="79" customFormat="1" x14ac:dyDescent="0.2">
      <c r="B164" s="86">
        <f>'3. Investeringen'!B150</f>
        <v>136</v>
      </c>
      <c r="C164" s="86" t="str">
        <f>'3. Investeringen'!F150</f>
        <v>TD</v>
      </c>
      <c r="D164" s="86" t="str">
        <f>'3. Investeringen'!G150</f>
        <v>Nieuwe investeringen TD</v>
      </c>
      <c r="E164" s="121">
        <f>'3. Investeringen'!K150</f>
        <v>2013</v>
      </c>
      <c r="F164" s="20"/>
      <c r="G164" s="86">
        <f>'7. Nominale afschrijvingen'!R153</f>
        <v>0</v>
      </c>
      <c r="H164" s="86">
        <f>'7. Nominale afschrijvingen'!S153</f>
        <v>0</v>
      </c>
      <c r="I164" s="86">
        <f>'7. Nominale afschrijvingen'!T153</f>
        <v>15270.838571456363</v>
      </c>
      <c r="J164" s="86">
        <f>'7. Nominale afschrijvingen'!U153</f>
        <v>30541.677142912726</v>
      </c>
      <c r="K164" s="86">
        <f>'7. Nominale afschrijvingen'!V153</f>
        <v>30541.677142912726</v>
      </c>
      <c r="L164" s="86">
        <f>'7. Nominale afschrijvingen'!W153</f>
        <v>30541.677142912726</v>
      </c>
      <c r="M164" s="86">
        <f>'7. Nominale afschrijvingen'!X153</f>
        <v>30541.677142912726</v>
      </c>
      <c r="N164" s="86">
        <f>'7. Nominale afschrijvingen'!Y153</f>
        <v>30541.677142912726</v>
      </c>
      <c r="O164" s="86">
        <f>'7. Nominale afschrijvingen'!Z153</f>
        <v>30541.677142912726</v>
      </c>
      <c r="P164" s="86">
        <f>'7. Nominale afschrijvingen'!AA153</f>
        <v>30541.677142912726</v>
      </c>
      <c r="Q164" s="86">
        <f>'7. Nominale afschrijvingen'!AB153</f>
        <v>30541.677142912726</v>
      </c>
      <c r="R164" s="86">
        <f>'7. Nominale afschrijvingen'!AC153</f>
        <v>36650.012571495266</v>
      </c>
      <c r="S164" s="86">
        <f>'7. Nominale afschrijvingen'!AD153</f>
        <v>35704.205795456677</v>
      </c>
      <c r="T164" s="86">
        <f>'7. Nominale afschrijvingen'!AE153</f>
        <v>34782.806936219087</v>
      </c>
      <c r="U164" s="86">
        <f>'7. Nominale afschrijvingen'!AF153</f>
        <v>33885.186112058596</v>
      </c>
      <c r="V164" s="86">
        <f>'7. Nominale afschrijvingen'!AG153</f>
        <v>33010.729696263537</v>
      </c>
      <c r="W164" s="65"/>
      <c r="X164" s="118">
        <f>IF($C164="TD",INDEX('4. CPI-tabel'!$D$20:$Z$42,$E164-2003,X$28-2003),
IF(X$28&gt;=$E164,MAX(1,INDEX('4. CPI-tabel'!$D$20:$Z$42,MAX($E164,2010)-2003,X$28-2003)),0))</f>
        <v>0</v>
      </c>
      <c r="Y164" s="118">
        <f>IF($C164="TD",INDEX('4. CPI-tabel'!$D$20:$Z$42,$E164-2003,Y$28-2003),
IF(Y$28&gt;=$E164,MAX(1,INDEX('4. CPI-tabel'!$D$20:$Z$42,MAX($E164,2010)-2003,Y$28-2003)),0))</f>
        <v>0</v>
      </c>
      <c r="Z164" s="118">
        <f>IF($C164="TD",INDEX('4. CPI-tabel'!$D$20:$Z$42,$E164-2003,Z$28-2003),
IF(Z$28&gt;=$E164,MAX(1,INDEX('4. CPI-tabel'!$D$20:$Z$42,MAX($E164,2010)-2003,Z$28-2003)),0))</f>
        <v>1</v>
      </c>
      <c r="AA164" s="118">
        <f>IF($C164="TD",INDEX('4. CPI-tabel'!$D$20:$Z$42,$E164-2003,AA$28-2003),
IF(AA$28&gt;=$E164,MAX(1,INDEX('4. CPI-tabel'!$D$20:$Z$42,MAX($E164,2010)-2003,AA$28-2003)),0))</f>
        <v>1.028</v>
      </c>
      <c r="AB164" s="118">
        <f>IF($C164="TD",INDEX('4. CPI-tabel'!$D$20:$Z$42,$E164-2003,AB$28-2003),
IF(AB$28&gt;=$E164,MAX(1,INDEX('4. CPI-tabel'!$D$20:$Z$42,MAX($E164,2010)-2003,AB$28-2003)),0))</f>
        <v>1.0382800000000001</v>
      </c>
      <c r="AC164" s="118">
        <f>IF($C164="TD",INDEX('4. CPI-tabel'!$D$20:$Z$42,$E164-2003,AC$28-2003),
IF(AC$28&gt;=$E164,MAX(1,INDEX('4. CPI-tabel'!$D$20:$Z$42,MAX($E164,2010)-2003,AC$28-2003)),0))</f>
        <v>1.0465862400000001</v>
      </c>
      <c r="AD164" s="118">
        <f>IF($C164="TD",INDEX('4. CPI-tabel'!$D$20:$Z$42,$E164-2003,AD$28-2003),
IF(AD$28&gt;=$E164,MAX(1,INDEX('4. CPI-tabel'!$D$20:$Z$42,MAX($E164,2010)-2003,AD$28-2003)),0))</f>
        <v>1.0486794124800001</v>
      </c>
      <c r="AE164" s="118">
        <f>IF($C164="TD",INDEX('4. CPI-tabel'!$D$20:$Z$42,$E164-2003,AE$28-2003),
IF(AE$28&gt;=$E164,MAX(1,INDEX('4. CPI-tabel'!$D$20:$Z$42,MAX($E164,2010)-2003,AE$28-2003)),0))</f>
        <v>1.0633609242547202</v>
      </c>
      <c r="AF164" s="118">
        <f>IF($C164="TD",INDEX('4. CPI-tabel'!$D$20:$Z$42,$E164-2003,AF$28-2003),
IF(AF$28&gt;=$E164,MAX(1,INDEX('4. CPI-tabel'!$D$20:$Z$42,MAX($E164,2010)-2003,AF$28-2003)),0))</f>
        <v>1.0856915036640693</v>
      </c>
      <c r="AG164" s="118">
        <f>IF($C164="TD",INDEX('4. CPI-tabel'!$D$20:$Z$42,$E164-2003,AG$28-2003),
IF(AG$28&gt;=$E164,MAX(1,INDEX('4. CPI-tabel'!$D$20:$Z$42,MAX($E164,2010)-2003,AG$28-2003)),0))</f>
        <v>1.1160908657666633</v>
      </c>
      <c r="AH164" s="118">
        <f>IF($C164="TD",INDEX('4. CPI-tabel'!$D$20:$Z$42,$E164-2003,AH$28-2003),
IF(AH$28&gt;=$E164,MAX(1,INDEX('4. CPI-tabel'!$D$20:$Z$42,MAX($E164,2010)-2003,AH$28-2003)),0))</f>
        <v>1.1239035018270298</v>
      </c>
      <c r="AI164" s="118">
        <f>IF($C164="TD",INDEX('4. CPI-tabel'!$D$20:$Z$42,$E164-2003,AI$28-2003),
IF(AI$28&gt;=$E164,MAX(1,INDEX('4. CPI-tabel'!$D$20:$Z$42,MAX($E164,2010)-2003,AI$28-2003)),0))</f>
        <v>1.1239035018270298</v>
      </c>
      <c r="AJ164" s="118">
        <f>IF($C164="TD",INDEX('4. CPI-tabel'!$D$20:$Z$42,$E164-2003,AJ$28-2003),
IF(AJ$28&gt;=$E164,MAX(1,INDEX('4. CPI-tabel'!$D$20:$Z$42,MAX($E164,2010)-2003,AJ$28-2003)),0))</f>
        <v>1.1239035018270298</v>
      </c>
      <c r="AK164" s="118">
        <f>IF($C164="TD",INDEX('4. CPI-tabel'!$D$20:$Z$42,$E164-2003,AK$28-2003),
IF(AK$28&gt;=$E164,MAX(1,INDEX('4. CPI-tabel'!$D$20:$Z$42,MAX($E164,2010)-2003,AK$28-2003)),0))</f>
        <v>1.1239035018270298</v>
      </c>
      <c r="AL164" s="118">
        <f>IF($C164="TD",INDEX('4. CPI-tabel'!$D$20:$Z$42,$E164-2003,AL$28-2003),
IF(AL$28&gt;=$E164,MAX(1,INDEX('4. CPI-tabel'!$D$20:$Z$42,MAX($E164,2010)-2003,AL$28-2003)),0))</f>
        <v>1.1239035018270298</v>
      </c>
      <c r="AM164" s="118">
        <f>IF($C164="TD",INDEX('4. CPI-tabel'!$D$20:$Z$42,$E164-2003,AM$28-2003),
IF(AM$28&gt;=$E164,MAX(1,INDEX('4. CPI-tabel'!$D$20:$Z$42,MAX($E164,2010)-2003,AM$28-2003)),0))</f>
        <v>1.1239035018270298</v>
      </c>
      <c r="AN164" s="20"/>
      <c r="AO164" s="87">
        <f t="shared" si="37"/>
        <v>0</v>
      </c>
      <c r="AP164" s="87">
        <f t="shared" si="38"/>
        <v>0</v>
      </c>
      <c r="AQ164" s="87">
        <f t="shared" si="39"/>
        <v>15270.838571456363</v>
      </c>
      <c r="AR164" s="87">
        <f t="shared" si="40"/>
        <v>31396.844102914281</v>
      </c>
      <c r="AS164" s="87">
        <f t="shared" si="41"/>
        <v>31710.812543943426</v>
      </c>
      <c r="AT164" s="87">
        <f t="shared" si="42"/>
        <v>31964.499044294975</v>
      </c>
      <c r="AU164" s="87">
        <f t="shared" si="43"/>
        <v>32028.428042383566</v>
      </c>
      <c r="AV164" s="87">
        <f t="shared" si="44"/>
        <v>32476.826034976937</v>
      </c>
      <c r="AW164" s="87">
        <f t="shared" si="45"/>
        <v>33158.839381711456</v>
      </c>
      <c r="AX164" s="87">
        <f t="shared" si="46"/>
        <v>34087.286884399378</v>
      </c>
      <c r="AY164" s="87">
        <f t="shared" si="47"/>
        <v>34325.897892590168</v>
      </c>
      <c r="AZ164" s="87">
        <f t="shared" si="48"/>
        <v>41191.077471108198</v>
      </c>
      <c r="BA164" s="87">
        <f t="shared" si="49"/>
        <v>40128.081923466692</v>
      </c>
      <c r="BB164" s="87">
        <f t="shared" si="50"/>
        <v>39092.518518990131</v>
      </c>
      <c r="BC164" s="87">
        <f t="shared" si="51"/>
        <v>38083.679331403291</v>
      </c>
      <c r="BD164" s="87">
        <f t="shared" si="52"/>
        <v>37100.874703496112</v>
      </c>
    </row>
    <row r="165" spans="2:56" s="79" customFormat="1" x14ac:dyDescent="0.2">
      <c r="B165" s="86">
        <f>'3. Investeringen'!B151</f>
        <v>137</v>
      </c>
      <c r="C165" s="86" t="str">
        <f>'3. Investeringen'!F151</f>
        <v>TD</v>
      </c>
      <c r="D165" s="86" t="str">
        <f>'3. Investeringen'!G151</f>
        <v>Nieuwe investeringen TD</v>
      </c>
      <c r="E165" s="121">
        <f>'3. Investeringen'!K151</f>
        <v>2013</v>
      </c>
      <c r="F165" s="20"/>
      <c r="G165" s="86">
        <f>'7. Nominale afschrijvingen'!R154</f>
        <v>0</v>
      </c>
      <c r="H165" s="86">
        <f>'7. Nominale afschrijvingen'!S154</f>
        <v>0</v>
      </c>
      <c r="I165" s="86">
        <f>'7. Nominale afschrijvingen'!T154</f>
        <v>41043.927980426</v>
      </c>
      <c r="J165" s="86">
        <f>'7. Nominale afschrijvingen'!U154</f>
        <v>82087.855960852001</v>
      </c>
      <c r="K165" s="86">
        <f>'7. Nominale afschrijvingen'!V154</f>
        <v>82087.855960852001</v>
      </c>
      <c r="L165" s="86">
        <f>'7. Nominale afschrijvingen'!W154</f>
        <v>82087.855960852001</v>
      </c>
      <c r="M165" s="86">
        <f>'7. Nominale afschrijvingen'!X154</f>
        <v>82087.855960852001</v>
      </c>
      <c r="N165" s="86">
        <f>'7. Nominale afschrijvingen'!Y154</f>
        <v>82087.855960852001</v>
      </c>
      <c r="O165" s="86">
        <f>'7. Nominale afschrijvingen'!Z154</f>
        <v>82087.855960852001</v>
      </c>
      <c r="P165" s="86">
        <f>'7. Nominale afschrijvingen'!AA154</f>
        <v>82087.855960852001</v>
      </c>
      <c r="Q165" s="86">
        <f>'7. Nominale afschrijvingen'!AB154</f>
        <v>82087.855960852001</v>
      </c>
      <c r="R165" s="86">
        <f>'7. Nominale afschrijvingen'!AC154</f>
        <v>98505.427153022378</v>
      </c>
      <c r="S165" s="86">
        <f>'7. Nominale afschrijvingen'!AD154</f>
        <v>95266.89256169014</v>
      </c>
      <c r="T165" s="86">
        <f>'7. Nominale afschrijvingen'!AE154</f>
        <v>92134.830340483895</v>
      </c>
      <c r="U165" s="86">
        <f>'7. Nominale afschrijvingen'!AF154</f>
        <v>89105.740027920052</v>
      </c>
      <c r="V165" s="86">
        <f>'7. Nominale afschrijvingen'!AG154</f>
        <v>86176.236246180211</v>
      </c>
      <c r="W165" s="65"/>
      <c r="X165" s="118">
        <f>IF($C165="TD",INDEX('4. CPI-tabel'!$D$20:$Z$42,$E165-2003,X$28-2003),
IF(X$28&gt;=$E165,MAX(1,INDEX('4. CPI-tabel'!$D$20:$Z$42,MAX($E165,2010)-2003,X$28-2003)),0))</f>
        <v>0</v>
      </c>
      <c r="Y165" s="118">
        <f>IF($C165="TD",INDEX('4. CPI-tabel'!$D$20:$Z$42,$E165-2003,Y$28-2003),
IF(Y$28&gt;=$E165,MAX(1,INDEX('4. CPI-tabel'!$D$20:$Z$42,MAX($E165,2010)-2003,Y$28-2003)),0))</f>
        <v>0</v>
      </c>
      <c r="Z165" s="118">
        <f>IF($C165="TD",INDEX('4. CPI-tabel'!$D$20:$Z$42,$E165-2003,Z$28-2003),
IF(Z$28&gt;=$E165,MAX(1,INDEX('4. CPI-tabel'!$D$20:$Z$42,MAX($E165,2010)-2003,Z$28-2003)),0))</f>
        <v>1</v>
      </c>
      <c r="AA165" s="118">
        <f>IF($C165="TD",INDEX('4. CPI-tabel'!$D$20:$Z$42,$E165-2003,AA$28-2003),
IF(AA$28&gt;=$E165,MAX(1,INDEX('4. CPI-tabel'!$D$20:$Z$42,MAX($E165,2010)-2003,AA$28-2003)),0))</f>
        <v>1.028</v>
      </c>
      <c r="AB165" s="118">
        <f>IF($C165="TD",INDEX('4. CPI-tabel'!$D$20:$Z$42,$E165-2003,AB$28-2003),
IF(AB$28&gt;=$E165,MAX(1,INDEX('4. CPI-tabel'!$D$20:$Z$42,MAX($E165,2010)-2003,AB$28-2003)),0))</f>
        <v>1.0382800000000001</v>
      </c>
      <c r="AC165" s="118">
        <f>IF($C165="TD",INDEX('4. CPI-tabel'!$D$20:$Z$42,$E165-2003,AC$28-2003),
IF(AC$28&gt;=$E165,MAX(1,INDEX('4. CPI-tabel'!$D$20:$Z$42,MAX($E165,2010)-2003,AC$28-2003)),0))</f>
        <v>1.0465862400000001</v>
      </c>
      <c r="AD165" s="118">
        <f>IF($C165="TD",INDEX('4. CPI-tabel'!$D$20:$Z$42,$E165-2003,AD$28-2003),
IF(AD$28&gt;=$E165,MAX(1,INDEX('4. CPI-tabel'!$D$20:$Z$42,MAX($E165,2010)-2003,AD$28-2003)),0))</f>
        <v>1.0486794124800001</v>
      </c>
      <c r="AE165" s="118">
        <f>IF($C165="TD",INDEX('4. CPI-tabel'!$D$20:$Z$42,$E165-2003,AE$28-2003),
IF(AE$28&gt;=$E165,MAX(1,INDEX('4. CPI-tabel'!$D$20:$Z$42,MAX($E165,2010)-2003,AE$28-2003)),0))</f>
        <v>1.0633609242547202</v>
      </c>
      <c r="AF165" s="118">
        <f>IF($C165="TD",INDEX('4. CPI-tabel'!$D$20:$Z$42,$E165-2003,AF$28-2003),
IF(AF$28&gt;=$E165,MAX(1,INDEX('4. CPI-tabel'!$D$20:$Z$42,MAX($E165,2010)-2003,AF$28-2003)),0))</f>
        <v>1.0856915036640693</v>
      </c>
      <c r="AG165" s="118">
        <f>IF($C165="TD",INDEX('4. CPI-tabel'!$D$20:$Z$42,$E165-2003,AG$28-2003),
IF(AG$28&gt;=$E165,MAX(1,INDEX('4. CPI-tabel'!$D$20:$Z$42,MAX($E165,2010)-2003,AG$28-2003)),0))</f>
        <v>1.1160908657666633</v>
      </c>
      <c r="AH165" s="118">
        <f>IF($C165="TD",INDEX('4. CPI-tabel'!$D$20:$Z$42,$E165-2003,AH$28-2003),
IF(AH$28&gt;=$E165,MAX(1,INDEX('4. CPI-tabel'!$D$20:$Z$42,MAX($E165,2010)-2003,AH$28-2003)),0))</f>
        <v>1.1239035018270298</v>
      </c>
      <c r="AI165" s="118">
        <f>IF($C165="TD",INDEX('4. CPI-tabel'!$D$20:$Z$42,$E165-2003,AI$28-2003),
IF(AI$28&gt;=$E165,MAX(1,INDEX('4. CPI-tabel'!$D$20:$Z$42,MAX($E165,2010)-2003,AI$28-2003)),0))</f>
        <v>1.1239035018270298</v>
      </c>
      <c r="AJ165" s="118">
        <f>IF($C165="TD",INDEX('4. CPI-tabel'!$D$20:$Z$42,$E165-2003,AJ$28-2003),
IF(AJ$28&gt;=$E165,MAX(1,INDEX('4. CPI-tabel'!$D$20:$Z$42,MAX($E165,2010)-2003,AJ$28-2003)),0))</f>
        <v>1.1239035018270298</v>
      </c>
      <c r="AK165" s="118">
        <f>IF($C165="TD",INDEX('4. CPI-tabel'!$D$20:$Z$42,$E165-2003,AK$28-2003),
IF(AK$28&gt;=$E165,MAX(1,INDEX('4. CPI-tabel'!$D$20:$Z$42,MAX($E165,2010)-2003,AK$28-2003)),0))</f>
        <v>1.1239035018270298</v>
      </c>
      <c r="AL165" s="118">
        <f>IF($C165="TD",INDEX('4. CPI-tabel'!$D$20:$Z$42,$E165-2003,AL$28-2003),
IF(AL$28&gt;=$E165,MAX(1,INDEX('4. CPI-tabel'!$D$20:$Z$42,MAX($E165,2010)-2003,AL$28-2003)),0))</f>
        <v>1.1239035018270298</v>
      </c>
      <c r="AM165" s="118">
        <f>IF($C165="TD",INDEX('4. CPI-tabel'!$D$20:$Z$42,$E165-2003,AM$28-2003),
IF(AM$28&gt;=$E165,MAX(1,INDEX('4. CPI-tabel'!$D$20:$Z$42,MAX($E165,2010)-2003,AM$28-2003)),0))</f>
        <v>1.1239035018270298</v>
      </c>
      <c r="AN165" s="20"/>
      <c r="AO165" s="87">
        <f t="shared" si="37"/>
        <v>0</v>
      </c>
      <c r="AP165" s="87">
        <f t="shared" si="38"/>
        <v>0</v>
      </c>
      <c r="AQ165" s="87">
        <f t="shared" si="39"/>
        <v>41043.927980426</v>
      </c>
      <c r="AR165" s="87">
        <f t="shared" si="40"/>
        <v>84386.315927755859</v>
      </c>
      <c r="AS165" s="87">
        <f t="shared" si="41"/>
        <v>85230.179087033423</v>
      </c>
      <c r="AT165" s="87">
        <f t="shared" si="42"/>
        <v>85912.020519729689</v>
      </c>
      <c r="AU165" s="87">
        <f t="shared" si="43"/>
        <v>86083.844560769154</v>
      </c>
      <c r="AV165" s="87">
        <f t="shared" si="44"/>
        <v>87289.018384619922</v>
      </c>
      <c r="AW165" s="87">
        <f t="shared" si="45"/>
        <v>89122.087770696948</v>
      </c>
      <c r="AX165" s="87">
        <f t="shared" si="46"/>
        <v>91617.506228276456</v>
      </c>
      <c r="AY165" s="87">
        <f t="shared" si="47"/>
        <v>92258.828771874381</v>
      </c>
      <c r="AZ165" s="87">
        <f t="shared" si="48"/>
        <v>110710.59452624923</v>
      </c>
      <c r="BA165" s="87">
        <f t="shared" si="49"/>
        <v>107070.79415826297</v>
      </c>
      <c r="BB165" s="87">
        <f t="shared" si="50"/>
        <v>103550.65845990913</v>
      </c>
      <c r="BC165" s="87">
        <f t="shared" si="51"/>
        <v>100146.25325026829</v>
      </c>
      <c r="BD165" s="87">
        <f t="shared" si="52"/>
        <v>96853.773691355353</v>
      </c>
    </row>
    <row r="166" spans="2:56" s="79" customFormat="1" x14ac:dyDescent="0.2">
      <c r="B166" s="86">
        <f>'3. Investeringen'!B152</f>
        <v>138</v>
      </c>
      <c r="C166" s="86" t="str">
        <f>'3. Investeringen'!F152</f>
        <v>TD</v>
      </c>
      <c r="D166" s="86" t="str">
        <f>'3. Investeringen'!G152</f>
        <v>Nieuwe investeringen TD</v>
      </c>
      <c r="E166" s="121">
        <f>'3. Investeringen'!K152</f>
        <v>2013</v>
      </c>
      <c r="F166" s="20"/>
      <c r="G166" s="86">
        <f>'7. Nominale afschrijvingen'!R155</f>
        <v>0</v>
      </c>
      <c r="H166" s="86">
        <f>'7. Nominale afschrijvingen'!S155</f>
        <v>0</v>
      </c>
      <c r="I166" s="86">
        <f>'7. Nominale afschrijvingen'!T155</f>
        <v>13016.657613910973</v>
      </c>
      <c r="J166" s="86">
        <f>'7. Nominale afschrijvingen'!U155</f>
        <v>26033.315227821946</v>
      </c>
      <c r="K166" s="86">
        <f>'7. Nominale afschrijvingen'!V155</f>
        <v>26033.315227821946</v>
      </c>
      <c r="L166" s="86">
        <f>'7. Nominale afschrijvingen'!W155</f>
        <v>26033.315227821946</v>
      </c>
      <c r="M166" s="86">
        <f>'7. Nominale afschrijvingen'!X155</f>
        <v>26033.315227821946</v>
      </c>
      <c r="N166" s="86">
        <f>'7. Nominale afschrijvingen'!Y155</f>
        <v>26033.315227821946</v>
      </c>
      <c r="O166" s="86">
        <f>'7. Nominale afschrijvingen'!Z155</f>
        <v>26033.315227821946</v>
      </c>
      <c r="P166" s="86">
        <f>'7. Nominale afschrijvingen'!AA155</f>
        <v>26033.315227821946</v>
      </c>
      <c r="Q166" s="86">
        <f>'7. Nominale afschrijvingen'!AB155</f>
        <v>26033.315227821946</v>
      </c>
      <c r="R166" s="86">
        <f>'7. Nominale afschrijvingen'!AC155</f>
        <v>31239.978273386336</v>
      </c>
      <c r="S166" s="86">
        <f>'7. Nominale afschrijvingen'!AD155</f>
        <v>29496.351579057791</v>
      </c>
      <c r="T166" s="86">
        <f>'7. Nominale afschrijvingen'!AE155</f>
        <v>27850.04358394759</v>
      </c>
      <c r="U166" s="86">
        <f>'7. Nominale afschrijvingen'!AF155</f>
        <v>26295.622546704002</v>
      </c>
      <c r="V166" s="86">
        <f>'7. Nominale afschrijvingen'!AG155</f>
        <v>25419.101795147202</v>
      </c>
      <c r="W166" s="65"/>
      <c r="X166" s="118">
        <f>IF($C166="TD",INDEX('4. CPI-tabel'!$D$20:$Z$42,$E166-2003,X$28-2003),
IF(X$28&gt;=$E166,MAX(1,INDEX('4. CPI-tabel'!$D$20:$Z$42,MAX($E166,2010)-2003,X$28-2003)),0))</f>
        <v>0</v>
      </c>
      <c r="Y166" s="118">
        <f>IF($C166="TD",INDEX('4. CPI-tabel'!$D$20:$Z$42,$E166-2003,Y$28-2003),
IF(Y$28&gt;=$E166,MAX(1,INDEX('4. CPI-tabel'!$D$20:$Z$42,MAX($E166,2010)-2003,Y$28-2003)),0))</f>
        <v>0</v>
      </c>
      <c r="Z166" s="118">
        <f>IF($C166="TD",INDEX('4. CPI-tabel'!$D$20:$Z$42,$E166-2003,Z$28-2003),
IF(Z$28&gt;=$E166,MAX(1,INDEX('4. CPI-tabel'!$D$20:$Z$42,MAX($E166,2010)-2003,Z$28-2003)),0))</f>
        <v>1</v>
      </c>
      <c r="AA166" s="118">
        <f>IF($C166="TD",INDEX('4. CPI-tabel'!$D$20:$Z$42,$E166-2003,AA$28-2003),
IF(AA$28&gt;=$E166,MAX(1,INDEX('4. CPI-tabel'!$D$20:$Z$42,MAX($E166,2010)-2003,AA$28-2003)),0))</f>
        <v>1.028</v>
      </c>
      <c r="AB166" s="118">
        <f>IF($C166="TD",INDEX('4. CPI-tabel'!$D$20:$Z$42,$E166-2003,AB$28-2003),
IF(AB$28&gt;=$E166,MAX(1,INDEX('4. CPI-tabel'!$D$20:$Z$42,MAX($E166,2010)-2003,AB$28-2003)),0))</f>
        <v>1.0382800000000001</v>
      </c>
      <c r="AC166" s="118">
        <f>IF($C166="TD",INDEX('4. CPI-tabel'!$D$20:$Z$42,$E166-2003,AC$28-2003),
IF(AC$28&gt;=$E166,MAX(1,INDEX('4. CPI-tabel'!$D$20:$Z$42,MAX($E166,2010)-2003,AC$28-2003)),0))</f>
        <v>1.0465862400000001</v>
      </c>
      <c r="AD166" s="118">
        <f>IF($C166="TD",INDEX('4. CPI-tabel'!$D$20:$Z$42,$E166-2003,AD$28-2003),
IF(AD$28&gt;=$E166,MAX(1,INDEX('4. CPI-tabel'!$D$20:$Z$42,MAX($E166,2010)-2003,AD$28-2003)),0))</f>
        <v>1.0486794124800001</v>
      </c>
      <c r="AE166" s="118">
        <f>IF($C166="TD",INDEX('4. CPI-tabel'!$D$20:$Z$42,$E166-2003,AE$28-2003),
IF(AE$28&gt;=$E166,MAX(1,INDEX('4. CPI-tabel'!$D$20:$Z$42,MAX($E166,2010)-2003,AE$28-2003)),0))</f>
        <v>1.0633609242547202</v>
      </c>
      <c r="AF166" s="118">
        <f>IF($C166="TD",INDEX('4. CPI-tabel'!$D$20:$Z$42,$E166-2003,AF$28-2003),
IF(AF$28&gt;=$E166,MAX(1,INDEX('4. CPI-tabel'!$D$20:$Z$42,MAX($E166,2010)-2003,AF$28-2003)),0))</f>
        <v>1.0856915036640693</v>
      </c>
      <c r="AG166" s="118">
        <f>IF($C166="TD",INDEX('4. CPI-tabel'!$D$20:$Z$42,$E166-2003,AG$28-2003),
IF(AG$28&gt;=$E166,MAX(1,INDEX('4. CPI-tabel'!$D$20:$Z$42,MAX($E166,2010)-2003,AG$28-2003)),0))</f>
        <v>1.1160908657666633</v>
      </c>
      <c r="AH166" s="118">
        <f>IF($C166="TD",INDEX('4. CPI-tabel'!$D$20:$Z$42,$E166-2003,AH$28-2003),
IF(AH$28&gt;=$E166,MAX(1,INDEX('4. CPI-tabel'!$D$20:$Z$42,MAX($E166,2010)-2003,AH$28-2003)),0))</f>
        <v>1.1239035018270298</v>
      </c>
      <c r="AI166" s="118">
        <f>IF($C166="TD",INDEX('4. CPI-tabel'!$D$20:$Z$42,$E166-2003,AI$28-2003),
IF(AI$28&gt;=$E166,MAX(1,INDEX('4. CPI-tabel'!$D$20:$Z$42,MAX($E166,2010)-2003,AI$28-2003)),0))</f>
        <v>1.1239035018270298</v>
      </c>
      <c r="AJ166" s="118">
        <f>IF($C166="TD",INDEX('4. CPI-tabel'!$D$20:$Z$42,$E166-2003,AJ$28-2003),
IF(AJ$28&gt;=$E166,MAX(1,INDEX('4. CPI-tabel'!$D$20:$Z$42,MAX($E166,2010)-2003,AJ$28-2003)),0))</f>
        <v>1.1239035018270298</v>
      </c>
      <c r="AK166" s="118">
        <f>IF($C166="TD",INDEX('4. CPI-tabel'!$D$20:$Z$42,$E166-2003,AK$28-2003),
IF(AK$28&gt;=$E166,MAX(1,INDEX('4. CPI-tabel'!$D$20:$Z$42,MAX($E166,2010)-2003,AK$28-2003)),0))</f>
        <v>1.1239035018270298</v>
      </c>
      <c r="AL166" s="118">
        <f>IF($C166="TD",INDEX('4. CPI-tabel'!$D$20:$Z$42,$E166-2003,AL$28-2003),
IF(AL$28&gt;=$E166,MAX(1,INDEX('4. CPI-tabel'!$D$20:$Z$42,MAX($E166,2010)-2003,AL$28-2003)),0))</f>
        <v>1.1239035018270298</v>
      </c>
      <c r="AM166" s="118">
        <f>IF($C166="TD",INDEX('4. CPI-tabel'!$D$20:$Z$42,$E166-2003,AM$28-2003),
IF(AM$28&gt;=$E166,MAX(1,INDEX('4. CPI-tabel'!$D$20:$Z$42,MAX($E166,2010)-2003,AM$28-2003)),0))</f>
        <v>1.1239035018270298</v>
      </c>
      <c r="AN166" s="20"/>
      <c r="AO166" s="87">
        <f t="shared" si="37"/>
        <v>0</v>
      </c>
      <c r="AP166" s="87">
        <f t="shared" si="38"/>
        <v>0</v>
      </c>
      <c r="AQ166" s="87">
        <f t="shared" si="39"/>
        <v>13016.657613910973</v>
      </c>
      <c r="AR166" s="87">
        <f t="shared" si="40"/>
        <v>26762.248054200962</v>
      </c>
      <c r="AS166" s="87">
        <f t="shared" si="41"/>
        <v>27029.870534742971</v>
      </c>
      <c r="AT166" s="87">
        <f t="shared" si="42"/>
        <v>27246.109499020917</v>
      </c>
      <c r="AU166" s="87">
        <f t="shared" si="43"/>
        <v>27300.601718018959</v>
      </c>
      <c r="AV166" s="87">
        <f t="shared" si="44"/>
        <v>27682.810142071226</v>
      </c>
      <c r="AW166" s="87">
        <f t="shared" si="45"/>
        <v>28264.149155054722</v>
      </c>
      <c r="AX166" s="87">
        <f t="shared" si="46"/>
        <v>29055.545331396253</v>
      </c>
      <c r="AY166" s="87">
        <f t="shared" si="47"/>
        <v>29258.934148716024</v>
      </c>
      <c r="AZ166" s="87">
        <f t="shared" si="48"/>
        <v>35110.720978459234</v>
      </c>
      <c r="BA166" s="87">
        <f t="shared" si="49"/>
        <v>33151.052830824294</v>
      </c>
      <c r="BB166" s="87">
        <f t="shared" si="50"/>
        <v>31300.761510034099</v>
      </c>
      <c r="BC166" s="87">
        <f t="shared" si="51"/>
        <v>29553.742262962427</v>
      </c>
      <c r="BD166" s="87">
        <f t="shared" si="52"/>
        <v>28568.617520863681</v>
      </c>
    </row>
    <row r="167" spans="2:56" s="79" customFormat="1" x14ac:dyDescent="0.2">
      <c r="B167" s="86">
        <f>'3. Investeringen'!B153</f>
        <v>139</v>
      </c>
      <c r="C167" s="86" t="str">
        <f>'3. Investeringen'!F153</f>
        <v>TD</v>
      </c>
      <c r="D167" s="86" t="str">
        <f>'3. Investeringen'!G153</f>
        <v>Nieuwe investeringen TD</v>
      </c>
      <c r="E167" s="121">
        <f>'3. Investeringen'!K153</f>
        <v>2013</v>
      </c>
      <c r="F167" s="20"/>
      <c r="G167" s="86">
        <f>'7. Nominale afschrijvingen'!R156</f>
        <v>0</v>
      </c>
      <c r="H167" s="86">
        <f>'7. Nominale afschrijvingen'!S156</f>
        <v>0</v>
      </c>
      <c r="I167" s="86">
        <f>'7. Nominale afschrijvingen'!T156</f>
        <v>28.025877088232143</v>
      </c>
      <c r="J167" s="86">
        <f>'7. Nominale afschrijvingen'!U156</f>
        <v>56.051754176464279</v>
      </c>
      <c r="K167" s="86">
        <f>'7. Nominale afschrijvingen'!V156</f>
        <v>56.051754176464279</v>
      </c>
      <c r="L167" s="86">
        <f>'7. Nominale afschrijvingen'!W156</f>
        <v>56.051754176464279</v>
      </c>
      <c r="M167" s="86">
        <f>'7. Nominale afschrijvingen'!X156</f>
        <v>56.051754176464279</v>
      </c>
      <c r="N167" s="86">
        <f>'7. Nominale afschrijvingen'!Y156</f>
        <v>56.051754176464279</v>
      </c>
      <c r="O167" s="86">
        <f>'7. Nominale afschrijvingen'!Z156</f>
        <v>56.051754176464279</v>
      </c>
      <c r="P167" s="86">
        <f>'7. Nominale afschrijvingen'!AA156</f>
        <v>56.051754176464279</v>
      </c>
      <c r="Q167" s="86">
        <f>'7. Nominale afschrijvingen'!AB156</f>
        <v>56.051754176464279</v>
      </c>
      <c r="R167" s="86">
        <f>'7. Nominale afschrijvingen'!AC156</f>
        <v>67.262105011757143</v>
      </c>
      <c r="S167" s="86">
        <f>'7. Nominale afschrijvingen'!AD156</f>
        <v>62.370315556356623</v>
      </c>
      <c r="T167" s="86">
        <f>'7. Nominale afschrijvingen'!AE156</f>
        <v>57.834292606803409</v>
      </c>
      <c r="U167" s="86">
        <f>'7. Nominale afschrijvingen'!AF156</f>
        <v>54.621276350869891</v>
      </c>
      <c r="V167" s="86">
        <f>'7. Nominale afschrijvingen'!AG156</f>
        <v>54.621276350869891</v>
      </c>
      <c r="W167" s="65"/>
      <c r="X167" s="118">
        <f>IF($C167="TD",INDEX('4. CPI-tabel'!$D$20:$Z$42,$E167-2003,X$28-2003),
IF(X$28&gt;=$E167,MAX(1,INDEX('4. CPI-tabel'!$D$20:$Z$42,MAX($E167,2010)-2003,X$28-2003)),0))</f>
        <v>0</v>
      </c>
      <c r="Y167" s="118">
        <f>IF($C167="TD",INDEX('4. CPI-tabel'!$D$20:$Z$42,$E167-2003,Y$28-2003),
IF(Y$28&gt;=$E167,MAX(1,INDEX('4. CPI-tabel'!$D$20:$Z$42,MAX($E167,2010)-2003,Y$28-2003)),0))</f>
        <v>0</v>
      </c>
      <c r="Z167" s="118">
        <f>IF($C167="TD",INDEX('4. CPI-tabel'!$D$20:$Z$42,$E167-2003,Z$28-2003),
IF(Z$28&gt;=$E167,MAX(1,INDEX('4. CPI-tabel'!$D$20:$Z$42,MAX($E167,2010)-2003,Z$28-2003)),0))</f>
        <v>1</v>
      </c>
      <c r="AA167" s="118">
        <f>IF($C167="TD",INDEX('4. CPI-tabel'!$D$20:$Z$42,$E167-2003,AA$28-2003),
IF(AA$28&gt;=$E167,MAX(1,INDEX('4. CPI-tabel'!$D$20:$Z$42,MAX($E167,2010)-2003,AA$28-2003)),0))</f>
        <v>1.028</v>
      </c>
      <c r="AB167" s="118">
        <f>IF($C167="TD",INDEX('4. CPI-tabel'!$D$20:$Z$42,$E167-2003,AB$28-2003),
IF(AB$28&gt;=$E167,MAX(1,INDEX('4. CPI-tabel'!$D$20:$Z$42,MAX($E167,2010)-2003,AB$28-2003)),0))</f>
        <v>1.0382800000000001</v>
      </c>
      <c r="AC167" s="118">
        <f>IF($C167="TD",INDEX('4. CPI-tabel'!$D$20:$Z$42,$E167-2003,AC$28-2003),
IF(AC$28&gt;=$E167,MAX(1,INDEX('4. CPI-tabel'!$D$20:$Z$42,MAX($E167,2010)-2003,AC$28-2003)),0))</f>
        <v>1.0465862400000001</v>
      </c>
      <c r="AD167" s="118">
        <f>IF($C167="TD",INDEX('4. CPI-tabel'!$D$20:$Z$42,$E167-2003,AD$28-2003),
IF(AD$28&gt;=$E167,MAX(1,INDEX('4. CPI-tabel'!$D$20:$Z$42,MAX($E167,2010)-2003,AD$28-2003)),0))</f>
        <v>1.0486794124800001</v>
      </c>
      <c r="AE167" s="118">
        <f>IF($C167="TD",INDEX('4. CPI-tabel'!$D$20:$Z$42,$E167-2003,AE$28-2003),
IF(AE$28&gt;=$E167,MAX(1,INDEX('4. CPI-tabel'!$D$20:$Z$42,MAX($E167,2010)-2003,AE$28-2003)),0))</f>
        <v>1.0633609242547202</v>
      </c>
      <c r="AF167" s="118">
        <f>IF($C167="TD",INDEX('4. CPI-tabel'!$D$20:$Z$42,$E167-2003,AF$28-2003),
IF(AF$28&gt;=$E167,MAX(1,INDEX('4. CPI-tabel'!$D$20:$Z$42,MAX($E167,2010)-2003,AF$28-2003)),0))</f>
        <v>1.0856915036640693</v>
      </c>
      <c r="AG167" s="118">
        <f>IF($C167="TD",INDEX('4. CPI-tabel'!$D$20:$Z$42,$E167-2003,AG$28-2003),
IF(AG$28&gt;=$E167,MAX(1,INDEX('4. CPI-tabel'!$D$20:$Z$42,MAX($E167,2010)-2003,AG$28-2003)),0))</f>
        <v>1.1160908657666633</v>
      </c>
      <c r="AH167" s="118">
        <f>IF($C167="TD",INDEX('4. CPI-tabel'!$D$20:$Z$42,$E167-2003,AH$28-2003),
IF(AH$28&gt;=$E167,MAX(1,INDEX('4. CPI-tabel'!$D$20:$Z$42,MAX($E167,2010)-2003,AH$28-2003)),0))</f>
        <v>1.1239035018270298</v>
      </c>
      <c r="AI167" s="118">
        <f>IF($C167="TD",INDEX('4. CPI-tabel'!$D$20:$Z$42,$E167-2003,AI$28-2003),
IF(AI$28&gt;=$E167,MAX(1,INDEX('4. CPI-tabel'!$D$20:$Z$42,MAX($E167,2010)-2003,AI$28-2003)),0))</f>
        <v>1.1239035018270298</v>
      </c>
      <c r="AJ167" s="118">
        <f>IF($C167="TD",INDEX('4. CPI-tabel'!$D$20:$Z$42,$E167-2003,AJ$28-2003),
IF(AJ$28&gt;=$E167,MAX(1,INDEX('4. CPI-tabel'!$D$20:$Z$42,MAX($E167,2010)-2003,AJ$28-2003)),0))</f>
        <v>1.1239035018270298</v>
      </c>
      <c r="AK167" s="118">
        <f>IF($C167="TD",INDEX('4. CPI-tabel'!$D$20:$Z$42,$E167-2003,AK$28-2003),
IF(AK$28&gt;=$E167,MAX(1,INDEX('4. CPI-tabel'!$D$20:$Z$42,MAX($E167,2010)-2003,AK$28-2003)),0))</f>
        <v>1.1239035018270298</v>
      </c>
      <c r="AL167" s="118">
        <f>IF($C167="TD",INDEX('4. CPI-tabel'!$D$20:$Z$42,$E167-2003,AL$28-2003),
IF(AL$28&gt;=$E167,MAX(1,INDEX('4. CPI-tabel'!$D$20:$Z$42,MAX($E167,2010)-2003,AL$28-2003)),0))</f>
        <v>1.1239035018270298</v>
      </c>
      <c r="AM167" s="118">
        <f>IF($C167="TD",INDEX('4. CPI-tabel'!$D$20:$Z$42,$E167-2003,AM$28-2003),
IF(AM$28&gt;=$E167,MAX(1,INDEX('4. CPI-tabel'!$D$20:$Z$42,MAX($E167,2010)-2003,AM$28-2003)),0))</f>
        <v>1.1239035018270298</v>
      </c>
      <c r="AN167" s="20"/>
      <c r="AO167" s="87">
        <f t="shared" si="37"/>
        <v>0</v>
      </c>
      <c r="AP167" s="87">
        <f t="shared" si="38"/>
        <v>0</v>
      </c>
      <c r="AQ167" s="87">
        <f t="shared" si="39"/>
        <v>28.025877088232143</v>
      </c>
      <c r="AR167" s="87">
        <f t="shared" si="40"/>
        <v>57.62120329340528</v>
      </c>
      <c r="AS167" s="87">
        <f t="shared" si="41"/>
        <v>58.197415326339339</v>
      </c>
      <c r="AT167" s="87">
        <f t="shared" si="42"/>
        <v>58.662994648950054</v>
      </c>
      <c r="AU167" s="87">
        <f t="shared" si="43"/>
        <v>58.78032063824795</v>
      </c>
      <c r="AV167" s="87">
        <f t="shared" si="44"/>
        <v>59.603245127183428</v>
      </c>
      <c r="AW167" s="87">
        <f t="shared" si="45"/>
        <v>60.854913274854276</v>
      </c>
      <c r="AX167" s="87">
        <f t="shared" si="46"/>
        <v>62.5588508465502</v>
      </c>
      <c r="AY167" s="87">
        <f t="shared" si="47"/>
        <v>62.996762802476049</v>
      </c>
      <c r="AZ167" s="87">
        <f t="shared" si="48"/>
        <v>75.596115362971261</v>
      </c>
      <c r="BA167" s="87">
        <f t="shared" si="49"/>
        <v>70.098216063846081</v>
      </c>
      <c r="BB167" s="87">
        <f t="shared" si="50"/>
        <v>65.000163986475457</v>
      </c>
      <c r="BC167" s="87">
        <f t="shared" si="51"/>
        <v>61.389043765004601</v>
      </c>
      <c r="BD167" s="87">
        <f t="shared" si="52"/>
        <v>61.389043765004601</v>
      </c>
    </row>
    <row r="168" spans="2:56" s="79" customFormat="1" x14ac:dyDescent="0.2">
      <c r="B168" s="86">
        <f>'3. Investeringen'!B154</f>
        <v>140</v>
      </c>
      <c r="C168" s="86" t="str">
        <f>'3. Investeringen'!F154</f>
        <v>TD</v>
      </c>
      <c r="D168" s="86" t="str">
        <f>'3. Investeringen'!G154</f>
        <v>Nieuwe investeringen TD</v>
      </c>
      <c r="E168" s="121">
        <f>'3. Investeringen'!K154</f>
        <v>2013</v>
      </c>
      <c r="F168" s="20"/>
      <c r="G168" s="86">
        <f>'7. Nominale afschrijvingen'!R157</f>
        <v>0</v>
      </c>
      <c r="H168" s="86">
        <f>'7. Nominale afschrijvingen'!S157</f>
        <v>0</v>
      </c>
      <c r="I168" s="86">
        <f>'7. Nominale afschrijvingen'!T157</f>
        <v>19632.297106582348</v>
      </c>
      <c r="J168" s="86">
        <f>'7. Nominale afschrijvingen'!U157</f>
        <v>39264.594213164695</v>
      </c>
      <c r="K168" s="86">
        <f>'7. Nominale afschrijvingen'!V157</f>
        <v>39264.594213164695</v>
      </c>
      <c r="L168" s="86">
        <f>'7. Nominale afschrijvingen'!W157</f>
        <v>39264.594213164695</v>
      </c>
      <c r="M168" s="86">
        <f>'7. Nominale afschrijvingen'!X157</f>
        <v>39264.594213164695</v>
      </c>
      <c r="N168" s="86">
        <f>'7. Nominale afschrijvingen'!Y157</f>
        <v>39264.594213164695</v>
      </c>
      <c r="O168" s="86">
        <f>'7. Nominale afschrijvingen'!Z157</f>
        <v>39264.594213164695</v>
      </c>
      <c r="P168" s="86">
        <f>'7. Nominale afschrijvingen'!AA157</f>
        <v>39264.594213164695</v>
      </c>
      <c r="Q168" s="86">
        <f>'7. Nominale afschrijvingen'!AB157</f>
        <v>39264.594213164695</v>
      </c>
      <c r="R168" s="86">
        <f>'7. Nominale afschrijvingen'!AC157</f>
        <v>47117.513055797572</v>
      </c>
      <c r="S168" s="86">
        <f>'7. Nominale afschrijvingen'!AD157</f>
        <v>11779.378263949395</v>
      </c>
      <c r="T168" s="86">
        <f>'7. Nominale afschrijvingen'!AE157</f>
        <v>0</v>
      </c>
      <c r="U168" s="86">
        <f>'7. Nominale afschrijvingen'!AF157</f>
        <v>0</v>
      </c>
      <c r="V168" s="86">
        <f>'7. Nominale afschrijvingen'!AG157</f>
        <v>0</v>
      </c>
      <c r="W168" s="65"/>
      <c r="X168" s="118">
        <f>IF($C168="TD",INDEX('4. CPI-tabel'!$D$20:$Z$42,$E168-2003,X$28-2003),
IF(X$28&gt;=$E168,MAX(1,INDEX('4. CPI-tabel'!$D$20:$Z$42,MAX($E168,2010)-2003,X$28-2003)),0))</f>
        <v>0</v>
      </c>
      <c r="Y168" s="118">
        <f>IF($C168="TD",INDEX('4. CPI-tabel'!$D$20:$Z$42,$E168-2003,Y$28-2003),
IF(Y$28&gt;=$E168,MAX(1,INDEX('4. CPI-tabel'!$D$20:$Z$42,MAX($E168,2010)-2003,Y$28-2003)),0))</f>
        <v>0</v>
      </c>
      <c r="Z168" s="118">
        <f>IF($C168="TD",INDEX('4. CPI-tabel'!$D$20:$Z$42,$E168-2003,Z$28-2003),
IF(Z$28&gt;=$E168,MAX(1,INDEX('4. CPI-tabel'!$D$20:$Z$42,MAX($E168,2010)-2003,Z$28-2003)),0))</f>
        <v>1</v>
      </c>
      <c r="AA168" s="118">
        <f>IF($C168="TD",INDEX('4. CPI-tabel'!$D$20:$Z$42,$E168-2003,AA$28-2003),
IF(AA$28&gt;=$E168,MAX(1,INDEX('4. CPI-tabel'!$D$20:$Z$42,MAX($E168,2010)-2003,AA$28-2003)),0))</f>
        <v>1.028</v>
      </c>
      <c r="AB168" s="118">
        <f>IF($C168="TD",INDEX('4. CPI-tabel'!$D$20:$Z$42,$E168-2003,AB$28-2003),
IF(AB$28&gt;=$E168,MAX(1,INDEX('4. CPI-tabel'!$D$20:$Z$42,MAX($E168,2010)-2003,AB$28-2003)),0))</f>
        <v>1.0382800000000001</v>
      </c>
      <c r="AC168" s="118">
        <f>IF($C168="TD",INDEX('4. CPI-tabel'!$D$20:$Z$42,$E168-2003,AC$28-2003),
IF(AC$28&gt;=$E168,MAX(1,INDEX('4. CPI-tabel'!$D$20:$Z$42,MAX($E168,2010)-2003,AC$28-2003)),0))</f>
        <v>1.0465862400000001</v>
      </c>
      <c r="AD168" s="118">
        <f>IF($C168="TD",INDEX('4. CPI-tabel'!$D$20:$Z$42,$E168-2003,AD$28-2003),
IF(AD$28&gt;=$E168,MAX(1,INDEX('4. CPI-tabel'!$D$20:$Z$42,MAX($E168,2010)-2003,AD$28-2003)),0))</f>
        <v>1.0486794124800001</v>
      </c>
      <c r="AE168" s="118">
        <f>IF($C168="TD",INDEX('4. CPI-tabel'!$D$20:$Z$42,$E168-2003,AE$28-2003),
IF(AE$28&gt;=$E168,MAX(1,INDEX('4. CPI-tabel'!$D$20:$Z$42,MAX($E168,2010)-2003,AE$28-2003)),0))</f>
        <v>1.0633609242547202</v>
      </c>
      <c r="AF168" s="118">
        <f>IF($C168="TD",INDEX('4. CPI-tabel'!$D$20:$Z$42,$E168-2003,AF$28-2003),
IF(AF$28&gt;=$E168,MAX(1,INDEX('4. CPI-tabel'!$D$20:$Z$42,MAX($E168,2010)-2003,AF$28-2003)),0))</f>
        <v>1.0856915036640693</v>
      </c>
      <c r="AG168" s="118">
        <f>IF($C168="TD",INDEX('4. CPI-tabel'!$D$20:$Z$42,$E168-2003,AG$28-2003),
IF(AG$28&gt;=$E168,MAX(1,INDEX('4. CPI-tabel'!$D$20:$Z$42,MAX($E168,2010)-2003,AG$28-2003)),0))</f>
        <v>1.1160908657666633</v>
      </c>
      <c r="AH168" s="118">
        <f>IF($C168="TD",INDEX('4. CPI-tabel'!$D$20:$Z$42,$E168-2003,AH$28-2003),
IF(AH$28&gt;=$E168,MAX(1,INDEX('4. CPI-tabel'!$D$20:$Z$42,MAX($E168,2010)-2003,AH$28-2003)),0))</f>
        <v>1.1239035018270298</v>
      </c>
      <c r="AI168" s="118">
        <f>IF($C168="TD",INDEX('4. CPI-tabel'!$D$20:$Z$42,$E168-2003,AI$28-2003),
IF(AI$28&gt;=$E168,MAX(1,INDEX('4. CPI-tabel'!$D$20:$Z$42,MAX($E168,2010)-2003,AI$28-2003)),0))</f>
        <v>1.1239035018270298</v>
      </c>
      <c r="AJ168" s="118">
        <f>IF($C168="TD",INDEX('4. CPI-tabel'!$D$20:$Z$42,$E168-2003,AJ$28-2003),
IF(AJ$28&gt;=$E168,MAX(1,INDEX('4. CPI-tabel'!$D$20:$Z$42,MAX($E168,2010)-2003,AJ$28-2003)),0))</f>
        <v>1.1239035018270298</v>
      </c>
      <c r="AK168" s="118">
        <f>IF($C168="TD",INDEX('4. CPI-tabel'!$D$20:$Z$42,$E168-2003,AK$28-2003),
IF(AK$28&gt;=$E168,MAX(1,INDEX('4. CPI-tabel'!$D$20:$Z$42,MAX($E168,2010)-2003,AK$28-2003)),0))</f>
        <v>1.1239035018270298</v>
      </c>
      <c r="AL168" s="118">
        <f>IF($C168="TD",INDEX('4. CPI-tabel'!$D$20:$Z$42,$E168-2003,AL$28-2003),
IF(AL$28&gt;=$E168,MAX(1,INDEX('4. CPI-tabel'!$D$20:$Z$42,MAX($E168,2010)-2003,AL$28-2003)),0))</f>
        <v>1.1239035018270298</v>
      </c>
      <c r="AM168" s="118">
        <f>IF($C168="TD",INDEX('4. CPI-tabel'!$D$20:$Z$42,$E168-2003,AM$28-2003),
IF(AM$28&gt;=$E168,MAX(1,INDEX('4. CPI-tabel'!$D$20:$Z$42,MAX($E168,2010)-2003,AM$28-2003)),0))</f>
        <v>1.1239035018270298</v>
      </c>
      <c r="AN168" s="20"/>
      <c r="AO168" s="87">
        <f t="shared" si="37"/>
        <v>0</v>
      </c>
      <c r="AP168" s="87">
        <f t="shared" si="38"/>
        <v>0</v>
      </c>
      <c r="AQ168" s="87">
        <f t="shared" si="39"/>
        <v>19632.297106582348</v>
      </c>
      <c r="AR168" s="87">
        <f t="shared" si="40"/>
        <v>40364.002851133308</v>
      </c>
      <c r="AS168" s="87">
        <f t="shared" si="41"/>
        <v>40767.642879644642</v>
      </c>
      <c r="AT168" s="87">
        <f t="shared" si="42"/>
        <v>41093.784022681801</v>
      </c>
      <c r="AU168" s="87">
        <f t="shared" si="43"/>
        <v>41175.97159072716</v>
      </c>
      <c r="AV168" s="87">
        <f t="shared" si="44"/>
        <v>41752.435192997349</v>
      </c>
      <c r="AW168" s="87">
        <f t="shared" si="45"/>
        <v>42629.236332050292</v>
      </c>
      <c r="AX168" s="87">
        <f t="shared" si="46"/>
        <v>43822.854949347704</v>
      </c>
      <c r="AY168" s="87">
        <f t="shared" si="47"/>
        <v>44129.614933993129</v>
      </c>
      <c r="AZ168" s="87">
        <f t="shared" si="48"/>
        <v>52955.537920791685</v>
      </c>
      <c r="BA168" s="87">
        <f t="shared" si="49"/>
        <v>13238.884480197923</v>
      </c>
      <c r="BB168" s="87">
        <f t="shared" si="50"/>
        <v>0</v>
      </c>
      <c r="BC168" s="87">
        <f t="shared" si="51"/>
        <v>0</v>
      </c>
      <c r="BD168" s="87">
        <f t="shared" si="52"/>
        <v>0</v>
      </c>
    </row>
    <row r="169" spans="2:56" s="79" customFormat="1" x14ac:dyDescent="0.2">
      <c r="B169" s="86">
        <f>'3. Investeringen'!B155</f>
        <v>141</v>
      </c>
      <c r="C169" s="86" t="str">
        <f>'3. Investeringen'!F155</f>
        <v>TD</v>
      </c>
      <c r="D169" s="86" t="str">
        <f>'3. Investeringen'!G155</f>
        <v>Nieuwe investeringen TD</v>
      </c>
      <c r="E169" s="121">
        <f>'3. Investeringen'!K155</f>
        <v>2013</v>
      </c>
      <c r="F169" s="20"/>
      <c r="G169" s="86">
        <f>'7. Nominale afschrijvingen'!R158</f>
        <v>0</v>
      </c>
      <c r="H169" s="86">
        <f>'7. Nominale afschrijvingen'!S158</f>
        <v>0</v>
      </c>
      <c r="I169" s="86">
        <f>'7. Nominale afschrijvingen'!T158</f>
        <v>0</v>
      </c>
      <c r="J169" s="86">
        <f>'7. Nominale afschrijvingen'!U158</f>
        <v>0</v>
      </c>
      <c r="K169" s="86">
        <f>'7. Nominale afschrijvingen'!V158</f>
        <v>0</v>
      </c>
      <c r="L169" s="86">
        <f>'7. Nominale afschrijvingen'!W158</f>
        <v>0</v>
      </c>
      <c r="M169" s="86">
        <f>'7. Nominale afschrijvingen'!X158</f>
        <v>0</v>
      </c>
      <c r="N169" s="86">
        <f>'7. Nominale afschrijvingen'!Y158</f>
        <v>0</v>
      </c>
      <c r="O169" s="86">
        <f>'7. Nominale afschrijvingen'!Z158</f>
        <v>0</v>
      </c>
      <c r="P169" s="86">
        <f>'7. Nominale afschrijvingen'!AA158</f>
        <v>0</v>
      </c>
      <c r="Q169" s="86">
        <f>'7. Nominale afschrijvingen'!AB158</f>
        <v>0</v>
      </c>
      <c r="R169" s="86">
        <f>'7. Nominale afschrijvingen'!AC158</f>
        <v>0</v>
      </c>
      <c r="S169" s="86">
        <f>'7. Nominale afschrijvingen'!AD158</f>
        <v>0</v>
      </c>
      <c r="T169" s="86">
        <f>'7. Nominale afschrijvingen'!AE158</f>
        <v>0</v>
      </c>
      <c r="U169" s="86">
        <f>'7. Nominale afschrijvingen'!AF158</f>
        <v>0</v>
      </c>
      <c r="V169" s="86">
        <f>'7. Nominale afschrijvingen'!AG158</f>
        <v>0</v>
      </c>
      <c r="W169" s="65"/>
      <c r="X169" s="118">
        <f>IF($C169="TD",INDEX('4. CPI-tabel'!$D$20:$Z$42,$E169-2003,X$28-2003),
IF(X$28&gt;=$E169,MAX(1,INDEX('4. CPI-tabel'!$D$20:$Z$42,MAX($E169,2010)-2003,X$28-2003)),0))</f>
        <v>0</v>
      </c>
      <c r="Y169" s="118">
        <f>IF($C169="TD",INDEX('4. CPI-tabel'!$D$20:$Z$42,$E169-2003,Y$28-2003),
IF(Y$28&gt;=$E169,MAX(1,INDEX('4. CPI-tabel'!$D$20:$Z$42,MAX($E169,2010)-2003,Y$28-2003)),0))</f>
        <v>0</v>
      </c>
      <c r="Z169" s="118">
        <f>IF($C169="TD",INDEX('4. CPI-tabel'!$D$20:$Z$42,$E169-2003,Z$28-2003),
IF(Z$28&gt;=$E169,MAX(1,INDEX('4. CPI-tabel'!$D$20:$Z$42,MAX($E169,2010)-2003,Z$28-2003)),0))</f>
        <v>1</v>
      </c>
      <c r="AA169" s="118">
        <f>IF($C169="TD",INDEX('4. CPI-tabel'!$D$20:$Z$42,$E169-2003,AA$28-2003),
IF(AA$28&gt;=$E169,MAX(1,INDEX('4. CPI-tabel'!$D$20:$Z$42,MAX($E169,2010)-2003,AA$28-2003)),0))</f>
        <v>1.028</v>
      </c>
      <c r="AB169" s="118">
        <f>IF($C169="TD",INDEX('4. CPI-tabel'!$D$20:$Z$42,$E169-2003,AB$28-2003),
IF(AB$28&gt;=$E169,MAX(1,INDEX('4. CPI-tabel'!$D$20:$Z$42,MAX($E169,2010)-2003,AB$28-2003)),0))</f>
        <v>1.0382800000000001</v>
      </c>
      <c r="AC169" s="118">
        <f>IF($C169="TD",INDEX('4. CPI-tabel'!$D$20:$Z$42,$E169-2003,AC$28-2003),
IF(AC$28&gt;=$E169,MAX(1,INDEX('4. CPI-tabel'!$D$20:$Z$42,MAX($E169,2010)-2003,AC$28-2003)),0))</f>
        <v>1.0465862400000001</v>
      </c>
      <c r="AD169" s="118">
        <f>IF($C169="TD",INDEX('4. CPI-tabel'!$D$20:$Z$42,$E169-2003,AD$28-2003),
IF(AD$28&gt;=$E169,MAX(1,INDEX('4. CPI-tabel'!$D$20:$Z$42,MAX($E169,2010)-2003,AD$28-2003)),0))</f>
        <v>1.0486794124800001</v>
      </c>
      <c r="AE169" s="118">
        <f>IF($C169="TD",INDEX('4. CPI-tabel'!$D$20:$Z$42,$E169-2003,AE$28-2003),
IF(AE$28&gt;=$E169,MAX(1,INDEX('4. CPI-tabel'!$D$20:$Z$42,MAX($E169,2010)-2003,AE$28-2003)),0))</f>
        <v>1.0633609242547202</v>
      </c>
      <c r="AF169" s="118">
        <f>IF($C169="TD",INDEX('4. CPI-tabel'!$D$20:$Z$42,$E169-2003,AF$28-2003),
IF(AF$28&gt;=$E169,MAX(1,INDEX('4. CPI-tabel'!$D$20:$Z$42,MAX($E169,2010)-2003,AF$28-2003)),0))</f>
        <v>1.0856915036640693</v>
      </c>
      <c r="AG169" s="118">
        <f>IF($C169="TD",INDEX('4. CPI-tabel'!$D$20:$Z$42,$E169-2003,AG$28-2003),
IF(AG$28&gt;=$E169,MAX(1,INDEX('4. CPI-tabel'!$D$20:$Z$42,MAX($E169,2010)-2003,AG$28-2003)),0))</f>
        <v>1.1160908657666633</v>
      </c>
      <c r="AH169" s="118">
        <f>IF($C169="TD",INDEX('4. CPI-tabel'!$D$20:$Z$42,$E169-2003,AH$28-2003),
IF(AH$28&gt;=$E169,MAX(1,INDEX('4. CPI-tabel'!$D$20:$Z$42,MAX($E169,2010)-2003,AH$28-2003)),0))</f>
        <v>1.1239035018270298</v>
      </c>
      <c r="AI169" s="118">
        <f>IF($C169="TD",INDEX('4. CPI-tabel'!$D$20:$Z$42,$E169-2003,AI$28-2003),
IF(AI$28&gt;=$E169,MAX(1,INDEX('4. CPI-tabel'!$D$20:$Z$42,MAX($E169,2010)-2003,AI$28-2003)),0))</f>
        <v>1.1239035018270298</v>
      </c>
      <c r="AJ169" s="118">
        <f>IF($C169="TD",INDEX('4. CPI-tabel'!$D$20:$Z$42,$E169-2003,AJ$28-2003),
IF(AJ$28&gt;=$E169,MAX(1,INDEX('4. CPI-tabel'!$D$20:$Z$42,MAX($E169,2010)-2003,AJ$28-2003)),0))</f>
        <v>1.1239035018270298</v>
      </c>
      <c r="AK169" s="118">
        <f>IF($C169="TD",INDEX('4. CPI-tabel'!$D$20:$Z$42,$E169-2003,AK$28-2003),
IF(AK$28&gt;=$E169,MAX(1,INDEX('4. CPI-tabel'!$D$20:$Z$42,MAX($E169,2010)-2003,AK$28-2003)),0))</f>
        <v>1.1239035018270298</v>
      </c>
      <c r="AL169" s="118">
        <f>IF($C169="TD",INDEX('4. CPI-tabel'!$D$20:$Z$42,$E169-2003,AL$28-2003),
IF(AL$28&gt;=$E169,MAX(1,INDEX('4. CPI-tabel'!$D$20:$Z$42,MAX($E169,2010)-2003,AL$28-2003)),0))</f>
        <v>1.1239035018270298</v>
      </c>
      <c r="AM169" s="118">
        <f>IF($C169="TD",INDEX('4. CPI-tabel'!$D$20:$Z$42,$E169-2003,AM$28-2003),
IF(AM$28&gt;=$E169,MAX(1,INDEX('4. CPI-tabel'!$D$20:$Z$42,MAX($E169,2010)-2003,AM$28-2003)),0))</f>
        <v>1.1239035018270298</v>
      </c>
      <c r="AN169" s="20"/>
      <c r="AO169" s="87">
        <f t="shared" si="37"/>
        <v>0</v>
      </c>
      <c r="AP169" s="87">
        <f t="shared" si="38"/>
        <v>0</v>
      </c>
      <c r="AQ169" s="87">
        <f t="shared" si="39"/>
        <v>0</v>
      </c>
      <c r="AR169" s="87">
        <f t="shared" si="40"/>
        <v>0</v>
      </c>
      <c r="AS169" s="87">
        <f t="shared" si="41"/>
        <v>0</v>
      </c>
      <c r="AT169" s="87">
        <f t="shared" si="42"/>
        <v>0</v>
      </c>
      <c r="AU169" s="87">
        <f t="shared" si="43"/>
        <v>0</v>
      </c>
      <c r="AV169" s="87">
        <f t="shared" si="44"/>
        <v>0</v>
      </c>
      <c r="AW169" s="87">
        <f t="shared" si="45"/>
        <v>0</v>
      </c>
      <c r="AX169" s="87">
        <f t="shared" si="46"/>
        <v>0</v>
      </c>
      <c r="AY169" s="87">
        <f t="shared" si="47"/>
        <v>0</v>
      </c>
      <c r="AZ169" s="87">
        <f t="shared" si="48"/>
        <v>0</v>
      </c>
      <c r="BA169" s="87">
        <f t="shared" si="49"/>
        <v>0</v>
      </c>
      <c r="BB169" s="87">
        <f t="shared" si="50"/>
        <v>0</v>
      </c>
      <c r="BC169" s="87">
        <f t="shared" si="51"/>
        <v>0</v>
      </c>
      <c r="BD169" s="87">
        <f t="shared" si="52"/>
        <v>0</v>
      </c>
    </row>
    <row r="170" spans="2:56" s="79" customFormat="1" x14ac:dyDescent="0.2">
      <c r="B170" s="86">
        <f>'3. Investeringen'!B156</f>
        <v>142</v>
      </c>
      <c r="C170" s="86" t="str">
        <f>'3. Investeringen'!F156</f>
        <v>TD</v>
      </c>
      <c r="D170" s="86" t="str">
        <f>'3. Investeringen'!G156</f>
        <v>Nieuwe investeringen TD</v>
      </c>
      <c r="E170" s="121">
        <f>'3. Investeringen'!K156</f>
        <v>2014</v>
      </c>
      <c r="F170" s="20"/>
      <c r="G170" s="86">
        <f>'7. Nominale afschrijvingen'!R159</f>
        <v>0</v>
      </c>
      <c r="H170" s="86">
        <f>'7. Nominale afschrijvingen'!S159</f>
        <v>0</v>
      </c>
      <c r="I170" s="86">
        <f>'7. Nominale afschrijvingen'!T159</f>
        <v>0</v>
      </c>
      <c r="J170" s="86">
        <f>'7. Nominale afschrijvingen'!U159</f>
        <v>19512.552778591547</v>
      </c>
      <c r="K170" s="86">
        <f>'7. Nominale afschrijvingen'!V159</f>
        <v>39025.105557183095</v>
      </c>
      <c r="L170" s="86">
        <f>'7. Nominale afschrijvingen'!W159</f>
        <v>39025.105557183095</v>
      </c>
      <c r="M170" s="86">
        <f>'7. Nominale afschrijvingen'!X159</f>
        <v>39025.105557183095</v>
      </c>
      <c r="N170" s="86">
        <f>'7. Nominale afschrijvingen'!Y159</f>
        <v>39025.105557183095</v>
      </c>
      <c r="O170" s="86">
        <f>'7. Nominale afschrijvingen'!Z159</f>
        <v>39025.105557183095</v>
      </c>
      <c r="P170" s="86">
        <f>'7. Nominale afschrijvingen'!AA159</f>
        <v>39025.105557183095</v>
      </c>
      <c r="Q170" s="86">
        <f>'7. Nominale afschrijvingen'!AB159</f>
        <v>39025.105557183095</v>
      </c>
      <c r="R170" s="86">
        <f>'7. Nominale afschrijvingen'!AC159</f>
        <v>46830.126668619705</v>
      </c>
      <c r="S170" s="86">
        <f>'7. Nominale afschrijvingen'!AD159</f>
        <v>45647.049784359842</v>
      </c>
      <c r="T170" s="86">
        <f>'7. Nominale afschrijvingen'!AE159</f>
        <v>44493.861158228647</v>
      </c>
      <c r="U170" s="86">
        <f>'7. Nominale afschrijvingen'!AF159</f>
        <v>43369.805718441814</v>
      </c>
      <c r="V170" s="86">
        <f>'7. Nominale afschrijvingen'!AG159</f>
        <v>42274.147468712763</v>
      </c>
      <c r="W170" s="65"/>
      <c r="X170" s="118">
        <f>IF($C170="TD",INDEX('4. CPI-tabel'!$D$20:$Z$42,$E170-2003,X$28-2003),
IF(X$28&gt;=$E170,MAX(1,INDEX('4. CPI-tabel'!$D$20:$Z$42,MAX($E170,2010)-2003,X$28-2003)),0))</f>
        <v>0</v>
      </c>
      <c r="Y170" s="118">
        <f>IF($C170="TD",INDEX('4. CPI-tabel'!$D$20:$Z$42,$E170-2003,Y$28-2003),
IF(Y$28&gt;=$E170,MAX(1,INDEX('4. CPI-tabel'!$D$20:$Z$42,MAX($E170,2010)-2003,Y$28-2003)),0))</f>
        <v>0</v>
      </c>
      <c r="Z170" s="118">
        <f>IF($C170="TD",INDEX('4. CPI-tabel'!$D$20:$Z$42,$E170-2003,Z$28-2003),
IF(Z$28&gt;=$E170,MAX(1,INDEX('4. CPI-tabel'!$D$20:$Z$42,MAX($E170,2010)-2003,Z$28-2003)),0))</f>
        <v>0</v>
      </c>
      <c r="AA170" s="118">
        <f>IF($C170="TD",INDEX('4. CPI-tabel'!$D$20:$Z$42,$E170-2003,AA$28-2003),
IF(AA$28&gt;=$E170,MAX(1,INDEX('4. CPI-tabel'!$D$20:$Z$42,MAX($E170,2010)-2003,AA$28-2003)),0))</f>
        <v>1</v>
      </c>
      <c r="AB170" s="118">
        <f>IF($C170="TD",INDEX('4. CPI-tabel'!$D$20:$Z$42,$E170-2003,AB$28-2003),
IF(AB$28&gt;=$E170,MAX(1,INDEX('4. CPI-tabel'!$D$20:$Z$42,MAX($E170,2010)-2003,AB$28-2003)),0))</f>
        <v>1.01</v>
      </c>
      <c r="AC170" s="118">
        <f>IF($C170="TD",INDEX('4. CPI-tabel'!$D$20:$Z$42,$E170-2003,AC$28-2003),
IF(AC$28&gt;=$E170,MAX(1,INDEX('4. CPI-tabel'!$D$20:$Z$42,MAX($E170,2010)-2003,AC$28-2003)),0))</f>
        <v>1.0180800000000001</v>
      </c>
      <c r="AD170" s="118">
        <f>IF($C170="TD",INDEX('4. CPI-tabel'!$D$20:$Z$42,$E170-2003,AD$28-2003),
IF(AD$28&gt;=$E170,MAX(1,INDEX('4. CPI-tabel'!$D$20:$Z$42,MAX($E170,2010)-2003,AD$28-2003)),0))</f>
        <v>1.0201161600000002</v>
      </c>
      <c r="AE170" s="118">
        <f>IF($C170="TD",INDEX('4. CPI-tabel'!$D$20:$Z$42,$E170-2003,AE$28-2003),
IF(AE$28&gt;=$E170,MAX(1,INDEX('4. CPI-tabel'!$D$20:$Z$42,MAX($E170,2010)-2003,AE$28-2003)),0))</f>
        <v>1.0343977862400002</v>
      </c>
      <c r="AF170" s="118">
        <f>IF($C170="TD",INDEX('4. CPI-tabel'!$D$20:$Z$42,$E170-2003,AF$28-2003),
IF(AF$28&gt;=$E170,MAX(1,INDEX('4. CPI-tabel'!$D$20:$Z$42,MAX($E170,2010)-2003,AF$28-2003)),0))</f>
        <v>1.0561201397510402</v>
      </c>
      <c r="AG170" s="118">
        <f>IF($C170="TD",INDEX('4. CPI-tabel'!$D$20:$Z$42,$E170-2003,AG$28-2003),
IF(AG$28&gt;=$E170,MAX(1,INDEX('4. CPI-tabel'!$D$20:$Z$42,MAX($E170,2010)-2003,AG$28-2003)),0))</f>
        <v>1.0856915036640693</v>
      </c>
      <c r="AH170" s="118">
        <f>IF($C170="TD",INDEX('4. CPI-tabel'!$D$20:$Z$42,$E170-2003,AH$28-2003),
IF(AH$28&gt;=$E170,MAX(1,INDEX('4. CPI-tabel'!$D$20:$Z$42,MAX($E170,2010)-2003,AH$28-2003)),0))</f>
        <v>1.0932913441897176</v>
      </c>
      <c r="AI170" s="118">
        <f>IF($C170="TD",INDEX('4. CPI-tabel'!$D$20:$Z$42,$E170-2003,AI$28-2003),
IF(AI$28&gt;=$E170,MAX(1,INDEX('4. CPI-tabel'!$D$20:$Z$42,MAX($E170,2010)-2003,AI$28-2003)),0))</f>
        <v>1.0932913441897176</v>
      </c>
      <c r="AJ170" s="118">
        <f>IF($C170="TD",INDEX('4. CPI-tabel'!$D$20:$Z$42,$E170-2003,AJ$28-2003),
IF(AJ$28&gt;=$E170,MAX(1,INDEX('4. CPI-tabel'!$D$20:$Z$42,MAX($E170,2010)-2003,AJ$28-2003)),0))</f>
        <v>1.0932913441897176</v>
      </c>
      <c r="AK170" s="118">
        <f>IF($C170="TD",INDEX('4. CPI-tabel'!$D$20:$Z$42,$E170-2003,AK$28-2003),
IF(AK$28&gt;=$E170,MAX(1,INDEX('4. CPI-tabel'!$D$20:$Z$42,MAX($E170,2010)-2003,AK$28-2003)),0))</f>
        <v>1.0932913441897176</v>
      </c>
      <c r="AL170" s="118">
        <f>IF($C170="TD",INDEX('4. CPI-tabel'!$D$20:$Z$42,$E170-2003,AL$28-2003),
IF(AL$28&gt;=$E170,MAX(1,INDEX('4. CPI-tabel'!$D$20:$Z$42,MAX($E170,2010)-2003,AL$28-2003)),0))</f>
        <v>1.0932913441897176</v>
      </c>
      <c r="AM170" s="118">
        <f>IF($C170="TD",INDEX('4. CPI-tabel'!$D$20:$Z$42,$E170-2003,AM$28-2003),
IF(AM$28&gt;=$E170,MAX(1,INDEX('4. CPI-tabel'!$D$20:$Z$42,MAX($E170,2010)-2003,AM$28-2003)),0))</f>
        <v>1.0932913441897176</v>
      </c>
      <c r="AN170" s="20"/>
      <c r="AO170" s="87">
        <f t="shared" si="37"/>
        <v>0</v>
      </c>
      <c r="AP170" s="87">
        <f t="shared" si="38"/>
        <v>0</v>
      </c>
      <c r="AQ170" s="87">
        <f t="shared" si="39"/>
        <v>0</v>
      </c>
      <c r="AR170" s="87">
        <f t="shared" si="40"/>
        <v>19512.552778591547</v>
      </c>
      <c r="AS170" s="87">
        <f t="shared" si="41"/>
        <v>39415.356612754927</v>
      </c>
      <c r="AT170" s="87">
        <f t="shared" si="42"/>
        <v>39730.679465656969</v>
      </c>
      <c r="AU170" s="87">
        <f t="shared" si="43"/>
        <v>39810.140824588285</v>
      </c>
      <c r="AV170" s="87">
        <f t="shared" si="44"/>
        <v>40367.482796132521</v>
      </c>
      <c r="AW170" s="87">
        <f t="shared" si="45"/>
        <v>41215.199934851305</v>
      </c>
      <c r="AX170" s="87">
        <f t="shared" si="46"/>
        <v>42369.225533027144</v>
      </c>
      <c r="AY170" s="87">
        <f t="shared" si="47"/>
        <v>42665.810111758328</v>
      </c>
      <c r="AZ170" s="87">
        <f t="shared" si="48"/>
        <v>51198.972134109979</v>
      </c>
      <c r="BA170" s="87">
        <f t="shared" si="49"/>
        <v>49905.524417037734</v>
      </c>
      <c r="BB170" s="87">
        <f t="shared" si="50"/>
        <v>48644.753273870461</v>
      </c>
      <c r="BC170" s="87">
        <f t="shared" si="51"/>
        <v>47415.83319116215</v>
      </c>
      <c r="BD170" s="87">
        <f t="shared" si="52"/>
        <v>46217.959510543325</v>
      </c>
    </row>
    <row r="171" spans="2:56" s="79" customFormat="1" x14ac:dyDescent="0.2">
      <c r="B171" s="86">
        <f>'3. Investeringen'!B157</f>
        <v>143</v>
      </c>
      <c r="C171" s="86" t="str">
        <f>'3. Investeringen'!F157</f>
        <v>TD</v>
      </c>
      <c r="D171" s="86" t="str">
        <f>'3. Investeringen'!G157</f>
        <v>Nieuwe investeringen TD</v>
      </c>
      <c r="E171" s="121">
        <f>'3. Investeringen'!K157</f>
        <v>2014</v>
      </c>
      <c r="F171" s="20"/>
      <c r="G171" s="86">
        <f>'7. Nominale afschrijvingen'!R160</f>
        <v>0</v>
      </c>
      <c r="H171" s="86">
        <f>'7. Nominale afschrijvingen'!S160</f>
        <v>0</v>
      </c>
      <c r="I171" s="86">
        <f>'7. Nominale afschrijvingen'!T160</f>
        <v>0</v>
      </c>
      <c r="J171" s="86">
        <f>'7. Nominale afschrijvingen'!U160</f>
        <v>52079.255898982279</v>
      </c>
      <c r="K171" s="86">
        <f>'7. Nominale afschrijvingen'!V160</f>
        <v>104158.51179796456</v>
      </c>
      <c r="L171" s="86">
        <f>'7. Nominale afschrijvingen'!W160</f>
        <v>104158.51179796456</v>
      </c>
      <c r="M171" s="86">
        <f>'7. Nominale afschrijvingen'!X160</f>
        <v>104158.51179796456</v>
      </c>
      <c r="N171" s="86">
        <f>'7. Nominale afschrijvingen'!Y160</f>
        <v>104158.51179796456</v>
      </c>
      <c r="O171" s="86">
        <f>'7. Nominale afschrijvingen'!Z160</f>
        <v>104158.51179796456</v>
      </c>
      <c r="P171" s="86">
        <f>'7. Nominale afschrijvingen'!AA160</f>
        <v>104158.51179796456</v>
      </c>
      <c r="Q171" s="86">
        <f>'7. Nominale afschrijvingen'!AB160</f>
        <v>104158.51179796456</v>
      </c>
      <c r="R171" s="86">
        <f>'7. Nominale afschrijvingen'!AC160</f>
        <v>124990.21415755746</v>
      </c>
      <c r="S171" s="86">
        <f>'7. Nominale afschrijvingen'!AD160</f>
        <v>120990.52730451562</v>
      </c>
      <c r="T171" s="86">
        <f>'7. Nominale afschrijvingen'!AE160</f>
        <v>117118.83043077111</v>
      </c>
      <c r="U171" s="86">
        <f>'7. Nominale afschrijvingen'!AF160</f>
        <v>113371.02785698643</v>
      </c>
      <c r="V171" s="86">
        <f>'7. Nominale afschrijvingen'!AG160</f>
        <v>109743.15496556286</v>
      </c>
      <c r="W171" s="65"/>
      <c r="X171" s="118">
        <f>IF($C171="TD",INDEX('4. CPI-tabel'!$D$20:$Z$42,$E171-2003,X$28-2003),
IF(X$28&gt;=$E171,MAX(1,INDEX('4. CPI-tabel'!$D$20:$Z$42,MAX($E171,2010)-2003,X$28-2003)),0))</f>
        <v>0</v>
      </c>
      <c r="Y171" s="118">
        <f>IF($C171="TD",INDEX('4. CPI-tabel'!$D$20:$Z$42,$E171-2003,Y$28-2003),
IF(Y$28&gt;=$E171,MAX(1,INDEX('4. CPI-tabel'!$D$20:$Z$42,MAX($E171,2010)-2003,Y$28-2003)),0))</f>
        <v>0</v>
      </c>
      <c r="Z171" s="118">
        <f>IF($C171="TD",INDEX('4. CPI-tabel'!$D$20:$Z$42,$E171-2003,Z$28-2003),
IF(Z$28&gt;=$E171,MAX(1,INDEX('4. CPI-tabel'!$D$20:$Z$42,MAX($E171,2010)-2003,Z$28-2003)),0))</f>
        <v>0</v>
      </c>
      <c r="AA171" s="118">
        <f>IF($C171="TD",INDEX('4. CPI-tabel'!$D$20:$Z$42,$E171-2003,AA$28-2003),
IF(AA$28&gt;=$E171,MAX(1,INDEX('4. CPI-tabel'!$D$20:$Z$42,MAX($E171,2010)-2003,AA$28-2003)),0))</f>
        <v>1</v>
      </c>
      <c r="AB171" s="118">
        <f>IF($C171="TD",INDEX('4. CPI-tabel'!$D$20:$Z$42,$E171-2003,AB$28-2003),
IF(AB$28&gt;=$E171,MAX(1,INDEX('4. CPI-tabel'!$D$20:$Z$42,MAX($E171,2010)-2003,AB$28-2003)),0))</f>
        <v>1.01</v>
      </c>
      <c r="AC171" s="118">
        <f>IF($C171="TD",INDEX('4. CPI-tabel'!$D$20:$Z$42,$E171-2003,AC$28-2003),
IF(AC$28&gt;=$E171,MAX(1,INDEX('4. CPI-tabel'!$D$20:$Z$42,MAX($E171,2010)-2003,AC$28-2003)),0))</f>
        <v>1.0180800000000001</v>
      </c>
      <c r="AD171" s="118">
        <f>IF($C171="TD",INDEX('4. CPI-tabel'!$D$20:$Z$42,$E171-2003,AD$28-2003),
IF(AD$28&gt;=$E171,MAX(1,INDEX('4. CPI-tabel'!$D$20:$Z$42,MAX($E171,2010)-2003,AD$28-2003)),0))</f>
        <v>1.0201161600000002</v>
      </c>
      <c r="AE171" s="118">
        <f>IF($C171="TD",INDEX('4. CPI-tabel'!$D$20:$Z$42,$E171-2003,AE$28-2003),
IF(AE$28&gt;=$E171,MAX(1,INDEX('4. CPI-tabel'!$D$20:$Z$42,MAX($E171,2010)-2003,AE$28-2003)),0))</f>
        <v>1.0343977862400002</v>
      </c>
      <c r="AF171" s="118">
        <f>IF($C171="TD",INDEX('4. CPI-tabel'!$D$20:$Z$42,$E171-2003,AF$28-2003),
IF(AF$28&gt;=$E171,MAX(1,INDEX('4. CPI-tabel'!$D$20:$Z$42,MAX($E171,2010)-2003,AF$28-2003)),0))</f>
        <v>1.0561201397510402</v>
      </c>
      <c r="AG171" s="118">
        <f>IF($C171="TD",INDEX('4. CPI-tabel'!$D$20:$Z$42,$E171-2003,AG$28-2003),
IF(AG$28&gt;=$E171,MAX(1,INDEX('4. CPI-tabel'!$D$20:$Z$42,MAX($E171,2010)-2003,AG$28-2003)),0))</f>
        <v>1.0856915036640693</v>
      </c>
      <c r="AH171" s="118">
        <f>IF($C171="TD",INDEX('4. CPI-tabel'!$D$20:$Z$42,$E171-2003,AH$28-2003),
IF(AH$28&gt;=$E171,MAX(1,INDEX('4. CPI-tabel'!$D$20:$Z$42,MAX($E171,2010)-2003,AH$28-2003)),0))</f>
        <v>1.0932913441897176</v>
      </c>
      <c r="AI171" s="118">
        <f>IF($C171="TD",INDEX('4. CPI-tabel'!$D$20:$Z$42,$E171-2003,AI$28-2003),
IF(AI$28&gt;=$E171,MAX(1,INDEX('4. CPI-tabel'!$D$20:$Z$42,MAX($E171,2010)-2003,AI$28-2003)),0))</f>
        <v>1.0932913441897176</v>
      </c>
      <c r="AJ171" s="118">
        <f>IF($C171="TD",INDEX('4. CPI-tabel'!$D$20:$Z$42,$E171-2003,AJ$28-2003),
IF(AJ$28&gt;=$E171,MAX(1,INDEX('4. CPI-tabel'!$D$20:$Z$42,MAX($E171,2010)-2003,AJ$28-2003)),0))</f>
        <v>1.0932913441897176</v>
      </c>
      <c r="AK171" s="118">
        <f>IF($C171="TD",INDEX('4. CPI-tabel'!$D$20:$Z$42,$E171-2003,AK$28-2003),
IF(AK$28&gt;=$E171,MAX(1,INDEX('4. CPI-tabel'!$D$20:$Z$42,MAX($E171,2010)-2003,AK$28-2003)),0))</f>
        <v>1.0932913441897176</v>
      </c>
      <c r="AL171" s="118">
        <f>IF($C171="TD",INDEX('4. CPI-tabel'!$D$20:$Z$42,$E171-2003,AL$28-2003),
IF(AL$28&gt;=$E171,MAX(1,INDEX('4. CPI-tabel'!$D$20:$Z$42,MAX($E171,2010)-2003,AL$28-2003)),0))</f>
        <v>1.0932913441897176</v>
      </c>
      <c r="AM171" s="118">
        <f>IF($C171="TD",INDEX('4. CPI-tabel'!$D$20:$Z$42,$E171-2003,AM$28-2003),
IF(AM$28&gt;=$E171,MAX(1,INDEX('4. CPI-tabel'!$D$20:$Z$42,MAX($E171,2010)-2003,AM$28-2003)),0))</f>
        <v>1.0932913441897176</v>
      </c>
      <c r="AN171" s="20"/>
      <c r="AO171" s="87">
        <f t="shared" si="37"/>
        <v>0</v>
      </c>
      <c r="AP171" s="87">
        <f t="shared" si="38"/>
        <v>0</v>
      </c>
      <c r="AQ171" s="87">
        <f t="shared" si="39"/>
        <v>0</v>
      </c>
      <c r="AR171" s="87">
        <f t="shared" si="40"/>
        <v>52079.255898982279</v>
      </c>
      <c r="AS171" s="87">
        <f t="shared" si="41"/>
        <v>105200.0969159442</v>
      </c>
      <c r="AT171" s="87">
        <f t="shared" si="42"/>
        <v>106041.69769127177</v>
      </c>
      <c r="AU171" s="87">
        <f t="shared" si="43"/>
        <v>106253.78108665432</v>
      </c>
      <c r="AV171" s="87">
        <f t="shared" si="44"/>
        <v>107741.33402186749</v>
      </c>
      <c r="AW171" s="87">
        <f t="shared" si="45"/>
        <v>110003.9020363267</v>
      </c>
      <c r="AX171" s="87">
        <f t="shared" si="46"/>
        <v>113084.01129334385</v>
      </c>
      <c r="AY171" s="87">
        <f t="shared" si="47"/>
        <v>113875.59937239724</v>
      </c>
      <c r="AZ171" s="87">
        <f t="shared" si="48"/>
        <v>136650.71924687669</v>
      </c>
      <c r="BA171" s="87">
        <f t="shared" si="49"/>
        <v>132277.89623097662</v>
      </c>
      <c r="BB171" s="87">
        <f t="shared" si="50"/>
        <v>128045.00355158535</v>
      </c>
      <c r="BC171" s="87">
        <f t="shared" si="51"/>
        <v>123947.56343793462</v>
      </c>
      <c r="BD171" s="87">
        <f t="shared" si="52"/>
        <v>119981.24140792071</v>
      </c>
    </row>
    <row r="172" spans="2:56" s="79" customFormat="1" x14ac:dyDescent="0.2">
      <c r="B172" s="86">
        <f>'3. Investeringen'!B158</f>
        <v>144</v>
      </c>
      <c r="C172" s="86" t="str">
        <f>'3. Investeringen'!F158</f>
        <v>TD</v>
      </c>
      <c r="D172" s="86" t="str">
        <f>'3. Investeringen'!G158</f>
        <v>Nieuwe investeringen TD</v>
      </c>
      <c r="E172" s="121">
        <f>'3. Investeringen'!K158</f>
        <v>2014</v>
      </c>
      <c r="F172" s="20"/>
      <c r="G172" s="86">
        <f>'7. Nominale afschrijvingen'!R161</f>
        <v>0</v>
      </c>
      <c r="H172" s="86">
        <f>'7. Nominale afschrijvingen'!S161</f>
        <v>0</v>
      </c>
      <c r="I172" s="86">
        <f>'7. Nominale afschrijvingen'!T161</f>
        <v>0</v>
      </c>
      <c r="J172" s="86">
        <f>'7. Nominale afschrijvingen'!U161</f>
        <v>16060.227321932896</v>
      </c>
      <c r="K172" s="86">
        <f>'7. Nominale afschrijvingen'!V161</f>
        <v>32120.454643865793</v>
      </c>
      <c r="L172" s="86">
        <f>'7. Nominale afschrijvingen'!W161</f>
        <v>32120.454643865793</v>
      </c>
      <c r="M172" s="86">
        <f>'7. Nominale afschrijvingen'!X161</f>
        <v>32120.454643865793</v>
      </c>
      <c r="N172" s="86">
        <f>'7. Nominale afschrijvingen'!Y161</f>
        <v>32120.454643865793</v>
      </c>
      <c r="O172" s="86">
        <f>'7. Nominale afschrijvingen'!Z161</f>
        <v>32120.454643865793</v>
      </c>
      <c r="P172" s="86">
        <f>'7. Nominale afschrijvingen'!AA161</f>
        <v>32120.454643865793</v>
      </c>
      <c r="Q172" s="86">
        <f>'7. Nominale afschrijvingen'!AB161</f>
        <v>32120.454643865793</v>
      </c>
      <c r="R172" s="86">
        <f>'7. Nominale afschrijvingen'!AC161</f>
        <v>38544.545572638948</v>
      </c>
      <c r="S172" s="86">
        <f>'7. Nominale afschrijvingen'!AD161</f>
        <v>36488.836475431541</v>
      </c>
      <c r="T172" s="86">
        <f>'7. Nominale afschrijvingen'!AE161</f>
        <v>34542.765196741857</v>
      </c>
      <c r="U172" s="86">
        <f>'7. Nominale afschrijvingen'!AF161</f>
        <v>32700.484386248954</v>
      </c>
      <c r="V172" s="86">
        <f>'7. Nominale afschrijvingen'!AG161</f>
        <v>31374.789073292915</v>
      </c>
      <c r="W172" s="65"/>
      <c r="X172" s="118">
        <f>IF($C172="TD",INDEX('4. CPI-tabel'!$D$20:$Z$42,$E172-2003,X$28-2003),
IF(X$28&gt;=$E172,MAX(1,INDEX('4. CPI-tabel'!$D$20:$Z$42,MAX($E172,2010)-2003,X$28-2003)),0))</f>
        <v>0</v>
      </c>
      <c r="Y172" s="118">
        <f>IF($C172="TD",INDEX('4. CPI-tabel'!$D$20:$Z$42,$E172-2003,Y$28-2003),
IF(Y$28&gt;=$E172,MAX(1,INDEX('4. CPI-tabel'!$D$20:$Z$42,MAX($E172,2010)-2003,Y$28-2003)),0))</f>
        <v>0</v>
      </c>
      <c r="Z172" s="118">
        <f>IF($C172="TD",INDEX('4. CPI-tabel'!$D$20:$Z$42,$E172-2003,Z$28-2003),
IF(Z$28&gt;=$E172,MAX(1,INDEX('4. CPI-tabel'!$D$20:$Z$42,MAX($E172,2010)-2003,Z$28-2003)),0))</f>
        <v>0</v>
      </c>
      <c r="AA172" s="118">
        <f>IF($C172="TD",INDEX('4. CPI-tabel'!$D$20:$Z$42,$E172-2003,AA$28-2003),
IF(AA$28&gt;=$E172,MAX(1,INDEX('4. CPI-tabel'!$D$20:$Z$42,MAX($E172,2010)-2003,AA$28-2003)),0))</f>
        <v>1</v>
      </c>
      <c r="AB172" s="118">
        <f>IF($C172="TD",INDEX('4. CPI-tabel'!$D$20:$Z$42,$E172-2003,AB$28-2003),
IF(AB$28&gt;=$E172,MAX(1,INDEX('4. CPI-tabel'!$D$20:$Z$42,MAX($E172,2010)-2003,AB$28-2003)),0))</f>
        <v>1.01</v>
      </c>
      <c r="AC172" s="118">
        <f>IF($C172="TD",INDEX('4. CPI-tabel'!$D$20:$Z$42,$E172-2003,AC$28-2003),
IF(AC$28&gt;=$E172,MAX(1,INDEX('4. CPI-tabel'!$D$20:$Z$42,MAX($E172,2010)-2003,AC$28-2003)),0))</f>
        <v>1.0180800000000001</v>
      </c>
      <c r="AD172" s="118">
        <f>IF($C172="TD",INDEX('4. CPI-tabel'!$D$20:$Z$42,$E172-2003,AD$28-2003),
IF(AD$28&gt;=$E172,MAX(1,INDEX('4. CPI-tabel'!$D$20:$Z$42,MAX($E172,2010)-2003,AD$28-2003)),0))</f>
        <v>1.0201161600000002</v>
      </c>
      <c r="AE172" s="118">
        <f>IF($C172="TD",INDEX('4. CPI-tabel'!$D$20:$Z$42,$E172-2003,AE$28-2003),
IF(AE$28&gt;=$E172,MAX(1,INDEX('4. CPI-tabel'!$D$20:$Z$42,MAX($E172,2010)-2003,AE$28-2003)),0))</f>
        <v>1.0343977862400002</v>
      </c>
      <c r="AF172" s="118">
        <f>IF($C172="TD",INDEX('4. CPI-tabel'!$D$20:$Z$42,$E172-2003,AF$28-2003),
IF(AF$28&gt;=$E172,MAX(1,INDEX('4. CPI-tabel'!$D$20:$Z$42,MAX($E172,2010)-2003,AF$28-2003)),0))</f>
        <v>1.0561201397510402</v>
      </c>
      <c r="AG172" s="118">
        <f>IF($C172="TD",INDEX('4. CPI-tabel'!$D$20:$Z$42,$E172-2003,AG$28-2003),
IF(AG$28&gt;=$E172,MAX(1,INDEX('4. CPI-tabel'!$D$20:$Z$42,MAX($E172,2010)-2003,AG$28-2003)),0))</f>
        <v>1.0856915036640693</v>
      </c>
      <c r="AH172" s="118">
        <f>IF($C172="TD",INDEX('4. CPI-tabel'!$D$20:$Z$42,$E172-2003,AH$28-2003),
IF(AH$28&gt;=$E172,MAX(1,INDEX('4. CPI-tabel'!$D$20:$Z$42,MAX($E172,2010)-2003,AH$28-2003)),0))</f>
        <v>1.0932913441897176</v>
      </c>
      <c r="AI172" s="118">
        <f>IF($C172="TD",INDEX('4. CPI-tabel'!$D$20:$Z$42,$E172-2003,AI$28-2003),
IF(AI$28&gt;=$E172,MAX(1,INDEX('4. CPI-tabel'!$D$20:$Z$42,MAX($E172,2010)-2003,AI$28-2003)),0))</f>
        <v>1.0932913441897176</v>
      </c>
      <c r="AJ172" s="118">
        <f>IF($C172="TD",INDEX('4. CPI-tabel'!$D$20:$Z$42,$E172-2003,AJ$28-2003),
IF(AJ$28&gt;=$E172,MAX(1,INDEX('4. CPI-tabel'!$D$20:$Z$42,MAX($E172,2010)-2003,AJ$28-2003)),0))</f>
        <v>1.0932913441897176</v>
      </c>
      <c r="AK172" s="118">
        <f>IF($C172="TD",INDEX('4. CPI-tabel'!$D$20:$Z$42,$E172-2003,AK$28-2003),
IF(AK$28&gt;=$E172,MAX(1,INDEX('4. CPI-tabel'!$D$20:$Z$42,MAX($E172,2010)-2003,AK$28-2003)),0))</f>
        <v>1.0932913441897176</v>
      </c>
      <c r="AL172" s="118">
        <f>IF($C172="TD",INDEX('4. CPI-tabel'!$D$20:$Z$42,$E172-2003,AL$28-2003),
IF(AL$28&gt;=$E172,MAX(1,INDEX('4. CPI-tabel'!$D$20:$Z$42,MAX($E172,2010)-2003,AL$28-2003)),0))</f>
        <v>1.0932913441897176</v>
      </c>
      <c r="AM172" s="118">
        <f>IF($C172="TD",INDEX('4. CPI-tabel'!$D$20:$Z$42,$E172-2003,AM$28-2003),
IF(AM$28&gt;=$E172,MAX(1,INDEX('4. CPI-tabel'!$D$20:$Z$42,MAX($E172,2010)-2003,AM$28-2003)),0))</f>
        <v>1.0932913441897176</v>
      </c>
      <c r="AN172" s="20"/>
      <c r="AO172" s="87">
        <f t="shared" si="37"/>
        <v>0</v>
      </c>
      <c r="AP172" s="87">
        <f t="shared" si="38"/>
        <v>0</v>
      </c>
      <c r="AQ172" s="87">
        <f t="shared" si="39"/>
        <v>0</v>
      </c>
      <c r="AR172" s="87">
        <f t="shared" si="40"/>
        <v>16060.227321932896</v>
      </c>
      <c r="AS172" s="87">
        <f t="shared" si="41"/>
        <v>32441.65919030445</v>
      </c>
      <c r="AT172" s="87">
        <f t="shared" si="42"/>
        <v>32701.19246382689</v>
      </c>
      <c r="AU172" s="87">
        <f t="shared" si="43"/>
        <v>32766.594848754547</v>
      </c>
      <c r="AV172" s="87">
        <f t="shared" si="44"/>
        <v>33225.327176637111</v>
      </c>
      <c r="AW172" s="87">
        <f t="shared" si="45"/>
        <v>33923.059047346491</v>
      </c>
      <c r="AX172" s="87">
        <f t="shared" si="46"/>
        <v>34872.904700672188</v>
      </c>
      <c r="AY172" s="87">
        <f t="shared" si="47"/>
        <v>35117.015033576892</v>
      </c>
      <c r="AZ172" s="87">
        <f t="shared" si="48"/>
        <v>42140.418040292265</v>
      </c>
      <c r="BA172" s="87">
        <f t="shared" si="49"/>
        <v>39892.929078143345</v>
      </c>
      <c r="BB172" s="87">
        <f t="shared" si="50"/>
        <v>37765.306193975703</v>
      </c>
      <c r="BC172" s="87">
        <f t="shared" si="51"/>
        <v>35751.15653029699</v>
      </c>
      <c r="BD172" s="87">
        <f t="shared" si="52"/>
        <v>34301.785319609276</v>
      </c>
    </row>
    <row r="173" spans="2:56" s="79" customFormat="1" x14ac:dyDescent="0.2">
      <c r="B173" s="86">
        <f>'3. Investeringen'!B159</f>
        <v>145</v>
      </c>
      <c r="C173" s="86" t="str">
        <f>'3. Investeringen'!F159</f>
        <v>TD</v>
      </c>
      <c r="D173" s="86" t="str">
        <f>'3. Investeringen'!G159</f>
        <v>Nieuwe investeringen TD</v>
      </c>
      <c r="E173" s="121">
        <f>'3. Investeringen'!K159</f>
        <v>2014</v>
      </c>
      <c r="F173" s="20"/>
      <c r="G173" s="86">
        <f>'7. Nominale afschrijvingen'!R162</f>
        <v>0</v>
      </c>
      <c r="H173" s="86">
        <f>'7. Nominale afschrijvingen'!S162</f>
        <v>0</v>
      </c>
      <c r="I173" s="86">
        <f>'7. Nominale afschrijvingen'!T162</f>
        <v>0</v>
      </c>
      <c r="J173" s="86">
        <f>'7. Nominale afschrijvingen'!U162</f>
        <v>65.450870300739084</v>
      </c>
      <c r="K173" s="86">
        <f>'7. Nominale afschrijvingen'!V162</f>
        <v>130.90174060147817</v>
      </c>
      <c r="L173" s="86">
        <f>'7. Nominale afschrijvingen'!W162</f>
        <v>130.90174060147817</v>
      </c>
      <c r="M173" s="86">
        <f>'7. Nominale afschrijvingen'!X162</f>
        <v>130.90174060147817</v>
      </c>
      <c r="N173" s="86">
        <f>'7. Nominale afschrijvingen'!Y162</f>
        <v>130.90174060147817</v>
      </c>
      <c r="O173" s="86">
        <f>'7. Nominale afschrijvingen'!Z162</f>
        <v>130.90174060147817</v>
      </c>
      <c r="P173" s="86">
        <f>'7. Nominale afschrijvingen'!AA162</f>
        <v>130.90174060147817</v>
      </c>
      <c r="Q173" s="86">
        <f>'7. Nominale afschrijvingen'!AB162</f>
        <v>130.90174060147817</v>
      </c>
      <c r="R173" s="86">
        <f>'7. Nominale afschrijvingen'!AC162</f>
        <v>157.08208872177377</v>
      </c>
      <c r="S173" s="86">
        <f>'7. Nominale afschrijvingen'!AD162</f>
        <v>146.31074549513787</v>
      </c>
      <c r="T173" s="86">
        <f>'7. Nominale afschrijvingen'!AE162</f>
        <v>136.27800866118557</v>
      </c>
      <c r="U173" s="86">
        <f>'7. Nominale afschrijvingen'!AF162</f>
        <v>127.66273225157038</v>
      </c>
      <c r="V173" s="86">
        <f>'7. Nominale afschrijvingen'!AG162</f>
        <v>127.66273225157038</v>
      </c>
      <c r="W173" s="65"/>
      <c r="X173" s="118">
        <f>IF($C173="TD",INDEX('4. CPI-tabel'!$D$20:$Z$42,$E173-2003,X$28-2003),
IF(X$28&gt;=$E173,MAX(1,INDEX('4. CPI-tabel'!$D$20:$Z$42,MAX($E173,2010)-2003,X$28-2003)),0))</f>
        <v>0</v>
      </c>
      <c r="Y173" s="118">
        <f>IF($C173="TD",INDEX('4. CPI-tabel'!$D$20:$Z$42,$E173-2003,Y$28-2003),
IF(Y$28&gt;=$E173,MAX(1,INDEX('4. CPI-tabel'!$D$20:$Z$42,MAX($E173,2010)-2003,Y$28-2003)),0))</f>
        <v>0</v>
      </c>
      <c r="Z173" s="118">
        <f>IF($C173="TD",INDEX('4. CPI-tabel'!$D$20:$Z$42,$E173-2003,Z$28-2003),
IF(Z$28&gt;=$E173,MAX(1,INDEX('4. CPI-tabel'!$D$20:$Z$42,MAX($E173,2010)-2003,Z$28-2003)),0))</f>
        <v>0</v>
      </c>
      <c r="AA173" s="118">
        <f>IF($C173="TD",INDEX('4. CPI-tabel'!$D$20:$Z$42,$E173-2003,AA$28-2003),
IF(AA$28&gt;=$E173,MAX(1,INDEX('4. CPI-tabel'!$D$20:$Z$42,MAX($E173,2010)-2003,AA$28-2003)),0))</f>
        <v>1</v>
      </c>
      <c r="AB173" s="118">
        <f>IF($C173="TD",INDEX('4. CPI-tabel'!$D$20:$Z$42,$E173-2003,AB$28-2003),
IF(AB$28&gt;=$E173,MAX(1,INDEX('4. CPI-tabel'!$D$20:$Z$42,MAX($E173,2010)-2003,AB$28-2003)),0))</f>
        <v>1.01</v>
      </c>
      <c r="AC173" s="118">
        <f>IF($C173="TD",INDEX('4. CPI-tabel'!$D$20:$Z$42,$E173-2003,AC$28-2003),
IF(AC$28&gt;=$E173,MAX(1,INDEX('4. CPI-tabel'!$D$20:$Z$42,MAX($E173,2010)-2003,AC$28-2003)),0))</f>
        <v>1.0180800000000001</v>
      </c>
      <c r="AD173" s="118">
        <f>IF($C173="TD",INDEX('4. CPI-tabel'!$D$20:$Z$42,$E173-2003,AD$28-2003),
IF(AD$28&gt;=$E173,MAX(1,INDEX('4. CPI-tabel'!$D$20:$Z$42,MAX($E173,2010)-2003,AD$28-2003)),0))</f>
        <v>1.0201161600000002</v>
      </c>
      <c r="AE173" s="118">
        <f>IF($C173="TD",INDEX('4. CPI-tabel'!$D$20:$Z$42,$E173-2003,AE$28-2003),
IF(AE$28&gt;=$E173,MAX(1,INDEX('4. CPI-tabel'!$D$20:$Z$42,MAX($E173,2010)-2003,AE$28-2003)),0))</f>
        <v>1.0343977862400002</v>
      </c>
      <c r="AF173" s="118">
        <f>IF($C173="TD",INDEX('4. CPI-tabel'!$D$20:$Z$42,$E173-2003,AF$28-2003),
IF(AF$28&gt;=$E173,MAX(1,INDEX('4. CPI-tabel'!$D$20:$Z$42,MAX($E173,2010)-2003,AF$28-2003)),0))</f>
        <v>1.0561201397510402</v>
      </c>
      <c r="AG173" s="118">
        <f>IF($C173="TD",INDEX('4. CPI-tabel'!$D$20:$Z$42,$E173-2003,AG$28-2003),
IF(AG$28&gt;=$E173,MAX(1,INDEX('4. CPI-tabel'!$D$20:$Z$42,MAX($E173,2010)-2003,AG$28-2003)),0))</f>
        <v>1.0856915036640693</v>
      </c>
      <c r="AH173" s="118">
        <f>IF($C173="TD",INDEX('4. CPI-tabel'!$D$20:$Z$42,$E173-2003,AH$28-2003),
IF(AH$28&gt;=$E173,MAX(1,INDEX('4. CPI-tabel'!$D$20:$Z$42,MAX($E173,2010)-2003,AH$28-2003)),0))</f>
        <v>1.0932913441897176</v>
      </c>
      <c r="AI173" s="118">
        <f>IF($C173="TD",INDEX('4. CPI-tabel'!$D$20:$Z$42,$E173-2003,AI$28-2003),
IF(AI$28&gt;=$E173,MAX(1,INDEX('4. CPI-tabel'!$D$20:$Z$42,MAX($E173,2010)-2003,AI$28-2003)),0))</f>
        <v>1.0932913441897176</v>
      </c>
      <c r="AJ173" s="118">
        <f>IF($C173="TD",INDEX('4. CPI-tabel'!$D$20:$Z$42,$E173-2003,AJ$28-2003),
IF(AJ$28&gt;=$E173,MAX(1,INDEX('4. CPI-tabel'!$D$20:$Z$42,MAX($E173,2010)-2003,AJ$28-2003)),0))</f>
        <v>1.0932913441897176</v>
      </c>
      <c r="AK173" s="118">
        <f>IF($C173="TD",INDEX('4. CPI-tabel'!$D$20:$Z$42,$E173-2003,AK$28-2003),
IF(AK$28&gt;=$E173,MAX(1,INDEX('4. CPI-tabel'!$D$20:$Z$42,MAX($E173,2010)-2003,AK$28-2003)),0))</f>
        <v>1.0932913441897176</v>
      </c>
      <c r="AL173" s="118">
        <f>IF($C173="TD",INDEX('4. CPI-tabel'!$D$20:$Z$42,$E173-2003,AL$28-2003),
IF(AL$28&gt;=$E173,MAX(1,INDEX('4. CPI-tabel'!$D$20:$Z$42,MAX($E173,2010)-2003,AL$28-2003)),0))</f>
        <v>1.0932913441897176</v>
      </c>
      <c r="AM173" s="118">
        <f>IF($C173="TD",INDEX('4. CPI-tabel'!$D$20:$Z$42,$E173-2003,AM$28-2003),
IF(AM$28&gt;=$E173,MAX(1,INDEX('4. CPI-tabel'!$D$20:$Z$42,MAX($E173,2010)-2003,AM$28-2003)),0))</f>
        <v>1.0932913441897176</v>
      </c>
      <c r="AN173" s="20"/>
      <c r="AO173" s="87">
        <f t="shared" si="37"/>
        <v>0</v>
      </c>
      <c r="AP173" s="87">
        <f t="shared" si="38"/>
        <v>0</v>
      </c>
      <c r="AQ173" s="87">
        <f t="shared" si="39"/>
        <v>0</v>
      </c>
      <c r="AR173" s="87">
        <f t="shared" si="40"/>
        <v>65.450870300739084</v>
      </c>
      <c r="AS173" s="87">
        <f t="shared" si="41"/>
        <v>132.21075800749296</v>
      </c>
      <c r="AT173" s="87">
        <f t="shared" si="42"/>
        <v>133.26844407155289</v>
      </c>
      <c r="AU173" s="87">
        <f t="shared" si="43"/>
        <v>133.53498095969601</v>
      </c>
      <c r="AV173" s="87">
        <f t="shared" si="44"/>
        <v>135.40447069313177</v>
      </c>
      <c r="AW173" s="87">
        <f t="shared" si="45"/>
        <v>138.24796457768755</v>
      </c>
      <c r="AX173" s="87">
        <f t="shared" si="46"/>
        <v>142.11890758586279</v>
      </c>
      <c r="AY173" s="87">
        <f t="shared" si="47"/>
        <v>143.11373993896379</v>
      </c>
      <c r="AZ173" s="87">
        <f t="shared" si="48"/>
        <v>171.73648792675652</v>
      </c>
      <c r="BA173" s="87">
        <f t="shared" si="49"/>
        <v>159.96027161177895</v>
      </c>
      <c r="BB173" s="87">
        <f t="shared" si="50"/>
        <v>148.99156727268556</v>
      </c>
      <c r="BC173" s="87">
        <f t="shared" si="51"/>
        <v>139.57256014625139</v>
      </c>
      <c r="BD173" s="87">
        <f t="shared" si="52"/>
        <v>139.57256014625139</v>
      </c>
    </row>
    <row r="174" spans="2:56" s="79" customFormat="1" x14ac:dyDescent="0.2">
      <c r="B174" s="86">
        <f>'3. Investeringen'!B160</f>
        <v>146</v>
      </c>
      <c r="C174" s="86" t="str">
        <f>'3. Investeringen'!F160</f>
        <v>TD</v>
      </c>
      <c r="D174" s="86" t="str">
        <f>'3. Investeringen'!G160</f>
        <v>Nieuwe investeringen TD</v>
      </c>
      <c r="E174" s="121">
        <f>'3. Investeringen'!K160</f>
        <v>2014</v>
      </c>
      <c r="F174" s="20"/>
      <c r="G174" s="86">
        <f>'7. Nominale afschrijvingen'!R163</f>
        <v>0</v>
      </c>
      <c r="H174" s="86">
        <f>'7. Nominale afschrijvingen'!S163</f>
        <v>0</v>
      </c>
      <c r="I174" s="86">
        <f>'7. Nominale afschrijvingen'!T163</f>
        <v>0</v>
      </c>
      <c r="J174" s="86">
        <f>'7. Nominale afschrijvingen'!U163</f>
        <v>13669.745465801994</v>
      </c>
      <c r="K174" s="86">
        <f>'7. Nominale afschrijvingen'!V163</f>
        <v>27339.490931603988</v>
      </c>
      <c r="L174" s="86">
        <f>'7. Nominale afschrijvingen'!W163</f>
        <v>27339.490931603988</v>
      </c>
      <c r="M174" s="86">
        <f>'7. Nominale afschrijvingen'!X163</f>
        <v>27339.490931603988</v>
      </c>
      <c r="N174" s="86">
        <f>'7. Nominale afschrijvingen'!Y163</f>
        <v>27339.490931603988</v>
      </c>
      <c r="O174" s="86">
        <f>'7. Nominale afschrijvingen'!Z163</f>
        <v>27339.490931603988</v>
      </c>
      <c r="P174" s="86">
        <f>'7. Nominale afschrijvingen'!AA163</f>
        <v>27339.490931603988</v>
      </c>
      <c r="Q174" s="86">
        <f>'7. Nominale afschrijvingen'!AB163</f>
        <v>27339.490931603988</v>
      </c>
      <c r="R174" s="86">
        <f>'7. Nominale afschrijvingen'!AC163</f>
        <v>32807.389117924773</v>
      </c>
      <c r="S174" s="86">
        <f>'7. Nominale afschrijvingen'!AD163</f>
        <v>23694.225474056777</v>
      </c>
      <c r="T174" s="86">
        <f>'7. Nominale afschrijvingen'!AE163</f>
        <v>11847.112737028388</v>
      </c>
      <c r="U174" s="86">
        <f>'7. Nominale afschrijvingen'!AF163</f>
        <v>0</v>
      </c>
      <c r="V174" s="86">
        <f>'7. Nominale afschrijvingen'!AG163</f>
        <v>0</v>
      </c>
      <c r="W174" s="65"/>
      <c r="X174" s="118">
        <f>IF($C174="TD",INDEX('4. CPI-tabel'!$D$20:$Z$42,$E174-2003,X$28-2003),
IF(X$28&gt;=$E174,MAX(1,INDEX('4. CPI-tabel'!$D$20:$Z$42,MAX($E174,2010)-2003,X$28-2003)),0))</f>
        <v>0</v>
      </c>
      <c r="Y174" s="118">
        <f>IF($C174="TD",INDEX('4. CPI-tabel'!$D$20:$Z$42,$E174-2003,Y$28-2003),
IF(Y$28&gt;=$E174,MAX(1,INDEX('4. CPI-tabel'!$D$20:$Z$42,MAX($E174,2010)-2003,Y$28-2003)),0))</f>
        <v>0</v>
      </c>
      <c r="Z174" s="118">
        <f>IF($C174="TD",INDEX('4. CPI-tabel'!$D$20:$Z$42,$E174-2003,Z$28-2003),
IF(Z$28&gt;=$E174,MAX(1,INDEX('4. CPI-tabel'!$D$20:$Z$42,MAX($E174,2010)-2003,Z$28-2003)),0))</f>
        <v>0</v>
      </c>
      <c r="AA174" s="118">
        <f>IF($C174="TD",INDEX('4. CPI-tabel'!$D$20:$Z$42,$E174-2003,AA$28-2003),
IF(AA$28&gt;=$E174,MAX(1,INDEX('4. CPI-tabel'!$D$20:$Z$42,MAX($E174,2010)-2003,AA$28-2003)),0))</f>
        <v>1</v>
      </c>
      <c r="AB174" s="118">
        <f>IF($C174="TD",INDEX('4. CPI-tabel'!$D$20:$Z$42,$E174-2003,AB$28-2003),
IF(AB$28&gt;=$E174,MAX(1,INDEX('4. CPI-tabel'!$D$20:$Z$42,MAX($E174,2010)-2003,AB$28-2003)),0))</f>
        <v>1.01</v>
      </c>
      <c r="AC174" s="118">
        <f>IF($C174="TD",INDEX('4. CPI-tabel'!$D$20:$Z$42,$E174-2003,AC$28-2003),
IF(AC$28&gt;=$E174,MAX(1,INDEX('4. CPI-tabel'!$D$20:$Z$42,MAX($E174,2010)-2003,AC$28-2003)),0))</f>
        <v>1.0180800000000001</v>
      </c>
      <c r="AD174" s="118">
        <f>IF($C174="TD",INDEX('4. CPI-tabel'!$D$20:$Z$42,$E174-2003,AD$28-2003),
IF(AD$28&gt;=$E174,MAX(1,INDEX('4. CPI-tabel'!$D$20:$Z$42,MAX($E174,2010)-2003,AD$28-2003)),0))</f>
        <v>1.0201161600000002</v>
      </c>
      <c r="AE174" s="118">
        <f>IF($C174="TD",INDEX('4. CPI-tabel'!$D$20:$Z$42,$E174-2003,AE$28-2003),
IF(AE$28&gt;=$E174,MAX(1,INDEX('4. CPI-tabel'!$D$20:$Z$42,MAX($E174,2010)-2003,AE$28-2003)),0))</f>
        <v>1.0343977862400002</v>
      </c>
      <c r="AF174" s="118">
        <f>IF($C174="TD",INDEX('4. CPI-tabel'!$D$20:$Z$42,$E174-2003,AF$28-2003),
IF(AF$28&gt;=$E174,MAX(1,INDEX('4. CPI-tabel'!$D$20:$Z$42,MAX($E174,2010)-2003,AF$28-2003)),0))</f>
        <v>1.0561201397510402</v>
      </c>
      <c r="AG174" s="118">
        <f>IF($C174="TD",INDEX('4. CPI-tabel'!$D$20:$Z$42,$E174-2003,AG$28-2003),
IF(AG$28&gt;=$E174,MAX(1,INDEX('4. CPI-tabel'!$D$20:$Z$42,MAX($E174,2010)-2003,AG$28-2003)),0))</f>
        <v>1.0856915036640693</v>
      </c>
      <c r="AH174" s="118">
        <f>IF($C174="TD",INDEX('4. CPI-tabel'!$D$20:$Z$42,$E174-2003,AH$28-2003),
IF(AH$28&gt;=$E174,MAX(1,INDEX('4. CPI-tabel'!$D$20:$Z$42,MAX($E174,2010)-2003,AH$28-2003)),0))</f>
        <v>1.0932913441897176</v>
      </c>
      <c r="AI174" s="118">
        <f>IF($C174="TD",INDEX('4. CPI-tabel'!$D$20:$Z$42,$E174-2003,AI$28-2003),
IF(AI$28&gt;=$E174,MAX(1,INDEX('4. CPI-tabel'!$D$20:$Z$42,MAX($E174,2010)-2003,AI$28-2003)),0))</f>
        <v>1.0932913441897176</v>
      </c>
      <c r="AJ174" s="118">
        <f>IF($C174="TD",INDEX('4. CPI-tabel'!$D$20:$Z$42,$E174-2003,AJ$28-2003),
IF(AJ$28&gt;=$E174,MAX(1,INDEX('4. CPI-tabel'!$D$20:$Z$42,MAX($E174,2010)-2003,AJ$28-2003)),0))</f>
        <v>1.0932913441897176</v>
      </c>
      <c r="AK174" s="118">
        <f>IF($C174="TD",INDEX('4. CPI-tabel'!$D$20:$Z$42,$E174-2003,AK$28-2003),
IF(AK$28&gt;=$E174,MAX(1,INDEX('4. CPI-tabel'!$D$20:$Z$42,MAX($E174,2010)-2003,AK$28-2003)),0))</f>
        <v>1.0932913441897176</v>
      </c>
      <c r="AL174" s="118">
        <f>IF($C174="TD",INDEX('4. CPI-tabel'!$D$20:$Z$42,$E174-2003,AL$28-2003),
IF(AL$28&gt;=$E174,MAX(1,INDEX('4. CPI-tabel'!$D$20:$Z$42,MAX($E174,2010)-2003,AL$28-2003)),0))</f>
        <v>1.0932913441897176</v>
      </c>
      <c r="AM174" s="118">
        <f>IF($C174="TD",INDEX('4. CPI-tabel'!$D$20:$Z$42,$E174-2003,AM$28-2003),
IF(AM$28&gt;=$E174,MAX(1,INDEX('4. CPI-tabel'!$D$20:$Z$42,MAX($E174,2010)-2003,AM$28-2003)),0))</f>
        <v>1.0932913441897176</v>
      </c>
      <c r="AN174" s="20"/>
      <c r="AO174" s="87">
        <f t="shared" si="37"/>
        <v>0</v>
      </c>
      <c r="AP174" s="87">
        <f t="shared" si="38"/>
        <v>0</v>
      </c>
      <c r="AQ174" s="87">
        <f t="shared" si="39"/>
        <v>0</v>
      </c>
      <c r="AR174" s="87">
        <f t="shared" si="40"/>
        <v>13669.745465801994</v>
      </c>
      <c r="AS174" s="87">
        <f t="shared" si="41"/>
        <v>27612.885840920029</v>
      </c>
      <c r="AT174" s="87">
        <f t="shared" si="42"/>
        <v>27833.788927647391</v>
      </c>
      <c r="AU174" s="87">
        <f t="shared" si="43"/>
        <v>27889.456505502687</v>
      </c>
      <c r="AV174" s="87">
        <f t="shared" si="44"/>
        <v>28279.908896579727</v>
      </c>
      <c r="AW174" s="87">
        <f t="shared" si="45"/>
        <v>28873.786983407903</v>
      </c>
      <c r="AX174" s="87">
        <f t="shared" si="46"/>
        <v>29682.25301894332</v>
      </c>
      <c r="AY174" s="87">
        <f t="shared" si="47"/>
        <v>29890.028790075921</v>
      </c>
      <c r="AZ174" s="87">
        <f t="shared" si="48"/>
        <v>35868.034548091091</v>
      </c>
      <c r="BA174" s="87">
        <f t="shared" si="49"/>
        <v>25904.691618065783</v>
      </c>
      <c r="BB174" s="87">
        <f t="shared" si="50"/>
        <v>12952.345809032891</v>
      </c>
      <c r="BC174" s="87">
        <f t="shared" si="51"/>
        <v>0</v>
      </c>
      <c r="BD174" s="87">
        <f t="shared" si="52"/>
        <v>0</v>
      </c>
    </row>
    <row r="175" spans="2:56" s="79" customFormat="1" x14ac:dyDescent="0.2">
      <c r="B175" s="86">
        <f>'3. Investeringen'!B161</f>
        <v>147</v>
      </c>
      <c r="C175" s="86" t="str">
        <f>'3. Investeringen'!F161</f>
        <v>TD</v>
      </c>
      <c r="D175" s="86" t="str">
        <f>'3. Investeringen'!G161</f>
        <v>Nieuwe investeringen TD</v>
      </c>
      <c r="E175" s="121">
        <f>'3. Investeringen'!K161</f>
        <v>2014</v>
      </c>
      <c r="F175" s="20"/>
      <c r="G175" s="86">
        <f>'7. Nominale afschrijvingen'!R164</f>
        <v>0</v>
      </c>
      <c r="H175" s="86">
        <f>'7. Nominale afschrijvingen'!S164</f>
        <v>0</v>
      </c>
      <c r="I175" s="86">
        <f>'7. Nominale afschrijvingen'!T164</f>
        <v>0</v>
      </c>
      <c r="J175" s="86">
        <f>'7. Nominale afschrijvingen'!U164</f>
        <v>0</v>
      </c>
      <c r="K175" s="86">
        <f>'7. Nominale afschrijvingen'!V164</f>
        <v>0</v>
      </c>
      <c r="L175" s="86">
        <f>'7. Nominale afschrijvingen'!W164</f>
        <v>0</v>
      </c>
      <c r="M175" s="86">
        <f>'7. Nominale afschrijvingen'!X164</f>
        <v>0</v>
      </c>
      <c r="N175" s="86">
        <f>'7. Nominale afschrijvingen'!Y164</f>
        <v>0</v>
      </c>
      <c r="O175" s="86">
        <f>'7. Nominale afschrijvingen'!Z164</f>
        <v>0</v>
      </c>
      <c r="P175" s="86">
        <f>'7. Nominale afschrijvingen'!AA164</f>
        <v>0</v>
      </c>
      <c r="Q175" s="86">
        <f>'7. Nominale afschrijvingen'!AB164</f>
        <v>0</v>
      </c>
      <c r="R175" s="86">
        <f>'7. Nominale afschrijvingen'!AC164</f>
        <v>0</v>
      </c>
      <c r="S175" s="86">
        <f>'7. Nominale afschrijvingen'!AD164</f>
        <v>0</v>
      </c>
      <c r="T175" s="86">
        <f>'7. Nominale afschrijvingen'!AE164</f>
        <v>0</v>
      </c>
      <c r="U175" s="86">
        <f>'7. Nominale afschrijvingen'!AF164</f>
        <v>0</v>
      </c>
      <c r="V175" s="86">
        <f>'7. Nominale afschrijvingen'!AG164</f>
        <v>0</v>
      </c>
      <c r="W175" s="65"/>
      <c r="X175" s="118">
        <f>IF($C175="TD",INDEX('4. CPI-tabel'!$D$20:$Z$42,$E175-2003,X$28-2003),
IF(X$28&gt;=$E175,MAX(1,INDEX('4. CPI-tabel'!$D$20:$Z$42,MAX($E175,2010)-2003,X$28-2003)),0))</f>
        <v>0</v>
      </c>
      <c r="Y175" s="118">
        <f>IF($C175="TD",INDEX('4. CPI-tabel'!$D$20:$Z$42,$E175-2003,Y$28-2003),
IF(Y$28&gt;=$E175,MAX(1,INDEX('4. CPI-tabel'!$D$20:$Z$42,MAX($E175,2010)-2003,Y$28-2003)),0))</f>
        <v>0</v>
      </c>
      <c r="Z175" s="118">
        <f>IF($C175="TD",INDEX('4. CPI-tabel'!$D$20:$Z$42,$E175-2003,Z$28-2003),
IF(Z$28&gt;=$E175,MAX(1,INDEX('4. CPI-tabel'!$D$20:$Z$42,MAX($E175,2010)-2003,Z$28-2003)),0))</f>
        <v>0</v>
      </c>
      <c r="AA175" s="118">
        <f>IF($C175="TD",INDEX('4. CPI-tabel'!$D$20:$Z$42,$E175-2003,AA$28-2003),
IF(AA$28&gt;=$E175,MAX(1,INDEX('4. CPI-tabel'!$D$20:$Z$42,MAX($E175,2010)-2003,AA$28-2003)),0))</f>
        <v>1</v>
      </c>
      <c r="AB175" s="118">
        <f>IF($C175="TD",INDEX('4. CPI-tabel'!$D$20:$Z$42,$E175-2003,AB$28-2003),
IF(AB$28&gt;=$E175,MAX(1,INDEX('4. CPI-tabel'!$D$20:$Z$42,MAX($E175,2010)-2003,AB$28-2003)),0))</f>
        <v>1.01</v>
      </c>
      <c r="AC175" s="118">
        <f>IF($C175="TD",INDEX('4. CPI-tabel'!$D$20:$Z$42,$E175-2003,AC$28-2003),
IF(AC$28&gt;=$E175,MAX(1,INDEX('4. CPI-tabel'!$D$20:$Z$42,MAX($E175,2010)-2003,AC$28-2003)),0))</f>
        <v>1.0180800000000001</v>
      </c>
      <c r="AD175" s="118">
        <f>IF($C175="TD",INDEX('4. CPI-tabel'!$D$20:$Z$42,$E175-2003,AD$28-2003),
IF(AD$28&gt;=$E175,MAX(1,INDEX('4. CPI-tabel'!$D$20:$Z$42,MAX($E175,2010)-2003,AD$28-2003)),0))</f>
        <v>1.0201161600000002</v>
      </c>
      <c r="AE175" s="118">
        <f>IF($C175="TD",INDEX('4. CPI-tabel'!$D$20:$Z$42,$E175-2003,AE$28-2003),
IF(AE$28&gt;=$E175,MAX(1,INDEX('4. CPI-tabel'!$D$20:$Z$42,MAX($E175,2010)-2003,AE$28-2003)),0))</f>
        <v>1.0343977862400002</v>
      </c>
      <c r="AF175" s="118">
        <f>IF($C175="TD",INDEX('4. CPI-tabel'!$D$20:$Z$42,$E175-2003,AF$28-2003),
IF(AF$28&gt;=$E175,MAX(1,INDEX('4. CPI-tabel'!$D$20:$Z$42,MAX($E175,2010)-2003,AF$28-2003)),0))</f>
        <v>1.0561201397510402</v>
      </c>
      <c r="AG175" s="118">
        <f>IF($C175="TD",INDEX('4. CPI-tabel'!$D$20:$Z$42,$E175-2003,AG$28-2003),
IF(AG$28&gt;=$E175,MAX(1,INDEX('4. CPI-tabel'!$D$20:$Z$42,MAX($E175,2010)-2003,AG$28-2003)),0))</f>
        <v>1.0856915036640693</v>
      </c>
      <c r="AH175" s="118">
        <f>IF($C175="TD",INDEX('4. CPI-tabel'!$D$20:$Z$42,$E175-2003,AH$28-2003),
IF(AH$28&gt;=$E175,MAX(1,INDEX('4. CPI-tabel'!$D$20:$Z$42,MAX($E175,2010)-2003,AH$28-2003)),0))</f>
        <v>1.0932913441897176</v>
      </c>
      <c r="AI175" s="118">
        <f>IF($C175="TD",INDEX('4. CPI-tabel'!$D$20:$Z$42,$E175-2003,AI$28-2003),
IF(AI$28&gt;=$E175,MAX(1,INDEX('4. CPI-tabel'!$D$20:$Z$42,MAX($E175,2010)-2003,AI$28-2003)),0))</f>
        <v>1.0932913441897176</v>
      </c>
      <c r="AJ175" s="118">
        <f>IF($C175="TD",INDEX('4. CPI-tabel'!$D$20:$Z$42,$E175-2003,AJ$28-2003),
IF(AJ$28&gt;=$E175,MAX(1,INDEX('4. CPI-tabel'!$D$20:$Z$42,MAX($E175,2010)-2003,AJ$28-2003)),0))</f>
        <v>1.0932913441897176</v>
      </c>
      <c r="AK175" s="118">
        <f>IF($C175="TD",INDEX('4. CPI-tabel'!$D$20:$Z$42,$E175-2003,AK$28-2003),
IF(AK$28&gt;=$E175,MAX(1,INDEX('4. CPI-tabel'!$D$20:$Z$42,MAX($E175,2010)-2003,AK$28-2003)),0))</f>
        <v>1.0932913441897176</v>
      </c>
      <c r="AL175" s="118">
        <f>IF($C175="TD",INDEX('4. CPI-tabel'!$D$20:$Z$42,$E175-2003,AL$28-2003),
IF(AL$28&gt;=$E175,MAX(1,INDEX('4. CPI-tabel'!$D$20:$Z$42,MAX($E175,2010)-2003,AL$28-2003)),0))</f>
        <v>1.0932913441897176</v>
      </c>
      <c r="AM175" s="118">
        <f>IF($C175="TD",INDEX('4. CPI-tabel'!$D$20:$Z$42,$E175-2003,AM$28-2003),
IF(AM$28&gt;=$E175,MAX(1,INDEX('4. CPI-tabel'!$D$20:$Z$42,MAX($E175,2010)-2003,AM$28-2003)),0))</f>
        <v>1.0932913441897176</v>
      </c>
      <c r="AN175" s="20"/>
      <c r="AO175" s="87">
        <f t="shared" si="37"/>
        <v>0</v>
      </c>
      <c r="AP175" s="87">
        <f t="shared" si="38"/>
        <v>0</v>
      </c>
      <c r="AQ175" s="87">
        <f t="shared" si="39"/>
        <v>0</v>
      </c>
      <c r="AR175" s="87">
        <f t="shared" si="40"/>
        <v>0</v>
      </c>
      <c r="AS175" s="87">
        <f t="shared" si="41"/>
        <v>0</v>
      </c>
      <c r="AT175" s="87">
        <f t="shared" si="42"/>
        <v>0</v>
      </c>
      <c r="AU175" s="87">
        <f t="shared" si="43"/>
        <v>0</v>
      </c>
      <c r="AV175" s="87">
        <f t="shared" si="44"/>
        <v>0</v>
      </c>
      <c r="AW175" s="87">
        <f t="shared" si="45"/>
        <v>0</v>
      </c>
      <c r="AX175" s="87">
        <f t="shared" si="46"/>
        <v>0</v>
      </c>
      <c r="AY175" s="87">
        <f t="shared" si="47"/>
        <v>0</v>
      </c>
      <c r="AZ175" s="87">
        <f t="shared" si="48"/>
        <v>0</v>
      </c>
      <c r="BA175" s="87">
        <f t="shared" si="49"/>
        <v>0</v>
      </c>
      <c r="BB175" s="87">
        <f t="shared" si="50"/>
        <v>0</v>
      </c>
      <c r="BC175" s="87">
        <f t="shared" si="51"/>
        <v>0</v>
      </c>
      <c r="BD175" s="87">
        <f t="shared" si="52"/>
        <v>0</v>
      </c>
    </row>
    <row r="176" spans="2:56" s="79" customFormat="1" x14ac:dyDescent="0.2">
      <c r="B176" s="86">
        <f>'3. Investeringen'!B162</f>
        <v>148</v>
      </c>
      <c r="C176" s="86" t="str">
        <f>'3. Investeringen'!F162</f>
        <v>TD</v>
      </c>
      <c r="D176" s="86" t="str">
        <f>'3. Investeringen'!G162</f>
        <v>Nieuwe investeringen TD</v>
      </c>
      <c r="E176" s="121">
        <f>'3. Investeringen'!K162</f>
        <v>2015</v>
      </c>
      <c r="F176" s="20"/>
      <c r="G176" s="86">
        <f>'7. Nominale afschrijvingen'!R165</f>
        <v>0</v>
      </c>
      <c r="H176" s="86">
        <f>'7. Nominale afschrijvingen'!S165</f>
        <v>0</v>
      </c>
      <c r="I176" s="86">
        <f>'7. Nominale afschrijvingen'!T165</f>
        <v>0</v>
      </c>
      <c r="J176" s="86">
        <f>'7. Nominale afschrijvingen'!U165</f>
        <v>0</v>
      </c>
      <c r="K176" s="86">
        <f>'7. Nominale afschrijvingen'!V165</f>
        <v>12488.484230996139</v>
      </c>
      <c r="L176" s="86">
        <f>'7. Nominale afschrijvingen'!W165</f>
        <v>24976.968461992277</v>
      </c>
      <c r="M176" s="86">
        <f>'7. Nominale afschrijvingen'!X165</f>
        <v>24976.968461992277</v>
      </c>
      <c r="N176" s="86">
        <f>'7. Nominale afschrijvingen'!Y165</f>
        <v>24976.968461992277</v>
      </c>
      <c r="O176" s="86">
        <f>'7. Nominale afschrijvingen'!Z165</f>
        <v>24976.968461992277</v>
      </c>
      <c r="P176" s="86">
        <f>'7. Nominale afschrijvingen'!AA165</f>
        <v>24976.968461992277</v>
      </c>
      <c r="Q176" s="86">
        <f>'7. Nominale afschrijvingen'!AB165</f>
        <v>24976.968461992277</v>
      </c>
      <c r="R176" s="86">
        <f>'7. Nominale afschrijvingen'!AC165</f>
        <v>29972.362154390732</v>
      </c>
      <c r="S176" s="86">
        <f>'7. Nominale afschrijvingen'!AD165</f>
        <v>29230.777936137765</v>
      </c>
      <c r="T176" s="86">
        <f>'7. Nominale afschrijvingen'!AE165</f>
        <v>28507.542193387966</v>
      </c>
      <c r="U176" s="86">
        <f>'7. Nominale afschrijvingen'!AF165</f>
        <v>27802.200943242286</v>
      </c>
      <c r="V176" s="86">
        <f>'7. Nominale afschrijvingen'!AG165</f>
        <v>27114.31143536825</v>
      </c>
      <c r="W176" s="65"/>
      <c r="X176" s="118">
        <f>IF($C176="TD",INDEX('4. CPI-tabel'!$D$20:$Z$42,$E176-2003,X$28-2003),
IF(X$28&gt;=$E176,MAX(1,INDEX('4. CPI-tabel'!$D$20:$Z$42,MAX($E176,2010)-2003,X$28-2003)),0))</f>
        <v>0</v>
      </c>
      <c r="Y176" s="118">
        <f>IF($C176="TD",INDEX('4. CPI-tabel'!$D$20:$Z$42,$E176-2003,Y$28-2003),
IF(Y$28&gt;=$E176,MAX(1,INDEX('4. CPI-tabel'!$D$20:$Z$42,MAX($E176,2010)-2003,Y$28-2003)),0))</f>
        <v>0</v>
      </c>
      <c r="Z176" s="118">
        <f>IF($C176="TD",INDEX('4. CPI-tabel'!$D$20:$Z$42,$E176-2003,Z$28-2003),
IF(Z$28&gt;=$E176,MAX(1,INDEX('4. CPI-tabel'!$D$20:$Z$42,MAX($E176,2010)-2003,Z$28-2003)),0))</f>
        <v>0</v>
      </c>
      <c r="AA176" s="118">
        <f>IF($C176="TD",INDEX('4. CPI-tabel'!$D$20:$Z$42,$E176-2003,AA$28-2003),
IF(AA$28&gt;=$E176,MAX(1,INDEX('4. CPI-tabel'!$D$20:$Z$42,MAX($E176,2010)-2003,AA$28-2003)),0))</f>
        <v>0</v>
      </c>
      <c r="AB176" s="118">
        <f>IF($C176="TD",INDEX('4. CPI-tabel'!$D$20:$Z$42,$E176-2003,AB$28-2003),
IF(AB$28&gt;=$E176,MAX(1,INDEX('4. CPI-tabel'!$D$20:$Z$42,MAX($E176,2010)-2003,AB$28-2003)),0))</f>
        <v>1</v>
      </c>
      <c r="AC176" s="118">
        <f>IF($C176="TD",INDEX('4. CPI-tabel'!$D$20:$Z$42,$E176-2003,AC$28-2003),
IF(AC$28&gt;=$E176,MAX(1,INDEX('4. CPI-tabel'!$D$20:$Z$42,MAX($E176,2010)-2003,AC$28-2003)),0))</f>
        <v>1.008</v>
      </c>
      <c r="AD176" s="118">
        <f>IF($C176="TD",INDEX('4. CPI-tabel'!$D$20:$Z$42,$E176-2003,AD$28-2003),
IF(AD$28&gt;=$E176,MAX(1,INDEX('4. CPI-tabel'!$D$20:$Z$42,MAX($E176,2010)-2003,AD$28-2003)),0))</f>
        <v>1.010016</v>
      </c>
      <c r="AE176" s="118">
        <f>IF($C176="TD",INDEX('4. CPI-tabel'!$D$20:$Z$42,$E176-2003,AE$28-2003),
IF(AE$28&gt;=$E176,MAX(1,INDEX('4. CPI-tabel'!$D$20:$Z$42,MAX($E176,2010)-2003,AE$28-2003)),0))</f>
        <v>1.0241562239999999</v>
      </c>
      <c r="AF176" s="118">
        <f>IF($C176="TD",INDEX('4. CPI-tabel'!$D$20:$Z$42,$E176-2003,AF$28-2003),
IF(AF$28&gt;=$E176,MAX(1,INDEX('4. CPI-tabel'!$D$20:$Z$42,MAX($E176,2010)-2003,AF$28-2003)),0))</f>
        <v>1.0456635047039999</v>
      </c>
      <c r="AG176" s="118">
        <f>IF($C176="TD",INDEX('4. CPI-tabel'!$D$20:$Z$42,$E176-2003,AG$28-2003),
IF(AG$28&gt;=$E176,MAX(1,INDEX('4. CPI-tabel'!$D$20:$Z$42,MAX($E176,2010)-2003,AG$28-2003)),0))</f>
        <v>1.0749420828357119</v>
      </c>
      <c r="AH176" s="118">
        <f>IF($C176="TD",INDEX('4. CPI-tabel'!$D$20:$Z$42,$E176-2003,AH$28-2003),
IF(AH$28&gt;=$E176,MAX(1,INDEX('4. CPI-tabel'!$D$20:$Z$42,MAX($E176,2010)-2003,AH$28-2003)),0))</f>
        <v>1.0824666774155618</v>
      </c>
      <c r="AI176" s="118">
        <f>IF($C176="TD",INDEX('4. CPI-tabel'!$D$20:$Z$42,$E176-2003,AI$28-2003),
IF(AI$28&gt;=$E176,MAX(1,INDEX('4. CPI-tabel'!$D$20:$Z$42,MAX($E176,2010)-2003,AI$28-2003)),0))</f>
        <v>1.0824666774155618</v>
      </c>
      <c r="AJ176" s="118">
        <f>IF($C176="TD",INDEX('4. CPI-tabel'!$D$20:$Z$42,$E176-2003,AJ$28-2003),
IF(AJ$28&gt;=$E176,MAX(1,INDEX('4. CPI-tabel'!$D$20:$Z$42,MAX($E176,2010)-2003,AJ$28-2003)),0))</f>
        <v>1.0824666774155618</v>
      </c>
      <c r="AK176" s="118">
        <f>IF($C176="TD",INDEX('4. CPI-tabel'!$D$20:$Z$42,$E176-2003,AK$28-2003),
IF(AK$28&gt;=$E176,MAX(1,INDEX('4. CPI-tabel'!$D$20:$Z$42,MAX($E176,2010)-2003,AK$28-2003)),0))</f>
        <v>1.0824666774155618</v>
      </c>
      <c r="AL176" s="118">
        <f>IF($C176="TD",INDEX('4. CPI-tabel'!$D$20:$Z$42,$E176-2003,AL$28-2003),
IF(AL$28&gt;=$E176,MAX(1,INDEX('4. CPI-tabel'!$D$20:$Z$42,MAX($E176,2010)-2003,AL$28-2003)),0))</f>
        <v>1.0824666774155618</v>
      </c>
      <c r="AM176" s="118">
        <f>IF($C176="TD",INDEX('4. CPI-tabel'!$D$20:$Z$42,$E176-2003,AM$28-2003),
IF(AM$28&gt;=$E176,MAX(1,INDEX('4. CPI-tabel'!$D$20:$Z$42,MAX($E176,2010)-2003,AM$28-2003)),0))</f>
        <v>1.0824666774155618</v>
      </c>
      <c r="AN176" s="20"/>
      <c r="AO176" s="87">
        <f t="shared" si="37"/>
        <v>0</v>
      </c>
      <c r="AP176" s="87">
        <f t="shared" si="38"/>
        <v>0</v>
      </c>
      <c r="AQ176" s="87">
        <f t="shared" si="39"/>
        <v>0</v>
      </c>
      <c r="AR176" s="87">
        <f t="shared" si="40"/>
        <v>0</v>
      </c>
      <c r="AS176" s="87">
        <f t="shared" si="41"/>
        <v>12488.484230996139</v>
      </c>
      <c r="AT176" s="87">
        <f t="shared" si="42"/>
        <v>25176.784209688216</v>
      </c>
      <c r="AU176" s="87">
        <f t="shared" si="43"/>
        <v>25227.137778107593</v>
      </c>
      <c r="AV176" s="87">
        <f t="shared" si="44"/>
        <v>25580.317707001097</v>
      </c>
      <c r="AW176" s="87">
        <f t="shared" si="45"/>
        <v>26117.50437884812</v>
      </c>
      <c r="AX176" s="87">
        <f t="shared" si="46"/>
        <v>26848.794501455868</v>
      </c>
      <c r="AY176" s="87">
        <f t="shared" si="47"/>
        <v>27036.736062966054</v>
      </c>
      <c r="AZ176" s="87">
        <f t="shared" si="48"/>
        <v>32444.083275559264</v>
      </c>
      <c r="BA176" s="87">
        <f t="shared" si="49"/>
        <v>31641.343070803159</v>
      </c>
      <c r="BB176" s="87">
        <f t="shared" si="50"/>
        <v>30858.464479360609</v>
      </c>
      <c r="BC176" s="87">
        <f t="shared" si="51"/>
        <v>30094.956079871274</v>
      </c>
      <c r="BD176" s="87">
        <f t="shared" si="52"/>
        <v>29350.338609853843</v>
      </c>
    </row>
    <row r="177" spans="2:56" s="79" customFormat="1" x14ac:dyDescent="0.2">
      <c r="B177" s="86">
        <f>'3. Investeringen'!B163</f>
        <v>149</v>
      </c>
      <c r="C177" s="86" t="str">
        <f>'3. Investeringen'!F163</f>
        <v>TD</v>
      </c>
      <c r="D177" s="86" t="str">
        <f>'3. Investeringen'!G163</f>
        <v>Nieuwe investeringen TD</v>
      </c>
      <c r="E177" s="121">
        <f>'3. Investeringen'!K163</f>
        <v>2015</v>
      </c>
      <c r="F177" s="20"/>
      <c r="G177" s="86">
        <f>'7. Nominale afschrijvingen'!R166</f>
        <v>0</v>
      </c>
      <c r="H177" s="86">
        <f>'7. Nominale afschrijvingen'!S166</f>
        <v>0</v>
      </c>
      <c r="I177" s="86">
        <f>'7. Nominale afschrijvingen'!T166</f>
        <v>0</v>
      </c>
      <c r="J177" s="86">
        <f>'7. Nominale afschrijvingen'!U166</f>
        <v>0</v>
      </c>
      <c r="K177" s="86">
        <f>'7. Nominale afschrijvingen'!V166</f>
        <v>33554.338391288664</v>
      </c>
      <c r="L177" s="86">
        <f>'7. Nominale afschrijvingen'!W166</f>
        <v>67108.676782577313</v>
      </c>
      <c r="M177" s="86">
        <f>'7. Nominale afschrijvingen'!X166</f>
        <v>67108.676782577313</v>
      </c>
      <c r="N177" s="86">
        <f>'7. Nominale afschrijvingen'!Y166</f>
        <v>67108.676782577313</v>
      </c>
      <c r="O177" s="86">
        <f>'7. Nominale afschrijvingen'!Z166</f>
        <v>67108.676782577313</v>
      </c>
      <c r="P177" s="86">
        <f>'7. Nominale afschrijvingen'!AA166</f>
        <v>67108.676782577313</v>
      </c>
      <c r="Q177" s="86">
        <f>'7. Nominale afschrijvingen'!AB166</f>
        <v>67108.676782577313</v>
      </c>
      <c r="R177" s="86">
        <f>'7. Nominale afschrijvingen'!AC166</f>
        <v>80530.41213909279</v>
      </c>
      <c r="S177" s="86">
        <f>'7. Nominale afschrijvingen'!AD166</f>
        <v>78020.373319173013</v>
      </c>
      <c r="T177" s="86">
        <f>'7. Nominale afschrijvingen'!AE166</f>
        <v>75588.569475458527</v>
      </c>
      <c r="U177" s="86">
        <f>'7. Nominale afschrijvingen'!AF166</f>
        <v>73232.562115184497</v>
      </c>
      <c r="V177" s="86">
        <f>'7. Nominale afschrijvingen'!AG166</f>
        <v>70949.988750555378</v>
      </c>
      <c r="W177" s="65"/>
      <c r="X177" s="118">
        <f>IF($C177="TD",INDEX('4. CPI-tabel'!$D$20:$Z$42,$E177-2003,X$28-2003),
IF(X$28&gt;=$E177,MAX(1,INDEX('4. CPI-tabel'!$D$20:$Z$42,MAX($E177,2010)-2003,X$28-2003)),0))</f>
        <v>0</v>
      </c>
      <c r="Y177" s="118">
        <f>IF($C177="TD",INDEX('4. CPI-tabel'!$D$20:$Z$42,$E177-2003,Y$28-2003),
IF(Y$28&gt;=$E177,MAX(1,INDEX('4. CPI-tabel'!$D$20:$Z$42,MAX($E177,2010)-2003,Y$28-2003)),0))</f>
        <v>0</v>
      </c>
      <c r="Z177" s="118">
        <f>IF($C177="TD",INDEX('4. CPI-tabel'!$D$20:$Z$42,$E177-2003,Z$28-2003),
IF(Z$28&gt;=$E177,MAX(1,INDEX('4. CPI-tabel'!$D$20:$Z$42,MAX($E177,2010)-2003,Z$28-2003)),0))</f>
        <v>0</v>
      </c>
      <c r="AA177" s="118">
        <f>IF($C177="TD",INDEX('4. CPI-tabel'!$D$20:$Z$42,$E177-2003,AA$28-2003),
IF(AA$28&gt;=$E177,MAX(1,INDEX('4. CPI-tabel'!$D$20:$Z$42,MAX($E177,2010)-2003,AA$28-2003)),0))</f>
        <v>0</v>
      </c>
      <c r="AB177" s="118">
        <f>IF($C177="TD",INDEX('4. CPI-tabel'!$D$20:$Z$42,$E177-2003,AB$28-2003),
IF(AB$28&gt;=$E177,MAX(1,INDEX('4. CPI-tabel'!$D$20:$Z$42,MAX($E177,2010)-2003,AB$28-2003)),0))</f>
        <v>1</v>
      </c>
      <c r="AC177" s="118">
        <f>IF($C177="TD",INDEX('4. CPI-tabel'!$D$20:$Z$42,$E177-2003,AC$28-2003),
IF(AC$28&gt;=$E177,MAX(1,INDEX('4. CPI-tabel'!$D$20:$Z$42,MAX($E177,2010)-2003,AC$28-2003)),0))</f>
        <v>1.008</v>
      </c>
      <c r="AD177" s="118">
        <f>IF($C177="TD",INDEX('4. CPI-tabel'!$D$20:$Z$42,$E177-2003,AD$28-2003),
IF(AD$28&gt;=$E177,MAX(1,INDEX('4. CPI-tabel'!$D$20:$Z$42,MAX($E177,2010)-2003,AD$28-2003)),0))</f>
        <v>1.010016</v>
      </c>
      <c r="AE177" s="118">
        <f>IF($C177="TD",INDEX('4. CPI-tabel'!$D$20:$Z$42,$E177-2003,AE$28-2003),
IF(AE$28&gt;=$E177,MAX(1,INDEX('4. CPI-tabel'!$D$20:$Z$42,MAX($E177,2010)-2003,AE$28-2003)),0))</f>
        <v>1.0241562239999999</v>
      </c>
      <c r="AF177" s="118">
        <f>IF($C177="TD",INDEX('4. CPI-tabel'!$D$20:$Z$42,$E177-2003,AF$28-2003),
IF(AF$28&gt;=$E177,MAX(1,INDEX('4. CPI-tabel'!$D$20:$Z$42,MAX($E177,2010)-2003,AF$28-2003)),0))</f>
        <v>1.0456635047039999</v>
      </c>
      <c r="AG177" s="118">
        <f>IF($C177="TD",INDEX('4. CPI-tabel'!$D$20:$Z$42,$E177-2003,AG$28-2003),
IF(AG$28&gt;=$E177,MAX(1,INDEX('4. CPI-tabel'!$D$20:$Z$42,MAX($E177,2010)-2003,AG$28-2003)),0))</f>
        <v>1.0749420828357119</v>
      </c>
      <c r="AH177" s="118">
        <f>IF($C177="TD",INDEX('4. CPI-tabel'!$D$20:$Z$42,$E177-2003,AH$28-2003),
IF(AH$28&gt;=$E177,MAX(1,INDEX('4. CPI-tabel'!$D$20:$Z$42,MAX($E177,2010)-2003,AH$28-2003)),0))</f>
        <v>1.0824666774155618</v>
      </c>
      <c r="AI177" s="118">
        <f>IF($C177="TD",INDEX('4. CPI-tabel'!$D$20:$Z$42,$E177-2003,AI$28-2003),
IF(AI$28&gt;=$E177,MAX(1,INDEX('4. CPI-tabel'!$D$20:$Z$42,MAX($E177,2010)-2003,AI$28-2003)),0))</f>
        <v>1.0824666774155618</v>
      </c>
      <c r="AJ177" s="118">
        <f>IF($C177="TD",INDEX('4. CPI-tabel'!$D$20:$Z$42,$E177-2003,AJ$28-2003),
IF(AJ$28&gt;=$E177,MAX(1,INDEX('4. CPI-tabel'!$D$20:$Z$42,MAX($E177,2010)-2003,AJ$28-2003)),0))</f>
        <v>1.0824666774155618</v>
      </c>
      <c r="AK177" s="118">
        <f>IF($C177="TD",INDEX('4. CPI-tabel'!$D$20:$Z$42,$E177-2003,AK$28-2003),
IF(AK$28&gt;=$E177,MAX(1,INDEX('4. CPI-tabel'!$D$20:$Z$42,MAX($E177,2010)-2003,AK$28-2003)),0))</f>
        <v>1.0824666774155618</v>
      </c>
      <c r="AL177" s="118">
        <f>IF($C177="TD",INDEX('4. CPI-tabel'!$D$20:$Z$42,$E177-2003,AL$28-2003),
IF(AL$28&gt;=$E177,MAX(1,INDEX('4. CPI-tabel'!$D$20:$Z$42,MAX($E177,2010)-2003,AL$28-2003)),0))</f>
        <v>1.0824666774155618</v>
      </c>
      <c r="AM177" s="118">
        <f>IF($C177="TD",INDEX('4. CPI-tabel'!$D$20:$Z$42,$E177-2003,AM$28-2003),
IF(AM$28&gt;=$E177,MAX(1,INDEX('4. CPI-tabel'!$D$20:$Z$42,MAX($E177,2010)-2003,AM$28-2003)),0))</f>
        <v>1.0824666774155618</v>
      </c>
      <c r="AN177" s="20"/>
      <c r="AO177" s="87">
        <f t="shared" si="37"/>
        <v>0</v>
      </c>
      <c r="AP177" s="87">
        <f t="shared" si="38"/>
        <v>0</v>
      </c>
      <c r="AQ177" s="87">
        <f t="shared" si="39"/>
        <v>0</v>
      </c>
      <c r="AR177" s="87">
        <f t="shared" si="40"/>
        <v>0</v>
      </c>
      <c r="AS177" s="87">
        <f t="shared" si="41"/>
        <v>33554.338391288664</v>
      </c>
      <c r="AT177" s="87">
        <f t="shared" si="42"/>
        <v>67645.546196837939</v>
      </c>
      <c r="AU177" s="87">
        <f t="shared" si="43"/>
        <v>67780.837289231611</v>
      </c>
      <c r="AV177" s="87">
        <f t="shared" si="44"/>
        <v>68729.769011280849</v>
      </c>
      <c r="AW177" s="87">
        <f t="shared" si="45"/>
        <v>70173.09416051775</v>
      </c>
      <c r="AX177" s="87">
        <f t="shared" si="46"/>
        <v>72137.940797012241</v>
      </c>
      <c r="AY177" s="87">
        <f t="shared" si="47"/>
        <v>72642.906382591318</v>
      </c>
      <c r="AZ177" s="87">
        <f t="shared" si="48"/>
        <v>87171.487659109596</v>
      </c>
      <c r="BA177" s="87">
        <f t="shared" si="49"/>
        <v>84454.454277526966</v>
      </c>
      <c r="BB177" s="87">
        <f t="shared" si="50"/>
        <v>81822.107650694947</v>
      </c>
      <c r="BC177" s="87">
        <f t="shared" si="51"/>
        <v>79271.80819145251</v>
      </c>
      <c r="BD177" s="87">
        <f t="shared" si="52"/>
        <v>76800.998585485169</v>
      </c>
    </row>
    <row r="178" spans="2:56" s="79" customFormat="1" x14ac:dyDescent="0.2">
      <c r="B178" s="86">
        <f>'3. Investeringen'!B164</f>
        <v>150</v>
      </c>
      <c r="C178" s="86" t="str">
        <f>'3. Investeringen'!F164</f>
        <v>TD</v>
      </c>
      <c r="D178" s="86" t="str">
        <f>'3. Investeringen'!G164</f>
        <v>Nieuwe investeringen TD</v>
      </c>
      <c r="E178" s="121">
        <f>'3. Investeringen'!K164</f>
        <v>2015</v>
      </c>
      <c r="F178" s="20"/>
      <c r="G178" s="86">
        <f>'7. Nominale afschrijvingen'!R167</f>
        <v>0</v>
      </c>
      <c r="H178" s="86">
        <f>'7. Nominale afschrijvingen'!S167</f>
        <v>0</v>
      </c>
      <c r="I178" s="86">
        <f>'7. Nominale afschrijvingen'!T167</f>
        <v>0</v>
      </c>
      <c r="J178" s="86">
        <f>'7. Nominale afschrijvingen'!U167</f>
        <v>0</v>
      </c>
      <c r="K178" s="86">
        <f>'7. Nominale afschrijvingen'!V167</f>
        <v>10265.392501698539</v>
      </c>
      <c r="L178" s="86">
        <f>'7. Nominale afschrijvingen'!W167</f>
        <v>20530.785003397075</v>
      </c>
      <c r="M178" s="86">
        <f>'7. Nominale afschrijvingen'!X167</f>
        <v>20530.785003397075</v>
      </c>
      <c r="N178" s="86">
        <f>'7. Nominale afschrijvingen'!Y167</f>
        <v>20530.785003397075</v>
      </c>
      <c r="O178" s="86">
        <f>'7. Nominale afschrijvingen'!Z167</f>
        <v>20530.785003397075</v>
      </c>
      <c r="P178" s="86">
        <f>'7. Nominale afschrijvingen'!AA167</f>
        <v>20530.785003397075</v>
      </c>
      <c r="Q178" s="86">
        <f>'7. Nominale afschrijvingen'!AB167</f>
        <v>20530.785003397075</v>
      </c>
      <c r="R178" s="86">
        <f>'7. Nominale afschrijvingen'!AC167</f>
        <v>24636.942004076493</v>
      </c>
      <c r="S178" s="86">
        <f>'7. Nominale afschrijvingen'!AD167</f>
        <v>23378.885391102373</v>
      </c>
      <c r="T178" s="86">
        <f>'7. Nominale afschrijvingen'!AE167</f>
        <v>22185.069966875872</v>
      </c>
      <c r="U178" s="86">
        <f>'7. Nominale afschrijvingen'!AF167</f>
        <v>21052.215330269442</v>
      </c>
      <c r="V178" s="86">
        <f>'7. Nominale afschrijvingen'!AG167</f>
        <v>20062.581276282421</v>
      </c>
      <c r="W178" s="65"/>
      <c r="X178" s="118">
        <f>IF($C178="TD",INDEX('4. CPI-tabel'!$D$20:$Z$42,$E178-2003,X$28-2003),
IF(X$28&gt;=$E178,MAX(1,INDEX('4. CPI-tabel'!$D$20:$Z$42,MAX($E178,2010)-2003,X$28-2003)),0))</f>
        <v>0</v>
      </c>
      <c r="Y178" s="118">
        <f>IF($C178="TD",INDEX('4. CPI-tabel'!$D$20:$Z$42,$E178-2003,Y$28-2003),
IF(Y$28&gt;=$E178,MAX(1,INDEX('4. CPI-tabel'!$D$20:$Z$42,MAX($E178,2010)-2003,Y$28-2003)),0))</f>
        <v>0</v>
      </c>
      <c r="Z178" s="118">
        <f>IF($C178="TD",INDEX('4. CPI-tabel'!$D$20:$Z$42,$E178-2003,Z$28-2003),
IF(Z$28&gt;=$E178,MAX(1,INDEX('4. CPI-tabel'!$D$20:$Z$42,MAX($E178,2010)-2003,Z$28-2003)),0))</f>
        <v>0</v>
      </c>
      <c r="AA178" s="118">
        <f>IF($C178="TD",INDEX('4. CPI-tabel'!$D$20:$Z$42,$E178-2003,AA$28-2003),
IF(AA$28&gt;=$E178,MAX(1,INDEX('4. CPI-tabel'!$D$20:$Z$42,MAX($E178,2010)-2003,AA$28-2003)),0))</f>
        <v>0</v>
      </c>
      <c r="AB178" s="118">
        <f>IF($C178="TD",INDEX('4. CPI-tabel'!$D$20:$Z$42,$E178-2003,AB$28-2003),
IF(AB$28&gt;=$E178,MAX(1,INDEX('4. CPI-tabel'!$D$20:$Z$42,MAX($E178,2010)-2003,AB$28-2003)),0))</f>
        <v>1</v>
      </c>
      <c r="AC178" s="118">
        <f>IF($C178="TD",INDEX('4. CPI-tabel'!$D$20:$Z$42,$E178-2003,AC$28-2003),
IF(AC$28&gt;=$E178,MAX(1,INDEX('4. CPI-tabel'!$D$20:$Z$42,MAX($E178,2010)-2003,AC$28-2003)),0))</f>
        <v>1.008</v>
      </c>
      <c r="AD178" s="118">
        <f>IF($C178="TD",INDEX('4. CPI-tabel'!$D$20:$Z$42,$E178-2003,AD$28-2003),
IF(AD$28&gt;=$E178,MAX(1,INDEX('4. CPI-tabel'!$D$20:$Z$42,MAX($E178,2010)-2003,AD$28-2003)),0))</f>
        <v>1.010016</v>
      </c>
      <c r="AE178" s="118">
        <f>IF($C178="TD",INDEX('4. CPI-tabel'!$D$20:$Z$42,$E178-2003,AE$28-2003),
IF(AE$28&gt;=$E178,MAX(1,INDEX('4. CPI-tabel'!$D$20:$Z$42,MAX($E178,2010)-2003,AE$28-2003)),0))</f>
        <v>1.0241562239999999</v>
      </c>
      <c r="AF178" s="118">
        <f>IF($C178="TD",INDEX('4. CPI-tabel'!$D$20:$Z$42,$E178-2003,AF$28-2003),
IF(AF$28&gt;=$E178,MAX(1,INDEX('4. CPI-tabel'!$D$20:$Z$42,MAX($E178,2010)-2003,AF$28-2003)),0))</f>
        <v>1.0456635047039999</v>
      </c>
      <c r="AG178" s="118">
        <f>IF($C178="TD",INDEX('4. CPI-tabel'!$D$20:$Z$42,$E178-2003,AG$28-2003),
IF(AG$28&gt;=$E178,MAX(1,INDEX('4. CPI-tabel'!$D$20:$Z$42,MAX($E178,2010)-2003,AG$28-2003)),0))</f>
        <v>1.0749420828357119</v>
      </c>
      <c r="AH178" s="118">
        <f>IF($C178="TD",INDEX('4. CPI-tabel'!$D$20:$Z$42,$E178-2003,AH$28-2003),
IF(AH$28&gt;=$E178,MAX(1,INDEX('4. CPI-tabel'!$D$20:$Z$42,MAX($E178,2010)-2003,AH$28-2003)),0))</f>
        <v>1.0824666774155618</v>
      </c>
      <c r="AI178" s="118">
        <f>IF($C178="TD",INDEX('4. CPI-tabel'!$D$20:$Z$42,$E178-2003,AI$28-2003),
IF(AI$28&gt;=$E178,MAX(1,INDEX('4. CPI-tabel'!$D$20:$Z$42,MAX($E178,2010)-2003,AI$28-2003)),0))</f>
        <v>1.0824666774155618</v>
      </c>
      <c r="AJ178" s="118">
        <f>IF($C178="TD",INDEX('4. CPI-tabel'!$D$20:$Z$42,$E178-2003,AJ$28-2003),
IF(AJ$28&gt;=$E178,MAX(1,INDEX('4. CPI-tabel'!$D$20:$Z$42,MAX($E178,2010)-2003,AJ$28-2003)),0))</f>
        <v>1.0824666774155618</v>
      </c>
      <c r="AK178" s="118">
        <f>IF($C178="TD",INDEX('4. CPI-tabel'!$D$20:$Z$42,$E178-2003,AK$28-2003),
IF(AK$28&gt;=$E178,MAX(1,INDEX('4. CPI-tabel'!$D$20:$Z$42,MAX($E178,2010)-2003,AK$28-2003)),0))</f>
        <v>1.0824666774155618</v>
      </c>
      <c r="AL178" s="118">
        <f>IF($C178="TD",INDEX('4. CPI-tabel'!$D$20:$Z$42,$E178-2003,AL$28-2003),
IF(AL$28&gt;=$E178,MAX(1,INDEX('4. CPI-tabel'!$D$20:$Z$42,MAX($E178,2010)-2003,AL$28-2003)),0))</f>
        <v>1.0824666774155618</v>
      </c>
      <c r="AM178" s="118">
        <f>IF($C178="TD",INDEX('4. CPI-tabel'!$D$20:$Z$42,$E178-2003,AM$28-2003),
IF(AM$28&gt;=$E178,MAX(1,INDEX('4. CPI-tabel'!$D$20:$Z$42,MAX($E178,2010)-2003,AM$28-2003)),0))</f>
        <v>1.0824666774155618</v>
      </c>
      <c r="AN178" s="20"/>
      <c r="AO178" s="87">
        <f t="shared" si="37"/>
        <v>0</v>
      </c>
      <c r="AP178" s="87">
        <f t="shared" si="38"/>
        <v>0</v>
      </c>
      <c r="AQ178" s="87">
        <f t="shared" si="39"/>
        <v>0</v>
      </c>
      <c r="AR178" s="87">
        <f t="shared" si="40"/>
        <v>0</v>
      </c>
      <c r="AS178" s="87">
        <f t="shared" si="41"/>
        <v>10265.392501698539</v>
      </c>
      <c r="AT178" s="87">
        <f t="shared" si="42"/>
        <v>20695.03128342425</v>
      </c>
      <c r="AU178" s="87">
        <f t="shared" si="43"/>
        <v>20736.421345991101</v>
      </c>
      <c r="AV178" s="87">
        <f t="shared" si="44"/>
        <v>21026.731244834973</v>
      </c>
      <c r="AW178" s="87">
        <f t="shared" si="45"/>
        <v>21468.292600976511</v>
      </c>
      <c r="AX178" s="87">
        <f t="shared" si="46"/>
        <v>22069.404793803849</v>
      </c>
      <c r="AY178" s="87">
        <f t="shared" si="47"/>
        <v>22223.890627360477</v>
      </c>
      <c r="AZ178" s="87">
        <f t="shared" si="48"/>
        <v>26668.668752832575</v>
      </c>
      <c r="BA178" s="87">
        <f t="shared" si="49"/>
        <v>25306.864390985804</v>
      </c>
      <c r="BB178" s="87">
        <f t="shared" si="50"/>
        <v>24014.598975275891</v>
      </c>
      <c r="BC178" s="87">
        <f t="shared" si="51"/>
        <v>22788.321580793716</v>
      </c>
      <c r="BD178" s="87">
        <f t="shared" si="52"/>
        <v>21717.075694517094</v>
      </c>
    </row>
    <row r="179" spans="2:56" s="79" customFormat="1" x14ac:dyDescent="0.2">
      <c r="B179" s="86">
        <f>'3. Investeringen'!B165</f>
        <v>151</v>
      </c>
      <c r="C179" s="86" t="str">
        <f>'3. Investeringen'!F165</f>
        <v>TD</v>
      </c>
      <c r="D179" s="86" t="str">
        <f>'3. Investeringen'!G165</f>
        <v>Nieuwe investeringen TD</v>
      </c>
      <c r="E179" s="121">
        <f>'3. Investeringen'!K165</f>
        <v>2015</v>
      </c>
      <c r="F179" s="20"/>
      <c r="G179" s="86">
        <f>'7. Nominale afschrijvingen'!R168</f>
        <v>0</v>
      </c>
      <c r="H179" s="86">
        <f>'7. Nominale afschrijvingen'!S168</f>
        <v>0</v>
      </c>
      <c r="I179" s="86">
        <f>'7. Nominale afschrijvingen'!T168</f>
        <v>0</v>
      </c>
      <c r="J179" s="86">
        <f>'7. Nominale afschrijvingen'!U168</f>
        <v>0</v>
      </c>
      <c r="K179" s="86">
        <f>'7. Nominale afschrijvingen'!V168</f>
        <v>49.674030173008859</v>
      </c>
      <c r="L179" s="86">
        <f>'7. Nominale afschrijvingen'!W168</f>
        <v>99.348060346017718</v>
      </c>
      <c r="M179" s="86">
        <f>'7. Nominale afschrijvingen'!X168</f>
        <v>99.348060346017718</v>
      </c>
      <c r="N179" s="86">
        <f>'7. Nominale afschrijvingen'!Y168</f>
        <v>99.348060346017718</v>
      </c>
      <c r="O179" s="86">
        <f>'7. Nominale afschrijvingen'!Z168</f>
        <v>99.348060346017718</v>
      </c>
      <c r="P179" s="86">
        <f>'7. Nominale afschrijvingen'!AA168</f>
        <v>99.348060346017718</v>
      </c>
      <c r="Q179" s="86">
        <f>'7. Nominale afschrijvingen'!AB168</f>
        <v>99.348060346017718</v>
      </c>
      <c r="R179" s="86">
        <f>'7. Nominale afschrijvingen'!AC168</f>
        <v>119.21767241522126</v>
      </c>
      <c r="S179" s="86">
        <f>'7. Nominale afschrijvingen'!AD168</f>
        <v>111.48463420450422</v>
      </c>
      <c r="T179" s="86">
        <f>'7. Nominale afschrijvingen'!AE168</f>
        <v>104.25319847232016</v>
      </c>
      <c r="U179" s="86">
        <f>'7. Nominale afschrijvingen'!AF168</f>
        <v>97.490828841683168</v>
      </c>
      <c r="V179" s="86">
        <f>'7. Nominale afschrijvingen'!AG168</f>
        <v>96.93053672190338</v>
      </c>
      <c r="W179" s="65"/>
      <c r="X179" s="118">
        <f>IF($C179="TD",INDEX('4. CPI-tabel'!$D$20:$Z$42,$E179-2003,X$28-2003),
IF(X$28&gt;=$E179,MAX(1,INDEX('4. CPI-tabel'!$D$20:$Z$42,MAX($E179,2010)-2003,X$28-2003)),0))</f>
        <v>0</v>
      </c>
      <c r="Y179" s="118">
        <f>IF($C179="TD",INDEX('4. CPI-tabel'!$D$20:$Z$42,$E179-2003,Y$28-2003),
IF(Y$28&gt;=$E179,MAX(1,INDEX('4. CPI-tabel'!$D$20:$Z$42,MAX($E179,2010)-2003,Y$28-2003)),0))</f>
        <v>0</v>
      </c>
      <c r="Z179" s="118">
        <f>IF($C179="TD",INDEX('4. CPI-tabel'!$D$20:$Z$42,$E179-2003,Z$28-2003),
IF(Z$28&gt;=$E179,MAX(1,INDEX('4. CPI-tabel'!$D$20:$Z$42,MAX($E179,2010)-2003,Z$28-2003)),0))</f>
        <v>0</v>
      </c>
      <c r="AA179" s="118">
        <f>IF($C179="TD",INDEX('4. CPI-tabel'!$D$20:$Z$42,$E179-2003,AA$28-2003),
IF(AA$28&gt;=$E179,MAX(1,INDEX('4. CPI-tabel'!$D$20:$Z$42,MAX($E179,2010)-2003,AA$28-2003)),0))</f>
        <v>0</v>
      </c>
      <c r="AB179" s="118">
        <f>IF($C179="TD",INDEX('4. CPI-tabel'!$D$20:$Z$42,$E179-2003,AB$28-2003),
IF(AB$28&gt;=$E179,MAX(1,INDEX('4. CPI-tabel'!$D$20:$Z$42,MAX($E179,2010)-2003,AB$28-2003)),0))</f>
        <v>1</v>
      </c>
      <c r="AC179" s="118">
        <f>IF($C179="TD",INDEX('4. CPI-tabel'!$D$20:$Z$42,$E179-2003,AC$28-2003),
IF(AC$28&gt;=$E179,MAX(1,INDEX('4. CPI-tabel'!$D$20:$Z$42,MAX($E179,2010)-2003,AC$28-2003)),0))</f>
        <v>1.008</v>
      </c>
      <c r="AD179" s="118">
        <f>IF($C179="TD",INDEX('4. CPI-tabel'!$D$20:$Z$42,$E179-2003,AD$28-2003),
IF(AD$28&gt;=$E179,MAX(1,INDEX('4. CPI-tabel'!$D$20:$Z$42,MAX($E179,2010)-2003,AD$28-2003)),0))</f>
        <v>1.010016</v>
      </c>
      <c r="AE179" s="118">
        <f>IF($C179="TD",INDEX('4. CPI-tabel'!$D$20:$Z$42,$E179-2003,AE$28-2003),
IF(AE$28&gt;=$E179,MAX(1,INDEX('4. CPI-tabel'!$D$20:$Z$42,MAX($E179,2010)-2003,AE$28-2003)),0))</f>
        <v>1.0241562239999999</v>
      </c>
      <c r="AF179" s="118">
        <f>IF($C179="TD",INDEX('4. CPI-tabel'!$D$20:$Z$42,$E179-2003,AF$28-2003),
IF(AF$28&gt;=$E179,MAX(1,INDEX('4. CPI-tabel'!$D$20:$Z$42,MAX($E179,2010)-2003,AF$28-2003)),0))</f>
        <v>1.0456635047039999</v>
      </c>
      <c r="AG179" s="118">
        <f>IF($C179="TD",INDEX('4. CPI-tabel'!$D$20:$Z$42,$E179-2003,AG$28-2003),
IF(AG$28&gt;=$E179,MAX(1,INDEX('4. CPI-tabel'!$D$20:$Z$42,MAX($E179,2010)-2003,AG$28-2003)),0))</f>
        <v>1.0749420828357119</v>
      </c>
      <c r="AH179" s="118">
        <f>IF($C179="TD",INDEX('4. CPI-tabel'!$D$20:$Z$42,$E179-2003,AH$28-2003),
IF(AH$28&gt;=$E179,MAX(1,INDEX('4. CPI-tabel'!$D$20:$Z$42,MAX($E179,2010)-2003,AH$28-2003)),0))</f>
        <v>1.0824666774155618</v>
      </c>
      <c r="AI179" s="118">
        <f>IF($C179="TD",INDEX('4. CPI-tabel'!$D$20:$Z$42,$E179-2003,AI$28-2003),
IF(AI$28&gt;=$E179,MAX(1,INDEX('4. CPI-tabel'!$D$20:$Z$42,MAX($E179,2010)-2003,AI$28-2003)),0))</f>
        <v>1.0824666774155618</v>
      </c>
      <c r="AJ179" s="118">
        <f>IF($C179="TD",INDEX('4. CPI-tabel'!$D$20:$Z$42,$E179-2003,AJ$28-2003),
IF(AJ$28&gt;=$E179,MAX(1,INDEX('4. CPI-tabel'!$D$20:$Z$42,MAX($E179,2010)-2003,AJ$28-2003)),0))</f>
        <v>1.0824666774155618</v>
      </c>
      <c r="AK179" s="118">
        <f>IF($C179="TD",INDEX('4. CPI-tabel'!$D$20:$Z$42,$E179-2003,AK$28-2003),
IF(AK$28&gt;=$E179,MAX(1,INDEX('4. CPI-tabel'!$D$20:$Z$42,MAX($E179,2010)-2003,AK$28-2003)),0))</f>
        <v>1.0824666774155618</v>
      </c>
      <c r="AL179" s="118">
        <f>IF($C179="TD",INDEX('4. CPI-tabel'!$D$20:$Z$42,$E179-2003,AL$28-2003),
IF(AL$28&gt;=$E179,MAX(1,INDEX('4. CPI-tabel'!$D$20:$Z$42,MAX($E179,2010)-2003,AL$28-2003)),0))</f>
        <v>1.0824666774155618</v>
      </c>
      <c r="AM179" s="118">
        <f>IF($C179="TD",INDEX('4. CPI-tabel'!$D$20:$Z$42,$E179-2003,AM$28-2003),
IF(AM$28&gt;=$E179,MAX(1,INDEX('4. CPI-tabel'!$D$20:$Z$42,MAX($E179,2010)-2003,AM$28-2003)),0))</f>
        <v>1.0824666774155618</v>
      </c>
      <c r="AN179" s="20"/>
      <c r="AO179" s="87">
        <f t="shared" si="37"/>
        <v>0</v>
      </c>
      <c r="AP179" s="87">
        <f t="shared" si="38"/>
        <v>0</v>
      </c>
      <c r="AQ179" s="87">
        <f t="shared" si="39"/>
        <v>0</v>
      </c>
      <c r="AR179" s="87">
        <f t="shared" si="40"/>
        <v>0</v>
      </c>
      <c r="AS179" s="87">
        <f t="shared" si="41"/>
        <v>49.674030173008859</v>
      </c>
      <c r="AT179" s="87">
        <f t="shared" si="42"/>
        <v>100.14284482878585</v>
      </c>
      <c r="AU179" s="87">
        <f t="shared" si="43"/>
        <v>100.34313051844343</v>
      </c>
      <c r="AV179" s="87">
        <f t="shared" si="44"/>
        <v>101.74793434570164</v>
      </c>
      <c r="AW179" s="87">
        <f t="shared" si="45"/>
        <v>103.88464096696137</v>
      </c>
      <c r="AX179" s="87">
        <f t="shared" si="46"/>
        <v>106.79341091403629</v>
      </c>
      <c r="AY179" s="87">
        <f t="shared" si="47"/>
        <v>107.54096479043453</v>
      </c>
      <c r="AZ179" s="87">
        <f t="shared" si="48"/>
        <v>129.04915774852142</v>
      </c>
      <c r="BA179" s="87">
        <f t="shared" si="49"/>
        <v>120.67840157023898</v>
      </c>
      <c r="BB179" s="87">
        <f t="shared" si="50"/>
        <v>112.85061336027753</v>
      </c>
      <c r="BC179" s="87">
        <f t="shared" si="51"/>
        <v>105.530573574746</v>
      </c>
      <c r="BD179" s="87">
        <f t="shared" si="52"/>
        <v>104.92407602546585</v>
      </c>
    </row>
    <row r="180" spans="2:56" s="79" customFormat="1" x14ac:dyDescent="0.2">
      <c r="B180" s="86">
        <f>'3. Investeringen'!B166</f>
        <v>152</v>
      </c>
      <c r="C180" s="86" t="str">
        <f>'3. Investeringen'!F166</f>
        <v>TD</v>
      </c>
      <c r="D180" s="86" t="str">
        <f>'3. Investeringen'!G166</f>
        <v>Nieuwe investeringen TD</v>
      </c>
      <c r="E180" s="121">
        <f>'3. Investeringen'!K166</f>
        <v>2015</v>
      </c>
      <c r="F180" s="20"/>
      <c r="G180" s="86">
        <f>'7. Nominale afschrijvingen'!R169</f>
        <v>0</v>
      </c>
      <c r="H180" s="86">
        <f>'7. Nominale afschrijvingen'!S169</f>
        <v>0</v>
      </c>
      <c r="I180" s="86">
        <f>'7. Nominale afschrijvingen'!T169</f>
        <v>0</v>
      </c>
      <c r="J180" s="86">
        <f>'7. Nominale afschrijvingen'!U169</f>
        <v>0</v>
      </c>
      <c r="K180" s="86">
        <f>'7. Nominale afschrijvingen'!V169</f>
        <v>10918.745787846558</v>
      </c>
      <c r="L180" s="86">
        <f>'7. Nominale afschrijvingen'!W169</f>
        <v>21837.491575693111</v>
      </c>
      <c r="M180" s="86">
        <f>'7. Nominale afschrijvingen'!X169</f>
        <v>21837.491575693111</v>
      </c>
      <c r="N180" s="86">
        <f>'7. Nominale afschrijvingen'!Y169</f>
        <v>21837.491575693111</v>
      </c>
      <c r="O180" s="86">
        <f>'7. Nominale afschrijvingen'!Z169</f>
        <v>21837.491575693111</v>
      </c>
      <c r="P180" s="86">
        <f>'7. Nominale afschrijvingen'!AA169</f>
        <v>21837.491575693111</v>
      </c>
      <c r="Q180" s="86">
        <f>'7. Nominale afschrijvingen'!AB169</f>
        <v>21837.491575693111</v>
      </c>
      <c r="R180" s="86">
        <f>'7. Nominale afschrijvingen'!AC169</f>
        <v>26204.989890831737</v>
      </c>
      <c r="S180" s="86">
        <f>'7. Nominale afschrijvingen'!AD169</f>
        <v>20090.49224963766</v>
      </c>
      <c r="T180" s="86">
        <f>'7. Nominale afschrijvingen'!AE169</f>
        <v>20090.49224963766</v>
      </c>
      <c r="U180" s="86">
        <f>'7. Nominale afschrijvingen'!AF169</f>
        <v>10045.24612481883</v>
      </c>
      <c r="V180" s="86">
        <f>'7. Nominale afschrijvingen'!AG169</f>
        <v>0</v>
      </c>
      <c r="W180" s="65"/>
      <c r="X180" s="118">
        <f>IF($C180="TD",INDEX('4. CPI-tabel'!$D$20:$Z$42,$E180-2003,X$28-2003),
IF(X$28&gt;=$E180,MAX(1,INDEX('4. CPI-tabel'!$D$20:$Z$42,MAX($E180,2010)-2003,X$28-2003)),0))</f>
        <v>0</v>
      </c>
      <c r="Y180" s="118">
        <f>IF($C180="TD",INDEX('4. CPI-tabel'!$D$20:$Z$42,$E180-2003,Y$28-2003),
IF(Y$28&gt;=$E180,MAX(1,INDEX('4. CPI-tabel'!$D$20:$Z$42,MAX($E180,2010)-2003,Y$28-2003)),0))</f>
        <v>0</v>
      </c>
      <c r="Z180" s="118">
        <f>IF($C180="TD",INDEX('4. CPI-tabel'!$D$20:$Z$42,$E180-2003,Z$28-2003),
IF(Z$28&gt;=$E180,MAX(1,INDEX('4. CPI-tabel'!$D$20:$Z$42,MAX($E180,2010)-2003,Z$28-2003)),0))</f>
        <v>0</v>
      </c>
      <c r="AA180" s="118">
        <f>IF($C180="TD",INDEX('4. CPI-tabel'!$D$20:$Z$42,$E180-2003,AA$28-2003),
IF(AA$28&gt;=$E180,MAX(1,INDEX('4. CPI-tabel'!$D$20:$Z$42,MAX($E180,2010)-2003,AA$28-2003)),0))</f>
        <v>0</v>
      </c>
      <c r="AB180" s="118">
        <f>IF($C180="TD",INDEX('4. CPI-tabel'!$D$20:$Z$42,$E180-2003,AB$28-2003),
IF(AB$28&gt;=$E180,MAX(1,INDEX('4. CPI-tabel'!$D$20:$Z$42,MAX($E180,2010)-2003,AB$28-2003)),0))</f>
        <v>1</v>
      </c>
      <c r="AC180" s="118">
        <f>IF($C180="TD",INDEX('4. CPI-tabel'!$D$20:$Z$42,$E180-2003,AC$28-2003),
IF(AC$28&gt;=$E180,MAX(1,INDEX('4. CPI-tabel'!$D$20:$Z$42,MAX($E180,2010)-2003,AC$28-2003)),0))</f>
        <v>1.008</v>
      </c>
      <c r="AD180" s="118">
        <f>IF($C180="TD",INDEX('4. CPI-tabel'!$D$20:$Z$42,$E180-2003,AD$28-2003),
IF(AD$28&gt;=$E180,MAX(1,INDEX('4. CPI-tabel'!$D$20:$Z$42,MAX($E180,2010)-2003,AD$28-2003)),0))</f>
        <v>1.010016</v>
      </c>
      <c r="AE180" s="118">
        <f>IF($C180="TD",INDEX('4. CPI-tabel'!$D$20:$Z$42,$E180-2003,AE$28-2003),
IF(AE$28&gt;=$E180,MAX(1,INDEX('4. CPI-tabel'!$D$20:$Z$42,MAX($E180,2010)-2003,AE$28-2003)),0))</f>
        <v>1.0241562239999999</v>
      </c>
      <c r="AF180" s="118">
        <f>IF($C180="TD",INDEX('4. CPI-tabel'!$D$20:$Z$42,$E180-2003,AF$28-2003),
IF(AF$28&gt;=$E180,MAX(1,INDEX('4. CPI-tabel'!$D$20:$Z$42,MAX($E180,2010)-2003,AF$28-2003)),0))</f>
        <v>1.0456635047039999</v>
      </c>
      <c r="AG180" s="118">
        <f>IF($C180="TD",INDEX('4. CPI-tabel'!$D$20:$Z$42,$E180-2003,AG$28-2003),
IF(AG$28&gt;=$E180,MAX(1,INDEX('4. CPI-tabel'!$D$20:$Z$42,MAX($E180,2010)-2003,AG$28-2003)),0))</f>
        <v>1.0749420828357119</v>
      </c>
      <c r="AH180" s="118">
        <f>IF($C180="TD",INDEX('4. CPI-tabel'!$D$20:$Z$42,$E180-2003,AH$28-2003),
IF(AH$28&gt;=$E180,MAX(1,INDEX('4. CPI-tabel'!$D$20:$Z$42,MAX($E180,2010)-2003,AH$28-2003)),0))</f>
        <v>1.0824666774155618</v>
      </c>
      <c r="AI180" s="118">
        <f>IF($C180="TD",INDEX('4. CPI-tabel'!$D$20:$Z$42,$E180-2003,AI$28-2003),
IF(AI$28&gt;=$E180,MAX(1,INDEX('4. CPI-tabel'!$D$20:$Z$42,MAX($E180,2010)-2003,AI$28-2003)),0))</f>
        <v>1.0824666774155618</v>
      </c>
      <c r="AJ180" s="118">
        <f>IF($C180="TD",INDEX('4. CPI-tabel'!$D$20:$Z$42,$E180-2003,AJ$28-2003),
IF(AJ$28&gt;=$E180,MAX(1,INDEX('4. CPI-tabel'!$D$20:$Z$42,MAX($E180,2010)-2003,AJ$28-2003)),0))</f>
        <v>1.0824666774155618</v>
      </c>
      <c r="AK180" s="118">
        <f>IF($C180="TD",INDEX('4. CPI-tabel'!$D$20:$Z$42,$E180-2003,AK$28-2003),
IF(AK$28&gt;=$E180,MAX(1,INDEX('4. CPI-tabel'!$D$20:$Z$42,MAX($E180,2010)-2003,AK$28-2003)),0))</f>
        <v>1.0824666774155618</v>
      </c>
      <c r="AL180" s="118">
        <f>IF($C180="TD",INDEX('4. CPI-tabel'!$D$20:$Z$42,$E180-2003,AL$28-2003),
IF(AL$28&gt;=$E180,MAX(1,INDEX('4. CPI-tabel'!$D$20:$Z$42,MAX($E180,2010)-2003,AL$28-2003)),0))</f>
        <v>1.0824666774155618</v>
      </c>
      <c r="AM180" s="118">
        <f>IF($C180="TD",INDEX('4. CPI-tabel'!$D$20:$Z$42,$E180-2003,AM$28-2003),
IF(AM$28&gt;=$E180,MAX(1,INDEX('4. CPI-tabel'!$D$20:$Z$42,MAX($E180,2010)-2003,AM$28-2003)),0))</f>
        <v>1.0824666774155618</v>
      </c>
      <c r="AN180" s="20"/>
      <c r="AO180" s="87">
        <f t="shared" si="37"/>
        <v>0</v>
      </c>
      <c r="AP180" s="87">
        <f t="shared" si="38"/>
        <v>0</v>
      </c>
      <c r="AQ180" s="87">
        <f t="shared" si="39"/>
        <v>0</v>
      </c>
      <c r="AR180" s="87">
        <f t="shared" si="40"/>
        <v>0</v>
      </c>
      <c r="AS180" s="87">
        <f t="shared" si="41"/>
        <v>10918.745787846558</v>
      </c>
      <c r="AT180" s="87">
        <f t="shared" si="42"/>
        <v>22012.191508298656</v>
      </c>
      <c r="AU180" s="87">
        <f t="shared" si="43"/>
        <v>22056.215891315253</v>
      </c>
      <c r="AV180" s="87">
        <f t="shared" si="44"/>
        <v>22365.002913793665</v>
      </c>
      <c r="AW180" s="87">
        <f t="shared" si="45"/>
        <v>22834.667974983331</v>
      </c>
      <c r="AX180" s="87">
        <f t="shared" si="46"/>
        <v>23474.038678282865</v>
      </c>
      <c r="AY180" s="87">
        <f t="shared" si="47"/>
        <v>23638.356949030844</v>
      </c>
      <c r="AZ180" s="87">
        <f t="shared" si="48"/>
        <v>28366.028338837015</v>
      </c>
      <c r="BA180" s="87">
        <f t="shared" si="49"/>
        <v>21747.288393108374</v>
      </c>
      <c r="BB180" s="87">
        <f t="shared" si="50"/>
        <v>21747.288393108374</v>
      </c>
      <c r="BC180" s="87">
        <f t="shared" si="51"/>
        <v>10873.644196554187</v>
      </c>
      <c r="BD180" s="87">
        <f t="shared" si="52"/>
        <v>0</v>
      </c>
    </row>
    <row r="181" spans="2:56" s="79" customFormat="1" x14ac:dyDescent="0.2">
      <c r="B181" s="86">
        <f>'3. Investeringen'!B167</f>
        <v>153</v>
      </c>
      <c r="C181" s="86" t="str">
        <f>'3. Investeringen'!F167</f>
        <v>TD</v>
      </c>
      <c r="D181" s="86" t="str">
        <f>'3. Investeringen'!G167</f>
        <v>Nieuwe investeringen TD</v>
      </c>
      <c r="E181" s="121">
        <f>'3. Investeringen'!K167</f>
        <v>2015</v>
      </c>
      <c r="F181" s="20"/>
      <c r="G181" s="86">
        <f>'7. Nominale afschrijvingen'!R170</f>
        <v>0</v>
      </c>
      <c r="H181" s="86">
        <f>'7. Nominale afschrijvingen'!S170</f>
        <v>0</v>
      </c>
      <c r="I181" s="86">
        <f>'7. Nominale afschrijvingen'!T170</f>
        <v>0</v>
      </c>
      <c r="J181" s="86">
        <f>'7. Nominale afschrijvingen'!U170</f>
        <v>0</v>
      </c>
      <c r="K181" s="86">
        <f>'7. Nominale afschrijvingen'!V170</f>
        <v>0</v>
      </c>
      <c r="L181" s="86">
        <f>'7. Nominale afschrijvingen'!W170</f>
        <v>0</v>
      </c>
      <c r="M181" s="86">
        <f>'7. Nominale afschrijvingen'!X170</f>
        <v>0</v>
      </c>
      <c r="N181" s="86">
        <f>'7. Nominale afschrijvingen'!Y170</f>
        <v>0</v>
      </c>
      <c r="O181" s="86">
        <f>'7. Nominale afschrijvingen'!Z170</f>
        <v>0</v>
      </c>
      <c r="P181" s="86">
        <f>'7. Nominale afschrijvingen'!AA170</f>
        <v>0</v>
      </c>
      <c r="Q181" s="86">
        <f>'7. Nominale afschrijvingen'!AB170</f>
        <v>0</v>
      </c>
      <c r="R181" s="86">
        <f>'7. Nominale afschrijvingen'!AC170</f>
        <v>0</v>
      </c>
      <c r="S181" s="86">
        <f>'7. Nominale afschrijvingen'!AD170</f>
        <v>0</v>
      </c>
      <c r="T181" s="86">
        <f>'7. Nominale afschrijvingen'!AE170</f>
        <v>0</v>
      </c>
      <c r="U181" s="86">
        <f>'7. Nominale afschrijvingen'!AF170</f>
        <v>0</v>
      </c>
      <c r="V181" s="86">
        <f>'7. Nominale afschrijvingen'!AG170</f>
        <v>0</v>
      </c>
      <c r="W181" s="65"/>
      <c r="X181" s="118">
        <f>IF($C181="TD",INDEX('4. CPI-tabel'!$D$20:$Z$42,$E181-2003,X$28-2003),
IF(X$28&gt;=$E181,MAX(1,INDEX('4. CPI-tabel'!$D$20:$Z$42,MAX($E181,2010)-2003,X$28-2003)),0))</f>
        <v>0</v>
      </c>
      <c r="Y181" s="118">
        <f>IF($C181="TD",INDEX('4. CPI-tabel'!$D$20:$Z$42,$E181-2003,Y$28-2003),
IF(Y$28&gt;=$E181,MAX(1,INDEX('4. CPI-tabel'!$D$20:$Z$42,MAX($E181,2010)-2003,Y$28-2003)),0))</f>
        <v>0</v>
      </c>
      <c r="Z181" s="118">
        <f>IF($C181="TD",INDEX('4. CPI-tabel'!$D$20:$Z$42,$E181-2003,Z$28-2003),
IF(Z$28&gt;=$E181,MAX(1,INDEX('4. CPI-tabel'!$D$20:$Z$42,MAX($E181,2010)-2003,Z$28-2003)),0))</f>
        <v>0</v>
      </c>
      <c r="AA181" s="118">
        <f>IF($C181="TD",INDEX('4. CPI-tabel'!$D$20:$Z$42,$E181-2003,AA$28-2003),
IF(AA$28&gt;=$E181,MAX(1,INDEX('4. CPI-tabel'!$D$20:$Z$42,MAX($E181,2010)-2003,AA$28-2003)),0))</f>
        <v>0</v>
      </c>
      <c r="AB181" s="118">
        <f>IF($C181="TD",INDEX('4. CPI-tabel'!$D$20:$Z$42,$E181-2003,AB$28-2003),
IF(AB$28&gt;=$E181,MAX(1,INDEX('4. CPI-tabel'!$D$20:$Z$42,MAX($E181,2010)-2003,AB$28-2003)),0))</f>
        <v>1</v>
      </c>
      <c r="AC181" s="118">
        <f>IF($C181="TD",INDEX('4. CPI-tabel'!$D$20:$Z$42,$E181-2003,AC$28-2003),
IF(AC$28&gt;=$E181,MAX(1,INDEX('4. CPI-tabel'!$D$20:$Z$42,MAX($E181,2010)-2003,AC$28-2003)),0))</f>
        <v>1.008</v>
      </c>
      <c r="AD181" s="118">
        <f>IF($C181="TD",INDEX('4. CPI-tabel'!$D$20:$Z$42,$E181-2003,AD$28-2003),
IF(AD$28&gt;=$E181,MAX(1,INDEX('4. CPI-tabel'!$D$20:$Z$42,MAX($E181,2010)-2003,AD$28-2003)),0))</f>
        <v>1.010016</v>
      </c>
      <c r="AE181" s="118">
        <f>IF($C181="TD",INDEX('4. CPI-tabel'!$D$20:$Z$42,$E181-2003,AE$28-2003),
IF(AE$28&gt;=$E181,MAX(1,INDEX('4. CPI-tabel'!$D$20:$Z$42,MAX($E181,2010)-2003,AE$28-2003)),0))</f>
        <v>1.0241562239999999</v>
      </c>
      <c r="AF181" s="118">
        <f>IF($C181="TD",INDEX('4. CPI-tabel'!$D$20:$Z$42,$E181-2003,AF$28-2003),
IF(AF$28&gt;=$E181,MAX(1,INDEX('4. CPI-tabel'!$D$20:$Z$42,MAX($E181,2010)-2003,AF$28-2003)),0))</f>
        <v>1.0456635047039999</v>
      </c>
      <c r="AG181" s="118">
        <f>IF($C181="TD",INDEX('4. CPI-tabel'!$D$20:$Z$42,$E181-2003,AG$28-2003),
IF(AG$28&gt;=$E181,MAX(1,INDEX('4. CPI-tabel'!$D$20:$Z$42,MAX($E181,2010)-2003,AG$28-2003)),0))</f>
        <v>1.0749420828357119</v>
      </c>
      <c r="AH181" s="118">
        <f>IF($C181="TD",INDEX('4. CPI-tabel'!$D$20:$Z$42,$E181-2003,AH$28-2003),
IF(AH$28&gt;=$E181,MAX(1,INDEX('4. CPI-tabel'!$D$20:$Z$42,MAX($E181,2010)-2003,AH$28-2003)),0))</f>
        <v>1.0824666774155618</v>
      </c>
      <c r="AI181" s="118">
        <f>IF($C181="TD",INDEX('4. CPI-tabel'!$D$20:$Z$42,$E181-2003,AI$28-2003),
IF(AI$28&gt;=$E181,MAX(1,INDEX('4. CPI-tabel'!$D$20:$Z$42,MAX($E181,2010)-2003,AI$28-2003)),0))</f>
        <v>1.0824666774155618</v>
      </c>
      <c r="AJ181" s="118">
        <f>IF($C181="TD",INDEX('4. CPI-tabel'!$D$20:$Z$42,$E181-2003,AJ$28-2003),
IF(AJ$28&gt;=$E181,MAX(1,INDEX('4. CPI-tabel'!$D$20:$Z$42,MAX($E181,2010)-2003,AJ$28-2003)),0))</f>
        <v>1.0824666774155618</v>
      </c>
      <c r="AK181" s="118">
        <f>IF($C181="TD",INDEX('4. CPI-tabel'!$D$20:$Z$42,$E181-2003,AK$28-2003),
IF(AK$28&gt;=$E181,MAX(1,INDEX('4. CPI-tabel'!$D$20:$Z$42,MAX($E181,2010)-2003,AK$28-2003)),0))</f>
        <v>1.0824666774155618</v>
      </c>
      <c r="AL181" s="118">
        <f>IF($C181="TD",INDEX('4. CPI-tabel'!$D$20:$Z$42,$E181-2003,AL$28-2003),
IF(AL$28&gt;=$E181,MAX(1,INDEX('4. CPI-tabel'!$D$20:$Z$42,MAX($E181,2010)-2003,AL$28-2003)),0))</f>
        <v>1.0824666774155618</v>
      </c>
      <c r="AM181" s="118">
        <f>IF($C181="TD",INDEX('4. CPI-tabel'!$D$20:$Z$42,$E181-2003,AM$28-2003),
IF(AM$28&gt;=$E181,MAX(1,INDEX('4. CPI-tabel'!$D$20:$Z$42,MAX($E181,2010)-2003,AM$28-2003)),0))</f>
        <v>1.0824666774155618</v>
      </c>
      <c r="AN181" s="20"/>
      <c r="AO181" s="87">
        <f t="shared" si="37"/>
        <v>0</v>
      </c>
      <c r="AP181" s="87">
        <f t="shared" si="38"/>
        <v>0</v>
      </c>
      <c r="AQ181" s="87">
        <f t="shared" si="39"/>
        <v>0</v>
      </c>
      <c r="AR181" s="87">
        <f t="shared" si="40"/>
        <v>0</v>
      </c>
      <c r="AS181" s="87">
        <f t="shared" si="41"/>
        <v>0</v>
      </c>
      <c r="AT181" s="87">
        <f t="shared" si="42"/>
        <v>0</v>
      </c>
      <c r="AU181" s="87">
        <f t="shared" si="43"/>
        <v>0</v>
      </c>
      <c r="AV181" s="87">
        <f t="shared" si="44"/>
        <v>0</v>
      </c>
      <c r="AW181" s="87">
        <f t="shared" si="45"/>
        <v>0</v>
      </c>
      <c r="AX181" s="87">
        <f t="shared" si="46"/>
        <v>0</v>
      </c>
      <c r="AY181" s="87">
        <f t="shared" si="47"/>
        <v>0</v>
      </c>
      <c r="AZ181" s="87">
        <f t="shared" si="48"/>
        <v>0</v>
      </c>
      <c r="BA181" s="87">
        <f t="shared" si="49"/>
        <v>0</v>
      </c>
      <c r="BB181" s="87">
        <f t="shared" si="50"/>
        <v>0</v>
      </c>
      <c r="BC181" s="87">
        <f t="shared" si="51"/>
        <v>0</v>
      </c>
      <c r="BD181" s="87">
        <f t="shared" si="52"/>
        <v>0</v>
      </c>
    </row>
    <row r="182" spans="2:56" s="79" customFormat="1" x14ac:dyDescent="0.2">
      <c r="B182" s="86">
        <f>'3. Investeringen'!B168</f>
        <v>154</v>
      </c>
      <c r="C182" s="86" t="str">
        <f>'3. Investeringen'!F168</f>
        <v>AD</v>
      </c>
      <c r="D182" s="86" t="str">
        <f>'3. Investeringen'!G168</f>
        <v>Nieuwe investeringen AD</v>
      </c>
      <c r="E182" s="121">
        <f>'3. Investeringen'!K168</f>
        <v>2009</v>
      </c>
      <c r="F182" s="20"/>
      <c r="G182" s="86">
        <f>'7. Nominale afschrijvingen'!R171</f>
        <v>14175.844775448359</v>
      </c>
      <c r="H182" s="86">
        <f>'7. Nominale afschrijvingen'!S171</f>
        <v>14175.844775448357</v>
      </c>
      <c r="I182" s="86">
        <f>'7. Nominale afschrijvingen'!T171</f>
        <v>14175.844775448357</v>
      </c>
      <c r="J182" s="86">
        <f>'7. Nominale afschrijvingen'!U171</f>
        <v>14175.844775448357</v>
      </c>
      <c r="K182" s="86">
        <f>'7. Nominale afschrijvingen'!V171</f>
        <v>14175.844775448357</v>
      </c>
      <c r="L182" s="86">
        <f>'7. Nominale afschrijvingen'!W171</f>
        <v>14175.844775448357</v>
      </c>
      <c r="M182" s="86">
        <f>'7. Nominale afschrijvingen'!X171</f>
        <v>14175.844775448357</v>
      </c>
      <c r="N182" s="86">
        <f>'7. Nominale afschrijvingen'!Y171</f>
        <v>14175.844775448357</v>
      </c>
      <c r="O182" s="86">
        <f>'7. Nominale afschrijvingen'!Z171</f>
        <v>14175.844775448357</v>
      </c>
      <c r="P182" s="86">
        <f>'7. Nominale afschrijvingen'!AA171</f>
        <v>14175.844775448357</v>
      </c>
      <c r="Q182" s="86">
        <f>'7. Nominale afschrijvingen'!AB171</f>
        <v>14175.844775448357</v>
      </c>
      <c r="R182" s="86">
        <f>'7. Nominale afschrijvingen'!AC171</f>
        <v>17011.01373053803</v>
      </c>
      <c r="S182" s="86">
        <f>'7. Nominale afschrijvingen'!AD171</f>
        <v>16240.703674815555</v>
      </c>
      <c r="T182" s="86">
        <f>'7. Nominale afschrijvingen'!AE171</f>
        <v>15505.275583880511</v>
      </c>
      <c r="U182" s="86">
        <f>'7. Nominale afschrijvingen'!AF171</f>
        <v>14803.149897063282</v>
      </c>
      <c r="V182" s="86">
        <f>'7. Nominale afschrijvingen'!AG171</f>
        <v>14132.818580969852</v>
      </c>
      <c r="W182" s="65"/>
      <c r="X182" s="118">
        <f>IF($C182="TD",INDEX('4. CPI-tabel'!$D$20:$Z$42,$E182-2003,X$28-2003),
IF(X$28&gt;=$E182,MAX(1,INDEX('4. CPI-tabel'!$D$20:$Z$42,MAX($E182,2010)-2003,X$28-2003)),0))</f>
        <v>1.0149999999999999</v>
      </c>
      <c r="Y182" s="118">
        <f>IF($C182="TD",INDEX('4. CPI-tabel'!$D$20:$Z$42,$E182-2003,Y$28-2003),
IF(Y$28&gt;=$E182,MAX(1,INDEX('4. CPI-tabel'!$D$20:$Z$42,MAX($E182,2010)-2003,Y$28-2003)),0))</f>
        <v>1.0413899999999998</v>
      </c>
      <c r="Z182" s="118">
        <f>IF($C182="TD",INDEX('4. CPI-tabel'!$D$20:$Z$42,$E182-2003,Z$28-2003),
IF(Z$28&gt;=$E182,MAX(1,INDEX('4. CPI-tabel'!$D$20:$Z$42,MAX($E182,2010)-2003,Z$28-2003)),0))</f>
        <v>1.0653419699999997</v>
      </c>
      <c r="AA182" s="118">
        <f>IF($C182="TD",INDEX('4. CPI-tabel'!$D$20:$Z$42,$E182-2003,AA$28-2003),
IF(AA$28&gt;=$E182,MAX(1,INDEX('4. CPI-tabel'!$D$20:$Z$42,MAX($E182,2010)-2003,AA$28-2003)),0))</f>
        <v>1.0951715451599997</v>
      </c>
      <c r="AB182" s="118">
        <f>IF($C182="TD",INDEX('4. CPI-tabel'!$D$20:$Z$42,$E182-2003,AB$28-2003),
IF(AB$28&gt;=$E182,MAX(1,INDEX('4. CPI-tabel'!$D$20:$Z$42,MAX($E182,2010)-2003,AB$28-2003)),0))</f>
        <v>1.1061232606115996</v>
      </c>
      <c r="AC182" s="118">
        <f>IF($C182="TD",INDEX('4. CPI-tabel'!$D$20:$Z$42,$E182-2003,AC$28-2003),
IF(AC$28&gt;=$E182,MAX(1,INDEX('4. CPI-tabel'!$D$20:$Z$42,MAX($E182,2010)-2003,AC$28-2003)),0))</f>
        <v>1.1149722466964924</v>
      </c>
      <c r="AD182" s="118">
        <f>IF($C182="TD",INDEX('4. CPI-tabel'!$D$20:$Z$42,$E182-2003,AD$28-2003),
IF(AD$28&gt;=$E182,MAX(1,INDEX('4. CPI-tabel'!$D$20:$Z$42,MAX($E182,2010)-2003,AD$28-2003)),0))</f>
        <v>1.1172021911898855</v>
      </c>
      <c r="AE182" s="118">
        <f>IF($C182="TD",INDEX('4. CPI-tabel'!$D$20:$Z$42,$E182-2003,AE$28-2003),
IF(AE$28&gt;=$E182,MAX(1,INDEX('4. CPI-tabel'!$D$20:$Z$42,MAX($E182,2010)-2003,AE$28-2003)),0))</f>
        <v>1.132843021866544</v>
      </c>
      <c r="AF182" s="118">
        <f>IF($C182="TD",INDEX('4. CPI-tabel'!$D$20:$Z$42,$E182-2003,AF$28-2003),
IF(AF$28&gt;=$E182,MAX(1,INDEX('4. CPI-tabel'!$D$20:$Z$42,MAX($E182,2010)-2003,AF$28-2003)),0))</f>
        <v>1.1566327253257414</v>
      </c>
      <c r="AG182" s="118">
        <f>IF($C182="TD",INDEX('4. CPI-tabel'!$D$20:$Z$42,$E182-2003,AG$28-2003),
IF(AG$28&gt;=$E182,MAX(1,INDEX('4. CPI-tabel'!$D$20:$Z$42,MAX($E182,2010)-2003,AG$28-2003)),0))</f>
        <v>1.1890184416348621</v>
      </c>
      <c r="AH182" s="118">
        <f>IF($C182="TD",INDEX('4. CPI-tabel'!$D$20:$Z$42,$E182-2003,AH$28-2003),
IF(AH$28&gt;=$E182,MAX(1,INDEX('4. CPI-tabel'!$D$20:$Z$42,MAX($E182,2010)-2003,AH$28-2003)),0))</f>
        <v>1.197341570726306</v>
      </c>
      <c r="AI182" s="118">
        <f>IF($C182="TD",INDEX('4. CPI-tabel'!$D$20:$Z$42,$E182-2003,AI$28-2003),
IF(AI$28&gt;=$E182,MAX(1,INDEX('4. CPI-tabel'!$D$20:$Z$42,MAX($E182,2010)-2003,AI$28-2003)),0))</f>
        <v>1.197341570726306</v>
      </c>
      <c r="AJ182" s="118">
        <f>IF($C182="TD",INDEX('4. CPI-tabel'!$D$20:$Z$42,$E182-2003,AJ$28-2003),
IF(AJ$28&gt;=$E182,MAX(1,INDEX('4. CPI-tabel'!$D$20:$Z$42,MAX($E182,2010)-2003,AJ$28-2003)),0))</f>
        <v>1.197341570726306</v>
      </c>
      <c r="AK182" s="118">
        <f>IF($C182="TD",INDEX('4. CPI-tabel'!$D$20:$Z$42,$E182-2003,AK$28-2003),
IF(AK$28&gt;=$E182,MAX(1,INDEX('4. CPI-tabel'!$D$20:$Z$42,MAX($E182,2010)-2003,AK$28-2003)),0))</f>
        <v>1.197341570726306</v>
      </c>
      <c r="AL182" s="118">
        <f>IF($C182="TD",INDEX('4. CPI-tabel'!$D$20:$Z$42,$E182-2003,AL$28-2003),
IF(AL$28&gt;=$E182,MAX(1,INDEX('4. CPI-tabel'!$D$20:$Z$42,MAX($E182,2010)-2003,AL$28-2003)),0))</f>
        <v>1.197341570726306</v>
      </c>
      <c r="AM182" s="118">
        <f>IF($C182="TD",INDEX('4. CPI-tabel'!$D$20:$Z$42,$E182-2003,AM$28-2003),
IF(AM$28&gt;=$E182,MAX(1,INDEX('4. CPI-tabel'!$D$20:$Z$42,MAX($E182,2010)-2003,AM$28-2003)),0))</f>
        <v>1.197341570726306</v>
      </c>
      <c r="AN182" s="20"/>
      <c r="AO182" s="87">
        <f t="shared" si="37"/>
        <v>14388.482447080083</v>
      </c>
      <c r="AP182" s="87">
        <f t="shared" si="38"/>
        <v>14762.582990704163</v>
      </c>
      <c r="AQ182" s="87">
        <f t="shared" si="39"/>
        <v>15102.122399490356</v>
      </c>
      <c r="AR182" s="87">
        <f t="shared" si="40"/>
        <v>15524.981826676087</v>
      </c>
      <c r="AS182" s="87">
        <f t="shared" si="41"/>
        <v>15680.231644942845</v>
      </c>
      <c r="AT182" s="87">
        <f t="shared" si="42"/>
        <v>15805.673498102389</v>
      </c>
      <c r="AU182" s="87">
        <f t="shared" si="43"/>
        <v>15837.284845098595</v>
      </c>
      <c r="AV182" s="87">
        <f t="shared" si="44"/>
        <v>16059.006832929976</v>
      </c>
      <c r="AW182" s="87">
        <f t="shared" si="45"/>
        <v>16396.245976421505</v>
      </c>
      <c r="AX182" s="87">
        <f t="shared" si="46"/>
        <v>16855.340863761307</v>
      </c>
      <c r="AY182" s="87">
        <f t="shared" si="47"/>
        <v>16973.328249807633</v>
      </c>
      <c r="AZ182" s="87">
        <f t="shared" si="48"/>
        <v>20367.993899769164</v>
      </c>
      <c r="BA182" s="87">
        <f t="shared" si="49"/>
        <v>19445.669647704148</v>
      </c>
      <c r="BB182" s="87">
        <f t="shared" si="50"/>
        <v>18565.111022147732</v>
      </c>
      <c r="BC182" s="87">
        <f t="shared" si="51"/>
        <v>17724.426749446706</v>
      </c>
      <c r="BD182" s="87">
        <f t="shared" si="52"/>
        <v>16921.811198528365</v>
      </c>
    </row>
    <row r="183" spans="2:56" s="79" customFormat="1" x14ac:dyDescent="0.2">
      <c r="B183" s="86">
        <f>'3. Investeringen'!B169</f>
        <v>155</v>
      </c>
      <c r="C183" s="86" t="str">
        <f>'3. Investeringen'!F169</f>
        <v>AD</v>
      </c>
      <c r="D183" s="86" t="str">
        <f>'3. Investeringen'!G169</f>
        <v>Nieuwe investeringen AD</v>
      </c>
      <c r="E183" s="121">
        <f>'3. Investeringen'!K169</f>
        <v>2009</v>
      </c>
      <c r="F183" s="20"/>
      <c r="G183" s="86">
        <f>'7. Nominale afschrijvingen'!R172</f>
        <v>1617.5963126849133</v>
      </c>
      <c r="H183" s="86">
        <f>'7. Nominale afschrijvingen'!S172</f>
        <v>1617.5963126849133</v>
      </c>
      <c r="I183" s="86">
        <f>'7. Nominale afschrijvingen'!T172</f>
        <v>1617.5963126849133</v>
      </c>
      <c r="J183" s="86">
        <f>'7. Nominale afschrijvingen'!U172</f>
        <v>1617.5963126849133</v>
      </c>
      <c r="K183" s="86">
        <f>'7. Nominale afschrijvingen'!V172</f>
        <v>1617.5963126849133</v>
      </c>
      <c r="L183" s="86">
        <f>'7. Nominale afschrijvingen'!W172</f>
        <v>1617.5963126849133</v>
      </c>
      <c r="M183" s="86">
        <f>'7. Nominale afschrijvingen'!X172</f>
        <v>1617.5963126849133</v>
      </c>
      <c r="N183" s="86">
        <f>'7. Nominale afschrijvingen'!Y172</f>
        <v>1617.5963126849133</v>
      </c>
      <c r="O183" s="86">
        <f>'7. Nominale afschrijvingen'!Z172</f>
        <v>1617.5963126849133</v>
      </c>
      <c r="P183" s="86">
        <f>'7. Nominale afschrijvingen'!AA172</f>
        <v>1617.5963126849133</v>
      </c>
      <c r="Q183" s="86">
        <f>'7. Nominale afschrijvingen'!AB172</f>
        <v>1617.5963126849133</v>
      </c>
      <c r="R183" s="86">
        <f>'7. Nominale afschrijvingen'!AC172</f>
        <v>1941.1155752218958</v>
      </c>
      <c r="S183" s="86">
        <f>'7. Nominale afschrijvingen'!AD172</f>
        <v>1853.2160020043004</v>
      </c>
      <c r="T183" s="86">
        <f>'7. Nominale afschrijvingen'!AE172</f>
        <v>1769.2967868192</v>
      </c>
      <c r="U183" s="86">
        <f>'7. Nominale afschrijvingen'!AF172</f>
        <v>1689.177687038708</v>
      </c>
      <c r="V183" s="86">
        <f>'7. Nominale afschrijvingen'!AG172</f>
        <v>1612.686621965257</v>
      </c>
      <c r="W183" s="65"/>
      <c r="X183" s="118">
        <f>IF($C183="TD",INDEX('4. CPI-tabel'!$D$20:$Z$42,$E183-2003,X$28-2003),
IF(X$28&gt;=$E183,MAX(1,INDEX('4. CPI-tabel'!$D$20:$Z$42,MAX($E183,2010)-2003,X$28-2003)),0))</f>
        <v>1.0149999999999999</v>
      </c>
      <c r="Y183" s="118">
        <f>IF($C183="TD",INDEX('4. CPI-tabel'!$D$20:$Z$42,$E183-2003,Y$28-2003),
IF(Y$28&gt;=$E183,MAX(1,INDEX('4. CPI-tabel'!$D$20:$Z$42,MAX($E183,2010)-2003,Y$28-2003)),0))</f>
        <v>1.0413899999999998</v>
      </c>
      <c r="Z183" s="118">
        <f>IF($C183="TD",INDEX('4. CPI-tabel'!$D$20:$Z$42,$E183-2003,Z$28-2003),
IF(Z$28&gt;=$E183,MAX(1,INDEX('4. CPI-tabel'!$D$20:$Z$42,MAX($E183,2010)-2003,Z$28-2003)),0))</f>
        <v>1.0653419699999997</v>
      </c>
      <c r="AA183" s="118">
        <f>IF($C183="TD",INDEX('4. CPI-tabel'!$D$20:$Z$42,$E183-2003,AA$28-2003),
IF(AA$28&gt;=$E183,MAX(1,INDEX('4. CPI-tabel'!$D$20:$Z$42,MAX($E183,2010)-2003,AA$28-2003)),0))</f>
        <v>1.0951715451599997</v>
      </c>
      <c r="AB183" s="118">
        <f>IF($C183="TD",INDEX('4. CPI-tabel'!$D$20:$Z$42,$E183-2003,AB$28-2003),
IF(AB$28&gt;=$E183,MAX(1,INDEX('4. CPI-tabel'!$D$20:$Z$42,MAX($E183,2010)-2003,AB$28-2003)),0))</f>
        <v>1.1061232606115996</v>
      </c>
      <c r="AC183" s="118">
        <f>IF($C183="TD",INDEX('4. CPI-tabel'!$D$20:$Z$42,$E183-2003,AC$28-2003),
IF(AC$28&gt;=$E183,MAX(1,INDEX('4. CPI-tabel'!$D$20:$Z$42,MAX($E183,2010)-2003,AC$28-2003)),0))</f>
        <v>1.1149722466964924</v>
      </c>
      <c r="AD183" s="118">
        <f>IF($C183="TD",INDEX('4. CPI-tabel'!$D$20:$Z$42,$E183-2003,AD$28-2003),
IF(AD$28&gt;=$E183,MAX(1,INDEX('4. CPI-tabel'!$D$20:$Z$42,MAX($E183,2010)-2003,AD$28-2003)),0))</f>
        <v>1.1172021911898855</v>
      </c>
      <c r="AE183" s="118">
        <f>IF($C183="TD",INDEX('4. CPI-tabel'!$D$20:$Z$42,$E183-2003,AE$28-2003),
IF(AE$28&gt;=$E183,MAX(1,INDEX('4. CPI-tabel'!$D$20:$Z$42,MAX($E183,2010)-2003,AE$28-2003)),0))</f>
        <v>1.132843021866544</v>
      </c>
      <c r="AF183" s="118">
        <f>IF($C183="TD",INDEX('4. CPI-tabel'!$D$20:$Z$42,$E183-2003,AF$28-2003),
IF(AF$28&gt;=$E183,MAX(1,INDEX('4. CPI-tabel'!$D$20:$Z$42,MAX($E183,2010)-2003,AF$28-2003)),0))</f>
        <v>1.1566327253257414</v>
      </c>
      <c r="AG183" s="118">
        <f>IF($C183="TD",INDEX('4. CPI-tabel'!$D$20:$Z$42,$E183-2003,AG$28-2003),
IF(AG$28&gt;=$E183,MAX(1,INDEX('4. CPI-tabel'!$D$20:$Z$42,MAX($E183,2010)-2003,AG$28-2003)),0))</f>
        <v>1.1890184416348621</v>
      </c>
      <c r="AH183" s="118">
        <f>IF($C183="TD",INDEX('4. CPI-tabel'!$D$20:$Z$42,$E183-2003,AH$28-2003),
IF(AH$28&gt;=$E183,MAX(1,INDEX('4. CPI-tabel'!$D$20:$Z$42,MAX($E183,2010)-2003,AH$28-2003)),0))</f>
        <v>1.197341570726306</v>
      </c>
      <c r="AI183" s="118">
        <f>IF($C183="TD",INDEX('4. CPI-tabel'!$D$20:$Z$42,$E183-2003,AI$28-2003),
IF(AI$28&gt;=$E183,MAX(1,INDEX('4. CPI-tabel'!$D$20:$Z$42,MAX($E183,2010)-2003,AI$28-2003)),0))</f>
        <v>1.197341570726306</v>
      </c>
      <c r="AJ183" s="118">
        <f>IF($C183="TD",INDEX('4. CPI-tabel'!$D$20:$Z$42,$E183-2003,AJ$28-2003),
IF(AJ$28&gt;=$E183,MAX(1,INDEX('4. CPI-tabel'!$D$20:$Z$42,MAX($E183,2010)-2003,AJ$28-2003)),0))</f>
        <v>1.197341570726306</v>
      </c>
      <c r="AK183" s="118">
        <f>IF($C183="TD",INDEX('4. CPI-tabel'!$D$20:$Z$42,$E183-2003,AK$28-2003),
IF(AK$28&gt;=$E183,MAX(1,INDEX('4. CPI-tabel'!$D$20:$Z$42,MAX($E183,2010)-2003,AK$28-2003)),0))</f>
        <v>1.197341570726306</v>
      </c>
      <c r="AL183" s="118">
        <f>IF($C183="TD",INDEX('4. CPI-tabel'!$D$20:$Z$42,$E183-2003,AL$28-2003),
IF(AL$28&gt;=$E183,MAX(1,INDEX('4. CPI-tabel'!$D$20:$Z$42,MAX($E183,2010)-2003,AL$28-2003)),0))</f>
        <v>1.197341570726306</v>
      </c>
      <c r="AM183" s="118">
        <f>IF($C183="TD",INDEX('4. CPI-tabel'!$D$20:$Z$42,$E183-2003,AM$28-2003),
IF(AM$28&gt;=$E183,MAX(1,INDEX('4. CPI-tabel'!$D$20:$Z$42,MAX($E183,2010)-2003,AM$28-2003)),0))</f>
        <v>1.197341570726306</v>
      </c>
      <c r="AN183" s="20"/>
      <c r="AO183" s="87">
        <f t="shared" si="37"/>
        <v>1641.8602573751868</v>
      </c>
      <c r="AP183" s="87">
        <f t="shared" si="38"/>
        <v>1684.5486240669416</v>
      </c>
      <c r="AQ183" s="87">
        <f t="shared" si="39"/>
        <v>1723.2932424204812</v>
      </c>
      <c r="AR183" s="87">
        <f t="shared" si="40"/>
        <v>1771.5454532082545</v>
      </c>
      <c r="AS183" s="87">
        <f t="shared" si="41"/>
        <v>1789.260907740337</v>
      </c>
      <c r="AT183" s="87">
        <f t="shared" si="42"/>
        <v>1803.5749950022596</v>
      </c>
      <c r="AU183" s="87">
        <f t="shared" si="43"/>
        <v>1807.1821449922643</v>
      </c>
      <c r="AV183" s="87">
        <f t="shared" si="44"/>
        <v>1832.4826950221561</v>
      </c>
      <c r="AW183" s="87">
        <f t="shared" si="45"/>
        <v>1870.9648316176213</v>
      </c>
      <c r="AX183" s="87">
        <f t="shared" si="46"/>
        <v>1923.3518469029148</v>
      </c>
      <c r="AY183" s="87">
        <f t="shared" si="47"/>
        <v>1936.8153098312348</v>
      </c>
      <c r="AZ183" s="87">
        <f t="shared" si="48"/>
        <v>2324.1783717974818</v>
      </c>
      <c r="BA183" s="87">
        <f t="shared" si="49"/>
        <v>2218.932558734954</v>
      </c>
      <c r="BB183" s="87">
        <f t="shared" si="50"/>
        <v>2118.4525938111069</v>
      </c>
      <c r="BC183" s="87">
        <f t="shared" si="51"/>
        <v>2022.5226650347552</v>
      </c>
      <c r="BD183" s="87">
        <f t="shared" si="52"/>
        <v>1930.9367330331813</v>
      </c>
    </row>
    <row r="184" spans="2:56" s="79" customFormat="1" x14ac:dyDescent="0.2">
      <c r="B184" s="86">
        <f>'3. Investeringen'!B170</f>
        <v>156</v>
      </c>
      <c r="C184" s="86" t="str">
        <f>'3. Investeringen'!F170</f>
        <v>AD</v>
      </c>
      <c r="D184" s="86" t="str">
        <f>'3. Investeringen'!G170</f>
        <v>Nieuwe investeringen AD</v>
      </c>
      <c r="E184" s="121">
        <f>'3. Investeringen'!K170</f>
        <v>2010</v>
      </c>
      <c r="F184" s="20"/>
      <c r="G184" s="86">
        <f>'7. Nominale afschrijvingen'!R173</f>
        <v>13750.803386818528</v>
      </c>
      <c r="H184" s="86">
        <f>'7. Nominale afschrijvingen'!S173</f>
        <v>13750.803386818528</v>
      </c>
      <c r="I184" s="86">
        <f>'7. Nominale afschrijvingen'!T173</f>
        <v>13750.803386818528</v>
      </c>
      <c r="J184" s="86">
        <f>'7. Nominale afschrijvingen'!U173</f>
        <v>13750.803386818528</v>
      </c>
      <c r="K184" s="86">
        <f>'7. Nominale afschrijvingen'!V173</f>
        <v>13750.803386818528</v>
      </c>
      <c r="L184" s="86">
        <f>'7. Nominale afschrijvingen'!W173</f>
        <v>13750.803386818528</v>
      </c>
      <c r="M184" s="86">
        <f>'7. Nominale afschrijvingen'!X173</f>
        <v>13750.803386818528</v>
      </c>
      <c r="N184" s="86">
        <f>'7. Nominale afschrijvingen'!Y173</f>
        <v>13750.803386818528</v>
      </c>
      <c r="O184" s="86">
        <f>'7. Nominale afschrijvingen'!Z173</f>
        <v>13750.803386818528</v>
      </c>
      <c r="P184" s="86">
        <f>'7. Nominale afschrijvingen'!AA173</f>
        <v>13750.803386818528</v>
      </c>
      <c r="Q184" s="86">
        <f>'7. Nominale afschrijvingen'!AB173</f>
        <v>13750.803386818528</v>
      </c>
      <c r="R184" s="86">
        <f>'7. Nominale afschrijvingen'!AC173</f>
        <v>16500.96406418223</v>
      </c>
      <c r="S184" s="86">
        <f>'7. Nominale afschrijvingen'!AD173</f>
        <v>15780.921995927005</v>
      </c>
      <c r="T184" s="86">
        <f>'7. Nominale afschrijvingen'!AE173</f>
        <v>15092.299945195646</v>
      </c>
      <c r="U184" s="86">
        <f>'7. Nominale afschrijvingen'!AF173</f>
        <v>14433.726856678017</v>
      </c>
      <c r="V184" s="86">
        <f>'7. Nominale afschrijvingen'!AG173</f>
        <v>13803.891502932065</v>
      </c>
      <c r="W184" s="65"/>
      <c r="X184" s="118">
        <f>IF($C184="TD",INDEX('4. CPI-tabel'!$D$20:$Z$42,$E184-2003,X$28-2003),
IF(X$28&gt;=$E184,MAX(1,INDEX('4. CPI-tabel'!$D$20:$Z$42,MAX($E184,2010)-2003,X$28-2003)),0))</f>
        <v>1.0149999999999999</v>
      </c>
      <c r="Y184" s="118">
        <f>IF($C184="TD",INDEX('4. CPI-tabel'!$D$20:$Z$42,$E184-2003,Y$28-2003),
IF(Y$28&gt;=$E184,MAX(1,INDEX('4. CPI-tabel'!$D$20:$Z$42,MAX($E184,2010)-2003,Y$28-2003)),0))</f>
        <v>1.0413899999999998</v>
      </c>
      <c r="Z184" s="118">
        <f>IF($C184="TD",INDEX('4. CPI-tabel'!$D$20:$Z$42,$E184-2003,Z$28-2003),
IF(Z$28&gt;=$E184,MAX(1,INDEX('4. CPI-tabel'!$D$20:$Z$42,MAX($E184,2010)-2003,Z$28-2003)),0))</f>
        <v>1.0653419699999997</v>
      </c>
      <c r="AA184" s="118">
        <f>IF($C184="TD",INDEX('4. CPI-tabel'!$D$20:$Z$42,$E184-2003,AA$28-2003),
IF(AA$28&gt;=$E184,MAX(1,INDEX('4. CPI-tabel'!$D$20:$Z$42,MAX($E184,2010)-2003,AA$28-2003)),0))</f>
        <v>1.0951715451599997</v>
      </c>
      <c r="AB184" s="118">
        <f>IF($C184="TD",INDEX('4. CPI-tabel'!$D$20:$Z$42,$E184-2003,AB$28-2003),
IF(AB$28&gt;=$E184,MAX(1,INDEX('4. CPI-tabel'!$D$20:$Z$42,MAX($E184,2010)-2003,AB$28-2003)),0))</f>
        <v>1.1061232606115996</v>
      </c>
      <c r="AC184" s="118">
        <f>IF($C184="TD",INDEX('4. CPI-tabel'!$D$20:$Z$42,$E184-2003,AC$28-2003),
IF(AC$28&gt;=$E184,MAX(1,INDEX('4. CPI-tabel'!$D$20:$Z$42,MAX($E184,2010)-2003,AC$28-2003)),0))</f>
        <v>1.1149722466964924</v>
      </c>
      <c r="AD184" s="118">
        <f>IF($C184="TD",INDEX('4. CPI-tabel'!$D$20:$Z$42,$E184-2003,AD$28-2003),
IF(AD$28&gt;=$E184,MAX(1,INDEX('4. CPI-tabel'!$D$20:$Z$42,MAX($E184,2010)-2003,AD$28-2003)),0))</f>
        <v>1.1172021911898855</v>
      </c>
      <c r="AE184" s="118">
        <f>IF($C184="TD",INDEX('4. CPI-tabel'!$D$20:$Z$42,$E184-2003,AE$28-2003),
IF(AE$28&gt;=$E184,MAX(1,INDEX('4. CPI-tabel'!$D$20:$Z$42,MAX($E184,2010)-2003,AE$28-2003)),0))</f>
        <v>1.132843021866544</v>
      </c>
      <c r="AF184" s="118">
        <f>IF($C184="TD",INDEX('4. CPI-tabel'!$D$20:$Z$42,$E184-2003,AF$28-2003),
IF(AF$28&gt;=$E184,MAX(1,INDEX('4. CPI-tabel'!$D$20:$Z$42,MAX($E184,2010)-2003,AF$28-2003)),0))</f>
        <v>1.1566327253257414</v>
      </c>
      <c r="AG184" s="118">
        <f>IF($C184="TD",INDEX('4. CPI-tabel'!$D$20:$Z$42,$E184-2003,AG$28-2003),
IF(AG$28&gt;=$E184,MAX(1,INDEX('4. CPI-tabel'!$D$20:$Z$42,MAX($E184,2010)-2003,AG$28-2003)),0))</f>
        <v>1.1890184416348621</v>
      </c>
      <c r="AH184" s="118">
        <f>IF($C184="TD",INDEX('4. CPI-tabel'!$D$20:$Z$42,$E184-2003,AH$28-2003),
IF(AH$28&gt;=$E184,MAX(1,INDEX('4. CPI-tabel'!$D$20:$Z$42,MAX($E184,2010)-2003,AH$28-2003)),0))</f>
        <v>1.197341570726306</v>
      </c>
      <c r="AI184" s="118">
        <f>IF($C184="TD",INDEX('4. CPI-tabel'!$D$20:$Z$42,$E184-2003,AI$28-2003),
IF(AI$28&gt;=$E184,MAX(1,INDEX('4. CPI-tabel'!$D$20:$Z$42,MAX($E184,2010)-2003,AI$28-2003)),0))</f>
        <v>1.197341570726306</v>
      </c>
      <c r="AJ184" s="118">
        <f>IF($C184="TD",INDEX('4. CPI-tabel'!$D$20:$Z$42,$E184-2003,AJ$28-2003),
IF(AJ$28&gt;=$E184,MAX(1,INDEX('4. CPI-tabel'!$D$20:$Z$42,MAX($E184,2010)-2003,AJ$28-2003)),0))</f>
        <v>1.197341570726306</v>
      </c>
      <c r="AK184" s="118">
        <f>IF($C184="TD",INDEX('4. CPI-tabel'!$D$20:$Z$42,$E184-2003,AK$28-2003),
IF(AK$28&gt;=$E184,MAX(1,INDEX('4. CPI-tabel'!$D$20:$Z$42,MAX($E184,2010)-2003,AK$28-2003)),0))</f>
        <v>1.197341570726306</v>
      </c>
      <c r="AL184" s="118">
        <f>IF($C184="TD",INDEX('4. CPI-tabel'!$D$20:$Z$42,$E184-2003,AL$28-2003),
IF(AL$28&gt;=$E184,MAX(1,INDEX('4. CPI-tabel'!$D$20:$Z$42,MAX($E184,2010)-2003,AL$28-2003)),0))</f>
        <v>1.197341570726306</v>
      </c>
      <c r="AM184" s="118">
        <f>IF($C184="TD",INDEX('4. CPI-tabel'!$D$20:$Z$42,$E184-2003,AM$28-2003),
IF(AM$28&gt;=$E184,MAX(1,INDEX('4. CPI-tabel'!$D$20:$Z$42,MAX($E184,2010)-2003,AM$28-2003)),0))</f>
        <v>1.197341570726306</v>
      </c>
      <c r="AN184" s="20"/>
      <c r="AO184" s="87">
        <f t="shared" si="37"/>
        <v>13957.065437620806</v>
      </c>
      <c r="AP184" s="87">
        <f t="shared" si="38"/>
        <v>14319.949138998945</v>
      </c>
      <c r="AQ184" s="87">
        <f t="shared" si="39"/>
        <v>14649.307969195919</v>
      </c>
      <c r="AR184" s="87">
        <f t="shared" si="40"/>
        <v>15059.488592333404</v>
      </c>
      <c r="AS184" s="87">
        <f t="shared" si="41"/>
        <v>15210.083478256738</v>
      </c>
      <c r="AT184" s="87">
        <f t="shared" si="42"/>
        <v>15331.764146082793</v>
      </c>
      <c r="AU184" s="87">
        <f t="shared" si="43"/>
        <v>15362.42767437496</v>
      </c>
      <c r="AV184" s="87">
        <f t="shared" si="44"/>
        <v>15577.501661816208</v>
      </c>
      <c r="AW184" s="87">
        <f t="shared" si="45"/>
        <v>15904.62919671435</v>
      </c>
      <c r="AX184" s="87">
        <f t="shared" si="46"/>
        <v>16349.958814222351</v>
      </c>
      <c r="AY184" s="87">
        <f t="shared" si="47"/>
        <v>16464.408525921906</v>
      </c>
      <c r="AZ184" s="87">
        <f t="shared" si="48"/>
        <v>19757.290231106279</v>
      </c>
      <c r="BA184" s="87">
        <f t="shared" si="49"/>
        <v>18895.153930112552</v>
      </c>
      <c r="BB184" s="87">
        <f t="shared" si="50"/>
        <v>18070.638122253094</v>
      </c>
      <c r="BC184" s="87">
        <f t="shared" si="51"/>
        <v>17282.101186009324</v>
      </c>
      <c r="BD184" s="87">
        <f t="shared" si="52"/>
        <v>16527.973134256186</v>
      </c>
    </row>
    <row r="185" spans="2:56" s="79" customFormat="1" x14ac:dyDescent="0.2">
      <c r="B185" s="86">
        <f>'3. Investeringen'!B171</f>
        <v>157</v>
      </c>
      <c r="C185" s="86" t="str">
        <f>'3. Investeringen'!F171</f>
        <v>AD</v>
      </c>
      <c r="D185" s="86" t="str">
        <f>'3. Investeringen'!G171</f>
        <v>Nieuwe investeringen AD</v>
      </c>
      <c r="E185" s="121">
        <f>'3. Investeringen'!K171</f>
        <v>2010</v>
      </c>
      <c r="F185" s="20"/>
      <c r="G185" s="86">
        <f>'7. Nominale afschrijvingen'!R174</f>
        <v>1734.8670656448257</v>
      </c>
      <c r="H185" s="86">
        <f>'7. Nominale afschrijvingen'!S174</f>
        <v>1734.8670656448257</v>
      </c>
      <c r="I185" s="86">
        <f>'7. Nominale afschrijvingen'!T174</f>
        <v>1734.8670656448257</v>
      </c>
      <c r="J185" s="86">
        <f>'7. Nominale afschrijvingen'!U174</f>
        <v>1734.8670656448257</v>
      </c>
      <c r="K185" s="86">
        <f>'7. Nominale afschrijvingen'!V174</f>
        <v>1734.8670656448257</v>
      </c>
      <c r="L185" s="86">
        <f>'7. Nominale afschrijvingen'!W174</f>
        <v>1734.8670656448257</v>
      </c>
      <c r="M185" s="86">
        <f>'7. Nominale afschrijvingen'!X174</f>
        <v>1734.8670656448257</v>
      </c>
      <c r="N185" s="86">
        <f>'7. Nominale afschrijvingen'!Y174</f>
        <v>1734.8670656448257</v>
      </c>
      <c r="O185" s="86">
        <f>'7. Nominale afschrijvingen'!Z174</f>
        <v>1734.8670656448257</v>
      </c>
      <c r="P185" s="86">
        <f>'7. Nominale afschrijvingen'!AA174</f>
        <v>1734.8670656448257</v>
      </c>
      <c r="Q185" s="86">
        <f>'7. Nominale afschrijvingen'!AB174</f>
        <v>1734.8670656448257</v>
      </c>
      <c r="R185" s="86">
        <f>'7. Nominale afschrijvingen'!AC174</f>
        <v>2081.8404787737904</v>
      </c>
      <c r="S185" s="86">
        <f>'7. Nominale afschrijvingen'!AD174</f>
        <v>1990.9965306091158</v>
      </c>
      <c r="T185" s="86">
        <f>'7. Nominale afschrijvingen'!AE174</f>
        <v>1904.1166820007179</v>
      </c>
      <c r="U185" s="86">
        <f>'7. Nominale afschrijvingen'!AF174</f>
        <v>1821.0279540588683</v>
      </c>
      <c r="V185" s="86">
        <f>'7. Nominale afschrijvingen'!AG174</f>
        <v>1741.5649160635724</v>
      </c>
      <c r="W185" s="65"/>
      <c r="X185" s="118">
        <f>IF($C185="TD",INDEX('4. CPI-tabel'!$D$20:$Z$42,$E185-2003,X$28-2003),
IF(X$28&gt;=$E185,MAX(1,INDEX('4. CPI-tabel'!$D$20:$Z$42,MAX($E185,2010)-2003,X$28-2003)),0))</f>
        <v>1.0149999999999999</v>
      </c>
      <c r="Y185" s="118">
        <f>IF($C185="TD",INDEX('4. CPI-tabel'!$D$20:$Z$42,$E185-2003,Y$28-2003),
IF(Y$28&gt;=$E185,MAX(1,INDEX('4. CPI-tabel'!$D$20:$Z$42,MAX($E185,2010)-2003,Y$28-2003)),0))</f>
        <v>1.0413899999999998</v>
      </c>
      <c r="Z185" s="118">
        <f>IF($C185="TD",INDEX('4. CPI-tabel'!$D$20:$Z$42,$E185-2003,Z$28-2003),
IF(Z$28&gt;=$E185,MAX(1,INDEX('4. CPI-tabel'!$D$20:$Z$42,MAX($E185,2010)-2003,Z$28-2003)),0))</f>
        <v>1.0653419699999997</v>
      </c>
      <c r="AA185" s="118">
        <f>IF($C185="TD",INDEX('4. CPI-tabel'!$D$20:$Z$42,$E185-2003,AA$28-2003),
IF(AA$28&gt;=$E185,MAX(1,INDEX('4. CPI-tabel'!$D$20:$Z$42,MAX($E185,2010)-2003,AA$28-2003)),0))</f>
        <v>1.0951715451599997</v>
      </c>
      <c r="AB185" s="118">
        <f>IF($C185="TD",INDEX('4. CPI-tabel'!$D$20:$Z$42,$E185-2003,AB$28-2003),
IF(AB$28&gt;=$E185,MAX(1,INDEX('4. CPI-tabel'!$D$20:$Z$42,MAX($E185,2010)-2003,AB$28-2003)),0))</f>
        <v>1.1061232606115996</v>
      </c>
      <c r="AC185" s="118">
        <f>IF($C185="TD",INDEX('4. CPI-tabel'!$D$20:$Z$42,$E185-2003,AC$28-2003),
IF(AC$28&gt;=$E185,MAX(1,INDEX('4. CPI-tabel'!$D$20:$Z$42,MAX($E185,2010)-2003,AC$28-2003)),0))</f>
        <v>1.1149722466964924</v>
      </c>
      <c r="AD185" s="118">
        <f>IF($C185="TD",INDEX('4. CPI-tabel'!$D$20:$Z$42,$E185-2003,AD$28-2003),
IF(AD$28&gt;=$E185,MAX(1,INDEX('4. CPI-tabel'!$D$20:$Z$42,MAX($E185,2010)-2003,AD$28-2003)),0))</f>
        <v>1.1172021911898855</v>
      </c>
      <c r="AE185" s="118">
        <f>IF($C185="TD",INDEX('4. CPI-tabel'!$D$20:$Z$42,$E185-2003,AE$28-2003),
IF(AE$28&gt;=$E185,MAX(1,INDEX('4. CPI-tabel'!$D$20:$Z$42,MAX($E185,2010)-2003,AE$28-2003)),0))</f>
        <v>1.132843021866544</v>
      </c>
      <c r="AF185" s="118">
        <f>IF($C185="TD",INDEX('4. CPI-tabel'!$D$20:$Z$42,$E185-2003,AF$28-2003),
IF(AF$28&gt;=$E185,MAX(1,INDEX('4. CPI-tabel'!$D$20:$Z$42,MAX($E185,2010)-2003,AF$28-2003)),0))</f>
        <v>1.1566327253257414</v>
      </c>
      <c r="AG185" s="118">
        <f>IF($C185="TD",INDEX('4. CPI-tabel'!$D$20:$Z$42,$E185-2003,AG$28-2003),
IF(AG$28&gt;=$E185,MAX(1,INDEX('4. CPI-tabel'!$D$20:$Z$42,MAX($E185,2010)-2003,AG$28-2003)),0))</f>
        <v>1.1890184416348621</v>
      </c>
      <c r="AH185" s="118">
        <f>IF($C185="TD",INDEX('4. CPI-tabel'!$D$20:$Z$42,$E185-2003,AH$28-2003),
IF(AH$28&gt;=$E185,MAX(1,INDEX('4. CPI-tabel'!$D$20:$Z$42,MAX($E185,2010)-2003,AH$28-2003)),0))</f>
        <v>1.197341570726306</v>
      </c>
      <c r="AI185" s="118">
        <f>IF($C185="TD",INDEX('4. CPI-tabel'!$D$20:$Z$42,$E185-2003,AI$28-2003),
IF(AI$28&gt;=$E185,MAX(1,INDEX('4. CPI-tabel'!$D$20:$Z$42,MAX($E185,2010)-2003,AI$28-2003)),0))</f>
        <v>1.197341570726306</v>
      </c>
      <c r="AJ185" s="118">
        <f>IF($C185="TD",INDEX('4. CPI-tabel'!$D$20:$Z$42,$E185-2003,AJ$28-2003),
IF(AJ$28&gt;=$E185,MAX(1,INDEX('4. CPI-tabel'!$D$20:$Z$42,MAX($E185,2010)-2003,AJ$28-2003)),0))</f>
        <v>1.197341570726306</v>
      </c>
      <c r="AK185" s="118">
        <f>IF($C185="TD",INDEX('4. CPI-tabel'!$D$20:$Z$42,$E185-2003,AK$28-2003),
IF(AK$28&gt;=$E185,MAX(1,INDEX('4. CPI-tabel'!$D$20:$Z$42,MAX($E185,2010)-2003,AK$28-2003)),0))</f>
        <v>1.197341570726306</v>
      </c>
      <c r="AL185" s="118">
        <f>IF($C185="TD",INDEX('4. CPI-tabel'!$D$20:$Z$42,$E185-2003,AL$28-2003),
IF(AL$28&gt;=$E185,MAX(1,INDEX('4. CPI-tabel'!$D$20:$Z$42,MAX($E185,2010)-2003,AL$28-2003)),0))</f>
        <v>1.197341570726306</v>
      </c>
      <c r="AM185" s="118">
        <f>IF($C185="TD",INDEX('4. CPI-tabel'!$D$20:$Z$42,$E185-2003,AM$28-2003),
IF(AM$28&gt;=$E185,MAX(1,INDEX('4. CPI-tabel'!$D$20:$Z$42,MAX($E185,2010)-2003,AM$28-2003)),0))</f>
        <v>1.197341570726306</v>
      </c>
      <c r="AN185" s="20"/>
      <c r="AO185" s="87">
        <f t="shared" si="37"/>
        <v>1760.8900716294979</v>
      </c>
      <c r="AP185" s="87">
        <f t="shared" si="38"/>
        <v>1806.6732134918648</v>
      </c>
      <c r="AQ185" s="87">
        <f t="shared" si="39"/>
        <v>1848.2266974021775</v>
      </c>
      <c r="AR185" s="87">
        <f t="shared" si="40"/>
        <v>1899.9770449294385</v>
      </c>
      <c r="AS185" s="87">
        <f t="shared" si="41"/>
        <v>1918.9768153787327</v>
      </c>
      <c r="AT185" s="87">
        <f t="shared" si="42"/>
        <v>1934.3286299017625</v>
      </c>
      <c r="AU185" s="87">
        <f t="shared" si="43"/>
        <v>1938.1972871615662</v>
      </c>
      <c r="AV185" s="87">
        <f t="shared" si="44"/>
        <v>1965.3320491818283</v>
      </c>
      <c r="AW185" s="87">
        <f t="shared" si="45"/>
        <v>2006.6040222146466</v>
      </c>
      <c r="AX185" s="87">
        <f t="shared" si="46"/>
        <v>2062.7889348366566</v>
      </c>
      <c r="AY185" s="87">
        <f t="shared" si="47"/>
        <v>2077.2284573805132</v>
      </c>
      <c r="AZ185" s="87">
        <f t="shared" si="48"/>
        <v>2492.6741488566149</v>
      </c>
      <c r="BA185" s="87">
        <f t="shared" si="49"/>
        <v>2383.9029132701444</v>
      </c>
      <c r="BB185" s="87">
        <f t="shared" si="50"/>
        <v>2279.8780588729019</v>
      </c>
      <c r="BC185" s="87">
        <f t="shared" si="51"/>
        <v>2180.3924708493569</v>
      </c>
      <c r="BD185" s="87">
        <f t="shared" si="52"/>
        <v>2085.2480721213851</v>
      </c>
    </row>
    <row r="186" spans="2:56" s="79" customFormat="1" x14ac:dyDescent="0.2">
      <c r="B186" s="86">
        <f>'3. Investeringen'!B172</f>
        <v>158</v>
      </c>
      <c r="C186" s="86" t="str">
        <f>'3. Investeringen'!F172</f>
        <v>AD</v>
      </c>
      <c r="D186" s="86" t="str">
        <f>'3. Investeringen'!G172</f>
        <v>Nieuwe investeringen AD</v>
      </c>
      <c r="E186" s="121">
        <f>'3. Investeringen'!K172</f>
        <v>2011</v>
      </c>
      <c r="F186" s="20"/>
      <c r="G186" s="86">
        <f>'7. Nominale afschrijvingen'!R175</f>
        <v>46056.46089574918</v>
      </c>
      <c r="H186" s="86">
        <f>'7. Nominale afschrijvingen'!S175</f>
        <v>92112.92179149836</v>
      </c>
      <c r="I186" s="86">
        <f>'7. Nominale afschrijvingen'!T175</f>
        <v>92112.92179149836</v>
      </c>
      <c r="J186" s="86">
        <f>'7. Nominale afschrijvingen'!U175</f>
        <v>92112.92179149836</v>
      </c>
      <c r="K186" s="86">
        <f>'7. Nominale afschrijvingen'!V175</f>
        <v>92112.92179149836</v>
      </c>
      <c r="L186" s="86">
        <f>'7. Nominale afschrijvingen'!W175</f>
        <v>92112.92179149836</v>
      </c>
      <c r="M186" s="86">
        <f>'7. Nominale afschrijvingen'!X175</f>
        <v>92112.92179149836</v>
      </c>
      <c r="N186" s="86">
        <f>'7. Nominale afschrijvingen'!Y175</f>
        <v>92112.92179149836</v>
      </c>
      <c r="O186" s="86">
        <f>'7. Nominale afschrijvingen'!Z175</f>
        <v>92112.92179149836</v>
      </c>
      <c r="P186" s="86">
        <f>'7. Nominale afschrijvingen'!AA175</f>
        <v>92112.92179149836</v>
      </c>
      <c r="Q186" s="86">
        <f>'7. Nominale afschrijvingen'!AB175</f>
        <v>92112.92179149836</v>
      </c>
      <c r="R186" s="86">
        <f>'7. Nominale afschrijvingen'!AC175</f>
        <v>110535.50614979804</v>
      </c>
      <c r="S186" s="86">
        <f>'7. Nominale afschrijvingen'!AD175</f>
        <v>105881.3795750697</v>
      </c>
      <c r="T186" s="86">
        <f>'7. Nominale afschrijvingen'!AE175</f>
        <v>101423.21622454045</v>
      </c>
      <c r="U186" s="86">
        <f>'7. Nominale afschrijvingen'!AF175</f>
        <v>97152.765015086115</v>
      </c>
      <c r="V186" s="86">
        <f>'7. Nominale afschrijvingen'!AG175</f>
        <v>93062.122277608811</v>
      </c>
      <c r="W186" s="65"/>
      <c r="X186" s="118">
        <f>IF($C186="TD",INDEX('4. CPI-tabel'!$D$20:$Z$42,$E186-2003,X$28-2003),
IF(X$28&gt;=$E186,MAX(1,INDEX('4. CPI-tabel'!$D$20:$Z$42,MAX($E186,2010)-2003,X$28-2003)),0))</f>
        <v>1</v>
      </c>
      <c r="Y186" s="118">
        <f>IF($C186="TD",INDEX('4. CPI-tabel'!$D$20:$Z$42,$E186-2003,Y$28-2003),
IF(Y$28&gt;=$E186,MAX(1,INDEX('4. CPI-tabel'!$D$20:$Z$42,MAX($E186,2010)-2003,Y$28-2003)),0))</f>
        <v>1.026</v>
      </c>
      <c r="Z186" s="118">
        <f>IF($C186="TD",INDEX('4. CPI-tabel'!$D$20:$Z$42,$E186-2003,Z$28-2003),
IF(Z$28&gt;=$E186,MAX(1,INDEX('4. CPI-tabel'!$D$20:$Z$42,MAX($E186,2010)-2003,Z$28-2003)),0))</f>
        <v>1.049598</v>
      </c>
      <c r="AA186" s="118">
        <f>IF($C186="TD",INDEX('4. CPI-tabel'!$D$20:$Z$42,$E186-2003,AA$28-2003),
IF(AA$28&gt;=$E186,MAX(1,INDEX('4. CPI-tabel'!$D$20:$Z$42,MAX($E186,2010)-2003,AA$28-2003)),0))</f>
        <v>1.0789867440000001</v>
      </c>
      <c r="AB186" s="118">
        <f>IF($C186="TD",INDEX('4. CPI-tabel'!$D$20:$Z$42,$E186-2003,AB$28-2003),
IF(AB$28&gt;=$E186,MAX(1,INDEX('4. CPI-tabel'!$D$20:$Z$42,MAX($E186,2010)-2003,AB$28-2003)),0))</f>
        <v>1.08977661144</v>
      </c>
      <c r="AC186" s="118">
        <f>IF($C186="TD",INDEX('4. CPI-tabel'!$D$20:$Z$42,$E186-2003,AC$28-2003),
IF(AC$28&gt;=$E186,MAX(1,INDEX('4. CPI-tabel'!$D$20:$Z$42,MAX($E186,2010)-2003,AC$28-2003)),0))</f>
        <v>1.09849482433152</v>
      </c>
      <c r="AD186" s="118">
        <f>IF($C186="TD",INDEX('4. CPI-tabel'!$D$20:$Z$42,$E186-2003,AD$28-2003),
IF(AD$28&gt;=$E186,MAX(1,INDEX('4. CPI-tabel'!$D$20:$Z$42,MAX($E186,2010)-2003,AD$28-2003)),0))</f>
        <v>1.1006918139801831</v>
      </c>
      <c r="AE186" s="118">
        <f>IF($C186="TD",INDEX('4. CPI-tabel'!$D$20:$Z$42,$E186-2003,AE$28-2003),
IF(AE$28&gt;=$E186,MAX(1,INDEX('4. CPI-tabel'!$D$20:$Z$42,MAX($E186,2010)-2003,AE$28-2003)),0))</f>
        <v>1.1161014993759057</v>
      </c>
      <c r="AF186" s="118">
        <f>IF($C186="TD",INDEX('4. CPI-tabel'!$D$20:$Z$42,$E186-2003,AF$28-2003),
IF(AF$28&gt;=$E186,MAX(1,INDEX('4. CPI-tabel'!$D$20:$Z$42,MAX($E186,2010)-2003,AF$28-2003)),0))</f>
        <v>1.1395396308627996</v>
      </c>
      <c r="AG186" s="118">
        <f>IF($C186="TD",INDEX('4. CPI-tabel'!$D$20:$Z$42,$E186-2003,AG$28-2003),
IF(AG$28&gt;=$E186,MAX(1,INDEX('4. CPI-tabel'!$D$20:$Z$42,MAX($E186,2010)-2003,AG$28-2003)),0))</f>
        <v>1.171446740526958</v>
      </c>
      <c r="AH186" s="118">
        <f>IF($C186="TD",INDEX('4. CPI-tabel'!$D$20:$Z$42,$E186-2003,AH$28-2003),
IF(AH$28&gt;=$E186,MAX(1,INDEX('4. CPI-tabel'!$D$20:$Z$42,MAX($E186,2010)-2003,AH$28-2003)),0))</f>
        <v>1.1796468677106466</v>
      </c>
      <c r="AI186" s="118">
        <f>IF($C186="TD",INDEX('4. CPI-tabel'!$D$20:$Z$42,$E186-2003,AI$28-2003),
IF(AI$28&gt;=$E186,MAX(1,INDEX('4. CPI-tabel'!$D$20:$Z$42,MAX($E186,2010)-2003,AI$28-2003)),0))</f>
        <v>1.1796468677106466</v>
      </c>
      <c r="AJ186" s="118">
        <f>IF($C186="TD",INDEX('4. CPI-tabel'!$D$20:$Z$42,$E186-2003,AJ$28-2003),
IF(AJ$28&gt;=$E186,MAX(1,INDEX('4. CPI-tabel'!$D$20:$Z$42,MAX($E186,2010)-2003,AJ$28-2003)),0))</f>
        <v>1.1796468677106466</v>
      </c>
      <c r="AK186" s="118">
        <f>IF($C186="TD",INDEX('4. CPI-tabel'!$D$20:$Z$42,$E186-2003,AK$28-2003),
IF(AK$28&gt;=$E186,MAX(1,INDEX('4. CPI-tabel'!$D$20:$Z$42,MAX($E186,2010)-2003,AK$28-2003)),0))</f>
        <v>1.1796468677106466</v>
      </c>
      <c r="AL186" s="118">
        <f>IF($C186="TD",INDEX('4. CPI-tabel'!$D$20:$Z$42,$E186-2003,AL$28-2003),
IF(AL$28&gt;=$E186,MAX(1,INDEX('4. CPI-tabel'!$D$20:$Z$42,MAX($E186,2010)-2003,AL$28-2003)),0))</f>
        <v>1.1796468677106466</v>
      </c>
      <c r="AM186" s="118">
        <f>IF($C186="TD",INDEX('4. CPI-tabel'!$D$20:$Z$42,$E186-2003,AM$28-2003),
IF(AM$28&gt;=$E186,MAX(1,INDEX('4. CPI-tabel'!$D$20:$Z$42,MAX($E186,2010)-2003,AM$28-2003)),0))</f>
        <v>1.1796468677106466</v>
      </c>
      <c r="AN186" s="20"/>
      <c r="AO186" s="87">
        <f t="shared" si="37"/>
        <v>46056.46089574918</v>
      </c>
      <c r="AP186" s="87">
        <f t="shared" si="38"/>
        <v>94507.857758077313</v>
      </c>
      <c r="AQ186" s="87">
        <f t="shared" si="39"/>
        <v>96681.538486513105</v>
      </c>
      <c r="AR186" s="87">
        <f t="shared" si="40"/>
        <v>99388.621564135465</v>
      </c>
      <c r="AS186" s="87">
        <f t="shared" si="41"/>
        <v>100382.50777977682</v>
      </c>
      <c r="AT186" s="87">
        <f t="shared" si="42"/>
        <v>101185.56784201504</v>
      </c>
      <c r="AU186" s="87">
        <f t="shared" si="43"/>
        <v>101387.93897769907</v>
      </c>
      <c r="AV186" s="87">
        <f t="shared" si="44"/>
        <v>102807.37012338686</v>
      </c>
      <c r="AW186" s="87">
        <f t="shared" si="45"/>
        <v>104966.32489597797</v>
      </c>
      <c r="AX186" s="87">
        <f t="shared" si="46"/>
        <v>107905.38199306536</v>
      </c>
      <c r="AY186" s="87">
        <f t="shared" si="47"/>
        <v>108660.71966701681</v>
      </c>
      <c r="AZ186" s="87">
        <f t="shared" si="48"/>
        <v>130392.86360042017</v>
      </c>
      <c r="BA186" s="87">
        <f t="shared" si="49"/>
        <v>124902.63776461301</v>
      </c>
      <c r="BB186" s="87">
        <f t="shared" si="50"/>
        <v>119643.57933241877</v>
      </c>
      <c r="BC186" s="87">
        <f t="shared" si="51"/>
        <v>114605.95493947483</v>
      </c>
      <c r="BD186" s="87">
        <f t="shared" si="52"/>
        <v>109780.44104728643</v>
      </c>
    </row>
    <row r="187" spans="2:56" s="79" customFormat="1" x14ac:dyDescent="0.2">
      <c r="B187" s="86">
        <f>'3. Investeringen'!B173</f>
        <v>159</v>
      </c>
      <c r="C187" s="86" t="str">
        <f>'3. Investeringen'!F173</f>
        <v>AD</v>
      </c>
      <c r="D187" s="86" t="str">
        <f>'3. Investeringen'!G173</f>
        <v>Nieuwe investeringen AD</v>
      </c>
      <c r="E187" s="121">
        <f>'3. Investeringen'!K173</f>
        <v>2011</v>
      </c>
      <c r="F187" s="20"/>
      <c r="G187" s="86">
        <f>'7. Nominale afschrijvingen'!R176</f>
        <v>5432.2674641858348</v>
      </c>
      <c r="H187" s="86">
        <f>'7. Nominale afschrijvingen'!S176</f>
        <v>10864.53492837167</v>
      </c>
      <c r="I187" s="86">
        <f>'7. Nominale afschrijvingen'!T176</f>
        <v>10864.53492837167</v>
      </c>
      <c r="J187" s="86">
        <f>'7. Nominale afschrijvingen'!U176</f>
        <v>10864.53492837167</v>
      </c>
      <c r="K187" s="86">
        <f>'7. Nominale afschrijvingen'!V176</f>
        <v>10864.53492837167</v>
      </c>
      <c r="L187" s="86">
        <f>'7. Nominale afschrijvingen'!W176</f>
        <v>10864.53492837167</v>
      </c>
      <c r="M187" s="86">
        <f>'7. Nominale afschrijvingen'!X176</f>
        <v>10864.53492837167</v>
      </c>
      <c r="N187" s="86">
        <f>'7. Nominale afschrijvingen'!Y176</f>
        <v>10864.53492837167</v>
      </c>
      <c r="O187" s="86">
        <f>'7. Nominale afschrijvingen'!Z176</f>
        <v>10864.53492837167</v>
      </c>
      <c r="P187" s="86">
        <f>'7. Nominale afschrijvingen'!AA176</f>
        <v>10864.53492837167</v>
      </c>
      <c r="Q187" s="86">
        <f>'7. Nominale afschrijvingen'!AB176</f>
        <v>10864.53492837167</v>
      </c>
      <c r="R187" s="86">
        <f>'7. Nominale afschrijvingen'!AC176</f>
        <v>13037.441914046003</v>
      </c>
      <c r="S187" s="86">
        <f>'7. Nominale afschrijvingen'!AD176</f>
        <v>12488.49699134933</v>
      </c>
      <c r="T187" s="86">
        <f>'7. Nominale afschrijvingen'!AE176</f>
        <v>11962.665539081991</v>
      </c>
      <c r="U187" s="86">
        <f>'7. Nominale afschrijvingen'!AF176</f>
        <v>11458.974358489066</v>
      </c>
      <c r="V187" s="86">
        <f>'7. Nominale afschrijvingen'!AG176</f>
        <v>10976.491227605315</v>
      </c>
      <c r="W187" s="65"/>
      <c r="X187" s="118">
        <f>IF($C187="TD",INDEX('4. CPI-tabel'!$D$20:$Z$42,$E187-2003,X$28-2003),
IF(X$28&gt;=$E187,MAX(1,INDEX('4. CPI-tabel'!$D$20:$Z$42,MAX($E187,2010)-2003,X$28-2003)),0))</f>
        <v>1</v>
      </c>
      <c r="Y187" s="118">
        <f>IF($C187="TD",INDEX('4. CPI-tabel'!$D$20:$Z$42,$E187-2003,Y$28-2003),
IF(Y$28&gt;=$E187,MAX(1,INDEX('4. CPI-tabel'!$D$20:$Z$42,MAX($E187,2010)-2003,Y$28-2003)),0))</f>
        <v>1.026</v>
      </c>
      <c r="Z187" s="118">
        <f>IF($C187="TD",INDEX('4. CPI-tabel'!$D$20:$Z$42,$E187-2003,Z$28-2003),
IF(Z$28&gt;=$E187,MAX(1,INDEX('4. CPI-tabel'!$D$20:$Z$42,MAX($E187,2010)-2003,Z$28-2003)),0))</f>
        <v>1.049598</v>
      </c>
      <c r="AA187" s="118">
        <f>IF($C187="TD",INDEX('4. CPI-tabel'!$D$20:$Z$42,$E187-2003,AA$28-2003),
IF(AA$28&gt;=$E187,MAX(1,INDEX('4. CPI-tabel'!$D$20:$Z$42,MAX($E187,2010)-2003,AA$28-2003)),0))</f>
        <v>1.0789867440000001</v>
      </c>
      <c r="AB187" s="118">
        <f>IF($C187="TD",INDEX('4. CPI-tabel'!$D$20:$Z$42,$E187-2003,AB$28-2003),
IF(AB$28&gt;=$E187,MAX(1,INDEX('4. CPI-tabel'!$D$20:$Z$42,MAX($E187,2010)-2003,AB$28-2003)),0))</f>
        <v>1.08977661144</v>
      </c>
      <c r="AC187" s="118">
        <f>IF($C187="TD",INDEX('4. CPI-tabel'!$D$20:$Z$42,$E187-2003,AC$28-2003),
IF(AC$28&gt;=$E187,MAX(1,INDEX('4. CPI-tabel'!$D$20:$Z$42,MAX($E187,2010)-2003,AC$28-2003)),0))</f>
        <v>1.09849482433152</v>
      </c>
      <c r="AD187" s="118">
        <f>IF($C187="TD",INDEX('4. CPI-tabel'!$D$20:$Z$42,$E187-2003,AD$28-2003),
IF(AD$28&gt;=$E187,MAX(1,INDEX('4. CPI-tabel'!$D$20:$Z$42,MAX($E187,2010)-2003,AD$28-2003)),0))</f>
        <v>1.1006918139801831</v>
      </c>
      <c r="AE187" s="118">
        <f>IF($C187="TD",INDEX('4. CPI-tabel'!$D$20:$Z$42,$E187-2003,AE$28-2003),
IF(AE$28&gt;=$E187,MAX(1,INDEX('4. CPI-tabel'!$D$20:$Z$42,MAX($E187,2010)-2003,AE$28-2003)),0))</f>
        <v>1.1161014993759057</v>
      </c>
      <c r="AF187" s="118">
        <f>IF($C187="TD",INDEX('4. CPI-tabel'!$D$20:$Z$42,$E187-2003,AF$28-2003),
IF(AF$28&gt;=$E187,MAX(1,INDEX('4. CPI-tabel'!$D$20:$Z$42,MAX($E187,2010)-2003,AF$28-2003)),0))</f>
        <v>1.1395396308627996</v>
      </c>
      <c r="AG187" s="118">
        <f>IF($C187="TD",INDEX('4. CPI-tabel'!$D$20:$Z$42,$E187-2003,AG$28-2003),
IF(AG$28&gt;=$E187,MAX(1,INDEX('4. CPI-tabel'!$D$20:$Z$42,MAX($E187,2010)-2003,AG$28-2003)),0))</f>
        <v>1.171446740526958</v>
      </c>
      <c r="AH187" s="118">
        <f>IF($C187="TD",INDEX('4. CPI-tabel'!$D$20:$Z$42,$E187-2003,AH$28-2003),
IF(AH$28&gt;=$E187,MAX(1,INDEX('4. CPI-tabel'!$D$20:$Z$42,MAX($E187,2010)-2003,AH$28-2003)),0))</f>
        <v>1.1796468677106466</v>
      </c>
      <c r="AI187" s="118">
        <f>IF($C187="TD",INDEX('4. CPI-tabel'!$D$20:$Z$42,$E187-2003,AI$28-2003),
IF(AI$28&gt;=$E187,MAX(1,INDEX('4. CPI-tabel'!$D$20:$Z$42,MAX($E187,2010)-2003,AI$28-2003)),0))</f>
        <v>1.1796468677106466</v>
      </c>
      <c r="AJ187" s="118">
        <f>IF($C187="TD",INDEX('4. CPI-tabel'!$D$20:$Z$42,$E187-2003,AJ$28-2003),
IF(AJ$28&gt;=$E187,MAX(1,INDEX('4. CPI-tabel'!$D$20:$Z$42,MAX($E187,2010)-2003,AJ$28-2003)),0))</f>
        <v>1.1796468677106466</v>
      </c>
      <c r="AK187" s="118">
        <f>IF($C187="TD",INDEX('4. CPI-tabel'!$D$20:$Z$42,$E187-2003,AK$28-2003),
IF(AK$28&gt;=$E187,MAX(1,INDEX('4. CPI-tabel'!$D$20:$Z$42,MAX($E187,2010)-2003,AK$28-2003)),0))</f>
        <v>1.1796468677106466</v>
      </c>
      <c r="AL187" s="118">
        <f>IF($C187="TD",INDEX('4. CPI-tabel'!$D$20:$Z$42,$E187-2003,AL$28-2003),
IF(AL$28&gt;=$E187,MAX(1,INDEX('4. CPI-tabel'!$D$20:$Z$42,MAX($E187,2010)-2003,AL$28-2003)),0))</f>
        <v>1.1796468677106466</v>
      </c>
      <c r="AM187" s="118">
        <f>IF($C187="TD",INDEX('4. CPI-tabel'!$D$20:$Z$42,$E187-2003,AM$28-2003),
IF(AM$28&gt;=$E187,MAX(1,INDEX('4. CPI-tabel'!$D$20:$Z$42,MAX($E187,2010)-2003,AM$28-2003)),0))</f>
        <v>1.1796468677106466</v>
      </c>
      <c r="AN187" s="20"/>
      <c r="AO187" s="87">
        <f t="shared" si="37"/>
        <v>5432.2674641858348</v>
      </c>
      <c r="AP187" s="87">
        <f t="shared" si="38"/>
        <v>11147.012836509333</v>
      </c>
      <c r="AQ187" s="87">
        <f t="shared" si="39"/>
        <v>11403.394131749048</v>
      </c>
      <c r="AR187" s="87">
        <f t="shared" si="40"/>
        <v>11722.689167438022</v>
      </c>
      <c r="AS187" s="87">
        <f t="shared" si="41"/>
        <v>11839.916059112402</v>
      </c>
      <c r="AT187" s="87">
        <f t="shared" si="42"/>
        <v>11934.6353875853</v>
      </c>
      <c r="AU187" s="87">
        <f t="shared" si="43"/>
        <v>11958.504658360473</v>
      </c>
      <c r="AV187" s="87">
        <f t="shared" si="44"/>
        <v>12125.92372357752</v>
      </c>
      <c r="AW187" s="87">
        <f t="shared" si="45"/>
        <v>12380.568121772645</v>
      </c>
      <c r="AX187" s="87">
        <f t="shared" si="46"/>
        <v>12727.224029182278</v>
      </c>
      <c r="AY187" s="87">
        <f t="shared" si="47"/>
        <v>12816.314597386554</v>
      </c>
      <c r="AZ187" s="87">
        <f t="shared" si="48"/>
        <v>15379.577516863865</v>
      </c>
      <c r="BA187" s="87">
        <f t="shared" si="49"/>
        <v>14732.01635825907</v>
      </c>
      <c r="BB187" s="87">
        <f t="shared" si="50"/>
        <v>14111.720932648164</v>
      </c>
      <c r="BC187" s="87">
        <f t="shared" si="51"/>
        <v>13517.543209168243</v>
      </c>
      <c r="BD187" s="87">
        <f t="shared" si="52"/>
        <v>12948.383495098</v>
      </c>
    </row>
    <row r="188" spans="2:56" s="79" customFormat="1" x14ac:dyDescent="0.2">
      <c r="B188" s="86">
        <f>'3. Investeringen'!B174</f>
        <v>160</v>
      </c>
      <c r="C188" s="86" t="str">
        <f>'3. Investeringen'!F174</f>
        <v>AD</v>
      </c>
      <c r="D188" s="86" t="str">
        <f>'3. Investeringen'!G174</f>
        <v>Nieuwe investeringen AD</v>
      </c>
      <c r="E188" s="121">
        <f>'3. Investeringen'!K174</f>
        <v>2012</v>
      </c>
      <c r="F188" s="20"/>
      <c r="G188" s="86">
        <f>'7. Nominale afschrijvingen'!R177</f>
        <v>0</v>
      </c>
      <c r="H188" s="86">
        <f>'7. Nominale afschrijvingen'!S177</f>
        <v>65668.58974358975</v>
      </c>
      <c r="I188" s="86">
        <f>'7. Nominale afschrijvingen'!T177</f>
        <v>131337.1794871795</v>
      </c>
      <c r="J188" s="86">
        <f>'7. Nominale afschrijvingen'!U177</f>
        <v>131337.1794871795</v>
      </c>
      <c r="K188" s="86">
        <f>'7. Nominale afschrijvingen'!V177</f>
        <v>131337.1794871795</v>
      </c>
      <c r="L188" s="86">
        <f>'7. Nominale afschrijvingen'!W177</f>
        <v>131337.1794871795</v>
      </c>
      <c r="M188" s="86">
        <f>'7. Nominale afschrijvingen'!X177</f>
        <v>131337.1794871795</v>
      </c>
      <c r="N188" s="86">
        <f>'7. Nominale afschrijvingen'!Y177</f>
        <v>131337.1794871795</v>
      </c>
      <c r="O188" s="86">
        <f>'7. Nominale afschrijvingen'!Z177</f>
        <v>131337.1794871795</v>
      </c>
      <c r="P188" s="86">
        <f>'7. Nominale afschrijvingen'!AA177</f>
        <v>131337.1794871795</v>
      </c>
      <c r="Q188" s="86">
        <f>'7. Nominale afschrijvingen'!AB177</f>
        <v>131337.1794871795</v>
      </c>
      <c r="R188" s="86">
        <f>'7. Nominale afschrijvingen'!AC177</f>
        <v>157604.61538461538</v>
      </c>
      <c r="S188" s="86">
        <f>'7. Nominale afschrijvingen'!AD177</f>
        <v>151193.58018252932</v>
      </c>
      <c r="T188" s="86">
        <f>'7. Nominale afschrijvingen'!AE177</f>
        <v>145043.33285307049</v>
      </c>
      <c r="U188" s="86">
        <f>'7. Nominale afschrijvingen'!AF177</f>
        <v>139143.26507599643</v>
      </c>
      <c r="V188" s="86">
        <f>'7. Nominale afschrijvingen'!AG177</f>
        <v>133483.20005595591</v>
      </c>
      <c r="W188" s="65"/>
      <c r="X188" s="118">
        <f>IF($C188="TD",INDEX('4. CPI-tabel'!$D$20:$Z$42,$E188-2003,X$28-2003),
IF(X$28&gt;=$E188,MAX(1,INDEX('4. CPI-tabel'!$D$20:$Z$42,MAX($E188,2010)-2003,X$28-2003)),0))</f>
        <v>0</v>
      </c>
      <c r="Y188" s="118">
        <f>IF($C188="TD",INDEX('4. CPI-tabel'!$D$20:$Z$42,$E188-2003,Y$28-2003),
IF(Y$28&gt;=$E188,MAX(1,INDEX('4. CPI-tabel'!$D$20:$Z$42,MAX($E188,2010)-2003,Y$28-2003)),0))</f>
        <v>1</v>
      </c>
      <c r="Z188" s="118">
        <f>IF($C188="TD",INDEX('4. CPI-tabel'!$D$20:$Z$42,$E188-2003,Z$28-2003),
IF(Z$28&gt;=$E188,MAX(1,INDEX('4. CPI-tabel'!$D$20:$Z$42,MAX($E188,2010)-2003,Z$28-2003)),0))</f>
        <v>1.0229999999999999</v>
      </c>
      <c r="AA188" s="118">
        <f>IF($C188="TD",INDEX('4. CPI-tabel'!$D$20:$Z$42,$E188-2003,AA$28-2003),
IF(AA$28&gt;=$E188,MAX(1,INDEX('4. CPI-tabel'!$D$20:$Z$42,MAX($E188,2010)-2003,AA$28-2003)),0))</f>
        <v>1.051644</v>
      </c>
      <c r="AB188" s="118">
        <f>IF($C188="TD",INDEX('4. CPI-tabel'!$D$20:$Z$42,$E188-2003,AB$28-2003),
IF(AB$28&gt;=$E188,MAX(1,INDEX('4. CPI-tabel'!$D$20:$Z$42,MAX($E188,2010)-2003,AB$28-2003)),0))</f>
        <v>1.06216044</v>
      </c>
      <c r="AC188" s="118">
        <f>IF($C188="TD",INDEX('4. CPI-tabel'!$D$20:$Z$42,$E188-2003,AC$28-2003),
IF(AC$28&gt;=$E188,MAX(1,INDEX('4. CPI-tabel'!$D$20:$Z$42,MAX($E188,2010)-2003,AC$28-2003)),0))</f>
        <v>1.0706577235199999</v>
      </c>
      <c r="AD188" s="118">
        <f>IF($C188="TD",INDEX('4. CPI-tabel'!$D$20:$Z$42,$E188-2003,AD$28-2003),
IF(AD$28&gt;=$E188,MAX(1,INDEX('4. CPI-tabel'!$D$20:$Z$42,MAX($E188,2010)-2003,AD$28-2003)),0))</f>
        <v>1.0727990389670399</v>
      </c>
      <c r="AE188" s="118">
        <f>IF($C188="TD",INDEX('4. CPI-tabel'!$D$20:$Z$42,$E188-2003,AE$28-2003),
IF(AE$28&gt;=$E188,MAX(1,INDEX('4. CPI-tabel'!$D$20:$Z$42,MAX($E188,2010)-2003,AE$28-2003)),0))</f>
        <v>1.0878182255125783</v>
      </c>
      <c r="AF188" s="118">
        <f>IF($C188="TD",INDEX('4. CPI-tabel'!$D$20:$Z$42,$E188-2003,AF$28-2003),
IF(AF$28&gt;=$E188,MAX(1,INDEX('4. CPI-tabel'!$D$20:$Z$42,MAX($E188,2010)-2003,AF$28-2003)),0))</f>
        <v>1.1106624082483423</v>
      </c>
      <c r="AG188" s="118">
        <f>IF($C188="TD",INDEX('4. CPI-tabel'!$D$20:$Z$42,$E188-2003,AG$28-2003),
IF(AG$28&gt;=$E188,MAX(1,INDEX('4. CPI-tabel'!$D$20:$Z$42,MAX($E188,2010)-2003,AG$28-2003)),0))</f>
        <v>1.1417609556792958</v>
      </c>
      <c r="AH188" s="118">
        <f>IF($C188="TD",INDEX('4. CPI-tabel'!$D$20:$Z$42,$E188-2003,AH$28-2003),
IF(AH$28&gt;=$E188,MAX(1,INDEX('4. CPI-tabel'!$D$20:$Z$42,MAX($E188,2010)-2003,AH$28-2003)),0))</f>
        <v>1.1497532823690508</v>
      </c>
      <c r="AI188" s="118">
        <f>IF($C188="TD",INDEX('4. CPI-tabel'!$D$20:$Z$42,$E188-2003,AI$28-2003),
IF(AI$28&gt;=$E188,MAX(1,INDEX('4. CPI-tabel'!$D$20:$Z$42,MAX($E188,2010)-2003,AI$28-2003)),0))</f>
        <v>1.1497532823690508</v>
      </c>
      <c r="AJ188" s="118">
        <f>IF($C188="TD",INDEX('4. CPI-tabel'!$D$20:$Z$42,$E188-2003,AJ$28-2003),
IF(AJ$28&gt;=$E188,MAX(1,INDEX('4. CPI-tabel'!$D$20:$Z$42,MAX($E188,2010)-2003,AJ$28-2003)),0))</f>
        <v>1.1497532823690508</v>
      </c>
      <c r="AK188" s="118">
        <f>IF($C188="TD",INDEX('4. CPI-tabel'!$D$20:$Z$42,$E188-2003,AK$28-2003),
IF(AK$28&gt;=$E188,MAX(1,INDEX('4. CPI-tabel'!$D$20:$Z$42,MAX($E188,2010)-2003,AK$28-2003)),0))</f>
        <v>1.1497532823690508</v>
      </c>
      <c r="AL188" s="118">
        <f>IF($C188="TD",INDEX('4. CPI-tabel'!$D$20:$Z$42,$E188-2003,AL$28-2003),
IF(AL$28&gt;=$E188,MAX(1,INDEX('4. CPI-tabel'!$D$20:$Z$42,MAX($E188,2010)-2003,AL$28-2003)),0))</f>
        <v>1.1497532823690508</v>
      </c>
      <c r="AM188" s="118">
        <f>IF($C188="TD",INDEX('4. CPI-tabel'!$D$20:$Z$42,$E188-2003,AM$28-2003),
IF(AM$28&gt;=$E188,MAX(1,INDEX('4. CPI-tabel'!$D$20:$Z$42,MAX($E188,2010)-2003,AM$28-2003)),0))</f>
        <v>1.1497532823690508</v>
      </c>
      <c r="AN188" s="20"/>
      <c r="AO188" s="87">
        <f t="shared" si="37"/>
        <v>0</v>
      </c>
      <c r="AP188" s="87">
        <f t="shared" si="38"/>
        <v>65668.58974358975</v>
      </c>
      <c r="AQ188" s="87">
        <f t="shared" si="39"/>
        <v>134357.93461538461</v>
      </c>
      <c r="AR188" s="87">
        <f t="shared" si="40"/>
        <v>138119.95678461541</v>
      </c>
      <c r="AS188" s="87">
        <f t="shared" si="41"/>
        <v>139501.15635246155</v>
      </c>
      <c r="AT188" s="87">
        <f t="shared" si="42"/>
        <v>140617.16560328123</v>
      </c>
      <c r="AU188" s="87">
        <f t="shared" si="43"/>
        <v>140898.3999344878</v>
      </c>
      <c r="AV188" s="87">
        <f t="shared" si="44"/>
        <v>142870.97753357061</v>
      </c>
      <c r="AW188" s="87">
        <f t="shared" si="45"/>
        <v>145871.26806177557</v>
      </c>
      <c r="AX188" s="87">
        <f t="shared" si="46"/>
        <v>149955.66356750528</v>
      </c>
      <c r="AY188" s="87">
        <f t="shared" si="47"/>
        <v>151005.35321247781</v>
      </c>
      <c r="AZ188" s="87">
        <f t="shared" si="48"/>
        <v>181206.42385497334</v>
      </c>
      <c r="BA188" s="87">
        <f t="shared" si="49"/>
        <v>173835.31508799136</v>
      </c>
      <c r="BB188" s="87">
        <f t="shared" si="50"/>
        <v>166764.04803356458</v>
      </c>
      <c r="BC188" s="87">
        <f t="shared" si="51"/>
        <v>159980.42574067382</v>
      </c>
      <c r="BD188" s="87">
        <f t="shared" si="52"/>
        <v>153472.74740545999</v>
      </c>
    </row>
    <row r="189" spans="2:56" s="79" customFormat="1" x14ac:dyDescent="0.2">
      <c r="B189" s="86">
        <f>'3. Investeringen'!B175</f>
        <v>161</v>
      </c>
      <c r="C189" s="86" t="str">
        <f>'3. Investeringen'!F175</f>
        <v>AD</v>
      </c>
      <c r="D189" s="86" t="str">
        <f>'3. Investeringen'!G175</f>
        <v>Nieuwe investeringen AD</v>
      </c>
      <c r="E189" s="121">
        <f>'3. Investeringen'!K175</f>
        <v>2012</v>
      </c>
      <c r="F189" s="20"/>
      <c r="G189" s="86">
        <f>'7. Nominale afschrijvingen'!R178</f>
        <v>0</v>
      </c>
      <c r="H189" s="86">
        <f>'7. Nominale afschrijvingen'!S178</f>
        <v>12397.147191313297</v>
      </c>
      <c r="I189" s="86">
        <f>'7. Nominale afschrijvingen'!T178</f>
        <v>24794.294382626595</v>
      </c>
      <c r="J189" s="86">
        <f>'7. Nominale afschrijvingen'!U178</f>
        <v>24794.294382626595</v>
      </c>
      <c r="K189" s="86">
        <f>'7. Nominale afschrijvingen'!V178</f>
        <v>24794.294382626595</v>
      </c>
      <c r="L189" s="86">
        <f>'7. Nominale afschrijvingen'!W178</f>
        <v>24794.294382626595</v>
      </c>
      <c r="M189" s="86">
        <f>'7. Nominale afschrijvingen'!X178</f>
        <v>24794.294382626595</v>
      </c>
      <c r="N189" s="86">
        <f>'7. Nominale afschrijvingen'!Y178</f>
        <v>24794.294382626595</v>
      </c>
      <c r="O189" s="86">
        <f>'7. Nominale afschrijvingen'!Z178</f>
        <v>24794.294382626595</v>
      </c>
      <c r="P189" s="86">
        <f>'7. Nominale afschrijvingen'!AA178</f>
        <v>24794.294382626595</v>
      </c>
      <c r="Q189" s="86">
        <f>'7. Nominale afschrijvingen'!AB178</f>
        <v>24794.294382626595</v>
      </c>
      <c r="R189" s="86">
        <f>'7. Nominale afschrijvingen'!AC178</f>
        <v>29753.15325915191</v>
      </c>
      <c r="S189" s="86">
        <f>'7. Nominale afschrijvingen'!AD178</f>
        <v>28542.855499457593</v>
      </c>
      <c r="T189" s="86">
        <f>'7. Nominale afschrijvingen'!AE178</f>
        <v>27381.790191005082</v>
      </c>
      <c r="U189" s="86">
        <f>'7. Nominale afschrijvingen'!AF178</f>
        <v>26267.954657811653</v>
      </c>
      <c r="V189" s="86">
        <f>'7. Nominale afschrijvingen'!AG178</f>
        <v>25199.427688680331</v>
      </c>
      <c r="W189" s="65"/>
      <c r="X189" s="118">
        <f>IF($C189="TD",INDEX('4. CPI-tabel'!$D$20:$Z$42,$E189-2003,X$28-2003),
IF(X$28&gt;=$E189,MAX(1,INDEX('4. CPI-tabel'!$D$20:$Z$42,MAX($E189,2010)-2003,X$28-2003)),0))</f>
        <v>0</v>
      </c>
      <c r="Y189" s="118">
        <f>IF($C189="TD",INDEX('4. CPI-tabel'!$D$20:$Z$42,$E189-2003,Y$28-2003),
IF(Y$28&gt;=$E189,MAX(1,INDEX('4. CPI-tabel'!$D$20:$Z$42,MAX($E189,2010)-2003,Y$28-2003)),0))</f>
        <v>1</v>
      </c>
      <c r="Z189" s="118">
        <f>IF($C189="TD",INDEX('4. CPI-tabel'!$D$20:$Z$42,$E189-2003,Z$28-2003),
IF(Z$28&gt;=$E189,MAX(1,INDEX('4. CPI-tabel'!$D$20:$Z$42,MAX($E189,2010)-2003,Z$28-2003)),0))</f>
        <v>1.0229999999999999</v>
      </c>
      <c r="AA189" s="118">
        <f>IF($C189="TD",INDEX('4. CPI-tabel'!$D$20:$Z$42,$E189-2003,AA$28-2003),
IF(AA$28&gt;=$E189,MAX(1,INDEX('4. CPI-tabel'!$D$20:$Z$42,MAX($E189,2010)-2003,AA$28-2003)),0))</f>
        <v>1.051644</v>
      </c>
      <c r="AB189" s="118">
        <f>IF($C189="TD",INDEX('4. CPI-tabel'!$D$20:$Z$42,$E189-2003,AB$28-2003),
IF(AB$28&gt;=$E189,MAX(1,INDEX('4. CPI-tabel'!$D$20:$Z$42,MAX($E189,2010)-2003,AB$28-2003)),0))</f>
        <v>1.06216044</v>
      </c>
      <c r="AC189" s="118">
        <f>IF($C189="TD",INDEX('4. CPI-tabel'!$D$20:$Z$42,$E189-2003,AC$28-2003),
IF(AC$28&gt;=$E189,MAX(1,INDEX('4. CPI-tabel'!$D$20:$Z$42,MAX($E189,2010)-2003,AC$28-2003)),0))</f>
        <v>1.0706577235199999</v>
      </c>
      <c r="AD189" s="118">
        <f>IF($C189="TD",INDEX('4. CPI-tabel'!$D$20:$Z$42,$E189-2003,AD$28-2003),
IF(AD$28&gt;=$E189,MAX(1,INDEX('4. CPI-tabel'!$D$20:$Z$42,MAX($E189,2010)-2003,AD$28-2003)),0))</f>
        <v>1.0727990389670399</v>
      </c>
      <c r="AE189" s="118">
        <f>IF($C189="TD",INDEX('4. CPI-tabel'!$D$20:$Z$42,$E189-2003,AE$28-2003),
IF(AE$28&gt;=$E189,MAX(1,INDEX('4. CPI-tabel'!$D$20:$Z$42,MAX($E189,2010)-2003,AE$28-2003)),0))</f>
        <v>1.0878182255125783</v>
      </c>
      <c r="AF189" s="118">
        <f>IF($C189="TD",INDEX('4. CPI-tabel'!$D$20:$Z$42,$E189-2003,AF$28-2003),
IF(AF$28&gt;=$E189,MAX(1,INDEX('4. CPI-tabel'!$D$20:$Z$42,MAX($E189,2010)-2003,AF$28-2003)),0))</f>
        <v>1.1106624082483423</v>
      </c>
      <c r="AG189" s="118">
        <f>IF($C189="TD",INDEX('4. CPI-tabel'!$D$20:$Z$42,$E189-2003,AG$28-2003),
IF(AG$28&gt;=$E189,MAX(1,INDEX('4. CPI-tabel'!$D$20:$Z$42,MAX($E189,2010)-2003,AG$28-2003)),0))</f>
        <v>1.1417609556792958</v>
      </c>
      <c r="AH189" s="118">
        <f>IF($C189="TD",INDEX('4. CPI-tabel'!$D$20:$Z$42,$E189-2003,AH$28-2003),
IF(AH$28&gt;=$E189,MAX(1,INDEX('4. CPI-tabel'!$D$20:$Z$42,MAX($E189,2010)-2003,AH$28-2003)),0))</f>
        <v>1.1497532823690508</v>
      </c>
      <c r="AI189" s="118">
        <f>IF($C189="TD",INDEX('4. CPI-tabel'!$D$20:$Z$42,$E189-2003,AI$28-2003),
IF(AI$28&gt;=$E189,MAX(1,INDEX('4. CPI-tabel'!$D$20:$Z$42,MAX($E189,2010)-2003,AI$28-2003)),0))</f>
        <v>1.1497532823690508</v>
      </c>
      <c r="AJ189" s="118">
        <f>IF($C189="TD",INDEX('4. CPI-tabel'!$D$20:$Z$42,$E189-2003,AJ$28-2003),
IF(AJ$28&gt;=$E189,MAX(1,INDEX('4. CPI-tabel'!$D$20:$Z$42,MAX($E189,2010)-2003,AJ$28-2003)),0))</f>
        <v>1.1497532823690508</v>
      </c>
      <c r="AK189" s="118">
        <f>IF($C189="TD",INDEX('4. CPI-tabel'!$D$20:$Z$42,$E189-2003,AK$28-2003),
IF(AK$28&gt;=$E189,MAX(1,INDEX('4. CPI-tabel'!$D$20:$Z$42,MAX($E189,2010)-2003,AK$28-2003)),0))</f>
        <v>1.1497532823690508</v>
      </c>
      <c r="AL189" s="118">
        <f>IF($C189="TD",INDEX('4. CPI-tabel'!$D$20:$Z$42,$E189-2003,AL$28-2003),
IF(AL$28&gt;=$E189,MAX(1,INDEX('4. CPI-tabel'!$D$20:$Z$42,MAX($E189,2010)-2003,AL$28-2003)),0))</f>
        <v>1.1497532823690508</v>
      </c>
      <c r="AM189" s="118">
        <f>IF($C189="TD",INDEX('4. CPI-tabel'!$D$20:$Z$42,$E189-2003,AM$28-2003),
IF(AM$28&gt;=$E189,MAX(1,INDEX('4. CPI-tabel'!$D$20:$Z$42,MAX($E189,2010)-2003,AM$28-2003)),0))</f>
        <v>1.1497532823690508</v>
      </c>
      <c r="AN189" s="20"/>
      <c r="AO189" s="87">
        <f t="shared" si="37"/>
        <v>0</v>
      </c>
      <c r="AP189" s="87">
        <f t="shared" si="38"/>
        <v>12397.147191313297</v>
      </c>
      <c r="AQ189" s="87">
        <f t="shared" si="39"/>
        <v>25364.563153427003</v>
      </c>
      <c r="AR189" s="87">
        <f t="shared" si="40"/>
        <v>26074.770921722964</v>
      </c>
      <c r="AS189" s="87">
        <f t="shared" si="41"/>
        <v>26335.518630940191</v>
      </c>
      <c r="AT189" s="87">
        <f t="shared" si="42"/>
        <v>26546.202779987711</v>
      </c>
      <c r="AU189" s="87">
        <f t="shared" si="43"/>
        <v>26599.295185547686</v>
      </c>
      <c r="AV189" s="87">
        <f t="shared" si="44"/>
        <v>26971.685318145352</v>
      </c>
      <c r="AW189" s="87">
        <f t="shared" si="45"/>
        <v>27538.0907098264</v>
      </c>
      <c r="AX189" s="87">
        <f t="shared" si="46"/>
        <v>28309.157249701537</v>
      </c>
      <c r="AY189" s="87">
        <f t="shared" si="47"/>
        <v>28507.321350449445</v>
      </c>
      <c r="AZ189" s="87">
        <f t="shared" si="48"/>
        <v>34208.785620539333</v>
      </c>
      <c r="BA189" s="87">
        <f t="shared" si="49"/>
        <v>32817.241798686882</v>
      </c>
      <c r="BB189" s="87">
        <f t="shared" si="50"/>
        <v>31482.303149248772</v>
      </c>
      <c r="BC189" s="87">
        <f t="shared" si="51"/>
        <v>30201.667088940347</v>
      </c>
      <c r="BD189" s="87">
        <f t="shared" si="52"/>
        <v>28973.124698881755</v>
      </c>
    </row>
    <row r="190" spans="2:56" s="79" customFormat="1" x14ac:dyDescent="0.2">
      <c r="B190" s="86">
        <f>'3. Investeringen'!B176</f>
        <v>162</v>
      </c>
      <c r="C190" s="86" t="str">
        <f>'3. Investeringen'!F176</f>
        <v>AD</v>
      </c>
      <c r="D190" s="86" t="str">
        <f>'3. Investeringen'!G176</f>
        <v>Nieuwe investeringen AD</v>
      </c>
      <c r="E190" s="121">
        <f>'3. Investeringen'!K176</f>
        <v>2013</v>
      </c>
      <c r="F190" s="20"/>
      <c r="G190" s="86">
        <f>'7. Nominale afschrijvingen'!R179</f>
        <v>0</v>
      </c>
      <c r="H190" s="86">
        <f>'7. Nominale afschrijvingen'!S179</f>
        <v>0</v>
      </c>
      <c r="I190" s="86">
        <f>'7. Nominale afschrijvingen'!T179</f>
        <v>60917.307692307695</v>
      </c>
      <c r="J190" s="86">
        <f>'7. Nominale afschrijvingen'!U179</f>
        <v>121834.61538461539</v>
      </c>
      <c r="K190" s="86">
        <f>'7. Nominale afschrijvingen'!V179</f>
        <v>121834.61538461539</v>
      </c>
      <c r="L190" s="86">
        <f>'7. Nominale afschrijvingen'!W179</f>
        <v>121834.61538461539</v>
      </c>
      <c r="M190" s="86">
        <f>'7. Nominale afschrijvingen'!X179</f>
        <v>121834.61538461539</v>
      </c>
      <c r="N190" s="86">
        <f>'7. Nominale afschrijvingen'!Y179</f>
        <v>121834.61538461539</v>
      </c>
      <c r="O190" s="86">
        <f>'7. Nominale afschrijvingen'!Z179</f>
        <v>121834.61538461539</v>
      </c>
      <c r="P190" s="86">
        <f>'7. Nominale afschrijvingen'!AA179</f>
        <v>121834.61538461539</v>
      </c>
      <c r="Q190" s="86">
        <f>'7. Nominale afschrijvingen'!AB179</f>
        <v>121834.61538461539</v>
      </c>
      <c r="R190" s="86">
        <f>'7. Nominale afschrijvingen'!AC179</f>
        <v>146201.53846153844</v>
      </c>
      <c r="S190" s="86">
        <f>'7. Nominale afschrijvingen'!AD179</f>
        <v>140449.34678436315</v>
      </c>
      <c r="T190" s="86">
        <f>'7. Nominale afschrijvingen'!AE179</f>
        <v>134923.47084530626</v>
      </c>
      <c r="U190" s="86">
        <f>'7. Nominale afschrijvingen'!AF179</f>
        <v>129615.00641860567</v>
      </c>
      <c r="V190" s="86">
        <f>'7. Nominale afschrijvingen'!AG179</f>
        <v>124515.39960869332</v>
      </c>
      <c r="W190" s="65"/>
      <c r="X190" s="118">
        <f>IF($C190="TD",INDEX('4. CPI-tabel'!$D$20:$Z$42,$E190-2003,X$28-2003),
IF(X$28&gt;=$E190,MAX(1,INDEX('4. CPI-tabel'!$D$20:$Z$42,MAX($E190,2010)-2003,X$28-2003)),0))</f>
        <v>0</v>
      </c>
      <c r="Y190" s="118">
        <f>IF($C190="TD",INDEX('4. CPI-tabel'!$D$20:$Z$42,$E190-2003,Y$28-2003),
IF(Y$28&gt;=$E190,MAX(1,INDEX('4. CPI-tabel'!$D$20:$Z$42,MAX($E190,2010)-2003,Y$28-2003)),0))</f>
        <v>0</v>
      </c>
      <c r="Z190" s="118">
        <f>IF($C190="TD",INDEX('4. CPI-tabel'!$D$20:$Z$42,$E190-2003,Z$28-2003),
IF(Z$28&gt;=$E190,MAX(1,INDEX('4. CPI-tabel'!$D$20:$Z$42,MAX($E190,2010)-2003,Z$28-2003)),0))</f>
        <v>1</v>
      </c>
      <c r="AA190" s="118">
        <f>IF($C190="TD",INDEX('4. CPI-tabel'!$D$20:$Z$42,$E190-2003,AA$28-2003),
IF(AA$28&gt;=$E190,MAX(1,INDEX('4. CPI-tabel'!$D$20:$Z$42,MAX($E190,2010)-2003,AA$28-2003)),0))</f>
        <v>1.028</v>
      </c>
      <c r="AB190" s="118">
        <f>IF($C190="TD",INDEX('4. CPI-tabel'!$D$20:$Z$42,$E190-2003,AB$28-2003),
IF(AB$28&gt;=$E190,MAX(1,INDEX('4. CPI-tabel'!$D$20:$Z$42,MAX($E190,2010)-2003,AB$28-2003)),0))</f>
        <v>1.0382800000000001</v>
      </c>
      <c r="AC190" s="118">
        <f>IF($C190="TD",INDEX('4. CPI-tabel'!$D$20:$Z$42,$E190-2003,AC$28-2003),
IF(AC$28&gt;=$E190,MAX(1,INDEX('4. CPI-tabel'!$D$20:$Z$42,MAX($E190,2010)-2003,AC$28-2003)),0))</f>
        <v>1.0465862400000001</v>
      </c>
      <c r="AD190" s="118">
        <f>IF($C190="TD",INDEX('4. CPI-tabel'!$D$20:$Z$42,$E190-2003,AD$28-2003),
IF(AD$28&gt;=$E190,MAX(1,INDEX('4. CPI-tabel'!$D$20:$Z$42,MAX($E190,2010)-2003,AD$28-2003)),0))</f>
        <v>1.0486794124800001</v>
      </c>
      <c r="AE190" s="118">
        <f>IF($C190="TD",INDEX('4. CPI-tabel'!$D$20:$Z$42,$E190-2003,AE$28-2003),
IF(AE$28&gt;=$E190,MAX(1,INDEX('4. CPI-tabel'!$D$20:$Z$42,MAX($E190,2010)-2003,AE$28-2003)),0))</f>
        <v>1.0633609242547202</v>
      </c>
      <c r="AF190" s="118">
        <f>IF($C190="TD",INDEX('4. CPI-tabel'!$D$20:$Z$42,$E190-2003,AF$28-2003),
IF(AF$28&gt;=$E190,MAX(1,INDEX('4. CPI-tabel'!$D$20:$Z$42,MAX($E190,2010)-2003,AF$28-2003)),0))</f>
        <v>1.0856915036640693</v>
      </c>
      <c r="AG190" s="118">
        <f>IF($C190="TD",INDEX('4. CPI-tabel'!$D$20:$Z$42,$E190-2003,AG$28-2003),
IF(AG$28&gt;=$E190,MAX(1,INDEX('4. CPI-tabel'!$D$20:$Z$42,MAX($E190,2010)-2003,AG$28-2003)),0))</f>
        <v>1.1160908657666633</v>
      </c>
      <c r="AH190" s="118">
        <f>IF($C190="TD",INDEX('4. CPI-tabel'!$D$20:$Z$42,$E190-2003,AH$28-2003),
IF(AH$28&gt;=$E190,MAX(1,INDEX('4. CPI-tabel'!$D$20:$Z$42,MAX($E190,2010)-2003,AH$28-2003)),0))</f>
        <v>1.1239035018270298</v>
      </c>
      <c r="AI190" s="118">
        <f>IF($C190="TD",INDEX('4. CPI-tabel'!$D$20:$Z$42,$E190-2003,AI$28-2003),
IF(AI$28&gt;=$E190,MAX(1,INDEX('4. CPI-tabel'!$D$20:$Z$42,MAX($E190,2010)-2003,AI$28-2003)),0))</f>
        <v>1.1239035018270298</v>
      </c>
      <c r="AJ190" s="118">
        <f>IF($C190="TD",INDEX('4. CPI-tabel'!$D$20:$Z$42,$E190-2003,AJ$28-2003),
IF(AJ$28&gt;=$E190,MAX(1,INDEX('4. CPI-tabel'!$D$20:$Z$42,MAX($E190,2010)-2003,AJ$28-2003)),0))</f>
        <v>1.1239035018270298</v>
      </c>
      <c r="AK190" s="118">
        <f>IF($C190="TD",INDEX('4. CPI-tabel'!$D$20:$Z$42,$E190-2003,AK$28-2003),
IF(AK$28&gt;=$E190,MAX(1,INDEX('4. CPI-tabel'!$D$20:$Z$42,MAX($E190,2010)-2003,AK$28-2003)),0))</f>
        <v>1.1239035018270298</v>
      </c>
      <c r="AL190" s="118">
        <f>IF($C190="TD",INDEX('4. CPI-tabel'!$D$20:$Z$42,$E190-2003,AL$28-2003),
IF(AL$28&gt;=$E190,MAX(1,INDEX('4. CPI-tabel'!$D$20:$Z$42,MAX($E190,2010)-2003,AL$28-2003)),0))</f>
        <v>1.1239035018270298</v>
      </c>
      <c r="AM190" s="118">
        <f>IF($C190="TD",INDEX('4. CPI-tabel'!$D$20:$Z$42,$E190-2003,AM$28-2003),
IF(AM$28&gt;=$E190,MAX(1,INDEX('4. CPI-tabel'!$D$20:$Z$42,MAX($E190,2010)-2003,AM$28-2003)),0))</f>
        <v>1.1239035018270298</v>
      </c>
      <c r="AN190" s="20"/>
      <c r="AO190" s="87">
        <f t="shared" si="37"/>
        <v>0</v>
      </c>
      <c r="AP190" s="87">
        <f t="shared" si="38"/>
        <v>0</v>
      </c>
      <c r="AQ190" s="87">
        <f t="shared" si="39"/>
        <v>60917.307692307695</v>
      </c>
      <c r="AR190" s="87">
        <f t="shared" si="40"/>
        <v>125245.98461538463</v>
      </c>
      <c r="AS190" s="87">
        <f t="shared" si="41"/>
        <v>126498.44446153849</v>
      </c>
      <c r="AT190" s="87">
        <f t="shared" si="42"/>
        <v>127510.43201723079</v>
      </c>
      <c r="AU190" s="87">
        <f t="shared" si="43"/>
        <v>127765.45288126524</v>
      </c>
      <c r="AV190" s="87">
        <f t="shared" si="44"/>
        <v>129554.16922160298</v>
      </c>
      <c r="AW190" s="87">
        <f t="shared" si="45"/>
        <v>132274.80677525664</v>
      </c>
      <c r="AX190" s="87">
        <f t="shared" si="46"/>
        <v>135978.50136496383</v>
      </c>
      <c r="AY190" s="87">
        <f t="shared" si="47"/>
        <v>136930.35087451857</v>
      </c>
      <c r="AZ190" s="87">
        <f t="shared" si="48"/>
        <v>164316.42104942224</v>
      </c>
      <c r="BA190" s="87">
        <f t="shared" si="49"/>
        <v>157851.51268026463</v>
      </c>
      <c r="BB190" s="87">
        <f t="shared" si="50"/>
        <v>151640.96136169686</v>
      </c>
      <c r="BC190" s="87">
        <f t="shared" si="51"/>
        <v>145674.75960320386</v>
      </c>
      <c r="BD190" s="87">
        <f t="shared" si="52"/>
        <v>139943.29365160241</v>
      </c>
    </row>
    <row r="191" spans="2:56" s="79" customFormat="1" x14ac:dyDescent="0.2">
      <c r="B191" s="86">
        <f>'3. Investeringen'!B177</f>
        <v>163</v>
      </c>
      <c r="C191" s="86" t="str">
        <f>'3. Investeringen'!F177</f>
        <v>AD</v>
      </c>
      <c r="D191" s="86" t="str">
        <f>'3. Investeringen'!G177</f>
        <v>Nieuwe investeringen AD</v>
      </c>
      <c r="E191" s="121">
        <f>'3. Investeringen'!K177</f>
        <v>2013</v>
      </c>
      <c r="F191" s="20"/>
      <c r="G191" s="86">
        <f>'7. Nominale afschrijvingen'!R180</f>
        <v>0</v>
      </c>
      <c r="H191" s="86">
        <f>'7. Nominale afschrijvingen'!S180</f>
        <v>0</v>
      </c>
      <c r="I191" s="86">
        <f>'7. Nominale afschrijvingen'!T180</f>
        <v>12723.528121680882</v>
      </c>
      <c r="J191" s="86">
        <f>'7. Nominale afschrijvingen'!U180</f>
        <v>25447.056243361763</v>
      </c>
      <c r="K191" s="86">
        <f>'7. Nominale afschrijvingen'!V180</f>
        <v>25447.056243361763</v>
      </c>
      <c r="L191" s="86">
        <f>'7. Nominale afschrijvingen'!W180</f>
        <v>25447.056243361763</v>
      </c>
      <c r="M191" s="86">
        <f>'7. Nominale afschrijvingen'!X180</f>
        <v>25447.056243361763</v>
      </c>
      <c r="N191" s="86">
        <f>'7. Nominale afschrijvingen'!Y180</f>
        <v>25447.056243361763</v>
      </c>
      <c r="O191" s="86">
        <f>'7. Nominale afschrijvingen'!Z180</f>
        <v>25447.056243361763</v>
      </c>
      <c r="P191" s="86">
        <f>'7. Nominale afschrijvingen'!AA180</f>
        <v>25447.056243361763</v>
      </c>
      <c r="Q191" s="86">
        <f>'7. Nominale afschrijvingen'!AB180</f>
        <v>25447.056243361763</v>
      </c>
      <c r="R191" s="86">
        <f>'7. Nominale afschrijvingen'!AC180</f>
        <v>30536.467492034109</v>
      </c>
      <c r="S191" s="86">
        <f>'7. Nominale afschrijvingen'!AD180</f>
        <v>29335.032705462276</v>
      </c>
      <c r="T191" s="86">
        <f>'7. Nominale afschrijvingen'!AE180</f>
        <v>28180.867484263759</v>
      </c>
      <c r="U191" s="86">
        <f>'7. Nominale afschrijvingen'!AF180</f>
        <v>27072.112042259942</v>
      </c>
      <c r="V191" s="86">
        <f>'7. Nominale afschrijvingen'!AG180</f>
        <v>26006.979765187421</v>
      </c>
      <c r="W191" s="65"/>
      <c r="X191" s="118">
        <f>IF($C191="TD",INDEX('4. CPI-tabel'!$D$20:$Z$42,$E191-2003,X$28-2003),
IF(X$28&gt;=$E191,MAX(1,INDEX('4. CPI-tabel'!$D$20:$Z$42,MAX($E191,2010)-2003,X$28-2003)),0))</f>
        <v>0</v>
      </c>
      <c r="Y191" s="118">
        <f>IF($C191="TD",INDEX('4. CPI-tabel'!$D$20:$Z$42,$E191-2003,Y$28-2003),
IF(Y$28&gt;=$E191,MAX(1,INDEX('4. CPI-tabel'!$D$20:$Z$42,MAX($E191,2010)-2003,Y$28-2003)),0))</f>
        <v>0</v>
      </c>
      <c r="Z191" s="118">
        <f>IF($C191="TD",INDEX('4. CPI-tabel'!$D$20:$Z$42,$E191-2003,Z$28-2003),
IF(Z$28&gt;=$E191,MAX(1,INDEX('4. CPI-tabel'!$D$20:$Z$42,MAX($E191,2010)-2003,Z$28-2003)),0))</f>
        <v>1</v>
      </c>
      <c r="AA191" s="118">
        <f>IF($C191="TD",INDEX('4. CPI-tabel'!$D$20:$Z$42,$E191-2003,AA$28-2003),
IF(AA$28&gt;=$E191,MAX(1,INDEX('4. CPI-tabel'!$D$20:$Z$42,MAX($E191,2010)-2003,AA$28-2003)),0))</f>
        <v>1.028</v>
      </c>
      <c r="AB191" s="118">
        <f>IF($C191="TD",INDEX('4. CPI-tabel'!$D$20:$Z$42,$E191-2003,AB$28-2003),
IF(AB$28&gt;=$E191,MAX(1,INDEX('4. CPI-tabel'!$D$20:$Z$42,MAX($E191,2010)-2003,AB$28-2003)),0))</f>
        <v>1.0382800000000001</v>
      </c>
      <c r="AC191" s="118">
        <f>IF($C191="TD",INDEX('4. CPI-tabel'!$D$20:$Z$42,$E191-2003,AC$28-2003),
IF(AC$28&gt;=$E191,MAX(1,INDEX('4. CPI-tabel'!$D$20:$Z$42,MAX($E191,2010)-2003,AC$28-2003)),0))</f>
        <v>1.0465862400000001</v>
      </c>
      <c r="AD191" s="118">
        <f>IF($C191="TD",INDEX('4. CPI-tabel'!$D$20:$Z$42,$E191-2003,AD$28-2003),
IF(AD$28&gt;=$E191,MAX(1,INDEX('4. CPI-tabel'!$D$20:$Z$42,MAX($E191,2010)-2003,AD$28-2003)),0))</f>
        <v>1.0486794124800001</v>
      </c>
      <c r="AE191" s="118">
        <f>IF($C191="TD",INDEX('4. CPI-tabel'!$D$20:$Z$42,$E191-2003,AE$28-2003),
IF(AE$28&gt;=$E191,MAX(1,INDEX('4. CPI-tabel'!$D$20:$Z$42,MAX($E191,2010)-2003,AE$28-2003)),0))</f>
        <v>1.0633609242547202</v>
      </c>
      <c r="AF191" s="118">
        <f>IF($C191="TD",INDEX('4. CPI-tabel'!$D$20:$Z$42,$E191-2003,AF$28-2003),
IF(AF$28&gt;=$E191,MAX(1,INDEX('4. CPI-tabel'!$D$20:$Z$42,MAX($E191,2010)-2003,AF$28-2003)),0))</f>
        <v>1.0856915036640693</v>
      </c>
      <c r="AG191" s="118">
        <f>IF($C191="TD",INDEX('4. CPI-tabel'!$D$20:$Z$42,$E191-2003,AG$28-2003),
IF(AG$28&gt;=$E191,MAX(1,INDEX('4. CPI-tabel'!$D$20:$Z$42,MAX($E191,2010)-2003,AG$28-2003)),0))</f>
        <v>1.1160908657666633</v>
      </c>
      <c r="AH191" s="118">
        <f>IF($C191="TD",INDEX('4. CPI-tabel'!$D$20:$Z$42,$E191-2003,AH$28-2003),
IF(AH$28&gt;=$E191,MAX(1,INDEX('4. CPI-tabel'!$D$20:$Z$42,MAX($E191,2010)-2003,AH$28-2003)),0))</f>
        <v>1.1239035018270298</v>
      </c>
      <c r="AI191" s="118">
        <f>IF($C191="TD",INDEX('4. CPI-tabel'!$D$20:$Z$42,$E191-2003,AI$28-2003),
IF(AI$28&gt;=$E191,MAX(1,INDEX('4. CPI-tabel'!$D$20:$Z$42,MAX($E191,2010)-2003,AI$28-2003)),0))</f>
        <v>1.1239035018270298</v>
      </c>
      <c r="AJ191" s="118">
        <f>IF($C191="TD",INDEX('4. CPI-tabel'!$D$20:$Z$42,$E191-2003,AJ$28-2003),
IF(AJ$28&gt;=$E191,MAX(1,INDEX('4. CPI-tabel'!$D$20:$Z$42,MAX($E191,2010)-2003,AJ$28-2003)),0))</f>
        <v>1.1239035018270298</v>
      </c>
      <c r="AK191" s="118">
        <f>IF($C191="TD",INDEX('4. CPI-tabel'!$D$20:$Z$42,$E191-2003,AK$28-2003),
IF(AK$28&gt;=$E191,MAX(1,INDEX('4. CPI-tabel'!$D$20:$Z$42,MAX($E191,2010)-2003,AK$28-2003)),0))</f>
        <v>1.1239035018270298</v>
      </c>
      <c r="AL191" s="118">
        <f>IF($C191="TD",INDEX('4. CPI-tabel'!$D$20:$Z$42,$E191-2003,AL$28-2003),
IF(AL$28&gt;=$E191,MAX(1,INDEX('4. CPI-tabel'!$D$20:$Z$42,MAX($E191,2010)-2003,AL$28-2003)),0))</f>
        <v>1.1239035018270298</v>
      </c>
      <c r="AM191" s="118">
        <f>IF($C191="TD",INDEX('4. CPI-tabel'!$D$20:$Z$42,$E191-2003,AM$28-2003),
IF(AM$28&gt;=$E191,MAX(1,INDEX('4. CPI-tabel'!$D$20:$Z$42,MAX($E191,2010)-2003,AM$28-2003)),0))</f>
        <v>1.1239035018270298</v>
      </c>
      <c r="AN191" s="20"/>
      <c r="AO191" s="87">
        <f t="shared" si="37"/>
        <v>0</v>
      </c>
      <c r="AP191" s="87">
        <f t="shared" si="38"/>
        <v>0</v>
      </c>
      <c r="AQ191" s="87">
        <f t="shared" si="39"/>
        <v>12723.528121680882</v>
      </c>
      <c r="AR191" s="87">
        <f t="shared" si="40"/>
        <v>26159.573818175893</v>
      </c>
      <c r="AS191" s="87">
        <f t="shared" si="41"/>
        <v>26421.169556357654</v>
      </c>
      <c r="AT191" s="87">
        <f t="shared" si="42"/>
        <v>26632.538912808515</v>
      </c>
      <c r="AU191" s="87">
        <f t="shared" si="43"/>
        <v>26685.803990634133</v>
      </c>
      <c r="AV191" s="87">
        <f t="shared" si="44"/>
        <v>27059.405246503011</v>
      </c>
      <c r="AW191" s="87">
        <f t="shared" si="45"/>
        <v>27627.652756679574</v>
      </c>
      <c r="AX191" s="87">
        <f t="shared" si="46"/>
        <v>28401.227033866606</v>
      </c>
      <c r="AY191" s="87">
        <f t="shared" si="47"/>
        <v>28600.035623103668</v>
      </c>
      <c r="AZ191" s="87">
        <f t="shared" si="48"/>
        <v>34320.042747724394</v>
      </c>
      <c r="BA191" s="87">
        <f t="shared" si="49"/>
        <v>32969.745983879497</v>
      </c>
      <c r="BB191" s="87">
        <f t="shared" si="50"/>
        <v>31672.575650087518</v>
      </c>
      <c r="BC191" s="87">
        <f t="shared" si="51"/>
        <v>30426.441526149651</v>
      </c>
      <c r="BD191" s="87">
        <f t="shared" si="52"/>
        <v>29229.335630038848</v>
      </c>
    </row>
    <row r="192" spans="2:56" s="79" customFormat="1" x14ac:dyDescent="0.2">
      <c r="B192" s="86">
        <f>'3. Investeringen'!B178</f>
        <v>164</v>
      </c>
      <c r="C192" s="86" t="str">
        <f>'3. Investeringen'!F178</f>
        <v>AD</v>
      </c>
      <c r="D192" s="86" t="str">
        <f>'3. Investeringen'!G178</f>
        <v>Nieuwe investeringen AD</v>
      </c>
      <c r="E192" s="121">
        <f>'3. Investeringen'!K178</f>
        <v>2014</v>
      </c>
      <c r="F192" s="20"/>
      <c r="G192" s="86">
        <f>'7. Nominale afschrijvingen'!R181</f>
        <v>0</v>
      </c>
      <c r="H192" s="86">
        <f>'7. Nominale afschrijvingen'!S181</f>
        <v>0</v>
      </c>
      <c r="I192" s="86">
        <f>'7. Nominale afschrijvingen'!T181</f>
        <v>0</v>
      </c>
      <c r="J192" s="86">
        <f>'7. Nominale afschrijvingen'!U181</f>
        <v>53604.074755608963</v>
      </c>
      <c r="K192" s="86">
        <f>'7. Nominale afschrijvingen'!V181</f>
        <v>107208.14951121793</v>
      </c>
      <c r="L192" s="86">
        <f>'7. Nominale afschrijvingen'!W181</f>
        <v>107208.14951121793</v>
      </c>
      <c r="M192" s="86">
        <f>'7. Nominale afschrijvingen'!X181</f>
        <v>107208.14951121793</v>
      </c>
      <c r="N192" s="86">
        <f>'7. Nominale afschrijvingen'!Y181</f>
        <v>107208.14951121793</v>
      </c>
      <c r="O192" s="86">
        <f>'7. Nominale afschrijvingen'!Z181</f>
        <v>107208.14951121793</v>
      </c>
      <c r="P192" s="86">
        <f>'7. Nominale afschrijvingen'!AA181</f>
        <v>107208.14951121793</v>
      </c>
      <c r="Q192" s="86">
        <f>'7. Nominale afschrijvingen'!AB181</f>
        <v>107208.14951121793</v>
      </c>
      <c r="R192" s="86">
        <f>'7. Nominale afschrijvingen'!AC181</f>
        <v>128649.7794134615</v>
      </c>
      <c r="S192" s="86">
        <f>'7. Nominale afschrijvingen'!AD181</f>
        <v>123748.83543580581</v>
      </c>
      <c r="T192" s="86">
        <f>'7. Nominale afschrijvingen'!AE181</f>
        <v>119034.59408587035</v>
      </c>
      <c r="U192" s="86">
        <f>'7. Nominale afschrijvingen'!AF181</f>
        <v>114499.94288259911</v>
      </c>
      <c r="V192" s="86">
        <f>'7. Nominale afschrijvingen'!AG181</f>
        <v>110138.04029659533</v>
      </c>
      <c r="W192" s="65"/>
      <c r="X192" s="118">
        <f>IF($C192="TD",INDEX('4. CPI-tabel'!$D$20:$Z$42,$E192-2003,X$28-2003),
IF(X$28&gt;=$E192,MAX(1,INDEX('4. CPI-tabel'!$D$20:$Z$42,MAX($E192,2010)-2003,X$28-2003)),0))</f>
        <v>0</v>
      </c>
      <c r="Y192" s="118">
        <f>IF($C192="TD",INDEX('4. CPI-tabel'!$D$20:$Z$42,$E192-2003,Y$28-2003),
IF(Y$28&gt;=$E192,MAX(1,INDEX('4. CPI-tabel'!$D$20:$Z$42,MAX($E192,2010)-2003,Y$28-2003)),0))</f>
        <v>0</v>
      </c>
      <c r="Z192" s="118">
        <f>IF($C192="TD",INDEX('4. CPI-tabel'!$D$20:$Z$42,$E192-2003,Z$28-2003),
IF(Z$28&gt;=$E192,MAX(1,INDEX('4. CPI-tabel'!$D$20:$Z$42,MAX($E192,2010)-2003,Z$28-2003)),0))</f>
        <v>0</v>
      </c>
      <c r="AA192" s="118">
        <f>IF($C192="TD",INDEX('4. CPI-tabel'!$D$20:$Z$42,$E192-2003,AA$28-2003),
IF(AA$28&gt;=$E192,MAX(1,INDEX('4. CPI-tabel'!$D$20:$Z$42,MAX($E192,2010)-2003,AA$28-2003)),0))</f>
        <v>1</v>
      </c>
      <c r="AB192" s="118">
        <f>IF($C192="TD",INDEX('4. CPI-tabel'!$D$20:$Z$42,$E192-2003,AB$28-2003),
IF(AB$28&gt;=$E192,MAX(1,INDEX('4. CPI-tabel'!$D$20:$Z$42,MAX($E192,2010)-2003,AB$28-2003)),0))</f>
        <v>1.01</v>
      </c>
      <c r="AC192" s="118">
        <f>IF($C192="TD",INDEX('4. CPI-tabel'!$D$20:$Z$42,$E192-2003,AC$28-2003),
IF(AC$28&gt;=$E192,MAX(1,INDEX('4. CPI-tabel'!$D$20:$Z$42,MAX($E192,2010)-2003,AC$28-2003)),0))</f>
        <v>1.0180800000000001</v>
      </c>
      <c r="AD192" s="118">
        <f>IF($C192="TD",INDEX('4. CPI-tabel'!$D$20:$Z$42,$E192-2003,AD$28-2003),
IF(AD$28&gt;=$E192,MAX(1,INDEX('4. CPI-tabel'!$D$20:$Z$42,MAX($E192,2010)-2003,AD$28-2003)),0))</f>
        <v>1.0201161600000002</v>
      </c>
      <c r="AE192" s="118">
        <f>IF($C192="TD",INDEX('4. CPI-tabel'!$D$20:$Z$42,$E192-2003,AE$28-2003),
IF(AE$28&gt;=$E192,MAX(1,INDEX('4. CPI-tabel'!$D$20:$Z$42,MAX($E192,2010)-2003,AE$28-2003)),0))</f>
        <v>1.0343977862400002</v>
      </c>
      <c r="AF192" s="118">
        <f>IF($C192="TD",INDEX('4. CPI-tabel'!$D$20:$Z$42,$E192-2003,AF$28-2003),
IF(AF$28&gt;=$E192,MAX(1,INDEX('4. CPI-tabel'!$D$20:$Z$42,MAX($E192,2010)-2003,AF$28-2003)),0))</f>
        <v>1.0561201397510402</v>
      </c>
      <c r="AG192" s="118">
        <f>IF($C192="TD",INDEX('4. CPI-tabel'!$D$20:$Z$42,$E192-2003,AG$28-2003),
IF(AG$28&gt;=$E192,MAX(1,INDEX('4. CPI-tabel'!$D$20:$Z$42,MAX($E192,2010)-2003,AG$28-2003)),0))</f>
        <v>1.0856915036640693</v>
      </c>
      <c r="AH192" s="118">
        <f>IF($C192="TD",INDEX('4. CPI-tabel'!$D$20:$Z$42,$E192-2003,AH$28-2003),
IF(AH$28&gt;=$E192,MAX(1,INDEX('4. CPI-tabel'!$D$20:$Z$42,MAX($E192,2010)-2003,AH$28-2003)),0))</f>
        <v>1.0932913441897176</v>
      </c>
      <c r="AI192" s="118">
        <f>IF($C192="TD",INDEX('4. CPI-tabel'!$D$20:$Z$42,$E192-2003,AI$28-2003),
IF(AI$28&gt;=$E192,MAX(1,INDEX('4. CPI-tabel'!$D$20:$Z$42,MAX($E192,2010)-2003,AI$28-2003)),0))</f>
        <v>1.0932913441897176</v>
      </c>
      <c r="AJ192" s="118">
        <f>IF($C192="TD",INDEX('4. CPI-tabel'!$D$20:$Z$42,$E192-2003,AJ$28-2003),
IF(AJ$28&gt;=$E192,MAX(1,INDEX('4. CPI-tabel'!$D$20:$Z$42,MAX($E192,2010)-2003,AJ$28-2003)),0))</f>
        <v>1.0932913441897176</v>
      </c>
      <c r="AK192" s="118">
        <f>IF($C192="TD",INDEX('4. CPI-tabel'!$D$20:$Z$42,$E192-2003,AK$28-2003),
IF(AK$28&gt;=$E192,MAX(1,INDEX('4. CPI-tabel'!$D$20:$Z$42,MAX($E192,2010)-2003,AK$28-2003)),0))</f>
        <v>1.0932913441897176</v>
      </c>
      <c r="AL192" s="118">
        <f>IF($C192="TD",INDEX('4. CPI-tabel'!$D$20:$Z$42,$E192-2003,AL$28-2003),
IF(AL$28&gt;=$E192,MAX(1,INDEX('4. CPI-tabel'!$D$20:$Z$42,MAX($E192,2010)-2003,AL$28-2003)),0))</f>
        <v>1.0932913441897176</v>
      </c>
      <c r="AM192" s="118">
        <f>IF($C192="TD",INDEX('4. CPI-tabel'!$D$20:$Z$42,$E192-2003,AM$28-2003),
IF(AM$28&gt;=$E192,MAX(1,INDEX('4. CPI-tabel'!$D$20:$Z$42,MAX($E192,2010)-2003,AM$28-2003)),0))</f>
        <v>1.0932913441897176</v>
      </c>
      <c r="AN192" s="20"/>
      <c r="AO192" s="87">
        <f t="shared" si="37"/>
        <v>0</v>
      </c>
      <c r="AP192" s="87">
        <f t="shared" si="38"/>
        <v>0</v>
      </c>
      <c r="AQ192" s="87">
        <f t="shared" si="39"/>
        <v>0</v>
      </c>
      <c r="AR192" s="87">
        <f t="shared" si="40"/>
        <v>53604.074755608963</v>
      </c>
      <c r="AS192" s="87">
        <f t="shared" si="41"/>
        <v>108280.23100633011</v>
      </c>
      <c r="AT192" s="87">
        <f t="shared" si="42"/>
        <v>109146.47285438076</v>
      </c>
      <c r="AU192" s="87">
        <f t="shared" si="43"/>
        <v>109364.76580008952</v>
      </c>
      <c r="AV192" s="87">
        <f t="shared" si="44"/>
        <v>110895.87252129079</v>
      </c>
      <c r="AW192" s="87">
        <f t="shared" si="45"/>
        <v>113224.68584423789</v>
      </c>
      <c r="AX192" s="87">
        <f t="shared" si="46"/>
        <v>116394.97704787654</v>
      </c>
      <c r="AY192" s="87">
        <f t="shared" si="47"/>
        <v>117209.74188721167</v>
      </c>
      <c r="AZ192" s="87">
        <f t="shared" si="48"/>
        <v>140651.69026465397</v>
      </c>
      <c r="BA192" s="87">
        <f t="shared" si="49"/>
        <v>135293.53063552431</v>
      </c>
      <c r="BB192" s="87">
        <f t="shared" si="50"/>
        <v>130139.49137321861</v>
      </c>
      <c r="BC192" s="87">
        <f t="shared" si="51"/>
        <v>125181.79646376267</v>
      </c>
      <c r="BD192" s="87">
        <f t="shared" si="52"/>
        <v>120412.96612228599</v>
      </c>
    </row>
    <row r="193" spans="2:56" s="79" customFormat="1" x14ac:dyDescent="0.2">
      <c r="B193" s="86">
        <f>'3. Investeringen'!B179</f>
        <v>165</v>
      </c>
      <c r="C193" s="86" t="str">
        <f>'3. Investeringen'!F179</f>
        <v>AD</v>
      </c>
      <c r="D193" s="86" t="str">
        <f>'3. Investeringen'!G179</f>
        <v>Nieuwe investeringen AD</v>
      </c>
      <c r="E193" s="121">
        <f>'3. Investeringen'!K179</f>
        <v>2014</v>
      </c>
      <c r="F193" s="20"/>
      <c r="G193" s="86">
        <f>'7. Nominale afschrijvingen'!R182</f>
        <v>0</v>
      </c>
      <c r="H193" s="86">
        <f>'7. Nominale afschrijvingen'!S182</f>
        <v>0</v>
      </c>
      <c r="I193" s="86">
        <f>'7. Nominale afschrijvingen'!T182</f>
        <v>0</v>
      </c>
      <c r="J193" s="86">
        <f>'7. Nominale afschrijvingen'!U182</f>
        <v>8390.9821044067194</v>
      </c>
      <c r="K193" s="86">
        <f>'7. Nominale afschrijvingen'!V182</f>
        <v>16781.964208813439</v>
      </c>
      <c r="L193" s="86">
        <f>'7. Nominale afschrijvingen'!W182</f>
        <v>16781.964208813439</v>
      </c>
      <c r="M193" s="86">
        <f>'7. Nominale afschrijvingen'!X182</f>
        <v>16781.964208813439</v>
      </c>
      <c r="N193" s="86">
        <f>'7. Nominale afschrijvingen'!Y182</f>
        <v>16781.964208813439</v>
      </c>
      <c r="O193" s="86">
        <f>'7. Nominale afschrijvingen'!Z182</f>
        <v>16781.964208813439</v>
      </c>
      <c r="P193" s="86">
        <f>'7. Nominale afschrijvingen'!AA182</f>
        <v>16781.964208813439</v>
      </c>
      <c r="Q193" s="86">
        <f>'7. Nominale afschrijvingen'!AB182</f>
        <v>16781.964208813439</v>
      </c>
      <c r="R193" s="86">
        <f>'7. Nominale afschrijvingen'!AC182</f>
        <v>20138.35705057612</v>
      </c>
      <c r="S193" s="86">
        <f>'7. Nominale afschrijvingen'!AD182</f>
        <v>19371.181543887506</v>
      </c>
      <c r="T193" s="86">
        <f>'7. Nominale afschrijvingen'!AE182</f>
        <v>18633.231770787032</v>
      </c>
      <c r="U193" s="86">
        <f>'7. Nominale afschrijvingen'!AF182</f>
        <v>17923.394369995145</v>
      </c>
      <c r="V193" s="86">
        <f>'7. Nominale afschrijvingen'!AG182</f>
        <v>17240.598393995329</v>
      </c>
      <c r="W193" s="65"/>
      <c r="X193" s="118">
        <f>IF($C193="TD",INDEX('4. CPI-tabel'!$D$20:$Z$42,$E193-2003,X$28-2003),
IF(X$28&gt;=$E193,MAX(1,INDEX('4. CPI-tabel'!$D$20:$Z$42,MAX($E193,2010)-2003,X$28-2003)),0))</f>
        <v>0</v>
      </c>
      <c r="Y193" s="118">
        <f>IF($C193="TD",INDEX('4. CPI-tabel'!$D$20:$Z$42,$E193-2003,Y$28-2003),
IF(Y$28&gt;=$E193,MAX(1,INDEX('4. CPI-tabel'!$D$20:$Z$42,MAX($E193,2010)-2003,Y$28-2003)),0))</f>
        <v>0</v>
      </c>
      <c r="Z193" s="118">
        <f>IF($C193="TD",INDEX('4. CPI-tabel'!$D$20:$Z$42,$E193-2003,Z$28-2003),
IF(Z$28&gt;=$E193,MAX(1,INDEX('4. CPI-tabel'!$D$20:$Z$42,MAX($E193,2010)-2003,Z$28-2003)),0))</f>
        <v>0</v>
      </c>
      <c r="AA193" s="118">
        <f>IF($C193="TD",INDEX('4. CPI-tabel'!$D$20:$Z$42,$E193-2003,AA$28-2003),
IF(AA$28&gt;=$E193,MAX(1,INDEX('4. CPI-tabel'!$D$20:$Z$42,MAX($E193,2010)-2003,AA$28-2003)),0))</f>
        <v>1</v>
      </c>
      <c r="AB193" s="118">
        <f>IF($C193="TD",INDEX('4. CPI-tabel'!$D$20:$Z$42,$E193-2003,AB$28-2003),
IF(AB$28&gt;=$E193,MAX(1,INDEX('4. CPI-tabel'!$D$20:$Z$42,MAX($E193,2010)-2003,AB$28-2003)),0))</f>
        <v>1.01</v>
      </c>
      <c r="AC193" s="118">
        <f>IF($C193="TD",INDEX('4. CPI-tabel'!$D$20:$Z$42,$E193-2003,AC$28-2003),
IF(AC$28&gt;=$E193,MAX(1,INDEX('4. CPI-tabel'!$D$20:$Z$42,MAX($E193,2010)-2003,AC$28-2003)),0))</f>
        <v>1.0180800000000001</v>
      </c>
      <c r="AD193" s="118">
        <f>IF($C193="TD",INDEX('4. CPI-tabel'!$D$20:$Z$42,$E193-2003,AD$28-2003),
IF(AD$28&gt;=$E193,MAX(1,INDEX('4. CPI-tabel'!$D$20:$Z$42,MAX($E193,2010)-2003,AD$28-2003)),0))</f>
        <v>1.0201161600000002</v>
      </c>
      <c r="AE193" s="118">
        <f>IF($C193="TD",INDEX('4. CPI-tabel'!$D$20:$Z$42,$E193-2003,AE$28-2003),
IF(AE$28&gt;=$E193,MAX(1,INDEX('4. CPI-tabel'!$D$20:$Z$42,MAX($E193,2010)-2003,AE$28-2003)),0))</f>
        <v>1.0343977862400002</v>
      </c>
      <c r="AF193" s="118">
        <f>IF($C193="TD",INDEX('4. CPI-tabel'!$D$20:$Z$42,$E193-2003,AF$28-2003),
IF(AF$28&gt;=$E193,MAX(1,INDEX('4. CPI-tabel'!$D$20:$Z$42,MAX($E193,2010)-2003,AF$28-2003)),0))</f>
        <v>1.0561201397510402</v>
      </c>
      <c r="AG193" s="118">
        <f>IF($C193="TD",INDEX('4. CPI-tabel'!$D$20:$Z$42,$E193-2003,AG$28-2003),
IF(AG$28&gt;=$E193,MAX(1,INDEX('4. CPI-tabel'!$D$20:$Z$42,MAX($E193,2010)-2003,AG$28-2003)),0))</f>
        <v>1.0856915036640693</v>
      </c>
      <c r="AH193" s="118">
        <f>IF($C193="TD",INDEX('4. CPI-tabel'!$D$20:$Z$42,$E193-2003,AH$28-2003),
IF(AH$28&gt;=$E193,MAX(1,INDEX('4. CPI-tabel'!$D$20:$Z$42,MAX($E193,2010)-2003,AH$28-2003)),0))</f>
        <v>1.0932913441897176</v>
      </c>
      <c r="AI193" s="118">
        <f>IF($C193="TD",INDEX('4. CPI-tabel'!$D$20:$Z$42,$E193-2003,AI$28-2003),
IF(AI$28&gt;=$E193,MAX(1,INDEX('4. CPI-tabel'!$D$20:$Z$42,MAX($E193,2010)-2003,AI$28-2003)),0))</f>
        <v>1.0932913441897176</v>
      </c>
      <c r="AJ193" s="118">
        <f>IF($C193="TD",INDEX('4. CPI-tabel'!$D$20:$Z$42,$E193-2003,AJ$28-2003),
IF(AJ$28&gt;=$E193,MAX(1,INDEX('4. CPI-tabel'!$D$20:$Z$42,MAX($E193,2010)-2003,AJ$28-2003)),0))</f>
        <v>1.0932913441897176</v>
      </c>
      <c r="AK193" s="118">
        <f>IF($C193="TD",INDEX('4. CPI-tabel'!$D$20:$Z$42,$E193-2003,AK$28-2003),
IF(AK$28&gt;=$E193,MAX(1,INDEX('4. CPI-tabel'!$D$20:$Z$42,MAX($E193,2010)-2003,AK$28-2003)),0))</f>
        <v>1.0932913441897176</v>
      </c>
      <c r="AL193" s="118">
        <f>IF($C193="TD",INDEX('4. CPI-tabel'!$D$20:$Z$42,$E193-2003,AL$28-2003),
IF(AL$28&gt;=$E193,MAX(1,INDEX('4. CPI-tabel'!$D$20:$Z$42,MAX($E193,2010)-2003,AL$28-2003)),0))</f>
        <v>1.0932913441897176</v>
      </c>
      <c r="AM193" s="118">
        <f>IF($C193="TD",INDEX('4. CPI-tabel'!$D$20:$Z$42,$E193-2003,AM$28-2003),
IF(AM$28&gt;=$E193,MAX(1,INDEX('4. CPI-tabel'!$D$20:$Z$42,MAX($E193,2010)-2003,AM$28-2003)),0))</f>
        <v>1.0932913441897176</v>
      </c>
      <c r="AN193" s="20"/>
      <c r="AO193" s="87">
        <f t="shared" si="37"/>
        <v>0</v>
      </c>
      <c r="AP193" s="87">
        <f t="shared" si="38"/>
        <v>0</v>
      </c>
      <c r="AQ193" s="87">
        <f t="shared" si="39"/>
        <v>0</v>
      </c>
      <c r="AR193" s="87">
        <f t="shared" si="40"/>
        <v>8390.9821044067194</v>
      </c>
      <c r="AS193" s="87">
        <f t="shared" si="41"/>
        <v>16949.783850901575</v>
      </c>
      <c r="AT193" s="87">
        <f t="shared" si="42"/>
        <v>17085.382121708786</v>
      </c>
      <c r="AU193" s="87">
        <f t="shared" si="43"/>
        <v>17119.552885952206</v>
      </c>
      <c r="AV193" s="87">
        <f t="shared" si="44"/>
        <v>17359.226626355539</v>
      </c>
      <c r="AW193" s="87">
        <f t="shared" si="45"/>
        <v>17723.770385509004</v>
      </c>
      <c r="AX193" s="87">
        <f t="shared" si="46"/>
        <v>18220.035956303254</v>
      </c>
      <c r="AY193" s="87">
        <f t="shared" si="47"/>
        <v>18347.576207997376</v>
      </c>
      <c r="AZ193" s="87">
        <f t="shared" si="48"/>
        <v>22017.091449596843</v>
      </c>
      <c r="BA193" s="87">
        <f t="shared" si="49"/>
        <v>21178.345108659822</v>
      </c>
      <c r="BB193" s="87">
        <f t="shared" si="50"/>
        <v>20371.551009282306</v>
      </c>
      <c r="BC193" s="87">
        <f t="shared" si="51"/>
        <v>19595.491923214409</v>
      </c>
      <c r="BD193" s="87">
        <f t="shared" si="52"/>
        <v>18848.996992806242</v>
      </c>
    </row>
    <row r="194" spans="2:56" s="79" customFormat="1" x14ac:dyDescent="0.2">
      <c r="B194" s="86">
        <f>'3. Investeringen'!B180</f>
        <v>166</v>
      </c>
      <c r="C194" s="86" t="str">
        <f>'3. Investeringen'!F180</f>
        <v>AD</v>
      </c>
      <c r="D194" s="86" t="str">
        <f>'3. Investeringen'!G180</f>
        <v>Nieuwe investeringen AD</v>
      </c>
      <c r="E194" s="121">
        <f>'3. Investeringen'!K180</f>
        <v>2015</v>
      </c>
      <c r="F194" s="20"/>
      <c r="G194" s="86">
        <f>'7. Nominale afschrijvingen'!R183</f>
        <v>0</v>
      </c>
      <c r="H194" s="86">
        <f>'7. Nominale afschrijvingen'!S183</f>
        <v>0</v>
      </c>
      <c r="I194" s="86">
        <f>'7. Nominale afschrijvingen'!T183</f>
        <v>0</v>
      </c>
      <c r="J194" s="86">
        <f>'7. Nominale afschrijvingen'!U183</f>
        <v>0</v>
      </c>
      <c r="K194" s="86">
        <f>'7. Nominale afschrijvingen'!V183</f>
        <v>45291.701602564106</v>
      </c>
      <c r="L194" s="86">
        <f>'7. Nominale afschrijvingen'!W183</f>
        <v>90583.403205128212</v>
      </c>
      <c r="M194" s="86">
        <f>'7. Nominale afschrijvingen'!X183</f>
        <v>90583.403205128212</v>
      </c>
      <c r="N194" s="86">
        <f>'7. Nominale afschrijvingen'!Y183</f>
        <v>90583.403205128212</v>
      </c>
      <c r="O194" s="86">
        <f>'7. Nominale afschrijvingen'!Z183</f>
        <v>90583.403205128212</v>
      </c>
      <c r="P194" s="86">
        <f>'7. Nominale afschrijvingen'!AA183</f>
        <v>90583.403205128212</v>
      </c>
      <c r="Q194" s="86">
        <f>'7. Nominale afschrijvingen'!AB183</f>
        <v>90583.403205128212</v>
      </c>
      <c r="R194" s="86">
        <f>'7. Nominale afschrijvingen'!AC183</f>
        <v>108700.08384615385</v>
      </c>
      <c r="S194" s="86">
        <f>'7. Nominale afschrijvingen'!AD183</f>
        <v>104686.54228875741</v>
      </c>
      <c r="T194" s="86">
        <f>'7. Nominale afschrijvingen'!AE183</f>
        <v>100821.19303501867</v>
      </c>
      <c r="U194" s="86">
        <f>'7. Nominale afschrijvingen'!AF183</f>
        <v>97098.564369110289</v>
      </c>
      <c r="V194" s="86">
        <f>'7. Nominale afschrijvingen'!AG183</f>
        <v>93513.386607789289</v>
      </c>
      <c r="W194" s="65"/>
      <c r="X194" s="118">
        <f>IF($C194="TD",INDEX('4. CPI-tabel'!$D$20:$Z$42,$E194-2003,X$28-2003),
IF(X$28&gt;=$E194,MAX(1,INDEX('4. CPI-tabel'!$D$20:$Z$42,MAX($E194,2010)-2003,X$28-2003)),0))</f>
        <v>0</v>
      </c>
      <c r="Y194" s="118">
        <f>IF($C194="TD",INDEX('4. CPI-tabel'!$D$20:$Z$42,$E194-2003,Y$28-2003),
IF(Y$28&gt;=$E194,MAX(1,INDEX('4. CPI-tabel'!$D$20:$Z$42,MAX($E194,2010)-2003,Y$28-2003)),0))</f>
        <v>0</v>
      </c>
      <c r="Z194" s="118">
        <f>IF($C194="TD",INDEX('4. CPI-tabel'!$D$20:$Z$42,$E194-2003,Z$28-2003),
IF(Z$28&gt;=$E194,MAX(1,INDEX('4. CPI-tabel'!$D$20:$Z$42,MAX($E194,2010)-2003,Z$28-2003)),0))</f>
        <v>0</v>
      </c>
      <c r="AA194" s="118">
        <f>IF($C194="TD",INDEX('4. CPI-tabel'!$D$20:$Z$42,$E194-2003,AA$28-2003),
IF(AA$28&gt;=$E194,MAX(1,INDEX('4. CPI-tabel'!$D$20:$Z$42,MAX($E194,2010)-2003,AA$28-2003)),0))</f>
        <v>0</v>
      </c>
      <c r="AB194" s="118">
        <f>IF($C194="TD",INDEX('4. CPI-tabel'!$D$20:$Z$42,$E194-2003,AB$28-2003),
IF(AB$28&gt;=$E194,MAX(1,INDEX('4. CPI-tabel'!$D$20:$Z$42,MAX($E194,2010)-2003,AB$28-2003)),0))</f>
        <v>1</v>
      </c>
      <c r="AC194" s="118">
        <f>IF($C194="TD",INDEX('4. CPI-tabel'!$D$20:$Z$42,$E194-2003,AC$28-2003),
IF(AC$28&gt;=$E194,MAX(1,INDEX('4. CPI-tabel'!$D$20:$Z$42,MAX($E194,2010)-2003,AC$28-2003)),0))</f>
        <v>1.008</v>
      </c>
      <c r="AD194" s="118">
        <f>IF($C194="TD",INDEX('4. CPI-tabel'!$D$20:$Z$42,$E194-2003,AD$28-2003),
IF(AD$28&gt;=$E194,MAX(1,INDEX('4. CPI-tabel'!$D$20:$Z$42,MAX($E194,2010)-2003,AD$28-2003)),0))</f>
        <v>1.010016</v>
      </c>
      <c r="AE194" s="118">
        <f>IF($C194="TD",INDEX('4. CPI-tabel'!$D$20:$Z$42,$E194-2003,AE$28-2003),
IF(AE$28&gt;=$E194,MAX(1,INDEX('4. CPI-tabel'!$D$20:$Z$42,MAX($E194,2010)-2003,AE$28-2003)),0))</f>
        <v>1.0241562239999999</v>
      </c>
      <c r="AF194" s="118">
        <f>IF($C194="TD",INDEX('4. CPI-tabel'!$D$20:$Z$42,$E194-2003,AF$28-2003),
IF(AF$28&gt;=$E194,MAX(1,INDEX('4. CPI-tabel'!$D$20:$Z$42,MAX($E194,2010)-2003,AF$28-2003)),0))</f>
        <v>1.0456635047039999</v>
      </c>
      <c r="AG194" s="118">
        <f>IF($C194="TD",INDEX('4. CPI-tabel'!$D$20:$Z$42,$E194-2003,AG$28-2003),
IF(AG$28&gt;=$E194,MAX(1,INDEX('4. CPI-tabel'!$D$20:$Z$42,MAX($E194,2010)-2003,AG$28-2003)),0))</f>
        <v>1.0749420828357119</v>
      </c>
      <c r="AH194" s="118">
        <f>IF($C194="TD",INDEX('4. CPI-tabel'!$D$20:$Z$42,$E194-2003,AH$28-2003),
IF(AH$28&gt;=$E194,MAX(1,INDEX('4. CPI-tabel'!$D$20:$Z$42,MAX($E194,2010)-2003,AH$28-2003)),0))</f>
        <v>1.0824666774155618</v>
      </c>
      <c r="AI194" s="118">
        <f>IF($C194="TD",INDEX('4. CPI-tabel'!$D$20:$Z$42,$E194-2003,AI$28-2003),
IF(AI$28&gt;=$E194,MAX(1,INDEX('4. CPI-tabel'!$D$20:$Z$42,MAX($E194,2010)-2003,AI$28-2003)),0))</f>
        <v>1.0824666774155618</v>
      </c>
      <c r="AJ194" s="118">
        <f>IF($C194="TD",INDEX('4. CPI-tabel'!$D$20:$Z$42,$E194-2003,AJ$28-2003),
IF(AJ$28&gt;=$E194,MAX(1,INDEX('4. CPI-tabel'!$D$20:$Z$42,MAX($E194,2010)-2003,AJ$28-2003)),0))</f>
        <v>1.0824666774155618</v>
      </c>
      <c r="AK194" s="118">
        <f>IF($C194="TD",INDEX('4. CPI-tabel'!$D$20:$Z$42,$E194-2003,AK$28-2003),
IF(AK$28&gt;=$E194,MAX(1,INDEX('4. CPI-tabel'!$D$20:$Z$42,MAX($E194,2010)-2003,AK$28-2003)),0))</f>
        <v>1.0824666774155618</v>
      </c>
      <c r="AL194" s="118">
        <f>IF($C194="TD",INDEX('4. CPI-tabel'!$D$20:$Z$42,$E194-2003,AL$28-2003),
IF(AL$28&gt;=$E194,MAX(1,INDEX('4. CPI-tabel'!$D$20:$Z$42,MAX($E194,2010)-2003,AL$28-2003)),0))</f>
        <v>1.0824666774155618</v>
      </c>
      <c r="AM194" s="118">
        <f>IF($C194="TD",INDEX('4. CPI-tabel'!$D$20:$Z$42,$E194-2003,AM$28-2003),
IF(AM$28&gt;=$E194,MAX(1,INDEX('4. CPI-tabel'!$D$20:$Z$42,MAX($E194,2010)-2003,AM$28-2003)),0))</f>
        <v>1.0824666774155618</v>
      </c>
      <c r="AN194" s="20"/>
      <c r="AO194" s="87">
        <f t="shared" si="37"/>
        <v>0</v>
      </c>
      <c r="AP194" s="87">
        <f t="shared" si="38"/>
        <v>0</v>
      </c>
      <c r="AQ194" s="87">
        <f t="shared" si="39"/>
        <v>0</v>
      </c>
      <c r="AR194" s="87">
        <f t="shared" si="40"/>
        <v>0</v>
      </c>
      <c r="AS194" s="87">
        <f t="shared" si="41"/>
        <v>45291.701602564106</v>
      </c>
      <c r="AT194" s="87">
        <f t="shared" si="42"/>
        <v>91308.070430769236</v>
      </c>
      <c r="AU194" s="87">
        <f t="shared" si="43"/>
        <v>91490.68657163078</v>
      </c>
      <c r="AV194" s="87">
        <f t="shared" si="44"/>
        <v>92771.556183633598</v>
      </c>
      <c r="AW194" s="87">
        <f t="shared" si="45"/>
        <v>94719.7588634899</v>
      </c>
      <c r="AX194" s="87">
        <f t="shared" si="46"/>
        <v>97371.912111667625</v>
      </c>
      <c r="AY194" s="87">
        <f t="shared" si="47"/>
        <v>98053.515496449283</v>
      </c>
      <c r="AZ194" s="87">
        <f t="shared" si="48"/>
        <v>117664.21859573913</v>
      </c>
      <c r="BA194" s="87">
        <f t="shared" si="49"/>
        <v>113319.69360143493</v>
      </c>
      <c r="BB194" s="87">
        <f t="shared" si="50"/>
        <v>109135.58183768965</v>
      </c>
      <c r="BC194" s="87">
        <f t="shared" si="51"/>
        <v>105105.96035445188</v>
      </c>
      <c r="BD194" s="87">
        <f t="shared" si="52"/>
        <v>101225.12489521057</v>
      </c>
    </row>
    <row r="195" spans="2:56" s="79" customFormat="1" x14ac:dyDescent="0.2">
      <c r="B195" s="86">
        <f>'3. Investeringen'!B181</f>
        <v>167</v>
      </c>
      <c r="C195" s="86" t="str">
        <f>'3. Investeringen'!F181</f>
        <v>AD</v>
      </c>
      <c r="D195" s="86" t="str">
        <f>'3. Investeringen'!G181</f>
        <v>Nieuwe investeringen AD</v>
      </c>
      <c r="E195" s="121">
        <f>'3. Investeringen'!K181</f>
        <v>2015</v>
      </c>
      <c r="F195" s="20"/>
      <c r="G195" s="86">
        <f>'7. Nominale afschrijvingen'!R184</f>
        <v>0</v>
      </c>
      <c r="H195" s="86">
        <f>'7. Nominale afschrijvingen'!S184</f>
        <v>0</v>
      </c>
      <c r="I195" s="86">
        <f>'7. Nominale afschrijvingen'!T184</f>
        <v>0</v>
      </c>
      <c r="J195" s="86">
        <f>'7. Nominale afschrijvingen'!U184</f>
        <v>0</v>
      </c>
      <c r="K195" s="86">
        <f>'7. Nominale afschrijvingen'!V184</f>
        <v>7799.6735747679677</v>
      </c>
      <c r="L195" s="86">
        <f>'7. Nominale afschrijvingen'!W184</f>
        <v>15599.347149535935</v>
      </c>
      <c r="M195" s="86">
        <f>'7. Nominale afschrijvingen'!X184</f>
        <v>15599.347149535935</v>
      </c>
      <c r="N195" s="86">
        <f>'7. Nominale afschrijvingen'!Y184</f>
        <v>15599.347149535935</v>
      </c>
      <c r="O195" s="86">
        <f>'7. Nominale afschrijvingen'!Z184</f>
        <v>15599.347149535935</v>
      </c>
      <c r="P195" s="86">
        <f>'7. Nominale afschrijvingen'!AA184</f>
        <v>15599.347149535935</v>
      </c>
      <c r="Q195" s="86">
        <f>'7. Nominale afschrijvingen'!AB184</f>
        <v>15599.347149535935</v>
      </c>
      <c r="R195" s="86">
        <f>'7. Nominale afschrijvingen'!AC184</f>
        <v>18719.21657944312</v>
      </c>
      <c r="S195" s="86">
        <f>'7. Nominale afschrijvingen'!AD184</f>
        <v>18028.045505740603</v>
      </c>
      <c r="T195" s="86">
        <f>'7. Nominale afschrijvingen'!AE184</f>
        <v>17362.394594759411</v>
      </c>
      <c r="U195" s="86">
        <f>'7. Nominale afschrijvingen'!AF184</f>
        <v>16721.321563568297</v>
      </c>
      <c r="V195" s="86">
        <f>'7. Nominale afschrijvingen'!AG184</f>
        <v>16103.918921221159</v>
      </c>
      <c r="W195" s="65"/>
      <c r="X195" s="118">
        <f>IF($C195="TD",INDEX('4. CPI-tabel'!$D$20:$Z$42,$E195-2003,X$28-2003),
IF(X$28&gt;=$E195,MAX(1,INDEX('4. CPI-tabel'!$D$20:$Z$42,MAX($E195,2010)-2003,X$28-2003)),0))</f>
        <v>0</v>
      </c>
      <c r="Y195" s="118">
        <f>IF($C195="TD",INDEX('4. CPI-tabel'!$D$20:$Z$42,$E195-2003,Y$28-2003),
IF(Y$28&gt;=$E195,MAX(1,INDEX('4. CPI-tabel'!$D$20:$Z$42,MAX($E195,2010)-2003,Y$28-2003)),0))</f>
        <v>0</v>
      </c>
      <c r="Z195" s="118">
        <f>IF($C195="TD",INDEX('4. CPI-tabel'!$D$20:$Z$42,$E195-2003,Z$28-2003),
IF(Z$28&gt;=$E195,MAX(1,INDEX('4. CPI-tabel'!$D$20:$Z$42,MAX($E195,2010)-2003,Z$28-2003)),0))</f>
        <v>0</v>
      </c>
      <c r="AA195" s="118">
        <f>IF($C195="TD",INDEX('4. CPI-tabel'!$D$20:$Z$42,$E195-2003,AA$28-2003),
IF(AA$28&gt;=$E195,MAX(1,INDEX('4. CPI-tabel'!$D$20:$Z$42,MAX($E195,2010)-2003,AA$28-2003)),0))</f>
        <v>0</v>
      </c>
      <c r="AB195" s="118">
        <f>IF($C195="TD",INDEX('4. CPI-tabel'!$D$20:$Z$42,$E195-2003,AB$28-2003),
IF(AB$28&gt;=$E195,MAX(1,INDEX('4. CPI-tabel'!$D$20:$Z$42,MAX($E195,2010)-2003,AB$28-2003)),0))</f>
        <v>1</v>
      </c>
      <c r="AC195" s="118">
        <f>IF($C195="TD",INDEX('4. CPI-tabel'!$D$20:$Z$42,$E195-2003,AC$28-2003),
IF(AC$28&gt;=$E195,MAX(1,INDEX('4. CPI-tabel'!$D$20:$Z$42,MAX($E195,2010)-2003,AC$28-2003)),0))</f>
        <v>1.008</v>
      </c>
      <c r="AD195" s="118">
        <f>IF($C195="TD",INDEX('4. CPI-tabel'!$D$20:$Z$42,$E195-2003,AD$28-2003),
IF(AD$28&gt;=$E195,MAX(1,INDEX('4. CPI-tabel'!$D$20:$Z$42,MAX($E195,2010)-2003,AD$28-2003)),0))</f>
        <v>1.010016</v>
      </c>
      <c r="AE195" s="118">
        <f>IF($C195="TD",INDEX('4. CPI-tabel'!$D$20:$Z$42,$E195-2003,AE$28-2003),
IF(AE$28&gt;=$E195,MAX(1,INDEX('4. CPI-tabel'!$D$20:$Z$42,MAX($E195,2010)-2003,AE$28-2003)),0))</f>
        <v>1.0241562239999999</v>
      </c>
      <c r="AF195" s="118">
        <f>IF($C195="TD",INDEX('4. CPI-tabel'!$D$20:$Z$42,$E195-2003,AF$28-2003),
IF(AF$28&gt;=$E195,MAX(1,INDEX('4. CPI-tabel'!$D$20:$Z$42,MAX($E195,2010)-2003,AF$28-2003)),0))</f>
        <v>1.0456635047039999</v>
      </c>
      <c r="AG195" s="118">
        <f>IF($C195="TD",INDEX('4. CPI-tabel'!$D$20:$Z$42,$E195-2003,AG$28-2003),
IF(AG$28&gt;=$E195,MAX(1,INDEX('4. CPI-tabel'!$D$20:$Z$42,MAX($E195,2010)-2003,AG$28-2003)),0))</f>
        <v>1.0749420828357119</v>
      </c>
      <c r="AH195" s="118">
        <f>IF($C195="TD",INDEX('4. CPI-tabel'!$D$20:$Z$42,$E195-2003,AH$28-2003),
IF(AH$28&gt;=$E195,MAX(1,INDEX('4. CPI-tabel'!$D$20:$Z$42,MAX($E195,2010)-2003,AH$28-2003)),0))</f>
        <v>1.0824666774155618</v>
      </c>
      <c r="AI195" s="118">
        <f>IF($C195="TD",INDEX('4. CPI-tabel'!$D$20:$Z$42,$E195-2003,AI$28-2003),
IF(AI$28&gt;=$E195,MAX(1,INDEX('4. CPI-tabel'!$D$20:$Z$42,MAX($E195,2010)-2003,AI$28-2003)),0))</f>
        <v>1.0824666774155618</v>
      </c>
      <c r="AJ195" s="118">
        <f>IF($C195="TD",INDEX('4. CPI-tabel'!$D$20:$Z$42,$E195-2003,AJ$28-2003),
IF(AJ$28&gt;=$E195,MAX(1,INDEX('4. CPI-tabel'!$D$20:$Z$42,MAX($E195,2010)-2003,AJ$28-2003)),0))</f>
        <v>1.0824666774155618</v>
      </c>
      <c r="AK195" s="118">
        <f>IF($C195="TD",INDEX('4. CPI-tabel'!$D$20:$Z$42,$E195-2003,AK$28-2003),
IF(AK$28&gt;=$E195,MAX(1,INDEX('4. CPI-tabel'!$D$20:$Z$42,MAX($E195,2010)-2003,AK$28-2003)),0))</f>
        <v>1.0824666774155618</v>
      </c>
      <c r="AL195" s="118">
        <f>IF($C195="TD",INDEX('4. CPI-tabel'!$D$20:$Z$42,$E195-2003,AL$28-2003),
IF(AL$28&gt;=$E195,MAX(1,INDEX('4. CPI-tabel'!$D$20:$Z$42,MAX($E195,2010)-2003,AL$28-2003)),0))</f>
        <v>1.0824666774155618</v>
      </c>
      <c r="AM195" s="118">
        <f>IF($C195="TD",INDEX('4. CPI-tabel'!$D$20:$Z$42,$E195-2003,AM$28-2003),
IF(AM$28&gt;=$E195,MAX(1,INDEX('4. CPI-tabel'!$D$20:$Z$42,MAX($E195,2010)-2003,AM$28-2003)),0))</f>
        <v>1.0824666774155618</v>
      </c>
      <c r="AN195" s="20"/>
      <c r="AO195" s="87">
        <f t="shared" si="37"/>
        <v>0</v>
      </c>
      <c r="AP195" s="87">
        <f t="shared" si="38"/>
        <v>0</v>
      </c>
      <c r="AQ195" s="87">
        <f t="shared" si="39"/>
        <v>0</v>
      </c>
      <c r="AR195" s="87">
        <f t="shared" si="40"/>
        <v>0</v>
      </c>
      <c r="AS195" s="87">
        <f t="shared" si="41"/>
        <v>7799.6735747679677</v>
      </c>
      <c r="AT195" s="87">
        <f t="shared" si="42"/>
        <v>15724.141926732224</v>
      </c>
      <c r="AU195" s="87">
        <f t="shared" si="43"/>
        <v>15755.590210585688</v>
      </c>
      <c r="AV195" s="87">
        <f t="shared" si="44"/>
        <v>15976.168473533886</v>
      </c>
      <c r="AW195" s="87">
        <f t="shared" si="45"/>
        <v>16311.668011478097</v>
      </c>
      <c r="AX195" s="87">
        <f t="shared" si="46"/>
        <v>16768.394715799484</v>
      </c>
      <c r="AY195" s="87">
        <f t="shared" si="47"/>
        <v>16885.773478810079</v>
      </c>
      <c r="AZ195" s="87">
        <f t="shared" si="48"/>
        <v>20262.928174572091</v>
      </c>
      <c r="BA195" s="87">
        <f t="shared" si="49"/>
        <v>19514.758518895582</v>
      </c>
      <c r="BB195" s="87">
        <f t="shared" si="50"/>
        <v>18794.21358896713</v>
      </c>
      <c r="BC195" s="87">
        <f t="shared" si="51"/>
        <v>18100.273394912962</v>
      </c>
      <c r="BD195" s="87">
        <f t="shared" si="52"/>
        <v>17431.955608023865</v>
      </c>
    </row>
    <row r="196" spans="2:56" s="79" customFormat="1" x14ac:dyDescent="0.2">
      <c r="B196" s="86">
        <f>'3. Investeringen'!B182</f>
        <v>168</v>
      </c>
      <c r="C196" s="86" t="str">
        <f>'3. Investeringen'!F182</f>
        <v>AD</v>
      </c>
      <c r="D196" s="86" t="str">
        <f>'3. Investeringen'!G182</f>
        <v>Start-GAW excl. bijzonderheden AD</v>
      </c>
      <c r="E196" s="121">
        <f>'3. Investeringen'!K182</f>
        <v>2008</v>
      </c>
      <c r="F196" s="20"/>
      <c r="G196" s="86">
        <f>'7. Nominale afschrijvingen'!R185</f>
        <v>144046.56451414057</v>
      </c>
      <c r="H196" s="86">
        <f>'7. Nominale afschrijvingen'!S185</f>
        <v>144046.56451414057</v>
      </c>
      <c r="I196" s="86">
        <f>'7. Nominale afschrijvingen'!T185</f>
        <v>144046.56451414057</v>
      </c>
      <c r="J196" s="86">
        <f>'7. Nominale afschrijvingen'!U185</f>
        <v>144046.56451414057</v>
      </c>
      <c r="K196" s="86">
        <f>'7. Nominale afschrijvingen'!V185</f>
        <v>144046.56451414057</v>
      </c>
      <c r="L196" s="86">
        <f>'7. Nominale afschrijvingen'!W185</f>
        <v>144046.56451414057</v>
      </c>
      <c r="M196" s="86">
        <f>'7. Nominale afschrijvingen'!X185</f>
        <v>144046.56451414057</v>
      </c>
      <c r="N196" s="86">
        <f>'7. Nominale afschrijvingen'!Y185</f>
        <v>144046.56451414057</v>
      </c>
      <c r="O196" s="86">
        <f>'7. Nominale afschrijvingen'!Z185</f>
        <v>144046.56451414057</v>
      </c>
      <c r="P196" s="86">
        <f>'7. Nominale afschrijvingen'!AA185</f>
        <v>144046.56451414057</v>
      </c>
      <c r="Q196" s="86">
        <f>'7. Nominale afschrijvingen'!AB185</f>
        <v>144046.56451414057</v>
      </c>
      <c r="R196" s="86">
        <f>'7. Nominale afschrijvingen'!AC185</f>
        <v>172855.87741696869</v>
      </c>
      <c r="S196" s="86">
        <f>'7. Nominale afschrijvingen'!AD185</f>
        <v>149808.42709470622</v>
      </c>
      <c r="T196" s="86">
        <f>'7. Nominale afschrijvingen'!AE185</f>
        <v>139107.82515937006</v>
      </c>
      <c r="U196" s="86">
        <f>'7. Nominale afschrijvingen'!AF185</f>
        <v>139107.82515937006</v>
      </c>
      <c r="V196" s="86">
        <f>'7. Nominale afschrijvingen'!AG185</f>
        <v>139107.82515937006</v>
      </c>
      <c r="W196" s="65"/>
      <c r="X196" s="118">
        <f>IF($C196="TD",INDEX('4. CPI-tabel'!$D$20:$Z$42,$E196-2003,X$28-2003),
IF(X$28&gt;=$E196,MAX(1,INDEX('4. CPI-tabel'!$D$20:$Z$42,MAX($E196,2010)-2003,X$28-2003)),0))</f>
        <v>1.0149999999999999</v>
      </c>
      <c r="Y196" s="118">
        <f>IF($C196="TD",INDEX('4. CPI-tabel'!$D$20:$Z$42,$E196-2003,Y$28-2003),
IF(Y$28&gt;=$E196,MAX(1,INDEX('4. CPI-tabel'!$D$20:$Z$42,MAX($E196,2010)-2003,Y$28-2003)),0))</f>
        <v>1.0413899999999998</v>
      </c>
      <c r="Z196" s="118">
        <f>IF($C196="TD",INDEX('4. CPI-tabel'!$D$20:$Z$42,$E196-2003,Z$28-2003),
IF(Z$28&gt;=$E196,MAX(1,INDEX('4. CPI-tabel'!$D$20:$Z$42,MAX($E196,2010)-2003,Z$28-2003)),0))</f>
        <v>1.0653419699999997</v>
      </c>
      <c r="AA196" s="118">
        <f>IF($C196="TD",INDEX('4. CPI-tabel'!$D$20:$Z$42,$E196-2003,AA$28-2003),
IF(AA$28&gt;=$E196,MAX(1,INDEX('4. CPI-tabel'!$D$20:$Z$42,MAX($E196,2010)-2003,AA$28-2003)),0))</f>
        <v>1.0951715451599997</v>
      </c>
      <c r="AB196" s="118">
        <f>IF($C196="TD",INDEX('4. CPI-tabel'!$D$20:$Z$42,$E196-2003,AB$28-2003),
IF(AB$28&gt;=$E196,MAX(1,INDEX('4. CPI-tabel'!$D$20:$Z$42,MAX($E196,2010)-2003,AB$28-2003)),0))</f>
        <v>1.1061232606115996</v>
      </c>
      <c r="AC196" s="118">
        <f>IF($C196="TD",INDEX('4. CPI-tabel'!$D$20:$Z$42,$E196-2003,AC$28-2003),
IF(AC$28&gt;=$E196,MAX(1,INDEX('4. CPI-tabel'!$D$20:$Z$42,MAX($E196,2010)-2003,AC$28-2003)),0))</f>
        <v>1.1149722466964924</v>
      </c>
      <c r="AD196" s="118">
        <f>IF($C196="TD",INDEX('4. CPI-tabel'!$D$20:$Z$42,$E196-2003,AD$28-2003),
IF(AD$28&gt;=$E196,MAX(1,INDEX('4. CPI-tabel'!$D$20:$Z$42,MAX($E196,2010)-2003,AD$28-2003)),0))</f>
        <v>1.1172021911898855</v>
      </c>
      <c r="AE196" s="118">
        <f>IF($C196="TD",INDEX('4. CPI-tabel'!$D$20:$Z$42,$E196-2003,AE$28-2003),
IF(AE$28&gt;=$E196,MAX(1,INDEX('4. CPI-tabel'!$D$20:$Z$42,MAX($E196,2010)-2003,AE$28-2003)),0))</f>
        <v>1.132843021866544</v>
      </c>
      <c r="AF196" s="118">
        <f>IF($C196="TD",INDEX('4. CPI-tabel'!$D$20:$Z$42,$E196-2003,AF$28-2003),
IF(AF$28&gt;=$E196,MAX(1,INDEX('4. CPI-tabel'!$D$20:$Z$42,MAX($E196,2010)-2003,AF$28-2003)),0))</f>
        <v>1.1566327253257414</v>
      </c>
      <c r="AG196" s="118">
        <f>IF($C196="TD",INDEX('4. CPI-tabel'!$D$20:$Z$42,$E196-2003,AG$28-2003),
IF(AG$28&gt;=$E196,MAX(1,INDEX('4. CPI-tabel'!$D$20:$Z$42,MAX($E196,2010)-2003,AG$28-2003)),0))</f>
        <v>1.1890184416348621</v>
      </c>
      <c r="AH196" s="118">
        <f>IF($C196="TD",INDEX('4. CPI-tabel'!$D$20:$Z$42,$E196-2003,AH$28-2003),
IF(AH$28&gt;=$E196,MAX(1,INDEX('4. CPI-tabel'!$D$20:$Z$42,MAX($E196,2010)-2003,AH$28-2003)),0))</f>
        <v>1.197341570726306</v>
      </c>
      <c r="AI196" s="118">
        <f>IF($C196="TD",INDEX('4. CPI-tabel'!$D$20:$Z$42,$E196-2003,AI$28-2003),
IF(AI$28&gt;=$E196,MAX(1,INDEX('4. CPI-tabel'!$D$20:$Z$42,MAX($E196,2010)-2003,AI$28-2003)),0))</f>
        <v>1.197341570726306</v>
      </c>
      <c r="AJ196" s="118">
        <f>IF($C196="TD",INDEX('4. CPI-tabel'!$D$20:$Z$42,$E196-2003,AJ$28-2003),
IF(AJ$28&gt;=$E196,MAX(1,INDEX('4. CPI-tabel'!$D$20:$Z$42,MAX($E196,2010)-2003,AJ$28-2003)),0))</f>
        <v>1.197341570726306</v>
      </c>
      <c r="AK196" s="118">
        <f>IF($C196="TD",INDEX('4. CPI-tabel'!$D$20:$Z$42,$E196-2003,AK$28-2003),
IF(AK$28&gt;=$E196,MAX(1,INDEX('4. CPI-tabel'!$D$20:$Z$42,MAX($E196,2010)-2003,AK$28-2003)),0))</f>
        <v>1.197341570726306</v>
      </c>
      <c r="AL196" s="118">
        <f>IF($C196="TD",INDEX('4. CPI-tabel'!$D$20:$Z$42,$E196-2003,AL$28-2003),
IF(AL$28&gt;=$E196,MAX(1,INDEX('4. CPI-tabel'!$D$20:$Z$42,MAX($E196,2010)-2003,AL$28-2003)),0))</f>
        <v>1.197341570726306</v>
      </c>
      <c r="AM196" s="118">
        <f>IF($C196="TD",INDEX('4. CPI-tabel'!$D$20:$Z$42,$E196-2003,AM$28-2003),
IF(AM$28&gt;=$E196,MAX(1,INDEX('4. CPI-tabel'!$D$20:$Z$42,MAX($E196,2010)-2003,AM$28-2003)),0))</f>
        <v>1.197341570726306</v>
      </c>
      <c r="AN196" s="20"/>
      <c r="AO196" s="87">
        <f t="shared" si="37"/>
        <v>146207.26298185266</v>
      </c>
      <c r="AP196" s="87">
        <f t="shared" si="38"/>
        <v>150008.65181938082</v>
      </c>
      <c r="AQ196" s="87">
        <f t="shared" si="39"/>
        <v>153458.85081122658</v>
      </c>
      <c r="AR196" s="87">
        <f t="shared" si="40"/>
        <v>157755.69863394092</v>
      </c>
      <c r="AS196" s="87">
        <f t="shared" si="41"/>
        <v>159333.25562028031</v>
      </c>
      <c r="AT196" s="87">
        <f t="shared" si="42"/>
        <v>160607.92166524255</v>
      </c>
      <c r="AU196" s="87">
        <f t="shared" si="43"/>
        <v>160929.13750857304</v>
      </c>
      <c r="AV196" s="87">
        <f t="shared" si="44"/>
        <v>163182.14543369308</v>
      </c>
      <c r="AW196" s="87">
        <f t="shared" si="45"/>
        <v>166608.97048780063</v>
      </c>
      <c r="AX196" s="87">
        <f t="shared" si="46"/>
        <v>171274.02166145906</v>
      </c>
      <c r="AY196" s="87">
        <f t="shared" si="47"/>
        <v>172472.93981308924</v>
      </c>
      <c r="AZ196" s="87">
        <f t="shared" si="48"/>
        <v>206967.5277757071</v>
      </c>
      <c r="BA196" s="87">
        <f t="shared" si="49"/>
        <v>179371.85740561283</v>
      </c>
      <c r="BB196" s="87">
        <f t="shared" si="50"/>
        <v>166559.5818766405</v>
      </c>
      <c r="BC196" s="87">
        <f t="shared" si="51"/>
        <v>166559.5818766405</v>
      </c>
      <c r="BD196" s="87">
        <f t="shared" si="52"/>
        <v>166559.5818766405</v>
      </c>
    </row>
    <row r="197" spans="2:56" s="79" customFormat="1" x14ac:dyDescent="0.2">
      <c r="B197" s="86">
        <f>'3. Investeringen'!B183</f>
        <v>169</v>
      </c>
      <c r="C197" s="86" t="str">
        <f>'3. Investeringen'!F183</f>
        <v>TD</v>
      </c>
      <c r="D197" s="86" t="str">
        <f>'3. Investeringen'!G183</f>
        <v>Start-GAW excl. bijzonderheden TD</v>
      </c>
      <c r="E197" s="121">
        <f>'3. Investeringen'!K183</f>
        <v>2004</v>
      </c>
      <c r="F197" s="20"/>
      <c r="G197" s="86">
        <f>'7. Nominale afschrijvingen'!R186</f>
        <v>964547.9876161007</v>
      </c>
      <c r="H197" s="86">
        <f>'7. Nominale afschrijvingen'!S186</f>
        <v>964547.98761610081</v>
      </c>
      <c r="I197" s="86">
        <f>'7. Nominale afschrijvingen'!T186</f>
        <v>964547.98761610081</v>
      </c>
      <c r="J197" s="86">
        <f>'7. Nominale afschrijvingen'!U186</f>
        <v>964547.98761610081</v>
      </c>
      <c r="K197" s="86">
        <f>'7. Nominale afschrijvingen'!V186</f>
        <v>964547.98761610081</v>
      </c>
      <c r="L197" s="86">
        <f>'7. Nominale afschrijvingen'!W186</f>
        <v>964547.98761610081</v>
      </c>
      <c r="M197" s="86">
        <f>'7. Nominale afschrijvingen'!X186</f>
        <v>964547.98761610081</v>
      </c>
      <c r="N197" s="86">
        <f>'7. Nominale afschrijvingen'!Y186</f>
        <v>964547.98761610081</v>
      </c>
      <c r="O197" s="86">
        <f>'7. Nominale afschrijvingen'!Z186</f>
        <v>964547.98761610081</v>
      </c>
      <c r="P197" s="86">
        <f>'7. Nominale afschrijvingen'!AA186</f>
        <v>964547.98761610081</v>
      </c>
      <c r="Q197" s="86">
        <f>'7. Nominale afschrijvingen'!AB186</f>
        <v>964547.98761610081</v>
      </c>
      <c r="R197" s="86">
        <f>'7. Nominale afschrijvingen'!AC186</f>
        <v>1157457.5851393205</v>
      </c>
      <c r="S197" s="86">
        <f>'7. Nominale afschrijvingen'!AD186</f>
        <v>1060328.2772954612</v>
      </c>
      <c r="T197" s="86">
        <f>'7. Nominale afschrijvingen'!AE186</f>
        <v>971349.68059933814</v>
      </c>
      <c r="U197" s="86">
        <f>'7. Nominale afschrijvingen'!AF186</f>
        <v>938398.2902545234</v>
      </c>
      <c r="V197" s="86">
        <f>'7. Nominale afschrijvingen'!AG186</f>
        <v>938398.2902545234</v>
      </c>
      <c r="W197" s="65"/>
      <c r="X197" s="118">
        <f>IF($C197="TD",INDEX('4. CPI-tabel'!$D$20:$Z$42,$E197-2003,X$28-2003),
IF(X$28&gt;=$E197,MAX(1,INDEX('4. CPI-tabel'!$D$20:$Z$42,MAX($E197,2010)-2003,X$28-2003)),0))</f>
        <v>1.1084974968243537</v>
      </c>
      <c r="Y197" s="118">
        <f>IF($C197="TD",INDEX('4. CPI-tabel'!$D$20:$Z$42,$E197-2003,Y$28-2003),
IF(Y$28&gt;=$E197,MAX(1,INDEX('4. CPI-tabel'!$D$20:$Z$42,MAX($E197,2010)-2003,Y$28-2003)),0))</f>
        <v>1.137318431741787</v>
      </c>
      <c r="Z197" s="118">
        <f>IF($C197="TD",INDEX('4. CPI-tabel'!$D$20:$Z$42,$E197-2003,Z$28-2003),
IF(Z$28&gt;=$E197,MAX(1,INDEX('4. CPI-tabel'!$D$20:$Z$42,MAX($E197,2010)-2003,Z$28-2003)),0))</f>
        <v>1.1634767556718479</v>
      </c>
      <c r="AA197" s="118">
        <f>IF($C197="TD",INDEX('4. CPI-tabel'!$D$20:$Z$42,$E197-2003,AA$28-2003),
IF(AA$28&gt;=$E197,MAX(1,INDEX('4. CPI-tabel'!$D$20:$Z$42,MAX($E197,2010)-2003,AA$28-2003)),0))</f>
        <v>1.1960541048306597</v>
      </c>
      <c r="AB197" s="118">
        <f>IF($C197="TD",INDEX('4. CPI-tabel'!$D$20:$Z$42,$E197-2003,AB$28-2003),
IF(AB$28&gt;=$E197,MAX(1,INDEX('4. CPI-tabel'!$D$20:$Z$42,MAX($E197,2010)-2003,AB$28-2003)),0))</f>
        <v>1.2080146458789662</v>
      </c>
      <c r="AC197" s="118">
        <f>IF($C197="TD",INDEX('4. CPI-tabel'!$D$20:$Z$42,$E197-2003,AC$28-2003),
IF(AC$28&gt;=$E197,MAX(1,INDEX('4. CPI-tabel'!$D$20:$Z$42,MAX($E197,2010)-2003,AC$28-2003)),0))</f>
        <v>1.217678763045998</v>
      </c>
      <c r="AD197" s="118">
        <f>IF($C197="TD",INDEX('4. CPI-tabel'!$D$20:$Z$42,$E197-2003,AD$28-2003),
IF(AD$28&gt;=$E197,MAX(1,INDEX('4. CPI-tabel'!$D$20:$Z$42,MAX($E197,2010)-2003,AD$28-2003)),0))</f>
        <v>1.22011412057209</v>
      </c>
      <c r="AE197" s="118">
        <f>IF($C197="TD",INDEX('4. CPI-tabel'!$D$20:$Z$42,$E197-2003,AE$28-2003),
IF(AE$28&gt;=$E197,MAX(1,INDEX('4. CPI-tabel'!$D$20:$Z$42,MAX($E197,2010)-2003,AE$28-2003)),0))</f>
        <v>1.2371957182600992</v>
      </c>
      <c r="AF197" s="118">
        <f>IF($C197="TD",INDEX('4. CPI-tabel'!$D$20:$Z$42,$E197-2003,AF$28-2003),
IF(AF$28&gt;=$E197,MAX(1,INDEX('4. CPI-tabel'!$D$20:$Z$42,MAX($E197,2010)-2003,AF$28-2003)),0))</f>
        <v>1.2631768283435612</v>
      </c>
      <c r="AG197" s="118">
        <f>IF($C197="TD",INDEX('4. CPI-tabel'!$D$20:$Z$42,$E197-2003,AG$28-2003),
IF(AG$28&gt;=$E197,MAX(1,INDEX('4. CPI-tabel'!$D$20:$Z$42,MAX($E197,2010)-2003,AG$28-2003)),0))</f>
        <v>1.2985457795371809</v>
      </c>
      <c r="AH197" s="118">
        <f>IF($C197="TD",INDEX('4. CPI-tabel'!$D$20:$Z$42,$E197-2003,AH$28-2003),
IF(AH$28&gt;=$E197,MAX(1,INDEX('4. CPI-tabel'!$D$20:$Z$42,MAX($E197,2010)-2003,AH$28-2003)),0))</f>
        <v>1.3076355999939411</v>
      </c>
      <c r="AI197" s="118">
        <f>IF($C197="TD",INDEX('4. CPI-tabel'!$D$20:$Z$42,$E197-2003,AI$28-2003),
IF(AI$28&gt;=$E197,MAX(1,INDEX('4. CPI-tabel'!$D$20:$Z$42,MAX($E197,2010)-2003,AI$28-2003)),0))</f>
        <v>1.3076355999939411</v>
      </c>
      <c r="AJ197" s="118">
        <f>IF($C197="TD",INDEX('4. CPI-tabel'!$D$20:$Z$42,$E197-2003,AJ$28-2003),
IF(AJ$28&gt;=$E197,MAX(1,INDEX('4. CPI-tabel'!$D$20:$Z$42,MAX($E197,2010)-2003,AJ$28-2003)),0))</f>
        <v>1.3076355999939411</v>
      </c>
      <c r="AK197" s="118">
        <f>IF($C197="TD",INDEX('4. CPI-tabel'!$D$20:$Z$42,$E197-2003,AK$28-2003),
IF(AK$28&gt;=$E197,MAX(1,INDEX('4. CPI-tabel'!$D$20:$Z$42,MAX($E197,2010)-2003,AK$28-2003)),0))</f>
        <v>1.3076355999939411</v>
      </c>
      <c r="AL197" s="118">
        <f>IF($C197="TD",INDEX('4. CPI-tabel'!$D$20:$Z$42,$E197-2003,AL$28-2003),
IF(AL$28&gt;=$E197,MAX(1,INDEX('4. CPI-tabel'!$D$20:$Z$42,MAX($E197,2010)-2003,AL$28-2003)),0))</f>
        <v>1.3076355999939411</v>
      </c>
      <c r="AM197" s="118">
        <f>IF($C197="TD",INDEX('4. CPI-tabel'!$D$20:$Z$42,$E197-2003,AM$28-2003),
IF(AM$28&gt;=$E197,MAX(1,INDEX('4. CPI-tabel'!$D$20:$Z$42,MAX($E197,2010)-2003,AM$28-2003)),0))</f>
        <v>1.3076355999939411</v>
      </c>
      <c r="AN197" s="20"/>
      <c r="AO197" s="87">
        <f t="shared" si="37"/>
        <v>1069199.0298394153</v>
      </c>
      <c r="AP197" s="87">
        <f t="shared" si="38"/>
        <v>1096998.2046152405</v>
      </c>
      <c r="AQ197" s="87">
        <f t="shared" si="39"/>
        <v>1122229.1633213907</v>
      </c>
      <c r="AR197" s="87">
        <f t="shared" si="40"/>
        <v>1153651.5798943897</v>
      </c>
      <c r="AS197" s="87">
        <f t="shared" si="41"/>
        <v>1165188.0956933335</v>
      </c>
      <c r="AT197" s="87">
        <f t="shared" si="42"/>
        <v>1174509.6004588802</v>
      </c>
      <c r="AU197" s="87">
        <f t="shared" si="43"/>
        <v>1176858.619659798</v>
      </c>
      <c r="AV197" s="87">
        <f t="shared" si="44"/>
        <v>1193334.640335035</v>
      </c>
      <c r="AW197" s="87">
        <f t="shared" si="45"/>
        <v>1218394.6677820708</v>
      </c>
      <c r="AX197" s="87">
        <f t="shared" si="46"/>
        <v>1252509.7184799686</v>
      </c>
      <c r="AY197" s="87">
        <f t="shared" si="47"/>
        <v>1261277.2865093285</v>
      </c>
      <c r="AZ197" s="87">
        <f t="shared" si="48"/>
        <v>1513532.7438111934</v>
      </c>
      <c r="BA197" s="87">
        <f t="shared" si="49"/>
        <v>1386523.0030717922</v>
      </c>
      <c r="BB197" s="87">
        <f t="shared" si="50"/>
        <v>1270171.4223944386</v>
      </c>
      <c r="BC197" s="87">
        <f t="shared" si="51"/>
        <v>1227083.0113102621</v>
      </c>
      <c r="BD197" s="87">
        <f t="shared" si="52"/>
        <v>1227083.0113102621</v>
      </c>
    </row>
    <row r="198" spans="2:56" s="79" customFormat="1" x14ac:dyDescent="0.2">
      <c r="B198" s="86">
        <f>'3. Investeringen'!B184</f>
        <v>170</v>
      </c>
      <c r="C198" s="86" t="str">
        <f>'3. Investeringen'!F184</f>
        <v>TD</v>
      </c>
      <c r="D198" s="86" t="str">
        <f>'3. Investeringen'!G184</f>
        <v>Nieuwe investeringen TD</v>
      </c>
      <c r="E198" s="121">
        <f>'3. Investeringen'!K184</f>
        <v>2004</v>
      </c>
      <c r="F198" s="20"/>
      <c r="G198" s="86">
        <f>'7. Nominale afschrijvingen'!R187</f>
        <v>1698.5796363636364</v>
      </c>
      <c r="H198" s="86">
        <f>'7. Nominale afschrijvingen'!S187</f>
        <v>1698.5796363636364</v>
      </c>
      <c r="I198" s="86">
        <f>'7. Nominale afschrijvingen'!T187</f>
        <v>1698.5796363636364</v>
      </c>
      <c r="J198" s="86">
        <f>'7. Nominale afschrijvingen'!U187</f>
        <v>1698.5796363636364</v>
      </c>
      <c r="K198" s="86">
        <f>'7. Nominale afschrijvingen'!V187</f>
        <v>1698.5796363636364</v>
      </c>
      <c r="L198" s="86">
        <f>'7. Nominale afschrijvingen'!W187</f>
        <v>1698.5796363636364</v>
      </c>
      <c r="M198" s="86">
        <f>'7. Nominale afschrijvingen'!X187</f>
        <v>1698.5796363636364</v>
      </c>
      <c r="N198" s="86">
        <f>'7. Nominale afschrijvingen'!Y187</f>
        <v>1698.5796363636364</v>
      </c>
      <c r="O198" s="86">
        <f>'7. Nominale afschrijvingen'!Z187</f>
        <v>1698.5796363636364</v>
      </c>
      <c r="P198" s="86">
        <f>'7. Nominale afschrijvingen'!AA187</f>
        <v>1698.5796363636364</v>
      </c>
      <c r="Q198" s="86">
        <f>'7. Nominale afschrijvingen'!AB187</f>
        <v>1698.5796363636364</v>
      </c>
      <c r="R198" s="86">
        <f>'7. Nominale afschrijvingen'!AC187</f>
        <v>2038.2955636363636</v>
      </c>
      <c r="S198" s="86">
        <f>'7. Nominale afschrijvingen'!AD187</f>
        <v>1973.0701056</v>
      </c>
      <c r="T198" s="86">
        <f>'7. Nominale afschrijvingen'!AE187</f>
        <v>1909.9318622207998</v>
      </c>
      <c r="U198" s="86">
        <f>'7. Nominale afschrijvingen'!AF187</f>
        <v>1848.8140426297341</v>
      </c>
      <c r="V198" s="86">
        <f>'7. Nominale afschrijvingen'!AG187</f>
        <v>1789.6519932655829</v>
      </c>
      <c r="W198" s="65"/>
      <c r="X198" s="118">
        <f>IF($C198="TD",INDEX('4. CPI-tabel'!$D$20:$Z$42,$E198-2003,X$28-2003),
IF(X$28&gt;=$E198,MAX(1,INDEX('4. CPI-tabel'!$D$20:$Z$42,MAX($E198,2010)-2003,X$28-2003)),0))</f>
        <v>1.1084974968243537</v>
      </c>
      <c r="Y198" s="118">
        <f>IF($C198="TD",INDEX('4. CPI-tabel'!$D$20:$Z$42,$E198-2003,Y$28-2003),
IF(Y$28&gt;=$E198,MAX(1,INDEX('4. CPI-tabel'!$D$20:$Z$42,MAX($E198,2010)-2003,Y$28-2003)),0))</f>
        <v>1.137318431741787</v>
      </c>
      <c r="Z198" s="118">
        <f>IF($C198="TD",INDEX('4. CPI-tabel'!$D$20:$Z$42,$E198-2003,Z$28-2003),
IF(Z$28&gt;=$E198,MAX(1,INDEX('4. CPI-tabel'!$D$20:$Z$42,MAX($E198,2010)-2003,Z$28-2003)),0))</f>
        <v>1.1634767556718479</v>
      </c>
      <c r="AA198" s="118">
        <f>IF($C198="TD",INDEX('4. CPI-tabel'!$D$20:$Z$42,$E198-2003,AA$28-2003),
IF(AA$28&gt;=$E198,MAX(1,INDEX('4. CPI-tabel'!$D$20:$Z$42,MAX($E198,2010)-2003,AA$28-2003)),0))</f>
        <v>1.1960541048306597</v>
      </c>
      <c r="AB198" s="118">
        <f>IF($C198="TD",INDEX('4. CPI-tabel'!$D$20:$Z$42,$E198-2003,AB$28-2003),
IF(AB$28&gt;=$E198,MAX(1,INDEX('4. CPI-tabel'!$D$20:$Z$42,MAX($E198,2010)-2003,AB$28-2003)),0))</f>
        <v>1.2080146458789662</v>
      </c>
      <c r="AC198" s="118">
        <f>IF($C198="TD",INDEX('4. CPI-tabel'!$D$20:$Z$42,$E198-2003,AC$28-2003),
IF(AC$28&gt;=$E198,MAX(1,INDEX('4. CPI-tabel'!$D$20:$Z$42,MAX($E198,2010)-2003,AC$28-2003)),0))</f>
        <v>1.217678763045998</v>
      </c>
      <c r="AD198" s="118">
        <f>IF($C198="TD",INDEX('4. CPI-tabel'!$D$20:$Z$42,$E198-2003,AD$28-2003),
IF(AD$28&gt;=$E198,MAX(1,INDEX('4. CPI-tabel'!$D$20:$Z$42,MAX($E198,2010)-2003,AD$28-2003)),0))</f>
        <v>1.22011412057209</v>
      </c>
      <c r="AE198" s="118">
        <f>IF($C198="TD",INDEX('4. CPI-tabel'!$D$20:$Z$42,$E198-2003,AE$28-2003),
IF(AE$28&gt;=$E198,MAX(1,INDEX('4. CPI-tabel'!$D$20:$Z$42,MAX($E198,2010)-2003,AE$28-2003)),0))</f>
        <v>1.2371957182600992</v>
      </c>
      <c r="AF198" s="118">
        <f>IF($C198="TD",INDEX('4. CPI-tabel'!$D$20:$Z$42,$E198-2003,AF$28-2003),
IF(AF$28&gt;=$E198,MAX(1,INDEX('4. CPI-tabel'!$D$20:$Z$42,MAX($E198,2010)-2003,AF$28-2003)),0))</f>
        <v>1.2631768283435612</v>
      </c>
      <c r="AG198" s="118">
        <f>IF($C198="TD",INDEX('4. CPI-tabel'!$D$20:$Z$42,$E198-2003,AG$28-2003),
IF(AG$28&gt;=$E198,MAX(1,INDEX('4. CPI-tabel'!$D$20:$Z$42,MAX($E198,2010)-2003,AG$28-2003)),0))</f>
        <v>1.2985457795371809</v>
      </c>
      <c r="AH198" s="118">
        <f>IF($C198="TD",INDEX('4. CPI-tabel'!$D$20:$Z$42,$E198-2003,AH$28-2003),
IF(AH$28&gt;=$E198,MAX(1,INDEX('4. CPI-tabel'!$D$20:$Z$42,MAX($E198,2010)-2003,AH$28-2003)),0))</f>
        <v>1.3076355999939411</v>
      </c>
      <c r="AI198" s="118">
        <f>IF($C198="TD",INDEX('4. CPI-tabel'!$D$20:$Z$42,$E198-2003,AI$28-2003),
IF(AI$28&gt;=$E198,MAX(1,INDEX('4. CPI-tabel'!$D$20:$Z$42,MAX($E198,2010)-2003,AI$28-2003)),0))</f>
        <v>1.3076355999939411</v>
      </c>
      <c r="AJ198" s="118">
        <f>IF($C198="TD",INDEX('4. CPI-tabel'!$D$20:$Z$42,$E198-2003,AJ$28-2003),
IF(AJ$28&gt;=$E198,MAX(1,INDEX('4. CPI-tabel'!$D$20:$Z$42,MAX($E198,2010)-2003,AJ$28-2003)),0))</f>
        <v>1.3076355999939411</v>
      </c>
      <c r="AK198" s="118">
        <f>IF($C198="TD",INDEX('4. CPI-tabel'!$D$20:$Z$42,$E198-2003,AK$28-2003),
IF(AK$28&gt;=$E198,MAX(1,INDEX('4. CPI-tabel'!$D$20:$Z$42,MAX($E198,2010)-2003,AK$28-2003)),0))</f>
        <v>1.3076355999939411</v>
      </c>
      <c r="AL198" s="118">
        <f>IF($C198="TD",INDEX('4. CPI-tabel'!$D$20:$Z$42,$E198-2003,AL$28-2003),
IF(AL$28&gt;=$E198,MAX(1,INDEX('4. CPI-tabel'!$D$20:$Z$42,MAX($E198,2010)-2003,AL$28-2003)),0))</f>
        <v>1.3076355999939411</v>
      </c>
      <c r="AM198" s="118">
        <f>IF($C198="TD",INDEX('4. CPI-tabel'!$D$20:$Z$42,$E198-2003,AM$28-2003),
IF(AM$28&gt;=$E198,MAX(1,INDEX('4. CPI-tabel'!$D$20:$Z$42,MAX($E198,2010)-2003,AM$28-2003)),0))</f>
        <v>1.3076355999939411</v>
      </c>
      <c r="AN198" s="20"/>
      <c r="AO198" s="87">
        <f t="shared" si="37"/>
        <v>1882.871275065912</v>
      </c>
      <c r="AP198" s="87">
        <f t="shared" si="38"/>
        <v>1931.8259282176259</v>
      </c>
      <c r="AQ198" s="87">
        <f t="shared" si="39"/>
        <v>1976.2579245666309</v>
      </c>
      <c r="AR198" s="87">
        <f t="shared" si="40"/>
        <v>2031.5931464544965</v>
      </c>
      <c r="AS198" s="87">
        <f t="shared" si="41"/>
        <v>2051.9090779190415</v>
      </c>
      <c r="AT198" s="87">
        <f t="shared" si="42"/>
        <v>2068.3243505423939</v>
      </c>
      <c r="AU198" s="87">
        <f t="shared" si="43"/>
        <v>2072.4609992434785</v>
      </c>
      <c r="AV198" s="87">
        <f t="shared" si="44"/>
        <v>2101.475453232887</v>
      </c>
      <c r="AW198" s="87">
        <f t="shared" si="45"/>
        <v>2145.6064377507778</v>
      </c>
      <c r="AX198" s="87">
        <f t="shared" si="46"/>
        <v>2205.6834180077994</v>
      </c>
      <c r="AY198" s="87">
        <f t="shared" si="47"/>
        <v>2221.123201933854</v>
      </c>
      <c r="AZ198" s="87">
        <f t="shared" si="48"/>
        <v>2665.3478423206247</v>
      </c>
      <c r="BA198" s="87">
        <f t="shared" si="49"/>
        <v>2580.0567113663647</v>
      </c>
      <c r="BB198" s="87">
        <f t="shared" si="50"/>
        <v>2497.4948966026409</v>
      </c>
      <c r="BC198" s="87">
        <f t="shared" si="51"/>
        <v>2417.5750599113562</v>
      </c>
      <c r="BD198" s="87">
        <f t="shared" si="52"/>
        <v>2340.2126579941933</v>
      </c>
    </row>
    <row r="199" spans="2:56" s="79" customFormat="1" x14ac:dyDescent="0.2">
      <c r="B199" s="86">
        <f>'3. Investeringen'!B185</f>
        <v>171</v>
      </c>
      <c r="C199" s="86" t="str">
        <f>'3. Investeringen'!F185</f>
        <v>TD</v>
      </c>
      <c r="D199" s="86" t="str">
        <f>'3. Investeringen'!G185</f>
        <v>Nieuwe investeringen TD</v>
      </c>
      <c r="E199" s="121">
        <f>'3. Investeringen'!K185</f>
        <v>2004</v>
      </c>
      <c r="F199" s="20"/>
      <c r="G199" s="86">
        <f>'7. Nominale afschrijvingen'!R188</f>
        <v>8488.5691111111119</v>
      </c>
      <c r="H199" s="86">
        <f>'7. Nominale afschrijvingen'!S188</f>
        <v>8488.5691111111119</v>
      </c>
      <c r="I199" s="86">
        <f>'7. Nominale afschrijvingen'!T188</f>
        <v>8488.5691111111119</v>
      </c>
      <c r="J199" s="86">
        <f>'7. Nominale afschrijvingen'!U188</f>
        <v>8488.5691111111119</v>
      </c>
      <c r="K199" s="86">
        <f>'7. Nominale afschrijvingen'!V188</f>
        <v>8488.5691111111119</v>
      </c>
      <c r="L199" s="86">
        <f>'7. Nominale afschrijvingen'!W188</f>
        <v>8488.5691111111119</v>
      </c>
      <c r="M199" s="86">
        <f>'7. Nominale afschrijvingen'!X188</f>
        <v>8488.5691111111119</v>
      </c>
      <c r="N199" s="86">
        <f>'7. Nominale afschrijvingen'!Y188</f>
        <v>8488.5691111111119</v>
      </c>
      <c r="O199" s="86">
        <f>'7. Nominale afschrijvingen'!Z188</f>
        <v>8488.5691111111119</v>
      </c>
      <c r="P199" s="86">
        <f>'7. Nominale afschrijvingen'!AA188</f>
        <v>8488.5691111111119</v>
      </c>
      <c r="Q199" s="86">
        <f>'7. Nominale afschrijvingen'!AB188</f>
        <v>8488.5691111111119</v>
      </c>
      <c r="R199" s="86">
        <f>'7. Nominale afschrijvingen'!AC188</f>
        <v>10186.282933333334</v>
      </c>
      <c r="S199" s="86">
        <f>'7. Nominale afschrijvingen'!AD188</f>
        <v>9741.7905871515159</v>
      </c>
      <c r="T199" s="86">
        <f>'7. Nominale afschrijvingen'!AE188</f>
        <v>9316.6942706212685</v>
      </c>
      <c r="U199" s="86">
        <f>'7. Nominale afschrijvingen'!AF188</f>
        <v>8910.1476115396126</v>
      </c>
      <c r="V199" s="86">
        <f>'7. Nominale afschrijvingen'!AG188</f>
        <v>8521.341170308795</v>
      </c>
      <c r="W199" s="65"/>
      <c r="X199" s="118">
        <f>IF($C199="TD",INDEX('4. CPI-tabel'!$D$20:$Z$42,$E199-2003,X$28-2003),
IF(X$28&gt;=$E199,MAX(1,INDEX('4. CPI-tabel'!$D$20:$Z$42,MAX($E199,2010)-2003,X$28-2003)),0))</f>
        <v>1.1084974968243537</v>
      </c>
      <c r="Y199" s="118">
        <f>IF($C199="TD",INDEX('4. CPI-tabel'!$D$20:$Z$42,$E199-2003,Y$28-2003),
IF(Y$28&gt;=$E199,MAX(1,INDEX('4. CPI-tabel'!$D$20:$Z$42,MAX($E199,2010)-2003,Y$28-2003)),0))</f>
        <v>1.137318431741787</v>
      </c>
      <c r="Z199" s="118">
        <f>IF($C199="TD",INDEX('4. CPI-tabel'!$D$20:$Z$42,$E199-2003,Z$28-2003),
IF(Z$28&gt;=$E199,MAX(1,INDEX('4. CPI-tabel'!$D$20:$Z$42,MAX($E199,2010)-2003,Z$28-2003)),0))</f>
        <v>1.1634767556718479</v>
      </c>
      <c r="AA199" s="118">
        <f>IF($C199="TD",INDEX('4. CPI-tabel'!$D$20:$Z$42,$E199-2003,AA$28-2003),
IF(AA$28&gt;=$E199,MAX(1,INDEX('4. CPI-tabel'!$D$20:$Z$42,MAX($E199,2010)-2003,AA$28-2003)),0))</f>
        <v>1.1960541048306597</v>
      </c>
      <c r="AB199" s="118">
        <f>IF($C199="TD",INDEX('4. CPI-tabel'!$D$20:$Z$42,$E199-2003,AB$28-2003),
IF(AB$28&gt;=$E199,MAX(1,INDEX('4. CPI-tabel'!$D$20:$Z$42,MAX($E199,2010)-2003,AB$28-2003)),0))</f>
        <v>1.2080146458789662</v>
      </c>
      <c r="AC199" s="118">
        <f>IF($C199="TD",INDEX('4. CPI-tabel'!$D$20:$Z$42,$E199-2003,AC$28-2003),
IF(AC$28&gt;=$E199,MAX(1,INDEX('4. CPI-tabel'!$D$20:$Z$42,MAX($E199,2010)-2003,AC$28-2003)),0))</f>
        <v>1.217678763045998</v>
      </c>
      <c r="AD199" s="118">
        <f>IF($C199="TD",INDEX('4. CPI-tabel'!$D$20:$Z$42,$E199-2003,AD$28-2003),
IF(AD$28&gt;=$E199,MAX(1,INDEX('4. CPI-tabel'!$D$20:$Z$42,MAX($E199,2010)-2003,AD$28-2003)),0))</f>
        <v>1.22011412057209</v>
      </c>
      <c r="AE199" s="118">
        <f>IF($C199="TD",INDEX('4. CPI-tabel'!$D$20:$Z$42,$E199-2003,AE$28-2003),
IF(AE$28&gt;=$E199,MAX(1,INDEX('4. CPI-tabel'!$D$20:$Z$42,MAX($E199,2010)-2003,AE$28-2003)),0))</f>
        <v>1.2371957182600992</v>
      </c>
      <c r="AF199" s="118">
        <f>IF($C199="TD",INDEX('4. CPI-tabel'!$D$20:$Z$42,$E199-2003,AF$28-2003),
IF(AF$28&gt;=$E199,MAX(1,INDEX('4. CPI-tabel'!$D$20:$Z$42,MAX($E199,2010)-2003,AF$28-2003)),0))</f>
        <v>1.2631768283435612</v>
      </c>
      <c r="AG199" s="118">
        <f>IF($C199="TD",INDEX('4. CPI-tabel'!$D$20:$Z$42,$E199-2003,AG$28-2003),
IF(AG$28&gt;=$E199,MAX(1,INDEX('4. CPI-tabel'!$D$20:$Z$42,MAX($E199,2010)-2003,AG$28-2003)),0))</f>
        <v>1.2985457795371809</v>
      </c>
      <c r="AH199" s="118">
        <f>IF($C199="TD",INDEX('4. CPI-tabel'!$D$20:$Z$42,$E199-2003,AH$28-2003),
IF(AH$28&gt;=$E199,MAX(1,INDEX('4. CPI-tabel'!$D$20:$Z$42,MAX($E199,2010)-2003,AH$28-2003)),0))</f>
        <v>1.3076355999939411</v>
      </c>
      <c r="AI199" s="118">
        <f>IF($C199="TD",INDEX('4. CPI-tabel'!$D$20:$Z$42,$E199-2003,AI$28-2003),
IF(AI$28&gt;=$E199,MAX(1,INDEX('4. CPI-tabel'!$D$20:$Z$42,MAX($E199,2010)-2003,AI$28-2003)),0))</f>
        <v>1.3076355999939411</v>
      </c>
      <c r="AJ199" s="118">
        <f>IF($C199="TD",INDEX('4. CPI-tabel'!$D$20:$Z$42,$E199-2003,AJ$28-2003),
IF(AJ$28&gt;=$E199,MAX(1,INDEX('4. CPI-tabel'!$D$20:$Z$42,MAX($E199,2010)-2003,AJ$28-2003)),0))</f>
        <v>1.3076355999939411</v>
      </c>
      <c r="AK199" s="118">
        <f>IF($C199="TD",INDEX('4. CPI-tabel'!$D$20:$Z$42,$E199-2003,AK$28-2003),
IF(AK$28&gt;=$E199,MAX(1,INDEX('4. CPI-tabel'!$D$20:$Z$42,MAX($E199,2010)-2003,AK$28-2003)),0))</f>
        <v>1.3076355999939411</v>
      </c>
      <c r="AL199" s="118">
        <f>IF($C199="TD",INDEX('4. CPI-tabel'!$D$20:$Z$42,$E199-2003,AL$28-2003),
IF(AL$28&gt;=$E199,MAX(1,INDEX('4. CPI-tabel'!$D$20:$Z$42,MAX($E199,2010)-2003,AL$28-2003)),0))</f>
        <v>1.3076355999939411</v>
      </c>
      <c r="AM199" s="118">
        <f>IF($C199="TD",INDEX('4. CPI-tabel'!$D$20:$Z$42,$E199-2003,AM$28-2003),
IF(AM$28&gt;=$E199,MAX(1,INDEX('4. CPI-tabel'!$D$20:$Z$42,MAX($E199,2010)-2003,AM$28-2003)),0))</f>
        <v>1.3076355999939411</v>
      </c>
      <c r="AN199" s="20"/>
      <c r="AO199" s="87">
        <f t="shared" si="37"/>
        <v>9409.5576112871968</v>
      </c>
      <c r="AP199" s="87">
        <f t="shared" si="38"/>
        <v>9654.2061091806645</v>
      </c>
      <c r="AQ199" s="87">
        <f t="shared" si="39"/>
        <v>9876.2528496918185</v>
      </c>
      <c r="AR199" s="87">
        <f t="shared" si="40"/>
        <v>10152.787929483189</v>
      </c>
      <c r="AS199" s="87">
        <f t="shared" si="41"/>
        <v>10254.315808778021</v>
      </c>
      <c r="AT199" s="87">
        <f t="shared" si="42"/>
        <v>10336.350335248246</v>
      </c>
      <c r="AU199" s="87">
        <f t="shared" si="43"/>
        <v>10357.023035918743</v>
      </c>
      <c r="AV199" s="87">
        <f t="shared" si="44"/>
        <v>10502.021358421604</v>
      </c>
      <c r="AW199" s="87">
        <f t="shared" si="45"/>
        <v>10722.563806948456</v>
      </c>
      <c r="AX199" s="87">
        <f t="shared" si="46"/>
        <v>11022.795593543013</v>
      </c>
      <c r="AY199" s="87">
        <f t="shared" si="47"/>
        <v>11099.955162697814</v>
      </c>
      <c r="AZ199" s="87">
        <f t="shared" si="48"/>
        <v>13319.946195237377</v>
      </c>
      <c r="BA199" s="87">
        <f t="shared" si="49"/>
        <v>12738.7121794452</v>
      </c>
      <c r="BB199" s="87">
        <f t="shared" si="50"/>
        <v>12182.841102523957</v>
      </c>
      <c r="BC199" s="87">
        <f t="shared" si="51"/>
        <v>11651.226218050182</v>
      </c>
      <c r="BD199" s="87">
        <f t="shared" si="52"/>
        <v>11142.809073989813</v>
      </c>
    </row>
    <row r="200" spans="2:56" s="79" customFormat="1" x14ac:dyDescent="0.2">
      <c r="B200" s="86">
        <f>'3. Investeringen'!B186</f>
        <v>172</v>
      </c>
      <c r="C200" s="86" t="str">
        <f>'3. Investeringen'!F186</f>
        <v>TD</v>
      </c>
      <c r="D200" s="86" t="str">
        <f>'3. Investeringen'!G186</f>
        <v>Nieuwe investeringen TD</v>
      </c>
      <c r="E200" s="121">
        <f>'3. Investeringen'!K186</f>
        <v>2004</v>
      </c>
      <c r="F200" s="20"/>
      <c r="G200" s="86">
        <f>'7. Nominale afschrijvingen'!R189</f>
        <v>2271.6276666666668</v>
      </c>
      <c r="H200" s="86">
        <f>'7. Nominale afschrijvingen'!S189</f>
        <v>2271.6276666666668</v>
      </c>
      <c r="I200" s="86">
        <f>'7. Nominale afschrijvingen'!T189</f>
        <v>2271.6276666666668</v>
      </c>
      <c r="J200" s="86">
        <f>'7. Nominale afschrijvingen'!U189</f>
        <v>2271.6276666666668</v>
      </c>
      <c r="K200" s="86">
        <f>'7. Nominale afschrijvingen'!V189</f>
        <v>2271.6276666666668</v>
      </c>
      <c r="L200" s="86">
        <f>'7. Nominale afschrijvingen'!W189</f>
        <v>2271.6276666666668</v>
      </c>
      <c r="M200" s="86">
        <f>'7. Nominale afschrijvingen'!X189</f>
        <v>2271.6276666666668</v>
      </c>
      <c r="N200" s="86">
        <f>'7. Nominale afschrijvingen'!Y189</f>
        <v>2271.6276666666668</v>
      </c>
      <c r="O200" s="86">
        <f>'7. Nominale afschrijvingen'!Z189</f>
        <v>2271.6276666666668</v>
      </c>
      <c r="P200" s="86">
        <f>'7. Nominale afschrijvingen'!AA189</f>
        <v>2271.6276666666668</v>
      </c>
      <c r="Q200" s="86">
        <f>'7. Nominale afschrijvingen'!AB189</f>
        <v>2271.6276666666668</v>
      </c>
      <c r="R200" s="86">
        <f>'7. Nominale afschrijvingen'!AC189</f>
        <v>2725.9531999999995</v>
      </c>
      <c r="S200" s="86">
        <f>'7. Nominale afschrijvingen'!AD189</f>
        <v>2464.2616927999998</v>
      </c>
      <c r="T200" s="86">
        <f>'7. Nominale afschrijvingen'!AE189</f>
        <v>2227.6925702911999</v>
      </c>
      <c r="U200" s="86">
        <f>'7. Nominale afschrijvingen'!AF189</f>
        <v>2208.1514073939084</v>
      </c>
      <c r="V200" s="86">
        <f>'7. Nominale afschrijvingen'!AG189</f>
        <v>2208.1514073939084</v>
      </c>
      <c r="W200" s="65"/>
      <c r="X200" s="118">
        <f>IF($C200="TD",INDEX('4. CPI-tabel'!$D$20:$Z$42,$E200-2003,X$28-2003),
IF(X$28&gt;=$E200,MAX(1,INDEX('4. CPI-tabel'!$D$20:$Z$42,MAX($E200,2010)-2003,X$28-2003)),0))</f>
        <v>1.1084974968243537</v>
      </c>
      <c r="Y200" s="118">
        <f>IF($C200="TD",INDEX('4. CPI-tabel'!$D$20:$Z$42,$E200-2003,Y$28-2003),
IF(Y$28&gt;=$E200,MAX(1,INDEX('4. CPI-tabel'!$D$20:$Z$42,MAX($E200,2010)-2003,Y$28-2003)),0))</f>
        <v>1.137318431741787</v>
      </c>
      <c r="Z200" s="118">
        <f>IF($C200="TD",INDEX('4. CPI-tabel'!$D$20:$Z$42,$E200-2003,Z$28-2003),
IF(Z$28&gt;=$E200,MAX(1,INDEX('4. CPI-tabel'!$D$20:$Z$42,MAX($E200,2010)-2003,Z$28-2003)),0))</f>
        <v>1.1634767556718479</v>
      </c>
      <c r="AA200" s="118">
        <f>IF($C200="TD",INDEX('4. CPI-tabel'!$D$20:$Z$42,$E200-2003,AA$28-2003),
IF(AA$28&gt;=$E200,MAX(1,INDEX('4. CPI-tabel'!$D$20:$Z$42,MAX($E200,2010)-2003,AA$28-2003)),0))</f>
        <v>1.1960541048306597</v>
      </c>
      <c r="AB200" s="118">
        <f>IF($C200="TD",INDEX('4. CPI-tabel'!$D$20:$Z$42,$E200-2003,AB$28-2003),
IF(AB$28&gt;=$E200,MAX(1,INDEX('4. CPI-tabel'!$D$20:$Z$42,MAX($E200,2010)-2003,AB$28-2003)),0))</f>
        <v>1.2080146458789662</v>
      </c>
      <c r="AC200" s="118">
        <f>IF($C200="TD",INDEX('4. CPI-tabel'!$D$20:$Z$42,$E200-2003,AC$28-2003),
IF(AC$28&gt;=$E200,MAX(1,INDEX('4. CPI-tabel'!$D$20:$Z$42,MAX($E200,2010)-2003,AC$28-2003)),0))</f>
        <v>1.217678763045998</v>
      </c>
      <c r="AD200" s="118">
        <f>IF($C200="TD",INDEX('4. CPI-tabel'!$D$20:$Z$42,$E200-2003,AD$28-2003),
IF(AD$28&gt;=$E200,MAX(1,INDEX('4. CPI-tabel'!$D$20:$Z$42,MAX($E200,2010)-2003,AD$28-2003)),0))</f>
        <v>1.22011412057209</v>
      </c>
      <c r="AE200" s="118">
        <f>IF($C200="TD",INDEX('4. CPI-tabel'!$D$20:$Z$42,$E200-2003,AE$28-2003),
IF(AE$28&gt;=$E200,MAX(1,INDEX('4. CPI-tabel'!$D$20:$Z$42,MAX($E200,2010)-2003,AE$28-2003)),0))</f>
        <v>1.2371957182600992</v>
      </c>
      <c r="AF200" s="118">
        <f>IF($C200="TD",INDEX('4. CPI-tabel'!$D$20:$Z$42,$E200-2003,AF$28-2003),
IF(AF$28&gt;=$E200,MAX(1,INDEX('4. CPI-tabel'!$D$20:$Z$42,MAX($E200,2010)-2003,AF$28-2003)),0))</f>
        <v>1.2631768283435612</v>
      </c>
      <c r="AG200" s="118">
        <f>IF($C200="TD",INDEX('4. CPI-tabel'!$D$20:$Z$42,$E200-2003,AG$28-2003),
IF(AG$28&gt;=$E200,MAX(1,INDEX('4. CPI-tabel'!$D$20:$Z$42,MAX($E200,2010)-2003,AG$28-2003)),0))</f>
        <v>1.2985457795371809</v>
      </c>
      <c r="AH200" s="118">
        <f>IF($C200="TD",INDEX('4. CPI-tabel'!$D$20:$Z$42,$E200-2003,AH$28-2003),
IF(AH$28&gt;=$E200,MAX(1,INDEX('4. CPI-tabel'!$D$20:$Z$42,MAX($E200,2010)-2003,AH$28-2003)),0))</f>
        <v>1.3076355999939411</v>
      </c>
      <c r="AI200" s="118">
        <f>IF($C200="TD",INDEX('4. CPI-tabel'!$D$20:$Z$42,$E200-2003,AI$28-2003),
IF(AI$28&gt;=$E200,MAX(1,INDEX('4. CPI-tabel'!$D$20:$Z$42,MAX($E200,2010)-2003,AI$28-2003)),0))</f>
        <v>1.3076355999939411</v>
      </c>
      <c r="AJ200" s="118">
        <f>IF($C200="TD",INDEX('4. CPI-tabel'!$D$20:$Z$42,$E200-2003,AJ$28-2003),
IF(AJ$28&gt;=$E200,MAX(1,INDEX('4. CPI-tabel'!$D$20:$Z$42,MAX($E200,2010)-2003,AJ$28-2003)),0))</f>
        <v>1.3076355999939411</v>
      </c>
      <c r="AK200" s="118">
        <f>IF($C200="TD",INDEX('4. CPI-tabel'!$D$20:$Z$42,$E200-2003,AK$28-2003),
IF(AK$28&gt;=$E200,MAX(1,INDEX('4. CPI-tabel'!$D$20:$Z$42,MAX($E200,2010)-2003,AK$28-2003)),0))</f>
        <v>1.3076355999939411</v>
      </c>
      <c r="AL200" s="118">
        <f>IF($C200="TD",INDEX('4. CPI-tabel'!$D$20:$Z$42,$E200-2003,AL$28-2003),
IF(AL$28&gt;=$E200,MAX(1,INDEX('4. CPI-tabel'!$D$20:$Z$42,MAX($E200,2010)-2003,AL$28-2003)),0))</f>
        <v>1.3076355999939411</v>
      </c>
      <c r="AM200" s="118">
        <f>IF($C200="TD",INDEX('4. CPI-tabel'!$D$20:$Z$42,$E200-2003,AM$28-2003),
IF(AM$28&gt;=$E200,MAX(1,INDEX('4. CPI-tabel'!$D$20:$Z$42,MAX($E200,2010)-2003,AM$28-2003)),0))</f>
        <v>1.3076355999939411</v>
      </c>
      <c r="AN200" s="20"/>
      <c r="AO200" s="87">
        <f t="shared" si="37"/>
        <v>2518.0935822169477</v>
      </c>
      <c r="AP200" s="87">
        <f t="shared" si="38"/>
        <v>2583.5640153545883</v>
      </c>
      <c r="AQ200" s="87">
        <f t="shared" si="39"/>
        <v>2642.9859877077433</v>
      </c>
      <c r="AR200" s="87">
        <f t="shared" si="40"/>
        <v>2716.9895953635601</v>
      </c>
      <c r="AS200" s="87">
        <f t="shared" si="41"/>
        <v>2744.1594913171957</v>
      </c>
      <c r="AT200" s="87">
        <f t="shared" si="42"/>
        <v>2766.1127672477332</v>
      </c>
      <c r="AU200" s="87">
        <f t="shared" si="43"/>
        <v>2771.6449927822291</v>
      </c>
      <c r="AV200" s="87">
        <f t="shared" si="44"/>
        <v>2810.4480226811802</v>
      </c>
      <c r="AW200" s="87">
        <f t="shared" si="45"/>
        <v>2869.4674311574845</v>
      </c>
      <c r="AX200" s="87">
        <f t="shared" si="46"/>
        <v>2949.812519229894</v>
      </c>
      <c r="AY200" s="87">
        <f t="shared" si="47"/>
        <v>2970.4612068645033</v>
      </c>
      <c r="AZ200" s="87">
        <f t="shared" si="48"/>
        <v>3564.5534482374028</v>
      </c>
      <c r="BA200" s="87">
        <f t="shared" si="49"/>
        <v>3222.3563172066124</v>
      </c>
      <c r="BB200" s="87">
        <f t="shared" si="50"/>
        <v>2913.010110754778</v>
      </c>
      <c r="BC200" s="87">
        <f t="shared" si="51"/>
        <v>2887.457390484999</v>
      </c>
      <c r="BD200" s="87">
        <f t="shared" si="52"/>
        <v>2887.457390484999</v>
      </c>
    </row>
    <row r="201" spans="2:56" s="79" customFormat="1" x14ac:dyDescent="0.2">
      <c r="B201" s="86">
        <f>'3. Investeringen'!B187</f>
        <v>173</v>
      </c>
      <c r="C201" s="86" t="str">
        <f>'3. Investeringen'!F187</f>
        <v>TD</v>
      </c>
      <c r="D201" s="86" t="str">
        <f>'3. Investeringen'!G187</f>
        <v>Nieuwe investeringen TD</v>
      </c>
      <c r="E201" s="121">
        <f>'3. Investeringen'!K187</f>
        <v>2005</v>
      </c>
      <c r="F201" s="20"/>
      <c r="G201" s="86">
        <f>'7. Nominale afschrijvingen'!R190</f>
        <v>-41.446000000000005</v>
      </c>
      <c r="H201" s="86">
        <f>'7. Nominale afschrijvingen'!S190</f>
        <v>-41.446000000000005</v>
      </c>
      <c r="I201" s="86">
        <f>'7. Nominale afschrijvingen'!T190</f>
        <v>-41.446000000000005</v>
      </c>
      <c r="J201" s="86">
        <f>'7. Nominale afschrijvingen'!U190</f>
        <v>-41.446000000000005</v>
      </c>
      <c r="K201" s="86">
        <f>'7. Nominale afschrijvingen'!V190</f>
        <v>-41.446000000000005</v>
      </c>
      <c r="L201" s="86">
        <f>'7. Nominale afschrijvingen'!W190</f>
        <v>-41.446000000000005</v>
      </c>
      <c r="M201" s="86">
        <f>'7. Nominale afschrijvingen'!X190</f>
        <v>-41.446000000000005</v>
      </c>
      <c r="N201" s="86">
        <f>'7. Nominale afschrijvingen'!Y190</f>
        <v>-41.446000000000005</v>
      </c>
      <c r="O201" s="86">
        <f>'7. Nominale afschrijvingen'!Z190</f>
        <v>-41.446000000000005</v>
      </c>
      <c r="P201" s="86">
        <f>'7. Nominale afschrijvingen'!AA190</f>
        <v>-41.446000000000005</v>
      </c>
      <c r="Q201" s="86">
        <f>'7. Nominale afschrijvingen'!AB190</f>
        <v>-41.446000000000005</v>
      </c>
      <c r="R201" s="86">
        <f>'7. Nominale afschrijvingen'!AC190</f>
        <v>-49.735199999999999</v>
      </c>
      <c r="S201" s="86">
        <f>'7. Nominale afschrijvingen'!AD190</f>
        <v>-48.185011948051944</v>
      </c>
      <c r="T201" s="86">
        <f>'7. Nominale afschrijvingen'!AE190</f>
        <v>-46.683141445775007</v>
      </c>
      <c r="U201" s="86">
        <f>'7. Nominale afschrijvingen'!AF190</f>
        <v>-45.228082491620981</v>
      </c>
      <c r="V201" s="86">
        <f>'7. Nominale afschrijvingen'!AG190</f>
        <v>-43.818376024349675</v>
      </c>
      <c r="W201" s="65"/>
      <c r="X201" s="118">
        <f>IF($C201="TD",INDEX('4. CPI-tabel'!$D$20:$Z$42,$E201-2003,X$28-2003),
IF(X$28&gt;=$E201,MAX(1,INDEX('4. CPI-tabel'!$D$20:$Z$42,MAX($E201,2010)-2003,X$28-2003)),0))</f>
        <v>1.0964366931991631</v>
      </c>
      <c r="Y201" s="118">
        <f>IF($C201="TD",INDEX('4. CPI-tabel'!$D$20:$Z$42,$E201-2003,Y$28-2003),
IF(Y$28&gt;=$E201,MAX(1,INDEX('4. CPI-tabel'!$D$20:$Z$42,MAX($E201,2010)-2003,Y$28-2003)),0))</f>
        <v>1.1249440472223413</v>
      </c>
      <c r="Z201" s="118">
        <f>IF($C201="TD",INDEX('4. CPI-tabel'!$D$20:$Z$42,$E201-2003,Z$28-2003),
IF(Z$28&gt;=$E201,MAX(1,INDEX('4. CPI-tabel'!$D$20:$Z$42,MAX($E201,2010)-2003,Z$28-2003)),0))</f>
        <v>1.1508177603084551</v>
      </c>
      <c r="AA201" s="118">
        <f>IF($C201="TD",INDEX('4. CPI-tabel'!$D$20:$Z$42,$E201-2003,AA$28-2003),
IF(AA$28&gt;=$E201,MAX(1,INDEX('4. CPI-tabel'!$D$20:$Z$42,MAX($E201,2010)-2003,AA$28-2003)),0))</f>
        <v>1.1830406575970918</v>
      </c>
      <c r="AB201" s="118">
        <f>IF($C201="TD",INDEX('4. CPI-tabel'!$D$20:$Z$42,$E201-2003,AB$28-2003),
IF(AB$28&gt;=$E201,MAX(1,INDEX('4. CPI-tabel'!$D$20:$Z$42,MAX($E201,2010)-2003,AB$28-2003)),0))</f>
        <v>1.1948710641730627</v>
      </c>
      <c r="AC201" s="118">
        <f>IF($C201="TD",INDEX('4. CPI-tabel'!$D$20:$Z$42,$E201-2003,AC$28-2003),
IF(AC$28&gt;=$E201,MAX(1,INDEX('4. CPI-tabel'!$D$20:$Z$42,MAX($E201,2010)-2003,AC$28-2003)),0))</f>
        <v>1.2044300326864472</v>
      </c>
      <c r="AD201" s="118">
        <f>IF($C201="TD",INDEX('4. CPI-tabel'!$D$20:$Z$42,$E201-2003,AD$28-2003),
IF(AD$28&gt;=$E201,MAX(1,INDEX('4. CPI-tabel'!$D$20:$Z$42,MAX($E201,2010)-2003,AD$28-2003)),0))</f>
        <v>1.2068388927518201</v>
      </c>
      <c r="AE201" s="118">
        <f>IF($C201="TD",INDEX('4. CPI-tabel'!$D$20:$Z$42,$E201-2003,AE$28-2003),
IF(AE$28&gt;=$E201,MAX(1,INDEX('4. CPI-tabel'!$D$20:$Z$42,MAX($E201,2010)-2003,AE$28-2003)),0))</f>
        <v>1.2237346372503457</v>
      </c>
      <c r="AF201" s="118">
        <f>IF($C201="TD",INDEX('4. CPI-tabel'!$D$20:$Z$42,$E201-2003,AF$28-2003),
IF(AF$28&gt;=$E201,MAX(1,INDEX('4. CPI-tabel'!$D$20:$Z$42,MAX($E201,2010)-2003,AF$28-2003)),0))</f>
        <v>1.2494330646326028</v>
      </c>
      <c r="AG201" s="118">
        <f>IF($C201="TD",INDEX('4. CPI-tabel'!$D$20:$Z$42,$E201-2003,AG$28-2003),
IF(AG$28&gt;=$E201,MAX(1,INDEX('4. CPI-tabel'!$D$20:$Z$42,MAX($E201,2010)-2003,AG$28-2003)),0))</f>
        <v>1.2844171904423158</v>
      </c>
      <c r="AH201" s="118">
        <f>IF($C201="TD",INDEX('4. CPI-tabel'!$D$20:$Z$42,$E201-2003,AH$28-2003),
IF(AH$28&gt;=$E201,MAX(1,INDEX('4. CPI-tabel'!$D$20:$Z$42,MAX($E201,2010)-2003,AH$28-2003)),0))</f>
        <v>1.2934081107754118</v>
      </c>
      <c r="AI201" s="118">
        <f>IF($C201="TD",INDEX('4. CPI-tabel'!$D$20:$Z$42,$E201-2003,AI$28-2003),
IF(AI$28&gt;=$E201,MAX(1,INDEX('4. CPI-tabel'!$D$20:$Z$42,MAX($E201,2010)-2003,AI$28-2003)),0))</f>
        <v>1.2934081107754118</v>
      </c>
      <c r="AJ201" s="118">
        <f>IF($C201="TD",INDEX('4. CPI-tabel'!$D$20:$Z$42,$E201-2003,AJ$28-2003),
IF(AJ$28&gt;=$E201,MAX(1,INDEX('4. CPI-tabel'!$D$20:$Z$42,MAX($E201,2010)-2003,AJ$28-2003)),0))</f>
        <v>1.2934081107754118</v>
      </c>
      <c r="AK201" s="118">
        <f>IF($C201="TD",INDEX('4. CPI-tabel'!$D$20:$Z$42,$E201-2003,AK$28-2003),
IF(AK$28&gt;=$E201,MAX(1,INDEX('4. CPI-tabel'!$D$20:$Z$42,MAX($E201,2010)-2003,AK$28-2003)),0))</f>
        <v>1.2934081107754118</v>
      </c>
      <c r="AL201" s="118">
        <f>IF($C201="TD",INDEX('4. CPI-tabel'!$D$20:$Z$42,$E201-2003,AL$28-2003),
IF(AL$28&gt;=$E201,MAX(1,INDEX('4. CPI-tabel'!$D$20:$Z$42,MAX($E201,2010)-2003,AL$28-2003)),0))</f>
        <v>1.2934081107754118</v>
      </c>
      <c r="AM201" s="118">
        <f>IF($C201="TD",INDEX('4. CPI-tabel'!$D$20:$Z$42,$E201-2003,AM$28-2003),
IF(AM$28&gt;=$E201,MAX(1,INDEX('4. CPI-tabel'!$D$20:$Z$42,MAX($E201,2010)-2003,AM$28-2003)),0))</f>
        <v>1.2934081107754118</v>
      </c>
      <c r="AN201" s="20"/>
      <c r="AO201" s="87">
        <f t="shared" si="37"/>
        <v>-45.44291518633252</v>
      </c>
      <c r="AP201" s="87">
        <f t="shared" si="38"/>
        <v>-46.624430981177163</v>
      </c>
      <c r="AQ201" s="87">
        <f t="shared" si="39"/>
        <v>-47.696792893744231</v>
      </c>
      <c r="AR201" s="87">
        <f t="shared" si="40"/>
        <v>-49.03230309476907</v>
      </c>
      <c r="AS201" s="87">
        <f t="shared" si="41"/>
        <v>-49.522626125716762</v>
      </c>
      <c r="AT201" s="87">
        <f t="shared" si="42"/>
        <v>-49.918807134722499</v>
      </c>
      <c r="AU201" s="87">
        <f t="shared" si="43"/>
        <v>-50.018644748991939</v>
      </c>
      <c r="AV201" s="87">
        <f t="shared" si="44"/>
        <v>-50.718905775477836</v>
      </c>
      <c r="AW201" s="87">
        <f t="shared" si="45"/>
        <v>-51.784002796762863</v>
      </c>
      <c r="AX201" s="87">
        <f t="shared" si="46"/>
        <v>-53.233954875072229</v>
      </c>
      <c r="AY201" s="87">
        <f t="shared" si="47"/>
        <v>-53.606592559197729</v>
      </c>
      <c r="AZ201" s="87">
        <f t="shared" si="48"/>
        <v>-64.327911071037263</v>
      </c>
      <c r="BA201" s="87">
        <f t="shared" si="49"/>
        <v>-62.32288527142051</v>
      </c>
      <c r="BB201" s="87">
        <f t="shared" si="50"/>
        <v>-60.380353782441183</v>
      </c>
      <c r="BC201" s="87">
        <f t="shared" si="51"/>
        <v>-58.498368729481975</v>
      </c>
      <c r="BD201" s="87">
        <f t="shared" si="52"/>
        <v>-56.675042950900718</v>
      </c>
    </row>
    <row r="202" spans="2:56" s="79" customFormat="1" x14ac:dyDescent="0.2">
      <c r="B202" s="86">
        <f>'3. Investeringen'!B188</f>
        <v>174</v>
      </c>
      <c r="C202" s="86" t="str">
        <f>'3. Investeringen'!F188</f>
        <v>TD</v>
      </c>
      <c r="D202" s="86" t="str">
        <f>'3. Investeringen'!G188</f>
        <v>Nieuwe investeringen TD</v>
      </c>
      <c r="E202" s="121">
        <f>'3. Investeringen'!K188</f>
        <v>2005</v>
      </c>
      <c r="F202" s="20"/>
      <c r="G202" s="86">
        <f>'7. Nominale afschrijvingen'!R191</f>
        <v>6182.3415555555557</v>
      </c>
      <c r="H202" s="86">
        <f>'7. Nominale afschrijvingen'!S191</f>
        <v>6182.3415555555557</v>
      </c>
      <c r="I202" s="86">
        <f>'7. Nominale afschrijvingen'!T191</f>
        <v>6182.3415555555557</v>
      </c>
      <c r="J202" s="86">
        <f>'7. Nominale afschrijvingen'!U191</f>
        <v>6182.3415555555557</v>
      </c>
      <c r="K202" s="86">
        <f>'7. Nominale afschrijvingen'!V191</f>
        <v>6182.3415555555557</v>
      </c>
      <c r="L202" s="86">
        <f>'7. Nominale afschrijvingen'!W191</f>
        <v>6182.3415555555557</v>
      </c>
      <c r="M202" s="86">
        <f>'7. Nominale afschrijvingen'!X191</f>
        <v>6182.3415555555557</v>
      </c>
      <c r="N202" s="86">
        <f>'7. Nominale afschrijvingen'!Y191</f>
        <v>6182.3415555555557</v>
      </c>
      <c r="O202" s="86">
        <f>'7. Nominale afschrijvingen'!Z191</f>
        <v>6182.3415555555557</v>
      </c>
      <c r="P202" s="86">
        <f>'7. Nominale afschrijvingen'!AA191</f>
        <v>6182.3415555555557</v>
      </c>
      <c r="Q202" s="86">
        <f>'7. Nominale afschrijvingen'!AB191</f>
        <v>6182.3415555555557</v>
      </c>
      <c r="R202" s="86">
        <f>'7. Nominale afschrijvingen'!AC191</f>
        <v>7418.8098666666665</v>
      </c>
      <c r="S202" s="86">
        <f>'7. Nominale afschrijvingen'!AD191</f>
        <v>7106.4389249122796</v>
      </c>
      <c r="T202" s="86">
        <f>'7. Nominale afschrijvingen'!AE191</f>
        <v>6807.2204438633416</v>
      </c>
      <c r="U202" s="86">
        <f>'7. Nominale afschrijvingen'!AF191</f>
        <v>6520.6006357006754</v>
      </c>
      <c r="V202" s="86">
        <f>'7. Nominale afschrijvingen'!AG191</f>
        <v>6246.0490299869625</v>
      </c>
      <c r="W202" s="65"/>
      <c r="X202" s="118">
        <f>IF($C202="TD",INDEX('4. CPI-tabel'!$D$20:$Z$42,$E202-2003,X$28-2003),
IF(X$28&gt;=$E202,MAX(1,INDEX('4. CPI-tabel'!$D$20:$Z$42,MAX($E202,2010)-2003,X$28-2003)),0))</f>
        <v>1.0964366931991631</v>
      </c>
      <c r="Y202" s="118">
        <f>IF($C202="TD",INDEX('4. CPI-tabel'!$D$20:$Z$42,$E202-2003,Y$28-2003),
IF(Y$28&gt;=$E202,MAX(1,INDEX('4. CPI-tabel'!$D$20:$Z$42,MAX($E202,2010)-2003,Y$28-2003)),0))</f>
        <v>1.1249440472223413</v>
      </c>
      <c r="Z202" s="118">
        <f>IF($C202="TD",INDEX('4. CPI-tabel'!$D$20:$Z$42,$E202-2003,Z$28-2003),
IF(Z$28&gt;=$E202,MAX(1,INDEX('4. CPI-tabel'!$D$20:$Z$42,MAX($E202,2010)-2003,Z$28-2003)),0))</f>
        <v>1.1508177603084551</v>
      </c>
      <c r="AA202" s="118">
        <f>IF($C202="TD",INDEX('4. CPI-tabel'!$D$20:$Z$42,$E202-2003,AA$28-2003),
IF(AA$28&gt;=$E202,MAX(1,INDEX('4. CPI-tabel'!$D$20:$Z$42,MAX($E202,2010)-2003,AA$28-2003)),0))</f>
        <v>1.1830406575970918</v>
      </c>
      <c r="AB202" s="118">
        <f>IF($C202="TD",INDEX('4. CPI-tabel'!$D$20:$Z$42,$E202-2003,AB$28-2003),
IF(AB$28&gt;=$E202,MAX(1,INDEX('4. CPI-tabel'!$D$20:$Z$42,MAX($E202,2010)-2003,AB$28-2003)),0))</f>
        <v>1.1948710641730627</v>
      </c>
      <c r="AC202" s="118">
        <f>IF($C202="TD",INDEX('4. CPI-tabel'!$D$20:$Z$42,$E202-2003,AC$28-2003),
IF(AC$28&gt;=$E202,MAX(1,INDEX('4. CPI-tabel'!$D$20:$Z$42,MAX($E202,2010)-2003,AC$28-2003)),0))</f>
        <v>1.2044300326864472</v>
      </c>
      <c r="AD202" s="118">
        <f>IF($C202="TD",INDEX('4. CPI-tabel'!$D$20:$Z$42,$E202-2003,AD$28-2003),
IF(AD$28&gt;=$E202,MAX(1,INDEX('4. CPI-tabel'!$D$20:$Z$42,MAX($E202,2010)-2003,AD$28-2003)),0))</f>
        <v>1.2068388927518201</v>
      </c>
      <c r="AE202" s="118">
        <f>IF($C202="TD",INDEX('4. CPI-tabel'!$D$20:$Z$42,$E202-2003,AE$28-2003),
IF(AE$28&gt;=$E202,MAX(1,INDEX('4. CPI-tabel'!$D$20:$Z$42,MAX($E202,2010)-2003,AE$28-2003)),0))</f>
        <v>1.2237346372503457</v>
      </c>
      <c r="AF202" s="118">
        <f>IF($C202="TD",INDEX('4. CPI-tabel'!$D$20:$Z$42,$E202-2003,AF$28-2003),
IF(AF$28&gt;=$E202,MAX(1,INDEX('4. CPI-tabel'!$D$20:$Z$42,MAX($E202,2010)-2003,AF$28-2003)),0))</f>
        <v>1.2494330646326028</v>
      </c>
      <c r="AG202" s="118">
        <f>IF($C202="TD",INDEX('4. CPI-tabel'!$D$20:$Z$42,$E202-2003,AG$28-2003),
IF(AG$28&gt;=$E202,MAX(1,INDEX('4. CPI-tabel'!$D$20:$Z$42,MAX($E202,2010)-2003,AG$28-2003)),0))</f>
        <v>1.2844171904423158</v>
      </c>
      <c r="AH202" s="118">
        <f>IF($C202="TD",INDEX('4. CPI-tabel'!$D$20:$Z$42,$E202-2003,AH$28-2003),
IF(AH$28&gt;=$E202,MAX(1,INDEX('4. CPI-tabel'!$D$20:$Z$42,MAX($E202,2010)-2003,AH$28-2003)),0))</f>
        <v>1.2934081107754118</v>
      </c>
      <c r="AI202" s="118">
        <f>IF($C202="TD",INDEX('4. CPI-tabel'!$D$20:$Z$42,$E202-2003,AI$28-2003),
IF(AI$28&gt;=$E202,MAX(1,INDEX('4. CPI-tabel'!$D$20:$Z$42,MAX($E202,2010)-2003,AI$28-2003)),0))</f>
        <v>1.2934081107754118</v>
      </c>
      <c r="AJ202" s="118">
        <f>IF($C202="TD",INDEX('4. CPI-tabel'!$D$20:$Z$42,$E202-2003,AJ$28-2003),
IF(AJ$28&gt;=$E202,MAX(1,INDEX('4. CPI-tabel'!$D$20:$Z$42,MAX($E202,2010)-2003,AJ$28-2003)),0))</f>
        <v>1.2934081107754118</v>
      </c>
      <c r="AK202" s="118">
        <f>IF($C202="TD",INDEX('4. CPI-tabel'!$D$20:$Z$42,$E202-2003,AK$28-2003),
IF(AK$28&gt;=$E202,MAX(1,INDEX('4. CPI-tabel'!$D$20:$Z$42,MAX($E202,2010)-2003,AK$28-2003)),0))</f>
        <v>1.2934081107754118</v>
      </c>
      <c r="AL202" s="118">
        <f>IF($C202="TD",INDEX('4. CPI-tabel'!$D$20:$Z$42,$E202-2003,AL$28-2003),
IF(AL$28&gt;=$E202,MAX(1,INDEX('4. CPI-tabel'!$D$20:$Z$42,MAX($E202,2010)-2003,AL$28-2003)),0))</f>
        <v>1.2934081107754118</v>
      </c>
      <c r="AM202" s="118">
        <f>IF($C202="TD",INDEX('4. CPI-tabel'!$D$20:$Z$42,$E202-2003,AM$28-2003),
IF(AM$28&gt;=$E202,MAX(1,INDEX('4. CPI-tabel'!$D$20:$Z$42,MAX($E202,2010)-2003,AM$28-2003)),0))</f>
        <v>1.2934081107754118</v>
      </c>
      <c r="AN202" s="20"/>
      <c r="AO202" s="87">
        <f t="shared" si="37"/>
        <v>6778.5461314011036</v>
      </c>
      <c r="AP202" s="87">
        <f t="shared" si="38"/>
        <v>6954.7883308175324</v>
      </c>
      <c r="AQ202" s="87">
        <f t="shared" si="39"/>
        <v>7114.7484624263343</v>
      </c>
      <c r="AR202" s="87">
        <f t="shared" si="40"/>
        <v>7313.9614193742718</v>
      </c>
      <c r="AS202" s="87">
        <f t="shared" si="41"/>
        <v>7387.1010335680148</v>
      </c>
      <c r="AT202" s="87">
        <f t="shared" si="42"/>
        <v>7446.1978418365588</v>
      </c>
      <c r="AU202" s="87">
        <f t="shared" si="43"/>
        <v>7461.0902375202322</v>
      </c>
      <c r="AV202" s="87">
        <f t="shared" si="44"/>
        <v>7565.5455008455156</v>
      </c>
      <c r="AW202" s="87">
        <f t="shared" si="45"/>
        <v>7724.4219563632714</v>
      </c>
      <c r="AX202" s="87">
        <f t="shared" si="46"/>
        <v>7940.7057711414436</v>
      </c>
      <c r="AY202" s="87">
        <f t="shared" si="47"/>
        <v>7996.2907115394319</v>
      </c>
      <c r="AZ202" s="87">
        <f t="shared" si="48"/>
        <v>9595.5488538473182</v>
      </c>
      <c r="BA202" s="87">
        <f t="shared" si="49"/>
        <v>9191.5257442116399</v>
      </c>
      <c r="BB202" s="87">
        <f t="shared" si="50"/>
        <v>8804.5141339290458</v>
      </c>
      <c r="BC202" s="87">
        <f t="shared" si="51"/>
        <v>8433.7977493425606</v>
      </c>
      <c r="BD202" s="87">
        <f t="shared" si="52"/>
        <v>8078.6904756860313</v>
      </c>
    </row>
    <row r="203" spans="2:56" s="79" customFormat="1" x14ac:dyDescent="0.2">
      <c r="B203" s="86">
        <f>'3. Investeringen'!B189</f>
        <v>175</v>
      </c>
      <c r="C203" s="86" t="str">
        <f>'3. Investeringen'!F189</f>
        <v>TD</v>
      </c>
      <c r="D203" s="86" t="str">
        <f>'3. Investeringen'!G189</f>
        <v>Nieuwe investeringen TD</v>
      </c>
      <c r="E203" s="121">
        <f>'3. Investeringen'!K189</f>
        <v>2005</v>
      </c>
      <c r="F203" s="20"/>
      <c r="G203" s="86">
        <f>'7. Nominale afschrijvingen'!R192</f>
        <v>198.35399999999998</v>
      </c>
      <c r="H203" s="86">
        <f>'7. Nominale afschrijvingen'!S192</f>
        <v>198.35399999999998</v>
      </c>
      <c r="I203" s="86">
        <f>'7. Nominale afschrijvingen'!T192</f>
        <v>198.35399999999998</v>
      </c>
      <c r="J203" s="86">
        <f>'7. Nominale afschrijvingen'!U192</f>
        <v>198.35399999999998</v>
      </c>
      <c r="K203" s="86">
        <f>'7. Nominale afschrijvingen'!V192</f>
        <v>198.35399999999998</v>
      </c>
      <c r="L203" s="86">
        <f>'7. Nominale afschrijvingen'!W192</f>
        <v>198.35399999999998</v>
      </c>
      <c r="M203" s="86">
        <f>'7. Nominale afschrijvingen'!X192</f>
        <v>198.35399999999998</v>
      </c>
      <c r="N203" s="86">
        <f>'7. Nominale afschrijvingen'!Y192</f>
        <v>198.35399999999998</v>
      </c>
      <c r="O203" s="86">
        <f>'7. Nominale afschrijvingen'!Z192</f>
        <v>198.35399999999998</v>
      </c>
      <c r="P203" s="86">
        <f>'7. Nominale afschrijvingen'!AA192</f>
        <v>198.35399999999998</v>
      </c>
      <c r="Q203" s="86">
        <f>'7. Nominale afschrijvingen'!AB192</f>
        <v>198.35399999999998</v>
      </c>
      <c r="R203" s="86">
        <f>'7. Nominale afschrijvingen'!AC192</f>
        <v>238.02479999999997</v>
      </c>
      <c r="S203" s="86">
        <f>'7. Nominale afschrijvingen'!AD192</f>
        <v>216.86703999999995</v>
      </c>
      <c r="T203" s="86">
        <f>'7. Nominale afschrijvingen'!AE192</f>
        <v>197.58996977777772</v>
      </c>
      <c r="U203" s="86">
        <f>'7. Nominale afschrijvingen'!AF192</f>
        <v>192.88544668783064</v>
      </c>
      <c r="V203" s="86">
        <f>'7. Nominale afschrijvingen'!AG192</f>
        <v>192.88544668783064</v>
      </c>
      <c r="W203" s="65"/>
      <c r="X203" s="118">
        <f>IF($C203="TD",INDEX('4. CPI-tabel'!$D$20:$Z$42,$E203-2003,X$28-2003),
IF(X$28&gt;=$E203,MAX(1,INDEX('4. CPI-tabel'!$D$20:$Z$42,MAX($E203,2010)-2003,X$28-2003)),0))</f>
        <v>1.0964366931991631</v>
      </c>
      <c r="Y203" s="118">
        <f>IF($C203="TD",INDEX('4. CPI-tabel'!$D$20:$Z$42,$E203-2003,Y$28-2003),
IF(Y$28&gt;=$E203,MAX(1,INDEX('4. CPI-tabel'!$D$20:$Z$42,MAX($E203,2010)-2003,Y$28-2003)),0))</f>
        <v>1.1249440472223413</v>
      </c>
      <c r="Z203" s="118">
        <f>IF($C203="TD",INDEX('4. CPI-tabel'!$D$20:$Z$42,$E203-2003,Z$28-2003),
IF(Z$28&gt;=$E203,MAX(1,INDEX('4. CPI-tabel'!$D$20:$Z$42,MAX($E203,2010)-2003,Z$28-2003)),0))</f>
        <v>1.1508177603084551</v>
      </c>
      <c r="AA203" s="118">
        <f>IF($C203="TD",INDEX('4. CPI-tabel'!$D$20:$Z$42,$E203-2003,AA$28-2003),
IF(AA$28&gt;=$E203,MAX(1,INDEX('4. CPI-tabel'!$D$20:$Z$42,MAX($E203,2010)-2003,AA$28-2003)),0))</f>
        <v>1.1830406575970918</v>
      </c>
      <c r="AB203" s="118">
        <f>IF($C203="TD",INDEX('4. CPI-tabel'!$D$20:$Z$42,$E203-2003,AB$28-2003),
IF(AB$28&gt;=$E203,MAX(1,INDEX('4. CPI-tabel'!$D$20:$Z$42,MAX($E203,2010)-2003,AB$28-2003)),0))</f>
        <v>1.1948710641730627</v>
      </c>
      <c r="AC203" s="118">
        <f>IF($C203="TD",INDEX('4. CPI-tabel'!$D$20:$Z$42,$E203-2003,AC$28-2003),
IF(AC$28&gt;=$E203,MAX(1,INDEX('4. CPI-tabel'!$D$20:$Z$42,MAX($E203,2010)-2003,AC$28-2003)),0))</f>
        <v>1.2044300326864472</v>
      </c>
      <c r="AD203" s="118">
        <f>IF($C203="TD",INDEX('4. CPI-tabel'!$D$20:$Z$42,$E203-2003,AD$28-2003),
IF(AD$28&gt;=$E203,MAX(1,INDEX('4. CPI-tabel'!$D$20:$Z$42,MAX($E203,2010)-2003,AD$28-2003)),0))</f>
        <v>1.2068388927518201</v>
      </c>
      <c r="AE203" s="118">
        <f>IF($C203="TD",INDEX('4. CPI-tabel'!$D$20:$Z$42,$E203-2003,AE$28-2003),
IF(AE$28&gt;=$E203,MAX(1,INDEX('4. CPI-tabel'!$D$20:$Z$42,MAX($E203,2010)-2003,AE$28-2003)),0))</f>
        <v>1.2237346372503457</v>
      </c>
      <c r="AF203" s="118">
        <f>IF($C203="TD",INDEX('4. CPI-tabel'!$D$20:$Z$42,$E203-2003,AF$28-2003),
IF(AF$28&gt;=$E203,MAX(1,INDEX('4. CPI-tabel'!$D$20:$Z$42,MAX($E203,2010)-2003,AF$28-2003)),0))</f>
        <v>1.2494330646326028</v>
      </c>
      <c r="AG203" s="118">
        <f>IF($C203="TD",INDEX('4. CPI-tabel'!$D$20:$Z$42,$E203-2003,AG$28-2003),
IF(AG$28&gt;=$E203,MAX(1,INDEX('4. CPI-tabel'!$D$20:$Z$42,MAX($E203,2010)-2003,AG$28-2003)),0))</f>
        <v>1.2844171904423158</v>
      </c>
      <c r="AH203" s="118">
        <f>IF($C203="TD",INDEX('4. CPI-tabel'!$D$20:$Z$42,$E203-2003,AH$28-2003),
IF(AH$28&gt;=$E203,MAX(1,INDEX('4. CPI-tabel'!$D$20:$Z$42,MAX($E203,2010)-2003,AH$28-2003)),0))</f>
        <v>1.2934081107754118</v>
      </c>
      <c r="AI203" s="118">
        <f>IF($C203="TD",INDEX('4. CPI-tabel'!$D$20:$Z$42,$E203-2003,AI$28-2003),
IF(AI$28&gt;=$E203,MAX(1,INDEX('4. CPI-tabel'!$D$20:$Z$42,MAX($E203,2010)-2003,AI$28-2003)),0))</f>
        <v>1.2934081107754118</v>
      </c>
      <c r="AJ203" s="118">
        <f>IF($C203="TD",INDEX('4. CPI-tabel'!$D$20:$Z$42,$E203-2003,AJ$28-2003),
IF(AJ$28&gt;=$E203,MAX(1,INDEX('4. CPI-tabel'!$D$20:$Z$42,MAX($E203,2010)-2003,AJ$28-2003)),0))</f>
        <v>1.2934081107754118</v>
      </c>
      <c r="AK203" s="118">
        <f>IF($C203="TD",INDEX('4. CPI-tabel'!$D$20:$Z$42,$E203-2003,AK$28-2003),
IF(AK$28&gt;=$E203,MAX(1,INDEX('4. CPI-tabel'!$D$20:$Z$42,MAX($E203,2010)-2003,AK$28-2003)),0))</f>
        <v>1.2934081107754118</v>
      </c>
      <c r="AL203" s="118">
        <f>IF($C203="TD",INDEX('4. CPI-tabel'!$D$20:$Z$42,$E203-2003,AL$28-2003),
IF(AL$28&gt;=$E203,MAX(1,INDEX('4. CPI-tabel'!$D$20:$Z$42,MAX($E203,2010)-2003,AL$28-2003)),0))</f>
        <v>1.2934081107754118</v>
      </c>
      <c r="AM203" s="118">
        <f>IF($C203="TD",INDEX('4. CPI-tabel'!$D$20:$Z$42,$E203-2003,AM$28-2003),
IF(AM$28&gt;=$E203,MAX(1,INDEX('4. CPI-tabel'!$D$20:$Z$42,MAX($E203,2010)-2003,AM$28-2003)),0))</f>
        <v>1.2934081107754118</v>
      </c>
      <c r="AN203" s="20"/>
      <c r="AO203" s="87">
        <f t="shared" si="37"/>
        <v>217.48260384282679</v>
      </c>
      <c r="AP203" s="87">
        <f t="shared" si="38"/>
        <v>223.13715154274027</v>
      </c>
      <c r="AQ203" s="87">
        <f t="shared" si="39"/>
        <v>228.26930602822327</v>
      </c>
      <c r="AR203" s="87">
        <f t="shared" si="40"/>
        <v>234.66084659701352</v>
      </c>
      <c r="AS203" s="87">
        <f t="shared" si="41"/>
        <v>237.00745506298367</v>
      </c>
      <c r="AT203" s="87">
        <f t="shared" si="42"/>
        <v>238.90351470348753</v>
      </c>
      <c r="AU203" s="87">
        <f t="shared" si="43"/>
        <v>239.38132173289452</v>
      </c>
      <c r="AV203" s="87">
        <f t="shared" si="44"/>
        <v>242.73266023715505</v>
      </c>
      <c r="AW203" s="87">
        <f t="shared" si="45"/>
        <v>247.8300461021353</v>
      </c>
      <c r="AX203" s="87">
        <f t="shared" si="46"/>
        <v>254.7692873929951</v>
      </c>
      <c r="AY203" s="87">
        <f t="shared" si="47"/>
        <v>256.55267240474603</v>
      </c>
      <c r="AZ203" s="87">
        <f t="shared" si="48"/>
        <v>307.86320688569521</v>
      </c>
      <c r="BA203" s="87">
        <f t="shared" si="49"/>
        <v>280.49758849585561</v>
      </c>
      <c r="BB203" s="87">
        <f t="shared" si="50"/>
        <v>255.5644695184462</v>
      </c>
      <c r="BC203" s="87">
        <f t="shared" si="51"/>
        <v>249.47960119657844</v>
      </c>
      <c r="BD203" s="87">
        <f t="shared" si="52"/>
        <v>249.47960119657844</v>
      </c>
    </row>
    <row r="204" spans="2:56" s="79" customFormat="1" x14ac:dyDescent="0.2">
      <c r="B204" s="86">
        <f>'3. Investeringen'!B190</f>
        <v>176</v>
      </c>
      <c r="C204" s="86" t="str">
        <f>'3. Investeringen'!F190</f>
        <v>TD</v>
      </c>
      <c r="D204" s="86" t="str">
        <f>'3. Investeringen'!G190</f>
        <v>Nieuwe investeringen TD</v>
      </c>
      <c r="E204" s="121">
        <f>'3. Investeringen'!K190</f>
        <v>2006</v>
      </c>
      <c r="F204" s="20"/>
      <c r="G204" s="86">
        <f>'7. Nominale afschrijvingen'!R193</f>
        <v>6343.6457777777769</v>
      </c>
      <c r="H204" s="86">
        <f>'7. Nominale afschrijvingen'!S193</f>
        <v>6343.6457777777778</v>
      </c>
      <c r="I204" s="86">
        <f>'7. Nominale afschrijvingen'!T193</f>
        <v>6343.6457777777778</v>
      </c>
      <c r="J204" s="86">
        <f>'7. Nominale afschrijvingen'!U193</f>
        <v>6343.6457777777778</v>
      </c>
      <c r="K204" s="86">
        <f>'7. Nominale afschrijvingen'!V193</f>
        <v>6343.6457777777778</v>
      </c>
      <c r="L204" s="86">
        <f>'7. Nominale afschrijvingen'!W193</f>
        <v>6343.6457777777778</v>
      </c>
      <c r="M204" s="86">
        <f>'7. Nominale afschrijvingen'!X193</f>
        <v>6343.6457777777778</v>
      </c>
      <c r="N204" s="86">
        <f>'7. Nominale afschrijvingen'!Y193</f>
        <v>6343.6457777777778</v>
      </c>
      <c r="O204" s="86">
        <f>'7. Nominale afschrijvingen'!Z193</f>
        <v>6343.6457777777778</v>
      </c>
      <c r="P204" s="86">
        <f>'7. Nominale afschrijvingen'!AA193</f>
        <v>6343.6457777777778</v>
      </c>
      <c r="Q204" s="86">
        <f>'7. Nominale afschrijvingen'!AB193</f>
        <v>6343.6457777777778</v>
      </c>
      <c r="R204" s="86">
        <f>'7. Nominale afschrijvingen'!AC193</f>
        <v>7612.3749333333326</v>
      </c>
      <c r="S204" s="86">
        <f>'7. Nominale afschrijvingen'!AD193</f>
        <v>7302.7190038418066</v>
      </c>
      <c r="T204" s="86">
        <f>'7. Nominale afschrijvingen'!AE193</f>
        <v>7005.6592477533268</v>
      </c>
      <c r="U204" s="86">
        <f>'7. Nominale afschrijvingen'!AF193</f>
        <v>6720.6832783531918</v>
      </c>
      <c r="V204" s="86">
        <f>'7. Nominale afschrijvingen'!AG193</f>
        <v>6447.2995517761128</v>
      </c>
      <c r="W204" s="65"/>
      <c r="X204" s="118">
        <f>IF($C204="TD",INDEX('4. CPI-tabel'!$D$20:$Z$42,$E204-2003,X$28-2003),
IF(X$28&gt;=$E204,MAX(1,INDEX('4. CPI-tabel'!$D$20:$Z$42,MAX($E204,2010)-2003,X$28-2003)),0))</f>
        <v>1.0770497968557597</v>
      </c>
      <c r="Y204" s="118">
        <f>IF($C204="TD",INDEX('4. CPI-tabel'!$D$20:$Z$42,$E204-2003,Y$28-2003),
IF(Y$28&gt;=$E204,MAX(1,INDEX('4. CPI-tabel'!$D$20:$Z$42,MAX($E204,2010)-2003,Y$28-2003)),0))</f>
        <v>1.1050530915740095</v>
      </c>
      <c r="Z204" s="118">
        <f>IF($C204="TD",INDEX('4. CPI-tabel'!$D$20:$Z$42,$E204-2003,Z$28-2003),
IF(Z$28&gt;=$E204,MAX(1,INDEX('4. CPI-tabel'!$D$20:$Z$42,MAX($E204,2010)-2003,Z$28-2003)),0))</f>
        <v>1.1304693126802117</v>
      </c>
      <c r="AA204" s="118">
        <f>IF($C204="TD",INDEX('4. CPI-tabel'!$D$20:$Z$42,$E204-2003,AA$28-2003),
IF(AA$28&gt;=$E204,MAX(1,INDEX('4. CPI-tabel'!$D$20:$Z$42,MAX($E204,2010)-2003,AA$28-2003)),0))</f>
        <v>1.1621224534352577</v>
      </c>
      <c r="AB204" s="118">
        <f>IF($C204="TD",INDEX('4. CPI-tabel'!$D$20:$Z$42,$E204-2003,AB$28-2003),
IF(AB$28&gt;=$E204,MAX(1,INDEX('4. CPI-tabel'!$D$20:$Z$42,MAX($E204,2010)-2003,AB$28-2003)),0))</f>
        <v>1.1737436779696102</v>
      </c>
      <c r="AC204" s="118">
        <f>IF($C204="TD",INDEX('4. CPI-tabel'!$D$20:$Z$42,$E204-2003,AC$28-2003),
IF(AC$28&gt;=$E204,MAX(1,INDEX('4. CPI-tabel'!$D$20:$Z$42,MAX($E204,2010)-2003,AC$28-2003)),0))</f>
        <v>1.183133627393367</v>
      </c>
      <c r="AD204" s="118">
        <f>IF($C204="TD",INDEX('4. CPI-tabel'!$D$20:$Z$42,$E204-2003,AD$28-2003),
IF(AD$28&gt;=$E204,MAX(1,INDEX('4. CPI-tabel'!$D$20:$Z$42,MAX($E204,2010)-2003,AD$28-2003)),0))</f>
        <v>1.1854998946481539</v>
      </c>
      <c r="AE204" s="118">
        <f>IF($C204="TD",INDEX('4. CPI-tabel'!$D$20:$Z$42,$E204-2003,AE$28-2003),
IF(AE$28&gt;=$E204,MAX(1,INDEX('4. CPI-tabel'!$D$20:$Z$42,MAX($E204,2010)-2003,AE$28-2003)),0))</f>
        <v>1.2020968931732281</v>
      </c>
      <c r="AF204" s="118">
        <f>IF($C204="TD",INDEX('4. CPI-tabel'!$D$20:$Z$42,$E204-2003,AF$28-2003),
IF(AF$28&gt;=$E204,MAX(1,INDEX('4. CPI-tabel'!$D$20:$Z$42,MAX($E204,2010)-2003,AF$28-2003)),0))</f>
        <v>1.2273409279298657</v>
      </c>
      <c r="AG204" s="118">
        <f>IF($C204="TD",INDEX('4. CPI-tabel'!$D$20:$Z$42,$E204-2003,AG$28-2003),
IF(AG$28&gt;=$E204,MAX(1,INDEX('4. CPI-tabel'!$D$20:$Z$42,MAX($E204,2010)-2003,AG$28-2003)),0))</f>
        <v>1.2617064739119019</v>
      </c>
      <c r="AH204" s="118">
        <f>IF($C204="TD",INDEX('4. CPI-tabel'!$D$20:$Z$42,$E204-2003,AH$28-2003),
IF(AH$28&gt;=$E204,MAX(1,INDEX('4. CPI-tabel'!$D$20:$Z$42,MAX($E204,2010)-2003,AH$28-2003)),0))</f>
        <v>1.270538419229285</v>
      </c>
      <c r="AI204" s="118">
        <f>IF($C204="TD",INDEX('4. CPI-tabel'!$D$20:$Z$42,$E204-2003,AI$28-2003),
IF(AI$28&gt;=$E204,MAX(1,INDEX('4. CPI-tabel'!$D$20:$Z$42,MAX($E204,2010)-2003,AI$28-2003)),0))</f>
        <v>1.270538419229285</v>
      </c>
      <c r="AJ204" s="118">
        <f>IF($C204="TD",INDEX('4. CPI-tabel'!$D$20:$Z$42,$E204-2003,AJ$28-2003),
IF(AJ$28&gt;=$E204,MAX(1,INDEX('4. CPI-tabel'!$D$20:$Z$42,MAX($E204,2010)-2003,AJ$28-2003)),0))</f>
        <v>1.270538419229285</v>
      </c>
      <c r="AK204" s="118">
        <f>IF($C204="TD",INDEX('4. CPI-tabel'!$D$20:$Z$42,$E204-2003,AK$28-2003),
IF(AK$28&gt;=$E204,MAX(1,INDEX('4. CPI-tabel'!$D$20:$Z$42,MAX($E204,2010)-2003,AK$28-2003)),0))</f>
        <v>1.270538419229285</v>
      </c>
      <c r="AL204" s="118">
        <f>IF($C204="TD",INDEX('4. CPI-tabel'!$D$20:$Z$42,$E204-2003,AL$28-2003),
IF(AL$28&gt;=$E204,MAX(1,INDEX('4. CPI-tabel'!$D$20:$Z$42,MAX($E204,2010)-2003,AL$28-2003)),0))</f>
        <v>1.270538419229285</v>
      </c>
      <c r="AM204" s="118">
        <f>IF($C204="TD",INDEX('4. CPI-tabel'!$D$20:$Z$42,$E204-2003,AM$28-2003),
IF(AM$28&gt;=$E204,MAX(1,INDEX('4. CPI-tabel'!$D$20:$Z$42,MAX($E204,2010)-2003,AM$28-2003)),0))</f>
        <v>1.270538419229285</v>
      </c>
      <c r="AN204" s="20"/>
      <c r="AO204" s="87">
        <f t="shared" si="37"/>
        <v>6832.4223962804526</v>
      </c>
      <c r="AP204" s="87">
        <f t="shared" si="38"/>
        <v>7010.0653785837458</v>
      </c>
      <c r="AQ204" s="87">
        <f t="shared" si="39"/>
        <v>7171.2968822911716</v>
      </c>
      <c r="AR204" s="87">
        <f t="shared" si="40"/>
        <v>7372.0931949953247</v>
      </c>
      <c r="AS204" s="87">
        <f t="shared" si="41"/>
        <v>7445.8141269452772</v>
      </c>
      <c r="AT204" s="87">
        <f t="shared" si="42"/>
        <v>7505.3806399608393</v>
      </c>
      <c r="AU204" s="87">
        <f t="shared" si="43"/>
        <v>7520.3914012407613</v>
      </c>
      <c r="AV204" s="87">
        <f t="shared" si="44"/>
        <v>7625.6768808581328</v>
      </c>
      <c r="AW204" s="87">
        <f t="shared" si="45"/>
        <v>7785.8160953561528</v>
      </c>
      <c r="AX204" s="87">
        <f t="shared" si="46"/>
        <v>8003.8189460261246</v>
      </c>
      <c r="AY204" s="87">
        <f t="shared" si="47"/>
        <v>8059.8456786483057</v>
      </c>
      <c r="AZ204" s="87">
        <f t="shared" si="48"/>
        <v>9671.8148143779654</v>
      </c>
      <c r="BA204" s="87">
        <f t="shared" si="49"/>
        <v>9278.3850592168274</v>
      </c>
      <c r="BB204" s="87">
        <f t="shared" si="50"/>
        <v>8900.9592262995338</v>
      </c>
      <c r="BC204" s="87">
        <f t="shared" si="51"/>
        <v>8538.8863086195524</v>
      </c>
      <c r="BD204" s="87">
        <f t="shared" si="52"/>
        <v>8191.5417808112998</v>
      </c>
    </row>
    <row r="205" spans="2:56" s="79" customFormat="1" x14ac:dyDescent="0.2">
      <c r="B205" s="86">
        <f>'3. Investeringen'!B191</f>
        <v>177</v>
      </c>
      <c r="C205" s="86" t="str">
        <f>'3. Investeringen'!F191</f>
        <v>TD</v>
      </c>
      <c r="D205" s="86" t="str">
        <f>'3. Investeringen'!G191</f>
        <v>Nieuwe investeringen TD</v>
      </c>
      <c r="E205" s="121">
        <f>'3. Investeringen'!K191</f>
        <v>2006</v>
      </c>
      <c r="F205" s="20"/>
      <c r="G205" s="86">
        <f>'7. Nominale afschrijvingen'!R194</f>
        <v>-2.4333333333333331</v>
      </c>
      <c r="H205" s="86">
        <f>'7. Nominale afschrijvingen'!S194</f>
        <v>-2.4333333333333336</v>
      </c>
      <c r="I205" s="86">
        <f>'7. Nominale afschrijvingen'!T194</f>
        <v>-2.4333333333333336</v>
      </c>
      <c r="J205" s="86">
        <f>'7. Nominale afschrijvingen'!U194</f>
        <v>-2.4333333333333336</v>
      </c>
      <c r="K205" s="86">
        <f>'7. Nominale afschrijvingen'!V194</f>
        <v>-2.4333333333333336</v>
      </c>
      <c r="L205" s="86">
        <f>'7. Nominale afschrijvingen'!W194</f>
        <v>-2.4333333333333336</v>
      </c>
      <c r="M205" s="86">
        <f>'7. Nominale afschrijvingen'!X194</f>
        <v>-2.4333333333333336</v>
      </c>
      <c r="N205" s="86">
        <f>'7. Nominale afschrijvingen'!Y194</f>
        <v>-2.4333333333333336</v>
      </c>
      <c r="O205" s="86">
        <f>'7. Nominale afschrijvingen'!Z194</f>
        <v>-2.4333333333333336</v>
      </c>
      <c r="P205" s="86">
        <f>'7. Nominale afschrijvingen'!AA194</f>
        <v>-2.4333333333333336</v>
      </c>
      <c r="Q205" s="86">
        <f>'7. Nominale afschrijvingen'!AB194</f>
        <v>-2.4333333333333336</v>
      </c>
      <c r="R205" s="86">
        <f>'7. Nominale afschrijvingen'!AC194</f>
        <v>-2.92</v>
      </c>
      <c r="S205" s="86">
        <f>'7. Nominale afschrijvingen'!AD194</f>
        <v>-2.6783448275862067</v>
      </c>
      <c r="T205" s="86">
        <f>'7. Nominale afschrijvingen'!AE194</f>
        <v>-2.4566887039238998</v>
      </c>
      <c r="U205" s="86">
        <f>'7. Nominale afschrijvingen'!AF194</f>
        <v>-2.367678243636802</v>
      </c>
      <c r="V205" s="86">
        <f>'7. Nominale afschrijvingen'!AG194</f>
        <v>-2.367678243636802</v>
      </c>
      <c r="W205" s="65"/>
      <c r="X205" s="118">
        <f>IF($C205="TD",INDEX('4. CPI-tabel'!$D$20:$Z$42,$E205-2003,X$28-2003),
IF(X$28&gt;=$E205,MAX(1,INDEX('4. CPI-tabel'!$D$20:$Z$42,MAX($E205,2010)-2003,X$28-2003)),0))</f>
        <v>1.0770497968557597</v>
      </c>
      <c r="Y205" s="118">
        <f>IF($C205="TD",INDEX('4. CPI-tabel'!$D$20:$Z$42,$E205-2003,Y$28-2003),
IF(Y$28&gt;=$E205,MAX(1,INDEX('4. CPI-tabel'!$D$20:$Z$42,MAX($E205,2010)-2003,Y$28-2003)),0))</f>
        <v>1.1050530915740095</v>
      </c>
      <c r="Z205" s="118">
        <f>IF($C205="TD",INDEX('4. CPI-tabel'!$D$20:$Z$42,$E205-2003,Z$28-2003),
IF(Z$28&gt;=$E205,MAX(1,INDEX('4. CPI-tabel'!$D$20:$Z$42,MAX($E205,2010)-2003,Z$28-2003)),0))</f>
        <v>1.1304693126802117</v>
      </c>
      <c r="AA205" s="118">
        <f>IF($C205="TD",INDEX('4. CPI-tabel'!$D$20:$Z$42,$E205-2003,AA$28-2003),
IF(AA$28&gt;=$E205,MAX(1,INDEX('4. CPI-tabel'!$D$20:$Z$42,MAX($E205,2010)-2003,AA$28-2003)),0))</f>
        <v>1.1621224534352577</v>
      </c>
      <c r="AB205" s="118">
        <f>IF($C205="TD",INDEX('4. CPI-tabel'!$D$20:$Z$42,$E205-2003,AB$28-2003),
IF(AB$28&gt;=$E205,MAX(1,INDEX('4. CPI-tabel'!$D$20:$Z$42,MAX($E205,2010)-2003,AB$28-2003)),0))</f>
        <v>1.1737436779696102</v>
      </c>
      <c r="AC205" s="118">
        <f>IF($C205="TD",INDEX('4. CPI-tabel'!$D$20:$Z$42,$E205-2003,AC$28-2003),
IF(AC$28&gt;=$E205,MAX(1,INDEX('4. CPI-tabel'!$D$20:$Z$42,MAX($E205,2010)-2003,AC$28-2003)),0))</f>
        <v>1.183133627393367</v>
      </c>
      <c r="AD205" s="118">
        <f>IF($C205="TD",INDEX('4. CPI-tabel'!$D$20:$Z$42,$E205-2003,AD$28-2003),
IF(AD$28&gt;=$E205,MAX(1,INDEX('4. CPI-tabel'!$D$20:$Z$42,MAX($E205,2010)-2003,AD$28-2003)),0))</f>
        <v>1.1854998946481539</v>
      </c>
      <c r="AE205" s="118">
        <f>IF($C205="TD",INDEX('4. CPI-tabel'!$D$20:$Z$42,$E205-2003,AE$28-2003),
IF(AE$28&gt;=$E205,MAX(1,INDEX('4. CPI-tabel'!$D$20:$Z$42,MAX($E205,2010)-2003,AE$28-2003)),0))</f>
        <v>1.2020968931732281</v>
      </c>
      <c r="AF205" s="118">
        <f>IF($C205="TD",INDEX('4. CPI-tabel'!$D$20:$Z$42,$E205-2003,AF$28-2003),
IF(AF$28&gt;=$E205,MAX(1,INDEX('4. CPI-tabel'!$D$20:$Z$42,MAX($E205,2010)-2003,AF$28-2003)),0))</f>
        <v>1.2273409279298657</v>
      </c>
      <c r="AG205" s="118">
        <f>IF($C205="TD",INDEX('4. CPI-tabel'!$D$20:$Z$42,$E205-2003,AG$28-2003),
IF(AG$28&gt;=$E205,MAX(1,INDEX('4. CPI-tabel'!$D$20:$Z$42,MAX($E205,2010)-2003,AG$28-2003)),0))</f>
        <v>1.2617064739119019</v>
      </c>
      <c r="AH205" s="118">
        <f>IF($C205="TD",INDEX('4. CPI-tabel'!$D$20:$Z$42,$E205-2003,AH$28-2003),
IF(AH$28&gt;=$E205,MAX(1,INDEX('4. CPI-tabel'!$D$20:$Z$42,MAX($E205,2010)-2003,AH$28-2003)),0))</f>
        <v>1.270538419229285</v>
      </c>
      <c r="AI205" s="118">
        <f>IF($C205="TD",INDEX('4. CPI-tabel'!$D$20:$Z$42,$E205-2003,AI$28-2003),
IF(AI$28&gt;=$E205,MAX(1,INDEX('4. CPI-tabel'!$D$20:$Z$42,MAX($E205,2010)-2003,AI$28-2003)),0))</f>
        <v>1.270538419229285</v>
      </c>
      <c r="AJ205" s="118">
        <f>IF($C205="TD",INDEX('4. CPI-tabel'!$D$20:$Z$42,$E205-2003,AJ$28-2003),
IF(AJ$28&gt;=$E205,MAX(1,INDEX('4. CPI-tabel'!$D$20:$Z$42,MAX($E205,2010)-2003,AJ$28-2003)),0))</f>
        <v>1.270538419229285</v>
      </c>
      <c r="AK205" s="118">
        <f>IF($C205="TD",INDEX('4. CPI-tabel'!$D$20:$Z$42,$E205-2003,AK$28-2003),
IF(AK$28&gt;=$E205,MAX(1,INDEX('4. CPI-tabel'!$D$20:$Z$42,MAX($E205,2010)-2003,AK$28-2003)),0))</f>
        <v>1.270538419229285</v>
      </c>
      <c r="AL205" s="118">
        <f>IF($C205="TD",INDEX('4. CPI-tabel'!$D$20:$Z$42,$E205-2003,AL$28-2003),
IF(AL$28&gt;=$E205,MAX(1,INDEX('4. CPI-tabel'!$D$20:$Z$42,MAX($E205,2010)-2003,AL$28-2003)),0))</f>
        <v>1.270538419229285</v>
      </c>
      <c r="AM205" s="118">
        <f>IF($C205="TD",INDEX('4. CPI-tabel'!$D$20:$Z$42,$E205-2003,AM$28-2003),
IF(AM$28&gt;=$E205,MAX(1,INDEX('4. CPI-tabel'!$D$20:$Z$42,MAX($E205,2010)-2003,AM$28-2003)),0))</f>
        <v>1.270538419229285</v>
      </c>
      <c r="AN205" s="20"/>
      <c r="AO205" s="87">
        <f t="shared" si="37"/>
        <v>-2.6208211723490153</v>
      </c>
      <c r="AP205" s="87">
        <f t="shared" si="38"/>
        <v>-2.68896252283009</v>
      </c>
      <c r="AQ205" s="87">
        <f t="shared" si="39"/>
        <v>-2.7508086608551818</v>
      </c>
      <c r="AR205" s="87">
        <f t="shared" si="40"/>
        <v>-2.8278313033591274</v>
      </c>
      <c r="AS205" s="87">
        <f t="shared" si="41"/>
        <v>-2.8561096163927187</v>
      </c>
      <c r="AT205" s="87">
        <f t="shared" si="42"/>
        <v>-2.8789584933238599</v>
      </c>
      <c r="AU205" s="87">
        <f t="shared" si="43"/>
        <v>-2.8847164103105079</v>
      </c>
      <c r="AV205" s="87">
        <f t="shared" si="44"/>
        <v>-2.9251024400548555</v>
      </c>
      <c r="AW205" s="87">
        <f t="shared" si="45"/>
        <v>-2.9865295912960068</v>
      </c>
      <c r="AX205" s="87">
        <f t="shared" si="46"/>
        <v>-3.0701524198522949</v>
      </c>
      <c r="AY205" s="87">
        <f t="shared" si="47"/>
        <v>-3.0916434867912606</v>
      </c>
      <c r="AZ205" s="87">
        <f t="shared" si="48"/>
        <v>-3.7099721841495121</v>
      </c>
      <c r="BA205" s="87">
        <f t="shared" si="49"/>
        <v>-3.402940003392311</v>
      </c>
      <c r="BB205" s="87">
        <f t="shared" si="50"/>
        <v>-3.1213173824219127</v>
      </c>
      <c r="BC205" s="87">
        <f t="shared" si="51"/>
        <v>-3.0082261729138722</v>
      </c>
      <c r="BD205" s="87">
        <f t="shared" si="52"/>
        <v>-3.0082261729138722</v>
      </c>
    </row>
    <row r="206" spans="2:56" s="79" customFormat="1" x14ac:dyDescent="0.2">
      <c r="B206" s="86">
        <f>'3. Investeringen'!B192</f>
        <v>178</v>
      </c>
      <c r="C206" s="86" t="str">
        <f>'3. Investeringen'!F192</f>
        <v>TD</v>
      </c>
      <c r="D206" s="86" t="str">
        <f>'3. Investeringen'!G192</f>
        <v>Nieuwe investeringen TD</v>
      </c>
      <c r="E206" s="121">
        <f>'3. Investeringen'!K192</f>
        <v>2007</v>
      </c>
      <c r="F206" s="20"/>
      <c r="G206" s="86">
        <f>'7. Nominale afschrijvingen'!R195</f>
        <v>4934.5028888888892</v>
      </c>
      <c r="H206" s="86">
        <f>'7. Nominale afschrijvingen'!S195</f>
        <v>4934.5028888888892</v>
      </c>
      <c r="I206" s="86">
        <f>'7. Nominale afschrijvingen'!T195</f>
        <v>4934.5028888888892</v>
      </c>
      <c r="J206" s="86">
        <f>'7. Nominale afschrijvingen'!U195</f>
        <v>4934.5028888888892</v>
      </c>
      <c r="K206" s="86">
        <f>'7. Nominale afschrijvingen'!V195</f>
        <v>4934.5028888888892</v>
      </c>
      <c r="L206" s="86">
        <f>'7. Nominale afschrijvingen'!W195</f>
        <v>4934.5028888888892</v>
      </c>
      <c r="M206" s="86">
        <f>'7. Nominale afschrijvingen'!X195</f>
        <v>4934.5028888888892</v>
      </c>
      <c r="N206" s="86">
        <f>'7. Nominale afschrijvingen'!Y195</f>
        <v>4934.5028888888892</v>
      </c>
      <c r="O206" s="86">
        <f>'7. Nominale afschrijvingen'!Z195</f>
        <v>4934.5028888888892</v>
      </c>
      <c r="P206" s="86">
        <f>'7. Nominale afschrijvingen'!AA195</f>
        <v>4934.5028888888892</v>
      </c>
      <c r="Q206" s="86">
        <f>'7. Nominale afschrijvingen'!AB195</f>
        <v>4934.5028888888892</v>
      </c>
      <c r="R206" s="86">
        <f>'7. Nominale afschrijvingen'!AC195</f>
        <v>5921.4034666666657</v>
      </c>
      <c r="S206" s="86">
        <f>'7. Nominale afschrijvingen'!AD195</f>
        <v>5688.4302155191253</v>
      </c>
      <c r="T206" s="86">
        <f>'7. Nominale afschrijvingen'!AE195</f>
        <v>5464.6231250724704</v>
      </c>
      <c r="U206" s="86">
        <f>'7. Nominale afschrijvingen'!AF195</f>
        <v>5249.6215594958485</v>
      </c>
      <c r="V206" s="86">
        <f>'7. Nominale afschrijvingen'!AG195</f>
        <v>5043.0790719091265</v>
      </c>
      <c r="W206" s="65"/>
      <c r="X206" s="118">
        <f>IF($C206="TD",INDEX('4. CPI-tabel'!$D$20:$Z$42,$E206-2003,X$28-2003),
IF(X$28&gt;=$E206,MAX(1,INDEX('4. CPI-tabel'!$D$20:$Z$42,MAX($E206,2010)-2003,X$28-2003)),0))</f>
        <v>1.0621792868399995</v>
      </c>
      <c r="Y206" s="118">
        <f>IF($C206="TD",INDEX('4. CPI-tabel'!$D$20:$Z$42,$E206-2003,Y$28-2003),
IF(Y$28&gt;=$E206,MAX(1,INDEX('4. CPI-tabel'!$D$20:$Z$42,MAX($E206,2010)-2003,Y$28-2003)),0))</f>
        <v>1.0897959482978394</v>
      </c>
      <c r="Z206" s="118">
        <f>IF($C206="TD",INDEX('4. CPI-tabel'!$D$20:$Z$42,$E206-2003,Z$28-2003),
IF(Z$28&gt;=$E206,MAX(1,INDEX('4. CPI-tabel'!$D$20:$Z$42,MAX($E206,2010)-2003,Z$28-2003)),0))</f>
        <v>1.1148612551086896</v>
      </c>
      <c r="AA206" s="118">
        <f>IF($C206="TD",INDEX('4. CPI-tabel'!$D$20:$Z$42,$E206-2003,AA$28-2003),
IF(AA$28&gt;=$E206,MAX(1,INDEX('4. CPI-tabel'!$D$20:$Z$42,MAX($E206,2010)-2003,AA$28-2003)),0))</f>
        <v>1.1460773702517328</v>
      </c>
      <c r="AB206" s="118">
        <f>IF($C206="TD",INDEX('4. CPI-tabel'!$D$20:$Z$42,$E206-2003,AB$28-2003),
IF(AB$28&gt;=$E206,MAX(1,INDEX('4. CPI-tabel'!$D$20:$Z$42,MAX($E206,2010)-2003,AB$28-2003)),0))</f>
        <v>1.1575381439542503</v>
      </c>
      <c r="AC206" s="118">
        <f>IF($C206="TD",INDEX('4. CPI-tabel'!$D$20:$Z$42,$E206-2003,AC$28-2003),
IF(AC$28&gt;=$E206,MAX(1,INDEX('4. CPI-tabel'!$D$20:$Z$42,MAX($E206,2010)-2003,AC$28-2003)),0))</f>
        <v>1.1667984491058843</v>
      </c>
      <c r="AD206" s="118">
        <f>IF($C206="TD",INDEX('4. CPI-tabel'!$D$20:$Z$42,$E206-2003,AD$28-2003),
IF(AD$28&gt;=$E206,MAX(1,INDEX('4. CPI-tabel'!$D$20:$Z$42,MAX($E206,2010)-2003,AD$28-2003)),0))</f>
        <v>1.1691320460040959</v>
      </c>
      <c r="AE206" s="118">
        <f>IF($C206="TD",INDEX('4. CPI-tabel'!$D$20:$Z$42,$E206-2003,AE$28-2003),
IF(AE$28&gt;=$E206,MAX(1,INDEX('4. CPI-tabel'!$D$20:$Z$42,MAX($E206,2010)-2003,AE$28-2003)),0))</f>
        <v>1.1854998946481532</v>
      </c>
      <c r="AF206" s="118">
        <f>IF($C206="TD",INDEX('4. CPI-tabel'!$D$20:$Z$42,$E206-2003,AF$28-2003),
IF(AF$28&gt;=$E206,MAX(1,INDEX('4. CPI-tabel'!$D$20:$Z$42,MAX($E206,2010)-2003,AF$28-2003)),0))</f>
        <v>1.2103953924357642</v>
      </c>
      <c r="AG206" s="118">
        <f>IF($C206="TD",INDEX('4. CPI-tabel'!$D$20:$Z$42,$E206-2003,AG$28-2003),
IF(AG$28&gt;=$E206,MAX(1,INDEX('4. CPI-tabel'!$D$20:$Z$42,MAX($E206,2010)-2003,AG$28-2003)),0))</f>
        <v>1.2442864634239656</v>
      </c>
      <c r="AH206" s="118">
        <f>IF($C206="TD",INDEX('4. CPI-tabel'!$D$20:$Z$42,$E206-2003,AH$28-2003),
IF(AH$28&gt;=$E206,MAX(1,INDEX('4. CPI-tabel'!$D$20:$Z$42,MAX($E206,2010)-2003,AH$28-2003)),0))</f>
        <v>1.2529964686679333</v>
      </c>
      <c r="AI206" s="118">
        <f>IF($C206="TD",INDEX('4. CPI-tabel'!$D$20:$Z$42,$E206-2003,AI$28-2003),
IF(AI$28&gt;=$E206,MAX(1,INDEX('4. CPI-tabel'!$D$20:$Z$42,MAX($E206,2010)-2003,AI$28-2003)),0))</f>
        <v>1.2529964686679333</v>
      </c>
      <c r="AJ206" s="118">
        <f>IF($C206="TD",INDEX('4. CPI-tabel'!$D$20:$Z$42,$E206-2003,AJ$28-2003),
IF(AJ$28&gt;=$E206,MAX(1,INDEX('4. CPI-tabel'!$D$20:$Z$42,MAX($E206,2010)-2003,AJ$28-2003)),0))</f>
        <v>1.2529964686679333</v>
      </c>
      <c r="AK206" s="118">
        <f>IF($C206="TD",INDEX('4. CPI-tabel'!$D$20:$Z$42,$E206-2003,AK$28-2003),
IF(AK$28&gt;=$E206,MAX(1,INDEX('4. CPI-tabel'!$D$20:$Z$42,MAX($E206,2010)-2003,AK$28-2003)),0))</f>
        <v>1.2529964686679333</v>
      </c>
      <c r="AL206" s="118">
        <f>IF($C206="TD",INDEX('4. CPI-tabel'!$D$20:$Z$42,$E206-2003,AL$28-2003),
IF(AL$28&gt;=$E206,MAX(1,INDEX('4. CPI-tabel'!$D$20:$Z$42,MAX($E206,2010)-2003,AL$28-2003)),0))</f>
        <v>1.2529964686679333</v>
      </c>
      <c r="AM206" s="118">
        <f>IF($C206="TD",INDEX('4. CPI-tabel'!$D$20:$Z$42,$E206-2003,AM$28-2003),
IF(AM$28&gt;=$E206,MAX(1,INDEX('4. CPI-tabel'!$D$20:$Z$42,MAX($E206,2010)-2003,AM$28-2003)),0))</f>
        <v>1.2529964686679333</v>
      </c>
      <c r="AN206" s="20"/>
      <c r="AO206" s="87">
        <f t="shared" si="37"/>
        <v>5241.3267594299177</v>
      </c>
      <c r="AP206" s="87">
        <f t="shared" si="38"/>
        <v>5377.6012551750955</v>
      </c>
      <c r="AQ206" s="87">
        <f t="shared" si="39"/>
        <v>5501.2860840441217</v>
      </c>
      <c r="AR206" s="87">
        <f t="shared" si="40"/>
        <v>5655.3220943973565</v>
      </c>
      <c r="AS206" s="87">
        <f t="shared" si="41"/>
        <v>5711.8753153413309</v>
      </c>
      <c r="AT206" s="87">
        <f t="shared" si="42"/>
        <v>5757.5703178640615</v>
      </c>
      <c r="AU206" s="87">
        <f t="shared" si="43"/>
        <v>5769.0854584997887</v>
      </c>
      <c r="AV206" s="87">
        <f t="shared" si="44"/>
        <v>5849.8526549187854</v>
      </c>
      <c r="AW206" s="87">
        <f t="shared" si="45"/>
        <v>5972.6995606720793</v>
      </c>
      <c r="AX206" s="87">
        <f t="shared" si="46"/>
        <v>6139.9351483708979</v>
      </c>
      <c r="AY206" s="87">
        <f t="shared" si="47"/>
        <v>6182.9146944094937</v>
      </c>
      <c r="AZ206" s="87">
        <f t="shared" si="48"/>
        <v>7419.4976332913911</v>
      </c>
      <c r="BA206" s="87">
        <f t="shared" si="49"/>
        <v>7127.5829723094348</v>
      </c>
      <c r="BB206" s="87">
        <f t="shared" si="50"/>
        <v>6847.1534783169318</v>
      </c>
      <c r="BC206" s="87">
        <f t="shared" si="51"/>
        <v>6577.7572758913475</v>
      </c>
      <c r="BD206" s="87">
        <f t="shared" si="52"/>
        <v>6318.9602683152943</v>
      </c>
    </row>
    <row r="207" spans="2:56" s="79" customFormat="1" x14ac:dyDescent="0.2">
      <c r="B207" s="86">
        <f>'3. Investeringen'!B193</f>
        <v>179</v>
      </c>
      <c r="C207" s="86" t="str">
        <f>'3. Investeringen'!F193</f>
        <v>TD</v>
      </c>
      <c r="D207" s="86" t="str">
        <f>'3. Investeringen'!G193</f>
        <v>Nieuwe investeringen TD</v>
      </c>
      <c r="E207" s="121">
        <f>'3. Investeringen'!K193</f>
        <v>2007</v>
      </c>
      <c r="F207" s="20"/>
      <c r="G207" s="86">
        <f>'7. Nominale afschrijvingen'!R196</f>
        <v>236.89533333333333</v>
      </c>
      <c r="H207" s="86">
        <f>'7. Nominale afschrijvingen'!S196</f>
        <v>236.89533333333333</v>
      </c>
      <c r="I207" s="86">
        <f>'7. Nominale afschrijvingen'!T196</f>
        <v>236.89533333333333</v>
      </c>
      <c r="J207" s="86">
        <f>'7. Nominale afschrijvingen'!U196</f>
        <v>236.89533333333333</v>
      </c>
      <c r="K207" s="86">
        <f>'7. Nominale afschrijvingen'!V196</f>
        <v>236.89533333333333</v>
      </c>
      <c r="L207" s="86">
        <f>'7. Nominale afschrijvingen'!W196</f>
        <v>236.89533333333333</v>
      </c>
      <c r="M207" s="86">
        <f>'7. Nominale afschrijvingen'!X196</f>
        <v>236.89533333333333</v>
      </c>
      <c r="N207" s="86">
        <f>'7. Nominale afschrijvingen'!Y196</f>
        <v>236.89533333333333</v>
      </c>
      <c r="O207" s="86">
        <f>'7. Nominale afschrijvingen'!Z196</f>
        <v>236.89533333333333</v>
      </c>
      <c r="P207" s="86">
        <f>'7. Nominale afschrijvingen'!AA196</f>
        <v>236.89533333333333</v>
      </c>
      <c r="Q207" s="86">
        <f>'7. Nominale afschrijvingen'!AB196</f>
        <v>236.89533333333333</v>
      </c>
      <c r="R207" s="86">
        <f>'7. Nominale afschrijvingen'!AC196</f>
        <v>284.27439999999996</v>
      </c>
      <c r="S207" s="86">
        <f>'7. Nominale afschrijvingen'!AD196</f>
        <v>262.26605935483872</v>
      </c>
      <c r="T207" s="86">
        <f>'7. Nominale afschrijvingen'!AE196</f>
        <v>241.96159024349637</v>
      </c>
      <c r="U207" s="86">
        <f>'7. Nominale afschrijvingen'!AF196</f>
        <v>230.67004936546655</v>
      </c>
      <c r="V207" s="86">
        <f>'7. Nominale afschrijvingen'!AG196</f>
        <v>230.67004936546655</v>
      </c>
      <c r="W207" s="65"/>
      <c r="X207" s="118">
        <f>IF($C207="TD",INDEX('4. CPI-tabel'!$D$20:$Z$42,$E207-2003,X$28-2003),
IF(X$28&gt;=$E207,MAX(1,INDEX('4. CPI-tabel'!$D$20:$Z$42,MAX($E207,2010)-2003,X$28-2003)),0))</f>
        <v>1.0621792868399995</v>
      </c>
      <c r="Y207" s="118">
        <f>IF($C207="TD",INDEX('4. CPI-tabel'!$D$20:$Z$42,$E207-2003,Y$28-2003),
IF(Y$28&gt;=$E207,MAX(1,INDEX('4. CPI-tabel'!$D$20:$Z$42,MAX($E207,2010)-2003,Y$28-2003)),0))</f>
        <v>1.0897959482978394</v>
      </c>
      <c r="Z207" s="118">
        <f>IF($C207="TD",INDEX('4. CPI-tabel'!$D$20:$Z$42,$E207-2003,Z$28-2003),
IF(Z$28&gt;=$E207,MAX(1,INDEX('4. CPI-tabel'!$D$20:$Z$42,MAX($E207,2010)-2003,Z$28-2003)),0))</f>
        <v>1.1148612551086896</v>
      </c>
      <c r="AA207" s="118">
        <f>IF($C207="TD",INDEX('4. CPI-tabel'!$D$20:$Z$42,$E207-2003,AA$28-2003),
IF(AA$28&gt;=$E207,MAX(1,INDEX('4. CPI-tabel'!$D$20:$Z$42,MAX($E207,2010)-2003,AA$28-2003)),0))</f>
        <v>1.1460773702517328</v>
      </c>
      <c r="AB207" s="118">
        <f>IF($C207="TD",INDEX('4. CPI-tabel'!$D$20:$Z$42,$E207-2003,AB$28-2003),
IF(AB$28&gt;=$E207,MAX(1,INDEX('4. CPI-tabel'!$D$20:$Z$42,MAX($E207,2010)-2003,AB$28-2003)),0))</f>
        <v>1.1575381439542503</v>
      </c>
      <c r="AC207" s="118">
        <f>IF($C207="TD",INDEX('4. CPI-tabel'!$D$20:$Z$42,$E207-2003,AC$28-2003),
IF(AC$28&gt;=$E207,MAX(1,INDEX('4. CPI-tabel'!$D$20:$Z$42,MAX($E207,2010)-2003,AC$28-2003)),0))</f>
        <v>1.1667984491058843</v>
      </c>
      <c r="AD207" s="118">
        <f>IF($C207="TD",INDEX('4. CPI-tabel'!$D$20:$Z$42,$E207-2003,AD$28-2003),
IF(AD$28&gt;=$E207,MAX(1,INDEX('4. CPI-tabel'!$D$20:$Z$42,MAX($E207,2010)-2003,AD$28-2003)),0))</f>
        <v>1.1691320460040959</v>
      </c>
      <c r="AE207" s="118">
        <f>IF($C207="TD",INDEX('4. CPI-tabel'!$D$20:$Z$42,$E207-2003,AE$28-2003),
IF(AE$28&gt;=$E207,MAX(1,INDEX('4. CPI-tabel'!$D$20:$Z$42,MAX($E207,2010)-2003,AE$28-2003)),0))</f>
        <v>1.1854998946481532</v>
      </c>
      <c r="AF207" s="118">
        <f>IF($C207="TD",INDEX('4. CPI-tabel'!$D$20:$Z$42,$E207-2003,AF$28-2003),
IF(AF$28&gt;=$E207,MAX(1,INDEX('4. CPI-tabel'!$D$20:$Z$42,MAX($E207,2010)-2003,AF$28-2003)),0))</f>
        <v>1.2103953924357642</v>
      </c>
      <c r="AG207" s="118">
        <f>IF($C207="TD",INDEX('4. CPI-tabel'!$D$20:$Z$42,$E207-2003,AG$28-2003),
IF(AG$28&gt;=$E207,MAX(1,INDEX('4. CPI-tabel'!$D$20:$Z$42,MAX($E207,2010)-2003,AG$28-2003)),0))</f>
        <v>1.2442864634239656</v>
      </c>
      <c r="AH207" s="118">
        <f>IF($C207="TD",INDEX('4. CPI-tabel'!$D$20:$Z$42,$E207-2003,AH$28-2003),
IF(AH$28&gt;=$E207,MAX(1,INDEX('4. CPI-tabel'!$D$20:$Z$42,MAX($E207,2010)-2003,AH$28-2003)),0))</f>
        <v>1.2529964686679333</v>
      </c>
      <c r="AI207" s="118">
        <f>IF($C207="TD",INDEX('4. CPI-tabel'!$D$20:$Z$42,$E207-2003,AI$28-2003),
IF(AI$28&gt;=$E207,MAX(1,INDEX('4. CPI-tabel'!$D$20:$Z$42,MAX($E207,2010)-2003,AI$28-2003)),0))</f>
        <v>1.2529964686679333</v>
      </c>
      <c r="AJ207" s="118">
        <f>IF($C207="TD",INDEX('4. CPI-tabel'!$D$20:$Z$42,$E207-2003,AJ$28-2003),
IF(AJ$28&gt;=$E207,MAX(1,INDEX('4. CPI-tabel'!$D$20:$Z$42,MAX($E207,2010)-2003,AJ$28-2003)),0))</f>
        <v>1.2529964686679333</v>
      </c>
      <c r="AK207" s="118">
        <f>IF($C207="TD",INDEX('4. CPI-tabel'!$D$20:$Z$42,$E207-2003,AK$28-2003),
IF(AK$28&gt;=$E207,MAX(1,INDEX('4. CPI-tabel'!$D$20:$Z$42,MAX($E207,2010)-2003,AK$28-2003)),0))</f>
        <v>1.2529964686679333</v>
      </c>
      <c r="AL207" s="118">
        <f>IF($C207="TD",INDEX('4. CPI-tabel'!$D$20:$Z$42,$E207-2003,AL$28-2003),
IF(AL$28&gt;=$E207,MAX(1,INDEX('4. CPI-tabel'!$D$20:$Z$42,MAX($E207,2010)-2003,AL$28-2003)),0))</f>
        <v>1.2529964686679333</v>
      </c>
      <c r="AM207" s="118">
        <f>IF($C207="TD",INDEX('4. CPI-tabel'!$D$20:$Z$42,$E207-2003,AM$28-2003),
IF(AM$28&gt;=$E207,MAX(1,INDEX('4. CPI-tabel'!$D$20:$Z$42,MAX($E207,2010)-2003,AM$28-2003)),0))</f>
        <v>1.2529964686679333</v>
      </c>
      <c r="AN207" s="20"/>
      <c r="AO207" s="87">
        <f t="shared" si="37"/>
        <v>251.62531621572396</v>
      </c>
      <c r="AP207" s="87">
        <f t="shared" si="38"/>
        <v>258.16757443733275</v>
      </c>
      <c r="AQ207" s="87">
        <f t="shared" si="39"/>
        <v>264.1054286493914</v>
      </c>
      <c r="AR207" s="87">
        <f t="shared" si="40"/>
        <v>271.50038065157435</v>
      </c>
      <c r="AS207" s="87">
        <f t="shared" si="41"/>
        <v>274.21538445809011</v>
      </c>
      <c r="AT207" s="87">
        <f t="shared" si="42"/>
        <v>276.40910753375482</v>
      </c>
      <c r="AU207" s="87">
        <f t="shared" si="43"/>
        <v>276.9619257488223</v>
      </c>
      <c r="AV207" s="87">
        <f t="shared" si="44"/>
        <v>280.8393927093058</v>
      </c>
      <c r="AW207" s="87">
        <f t="shared" si="45"/>
        <v>286.73701995620115</v>
      </c>
      <c r="AX207" s="87">
        <f t="shared" si="46"/>
        <v>294.76565651497481</v>
      </c>
      <c r="AY207" s="87">
        <f t="shared" si="47"/>
        <v>296.82901611057963</v>
      </c>
      <c r="AZ207" s="87">
        <f t="shared" si="48"/>
        <v>356.19481933269549</v>
      </c>
      <c r="BA207" s="87">
        <f t="shared" si="49"/>
        <v>328.61844622306751</v>
      </c>
      <c r="BB207" s="87">
        <f t="shared" si="50"/>
        <v>303.17701812837845</v>
      </c>
      <c r="BC207" s="87">
        <f t="shared" si="51"/>
        <v>289.02875728238746</v>
      </c>
      <c r="BD207" s="87">
        <f t="shared" si="52"/>
        <v>289.02875728238746</v>
      </c>
    </row>
    <row r="208" spans="2:56" s="79" customFormat="1" x14ac:dyDescent="0.2">
      <c r="B208" s="86">
        <f>'3. Investeringen'!B194</f>
        <v>180</v>
      </c>
      <c r="C208" s="86" t="str">
        <f>'3. Investeringen'!F194</f>
        <v>TD</v>
      </c>
      <c r="D208" s="86" t="str">
        <f>'3. Investeringen'!G194</f>
        <v>Nieuwe investeringen TD</v>
      </c>
      <c r="E208" s="121">
        <f>'3. Investeringen'!K194</f>
        <v>2007</v>
      </c>
      <c r="F208" s="20"/>
      <c r="G208" s="86">
        <f>'7. Nominale afschrijvingen'!R197</f>
        <v>266798.04199999996</v>
      </c>
      <c r="H208" s="86">
        <f>'7. Nominale afschrijvingen'!S197</f>
        <v>133399.02100000001</v>
      </c>
      <c r="I208" s="86">
        <f>'7. Nominale afschrijvingen'!T197</f>
        <v>0</v>
      </c>
      <c r="J208" s="86">
        <f>'7. Nominale afschrijvingen'!U197</f>
        <v>0</v>
      </c>
      <c r="K208" s="86">
        <f>'7. Nominale afschrijvingen'!V197</f>
        <v>0</v>
      </c>
      <c r="L208" s="86">
        <f>'7. Nominale afschrijvingen'!W197</f>
        <v>0</v>
      </c>
      <c r="M208" s="86">
        <f>'7. Nominale afschrijvingen'!X197</f>
        <v>0</v>
      </c>
      <c r="N208" s="86">
        <f>'7. Nominale afschrijvingen'!Y197</f>
        <v>0</v>
      </c>
      <c r="O208" s="86">
        <f>'7. Nominale afschrijvingen'!Z197</f>
        <v>0</v>
      </c>
      <c r="P208" s="86">
        <f>'7. Nominale afschrijvingen'!AA197</f>
        <v>0</v>
      </c>
      <c r="Q208" s="86">
        <f>'7. Nominale afschrijvingen'!AB197</f>
        <v>0</v>
      </c>
      <c r="R208" s="86">
        <f>'7. Nominale afschrijvingen'!AC197</f>
        <v>0</v>
      </c>
      <c r="S208" s="86">
        <f>'7. Nominale afschrijvingen'!AD197</f>
        <v>0</v>
      </c>
      <c r="T208" s="86">
        <f>'7. Nominale afschrijvingen'!AE197</f>
        <v>0</v>
      </c>
      <c r="U208" s="86">
        <f>'7. Nominale afschrijvingen'!AF197</f>
        <v>0</v>
      </c>
      <c r="V208" s="86">
        <f>'7. Nominale afschrijvingen'!AG197</f>
        <v>0</v>
      </c>
      <c r="W208" s="65"/>
      <c r="X208" s="118">
        <f>IF($C208="TD",INDEX('4. CPI-tabel'!$D$20:$Z$42,$E208-2003,X$28-2003),
IF(X$28&gt;=$E208,MAX(1,INDEX('4. CPI-tabel'!$D$20:$Z$42,MAX($E208,2010)-2003,X$28-2003)),0))</f>
        <v>1.0621792868399995</v>
      </c>
      <c r="Y208" s="118">
        <f>IF($C208="TD",INDEX('4. CPI-tabel'!$D$20:$Z$42,$E208-2003,Y$28-2003),
IF(Y$28&gt;=$E208,MAX(1,INDEX('4. CPI-tabel'!$D$20:$Z$42,MAX($E208,2010)-2003,Y$28-2003)),0))</f>
        <v>1.0897959482978394</v>
      </c>
      <c r="Z208" s="118">
        <f>IF($C208="TD",INDEX('4. CPI-tabel'!$D$20:$Z$42,$E208-2003,Z$28-2003),
IF(Z$28&gt;=$E208,MAX(1,INDEX('4. CPI-tabel'!$D$20:$Z$42,MAX($E208,2010)-2003,Z$28-2003)),0))</f>
        <v>1.1148612551086896</v>
      </c>
      <c r="AA208" s="118">
        <f>IF($C208="TD",INDEX('4. CPI-tabel'!$D$20:$Z$42,$E208-2003,AA$28-2003),
IF(AA$28&gt;=$E208,MAX(1,INDEX('4. CPI-tabel'!$D$20:$Z$42,MAX($E208,2010)-2003,AA$28-2003)),0))</f>
        <v>1.1460773702517328</v>
      </c>
      <c r="AB208" s="118">
        <f>IF($C208="TD",INDEX('4. CPI-tabel'!$D$20:$Z$42,$E208-2003,AB$28-2003),
IF(AB$28&gt;=$E208,MAX(1,INDEX('4. CPI-tabel'!$D$20:$Z$42,MAX($E208,2010)-2003,AB$28-2003)),0))</f>
        <v>1.1575381439542503</v>
      </c>
      <c r="AC208" s="118">
        <f>IF($C208="TD",INDEX('4. CPI-tabel'!$D$20:$Z$42,$E208-2003,AC$28-2003),
IF(AC$28&gt;=$E208,MAX(1,INDEX('4. CPI-tabel'!$D$20:$Z$42,MAX($E208,2010)-2003,AC$28-2003)),0))</f>
        <v>1.1667984491058843</v>
      </c>
      <c r="AD208" s="118">
        <f>IF($C208="TD",INDEX('4. CPI-tabel'!$D$20:$Z$42,$E208-2003,AD$28-2003),
IF(AD$28&gt;=$E208,MAX(1,INDEX('4. CPI-tabel'!$D$20:$Z$42,MAX($E208,2010)-2003,AD$28-2003)),0))</f>
        <v>1.1691320460040959</v>
      </c>
      <c r="AE208" s="118">
        <f>IF($C208="TD",INDEX('4. CPI-tabel'!$D$20:$Z$42,$E208-2003,AE$28-2003),
IF(AE$28&gt;=$E208,MAX(1,INDEX('4. CPI-tabel'!$D$20:$Z$42,MAX($E208,2010)-2003,AE$28-2003)),0))</f>
        <v>1.1854998946481532</v>
      </c>
      <c r="AF208" s="118">
        <f>IF($C208="TD",INDEX('4. CPI-tabel'!$D$20:$Z$42,$E208-2003,AF$28-2003),
IF(AF$28&gt;=$E208,MAX(1,INDEX('4. CPI-tabel'!$D$20:$Z$42,MAX($E208,2010)-2003,AF$28-2003)),0))</f>
        <v>1.2103953924357642</v>
      </c>
      <c r="AG208" s="118">
        <f>IF($C208="TD",INDEX('4. CPI-tabel'!$D$20:$Z$42,$E208-2003,AG$28-2003),
IF(AG$28&gt;=$E208,MAX(1,INDEX('4. CPI-tabel'!$D$20:$Z$42,MAX($E208,2010)-2003,AG$28-2003)),0))</f>
        <v>1.2442864634239656</v>
      </c>
      <c r="AH208" s="118">
        <f>IF($C208="TD",INDEX('4. CPI-tabel'!$D$20:$Z$42,$E208-2003,AH$28-2003),
IF(AH$28&gt;=$E208,MAX(1,INDEX('4. CPI-tabel'!$D$20:$Z$42,MAX($E208,2010)-2003,AH$28-2003)),0))</f>
        <v>1.2529964686679333</v>
      </c>
      <c r="AI208" s="118">
        <f>IF($C208="TD",INDEX('4. CPI-tabel'!$D$20:$Z$42,$E208-2003,AI$28-2003),
IF(AI$28&gt;=$E208,MAX(1,INDEX('4. CPI-tabel'!$D$20:$Z$42,MAX($E208,2010)-2003,AI$28-2003)),0))</f>
        <v>1.2529964686679333</v>
      </c>
      <c r="AJ208" s="118">
        <f>IF($C208="TD",INDEX('4. CPI-tabel'!$D$20:$Z$42,$E208-2003,AJ$28-2003),
IF(AJ$28&gt;=$E208,MAX(1,INDEX('4. CPI-tabel'!$D$20:$Z$42,MAX($E208,2010)-2003,AJ$28-2003)),0))</f>
        <v>1.2529964686679333</v>
      </c>
      <c r="AK208" s="118">
        <f>IF($C208="TD",INDEX('4. CPI-tabel'!$D$20:$Z$42,$E208-2003,AK$28-2003),
IF(AK$28&gt;=$E208,MAX(1,INDEX('4. CPI-tabel'!$D$20:$Z$42,MAX($E208,2010)-2003,AK$28-2003)),0))</f>
        <v>1.2529964686679333</v>
      </c>
      <c r="AL208" s="118">
        <f>IF($C208="TD",INDEX('4. CPI-tabel'!$D$20:$Z$42,$E208-2003,AL$28-2003),
IF(AL$28&gt;=$E208,MAX(1,INDEX('4. CPI-tabel'!$D$20:$Z$42,MAX($E208,2010)-2003,AL$28-2003)),0))</f>
        <v>1.2529964686679333</v>
      </c>
      <c r="AM208" s="118">
        <f>IF($C208="TD",INDEX('4. CPI-tabel'!$D$20:$Z$42,$E208-2003,AM$28-2003),
IF(AM$28&gt;=$E208,MAX(1,INDEX('4. CPI-tabel'!$D$20:$Z$42,MAX($E208,2010)-2003,AM$28-2003)),0))</f>
        <v>1.2529964686679333</v>
      </c>
      <c r="AN208" s="20"/>
      <c r="AO208" s="87">
        <f t="shared" si="37"/>
        <v>283387.35398186819</v>
      </c>
      <c r="AP208" s="87">
        <f t="shared" si="38"/>
        <v>145377.7125926984</v>
      </c>
      <c r="AQ208" s="87">
        <f t="shared" si="39"/>
        <v>0</v>
      </c>
      <c r="AR208" s="87">
        <f t="shared" si="40"/>
        <v>0</v>
      </c>
      <c r="AS208" s="87">
        <f t="shared" si="41"/>
        <v>0</v>
      </c>
      <c r="AT208" s="87">
        <f t="shared" si="42"/>
        <v>0</v>
      </c>
      <c r="AU208" s="87">
        <f t="shared" si="43"/>
        <v>0</v>
      </c>
      <c r="AV208" s="87">
        <f t="shared" si="44"/>
        <v>0</v>
      </c>
      <c r="AW208" s="87">
        <f t="shared" si="45"/>
        <v>0</v>
      </c>
      <c r="AX208" s="87">
        <f t="shared" si="46"/>
        <v>0</v>
      </c>
      <c r="AY208" s="87">
        <f t="shared" si="47"/>
        <v>0</v>
      </c>
      <c r="AZ208" s="87">
        <f t="shared" si="48"/>
        <v>0</v>
      </c>
      <c r="BA208" s="87">
        <f t="shared" si="49"/>
        <v>0</v>
      </c>
      <c r="BB208" s="87">
        <f t="shared" si="50"/>
        <v>0</v>
      </c>
      <c r="BC208" s="87">
        <f t="shared" si="51"/>
        <v>0</v>
      </c>
      <c r="BD208" s="87">
        <f t="shared" si="52"/>
        <v>0</v>
      </c>
    </row>
    <row r="209" spans="2:56" s="79" customFormat="1" x14ac:dyDescent="0.2">
      <c r="B209" s="86">
        <f>'3. Investeringen'!B195</f>
        <v>181</v>
      </c>
      <c r="C209" s="86" t="str">
        <f>'3. Investeringen'!F195</f>
        <v>TD</v>
      </c>
      <c r="D209" s="86" t="str">
        <f>'3. Investeringen'!G195</f>
        <v>Nieuwe investeringen TD</v>
      </c>
      <c r="E209" s="121">
        <f>'3. Investeringen'!K195</f>
        <v>2008</v>
      </c>
      <c r="F209" s="20"/>
      <c r="G209" s="86">
        <f>'7. Nominale afschrijvingen'!R198</f>
        <v>245.45454545454547</v>
      </c>
      <c r="H209" s="86">
        <f>'7. Nominale afschrijvingen'!S198</f>
        <v>245.45454545454544</v>
      </c>
      <c r="I209" s="86">
        <f>'7. Nominale afschrijvingen'!T198</f>
        <v>245.45454545454544</v>
      </c>
      <c r="J209" s="86">
        <f>'7. Nominale afschrijvingen'!U198</f>
        <v>245.45454545454544</v>
      </c>
      <c r="K209" s="86">
        <f>'7. Nominale afschrijvingen'!V198</f>
        <v>245.45454545454544</v>
      </c>
      <c r="L209" s="86">
        <f>'7. Nominale afschrijvingen'!W198</f>
        <v>245.45454545454544</v>
      </c>
      <c r="M209" s="86">
        <f>'7. Nominale afschrijvingen'!X198</f>
        <v>245.45454545454544</v>
      </c>
      <c r="N209" s="86">
        <f>'7. Nominale afschrijvingen'!Y198</f>
        <v>245.45454545454544</v>
      </c>
      <c r="O209" s="86">
        <f>'7. Nominale afschrijvingen'!Z198</f>
        <v>245.45454545454544</v>
      </c>
      <c r="P209" s="86">
        <f>'7. Nominale afschrijvingen'!AA198</f>
        <v>245.45454545454544</v>
      </c>
      <c r="Q209" s="86">
        <f>'7. Nominale afschrijvingen'!AB198</f>
        <v>245.45454545454544</v>
      </c>
      <c r="R209" s="86">
        <f>'7. Nominale afschrijvingen'!AC198</f>
        <v>294.5454545454545</v>
      </c>
      <c r="S209" s="86">
        <f>'7. Nominale afschrijvingen'!AD198</f>
        <v>286.02847754654982</v>
      </c>
      <c r="T209" s="86">
        <f>'7. Nominale afschrijvingen'!AE198</f>
        <v>277.75777458134837</v>
      </c>
      <c r="U209" s="86">
        <f>'7. Nominale afschrijvingen'!AF198</f>
        <v>269.72622447297204</v>
      </c>
      <c r="V209" s="86">
        <f>'7. Nominale afschrijvingen'!AG198</f>
        <v>261.9269119580909</v>
      </c>
      <c r="W209" s="65"/>
      <c r="X209" s="118">
        <f>IF($C209="TD",INDEX('4. CPI-tabel'!$D$20:$Z$42,$E209-2003,X$28-2003),
IF(X$28&gt;=$E209,MAX(1,INDEX('4. CPI-tabel'!$D$20:$Z$42,MAX($E209,2010)-2003,X$28-2003)),0))</f>
        <v>1.0506224399999999</v>
      </c>
      <c r="Y209" s="118">
        <f>IF($C209="TD",INDEX('4. CPI-tabel'!$D$20:$Z$42,$E209-2003,Y$28-2003),
IF(Y$28&gt;=$E209,MAX(1,INDEX('4. CPI-tabel'!$D$20:$Z$42,MAX($E209,2010)-2003,Y$28-2003)),0))</f>
        <v>1.0779386234399999</v>
      </c>
      <c r="Z209" s="118">
        <f>IF($C209="TD",INDEX('4. CPI-tabel'!$D$20:$Z$42,$E209-2003,Z$28-2003),
IF(Z$28&gt;=$E209,MAX(1,INDEX('4. CPI-tabel'!$D$20:$Z$42,MAX($E209,2010)-2003,Z$28-2003)),0))</f>
        <v>1.1027312117791197</v>
      </c>
      <c r="AA209" s="118">
        <f>IF($C209="TD",INDEX('4. CPI-tabel'!$D$20:$Z$42,$E209-2003,AA$28-2003),
IF(AA$28&gt;=$E209,MAX(1,INDEX('4. CPI-tabel'!$D$20:$Z$42,MAX($E209,2010)-2003,AA$28-2003)),0))</f>
        <v>1.133607685708935</v>
      </c>
      <c r="AB209" s="118">
        <f>IF($C209="TD",INDEX('4. CPI-tabel'!$D$20:$Z$42,$E209-2003,AB$28-2003),
IF(AB$28&gt;=$E209,MAX(1,INDEX('4. CPI-tabel'!$D$20:$Z$42,MAX($E209,2010)-2003,AB$28-2003)),0))</f>
        <v>1.1449437625660244</v>
      </c>
      <c r="AC209" s="118">
        <f>IF($C209="TD",INDEX('4. CPI-tabel'!$D$20:$Z$42,$E209-2003,AC$28-2003),
IF(AC$28&gt;=$E209,MAX(1,INDEX('4. CPI-tabel'!$D$20:$Z$42,MAX($E209,2010)-2003,AC$28-2003)),0))</f>
        <v>1.1541033126665525</v>
      </c>
      <c r="AD209" s="118">
        <f>IF($C209="TD",INDEX('4. CPI-tabel'!$D$20:$Z$42,$E209-2003,AD$28-2003),
IF(AD$28&gt;=$E209,MAX(1,INDEX('4. CPI-tabel'!$D$20:$Z$42,MAX($E209,2010)-2003,AD$28-2003)),0))</f>
        <v>1.1564115192918856</v>
      </c>
      <c r="AE209" s="118">
        <f>IF($C209="TD",INDEX('4. CPI-tabel'!$D$20:$Z$42,$E209-2003,AE$28-2003),
IF(AE$28&gt;=$E209,MAX(1,INDEX('4. CPI-tabel'!$D$20:$Z$42,MAX($E209,2010)-2003,AE$28-2003)),0))</f>
        <v>1.1726012805619719</v>
      </c>
      <c r="AF209" s="118">
        <f>IF($C209="TD",INDEX('4. CPI-tabel'!$D$20:$Z$42,$E209-2003,AF$28-2003),
IF(AF$28&gt;=$E209,MAX(1,INDEX('4. CPI-tabel'!$D$20:$Z$42,MAX($E209,2010)-2003,AF$28-2003)),0))</f>
        <v>1.1972259074537732</v>
      </c>
      <c r="AG209" s="118">
        <f>IF($C209="TD",INDEX('4. CPI-tabel'!$D$20:$Z$42,$E209-2003,AG$28-2003),
IF(AG$28&gt;=$E209,MAX(1,INDEX('4. CPI-tabel'!$D$20:$Z$42,MAX($E209,2010)-2003,AG$28-2003)),0))</f>
        <v>1.2307482328624788</v>
      </c>
      <c r="AH209" s="118">
        <f>IF($C209="TD",INDEX('4. CPI-tabel'!$D$20:$Z$42,$E209-2003,AH$28-2003),
IF(AH$28&gt;=$E209,MAX(1,INDEX('4. CPI-tabel'!$D$20:$Z$42,MAX($E209,2010)-2003,AH$28-2003)),0))</f>
        <v>1.2393634704925161</v>
      </c>
      <c r="AI209" s="118">
        <f>IF($C209="TD",INDEX('4. CPI-tabel'!$D$20:$Z$42,$E209-2003,AI$28-2003),
IF(AI$28&gt;=$E209,MAX(1,INDEX('4. CPI-tabel'!$D$20:$Z$42,MAX($E209,2010)-2003,AI$28-2003)),0))</f>
        <v>1.2393634704925161</v>
      </c>
      <c r="AJ209" s="118">
        <f>IF($C209="TD",INDEX('4. CPI-tabel'!$D$20:$Z$42,$E209-2003,AJ$28-2003),
IF(AJ$28&gt;=$E209,MAX(1,INDEX('4. CPI-tabel'!$D$20:$Z$42,MAX($E209,2010)-2003,AJ$28-2003)),0))</f>
        <v>1.2393634704925161</v>
      </c>
      <c r="AK209" s="118">
        <f>IF($C209="TD",INDEX('4. CPI-tabel'!$D$20:$Z$42,$E209-2003,AK$28-2003),
IF(AK$28&gt;=$E209,MAX(1,INDEX('4. CPI-tabel'!$D$20:$Z$42,MAX($E209,2010)-2003,AK$28-2003)),0))</f>
        <v>1.2393634704925161</v>
      </c>
      <c r="AL209" s="118">
        <f>IF($C209="TD",INDEX('4. CPI-tabel'!$D$20:$Z$42,$E209-2003,AL$28-2003),
IF(AL$28&gt;=$E209,MAX(1,INDEX('4. CPI-tabel'!$D$20:$Z$42,MAX($E209,2010)-2003,AL$28-2003)),0))</f>
        <v>1.2393634704925161</v>
      </c>
      <c r="AM209" s="118">
        <f>IF($C209="TD",INDEX('4. CPI-tabel'!$D$20:$Z$42,$E209-2003,AM$28-2003),
IF(AM$28&gt;=$E209,MAX(1,INDEX('4. CPI-tabel'!$D$20:$Z$42,MAX($E209,2010)-2003,AM$28-2003)),0))</f>
        <v>1.2393634704925161</v>
      </c>
      <c r="AN209" s="20"/>
      <c r="AO209" s="87">
        <f t="shared" si="37"/>
        <v>257.88005345454548</v>
      </c>
      <c r="AP209" s="87">
        <f t="shared" si="38"/>
        <v>264.5849348443636</v>
      </c>
      <c r="AQ209" s="87">
        <f t="shared" si="39"/>
        <v>270.67038834578392</v>
      </c>
      <c r="AR209" s="87">
        <f t="shared" si="40"/>
        <v>278.24915921946587</v>
      </c>
      <c r="AS209" s="87">
        <f t="shared" si="41"/>
        <v>281.03165081166048</v>
      </c>
      <c r="AT209" s="87">
        <f t="shared" si="42"/>
        <v>283.27990401815379</v>
      </c>
      <c r="AU209" s="87">
        <f t="shared" si="43"/>
        <v>283.84646382619007</v>
      </c>
      <c r="AV209" s="87">
        <f t="shared" si="44"/>
        <v>287.82031431975673</v>
      </c>
      <c r="AW209" s="87">
        <f t="shared" si="45"/>
        <v>293.8645409204716</v>
      </c>
      <c r="AX209" s="87">
        <f t="shared" si="46"/>
        <v>302.09274806624478</v>
      </c>
      <c r="AY209" s="87">
        <f t="shared" si="47"/>
        <v>304.20739730270844</v>
      </c>
      <c r="AZ209" s="87">
        <f t="shared" si="48"/>
        <v>365.04887676325012</v>
      </c>
      <c r="BA209" s="87">
        <f t="shared" si="49"/>
        <v>354.49324659178268</v>
      </c>
      <c r="BB209" s="87">
        <f t="shared" si="50"/>
        <v>344.24283946141787</v>
      </c>
      <c r="BC209" s="87">
        <f t="shared" si="51"/>
        <v>334.28882964566606</v>
      </c>
      <c r="BD209" s="87">
        <f t="shared" si="52"/>
        <v>324.62264661976724</v>
      </c>
    </row>
    <row r="210" spans="2:56" s="79" customFormat="1" x14ac:dyDescent="0.2">
      <c r="B210" s="86">
        <f>'3. Investeringen'!B196</f>
        <v>182</v>
      </c>
      <c r="C210" s="86" t="str">
        <f>'3. Investeringen'!F196</f>
        <v>TD</v>
      </c>
      <c r="D210" s="86" t="str">
        <f>'3. Investeringen'!G196</f>
        <v>Nieuwe investeringen TD</v>
      </c>
      <c r="E210" s="121">
        <f>'3. Investeringen'!K196</f>
        <v>2008</v>
      </c>
      <c r="F210" s="20"/>
      <c r="G210" s="86">
        <f>'7. Nominale afschrijvingen'!R199</f>
        <v>4574.3093333333336</v>
      </c>
      <c r="H210" s="86">
        <f>'7. Nominale afschrijvingen'!S199</f>
        <v>4574.3093333333336</v>
      </c>
      <c r="I210" s="86">
        <f>'7. Nominale afschrijvingen'!T199</f>
        <v>4574.3093333333336</v>
      </c>
      <c r="J210" s="86">
        <f>'7. Nominale afschrijvingen'!U199</f>
        <v>4574.3093333333336</v>
      </c>
      <c r="K210" s="86">
        <f>'7. Nominale afschrijvingen'!V199</f>
        <v>4574.3093333333336</v>
      </c>
      <c r="L210" s="86">
        <f>'7. Nominale afschrijvingen'!W199</f>
        <v>4574.3093333333336</v>
      </c>
      <c r="M210" s="86">
        <f>'7. Nominale afschrijvingen'!X199</f>
        <v>4574.3093333333336</v>
      </c>
      <c r="N210" s="86">
        <f>'7. Nominale afschrijvingen'!Y199</f>
        <v>4574.3093333333336</v>
      </c>
      <c r="O210" s="86">
        <f>'7. Nominale afschrijvingen'!Z199</f>
        <v>4574.3093333333336</v>
      </c>
      <c r="P210" s="86">
        <f>'7. Nominale afschrijvingen'!AA199</f>
        <v>4574.3093333333336</v>
      </c>
      <c r="Q210" s="86">
        <f>'7. Nominale afschrijvingen'!AB199</f>
        <v>4574.3093333333336</v>
      </c>
      <c r="R210" s="86">
        <f>'7. Nominale afschrijvingen'!AC199</f>
        <v>5489.1711999999998</v>
      </c>
      <c r="S210" s="86">
        <f>'7. Nominale afschrijvingen'!AD199</f>
        <v>5280.0599161904756</v>
      </c>
      <c r="T210" s="86">
        <f>'7. Nominale afschrijvingen'!AE199</f>
        <v>5078.9147765260759</v>
      </c>
      <c r="U210" s="86">
        <f>'7. Nominale afschrijvingen'!AF199</f>
        <v>4885.4323088488927</v>
      </c>
      <c r="V210" s="86">
        <f>'7. Nominale afschrijvingen'!AG199</f>
        <v>4699.3206018451256</v>
      </c>
      <c r="W210" s="65"/>
      <c r="X210" s="118">
        <f>IF($C210="TD",INDEX('4. CPI-tabel'!$D$20:$Z$42,$E210-2003,X$28-2003),
IF(X$28&gt;=$E210,MAX(1,INDEX('4. CPI-tabel'!$D$20:$Z$42,MAX($E210,2010)-2003,X$28-2003)),0))</f>
        <v>1.0506224399999999</v>
      </c>
      <c r="Y210" s="118">
        <f>IF($C210="TD",INDEX('4. CPI-tabel'!$D$20:$Z$42,$E210-2003,Y$28-2003),
IF(Y$28&gt;=$E210,MAX(1,INDEX('4. CPI-tabel'!$D$20:$Z$42,MAX($E210,2010)-2003,Y$28-2003)),0))</f>
        <v>1.0779386234399999</v>
      </c>
      <c r="Z210" s="118">
        <f>IF($C210="TD",INDEX('4. CPI-tabel'!$D$20:$Z$42,$E210-2003,Z$28-2003),
IF(Z$28&gt;=$E210,MAX(1,INDEX('4. CPI-tabel'!$D$20:$Z$42,MAX($E210,2010)-2003,Z$28-2003)),0))</f>
        <v>1.1027312117791197</v>
      </c>
      <c r="AA210" s="118">
        <f>IF($C210="TD",INDEX('4. CPI-tabel'!$D$20:$Z$42,$E210-2003,AA$28-2003),
IF(AA$28&gt;=$E210,MAX(1,INDEX('4. CPI-tabel'!$D$20:$Z$42,MAX($E210,2010)-2003,AA$28-2003)),0))</f>
        <v>1.133607685708935</v>
      </c>
      <c r="AB210" s="118">
        <f>IF($C210="TD",INDEX('4. CPI-tabel'!$D$20:$Z$42,$E210-2003,AB$28-2003),
IF(AB$28&gt;=$E210,MAX(1,INDEX('4. CPI-tabel'!$D$20:$Z$42,MAX($E210,2010)-2003,AB$28-2003)),0))</f>
        <v>1.1449437625660244</v>
      </c>
      <c r="AC210" s="118">
        <f>IF($C210="TD",INDEX('4. CPI-tabel'!$D$20:$Z$42,$E210-2003,AC$28-2003),
IF(AC$28&gt;=$E210,MAX(1,INDEX('4. CPI-tabel'!$D$20:$Z$42,MAX($E210,2010)-2003,AC$28-2003)),0))</f>
        <v>1.1541033126665525</v>
      </c>
      <c r="AD210" s="118">
        <f>IF($C210="TD",INDEX('4. CPI-tabel'!$D$20:$Z$42,$E210-2003,AD$28-2003),
IF(AD$28&gt;=$E210,MAX(1,INDEX('4. CPI-tabel'!$D$20:$Z$42,MAX($E210,2010)-2003,AD$28-2003)),0))</f>
        <v>1.1564115192918856</v>
      </c>
      <c r="AE210" s="118">
        <f>IF($C210="TD",INDEX('4. CPI-tabel'!$D$20:$Z$42,$E210-2003,AE$28-2003),
IF(AE$28&gt;=$E210,MAX(1,INDEX('4. CPI-tabel'!$D$20:$Z$42,MAX($E210,2010)-2003,AE$28-2003)),0))</f>
        <v>1.1726012805619719</v>
      </c>
      <c r="AF210" s="118">
        <f>IF($C210="TD",INDEX('4. CPI-tabel'!$D$20:$Z$42,$E210-2003,AF$28-2003),
IF(AF$28&gt;=$E210,MAX(1,INDEX('4. CPI-tabel'!$D$20:$Z$42,MAX($E210,2010)-2003,AF$28-2003)),0))</f>
        <v>1.1972259074537732</v>
      </c>
      <c r="AG210" s="118">
        <f>IF($C210="TD",INDEX('4. CPI-tabel'!$D$20:$Z$42,$E210-2003,AG$28-2003),
IF(AG$28&gt;=$E210,MAX(1,INDEX('4. CPI-tabel'!$D$20:$Z$42,MAX($E210,2010)-2003,AG$28-2003)),0))</f>
        <v>1.2307482328624788</v>
      </c>
      <c r="AH210" s="118">
        <f>IF($C210="TD",INDEX('4. CPI-tabel'!$D$20:$Z$42,$E210-2003,AH$28-2003),
IF(AH$28&gt;=$E210,MAX(1,INDEX('4. CPI-tabel'!$D$20:$Z$42,MAX($E210,2010)-2003,AH$28-2003)),0))</f>
        <v>1.2393634704925161</v>
      </c>
      <c r="AI210" s="118">
        <f>IF($C210="TD",INDEX('4. CPI-tabel'!$D$20:$Z$42,$E210-2003,AI$28-2003),
IF(AI$28&gt;=$E210,MAX(1,INDEX('4. CPI-tabel'!$D$20:$Z$42,MAX($E210,2010)-2003,AI$28-2003)),0))</f>
        <v>1.2393634704925161</v>
      </c>
      <c r="AJ210" s="118">
        <f>IF($C210="TD",INDEX('4. CPI-tabel'!$D$20:$Z$42,$E210-2003,AJ$28-2003),
IF(AJ$28&gt;=$E210,MAX(1,INDEX('4. CPI-tabel'!$D$20:$Z$42,MAX($E210,2010)-2003,AJ$28-2003)),0))</f>
        <v>1.2393634704925161</v>
      </c>
      <c r="AK210" s="118">
        <f>IF($C210="TD",INDEX('4. CPI-tabel'!$D$20:$Z$42,$E210-2003,AK$28-2003),
IF(AK$28&gt;=$E210,MAX(1,INDEX('4. CPI-tabel'!$D$20:$Z$42,MAX($E210,2010)-2003,AK$28-2003)),0))</f>
        <v>1.2393634704925161</v>
      </c>
      <c r="AL210" s="118">
        <f>IF($C210="TD",INDEX('4. CPI-tabel'!$D$20:$Z$42,$E210-2003,AL$28-2003),
IF(AL$28&gt;=$E210,MAX(1,INDEX('4. CPI-tabel'!$D$20:$Z$42,MAX($E210,2010)-2003,AL$28-2003)),0))</f>
        <v>1.2393634704925161</v>
      </c>
      <c r="AM210" s="118">
        <f>IF($C210="TD",INDEX('4. CPI-tabel'!$D$20:$Z$42,$E210-2003,AM$28-2003),
IF(AM$28&gt;=$E210,MAX(1,INDEX('4. CPI-tabel'!$D$20:$Z$42,MAX($E210,2010)-2003,AM$28-2003)),0))</f>
        <v>1.2393634704925161</v>
      </c>
      <c r="AN210" s="20"/>
      <c r="AO210" s="87">
        <f t="shared" si="37"/>
        <v>4805.8720331014401</v>
      </c>
      <c r="AP210" s="87">
        <f t="shared" si="38"/>
        <v>4930.8247059620771</v>
      </c>
      <c r="AQ210" s="87">
        <f t="shared" si="39"/>
        <v>5044.233674199204</v>
      </c>
      <c r="AR210" s="87">
        <f t="shared" si="40"/>
        <v>5185.4722170767818</v>
      </c>
      <c r="AS210" s="87">
        <f t="shared" si="41"/>
        <v>5237.3269392475495</v>
      </c>
      <c r="AT210" s="87">
        <f t="shared" si="42"/>
        <v>5279.2255547615296</v>
      </c>
      <c r="AU210" s="87">
        <f t="shared" si="43"/>
        <v>5289.7840058710526</v>
      </c>
      <c r="AV210" s="87">
        <f t="shared" si="44"/>
        <v>5363.8409819532471</v>
      </c>
      <c r="AW210" s="87">
        <f t="shared" si="45"/>
        <v>5476.4816425742647</v>
      </c>
      <c r="AX210" s="87">
        <f t="shared" si="46"/>
        <v>5629.8231285663442</v>
      </c>
      <c r="AY210" s="87">
        <f t="shared" si="47"/>
        <v>5669.231890466308</v>
      </c>
      <c r="AZ210" s="87">
        <f t="shared" si="48"/>
        <v>6803.0782685595686</v>
      </c>
      <c r="BA210" s="87">
        <f t="shared" si="49"/>
        <v>6543.9133821382511</v>
      </c>
      <c r="BB210" s="87">
        <f t="shared" si="50"/>
        <v>6294.6214437710787</v>
      </c>
      <c r="BC210" s="87">
        <f t="shared" si="51"/>
        <v>6054.8263411512289</v>
      </c>
      <c r="BD210" s="87">
        <f t="shared" si="52"/>
        <v>5824.1662900597539</v>
      </c>
    </row>
    <row r="211" spans="2:56" s="79" customFormat="1" x14ac:dyDescent="0.2">
      <c r="B211" s="86">
        <f>'3. Investeringen'!B197</f>
        <v>183</v>
      </c>
      <c r="C211" s="86" t="str">
        <f>'3. Investeringen'!F197</f>
        <v>TD</v>
      </c>
      <c r="D211" s="86" t="str">
        <f>'3. Investeringen'!G197</f>
        <v>Nieuwe investeringen TD</v>
      </c>
      <c r="E211" s="121">
        <f>'3. Investeringen'!K197</f>
        <v>2008</v>
      </c>
      <c r="F211" s="20"/>
      <c r="G211" s="86">
        <f>'7. Nominale afschrijvingen'!R200</f>
        <v>3318.5193333333332</v>
      </c>
      <c r="H211" s="86">
        <f>'7. Nominale afschrijvingen'!S200</f>
        <v>3318.5193333333332</v>
      </c>
      <c r="I211" s="86">
        <f>'7. Nominale afschrijvingen'!T200</f>
        <v>3318.5193333333332</v>
      </c>
      <c r="J211" s="86">
        <f>'7. Nominale afschrijvingen'!U200</f>
        <v>3318.5193333333332</v>
      </c>
      <c r="K211" s="86">
        <f>'7. Nominale afschrijvingen'!V200</f>
        <v>3318.5193333333332</v>
      </c>
      <c r="L211" s="86">
        <f>'7. Nominale afschrijvingen'!W200</f>
        <v>3318.5193333333332</v>
      </c>
      <c r="M211" s="86">
        <f>'7. Nominale afschrijvingen'!X200</f>
        <v>3318.5193333333332</v>
      </c>
      <c r="N211" s="86">
        <f>'7. Nominale afschrijvingen'!Y200</f>
        <v>3318.5193333333332</v>
      </c>
      <c r="O211" s="86">
        <f>'7. Nominale afschrijvingen'!Z200</f>
        <v>3318.5193333333332</v>
      </c>
      <c r="P211" s="86">
        <f>'7. Nominale afschrijvingen'!AA200</f>
        <v>3318.5193333333332</v>
      </c>
      <c r="Q211" s="86">
        <f>'7. Nominale afschrijvingen'!AB200</f>
        <v>3318.5193333333332</v>
      </c>
      <c r="R211" s="86">
        <f>'7. Nominale afschrijvingen'!AC200</f>
        <v>3982.2231999999999</v>
      </c>
      <c r="S211" s="86">
        <f>'7. Nominale afschrijvingen'!AD200</f>
        <v>3692.6069672727272</v>
      </c>
      <c r="T211" s="86">
        <f>'7. Nominale afschrijvingen'!AE200</f>
        <v>3424.0537332892563</v>
      </c>
      <c r="U211" s="86">
        <f>'7. Nominale afschrijvingen'!AF200</f>
        <v>3233.828525884298</v>
      </c>
      <c r="V211" s="86">
        <f>'7. Nominale afschrijvingen'!AG200</f>
        <v>3233.828525884298</v>
      </c>
      <c r="W211" s="65"/>
      <c r="X211" s="118">
        <f>IF($C211="TD",INDEX('4. CPI-tabel'!$D$20:$Z$42,$E211-2003,X$28-2003),
IF(X$28&gt;=$E211,MAX(1,INDEX('4. CPI-tabel'!$D$20:$Z$42,MAX($E211,2010)-2003,X$28-2003)),0))</f>
        <v>1.0506224399999999</v>
      </c>
      <c r="Y211" s="118">
        <f>IF($C211="TD",INDEX('4. CPI-tabel'!$D$20:$Z$42,$E211-2003,Y$28-2003),
IF(Y$28&gt;=$E211,MAX(1,INDEX('4. CPI-tabel'!$D$20:$Z$42,MAX($E211,2010)-2003,Y$28-2003)),0))</f>
        <v>1.0779386234399999</v>
      </c>
      <c r="Z211" s="118">
        <f>IF($C211="TD",INDEX('4. CPI-tabel'!$D$20:$Z$42,$E211-2003,Z$28-2003),
IF(Z$28&gt;=$E211,MAX(1,INDEX('4. CPI-tabel'!$D$20:$Z$42,MAX($E211,2010)-2003,Z$28-2003)),0))</f>
        <v>1.1027312117791197</v>
      </c>
      <c r="AA211" s="118">
        <f>IF($C211="TD",INDEX('4. CPI-tabel'!$D$20:$Z$42,$E211-2003,AA$28-2003),
IF(AA$28&gt;=$E211,MAX(1,INDEX('4. CPI-tabel'!$D$20:$Z$42,MAX($E211,2010)-2003,AA$28-2003)),0))</f>
        <v>1.133607685708935</v>
      </c>
      <c r="AB211" s="118">
        <f>IF($C211="TD",INDEX('4. CPI-tabel'!$D$20:$Z$42,$E211-2003,AB$28-2003),
IF(AB$28&gt;=$E211,MAX(1,INDEX('4. CPI-tabel'!$D$20:$Z$42,MAX($E211,2010)-2003,AB$28-2003)),0))</f>
        <v>1.1449437625660244</v>
      </c>
      <c r="AC211" s="118">
        <f>IF($C211="TD",INDEX('4. CPI-tabel'!$D$20:$Z$42,$E211-2003,AC$28-2003),
IF(AC$28&gt;=$E211,MAX(1,INDEX('4. CPI-tabel'!$D$20:$Z$42,MAX($E211,2010)-2003,AC$28-2003)),0))</f>
        <v>1.1541033126665525</v>
      </c>
      <c r="AD211" s="118">
        <f>IF($C211="TD",INDEX('4. CPI-tabel'!$D$20:$Z$42,$E211-2003,AD$28-2003),
IF(AD$28&gt;=$E211,MAX(1,INDEX('4. CPI-tabel'!$D$20:$Z$42,MAX($E211,2010)-2003,AD$28-2003)),0))</f>
        <v>1.1564115192918856</v>
      </c>
      <c r="AE211" s="118">
        <f>IF($C211="TD",INDEX('4. CPI-tabel'!$D$20:$Z$42,$E211-2003,AE$28-2003),
IF(AE$28&gt;=$E211,MAX(1,INDEX('4. CPI-tabel'!$D$20:$Z$42,MAX($E211,2010)-2003,AE$28-2003)),0))</f>
        <v>1.1726012805619719</v>
      </c>
      <c r="AF211" s="118">
        <f>IF($C211="TD",INDEX('4. CPI-tabel'!$D$20:$Z$42,$E211-2003,AF$28-2003),
IF(AF$28&gt;=$E211,MAX(1,INDEX('4. CPI-tabel'!$D$20:$Z$42,MAX($E211,2010)-2003,AF$28-2003)),0))</f>
        <v>1.1972259074537732</v>
      </c>
      <c r="AG211" s="118">
        <f>IF($C211="TD",INDEX('4. CPI-tabel'!$D$20:$Z$42,$E211-2003,AG$28-2003),
IF(AG$28&gt;=$E211,MAX(1,INDEX('4. CPI-tabel'!$D$20:$Z$42,MAX($E211,2010)-2003,AG$28-2003)),0))</f>
        <v>1.2307482328624788</v>
      </c>
      <c r="AH211" s="118">
        <f>IF($C211="TD",INDEX('4. CPI-tabel'!$D$20:$Z$42,$E211-2003,AH$28-2003),
IF(AH$28&gt;=$E211,MAX(1,INDEX('4. CPI-tabel'!$D$20:$Z$42,MAX($E211,2010)-2003,AH$28-2003)),0))</f>
        <v>1.2393634704925161</v>
      </c>
      <c r="AI211" s="118">
        <f>IF($C211="TD",INDEX('4. CPI-tabel'!$D$20:$Z$42,$E211-2003,AI$28-2003),
IF(AI$28&gt;=$E211,MAX(1,INDEX('4. CPI-tabel'!$D$20:$Z$42,MAX($E211,2010)-2003,AI$28-2003)),0))</f>
        <v>1.2393634704925161</v>
      </c>
      <c r="AJ211" s="118">
        <f>IF($C211="TD",INDEX('4. CPI-tabel'!$D$20:$Z$42,$E211-2003,AJ$28-2003),
IF(AJ$28&gt;=$E211,MAX(1,INDEX('4. CPI-tabel'!$D$20:$Z$42,MAX($E211,2010)-2003,AJ$28-2003)),0))</f>
        <v>1.2393634704925161</v>
      </c>
      <c r="AK211" s="118">
        <f>IF($C211="TD",INDEX('4. CPI-tabel'!$D$20:$Z$42,$E211-2003,AK$28-2003),
IF(AK$28&gt;=$E211,MAX(1,INDEX('4. CPI-tabel'!$D$20:$Z$42,MAX($E211,2010)-2003,AK$28-2003)),0))</f>
        <v>1.2393634704925161</v>
      </c>
      <c r="AL211" s="118">
        <f>IF($C211="TD",INDEX('4. CPI-tabel'!$D$20:$Z$42,$E211-2003,AL$28-2003),
IF(AL$28&gt;=$E211,MAX(1,INDEX('4. CPI-tabel'!$D$20:$Z$42,MAX($E211,2010)-2003,AL$28-2003)),0))</f>
        <v>1.2393634704925161</v>
      </c>
      <c r="AM211" s="118">
        <f>IF($C211="TD",INDEX('4. CPI-tabel'!$D$20:$Z$42,$E211-2003,AM$28-2003),
IF(AM$28&gt;=$E211,MAX(1,INDEX('4. CPI-tabel'!$D$20:$Z$42,MAX($E211,2010)-2003,AM$28-2003)),0))</f>
        <v>1.2393634704925161</v>
      </c>
      <c r="AN211" s="20"/>
      <c r="AO211" s="87">
        <f t="shared" si="37"/>
        <v>3486.5108791738398</v>
      </c>
      <c r="AP211" s="87">
        <f t="shared" si="38"/>
        <v>3577.1601620323595</v>
      </c>
      <c r="AQ211" s="87">
        <f t="shared" si="39"/>
        <v>3659.4348457591032</v>
      </c>
      <c r="AR211" s="87">
        <f t="shared" si="40"/>
        <v>3761.8990214403575</v>
      </c>
      <c r="AS211" s="87">
        <f t="shared" si="41"/>
        <v>3799.5180116547613</v>
      </c>
      <c r="AT211" s="87">
        <f t="shared" si="42"/>
        <v>3829.9141557479993</v>
      </c>
      <c r="AU211" s="87">
        <f t="shared" si="43"/>
        <v>3837.5739840594952</v>
      </c>
      <c r="AV211" s="87">
        <f t="shared" si="44"/>
        <v>3891.3000198363279</v>
      </c>
      <c r="AW211" s="87">
        <f t="shared" si="45"/>
        <v>3973.0173202528904</v>
      </c>
      <c r="AX211" s="87">
        <f t="shared" si="46"/>
        <v>4084.2618052199709</v>
      </c>
      <c r="AY211" s="87">
        <f t="shared" si="47"/>
        <v>4112.8516378565109</v>
      </c>
      <c r="AZ211" s="87">
        <f t="shared" si="48"/>
        <v>4935.4219654278131</v>
      </c>
      <c r="BA211" s="87">
        <f t="shared" si="49"/>
        <v>4576.4821861239716</v>
      </c>
      <c r="BB211" s="87">
        <f t="shared" si="50"/>
        <v>4243.6471180422286</v>
      </c>
      <c r="BC211" s="87">
        <f t="shared" si="51"/>
        <v>4007.888944817661</v>
      </c>
      <c r="BD211" s="87">
        <f t="shared" si="52"/>
        <v>4007.888944817661</v>
      </c>
    </row>
    <row r="212" spans="2:56" s="79" customFormat="1" x14ac:dyDescent="0.2">
      <c r="B212" s="86">
        <f>'3. Investeringen'!B198</f>
        <v>184</v>
      </c>
      <c r="C212" s="86" t="str">
        <f>'3. Investeringen'!F198</f>
        <v>TD</v>
      </c>
      <c r="D212" s="86" t="str">
        <f>'3. Investeringen'!G198</f>
        <v>Nieuwe investeringen TD</v>
      </c>
      <c r="E212" s="121">
        <f>'3. Investeringen'!K198</f>
        <v>2008</v>
      </c>
      <c r="F212" s="20"/>
      <c r="G212" s="86">
        <f>'7. Nominale afschrijvingen'!R201</f>
        <v>50593.462</v>
      </c>
      <c r="H212" s="86">
        <f>'7. Nominale afschrijvingen'!S201</f>
        <v>50593.462</v>
      </c>
      <c r="I212" s="86">
        <f>'7. Nominale afschrijvingen'!T201</f>
        <v>25296.731</v>
      </c>
      <c r="J212" s="86">
        <f>'7. Nominale afschrijvingen'!U201</f>
        <v>0</v>
      </c>
      <c r="K212" s="86">
        <f>'7. Nominale afschrijvingen'!V201</f>
        <v>0</v>
      </c>
      <c r="L212" s="86">
        <f>'7. Nominale afschrijvingen'!W201</f>
        <v>0</v>
      </c>
      <c r="M212" s="86">
        <f>'7. Nominale afschrijvingen'!X201</f>
        <v>0</v>
      </c>
      <c r="N212" s="86">
        <f>'7. Nominale afschrijvingen'!Y201</f>
        <v>0</v>
      </c>
      <c r="O212" s="86">
        <f>'7. Nominale afschrijvingen'!Z201</f>
        <v>0</v>
      </c>
      <c r="P212" s="86">
        <f>'7. Nominale afschrijvingen'!AA201</f>
        <v>0</v>
      </c>
      <c r="Q212" s="86">
        <f>'7. Nominale afschrijvingen'!AB201</f>
        <v>0</v>
      </c>
      <c r="R212" s="86">
        <f>'7. Nominale afschrijvingen'!AC201</f>
        <v>0</v>
      </c>
      <c r="S212" s="86">
        <f>'7. Nominale afschrijvingen'!AD201</f>
        <v>0</v>
      </c>
      <c r="T212" s="86">
        <f>'7. Nominale afschrijvingen'!AE201</f>
        <v>0</v>
      </c>
      <c r="U212" s="86">
        <f>'7. Nominale afschrijvingen'!AF201</f>
        <v>0</v>
      </c>
      <c r="V212" s="86">
        <f>'7. Nominale afschrijvingen'!AG201</f>
        <v>0</v>
      </c>
      <c r="W212" s="65"/>
      <c r="X212" s="118">
        <f>IF($C212="TD",INDEX('4. CPI-tabel'!$D$20:$Z$42,$E212-2003,X$28-2003),
IF(X$28&gt;=$E212,MAX(1,INDEX('4. CPI-tabel'!$D$20:$Z$42,MAX($E212,2010)-2003,X$28-2003)),0))</f>
        <v>1.0506224399999999</v>
      </c>
      <c r="Y212" s="118">
        <f>IF($C212="TD",INDEX('4. CPI-tabel'!$D$20:$Z$42,$E212-2003,Y$28-2003),
IF(Y$28&gt;=$E212,MAX(1,INDEX('4. CPI-tabel'!$D$20:$Z$42,MAX($E212,2010)-2003,Y$28-2003)),0))</f>
        <v>1.0779386234399999</v>
      </c>
      <c r="Z212" s="118">
        <f>IF($C212="TD",INDEX('4. CPI-tabel'!$D$20:$Z$42,$E212-2003,Z$28-2003),
IF(Z$28&gt;=$E212,MAX(1,INDEX('4. CPI-tabel'!$D$20:$Z$42,MAX($E212,2010)-2003,Z$28-2003)),0))</f>
        <v>1.1027312117791197</v>
      </c>
      <c r="AA212" s="118">
        <f>IF($C212="TD",INDEX('4. CPI-tabel'!$D$20:$Z$42,$E212-2003,AA$28-2003),
IF(AA$28&gt;=$E212,MAX(1,INDEX('4. CPI-tabel'!$D$20:$Z$42,MAX($E212,2010)-2003,AA$28-2003)),0))</f>
        <v>1.133607685708935</v>
      </c>
      <c r="AB212" s="118">
        <f>IF($C212="TD",INDEX('4. CPI-tabel'!$D$20:$Z$42,$E212-2003,AB$28-2003),
IF(AB$28&gt;=$E212,MAX(1,INDEX('4. CPI-tabel'!$D$20:$Z$42,MAX($E212,2010)-2003,AB$28-2003)),0))</f>
        <v>1.1449437625660244</v>
      </c>
      <c r="AC212" s="118">
        <f>IF($C212="TD",INDEX('4. CPI-tabel'!$D$20:$Z$42,$E212-2003,AC$28-2003),
IF(AC$28&gt;=$E212,MAX(1,INDEX('4. CPI-tabel'!$D$20:$Z$42,MAX($E212,2010)-2003,AC$28-2003)),0))</f>
        <v>1.1541033126665525</v>
      </c>
      <c r="AD212" s="118">
        <f>IF($C212="TD",INDEX('4. CPI-tabel'!$D$20:$Z$42,$E212-2003,AD$28-2003),
IF(AD$28&gt;=$E212,MAX(1,INDEX('4. CPI-tabel'!$D$20:$Z$42,MAX($E212,2010)-2003,AD$28-2003)),0))</f>
        <v>1.1564115192918856</v>
      </c>
      <c r="AE212" s="118">
        <f>IF($C212="TD",INDEX('4. CPI-tabel'!$D$20:$Z$42,$E212-2003,AE$28-2003),
IF(AE$28&gt;=$E212,MAX(1,INDEX('4. CPI-tabel'!$D$20:$Z$42,MAX($E212,2010)-2003,AE$28-2003)),0))</f>
        <v>1.1726012805619719</v>
      </c>
      <c r="AF212" s="118">
        <f>IF($C212="TD",INDEX('4. CPI-tabel'!$D$20:$Z$42,$E212-2003,AF$28-2003),
IF(AF$28&gt;=$E212,MAX(1,INDEX('4. CPI-tabel'!$D$20:$Z$42,MAX($E212,2010)-2003,AF$28-2003)),0))</f>
        <v>1.1972259074537732</v>
      </c>
      <c r="AG212" s="118">
        <f>IF($C212="TD",INDEX('4. CPI-tabel'!$D$20:$Z$42,$E212-2003,AG$28-2003),
IF(AG$28&gt;=$E212,MAX(1,INDEX('4. CPI-tabel'!$D$20:$Z$42,MAX($E212,2010)-2003,AG$28-2003)),0))</f>
        <v>1.2307482328624788</v>
      </c>
      <c r="AH212" s="118">
        <f>IF($C212="TD",INDEX('4. CPI-tabel'!$D$20:$Z$42,$E212-2003,AH$28-2003),
IF(AH$28&gt;=$E212,MAX(1,INDEX('4. CPI-tabel'!$D$20:$Z$42,MAX($E212,2010)-2003,AH$28-2003)),0))</f>
        <v>1.2393634704925161</v>
      </c>
      <c r="AI212" s="118">
        <f>IF($C212="TD",INDEX('4. CPI-tabel'!$D$20:$Z$42,$E212-2003,AI$28-2003),
IF(AI$28&gt;=$E212,MAX(1,INDEX('4. CPI-tabel'!$D$20:$Z$42,MAX($E212,2010)-2003,AI$28-2003)),0))</f>
        <v>1.2393634704925161</v>
      </c>
      <c r="AJ212" s="118">
        <f>IF($C212="TD",INDEX('4. CPI-tabel'!$D$20:$Z$42,$E212-2003,AJ$28-2003),
IF(AJ$28&gt;=$E212,MAX(1,INDEX('4. CPI-tabel'!$D$20:$Z$42,MAX($E212,2010)-2003,AJ$28-2003)),0))</f>
        <v>1.2393634704925161</v>
      </c>
      <c r="AK212" s="118">
        <f>IF($C212="TD",INDEX('4. CPI-tabel'!$D$20:$Z$42,$E212-2003,AK$28-2003),
IF(AK$28&gt;=$E212,MAX(1,INDEX('4. CPI-tabel'!$D$20:$Z$42,MAX($E212,2010)-2003,AK$28-2003)),0))</f>
        <v>1.2393634704925161</v>
      </c>
      <c r="AL212" s="118">
        <f>IF($C212="TD",INDEX('4. CPI-tabel'!$D$20:$Z$42,$E212-2003,AL$28-2003),
IF(AL$28&gt;=$E212,MAX(1,INDEX('4. CPI-tabel'!$D$20:$Z$42,MAX($E212,2010)-2003,AL$28-2003)),0))</f>
        <v>1.2393634704925161</v>
      </c>
      <c r="AM212" s="118">
        <f>IF($C212="TD",INDEX('4. CPI-tabel'!$D$20:$Z$42,$E212-2003,AM$28-2003),
IF(AM$28&gt;=$E212,MAX(1,INDEX('4. CPI-tabel'!$D$20:$Z$42,MAX($E212,2010)-2003,AM$28-2003)),0))</f>
        <v>1.2393634704925161</v>
      </c>
      <c r="AN212" s="20"/>
      <c r="AO212" s="87">
        <f t="shared" si="37"/>
        <v>53154.626494487275</v>
      </c>
      <c r="AP212" s="87">
        <f t="shared" si="38"/>
        <v>54536.646783343946</v>
      </c>
      <c r="AQ212" s="87">
        <f t="shared" si="39"/>
        <v>27895.494829680421</v>
      </c>
      <c r="AR212" s="87">
        <f t="shared" si="40"/>
        <v>0</v>
      </c>
      <c r="AS212" s="87">
        <f t="shared" si="41"/>
        <v>0</v>
      </c>
      <c r="AT212" s="87">
        <f t="shared" si="42"/>
        <v>0</v>
      </c>
      <c r="AU212" s="87">
        <f t="shared" si="43"/>
        <v>0</v>
      </c>
      <c r="AV212" s="87">
        <f t="shared" si="44"/>
        <v>0</v>
      </c>
      <c r="AW212" s="87">
        <f t="shared" si="45"/>
        <v>0</v>
      </c>
      <c r="AX212" s="87">
        <f t="shared" si="46"/>
        <v>0</v>
      </c>
      <c r="AY212" s="87">
        <f t="shared" si="47"/>
        <v>0</v>
      </c>
      <c r="AZ212" s="87">
        <f t="shared" si="48"/>
        <v>0</v>
      </c>
      <c r="BA212" s="87">
        <f t="shared" si="49"/>
        <v>0</v>
      </c>
      <c r="BB212" s="87">
        <f t="shared" si="50"/>
        <v>0</v>
      </c>
      <c r="BC212" s="87">
        <f t="shared" si="51"/>
        <v>0</v>
      </c>
      <c r="BD212" s="87">
        <f t="shared" si="52"/>
        <v>0</v>
      </c>
    </row>
    <row r="213" spans="2:56" s="79" customFormat="1" x14ac:dyDescent="0.2">
      <c r="B213" s="86">
        <f>'3. Investeringen'!B199</f>
        <v>185</v>
      </c>
      <c r="C213" s="86" t="str">
        <f>'3. Investeringen'!F199</f>
        <v>TD</v>
      </c>
      <c r="D213" s="86" t="str">
        <f>'3. Investeringen'!G199</f>
        <v>Nieuwe investeringen TD</v>
      </c>
      <c r="E213" s="121">
        <f>'3. Investeringen'!K199</f>
        <v>2009</v>
      </c>
      <c r="F213" s="20"/>
      <c r="G213" s="86">
        <f>'7. Nominale afschrijvingen'!R202</f>
        <v>4397.1647272727278</v>
      </c>
      <c r="H213" s="86">
        <f>'7. Nominale afschrijvingen'!S202</f>
        <v>4397.1647272727278</v>
      </c>
      <c r="I213" s="86">
        <f>'7. Nominale afschrijvingen'!T202</f>
        <v>4397.1647272727278</v>
      </c>
      <c r="J213" s="86">
        <f>'7. Nominale afschrijvingen'!U202</f>
        <v>4397.1647272727278</v>
      </c>
      <c r="K213" s="86">
        <f>'7. Nominale afschrijvingen'!V202</f>
        <v>4397.1647272727278</v>
      </c>
      <c r="L213" s="86">
        <f>'7. Nominale afschrijvingen'!W202</f>
        <v>4397.1647272727278</v>
      </c>
      <c r="M213" s="86">
        <f>'7. Nominale afschrijvingen'!X202</f>
        <v>4397.1647272727278</v>
      </c>
      <c r="N213" s="86">
        <f>'7. Nominale afschrijvingen'!Y202</f>
        <v>4397.1647272727278</v>
      </c>
      <c r="O213" s="86">
        <f>'7. Nominale afschrijvingen'!Z202</f>
        <v>4397.1647272727278</v>
      </c>
      <c r="P213" s="86">
        <f>'7. Nominale afschrijvingen'!AA202</f>
        <v>4397.1647272727278</v>
      </c>
      <c r="Q213" s="86">
        <f>'7. Nominale afschrijvingen'!AB202</f>
        <v>4397.1647272727278</v>
      </c>
      <c r="R213" s="86">
        <f>'7. Nominale afschrijvingen'!AC202</f>
        <v>5276.5976727272737</v>
      </c>
      <c r="S213" s="86">
        <f>'7. Nominale afschrijvingen'!AD202</f>
        <v>5127.6113854973264</v>
      </c>
      <c r="T213" s="86">
        <f>'7. Nominale afschrijvingen'!AE202</f>
        <v>4982.8317699068139</v>
      </c>
      <c r="U213" s="86">
        <f>'7. Nominale afschrijvingen'!AF202</f>
        <v>4842.14004934474</v>
      </c>
      <c r="V213" s="86">
        <f>'7. Nominale afschrijvingen'!AG202</f>
        <v>4705.4208008926526</v>
      </c>
      <c r="W213" s="65"/>
      <c r="X213" s="118">
        <f>IF($C213="TD",INDEX('4. CPI-tabel'!$D$20:$Z$42,$E213-2003,X$28-2003),
IF(X$28&gt;=$E213,MAX(1,INDEX('4. CPI-tabel'!$D$20:$Z$42,MAX($E213,2010)-2003,X$28-2003)),0))</f>
        <v>1.0180449999999999</v>
      </c>
      <c r="Y213" s="118">
        <f>IF($C213="TD",INDEX('4. CPI-tabel'!$D$20:$Z$42,$E213-2003,Y$28-2003),
IF(Y$28&gt;=$E213,MAX(1,INDEX('4. CPI-tabel'!$D$20:$Z$42,MAX($E213,2010)-2003,Y$28-2003)),0))</f>
        <v>1.0445141699999998</v>
      </c>
      <c r="Z213" s="118">
        <f>IF($C213="TD",INDEX('4. CPI-tabel'!$D$20:$Z$42,$E213-2003,Z$28-2003),
IF(Z$28&gt;=$E213,MAX(1,INDEX('4. CPI-tabel'!$D$20:$Z$42,MAX($E213,2010)-2003,Z$28-2003)),0))</f>
        <v>1.0685379959099996</v>
      </c>
      <c r="AA213" s="118">
        <f>IF($C213="TD",INDEX('4. CPI-tabel'!$D$20:$Z$42,$E213-2003,AA$28-2003),
IF(AA$28&gt;=$E213,MAX(1,INDEX('4. CPI-tabel'!$D$20:$Z$42,MAX($E213,2010)-2003,AA$28-2003)),0))</f>
        <v>1.0984570597954797</v>
      </c>
      <c r="AB213" s="118">
        <f>IF($C213="TD",INDEX('4. CPI-tabel'!$D$20:$Z$42,$E213-2003,AB$28-2003),
IF(AB$28&gt;=$E213,MAX(1,INDEX('4. CPI-tabel'!$D$20:$Z$42,MAX($E213,2010)-2003,AB$28-2003)),0))</f>
        <v>1.1094416303934345</v>
      </c>
      <c r="AC213" s="118">
        <f>IF($C213="TD",INDEX('4. CPI-tabel'!$D$20:$Z$42,$E213-2003,AC$28-2003),
IF(AC$28&gt;=$E213,MAX(1,INDEX('4. CPI-tabel'!$D$20:$Z$42,MAX($E213,2010)-2003,AC$28-2003)),0))</f>
        <v>1.1183171634365821</v>
      </c>
      <c r="AD213" s="118">
        <f>IF($C213="TD",INDEX('4. CPI-tabel'!$D$20:$Z$42,$E213-2003,AD$28-2003),
IF(AD$28&gt;=$E213,MAX(1,INDEX('4. CPI-tabel'!$D$20:$Z$42,MAX($E213,2010)-2003,AD$28-2003)),0))</f>
        <v>1.1205537977634552</v>
      </c>
      <c r="AE213" s="118">
        <f>IF($C213="TD",INDEX('4. CPI-tabel'!$D$20:$Z$42,$E213-2003,AE$28-2003),
IF(AE$28&gt;=$E213,MAX(1,INDEX('4. CPI-tabel'!$D$20:$Z$42,MAX($E213,2010)-2003,AE$28-2003)),0))</f>
        <v>1.1362415509321435</v>
      </c>
      <c r="AF213" s="118">
        <f>IF($C213="TD",INDEX('4. CPI-tabel'!$D$20:$Z$42,$E213-2003,AF$28-2003),
IF(AF$28&gt;=$E213,MAX(1,INDEX('4. CPI-tabel'!$D$20:$Z$42,MAX($E213,2010)-2003,AF$28-2003)),0))</f>
        <v>1.1601026235017184</v>
      </c>
      <c r="AG213" s="118">
        <f>IF($C213="TD",INDEX('4. CPI-tabel'!$D$20:$Z$42,$E213-2003,AG$28-2003),
IF(AG$28&gt;=$E213,MAX(1,INDEX('4. CPI-tabel'!$D$20:$Z$42,MAX($E213,2010)-2003,AG$28-2003)),0))</f>
        <v>1.1925854969597667</v>
      </c>
      <c r="AH213" s="118">
        <f>IF($C213="TD",INDEX('4. CPI-tabel'!$D$20:$Z$42,$E213-2003,AH$28-2003),
IF(AH$28&gt;=$E213,MAX(1,INDEX('4. CPI-tabel'!$D$20:$Z$42,MAX($E213,2010)-2003,AH$28-2003)),0))</f>
        <v>1.200933595438485</v>
      </c>
      <c r="AI213" s="118">
        <f>IF($C213="TD",INDEX('4. CPI-tabel'!$D$20:$Z$42,$E213-2003,AI$28-2003),
IF(AI$28&gt;=$E213,MAX(1,INDEX('4. CPI-tabel'!$D$20:$Z$42,MAX($E213,2010)-2003,AI$28-2003)),0))</f>
        <v>1.200933595438485</v>
      </c>
      <c r="AJ213" s="118">
        <f>IF($C213="TD",INDEX('4. CPI-tabel'!$D$20:$Z$42,$E213-2003,AJ$28-2003),
IF(AJ$28&gt;=$E213,MAX(1,INDEX('4. CPI-tabel'!$D$20:$Z$42,MAX($E213,2010)-2003,AJ$28-2003)),0))</f>
        <v>1.200933595438485</v>
      </c>
      <c r="AK213" s="118">
        <f>IF($C213="TD",INDEX('4. CPI-tabel'!$D$20:$Z$42,$E213-2003,AK$28-2003),
IF(AK$28&gt;=$E213,MAX(1,INDEX('4. CPI-tabel'!$D$20:$Z$42,MAX($E213,2010)-2003,AK$28-2003)),0))</f>
        <v>1.200933595438485</v>
      </c>
      <c r="AL213" s="118">
        <f>IF($C213="TD",INDEX('4. CPI-tabel'!$D$20:$Z$42,$E213-2003,AL$28-2003),
IF(AL$28&gt;=$E213,MAX(1,INDEX('4. CPI-tabel'!$D$20:$Z$42,MAX($E213,2010)-2003,AL$28-2003)),0))</f>
        <v>1.200933595438485</v>
      </c>
      <c r="AM213" s="118">
        <f>IF($C213="TD",INDEX('4. CPI-tabel'!$D$20:$Z$42,$E213-2003,AM$28-2003),
IF(AM$28&gt;=$E213,MAX(1,INDEX('4. CPI-tabel'!$D$20:$Z$42,MAX($E213,2010)-2003,AM$28-2003)),0))</f>
        <v>1.200933595438485</v>
      </c>
      <c r="AN213" s="20"/>
      <c r="AO213" s="87">
        <f t="shared" si="37"/>
        <v>4476.5115647763632</v>
      </c>
      <c r="AP213" s="87">
        <f t="shared" si="38"/>
        <v>4592.9008654605486</v>
      </c>
      <c r="AQ213" s="87">
        <f t="shared" si="39"/>
        <v>4698.5375853661408</v>
      </c>
      <c r="AR213" s="87">
        <f t="shared" si="40"/>
        <v>4830.0966377563927</v>
      </c>
      <c r="AS213" s="87">
        <f t="shared" si="41"/>
        <v>4878.3976041339565</v>
      </c>
      <c r="AT213" s="87">
        <f t="shared" si="42"/>
        <v>4917.4247849670292</v>
      </c>
      <c r="AU213" s="87">
        <f t="shared" si="43"/>
        <v>4927.2596345369629</v>
      </c>
      <c r="AV213" s="87">
        <f t="shared" si="44"/>
        <v>4996.2412694204804</v>
      </c>
      <c r="AW213" s="87">
        <f t="shared" si="45"/>
        <v>5101.1623360783096</v>
      </c>
      <c r="AX213" s="87">
        <f t="shared" si="46"/>
        <v>5243.9948814885029</v>
      </c>
      <c r="AY213" s="87">
        <f t="shared" si="47"/>
        <v>5280.7028456589223</v>
      </c>
      <c r="AZ213" s="87">
        <f t="shared" si="48"/>
        <v>6336.8434147907074</v>
      </c>
      <c r="BA213" s="87">
        <f t="shared" si="49"/>
        <v>6157.9207771966157</v>
      </c>
      <c r="BB213" s="87">
        <f t="shared" si="50"/>
        <v>5984.0500728993002</v>
      </c>
      <c r="BC213" s="87">
        <f t="shared" si="51"/>
        <v>5815.088659076262</v>
      </c>
      <c r="BD213" s="87">
        <f t="shared" si="52"/>
        <v>5650.8979204670486</v>
      </c>
    </row>
    <row r="214" spans="2:56" s="79" customFormat="1" x14ac:dyDescent="0.2">
      <c r="B214" s="86">
        <f>'3. Investeringen'!B200</f>
        <v>186</v>
      </c>
      <c r="C214" s="86" t="str">
        <f>'3. Investeringen'!F200</f>
        <v>TD</v>
      </c>
      <c r="D214" s="86" t="str">
        <f>'3. Investeringen'!G200</f>
        <v>Nieuwe investeringen TD</v>
      </c>
      <c r="E214" s="121">
        <f>'3. Investeringen'!K200</f>
        <v>2009</v>
      </c>
      <c r="F214" s="20"/>
      <c r="G214" s="86">
        <f>'7. Nominale afschrijvingen'!R203</f>
        <v>4914.0097777777773</v>
      </c>
      <c r="H214" s="86">
        <f>'7. Nominale afschrijvingen'!S203</f>
        <v>4914.0097777777773</v>
      </c>
      <c r="I214" s="86">
        <f>'7. Nominale afschrijvingen'!T203</f>
        <v>4914.0097777777773</v>
      </c>
      <c r="J214" s="86">
        <f>'7. Nominale afschrijvingen'!U203</f>
        <v>4914.0097777777773</v>
      </c>
      <c r="K214" s="86">
        <f>'7. Nominale afschrijvingen'!V203</f>
        <v>4914.0097777777773</v>
      </c>
      <c r="L214" s="86">
        <f>'7. Nominale afschrijvingen'!W203</f>
        <v>4914.0097777777773</v>
      </c>
      <c r="M214" s="86">
        <f>'7. Nominale afschrijvingen'!X203</f>
        <v>4914.0097777777773</v>
      </c>
      <c r="N214" s="86">
        <f>'7. Nominale afschrijvingen'!Y203</f>
        <v>4914.0097777777773</v>
      </c>
      <c r="O214" s="86">
        <f>'7. Nominale afschrijvingen'!Z203</f>
        <v>4914.0097777777773</v>
      </c>
      <c r="P214" s="86">
        <f>'7. Nominale afschrijvingen'!AA203</f>
        <v>4914.0097777777773</v>
      </c>
      <c r="Q214" s="86">
        <f>'7. Nominale afschrijvingen'!AB203</f>
        <v>4914.0097777777773</v>
      </c>
      <c r="R214" s="86">
        <f>'7. Nominale afschrijvingen'!AC203</f>
        <v>5896.8117333333321</v>
      </c>
      <c r="S214" s="86">
        <f>'7. Nominale afschrijvingen'!AD203</f>
        <v>5679.083300102563</v>
      </c>
      <c r="T214" s="86">
        <f>'7. Nominale afschrijvingen'!AE203</f>
        <v>5469.3940705603145</v>
      </c>
      <c r="U214" s="86">
        <f>'7. Nominale afschrijvingen'!AF203</f>
        <v>5267.4472125703951</v>
      </c>
      <c r="V214" s="86">
        <f>'7. Nominale afschrijvingen'!AG203</f>
        <v>5072.9568539524107</v>
      </c>
      <c r="W214" s="65"/>
      <c r="X214" s="118">
        <f>IF($C214="TD",INDEX('4. CPI-tabel'!$D$20:$Z$42,$E214-2003,X$28-2003),
IF(X$28&gt;=$E214,MAX(1,INDEX('4. CPI-tabel'!$D$20:$Z$42,MAX($E214,2010)-2003,X$28-2003)),0))</f>
        <v>1.0180449999999999</v>
      </c>
      <c r="Y214" s="118">
        <f>IF($C214="TD",INDEX('4. CPI-tabel'!$D$20:$Z$42,$E214-2003,Y$28-2003),
IF(Y$28&gt;=$E214,MAX(1,INDEX('4. CPI-tabel'!$D$20:$Z$42,MAX($E214,2010)-2003,Y$28-2003)),0))</f>
        <v>1.0445141699999998</v>
      </c>
      <c r="Z214" s="118">
        <f>IF($C214="TD",INDEX('4. CPI-tabel'!$D$20:$Z$42,$E214-2003,Z$28-2003),
IF(Z$28&gt;=$E214,MAX(1,INDEX('4. CPI-tabel'!$D$20:$Z$42,MAX($E214,2010)-2003,Z$28-2003)),0))</f>
        <v>1.0685379959099996</v>
      </c>
      <c r="AA214" s="118">
        <f>IF($C214="TD",INDEX('4. CPI-tabel'!$D$20:$Z$42,$E214-2003,AA$28-2003),
IF(AA$28&gt;=$E214,MAX(1,INDEX('4. CPI-tabel'!$D$20:$Z$42,MAX($E214,2010)-2003,AA$28-2003)),0))</f>
        <v>1.0984570597954797</v>
      </c>
      <c r="AB214" s="118">
        <f>IF($C214="TD",INDEX('4. CPI-tabel'!$D$20:$Z$42,$E214-2003,AB$28-2003),
IF(AB$28&gt;=$E214,MAX(1,INDEX('4. CPI-tabel'!$D$20:$Z$42,MAX($E214,2010)-2003,AB$28-2003)),0))</f>
        <v>1.1094416303934345</v>
      </c>
      <c r="AC214" s="118">
        <f>IF($C214="TD",INDEX('4. CPI-tabel'!$D$20:$Z$42,$E214-2003,AC$28-2003),
IF(AC$28&gt;=$E214,MAX(1,INDEX('4. CPI-tabel'!$D$20:$Z$42,MAX($E214,2010)-2003,AC$28-2003)),0))</f>
        <v>1.1183171634365821</v>
      </c>
      <c r="AD214" s="118">
        <f>IF($C214="TD",INDEX('4. CPI-tabel'!$D$20:$Z$42,$E214-2003,AD$28-2003),
IF(AD$28&gt;=$E214,MAX(1,INDEX('4. CPI-tabel'!$D$20:$Z$42,MAX($E214,2010)-2003,AD$28-2003)),0))</f>
        <v>1.1205537977634552</v>
      </c>
      <c r="AE214" s="118">
        <f>IF($C214="TD",INDEX('4. CPI-tabel'!$D$20:$Z$42,$E214-2003,AE$28-2003),
IF(AE$28&gt;=$E214,MAX(1,INDEX('4. CPI-tabel'!$D$20:$Z$42,MAX($E214,2010)-2003,AE$28-2003)),0))</f>
        <v>1.1362415509321435</v>
      </c>
      <c r="AF214" s="118">
        <f>IF($C214="TD",INDEX('4. CPI-tabel'!$D$20:$Z$42,$E214-2003,AF$28-2003),
IF(AF$28&gt;=$E214,MAX(1,INDEX('4. CPI-tabel'!$D$20:$Z$42,MAX($E214,2010)-2003,AF$28-2003)),0))</f>
        <v>1.1601026235017184</v>
      </c>
      <c r="AG214" s="118">
        <f>IF($C214="TD",INDEX('4. CPI-tabel'!$D$20:$Z$42,$E214-2003,AG$28-2003),
IF(AG$28&gt;=$E214,MAX(1,INDEX('4. CPI-tabel'!$D$20:$Z$42,MAX($E214,2010)-2003,AG$28-2003)),0))</f>
        <v>1.1925854969597667</v>
      </c>
      <c r="AH214" s="118">
        <f>IF($C214="TD",INDEX('4. CPI-tabel'!$D$20:$Z$42,$E214-2003,AH$28-2003),
IF(AH$28&gt;=$E214,MAX(1,INDEX('4. CPI-tabel'!$D$20:$Z$42,MAX($E214,2010)-2003,AH$28-2003)),0))</f>
        <v>1.200933595438485</v>
      </c>
      <c r="AI214" s="118">
        <f>IF($C214="TD",INDEX('4. CPI-tabel'!$D$20:$Z$42,$E214-2003,AI$28-2003),
IF(AI$28&gt;=$E214,MAX(1,INDEX('4. CPI-tabel'!$D$20:$Z$42,MAX($E214,2010)-2003,AI$28-2003)),0))</f>
        <v>1.200933595438485</v>
      </c>
      <c r="AJ214" s="118">
        <f>IF($C214="TD",INDEX('4. CPI-tabel'!$D$20:$Z$42,$E214-2003,AJ$28-2003),
IF(AJ$28&gt;=$E214,MAX(1,INDEX('4. CPI-tabel'!$D$20:$Z$42,MAX($E214,2010)-2003,AJ$28-2003)),0))</f>
        <v>1.200933595438485</v>
      </c>
      <c r="AK214" s="118">
        <f>IF($C214="TD",INDEX('4. CPI-tabel'!$D$20:$Z$42,$E214-2003,AK$28-2003),
IF(AK$28&gt;=$E214,MAX(1,INDEX('4. CPI-tabel'!$D$20:$Z$42,MAX($E214,2010)-2003,AK$28-2003)),0))</f>
        <v>1.200933595438485</v>
      </c>
      <c r="AL214" s="118">
        <f>IF($C214="TD",INDEX('4. CPI-tabel'!$D$20:$Z$42,$E214-2003,AL$28-2003),
IF(AL$28&gt;=$E214,MAX(1,INDEX('4. CPI-tabel'!$D$20:$Z$42,MAX($E214,2010)-2003,AL$28-2003)),0))</f>
        <v>1.200933595438485</v>
      </c>
      <c r="AM214" s="118">
        <f>IF($C214="TD",INDEX('4. CPI-tabel'!$D$20:$Z$42,$E214-2003,AM$28-2003),
IF(AM$28&gt;=$E214,MAX(1,INDEX('4. CPI-tabel'!$D$20:$Z$42,MAX($E214,2010)-2003,AM$28-2003)),0))</f>
        <v>1.200933595438485</v>
      </c>
      <c r="AN214" s="20"/>
      <c r="AO214" s="87">
        <f t="shared" si="37"/>
        <v>5002.6830842177769</v>
      </c>
      <c r="AP214" s="87">
        <f t="shared" si="38"/>
        <v>5132.7528444074387</v>
      </c>
      <c r="AQ214" s="87">
        <f t="shared" si="39"/>
        <v>5250.8061598288086</v>
      </c>
      <c r="AR214" s="87">
        <f t="shared" si="40"/>
        <v>5397.8287323040158</v>
      </c>
      <c r="AS214" s="87">
        <f t="shared" si="41"/>
        <v>5451.8070196270555</v>
      </c>
      <c r="AT214" s="87">
        <f t="shared" si="42"/>
        <v>5495.4214757840728</v>
      </c>
      <c r="AU214" s="87">
        <f t="shared" si="43"/>
        <v>5506.4123187356408</v>
      </c>
      <c r="AV214" s="87">
        <f t="shared" si="44"/>
        <v>5583.50209119794</v>
      </c>
      <c r="AW214" s="87">
        <f t="shared" si="45"/>
        <v>5700.7556351130961</v>
      </c>
      <c r="AX214" s="87">
        <f t="shared" si="46"/>
        <v>5860.3767928962634</v>
      </c>
      <c r="AY214" s="87">
        <f t="shared" si="47"/>
        <v>5901.3994304465368</v>
      </c>
      <c r="AZ214" s="87">
        <f t="shared" si="48"/>
        <v>7081.6793165358431</v>
      </c>
      <c r="BA214" s="87">
        <f t="shared" si="49"/>
        <v>6820.2019263868278</v>
      </c>
      <c r="BB214" s="87">
        <f t="shared" si="50"/>
        <v>6568.3790860279296</v>
      </c>
      <c r="BC214" s="87">
        <f t="shared" si="51"/>
        <v>6325.8543197745903</v>
      </c>
      <c r="BD214" s="87">
        <f t="shared" si="52"/>
        <v>6092.2843141213743</v>
      </c>
    </row>
    <row r="215" spans="2:56" s="79" customFormat="1" x14ac:dyDescent="0.2">
      <c r="B215" s="86">
        <f>'3. Investeringen'!B201</f>
        <v>187</v>
      </c>
      <c r="C215" s="86" t="str">
        <f>'3. Investeringen'!F201</f>
        <v>TD</v>
      </c>
      <c r="D215" s="86" t="str">
        <f>'3. Investeringen'!G201</f>
        <v>Nieuwe investeringen TD</v>
      </c>
      <c r="E215" s="121">
        <f>'3. Investeringen'!K201</f>
        <v>2009</v>
      </c>
      <c r="F215" s="20"/>
      <c r="G215" s="86">
        <f>'7. Nominale afschrijvingen'!R204</f>
        <v>746.07299999999998</v>
      </c>
      <c r="H215" s="86">
        <f>'7. Nominale afschrijvingen'!S204</f>
        <v>746.07299999999998</v>
      </c>
      <c r="I215" s="86">
        <f>'7. Nominale afschrijvingen'!T204</f>
        <v>746.07299999999998</v>
      </c>
      <c r="J215" s="86">
        <f>'7. Nominale afschrijvingen'!U204</f>
        <v>746.07299999999998</v>
      </c>
      <c r="K215" s="86">
        <f>'7. Nominale afschrijvingen'!V204</f>
        <v>746.07299999999998</v>
      </c>
      <c r="L215" s="86">
        <f>'7. Nominale afschrijvingen'!W204</f>
        <v>746.07299999999998</v>
      </c>
      <c r="M215" s="86">
        <f>'7. Nominale afschrijvingen'!X204</f>
        <v>746.07299999999998</v>
      </c>
      <c r="N215" s="86">
        <f>'7. Nominale afschrijvingen'!Y204</f>
        <v>746.07299999999998</v>
      </c>
      <c r="O215" s="86">
        <f>'7. Nominale afschrijvingen'!Z204</f>
        <v>746.07299999999998</v>
      </c>
      <c r="P215" s="86">
        <f>'7. Nominale afschrijvingen'!AA204</f>
        <v>746.07299999999998</v>
      </c>
      <c r="Q215" s="86">
        <f>'7. Nominale afschrijvingen'!AB204</f>
        <v>746.07299999999998</v>
      </c>
      <c r="R215" s="86">
        <f>'7. Nominale afschrijvingen'!AC204</f>
        <v>895.28759999999988</v>
      </c>
      <c r="S215" s="86">
        <f>'7. Nominale afschrijvingen'!AD204</f>
        <v>833.8964502857142</v>
      </c>
      <c r="T215" s="86">
        <f>'7. Nominale afschrijvingen'!AE204</f>
        <v>776.7149794089795</v>
      </c>
      <c r="U215" s="86">
        <f>'7. Nominale afschrijvingen'!AF204</f>
        <v>727.61230829691749</v>
      </c>
      <c r="V215" s="86">
        <f>'7. Nominale afschrijvingen'!AG204</f>
        <v>727.61230829691749</v>
      </c>
      <c r="W215" s="65"/>
      <c r="X215" s="118">
        <f>IF($C215="TD",INDEX('4. CPI-tabel'!$D$20:$Z$42,$E215-2003,X$28-2003),
IF(X$28&gt;=$E215,MAX(1,INDEX('4. CPI-tabel'!$D$20:$Z$42,MAX($E215,2010)-2003,X$28-2003)),0))</f>
        <v>1.0180449999999999</v>
      </c>
      <c r="Y215" s="118">
        <f>IF($C215="TD",INDEX('4. CPI-tabel'!$D$20:$Z$42,$E215-2003,Y$28-2003),
IF(Y$28&gt;=$E215,MAX(1,INDEX('4. CPI-tabel'!$D$20:$Z$42,MAX($E215,2010)-2003,Y$28-2003)),0))</f>
        <v>1.0445141699999998</v>
      </c>
      <c r="Z215" s="118">
        <f>IF($C215="TD",INDEX('4. CPI-tabel'!$D$20:$Z$42,$E215-2003,Z$28-2003),
IF(Z$28&gt;=$E215,MAX(1,INDEX('4. CPI-tabel'!$D$20:$Z$42,MAX($E215,2010)-2003,Z$28-2003)),0))</f>
        <v>1.0685379959099996</v>
      </c>
      <c r="AA215" s="118">
        <f>IF($C215="TD",INDEX('4. CPI-tabel'!$D$20:$Z$42,$E215-2003,AA$28-2003),
IF(AA$28&gt;=$E215,MAX(1,INDEX('4. CPI-tabel'!$D$20:$Z$42,MAX($E215,2010)-2003,AA$28-2003)),0))</f>
        <v>1.0984570597954797</v>
      </c>
      <c r="AB215" s="118">
        <f>IF($C215="TD",INDEX('4. CPI-tabel'!$D$20:$Z$42,$E215-2003,AB$28-2003),
IF(AB$28&gt;=$E215,MAX(1,INDEX('4. CPI-tabel'!$D$20:$Z$42,MAX($E215,2010)-2003,AB$28-2003)),0))</f>
        <v>1.1094416303934345</v>
      </c>
      <c r="AC215" s="118">
        <f>IF($C215="TD",INDEX('4. CPI-tabel'!$D$20:$Z$42,$E215-2003,AC$28-2003),
IF(AC$28&gt;=$E215,MAX(1,INDEX('4. CPI-tabel'!$D$20:$Z$42,MAX($E215,2010)-2003,AC$28-2003)),0))</f>
        <v>1.1183171634365821</v>
      </c>
      <c r="AD215" s="118">
        <f>IF($C215="TD",INDEX('4. CPI-tabel'!$D$20:$Z$42,$E215-2003,AD$28-2003),
IF(AD$28&gt;=$E215,MAX(1,INDEX('4. CPI-tabel'!$D$20:$Z$42,MAX($E215,2010)-2003,AD$28-2003)),0))</f>
        <v>1.1205537977634552</v>
      </c>
      <c r="AE215" s="118">
        <f>IF($C215="TD",INDEX('4. CPI-tabel'!$D$20:$Z$42,$E215-2003,AE$28-2003),
IF(AE$28&gt;=$E215,MAX(1,INDEX('4. CPI-tabel'!$D$20:$Z$42,MAX($E215,2010)-2003,AE$28-2003)),0))</f>
        <v>1.1362415509321435</v>
      </c>
      <c r="AF215" s="118">
        <f>IF($C215="TD",INDEX('4. CPI-tabel'!$D$20:$Z$42,$E215-2003,AF$28-2003),
IF(AF$28&gt;=$E215,MAX(1,INDEX('4. CPI-tabel'!$D$20:$Z$42,MAX($E215,2010)-2003,AF$28-2003)),0))</f>
        <v>1.1601026235017184</v>
      </c>
      <c r="AG215" s="118">
        <f>IF($C215="TD",INDEX('4. CPI-tabel'!$D$20:$Z$42,$E215-2003,AG$28-2003),
IF(AG$28&gt;=$E215,MAX(1,INDEX('4. CPI-tabel'!$D$20:$Z$42,MAX($E215,2010)-2003,AG$28-2003)),0))</f>
        <v>1.1925854969597667</v>
      </c>
      <c r="AH215" s="118">
        <f>IF($C215="TD",INDEX('4. CPI-tabel'!$D$20:$Z$42,$E215-2003,AH$28-2003),
IF(AH$28&gt;=$E215,MAX(1,INDEX('4. CPI-tabel'!$D$20:$Z$42,MAX($E215,2010)-2003,AH$28-2003)),0))</f>
        <v>1.200933595438485</v>
      </c>
      <c r="AI215" s="118">
        <f>IF($C215="TD",INDEX('4. CPI-tabel'!$D$20:$Z$42,$E215-2003,AI$28-2003),
IF(AI$28&gt;=$E215,MAX(1,INDEX('4. CPI-tabel'!$D$20:$Z$42,MAX($E215,2010)-2003,AI$28-2003)),0))</f>
        <v>1.200933595438485</v>
      </c>
      <c r="AJ215" s="118">
        <f>IF($C215="TD",INDEX('4. CPI-tabel'!$D$20:$Z$42,$E215-2003,AJ$28-2003),
IF(AJ$28&gt;=$E215,MAX(1,INDEX('4. CPI-tabel'!$D$20:$Z$42,MAX($E215,2010)-2003,AJ$28-2003)),0))</f>
        <v>1.200933595438485</v>
      </c>
      <c r="AK215" s="118">
        <f>IF($C215="TD",INDEX('4. CPI-tabel'!$D$20:$Z$42,$E215-2003,AK$28-2003),
IF(AK$28&gt;=$E215,MAX(1,INDEX('4. CPI-tabel'!$D$20:$Z$42,MAX($E215,2010)-2003,AK$28-2003)),0))</f>
        <v>1.200933595438485</v>
      </c>
      <c r="AL215" s="118">
        <f>IF($C215="TD",INDEX('4. CPI-tabel'!$D$20:$Z$42,$E215-2003,AL$28-2003),
IF(AL$28&gt;=$E215,MAX(1,INDEX('4. CPI-tabel'!$D$20:$Z$42,MAX($E215,2010)-2003,AL$28-2003)),0))</f>
        <v>1.200933595438485</v>
      </c>
      <c r="AM215" s="118">
        <f>IF($C215="TD",INDEX('4. CPI-tabel'!$D$20:$Z$42,$E215-2003,AM$28-2003),
IF(AM$28&gt;=$E215,MAX(1,INDEX('4. CPI-tabel'!$D$20:$Z$42,MAX($E215,2010)-2003,AM$28-2003)),0))</f>
        <v>1.200933595438485</v>
      </c>
      <c r="AN215" s="20"/>
      <c r="AO215" s="87">
        <f t="shared" si="37"/>
        <v>759.53588728499983</v>
      </c>
      <c r="AP215" s="87">
        <f t="shared" si="38"/>
        <v>779.28382035440984</v>
      </c>
      <c r="AQ215" s="87">
        <f t="shared" si="39"/>
        <v>797.20734822256111</v>
      </c>
      <c r="AR215" s="87">
        <f t="shared" si="40"/>
        <v>819.52915397279287</v>
      </c>
      <c r="AS215" s="87">
        <f t="shared" si="41"/>
        <v>827.72444551252079</v>
      </c>
      <c r="AT215" s="87">
        <f t="shared" si="42"/>
        <v>834.34624107662103</v>
      </c>
      <c r="AU215" s="87">
        <f t="shared" si="43"/>
        <v>836.01493355877426</v>
      </c>
      <c r="AV215" s="87">
        <f t="shared" si="44"/>
        <v>847.71914262859707</v>
      </c>
      <c r="AW215" s="87">
        <f t="shared" si="45"/>
        <v>865.52124462379754</v>
      </c>
      <c r="AX215" s="87">
        <f t="shared" si="46"/>
        <v>889.75583947326402</v>
      </c>
      <c r="AY215" s="87">
        <f t="shared" si="47"/>
        <v>895.98413034957684</v>
      </c>
      <c r="AZ215" s="87">
        <f t="shared" si="48"/>
        <v>1075.1809564194921</v>
      </c>
      <c r="BA215" s="87">
        <f t="shared" si="49"/>
        <v>1001.4542622650126</v>
      </c>
      <c r="BB215" s="87">
        <f t="shared" si="50"/>
        <v>932.78311285255461</v>
      </c>
      <c r="BC215" s="87">
        <f t="shared" si="51"/>
        <v>873.81406548831251</v>
      </c>
      <c r="BD215" s="87">
        <f t="shared" si="52"/>
        <v>873.81406548831251</v>
      </c>
    </row>
    <row r="216" spans="2:56" s="79" customFormat="1" x14ac:dyDescent="0.2">
      <c r="B216" s="86">
        <f>'3. Investeringen'!B202</f>
        <v>188</v>
      </c>
      <c r="C216" s="86" t="str">
        <f>'3. Investeringen'!F202</f>
        <v>TD</v>
      </c>
      <c r="D216" s="86" t="str">
        <f>'3. Investeringen'!G202</f>
        <v>Nieuwe investeringen TD</v>
      </c>
      <c r="E216" s="121">
        <f>'3. Investeringen'!K202</f>
        <v>2010</v>
      </c>
      <c r="F216" s="20"/>
      <c r="G216" s="86">
        <f>'7. Nominale afschrijvingen'!R205</f>
        <v>-659.93734809090927</v>
      </c>
      <c r="H216" s="86">
        <f>'7. Nominale afschrijvingen'!S205</f>
        <v>-659.93734809090915</v>
      </c>
      <c r="I216" s="86">
        <f>'7. Nominale afschrijvingen'!T205</f>
        <v>-659.93734809090915</v>
      </c>
      <c r="J216" s="86">
        <f>'7. Nominale afschrijvingen'!U205</f>
        <v>-659.93734809090915</v>
      </c>
      <c r="K216" s="86">
        <f>'7. Nominale afschrijvingen'!V205</f>
        <v>-659.93734809090915</v>
      </c>
      <c r="L216" s="86">
        <f>'7. Nominale afschrijvingen'!W205</f>
        <v>-659.93734809090915</v>
      </c>
      <c r="M216" s="86">
        <f>'7. Nominale afschrijvingen'!X205</f>
        <v>-659.93734809090915</v>
      </c>
      <c r="N216" s="86">
        <f>'7. Nominale afschrijvingen'!Y205</f>
        <v>-659.93734809090915</v>
      </c>
      <c r="O216" s="86">
        <f>'7. Nominale afschrijvingen'!Z205</f>
        <v>-659.93734809090915</v>
      </c>
      <c r="P216" s="86">
        <f>'7. Nominale afschrijvingen'!AA205</f>
        <v>-659.93734809090915</v>
      </c>
      <c r="Q216" s="86">
        <f>'7. Nominale afschrijvingen'!AB205</f>
        <v>-659.93734809090915</v>
      </c>
      <c r="R216" s="86">
        <f>'7. Nominale afschrijvingen'!AC205</f>
        <v>-791.92481770909114</v>
      </c>
      <c r="S216" s="86">
        <f>'7. Nominale afschrijvingen'!AD205</f>
        <v>-770.07861584125408</v>
      </c>
      <c r="T216" s="86">
        <f>'7. Nominale afschrijvingen'!AE205</f>
        <v>-748.83506781804704</v>
      </c>
      <c r="U216" s="86">
        <f>'7. Nominale afschrijvingen'!AF205</f>
        <v>-728.17754870582507</v>
      </c>
      <c r="V216" s="86">
        <f>'7. Nominale afschrijvingen'!AG205</f>
        <v>-708.0898921898023</v>
      </c>
      <c r="W216" s="65"/>
      <c r="X216" s="118">
        <f>IF($C216="TD",INDEX('4. CPI-tabel'!$D$20:$Z$42,$E216-2003,X$28-2003),
IF(X$28&gt;=$E216,MAX(1,INDEX('4. CPI-tabel'!$D$20:$Z$42,MAX($E216,2010)-2003,X$28-2003)),0))</f>
        <v>1.0149999999999999</v>
      </c>
      <c r="Y216" s="118">
        <f>IF($C216="TD",INDEX('4. CPI-tabel'!$D$20:$Z$42,$E216-2003,Y$28-2003),
IF(Y$28&gt;=$E216,MAX(1,INDEX('4. CPI-tabel'!$D$20:$Z$42,MAX($E216,2010)-2003,Y$28-2003)),0))</f>
        <v>1.0413899999999998</v>
      </c>
      <c r="Z216" s="118">
        <f>IF($C216="TD",INDEX('4. CPI-tabel'!$D$20:$Z$42,$E216-2003,Z$28-2003),
IF(Z$28&gt;=$E216,MAX(1,INDEX('4. CPI-tabel'!$D$20:$Z$42,MAX($E216,2010)-2003,Z$28-2003)),0))</f>
        <v>1.0653419699999997</v>
      </c>
      <c r="AA216" s="118">
        <f>IF($C216="TD",INDEX('4. CPI-tabel'!$D$20:$Z$42,$E216-2003,AA$28-2003),
IF(AA$28&gt;=$E216,MAX(1,INDEX('4. CPI-tabel'!$D$20:$Z$42,MAX($E216,2010)-2003,AA$28-2003)),0))</f>
        <v>1.0951715451599997</v>
      </c>
      <c r="AB216" s="118">
        <f>IF($C216="TD",INDEX('4. CPI-tabel'!$D$20:$Z$42,$E216-2003,AB$28-2003),
IF(AB$28&gt;=$E216,MAX(1,INDEX('4. CPI-tabel'!$D$20:$Z$42,MAX($E216,2010)-2003,AB$28-2003)),0))</f>
        <v>1.1061232606115996</v>
      </c>
      <c r="AC216" s="118">
        <f>IF($C216="TD",INDEX('4. CPI-tabel'!$D$20:$Z$42,$E216-2003,AC$28-2003),
IF(AC$28&gt;=$E216,MAX(1,INDEX('4. CPI-tabel'!$D$20:$Z$42,MAX($E216,2010)-2003,AC$28-2003)),0))</f>
        <v>1.1149722466964924</v>
      </c>
      <c r="AD216" s="118">
        <f>IF($C216="TD",INDEX('4. CPI-tabel'!$D$20:$Z$42,$E216-2003,AD$28-2003),
IF(AD$28&gt;=$E216,MAX(1,INDEX('4. CPI-tabel'!$D$20:$Z$42,MAX($E216,2010)-2003,AD$28-2003)),0))</f>
        <v>1.1172021911898855</v>
      </c>
      <c r="AE216" s="118">
        <f>IF($C216="TD",INDEX('4. CPI-tabel'!$D$20:$Z$42,$E216-2003,AE$28-2003),
IF(AE$28&gt;=$E216,MAX(1,INDEX('4. CPI-tabel'!$D$20:$Z$42,MAX($E216,2010)-2003,AE$28-2003)),0))</f>
        <v>1.132843021866544</v>
      </c>
      <c r="AF216" s="118">
        <f>IF($C216="TD",INDEX('4. CPI-tabel'!$D$20:$Z$42,$E216-2003,AF$28-2003),
IF(AF$28&gt;=$E216,MAX(1,INDEX('4. CPI-tabel'!$D$20:$Z$42,MAX($E216,2010)-2003,AF$28-2003)),0))</f>
        <v>1.1566327253257414</v>
      </c>
      <c r="AG216" s="118">
        <f>IF($C216="TD",INDEX('4. CPI-tabel'!$D$20:$Z$42,$E216-2003,AG$28-2003),
IF(AG$28&gt;=$E216,MAX(1,INDEX('4. CPI-tabel'!$D$20:$Z$42,MAX($E216,2010)-2003,AG$28-2003)),0))</f>
        <v>1.1890184416348621</v>
      </c>
      <c r="AH216" s="118">
        <f>IF($C216="TD",INDEX('4. CPI-tabel'!$D$20:$Z$42,$E216-2003,AH$28-2003),
IF(AH$28&gt;=$E216,MAX(1,INDEX('4. CPI-tabel'!$D$20:$Z$42,MAX($E216,2010)-2003,AH$28-2003)),0))</f>
        <v>1.197341570726306</v>
      </c>
      <c r="AI216" s="118">
        <f>IF($C216="TD",INDEX('4. CPI-tabel'!$D$20:$Z$42,$E216-2003,AI$28-2003),
IF(AI$28&gt;=$E216,MAX(1,INDEX('4. CPI-tabel'!$D$20:$Z$42,MAX($E216,2010)-2003,AI$28-2003)),0))</f>
        <v>1.197341570726306</v>
      </c>
      <c r="AJ216" s="118">
        <f>IF($C216="TD",INDEX('4. CPI-tabel'!$D$20:$Z$42,$E216-2003,AJ$28-2003),
IF(AJ$28&gt;=$E216,MAX(1,INDEX('4. CPI-tabel'!$D$20:$Z$42,MAX($E216,2010)-2003,AJ$28-2003)),0))</f>
        <v>1.197341570726306</v>
      </c>
      <c r="AK216" s="118">
        <f>IF($C216="TD",INDEX('4. CPI-tabel'!$D$20:$Z$42,$E216-2003,AK$28-2003),
IF(AK$28&gt;=$E216,MAX(1,INDEX('4. CPI-tabel'!$D$20:$Z$42,MAX($E216,2010)-2003,AK$28-2003)),0))</f>
        <v>1.197341570726306</v>
      </c>
      <c r="AL216" s="118">
        <f>IF($C216="TD",INDEX('4. CPI-tabel'!$D$20:$Z$42,$E216-2003,AL$28-2003),
IF(AL$28&gt;=$E216,MAX(1,INDEX('4. CPI-tabel'!$D$20:$Z$42,MAX($E216,2010)-2003,AL$28-2003)),0))</f>
        <v>1.197341570726306</v>
      </c>
      <c r="AM216" s="118">
        <f>IF($C216="TD",INDEX('4. CPI-tabel'!$D$20:$Z$42,$E216-2003,AM$28-2003),
IF(AM$28&gt;=$E216,MAX(1,INDEX('4. CPI-tabel'!$D$20:$Z$42,MAX($E216,2010)-2003,AM$28-2003)),0))</f>
        <v>1.197341570726306</v>
      </c>
      <c r="AN216" s="20"/>
      <c r="AO216" s="87">
        <f t="shared" si="37"/>
        <v>-669.83640831227285</v>
      </c>
      <c r="AP216" s="87">
        <f t="shared" si="38"/>
        <v>-687.25215492839175</v>
      </c>
      <c r="AQ216" s="87">
        <f t="shared" si="39"/>
        <v>-703.05895449174477</v>
      </c>
      <c r="AR216" s="87">
        <f t="shared" si="40"/>
        <v>-722.74460521751359</v>
      </c>
      <c r="AS216" s="87">
        <f t="shared" si="41"/>
        <v>-729.97205126968868</v>
      </c>
      <c r="AT216" s="87">
        <f t="shared" si="42"/>
        <v>-735.81182767984615</v>
      </c>
      <c r="AU216" s="87">
        <f t="shared" si="43"/>
        <v>-737.28345133520588</v>
      </c>
      <c r="AV216" s="87">
        <f t="shared" si="44"/>
        <v>-747.60541965389882</v>
      </c>
      <c r="AW216" s="87">
        <f t="shared" si="45"/>
        <v>-763.30513346663065</v>
      </c>
      <c r="AX216" s="87">
        <f t="shared" si="46"/>
        <v>-784.67767720369636</v>
      </c>
      <c r="AY216" s="87">
        <f t="shared" si="47"/>
        <v>-790.17042094412216</v>
      </c>
      <c r="AZ216" s="87">
        <f t="shared" si="48"/>
        <v>-948.20450513294668</v>
      </c>
      <c r="BA216" s="87">
        <f t="shared" si="49"/>
        <v>-922.04713947410676</v>
      </c>
      <c r="BB216" s="87">
        <f t="shared" si="50"/>
        <v>-896.61135631620027</v>
      </c>
      <c r="BC216" s="87">
        <f t="shared" si="51"/>
        <v>-871.87724993506379</v>
      </c>
      <c r="BD216" s="87">
        <f t="shared" si="52"/>
        <v>-847.82546372995853</v>
      </c>
    </row>
    <row r="217" spans="2:56" s="79" customFormat="1" x14ac:dyDescent="0.2">
      <c r="B217" s="86">
        <f>'3. Investeringen'!B203</f>
        <v>189</v>
      </c>
      <c r="C217" s="86" t="str">
        <f>'3. Investeringen'!F203</f>
        <v>TD</v>
      </c>
      <c r="D217" s="86" t="str">
        <f>'3. Investeringen'!G203</f>
        <v>Nieuwe investeringen TD</v>
      </c>
      <c r="E217" s="121">
        <f>'3. Investeringen'!K203</f>
        <v>2010</v>
      </c>
      <c r="F217" s="20"/>
      <c r="G217" s="86">
        <f>'7. Nominale afschrijvingen'!R206</f>
        <v>2581.3657426666668</v>
      </c>
      <c r="H217" s="86">
        <f>'7. Nominale afschrijvingen'!S206</f>
        <v>2581.3657426666668</v>
      </c>
      <c r="I217" s="86">
        <f>'7. Nominale afschrijvingen'!T206</f>
        <v>2581.3657426666668</v>
      </c>
      <c r="J217" s="86">
        <f>'7. Nominale afschrijvingen'!U206</f>
        <v>2581.3657426666668</v>
      </c>
      <c r="K217" s="86">
        <f>'7. Nominale afschrijvingen'!V206</f>
        <v>2581.3657426666668</v>
      </c>
      <c r="L217" s="86">
        <f>'7. Nominale afschrijvingen'!W206</f>
        <v>2581.3657426666668</v>
      </c>
      <c r="M217" s="86">
        <f>'7. Nominale afschrijvingen'!X206</f>
        <v>2581.3657426666668</v>
      </c>
      <c r="N217" s="86">
        <f>'7. Nominale afschrijvingen'!Y206</f>
        <v>2581.3657426666668</v>
      </c>
      <c r="O217" s="86">
        <f>'7. Nominale afschrijvingen'!Z206</f>
        <v>2581.3657426666668</v>
      </c>
      <c r="P217" s="86">
        <f>'7. Nominale afschrijvingen'!AA206</f>
        <v>2581.3657426666668</v>
      </c>
      <c r="Q217" s="86">
        <f>'7. Nominale afschrijvingen'!AB206</f>
        <v>2581.3657426666668</v>
      </c>
      <c r="R217" s="86">
        <f>'7. Nominale afschrijvingen'!AC206</f>
        <v>3097.6388912000002</v>
      </c>
      <c r="S217" s="86">
        <f>'7. Nominale afschrijvingen'!AD206</f>
        <v>2986.6786921122393</v>
      </c>
      <c r="T217" s="86">
        <f>'7. Nominale afschrijvingen'!AE206</f>
        <v>2879.6931867231442</v>
      </c>
      <c r="U217" s="86">
        <f>'7. Nominale afschrijvingen'!AF206</f>
        <v>2776.5399979450017</v>
      </c>
      <c r="V217" s="86">
        <f>'7. Nominale afschrijvingen'!AG206</f>
        <v>2677.0818487648821</v>
      </c>
      <c r="W217" s="65"/>
      <c r="X217" s="118">
        <f>IF($C217="TD",INDEX('4. CPI-tabel'!$D$20:$Z$42,$E217-2003,X$28-2003),
IF(X$28&gt;=$E217,MAX(1,INDEX('4. CPI-tabel'!$D$20:$Z$42,MAX($E217,2010)-2003,X$28-2003)),0))</f>
        <v>1.0149999999999999</v>
      </c>
      <c r="Y217" s="118">
        <f>IF($C217="TD",INDEX('4. CPI-tabel'!$D$20:$Z$42,$E217-2003,Y$28-2003),
IF(Y$28&gt;=$E217,MAX(1,INDEX('4. CPI-tabel'!$D$20:$Z$42,MAX($E217,2010)-2003,Y$28-2003)),0))</f>
        <v>1.0413899999999998</v>
      </c>
      <c r="Z217" s="118">
        <f>IF($C217="TD",INDEX('4. CPI-tabel'!$D$20:$Z$42,$E217-2003,Z$28-2003),
IF(Z$28&gt;=$E217,MAX(1,INDEX('4. CPI-tabel'!$D$20:$Z$42,MAX($E217,2010)-2003,Z$28-2003)),0))</f>
        <v>1.0653419699999997</v>
      </c>
      <c r="AA217" s="118">
        <f>IF($C217="TD",INDEX('4. CPI-tabel'!$D$20:$Z$42,$E217-2003,AA$28-2003),
IF(AA$28&gt;=$E217,MAX(1,INDEX('4. CPI-tabel'!$D$20:$Z$42,MAX($E217,2010)-2003,AA$28-2003)),0))</f>
        <v>1.0951715451599997</v>
      </c>
      <c r="AB217" s="118">
        <f>IF($C217="TD",INDEX('4. CPI-tabel'!$D$20:$Z$42,$E217-2003,AB$28-2003),
IF(AB$28&gt;=$E217,MAX(1,INDEX('4. CPI-tabel'!$D$20:$Z$42,MAX($E217,2010)-2003,AB$28-2003)),0))</f>
        <v>1.1061232606115996</v>
      </c>
      <c r="AC217" s="118">
        <f>IF($C217="TD",INDEX('4. CPI-tabel'!$D$20:$Z$42,$E217-2003,AC$28-2003),
IF(AC$28&gt;=$E217,MAX(1,INDEX('4. CPI-tabel'!$D$20:$Z$42,MAX($E217,2010)-2003,AC$28-2003)),0))</f>
        <v>1.1149722466964924</v>
      </c>
      <c r="AD217" s="118">
        <f>IF($C217="TD",INDEX('4. CPI-tabel'!$D$20:$Z$42,$E217-2003,AD$28-2003),
IF(AD$28&gt;=$E217,MAX(1,INDEX('4. CPI-tabel'!$D$20:$Z$42,MAX($E217,2010)-2003,AD$28-2003)),0))</f>
        <v>1.1172021911898855</v>
      </c>
      <c r="AE217" s="118">
        <f>IF($C217="TD",INDEX('4. CPI-tabel'!$D$20:$Z$42,$E217-2003,AE$28-2003),
IF(AE$28&gt;=$E217,MAX(1,INDEX('4. CPI-tabel'!$D$20:$Z$42,MAX($E217,2010)-2003,AE$28-2003)),0))</f>
        <v>1.132843021866544</v>
      </c>
      <c r="AF217" s="118">
        <f>IF($C217="TD",INDEX('4. CPI-tabel'!$D$20:$Z$42,$E217-2003,AF$28-2003),
IF(AF$28&gt;=$E217,MAX(1,INDEX('4. CPI-tabel'!$D$20:$Z$42,MAX($E217,2010)-2003,AF$28-2003)),0))</f>
        <v>1.1566327253257414</v>
      </c>
      <c r="AG217" s="118">
        <f>IF($C217="TD",INDEX('4. CPI-tabel'!$D$20:$Z$42,$E217-2003,AG$28-2003),
IF(AG$28&gt;=$E217,MAX(1,INDEX('4. CPI-tabel'!$D$20:$Z$42,MAX($E217,2010)-2003,AG$28-2003)),0))</f>
        <v>1.1890184416348621</v>
      </c>
      <c r="AH217" s="118">
        <f>IF($C217="TD",INDEX('4. CPI-tabel'!$D$20:$Z$42,$E217-2003,AH$28-2003),
IF(AH$28&gt;=$E217,MAX(1,INDEX('4. CPI-tabel'!$D$20:$Z$42,MAX($E217,2010)-2003,AH$28-2003)),0))</f>
        <v>1.197341570726306</v>
      </c>
      <c r="AI217" s="118">
        <f>IF($C217="TD",INDEX('4. CPI-tabel'!$D$20:$Z$42,$E217-2003,AI$28-2003),
IF(AI$28&gt;=$E217,MAX(1,INDEX('4. CPI-tabel'!$D$20:$Z$42,MAX($E217,2010)-2003,AI$28-2003)),0))</f>
        <v>1.197341570726306</v>
      </c>
      <c r="AJ217" s="118">
        <f>IF($C217="TD",INDEX('4. CPI-tabel'!$D$20:$Z$42,$E217-2003,AJ$28-2003),
IF(AJ$28&gt;=$E217,MAX(1,INDEX('4. CPI-tabel'!$D$20:$Z$42,MAX($E217,2010)-2003,AJ$28-2003)),0))</f>
        <v>1.197341570726306</v>
      </c>
      <c r="AK217" s="118">
        <f>IF($C217="TD",INDEX('4. CPI-tabel'!$D$20:$Z$42,$E217-2003,AK$28-2003),
IF(AK$28&gt;=$E217,MAX(1,INDEX('4. CPI-tabel'!$D$20:$Z$42,MAX($E217,2010)-2003,AK$28-2003)),0))</f>
        <v>1.197341570726306</v>
      </c>
      <c r="AL217" s="118">
        <f>IF($C217="TD",INDEX('4. CPI-tabel'!$D$20:$Z$42,$E217-2003,AL$28-2003),
IF(AL$28&gt;=$E217,MAX(1,INDEX('4. CPI-tabel'!$D$20:$Z$42,MAX($E217,2010)-2003,AL$28-2003)),0))</f>
        <v>1.197341570726306</v>
      </c>
      <c r="AM217" s="118">
        <f>IF($C217="TD",INDEX('4. CPI-tabel'!$D$20:$Z$42,$E217-2003,AM$28-2003),
IF(AM$28&gt;=$E217,MAX(1,INDEX('4. CPI-tabel'!$D$20:$Z$42,MAX($E217,2010)-2003,AM$28-2003)),0))</f>
        <v>1.197341570726306</v>
      </c>
      <c r="AN217" s="20"/>
      <c r="AO217" s="87">
        <f t="shared" si="37"/>
        <v>2620.0862288066664</v>
      </c>
      <c r="AP217" s="87">
        <f t="shared" si="38"/>
        <v>2688.2084707556396</v>
      </c>
      <c r="AQ217" s="87">
        <f t="shared" si="39"/>
        <v>2750.0372655830192</v>
      </c>
      <c r="AR217" s="87">
        <f t="shared" si="40"/>
        <v>2827.0383090193436</v>
      </c>
      <c r="AS217" s="87">
        <f t="shared" si="41"/>
        <v>2855.3086921095369</v>
      </c>
      <c r="AT217" s="87">
        <f t="shared" si="42"/>
        <v>2878.1511616464131</v>
      </c>
      <c r="AU217" s="87">
        <f t="shared" si="43"/>
        <v>2883.9074639697064</v>
      </c>
      <c r="AV217" s="87">
        <f t="shared" si="44"/>
        <v>2924.2821684652822</v>
      </c>
      <c r="AW217" s="87">
        <f t="shared" si="45"/>
        <v>2985.6920940030532</v>
      </c>
      <c r="AX217" s="87">
        <f t="shared" si="46"/>
        <v>3069.2914726351387</v>
      </c>
      <c r="AY217" s="87">
        <f t="shared" si="47"/>
        <v>3090.7765129435843</v>
      </c>
      <c r="AZ217" s="87">
        <f t="shared" si="48"/>
        <v>3708.9318155323012</v>
      </c>
      <c r="BA217" s="87">
        <f t="shared" si="49"/>
        <v>3576.074556468458</v>
      </c>
      <c r="BB217" s="87">
        <f t="shared" si="50"/>
        <v>3447.9763634009309</v>
      </c>
      <c r="BC217" s="87">
        <f t="shared" si="51"/>
        <v>3324.4667623238829</v>
      </c>
      <c r="BD217" s="87">
        <f t="shared" si="52"/>
        <v>3205.3813857630271</v>
      </c>
    </row>
    <row r="218" spans="2:56" s="79" customFormat="1" x14ac:dyDescent="0.2">
      <c r="B218" s="86">
        <f>'3. Investeringen'!B204</f>
        <v>190</v>
      </c>
      <c r="C218" s="86" t="str">
        <f>'3. Investeringen'!F204</f>
        <v>TD</v>
      </c>
      <c r="D218" s="86" t="str">
        <f>'3. Investeringen'!G204</f>
        <v>Nieuwe investeringen TD</v>
      </c>
      <c r="E218" s="121">
        <f>'3. Investeringen'!K204</f>
        <v>2010</v>
      </c>
      <c r="F218" s="20"/>
      <c r="G218" s="86">
        <f>'7. Nominale afschrijvingen'!R207</f>
        <v>-3153.0050679999999</v>
      </c>
      <c r="H218" s="86">
        <f>'7. Nominale afschrijvingen'!S207</f>
        <v>-3153.0050679999999</v>
      </c>
      <c r="I218" s="86">
        <f>'7. Nominale afschrijvingen'!T207</f>
        <v>-3153.0050679999999</v>
      </c>
      <c r="J218" s="86">
        <f>'7. Nominale afschrijvingen'!U207</f>
        <v>-3153.0050679999999</v>
      </c>
      <c r="K218" s="86">
        <f>'7. Nominale afschrijvingen'!V207</f>
        <v>-3153.0050679999999</v>
      </c>
      <c r="L218" s="86">
        <f>'7. Nominale afschrijvingen'!W207</f>
        <v>-3153.0050679999999</v>
      </c>
      <c r="M218" s="86">
        <f>'7. Nominale afschrijvingen'!X207</f>
        <v>-3153.0050679999999</v>
      </c>
      <c r="N218" s="86">
        <f>'7. Nominale afschrijvingen'!Y207</f>
        <v>-3153.0050679999999</v>
      </c>
      <c r="O218" s="86">
        <f>'7. Nominale afschrijvingen'!Z207</f>
        <v>-3153.0050679999999</v>
      </c>
      <c r="P218" s="86">
        <f>'7. Nominale afschrijvingen'!AA207</f>
        <v>-3153.0050679999999</v>
      </c>
      <c r="Q218" s="86">
        <f>'7. Nominale afschrijvingen'!AB207</f>
        <v>-3153.0050679999999</v>
      </c>
      <c r="R218" s="86">
        <f>'7. Nominale afschrijvingen'!AC207</f>
        <v>-3783.6060816000008</v>
      </c>
      <c r="S218" s="86">
        <f>'7. Nominale afschrijvingen'!AD207</f>
        <v>-3538.1829844151357</v>
      </c>
      <c r="T218" s="86">
        <f>'7. Nominale afschrijvingen'!AE207</f>
        <v>-3308.6792232638836</v>
      </c>
      <c r="U218" s="86">
        <f>'7. Nominale afschrijvingen'!AF207</f>
        <v>-3094.062192565686</v>
      </c>
      <c r="V218" s="86">
        <f>'7. Nominale afschrijvingen'!AG207</f>
        <v>-3076.2802259417449</v>
      </c>
      <c r="W218" s="65"/>
      <c r="X218" s="118">
        <f>IF($C218="TD",INDEX('4. CPI-tabel'!$D$20:$Z$42,$E218-2003,X$28-2003),
IF(X$28&gt;=$E218,MAX(1,INDEX('4. CPI-tabel'!$D$20:$Z$42,MAX($E218,2010)-2003,X$28-2003)),0))</f>
        <v>1.0149999999999999</v>
      </c>
      <c r="Y218" s="118">
        <f>IF($C218="TD",INDEX('4. CPI-tabel'!$D$20:$Z$42,$E218-2003,Y$28-2003),
IF(Y$28&gt;=$E218,MAX(1,INDEX('4. CPI-tabel'!$D$20:$Z$42,MAX($E218,2010)-2003,Y$28-2003)),0))</f>
        <v>1.0413899999999998</v>
      </c>
      <c r="Z218" s="118">
        <f>IF($C218="TD",INDEX('4. CPI-tabel'!$D$20:$Z$42,$E218-2003,Z$28-2003),
IF(Z$28&gt;=$E218,MAX(1,INDEX('4. CPI-tabel'!$D$20:$Z$42,MAX($E218,2010)-2003,Z$28-2003)),0))</f>
        <v>1.0653419699999997</v>
      </c>
      <c r="AA218" s="118">
        <f>IF($C218="TD",INDEX('4. CPI-tabel'!$D$20:$Z$42,$E218-2003,AA$28-2003),
IF(AA$28&gt;=$E218,MAX(1,INDEX('4. CPI-tabel'!$D$20:$Z$42,MAX($E218,2010)-2003,AA$28-2003)),0))</f>
        <v>1.0951715451599997</v>
      </c>
      <c r="AB218" s="118">
        <f>IF($C218="TD",INDEX('4. CPI-tabel'!$D$20:$Z$42,$E218-2003,AB$28-2003),
IF(AB$28&gt;=$E218,MAX(1,INDEX('4. CPI-tabel'!$D$20:$Z$42,MAX($E218,2010)-2003,AB$28-2003)),0))</f>
        <v>1.1061232606115996</v>
      </c>
      <c r="AC218" s="118">
        <f>IF($C218="TD",INDEX('4. CPI-tabel'!$D$20:$Z$42,$E218-2003,AC$28-2003),
IF(AC$28&gt;=$E218,MAX(1,INDEX('4. CPI-tabel'!$D$20:$Z$42,MAX($E218,2010)-2003,AC$28-2003)),0))</f>
        <v>1.1149722466964924</v>
      </c>
      <c r="AD218" s="118">
        <f>IF($C218="TD",INDEX('4. CPI-tabel'!$D$20:$Z$42,$E218-2003,AD$28-2003),
IF(AD$28&gt;=$E218,MAX(1,INDEX('4. CPI-tabel'!$D$20:$Z$42,MAX($E218,2010)-2003,AD$28-2003)),0))</f>
        <v>1.1172021911898855</v>
      </c>
      <c r="AE218" s="118">
        <f>IF($C218="TD",INDEX('4. CPI-tabel'!$D$20:$Z$42,$E218-2003,AE$28-2003),
IF(AE$28&gt;=$E218,MAX(1,INDEX('4. CPI-tabel'!$D$20:$Z$42,MAX($E218,2010)-2003,AE$28-2003)),0))</f>
        <v>1.132843021866544</v>
      </c>
      <c r="AF218" s="118">
        <f>IF($C218="TD",INDEX('4. CPI-tabel'!$D$20:$Z$42,$E218-2003,AF$28-2003),
IF(AF$28&gt;=$E218,MAX(1,INDEX('4. CPI-tabel'!$D$20:$Z$42,MAX($E218,2010)-2003,AF$28-2003)),0))</f>
        <v>1.1566327253257414</v>
      </c>
      <c r="AG218" s="118">
        <f>IF($C218="TD",INDEX('4. CPI-tabel'!$D$20:$Z$42,$E218-2003,AG$28-2003),
IF(AG$28&gt;=$E218,MAX(1,INDEX('4. CPI-tabel'!$D$20:$Z$42,MAX($E218,2010)-2003,AG$28-2003)),0))</f>
        <v>1.1890184416348621</v>
      </c>
      <c r="AH218" s="118">
        <f>IF($C218="TD",INDEX('4. CPI-tabel'!$D$20:$Z$42,$E218-2003,AH$28-2003),
IF(AH$28&gt;=$E218,MAX(1,INDEX('4. CPI-tabel'!$D$20:$Z$42,MAX($E218,2010)-2003,AH$28-2003)),0))</f>
        <v>1.197341570726306</v>
      </c>
      <c r="AI218" s="118">
        <f>IF($C218="TD",INDEX('4. CPI-tabel'!$D$20:$Z$42,$E218-2003,AI$28-2003),
IF(AI$28&gt;=$E218,MAX(1,INDEX('4. CPI-tabel'!$D$20:$Z$42,MAX($E218,2010)-2003,AI$28-2003)),0))</f>
        <v>1.197341570726306</v>
      </c>
      <c r="AJ218" s="118">
        <f>IF($C218="TD",INDEX('4. CPI-tabel'!$D$20:$Z$42,$E218-2003,AJ$28-2003),
IF(AJ$28&gt;=$E218,MAX(1,INDEX('4. CPI-tabel'!$D$20:$Z$42,MAX($E218,2010)-2003,AJ$28-2003)),0))</f>
        <v>1.197341570726306</v>
      </c>
      <c r="AK218" s="118">
        <f>IF($C218="TD",INDEX('4. CPI-tabel'!$D$20:$Z$42,$E218-2003,AK$28-2003),
IF(AK$28&gt;=$E218,MAX(1,INDEX('4. CPI-tabel'!$D$20:$Z$42,MAX($E218,2010)-2003,AK$28-2003)),0))</f>
        <v>1.197341570726306</v>
      </c>
      <c r="AL218" s="118">
        <f>IF($C218="TD",INDEX('4. CPI-tabel'!$D$20:$Z$42,$E218-2003,AL$28-2003),
IF(AL$28&gt;=$E218,MAX(1,INDEX('4. CPI-tabel'!$D$20:$Z$42,MAX($E218,2010)-2003,AL$28-2003)),0))</f>
        <v>1.197341570726306</v>
      </c>
      <c r="AM218" s="118">
        <f>IF($C218="TD",INDEX('4. CPI-tabel'!$D$20:$Z$42,$E218-2003,AM$28-2003),
IF(AM$28&gt;=$E218,MAX(1,INDEX('4. CPI-tabel'!$D$20:$Z$42,MAX($E218,2010)-2003,AM$28-2003)),0))</f>
        <v>1.197341570726306</v>
      </c>
      <c r="AN218" s="20"/>
      <c r="AO218" s="87">
        <f t="shared" si="37"/>
        <v>-3200.3001440199996</v>
      </c>
      <c r="AP218" s="87">
        <f t="shared" si="38"/>
        <v>-3283.5079477645195</v>
      </c>
      <c r="AQ218" s="87">
        <f t="shared" si="39"/>
        <v>-3359.028630563103</v>
      </c>
      <c r="AR218" s="87">
        <f t="shared" si="40"/>
        <v>-3453.0814322188698</v>
      </c>
      <c r="AS218" s="87">
        <f t="shared" si="41"/>
        <v>-3487.6122465410581</v>
      </c>
      <c r="AT218" s="87">
        <f t="shared" si="42"/>
        <v>-3515.5131445133866</v>
      </c>
      <c r="AU218" s="87">
        <f t="shared" si="43"/>
        <v>-3522.5441708024141</v>
      </c>
      <c r="AV218" s="87">
        <f t="shared" si="44"/>
        <v>-3571.8597891936479</v>
      </c>
      <c r="AW218" s="87">
        <f t="shared" si="45"/>
        <v>-3646.8688447667146</v>
      </c>
      <c r="AX218" s="87">
        <f t="shared" si="46"/>
        <v>-3748.9811724201822</v>
      </c>
      <c r="AY218" s="87">
        <f t="shared" si="47"/>
        <v>-3775.224040627123</v>
      </c>
      <c r="AZ218" s="87">
        <f t="shared" si="48"/>
        <v>-4530.2688487525493</v>
      </c>
      <c r="BA218" s="87">
        <f t="shared" si="49"/>
        <v>-4236.4135720767072</v>
      </c>
      <c r="BB218" s="87">
        <f t="shared" si="50"/>
        <v>-3961.6191782122723</v>
      </c>
      <c r="BC218" s="87">
        <f t="shared" si="51"/>
        <v>-3704.6492855714769</v>
      </c>
      <c r="BD218" s="87">
        <f t="shared" si="52"/>
        <v>-3683.3581977233644</v>
      </c>
    </row>
    <row r="219" spans="2:56" s="79" customFormat="1" x14ac:dyDescent="0.2">
      <c r="B219" s="86">
        <f>'3. Investeringen'!B205</f>
        <v>191</v>
      </c>
      <c r="C219" s="86" t="str">
        <f>'3. Investeringen'!F205</f>
        <v>AD</v>
      </c>
      <c r="D219" s="86" t="str">
        <f>'3. Investeringen'!G205</f>
        <v>Nieuwe investeringen AD</v>
      </c>
      <c r="E219" s="121">
        <f>'3. Investeringen'!K205</f>
        <v>2009</v>
      </c>
      <c r="F219" s="20"/>
      <c r="G219" s="86">
        <f>'7. Nominale afschrijvingen'!R208</f>
        <v>2911.6692050188344</v>
      </c>
      <c r="H219" s="86">
        <f>'7. Nominale afschrijvingen'!S208</f>
        <v>2911.6692050188344</v>
      </c>
      <c r="I219" s="86">
        <f>'7. Nominale afschrijvingen'!T208</f>
        <v>2911.6692050188344</v>
      </c>
      <c r="J219" s="86">
        <f>'7. Nominale afschrijvingen'!U208</f>
        <v>2911.6692050188344</v>
      </c>
      <c r="K219" s="86">
        <f>'7. Nominale afschrijvingen'!V208</f>
        <v>2911.6692050188344</v>
      </c>
      <c r="L219" s="86">
        <f>'7. Nominale afschrijvingen'!W208</f>
        <v>2911.6692050188344</v>
      </c>
      <c r="M219" s="86">
        <f>'7. Nominale afschrijvingen'!X208</f>
        <v>2911.6692050188344</v>
      </c>
      <c r="N219" s="86">
        <f>'7. Nominale afschrijvingen'!Y208</f>
        <v>2911.6692050188344</v>
      </c>
      <c r="O219" s="86">
        <f>'7. Nominale afschrijvingen'!Z208</f>
        <v>2911.6692050188344</v>
      </c>
      <c r="P219" s="86">
        <f>'7. Nominale afschrijvingen'!AA208</f>
        <v>2911.6692050188344</v>
      </c>
      <c r="Q219" s="86">
        <f>'7. Nominale afschrijvingen'!AB208</f>
        <v>2911.6692050188344</v>
      </c>
      <c r="R219" s="86">
        <f>'7. Nominale afschrijvingen'!AC208</f>
        <v>3494.0030460226003</v>
      </c>
      <c r="S219" s="86">
        <f>'7. Nominale afschrijvingen'!AD208</f>
        <v>3335.7840401649732</v>
      </c>
      <c r="T219" s="86">
        <f>'7. Nominale afschrijvingen'!AE208</f>
        <v>3184.729668534861</v>
      </c>
      <c r="U219" s="86">
        <f>'7. Nominale afschrijvingen'!AF208</f>
        <v>3040.5154948653585</v>
      </c>
      <c r="V219" s="86">
        <f>'7. Nominale afschrijvingen'!AG208</f>
        <v>2902.8317743431535</v>
      </c>
      <c r="W219" s="65"/>
      <c r="X219" s="118">
        <f>IF($C219="TD",INDEX('4. CPI-tabel'!$D$20:$Z$42,$E219-2003,X$28-2003),
IF(X$28&gt;=$E219,MAX(1,INDEX('4. CPI-tabel'!$D$20:$Z$42,MAX($E219,2010)-2003,X$28-2003)),0))</f>
        <v>1.0149999999999999</v>
      </c>
      <c r="Y219" s="118">
        <f>IF($C219="TD",INDEX('4. CPI-tabel'!$D$20:$Z$42,$E219-2003,Y$28-2003),
IF(Y$28&gt;=$E219,MAX(1,INDEX('4. CPI-tabel'!$D$20:$Z$42,MAX($E219,2010)-2003,Y$28-2003)),0))</f>
        <v>1.0413899999999998</v>
      </c>
      <c r="Z219" s="118">
        <f>IF($C219="TD",INDEX('4. CPI-tabel'!$D$20:$Z$42,$E219-2003,Z$28-2003),
IF(Z$28&gt;=$E219,MAX(1,INDEX('4. CPI-tabel'!$D$20:$Z$42,MAX($E219,2010)-2003,Z$28-2003)),0))</f>
        <v>1.0653419699999997</v>
      </c>
      <c r="AA219" s="118">
        <f>IF($C219="TD",INDEX('4. CPI-tabel'!$D$20:$Z$42,$E219-2003,AA$28-2003),
IF(AA$28&gt;=$E219,MAX(1,INDEX('4. CPI-tabel'!$D$20:$Z$42,MAX($E219,2010)-2003,AA$28-2003)),0))</f>
        <v>1.0951715451599997</v>
      </c>
      <c r="AB219" s="118">
        <f>IF($C219="TD",INDEX('4. CPI-tabel'!$D$20:$Z$42,$E219-2003,AB$28-2003),
IF(AB$28&gt;=$E219,MAX(1,INDEX('4. CPI-tabel'!$D$20:$Z$42,MAX($E219,2010)-2003,AB$28-2003)),0))</f>
        <v>1.1061232606115996</v>
      </c>
      <c r="AC219" s="118">
        <f>IF($C219="TD",INDEX('4. CPI-tabel'!$D$20:$Z$42,$E219-2003,AC$28-2003),
IF(AC$28&gt;=$E219,MAX(1,INDEX('4. CPI-tabel'!$D$20:$Z$42,MAX($E219,2010)-2003,AC$28-2003)),0))</f>
        <v>1.1149722466964924</v>
      </c>
      <c r="AD219" s="118">
        <f>IF($C219="TD",INDEX('4. CPI-tabel'!$D$20:$Z$42,$E219-2003,AD$28-2003),
IF(AD$28&gt;=$E219,MAX(1,INDEX('4. CPI-tabel'!$D$20:$Z$42,MAX($E219,2010)-2003,AD$28-2003)),0))</f>
        <v>1.1172021911898855</v>
      </c>
      <c r="AE219" s="118">
        <f>IF($C219="TD",INDEX('4. CPI-tabel'!$D$20:$Z$42,$E219-2003,AE$28-2003),
IF(AE$28&gt;=$E219,MAX(1,INDEX('4. CPI-tabel'!$D$20:$Z$42,MAX($E219,2010)-2003,AE$28-2003)),0))</f>
        <v>1.132843021866544</v>
      </c>
      <c r="AF219" s="118">
        <f>IF($C219="TD",INDEX('4. CPI-tabel'!$D$20:$Z$42,$E219-2003,AF$28-2003),
IF(AF$28&gt;=$E219,MAX(1,INDEX('4. CPI-tabel'!$D$20:$Z$42,MAX($E219,2010)-2003,AF$28-2003)),0))</f>
        <v>1.1566327253257414</v>
      </c>
      <c r="AG219" s="118">
        <f>IF($C219="TD",INDEX('4. CPI-tabel'!$D$20:$Z$42,$E219-2003,AG$28-2003),
IF(AG$28&gt;=$E219,MAX(1,INDEX('4. CPI-tabel'!$D$20:$Z$42,MAX($E219,2010)-2003,AG$28-2003)),0))</f>
        <v>1.1890184416348621</v>
      </c>
      <c r="AH219" s="118">
        <f>IF($C219="TD",INDEX('4. CPI-tabel'!$D$20:$Z$42,$E219-2003,AH$28-2003),
IF(AH$28&gt;=$E219,MAX(1,INDEX('4. CPI-tabel'!$D$20:$Z$42,MAX($E219,2010)-2003,AH$28-2003)),0))</f>
        <v>1.197341570726306</v>
      </c>
      <c r="AI219" s="118">
        <f>IF($C219="TD",INDEX('4. CPI-tabel'!$D$20:$Z$42,$E219-2003,AI$28-2003),
IF(AI$28&gt;=$E219,MAX(1,INDEX('4. CPI-tabel'!$D$20:$Z$42,MAX($E219,2010)-2003,AI$28-2003)),0))</f>
        <v>1.197341570726306</v>
      </c>
      <c r="AJ219" s="118">
        <f>IF($C219="TD",INDEX('4. CPI-tabel'!$D$20:$Z$42,$E219-2003,AJ$28-2003),
IF(AJ$28&gt;=$E219,MAX(1,INDEX('4. CPI-tabel'!$D$20:$Z$42,MAX($E219,2010)-2003,AJ$28-2003)),0))</f>
        <v>1.197341570726306</v>
      </c>
      <c r="AK219" s="118">
        <f>IF($C219="TD",INDEX('4. CPI-tabel'!$D$20:$Z$42,$E219-2003,AK$28-2003),
IF(AK$28&gt;=$E219,MAX(1,INDEX('4. CPI-tabel'!$D$20:$Z$42,MAX($E219,2010)-2003,AK$28-2003)),0))</f>
        <v>1.197341570726306</v>
      </c>
      <c r="AL219" s="118">
        <f>IF($C219="TD",INDEX('4. CPI-tabel'!$D$20:$Z$42,$E219-2003,AL$28-2003),
IF(AL$28&gt;=$E219,MAX(1,INDEX('4. CPI-tabel'!$D$20:$Z$42,MAX($E219,2010)-2003,AL$28-2003)),0))</f>
        <v>1.197341570726306</v>
      </c>
      <c r="AM219" s="118">
        <f>IF($C219="TD",INDEX('4. CPI-tabel'!$D$20:$Z$42,$E219-2003,AM$28-2003),
IF(AM$28&gt;=$E219,MAX(1,INDEX('4. CPI-tabel'!$D$20:$Z$42,MAX($E219,2010)-2003,AM$28-2003)),0))</f>
        <v>1.197341570726306</v>
      </c>
      <c r="AN219" s="20"/>
      <c r="AO219" s="87">
        <f t="shared" si="37"/>
        <v>2955.3442430941168</v>
      </c>
      <c r="AP219" s="87">
        <f t="shared" si="38"/>
        <v>3032.1831934145634</v>
      </c>
      <c r="AQ219" s="87">
        <f t="shared" si="39"/>
        <v>3101.9234068630981</v>
      </c>
      <c r="AR219" s="87">
        <f t="shared" si="40"/>
        <v>3188.7772622552648</v>
      </c>
      <c r="AS219" s="87">
        <f t="shared" si="41"/>
        <v>3220.6650348778171</v>
      </c>
      <c r="AT219" s="87">
        <f t="shared" si="42"/>
        <v>3246.4303551568396</v>
      </c>
      <c r="AU219" s="87">
        <f t="shared" si="43"/>
        <v>3252.9232158671539</v>
      </c>
      <c r="AV219" s="87">
        <f t="shared" si="44"/>
        <v>3298.464140889294</v>
      </c>
      <c r="AW219" s="87">
        <f t="shared" si="45"/>
        <v>3367.7318878479691</v>
      </c>
      <c r="AX219" s="87">
        <f t="shared" si="46"/>
        <v>3462.0283807077126</v>
      </c>
      <c r="AY219" s="87">
        <f t="shared" si="47"/>
        <v>3486.2625793726656</v>
      </c>
      <c r="AZ219" s="87">
        <f t="shared" si="48"/>
        <v>4183.5150952471977</v>
      </c>
      <c r="BA219" s="87">
        <f t="shared" si="49"/>
        <v>3994.0729022548721</v>
      </c>
      <c r="BB219" s="87">
        <f t="shared" si="50"/>
        <v>3813.2092236621984</v>
      </c>
      <c r="BC219" s="87">
        <f t="shared" si="51"/>
        <v>3640.5355984397597</v>
      </c>
      <c r="BD219" s="87">
        <f t="shared" si="52"/>
        <v>3475.6811562462613</v>
      </c>
    </row>
    <row r="220" spans="2:56" s="79" customFormat="1" x14ac:dyDescent="0.2">
      <c r="B220" s="86">
        <f>'3. Investeringen'!B206</f>
        <v>192</v>
      </c>
      <c r="C220" s="86" t="str">
        <f>'3. Investeringen'!F206</f>
        <v>AD</v>
      </c>
      <c r="D220" s="86" t="str">
        <f>'3. Investeringen'!G206</f>
        <v>Nieuwe investeringen AD</v>
      </c>
      <c r="E220" s="121">
        <f>'3. Investeringen'!K206</f>
        <v>2009</v>
      </c>
      <c r="F220" s="20"/>
      <c r="G220" s="86">
        <f>'7. Nominale afschrijvingen'!R209</f>
        <v>154.46609079000731</v>
      </c>
      <c r="H220" s="86">
        <f>'7. Nominale afschrijvingen'!S209</f>
        <v>154.46609079000731</v>
      </c>
      <c r="I220" s="86">
        <f>'7. Nominale afschrijvingen'!T209</f>
        <v>154.46609079000731</v>
      </c>
      <c r="J220" s="86">
        <f>'7. Nominale afschrijvingen'!U209</f>
        <v>154.46609079000731</v>
      </c>
      <c r="K220" s="86">
        <f>'7. Nominale afschrijvingen'!V209</f>
        <v>154.46609079000731</v>
      </c>
      <c r="L220" s="86">
        <f>'7. Nominale afschrijvingen'!W209</f>
        <v>154.46609079000731</v>
      </c>
      <c r="M220" s="86">
        <f>'7. Nominale afschrijvingen'!X209</f>
        <v>154.46609079000731</v>
      </c>
      <c r="N220" s="86">
        <f>'7. Nominale afschrijvingen'!Y209</f>
        <v>154.46609079000731</v>
      </c>
      <c r="O220" s="86">
        <f>'7. Nominale afschrijvingen'!Z209</f>
        <v>154.46609079000731</v>
      </c>
      <c r="P220" s="86">
        <f>'7. Nominale afschrijvingen'!AA209</f>
        <v>154.46609079000731</v>
      </c>
      <c r="Q220" s="86">
        <f>'7. Nominale afschrijvingen'!AB209</f>
        <v>154.46609079000731</v>
      </c>
      <c r="R220" s="86">
        <f>'7. Nominale afschrijvingen'!AC209</f>
        <v>185.35930894800879</v>
      </c>
      <c r="S220" s="86">
        <f>'7. Nominale afschrijvingen'!AD209</f>
        <v>176.96567986357064</v>
      </c>
      <c r="T220" s="86">
        <f>'7. Nominale afschrijvingen'!AE209</f>
        <v>168.95213964333348</v>
      </c>
      <c r="U220" s="86">
        <f>'7. Nominale afschrijvingen'!AF209</f>
        <v>161.30147671608822</v>
      </c>
      <c r="V220" s="86">
        <f>'7. Nominale afschrijvingen'!AG209</f>
        <v>153.9972589025295</v>
      </c>
      <c r="W220" s="65"/>
      <c r="X220" s="118">
        <f>IF($C220="TD",INDEX('4. CPI-tabel'!$D$20:$Z$42,$E220-2003,X$28-2003),
IF(X$28&gt;=$E220,MAX(1,INDEX('4. CPI-tabel'!$D$20:$Z$42,MAX($E220,2010)-2003,X$28-2003)),0))</f>
        <v>1.0149999999999999</v>
      </c>
      <c r="Y220" s="118">
        <f>IF($C220="TD",INDEX('4. CPI-tabel'!$D$20:$Z$42,$E220-2003,Y$28-2003),
IF(Y$28&gt;=$E220,MAX(1,INDEX('4. CPI-tabel'!$D$20:$Z$42,MAX($E220,2010)-2003,Y$28-2003)),0))</f>
        <v>1.0413899999999998</v>
      </c>
      <c r="Z220" s="118">
        <f>IF($C220="TD",INDEX('4. CPI-tabel'!$D$20:$Z$42,$E220-2003,Z$28-2003),
IF(Z$28&gt;=$E220,MAX(1,INDEX('4. CPI-tabel'!$D$20:$Z$42,MAX($E220,2010)-2003,Z$28-2003)),0))</f>
        <v>1.0653419699999997</v>
      </c>
      <c r="AA220" s="118">
        <f>IF($C220="TD",INDEX('4. CPI-tabel'!$D$20:$Z$42,$E220-2003,AA$28-2003),
IF(AA$28&gt;=$E220,MAX(1,INDEX('4. CPI-tabel'!$D$20:$Z$42,MAX($E220,2010)-2003,AA$28-2003)),0))</f>
        <v>1.0951715451599997</v>
      </c>
      <c r="AB220" s="118">
        <f>IF($C220="TD",INDEX('4. CPI-tabel'!$D$20:$Z$42,$E220-2003,AB$28-2003),
IF(AB$28&gt;=$E220,MAX(1,INDEX('4. CPI-tabel'!$D$20:$Z$42,MAX($E220,2010)-2003,AB$28-2003)),0))</f>
        <v>1.1061232606115996</v>
      </c>
      <c r="AC220" s="118">
        <f>IF($C220="TD",INDEX('4. CPI-tabel'!$D$20:$Z$42,$E220-2003,AC$28-2003),
IF(AC$28&gt;=$E220,MAX(1,INDEX('4. CPI-tabel'!$D$20:$Z$42,MAX($E220,2010)-2003,AC$28-2003)),0))</f>
        <v>1.1149722466964924</v>
      </c>
      <c r="AD220" s="118">
        <f>IF($C220="TD",INDEX('4. CPI-tabel'!$D$20:$Z$42,$E220-2003,AD$28-2003),
IF(AD$28&gt;=$E220,MAX(1,INDEX('4. CPI-tabel'!$D$20:$Z$42,MAX($E220,2010)-2003,AD$28-2003)),0))</f>
        <v>1.1172021911898855</v>
      </c>
      <c r="AE220" s="118">
        <f>IF($C220="TD",INDEX('4. CPI-tabel'!$D$20:$Z$42,$E220-2003,AE$28-2003),
IF(AE$28&gt;=$E220,MAX(1,INDEX('4. CPI-tabel'!$D$20:$Z$42,MAX($E220,2010)-2003,AE$28-2003)),0))</f>
        <v>1.132843021866544</v>
      </c>
      <c r="AF220" s="118">
        <f>IF($C220="TD",INDEX('4. CPI-tabel'!$D$20:$Z$42,$E220-2003,AF$28-2003),
IF(AF$28&gt;=$E220,MAX(1,INDEX('4. CPI-tabel'!$D$20:$Z$42,MAX($E220,2010)-2003,AF$28-2003)),0))</f>
        <v>1.1566327253257414</v>
      </c>
      <c r="AG220" s="118">
        <f>IF($C220="TD",INDEX('4. CPI-tabel'!$D$20:$Z$42,$E220-2003,AG$28-2003),
IF(AG$28&gt;=$E220,MAX(1,INDEX('4. CPI-tabel'!$D$20:$Z$42,MAX($E220,2010)-2003,AG$28-2003)),0))</f>
        <v>1.1890184416348621</v>
      </c>
      <c r="AH220" s="118">
        <f>IF($C220="TD",INDEX('4. CPI-tabel'!$D$20:$Z$42,$E220-2003,AH$28-2003),
IF(AH$28&gt;=$E220,MAX(1,INDEX('4. CPI-tabel'!$D$20:$Z$42,MAX($E220,2010)-2003,AH$28-2003)),0))</f>
        <v>1.197341570726306</v>
      </c>
      <c r="AI220" s="118">
        <f>IF($C220="TD",INDEX('4. CPI-tabel'!$D$20:$Z$42,$E220-2003,AI$28-2003),
IF(AI$28&gt;=$E220,MAX(1,INDEX('4. CPI-tabel'!$D$20:$Z$42,MAX($E220,2010)-2003,AI$28-2003)),0))</f>
        <v>1.197341570726306</v>
      </c>
      <c r="AJ220" s="118">
        <f>IF($C220="TD",INDEX('4. CPI-tabel'!$D$20:$Z$42,$E220-2003,AJ$28-2003),
IF(AJ$28&gt;=$E220,MAX(1,INDEX('4. CPI-tabel'!$D$20:$Z$42,MAX($E220,2010)-2003,AJ$28-2003)),0))</f>
        <v>1.197341570726306</v>
      </c>
      <c r="AK220" s="118">
        <f>IF($C220="TD",INDEX('4. CPI-tabel'!$D$20:$Z$42,$E220-2003,AK$28-2003),
IF(AK$28&gt;=$E220,MAX(1,INDEX('4. CPI-tabel'!$D$20:$Z$42,MAX($E220,2010)-2003,AK$28-2003)),0))</f>
        <v>1.197341570726306</v>
      </c>
      <c r="AL220" s="118">
        <f>IF($C220="TD",INDEX('4. CPI-tabel'!$D$20:$Z$42,$E220-2003,AL$28-2003),
IF(AL$28&gt;=$E220,MAX(1,INDEX('4. CPI-tabel'!$D$20:$Z$42,MAX($E220,2010)-2003,AL$28-2003)),0))</f>
        <v>1.197341570726306</v>
      </c>
      <c r="AM220" s="118">
        <f>IF($C220="TD",INDEX('4. CPI-tabel'!$D$20:$Z$42,$E220-2003,AM$28-2003),
IF(AM$28&gt;=$E220,MAX(1,INDEX('4. CPI-tabel'!$D$20:$Z$42,MAX($E220,2010)-2003,AM$28-2003)),0))</f>
        <v>1.197341570726306</v>
      </c>
      <c r="AN220" s="20"/>
      <c r="AO220" s="87">
        <f t="shared" si="37"/>
        <v>156.7830821518574</v>
      </c>
      <c r="AP220" s="87">
        <f t="shared" si="38"/>
        <v>160.85944228780568</v>
      </c>
      <c r="AQ220" s="87">
        <f t="shared" si="39"/>
        <v>164.55920946042522</v>
      </c>
      <c r="AR220" s="87">
        <f t="shared" si="40"/>
        <v>169.1668673253171</v>
      </c>
      <c r="AS220" s="87">
        <f t="shared" si="41"/>
        <v>170.85853599857026</v>
      </c>
      <c r="AT220" s="87">
        <f t="shared" si="42"/>
        <v>172.22540428655884</v>
      </c>
      <c r="AU220" s="87">
        <f t="shared" si="43"/>
        <v>172.56985509513197</v>
      </c>
      <c r="AV220" s="87">
        <f t="shared" si="44"/>
        <v>174.98583306646381</v>
      </c>
      <c r="AW220" s="87">
        <f t="shared" si="45"/>
        <v>178.66053556085956</v>
      </c>
      <c r="AX220" s="87">
        <f t="shared" si="46"/>
        <v>183.66303055656363</v>
      </c>
      <c r="AY220" s="87">
        <f t="shared" si="47"/>
        <v>184.94867177045955</v>
      </c>
      <c r="AZ220" s="87">
        <f t="shared" si="48"/>
        <v>221.93840612455148</v>
      </c>
      <c r="BA220" s="87">
        <f t="shared" si="49"/>
        <v>211.88836509249629</v>
      </c>
      <c r="BB220" s="87">
        <f t="shared" si="50"/>
        <v>202.29342025811911</v>
      </c>
      <c r="BC220" s="87">
        <f t="shared" si="51"/>
        <v>193.13296349171372</v>
      </c>
      <c r="BD220" s="87">
        <f t="shared" si="52"/>
        <v>184.38731986190027</v>
      </c>
    </row>
    <row r="221" spans="2:56" s="79" customFormat="1" x14ac:dyDescent="0.2">
      <c r="B221" s="86">
        <f>'3. Investeringen'!B207</f>
        <v>193</v>
      </c>
      <c r="C221" s="86" t="str">
        <f>'3. Investeringen'!F207</f>
        <v>AD</v>
      </c>
      <c r="D221" s="86" t="str">
        <f>'3. Investeringen'!G207</f>
        <v>Nieuwe investeringen AD</v>
      </c>
      <c r="E221" s="121">
        <f>'3. Investeringen'!K207</f>
        <v>2010</v>
      </c>
      <c r="F221" s="20"/>
      <c r="G221" s="86">
        <f>'7. Nominale afschrijvingen'!R210</f>
        <v>5627.432362139768</v>
      </c>
      <c r="H221" s="86">
        <f>'7. Nominale afschrijvingen'!S210</f>
        <v>5627.4323621397671</v>
      </c>
      <c r="I221" s="86">
        <f>'7. Nominale afschrijvingen'!T210</f>
        <v>5627.4323621397671</v>
      </c>
      <c r="J221" s="86">
        <f>'7. Nominale afschrijvingen'!U210</f>
        <v>5627.4323621397671</v>
      </c>
      <c r="K221" s="86">
        <f>'7. Nominale afschrijvingen'!V210</f>
        <v>5627.4323621397671</v>
      </c>
      <c r="L221" s="86">
        <f>'7. Nominale afschrijvingen'!W210</f>
        <v>5627.4323621397671</v>
      </c>
      <c r="M221" s="86">
        <f>'7. Nominale afschrijvingen'!X210</f>
        <v>5627.4323621397671</v>
      </c>
      <c r="N221" s="86">
        <f>'7. Nominale afschrijvingen'!Y210</f>
        <v>5627.4323621397671</v>
      </c>
      <c r="O221" s="86">
        <f>'7. Nominale afschrijvingen'!Z210</f>
        <v>5627.4323621397671</v>
      </c>
      <c r="P221" s="86">
        <f>'7. Nominale afschrijvingen'!AA210</f>
        <v>5627.4323621397671</v>
      </c>
      <c r="Q221" s="86">
        <f>'7. Nominale afschrijvingen'!AB210</f>
        <v>5627.4323621397671</v>
      </c>
      <c r="R221" s="86">
        <f>'7. Nominale afschrijvingen'!AC210</f>
        <v>6752.9188345677221</v>
      </c>
      <c r="S221" s="86">
        <f>'7. Nominale afschrijvingen'!AD210</f>
        <v>6458.2460126956767</v>
      </c>
      <c r="T221" s="86">
        <f>'7. Nominale afschrijvingen'!AE210</f>
        <v>6176.4316412325925</v>
      </c>
      <c r="U221" s="86">
        <f>'7. Nominale afschrijvingen'!AF210</f>
        <v>5906.914624160624</v>
      </c>
      <c r="V221" s="86">
        <f>'7. Nominale afschrijvingen'!AG210</f>
        <v>5649.1583496517969</v>
      </c>
      <c r="W221" s="65"/>
      <c r="X221" s="118">
        <f>IF($C221="TD",INDEX('4. CPI-tabel'!$D$20:$Z$42,$E221-2003,X$28-2003),
IF(X$28&gt;=$E221,MAX(1,INDEX('4. CPI-tabel'!$D$20:$Z$42,MAX($E221,2010)-2003,X$28-2003)),0))</f>
        <v>1.0149999999999999</v>
      </c>
      <c r="Y221" s="118">
        <f>IF($C221="TD",INDEX('4. CPI-tabel'!$D$20:$Z$42,$E221-2003,Y$28-2003),
IF(Y$28&gt;=$E221,MAX(1,INDEX('4. CPI-tabel'!$D$20:$Z$42,MAX($E221,2010)-2003,Y$28-2003)),0))</f>
        <v>1.0413899999999998</v>
      </c>
      <c r="Z221" s="118">
        <f>IF($C221="TD",INDEX('4. CPI-tabel'!$D$20:$Z$42,$E221-2003,Z$28-2003),
IF(Z$28&gt;=$E221,MAX(1,INDEX('4. CPI-tabel'!$D$20:$Z$42,MAX($E221,2010)-2003,Z$28-2003)),0))</f>
        <v>1.0653419699999997</v>
      </c>
      <c r="AA221" s="118">
        <f>IF($C221="TD",INDEX('4. CPI-tabel'!$D$20:$Z$42,$E221-2003,AA$28-2003),
IF(AA$28&gt;=$E221,MAX(1,INDEX('4. CPI-tabel'!$D$20:$Z$42,MAX($E221,2010)-2003,AA$28-2003)),0))</f>
        <v>1.0951715451599997</v>
      </c>
      <c r="AB221" s="118">
        <f>IF($C221="TD",INDEX('4. CPI-tabel'!$D$20:$Z$42,$E221-2003,AB$28-2003),
IF(AB$28&gt;=$E221,MAX(1,INDEX('4. CPI-tabel'!$D$20:$Z$42,MAX($E221,2010)-2003,AB$28-2003)),0))</f>
        <v>1.1061232606115996</v>
      </c>
      <c r="AC221" s="118">
        <f>IF($C221="TD",INDEX('4. CPI-tabel'!$D$20:$Z$42,$E221-2003,AC$28-2003),
IF(AC$28&gt;=$E221,MAX(1,INDEX('4. CPI-tabel'!$D$20:$Z$42,MAX($E221,2010)-2003,AC$28-2003)),0))</f>
        <v>1.1149722466964924</v>
      </c>
      <c r="AD221" s="118">
        <f>IF($C221="TD",INDEX('4. CPI-tabel'!$D$20:$Z$42,$E221-2003,AD$28-2003),
IF(AD$28&gt;=$E221,MAX(1,INDEX('4. CPI-tabel'!$D$20:$Z$42,MAX($E221,2010)-2003,AD$28-2003)),0))</f>
        <v>1.1172021911898855</v>
      </c>
      <c r="AE221" s="118">
        <f>IF($C221="TD",INDEX('4. CPI-tabel'!$D$20:$Z$42,$E221-2003,AE$28-2003),
IF(AE$28&gt;=$E221,MAX(1,INDEX('4. CPI-tabel'!$D$20:$Z$42,MAX($E221,2010)-2003,AE$28-2003)),0))</f>
        <v>1.132843021866544</v>
      </c>
      <c r="AF221" s="118">
        <f>IF($C221="TD",INDEX('4. CPI-tabel'!$D$20:$Z$42,$E221-2003,AF$28-2003),
IF(AF$28&gt;=$E221,MAX(1,INDEX('4. CPI-tabel'!$D$20:$Z$42,MAX($E221,2010)-2003,AF$28-2003)),0))</f>
        <v>1.1566327253257414</v>
      </c>
      <c r="AG221" s="118">
        <f>IF($C221="TD",INDEX('4. CPI-tabel'!$D$20:$Z$42,$E221-2003,AG$28-2003),
IF(AG$28&gt;=$E221,MAX(1,INDEX('4. CPI-tabel'!$D$20:$Z$42,MAX($E221,2010)-2003,AG$28-2003)),0))</f>
        <v>1.1890184416348621</v>
      </c>
      <c r="AH221" s="118">
        <f>IF($C221="TD",INDEX('4. CPI-tabel'!$D$20:$Z$42,$E221-2003,AH$28-2003),
IF(AH$28&gt;=$E221,MAX(1,INDEX('4. CPI-tabel'!$D$20:$Z$42,MAX($E221,2010)-2003,AH$28-2003)),0))</f>
        <v>1.197341570726306</v>
      </c>
      <c r="AI221" s="118">
        <f>IF($C221="TD",INDEX('4. CPI-tabel'!$D$20:$Z$42,$E221-2003,AI$28-2003),
IF(AI$28&gt;=$E221,MAX(1,INDEX('4. CPI-tabel'!$D$20:$Z$42,MAX($E221,2010)-2003,AI$28-2003)),0))</f>
        <v>1.197341570726306</v>
      </c>
      <c r="AJ221" s="118">
        <f>IF($C221="TD",INDEX('4. CPI-tabel'!$D$20:$Z$42,$E221-2003,AJ$28-2003),
IF(AJ$28&gt;=$E221,MAX(1,INDEX('4. CPI-tabel'!$D$20:$Z$42,MAX($E221,2010)-2003,AJ$28-2003)),0))</f>
        <v>1.197341570726306</v>
      </c>
      <c r="AK221" s="118">
        <f>IF($C221="TD",INDEX('4. CPI-tabel'!$D$20:$Z$42,$E221-2003,AK$28-2003),
IF(AK$28&gt;=$E221,MAX(1,INDEX('4. CPI-tabel'!$D$20:$Z$42,MAX($E221,2010)-2003,AK$28-2003)),0))</f>
        <v>1.197341570726306</v>
      </c>
      <c r="AL221" s="118">
        <f>IF($C221="TD",INDEX('4. CPI-tabel'!$D$20:$Z$42,$E221-2003,AL$28-2003),
IF(AL$28&gt;=$E221,MAX(1,INDEX('4. CPI-tabel'!$D$20:$Z$42,MAX($E221,2010)-2003,AL$28-2003)),0))</f>
        <v>1.197341570726306</v>
      </c>
      <c r="AM221" s="118">
        <f>IF($C221="TD",INDEX('4. CPI-tabel'!$D$20:$Z$42,$E221-2003,AM$28-2003),
IF(AM$28&gt;=$E221,MAX(1,INDEX('4. CPI-tabel'!$D$20:$Z$42,MAX($E221,2010)-2003,AM$28-2003)),0))</f>
        <v>1.197341570726306</v>
      </c>
      <c r="AN221" s="20"/>
      <c r="AO221" s="87">
        <f t="shared" ref="AO221:AO222" si="53">G221*X221</f>
        <v>5711.843847571864</v>
      </c>
      <c r="AP221" s="87">
        <f t="shared" ref="AP221:AP222" si="54">H221*Y221</f>
        <v>5860.3517876087308</v>
      </c>
      <c r="AQ221" s="87">
        <f t="shared" ref="AQ221:AQ222" si="55">I221*Z221</f>
        <v>5995.1398787237313</v>
      </c>
      <c r="AR221" s="87">
        <f t="shared" ref="AR221:AR222" si="56">J221*AA221</f>
        <v>6163.0037953279962</v>
      </c>
      <c r="AS221" s="87">
        <f t="shared" ref="AS221:AS222" si="57">K221*AB221</f>
        <v>6224.6338332812747</v>
      </c>
      <c r="AT221" s="87">
        <f t="shared" ref="AT221:AT222" si="58">L221*AC221</f>
        <v>6274.4309039475256</v>
      </c>
      <c r="AU221" s="87">
        <f t="shared" ref="AU221:AU222" si="59">M221*AD221</f>
        <v>6286.9797657554209</v>
      </c>
      <c r="AV221" s="87">
        <f t="shared" ref="AV221:AV222" si="60">N221*AE221</f>
        <v>6374.9974824759975</v>
      </c>
      <c r="AW221" s="87">
        <f t="shared" ref="AW221:AW222" si="61">O221*AF221</f>
        <v>6508.8724296079927</v>
      </c>
      <c r="AX221" s="87">
        <f t="shared" ref="AX221:AX222" si="62">P221*AG221</f>
        <v>6691.1208576370173</v>
      </c>
      <c r="AY221" s="87">
        <f t="shared" ref="AY221:AY222" si="63">Q221*AH221</f>
        <v>6737.9587036404746</v>
      </c>
      <c r="AZ221" s="87">
        <f t="shared" ref="AZ221:AZ222" si="64">R221*AI221</f>
        <v>8085.5504443685722</v>
      </c>
      <c r="BA221" s="87">
        <f t="shared" ref="BA221:BA222" si="65">S221*AJ221</f>
        <v>7732.7264249779437</v>
      </c>
      <c r="BB221" s="87">
        <f t="shared" ref="BB221:BB222" si="66">T221*AK221</f>
        <v>7395.298362797088</v>
      </c>
      <c r="BC221" s="87">
        <f t="shared" ref="BC221:BC222" si="67">U221*AL221</f>
        <v>7072.5944342386692</v>
      </c>
      <c r="BD221" s="87">
        <f t="shared" ref="BD221:BD222" si="68">V221*AM221</f>
        <v>6763.9721316537089</v>
      </c>
    </row>
    <row r="222" spans="2:56" s="79" customFormat="1" x14ac:dyDescent="0.2">
      <c r="B222" s="86">
        <f>'3. Investeringen'!B208</f>
        <v>194</v>
      </c>
      <c r="C222" s="86" t="str">
        <f>'3. Investeringen'!F208</f>
        <v>AD</v>
      </c>
      <c r="D222" s="86" t="str">
        <f>'3. Investeringen'!G208</f>
        <v>Nieuwe investeringen AD</v>
      </c>
      <c r="E222" s="121">
        <f>'3. Investeringen'!K208</f>
        <v>2010</v>
      </c>
      <c r="F222" s="20"/>
      <c r="G222" s="86">
        <f>'7. Nominale afschrijvingen'!R211</f>
        <v>599.43934747561775</v>
      </c>
      <c r="H222" s="86">
        <f>'7. Nominale afschrijvingen'!S211</f>
        <v>599.43934747561775</v>
      </c>
      <c r="I222" s="86">
        <f>'7. Nominale afschrijvingen'!T211</f>
        <v>599.43934747561775</v>
      </c>
      <c r="J222" s="86">
        <f>'7. Nominale afschrijvingen'!U211</f>
        <v>599.43934747561775</v>
      </c>
      <c r="K222" s="86">
        <f>'7. Nominale afschrijvingen'!V211</f>
        <v>599.43934747561775</v>
      </c>
      <c r="L222" s="86">
        <f>'7. Nominale afschrijvingen'!W211</f>
        <v>599.43934747561775</v>
      </c>
      <c r="M222" s="86">
        <f>'7. Nominale afschrijvingen'!X211</f>
        <v>599.43934747561775</v>
      </c>
      <c r="N222" s="86">
        <f>'7. Nominale afschrijvingen'!Y211</f>
        <v>599.43934747561775</v>
      </c>
      <c r="O222" s="86">
        <f>'7. Nominale afschrijvingen'!Z211</f>
        <v>599.43934747561775</v>
      </c>
      <c r="P222" s="86">
        <f>'7. Nominale afschrijvingen'!AA211</f>
        <v>599.43934747561775</v>
      </c>
      <c r="Q222" s="86">
        <f>'7. Nominale afschrijvingen'!AB211</f>
        <v>599.43934747561775</v>
      </c>
      <c r="R222" s="86">
        <f>'7. Nominale afschrijvingen'!AC211</f>
        <v>719.32721697074112</v>
      </c>
      <c r="S222" s="86">
        <f>'7. Nominale afschrijvingen'!AD211</f>
        <v>687.93839295747239</v>
      </c>
      <c r="T222" s="86">
        <f>'7. Nominale afschrijvingen'!AE211</f>
        <v>657.91926308296456</v>
      </c>
      <c r="U222" s="86">
        <f>'7. Nominale afschrijvingen'!AF211</f>
        <v>629.21005887570789</v>
      </c>
      <c r="V222" s="86">
        <f>'7. Nominale afschrijvingen'!AG211</f>
        <v>601.75361994294974</v>
      </c>
      <c r="W222" s="65"/>
      <c r="X222" s="118">
        <f>IF($C222="TD",INDEX('4. CPI-tabel'!$D$20:$Z$42,$E222-2003,X$28-2003),
IF(X$28&gt;=$E222,MAX(1,INDEX('4. CPI-tabel'!$D$20:$Z$42,MAX($E222,2010)-2003,X$28-2003)),0))</f>
        <v>1.0149999999999999</v>
      </c>
      <c r="Y222" s="118">
        <f>IF($C222="TD",INDEX('4. CPI-tabel'!$D$20:$Z$42,$E222-2003,Y$28-2003),
IF(Y$28&gt;=$E222,MAX(1,INDEX('4. CPI-tabel'!$D$20:$Z$42,MAX($E222,2010)-2003,Y$28-2003)),0))</f>
        <v>1.0413899999999998</v>
      </c>
      <c r="Z222" s="118">
        <f>IF($C222="TD",INDEX('4. CPI-tabel'!$D$20:$Z$42,$E222-2003,Z$28-2003),
IF(Z$28&gt;=$E222,MAX(1,INDEX('4. CPI-tabel'!$D$20:$Z$42,MAX($E222,2010)-2003,Z$28-2003)),0))</f>
        <v>1.0653419699999997</v>
      </c>
      <c r="AA222" s="118">
        <f>IF($C222="TD",INDEX('4. CPI-tabel'!$D$20:$Z$42,$E222-2003,AA$28-2003),
IF(AA$28&gt;=$E222,MAX(1,INDEX('4. CPI-tabel'!$D$20:$Z$42,MAX($E222,2010)-2003,AA$28-2003)),0))</f>
        <v>1.0951715451599997</v>
      </c>
      <c r="AB222" s="118">
        <f>IF($C222="TD",INDEX('4. CPI-tabel'!$D$20:$Z$42,$E222-2003,AB$28-2003),
IF(AB$28&gt;=$E222,MAX(1,INDEX('4. CPI-tabel'!$D$20:$Z$42,MAX($E222,2010)-2003,AB$28-2003)),0))</f>
        <v>1.1061232606115996</v>
      </c>
      <c r="AC222" s="118">
        <f>IF($C222="TD",INDEX('4. CPI-tabel'!$D$20:$Z$42,$E222-2003,AC$28-2003),
IF(AC$28&gt;=$E222,MAX(1,INDEX('4. CPI-tabel'!$D$20:$Z$42,MAX($E222,2010)-2003,AC$28-2003)),0))</f>
        <v>1.1149722466964924</v>
      </c>
      <c r="AD222" s="118">
        <f>IF($C222="TD",INDEX('4. CPI-tabel'!$D$20:$Z$42,$E222-2003,AD$28-2003),
IF(AD$28&gt;=$E222,MAX(1,INDEX('4. CPI-tabel'!$D$20:$Z$42,MAX($E222,2010)-2003,AD$28-2003)),0))</f>
        <v>1.1172021911898855</v>
      </c>
      <c r="AE222" s="118">
        <f>IF($C222="TD",INDEX('4. CPI-tabel'!$D$20:$Z$42,$E222-2003,AE$28-2003),
IF(AE$28&gt;=$E222,MAX(1,INDEX('4. CPI-tabel'!$D$20:$Z$42,MAX($E222,2010)-2003,AE$28-2003)),0))</f>
        <v>1.132843021866544</v>
      </c>
      <c r="AF222" s="118">
        <f>IF($C222="TD",INDEX('4. CPI-tabel'!$D$20:$Z$42,$E222-2003,AF$28-2003),
IF(AF$28&gt;=$E222,MAX(1,INDEX('4. CPI-tabel'!$D$20:$Z$42,MAX($E222,2010)-2003,AF$28-2003)),0))</f>
        <v>1.1566327253257414</v>
      </c>
      <c r="AG222" s="118">
        <f>IF($C222="TD",INDEX('4. CPI-tabel'!$D$20:$Z$42,$E222-2003,AG$28-2003),
IF(AG$28&gt;=$E222,MAX(1,INDEX('4. CPI-tabel'!$D$20:$Z$42,MAX($E222,2010)-2003,AG$28-2003)),0))</f>
        <v>1.1890184416348621</v>
      </c>
      <c r="AH222" s="118">
        <f>IF($C222="TD",INDEX('4. CPI-tabel'!$D$20:$Z$42,$E222-2003,AH$28-2003),
IF(AH$28&gt;=$E222,MAX(1,INDEX('4. CPI-tabel'!$D$20:$Z$42,MAX($E222,2010)-2003,AH$28-2003)),0))</f>
        <v>1.197341570726306</v>
      </c>
      <c r="AI222" s="118">
        <f>IF($C222="TD",INDEX('4. CPI-tabel'!$D$20:$Z$42,$E222-2003,AI$28-2003),
IF(AI$28&gt;=$E222,MAX(1,INDEX('4. CPI-tabel'!$D$20:$Z$42,MAX($E222,2010)-2003,AI$28-2003)),0))</f>
        <v>1.197341570726306</v>
      </c>
      <c r="AJ222" s="118">
        <f>IF($C222="TD",INDEX('4. CPI-tabel'!$D$20:$Z$42,$E222-2003,AJ$28-2003),
IF(AJ$28&gt;=$E222,MAX(1,INDEX('4. CPI-tabel'!$D$20:$Z$42,MAX($E222,2010)-2003,AJ$28-2003)),0))</f>
        <v>1.197341570726306</v>
      </c>
      <c r="AK222" s="118">
        <f>IF($C222="TD",INDEX('4. CPI-tabel'!$D$20:$Z$42,$E222-2003,AK$28-2003),
IF(AK$28&gt;=$E222,MAX(1,INDEX('4. CPI-tabel'!$D$20:$Z$42,MAX($E222,2010)-2003,AK$28-2003)),0))</f>
        <v>1.197341570726306</v>
      </c>
      <c r="AL222" s="118">
        <f>IF($C222="TD",INDEX('4. CPI-tabel'!$D$20:$Z$42,$E222-2003,AL$28-2003),
IF(AL$28&gt;=$E222,MAX(1,INDEX('4. CPI-tabel'!$D$20:$Z$42,MAX($E222,2010)-2003,AL$28-2003)),0))</f>
        <v>1.197341570726306</v>
      </c>
      <c r="AM222" s="118">
        <f>IF($C222="TD",INDEX('4. CPI-tabel'!$D$20:$Z$42,$E222-2003,AM$28-2003),
IF(AM$28&gt;=$E222,MAX(1,INDEX('4. CPI-tabel'!$D$20:$Z$42,MAX($E222,2010)-2003,AM$28-2003)),0))</f>
        <v>1.197341570726306</v>
      </c>
      <c r="AN222" s="20"/>
      <c r="AO222" s="87">
        <f t="shared" si="53"/>
        <v>608.43093768775191</v>
      </c>
      <c r="AP222" s="87">
        <f t="shared" si="54"/>
        <v>624.25014206763342</v>
      </c>
      <c r="AQ222" s="87">
        <f t="shared" si="55"/>
        <v>638.60789533518903</v>
      </c>
      <c r="AR222" s="87">
        <f t="shared" si="56"/>
        <v>656.4889164045743</v>
      </c>
      <c r="AS222" s="87">
        <f t="shared" si="57"/>
        <v>663.05380556861996</v>
      </c>
      <c r="AT222" s="87">
        <f t="shared" si="58"/>
        <v>668.35823601316895</v>
      </c>
      <c r="AU222" s="87">
        <f t="shared" si="59"/>
        <v>669.69495248519536</v>
      </c>
      <c r="AV222" s="87">
        <f t="shared" si="60"/>
        <v>679.07068181998807</v>
      </c>
      <c r="AW222" s="87">
        <f t="shared" si="61"/>
        <v>693.33116613820778</v>
      </c>
      <c r="AX222" s="87">
        <f t="shared" si="62"/>
        <v>712.74443879007765</v>
      </c>
      <c r="AY222" s="87">
        <f t="shared" si="63"/>
        <v>717.73364986160811</v>
      </c>
      <c r="AZ222" s="87">
        <f t="shared" si="64"/>
        <v>861.28037983392949</v>
      </c>
      <c r="BA222" s="87">
        <f t="shared" si="65"/>
        <v>823.69723598663074</v>
      </c>
      <c r="BB222" s="87">
        <f t="shared" si="66"/>
        <v>787.75408387085054</v>
      </c>
      <c r="BC222" s="87">
        <f t="shared" si="67"/>
        <v>753.37936021103155</v>
      </c>
      <c r="BD222" s="87">
        <f t="shared" si="68"/>
        <v>720.50462449273198</v>
      </c>
    </row>
    <row r="223" spans="2:56" x14ac:dyDescent="0.2">
      <c r="B223" s="86">
        <f>'3. Investeringen'!B209</f>
        <v>195</v>
      </c>
      <c r="C223" s="86" t="str">
        <f>'3. Investeringen'!F209</f>
        <v>TD</v>
      </c>
      <c r="D223" s="86" t="str">
        <f>'3. Investeringen'!G209</f>
        <v>Nieuwe investeringen TD</v>
      </c>
      <c r="E223" s="121">
        <f>'3. Investeringen'!K209</f>
        <v>2020</v>
      </c>
      <c r="F223" s="20"/>
      <c r="G223" s="86">
        <f>'7. Nominale afschrijvingen'!R212</f>
        <v>0</v>
      </c>
      <c r="H223" s="86">
        <f>'7. Nominale afschrijvingen'!S212</f>
        <v>0</v>
      </c>
      <c r="I223" s="86">
        <f>'7. Nominale afschrijvingen'!T212</f>
        <v>0</v>
      </c>
      <c r="J223" s="86">
        <f>'7. Nominale afschrijvingen'!U212</f>
        <v>0</v>
      </c>
      <c r="K223" s="86">
        <f>'7. Nominale afschrijvingen'!V212</f>
        <v>0</v>
      </c>
      <c r="L223" s="86">
        <f>'7. Nominale afschrijvingen'!W212</f>
        <v>0</v>
      </c>
      <c r="M223" s="86">
        <f>'7. Nominale afschrijvingen'!X212</f>
        <v>0</v>
      </c>
      <c r="N223" s="86">
        <f>'7. Nominale afschrijvingen'!Y212</f>
        <v>0</v>
      </c>
      <c r="O223" s="86">
        <f>'7. Nominale afschrijvingen'!Z212</f>
        <v>0</v>
      </c>
      <c r="P223" s="86">
        <f>'7. Nominale afschrijvingen'!AA212</f>
        <v>80970.6097122434</v>
      </c>
      <c r="Q223" s="86">
        <f>'7. Nominale afschrijvingen'!AB212</f>
        <v>161941.2194244868</v>
      </c>
      <c r="R223" s="86">
        <f>'7. Nominale afschrijvingen'!AC212</f>
        <v>194329.46330938413</v>
      </c>
      <c r="S223" s="86">
        <f>'7. Nominale afschrijvingen'!AD212</f>
        <v>189970.67160898671</v>
      </c>
      <c r="T223" s="86">
        <f>'7. Nominale afschrijvingen'!AE212</f>
        <v>185709.64719906551</v>
      </c>
      <c r="U223" s="86">
        <f>'7. Nominale afschrijvingen'!AF212</f>
        <v>181544.19716843229</v>
      </c>
      <c r="V223" s="86">
        <f>'7. Nominale afschrijvingen'!AG212</f>
        <v>177472.17779269174</v>
      </c>
      <c r="W223" s="65"/>
      <c r="X223" s="118">
        <f>IF($C223="TD",INDEX('4. CPI-tabel'!$D$20:$Z$42,$E223-2003,X$28-2003),
IF(X$28&gt;=$E223,MAX(1,INDEX('4. CPI-tabel'!$D$20:$Z$42,MAX($E223,2010)-2003,X$28-2003)),0))</f>
        <v>0</v>
      </c>
      <c r="Y223" s="118">
        <f>IF($C223="TD",INDEX('4. CPI-tabel'!$D$20:$Z$42,$E223-2003,Y$28-2003),
IF(Y$28&gt;=$E223,MAX(1,INDEX('4. CPI-tabel'!$D$20:$Z$42,MAX($E223,2010)-2003,Y$28-2003)),0))</f>
        <v>0</v>
      </c>
      <c r="Z223" s="118">
        <f>IF($C223="TD",INDEX('4. CPI-tabel'!$D$20:$Z$42,$E223-2003,Z$28-2003),
IF(Z$28&gt;=$E223,MAX(1,INDEX('4. CPI-tabel'!$D$20:$Z$42,MAX($E223,2010)-2003,Z$28-2003)),0))</f>
        <v>0</v>
      </c>
      <c r="AA223" s="118">
        <f>IF($C223="TD",INDEX('4. CPI-tabel'!$D$20:$Z$42,$E223-2003,AA$28-2003),
IF(AA$28&gt;=$E223,MAX(1,INDEX('4. CPI-tabel'!$D$20:$Z$42,MAX($E223,2010)-2003,AA$28-2003)),0))</f>
        <v>0</v>
      </c>
      <c r="AB223" s="118">
        <f>IF($C223="TD",INDEX('4. CPI-tabel'!$D$20:$Z$42,$E223-2003,AB$28-2003),
IF(AB$28&gt;=$E223,MAX(1,INDEX('4. CPI-tabel'!$D$20:$Z$42,MAX($E223,2010)-2003,AB$28-2003)),0))</f>
        <v>0</v>
      </c>
      <c r="AC223" s="118">
        <f>IF($C223="TD",INDEX('4. CPI-tabel'!$D$20:$Z$42,$E223-2003,AC$28-2003),
IF(AC$28&gt;=$E223,MAX(1,INDEX('4. CPI-tabel'!$D$20:$Z$42,MAX($E223,2010)-2003,AC$28-2003)),0))</f>
        <v>0</v>
      </c>
      <c r="AD223" s="118">
        <f>IF($C223="TD",INDEX('4. CPI-tabel'!$D$20:$Z$42,$E223-2003,AD$28-2003),
IF(AD$28&gt;=$E223,MAX(1,INDEX('4. CPI-tabel'!$D$20:$Z$42,MAX($E223,2010)-2003,AD$28-2003)),0))</f>
        <v>0</v>
      </c>
      <c r="AE223" s="118">
        <f>IF($C223="TD",INDEX('4. CPI-tabel'!$D$20:$Z$42,$E223-2003,AE$28-2003),
IF(AE$28&gt;=$E223,MAX(1,INDEX('4. CPI-tabel'!$D$20:$Z$42,MAX($E223,2010)-2003,AE$28-2003)),0))</f>
        <v>0</v>
      </c>
      <c r="AF223" s="118">
        <f>IF($C223="TD",INDEX('4. CPI-tabel'!$D$20:$Z$42,$E223-2003,AF$28-2003),
IF(AF$28&gt;=$E223,MAX(1,INDEX('4. CPI-tabel'!$D$20:$Z$42,MAX($E223,2010)-2003,AF$28-2003)),0))</f>
        <v>0</v>
      </c>
      <c r="AG223" s="118">
        <f>IF($C223="TD",INDEX('4. CPI-tabel'!$D$20:$Z$42,$E223-2003,AG$28-2003),
IF(AG$28&gt;=$E223,MAX(1,INDEX('4. CPI-tabel'!$D$20:$Z$42,MAX($E223,2010)-2003,AG$28-2003)),0))</f>
        <v>1</v>
      </c>
      <c r="AH223" s="118">
        <f>IF($C223="TD",INDEX('4. CPI-tabel'!$D$20:$Z$42,$E223-2003,AH$28-2003),
IF(AH$28&gt;=$E223,MAX(1,INDEX('4. CPI-tabel'!$D$20:$Z$42,MAX($E223,2010)-2003,AH$28-2003)),0))</f>
        <v>1.0069999999999999</v>
      </c>
      <c r="AI223" s="118">
        <f>IF($C223="TD",INDEX('4. CPI-tabel'!$D$20:$Z$42,$E223-2003,AI$28-2003),
IF(AI$28&gt;=$E223,MAX(1,INDEX('4. CPI-tabel'!$D$20:$Z$42,MAX($E223,2010)-2003,AI$28-2003)),0))</f>
        <v>1.0069999999999999</v>
      </c>
      <c r="AJ223" s="118">
        <f>IF($C223="TD",INDEX('4. CPI-tabel'!$D$20:$Z$42,$E223-2003,AJ$28-2003),
IF(AJ$28&gt;=$E223,MAX(1,INDEX('4. CPI-tabel'!$D$20:$Z$42,MAX($E223,2010)-2003,AJ$28-2003)),0))</f>
        <v>1.0069999999999999</v>
      </c>
      <c r="AK223" s="118">
        <f>IF($C223="TD",INDEX('4. CPI-tabel'!$D$20:$Z$42,$E223-2003,AK$28-2003),
IF(AK$28&gt;=$E223,MAX(1,INDEX('4. CPI-tabel'!$D$20:$Z$42,MAX($E223,2010)-2003,AK$28-2003)),0))</f>
        <v>1.0069999999999999</v>
      </c>
      <c r="AL223" s="118">
        <f>IF($C223="TD",INDEX('4. CPI-tabel'!$D$20:$Z$42,$E223-2003,AL$28-2003),
IF(AL$28&gt;=$E223,MAX(1,INDEX('4. CPI-tabel'!$D$20:$Z$42,MAX($E223,2010)-2003,AL$28-2003)),0))</f>
        <v>1.0069999999999999</v>
      </c>
      <c r="AM223" s="118">
        <f>IF($C223="TD",INDEX('4. CPI-tabel'!$D$20:$Z$42,$E223-2003,AM$28-2003),
IF(AM$28&gt;=$E223,MAX(1,INDEX('4. CPI-tabel'!$D$20:$Z$42,MAX($E223,2010)-2003,AM$28-2003)),0))</f>
        <v>1.0069999999999999</v>
      </c>
      <c r="AN223" s="20"/>
      <c r="AO223" s="87">
        <f t="shared" ref="AO223:AO228" si="69">G223*X223</f>
        <v>0</v>
      </c>
      <c r="AP223" s="87">
        <f t="shared" ref="AP223:AP228" si="70">H223*Y223</f>
        <v>0</v>
      </c>
      <c r="AQ223" s="87">
        <f t="shared" ref="AQ223:AQ228" si="71">I223*Z223</f>
        <v>0</v>
      </c>
      <c r="AR223" s="87">
        <f t="shared" ref="AR223:AR228" si="72">J223*AA223</f>
        <v>0</v>
      </c>
      <c r="AS223" s="87">
        <f t="shared" ref="AS223:AS228" si="73">K223*AB223</f>
        <v>0</v>
      </c>
      <c r="AT223" s="87">
        <f t="shared" ref="AT223:AT228" si="74">L223*AC223</f>
        <v>0</v>
      </c>
      <c r="AU223" s="87">
        <f t="shared" ref="AU223:AU228" si="75">M223*AD223</f>
        <v>0</v>
      </c>
      <c r="AV223" s="87">
        <f t="shared" ref="AV223:AV228" si="76">N223*AE223</f>
        <v>0</v>
      </c>
      <c r="AW223" s="87">
        <f t="shared" ref="AW223:AW228" si="77">O223*AF223</f>
        <v>0</v>
      </c>
      <c r="AX223" s="87">
        <f t="shared" ref="AX223:AX228" si="78">P223*AG223</f>
        <v>80970.6097122434</v>
      </c>
      <c r="AY223" s="87">
        <f t="shared" ref="AY223:AY228" si="79">Q223*AH223</f>
        <v>163074.80796045819</v>
      </c>
      <c r="AZ223" s="87">
        <f t="shared" ref="AZ223:AZ228" si="80">R223*AI223</f>
        <v>195689.76955254978</v>
      </c>
      <c r="BA223" s="87">
        <f t="shared" ref="BA223:BA228" si="81">S223*AJ223</f>
        <v>191300.46631024961</v>
      </c>
      <c r="BB223" s="87">
        <f t="shared" ref="BB223:BB228" si="82">T223*AK223</f>
        <v>187009.61472945896</v>
      </c>
      <c r="BC223" s="87">
        <f t="shared" ref="BC223:BC228" si="83">U223*AL223</f>
        <v>182815.0065486113</v>
      </c>
      <c r="BD223" s="87">
        <f t="shared" ref="BD223:BD228" si="84">V223*AM223</f>
        <v>178714.48303724057</v>
      </c>
    </row>
    <row r="224" spans="2:56" x14ac:dyDescent="0.2">
      <c r="B224" s="86">
        <f>'3. Investeringen'!B210</f>
        <v>196</v>
      </c>
      <c r="C224" s="86" t="str">
        <f>'3. Investeringen'!F210</f>
        <v>TD</v>
      </c>
      <c r="D224" s="86" t="str">
        <f>'3. Investeringen'!G210</f>
        <v>Nieuwe investeringen TD</v>
      </c>
      <c r="E224" s="121">
        <f>'3. Investeringen'!K210</f>
        <v>2020</v>
      </c>
      <c r="F224" s="20"/>
      <c r="G224" s="86">
        <f>'7. Nominale afschrijvingen'!R213</f>
        <v>0</v>
      </c>
      <c r="H224" s="86">
        <f>'7. Nominale afschrijvingen'!S213</f>
        <v>0</v>
      </c>
      <c r="I224" s="86">
        <f>'7. Nominale afschrijvingen'!T213</f>
        <v>0</v>
      </c>
      <c r="J224" s="86">
        <f>'7. Nominale afschrijvingen'!U213</f>
        <v>0</v>
      </c>
      <c r="K224" s="86">
        <f>'7. Nominale afschrijvingen'!V213</f>
        <v>0</v>
      </c>
      <c r="L224" s="86">
        <f>'7. Nominale afschrijvingen'!W213</f>
        <v>0</v>
      </c>
      <c r="M224" s="86">
        <f>'7. Nominale afschrijvingen'!X213</f>
        <v>0</v>
      </c>
      <c r="N224" s="86">
        <f>'7. Nominale afschrijvingen'!Y213</f>
        <v>0</v>
      </c>
      <c r="O224" s="86">
        <f>'7. Nominale afschrijvingen'!Z213</f>
        <v>0</v>
      </c>
      <c r="P224" s="86">
        <f>'7. Nominale afschrijvingen'!AA213</f>
        <v>592792.97413754533</v>
      </c>
      <c r="Q224" s="86">
        <f>'7. Nominale afschrijvingen'!AB213</f>
        <v>1185585.9482750907</v>
      </c>
      <c r="R224" s="86">
        <f>'7. Nominale afschrijvingen'!AC213</f>
        <v>1422703.1379301087</v>
      </c>
      <c r="S224" s="86">
        <f>'7. Nominale afschrijvingen'!AD213</f>
        <v>1383456.1548147954</v>
      </c>
      <c r="T224" s="86">
        <f>'7. Nominale afschrijvingen'!AE213</f>
        <v>1345291.8470957666</v>
      </c>
      <c r="U224" s="86">
        <f>'7. Nominale afschrijvingen'!AF213</f>
        <v>1308180.3478655384</v>
      </c>
      <c r="V224" s="86">
        <f>'7. Nominale afschrijvingen'!AG213</f>
        <v>1272092.6141313168</v>
      </c>
      <c r="W224" s="65"/>
      <c r="X224" s="118">
        <f>IF($C224="TD",INDEX('4. CPI-tabel'!$D$20:$Z$42,$E224-2003,X$28-2003),
IF(X$28&gt;=$E224,MAX(1,INDEX('4. CPI-tabel'!$D$20:$Z$42,MAX($E224,2010)-2003,X$28-2003)),0))</f>
        <v>0</v>
      </c>
      <c r="Y224" s="118">
        <f>IF($C224="TD",INDEX('4. CPI-tabel'!$D$20:$Z$42,$E224-2003,Y$28-2003),
IF(Y$28&gt;=$E224,MAX(1,INDEX('4. CPI-tabel'!$D$20:$Z$42,MAX($E224,2010)-2003,Y$28-2003)),0))</f>
        <v>0</v>
      </c>
      <c r="Z224" s="118">
        <f>IF($C224="TD",INDEX('4. CPI-tabel'!$D$20:$Z$42,$E224-2003,Z$28-2003),
IF(Z$28&gt;=$E224,MAX(1,INDEX('4. CPI-tabel'!$D$20:$Z$42,MAX($E224,2010)-2003,Z$28-2003)),0))</f>
        <v>0</v>
      </c>
      <c r="AA224" s="118">
        <f>IF($C224="TD",INDEX('4. CPI-tabel'!$D$20:$Z$42,$E224-2003,AA$28-2003),
IF(AA$28&gt;=$E224,MAX(1,INDEX('4. CPI-tabel'!$D$20:$Z$42,MAX($E224,2010)-2003,AA$28-2003)),0))</f>
        <v>0</v>
      </c>
      <c r="AB224" s="118">
        <f>IF($C224="TD",INDEX('4. CPI-tabel'!$D$20:$Z$42,$E224-2003,AB$28-2003),
IF(AB$28&gt;=$E224,MAX(1,INDEX('4. CPI-tabel'!$D$20:$Z$42,MAX($E224,2010)-2003,AB$28-2003)),0))</f>
        <v>0</v>
      </c>
      <c r="AC224" s="118">
        <f>IF($C224="TD",INDEX('4. CPI-tabel'!$D$20:$Z$42,$E224-2003,AC$28-2003),
IF(AC$28&gt;=$E224,MAX(1,INDEX('4. CPI-tabel'!$D$20:$Z$42,MAX($E224,2010)-2003,AC$28-2003)),0))</f>
        <v>0</v>
      </c>
      <c r="AD224" s="118">
        <f>IF($C224="TD",INDEX('4. CPI-tabel'!$D$20:$Z$42,$E224-2003,AD$28-2003),
IF(AD$28&gt;=$E224,MAX(1,INDEX('4. CPI-tabel'!$D$20:$Z$42,MAX($E224,2010)-2003,AD$28-2003)),0))</f>
        <v>0</v>
      </c>
      <c r="AE224" s="118">
        <f>IF($C224="TD",INDEX('4. CPI-tabel'!$D$20:$Z$42,$E224-2003,AE$28-2003),
IF(AE$28&gt;=$E224,MAX(1,INDEX('4. CPI-tabel'!$D$20:$Z$42,MAX($E224,2010)-2003,AE$28-2003)),0))</f>
        <v>0</v>
      </c>
      <c r="AF224" s="118">
        <f>IF($C224="TD",INDEX('4. CPI-tabel'!$D$20:$Z$42,$E224-2003,AF$28-2003),
IF(AF$28&gt;=$E224,MAX(1,INDEX('4. CPI-tabel'!$D$20:$Z$42,MAX($E224,2010)-2003,AF$28-2003)),0))</f>
        <v>0</v>
      </c>
      <c r="AG224" s="118">
        <f>IF($C224="TD",INDEX('4. CPI-tabel'!$D$20:$Z$42,$E224-2003,AG$28-2003),
IF(AG$28&gt;=$E224,MAX(1,INDEX('4. CPI-tabel'!$D$20:$Z$42,MAX($E224,2010)-2003,AG$28-2003)),0))</f>
        <v>1</v>
      </c>
      <c r="AH224" s="118">
        <f>IF($C224="TD",INDEX('4. CPI-tabel'!$D$20:$Z$42,$E224-2003,AH$28-2003),
IF(AH$28&gt;=$E224,MAX(1,INDEX('4. CPI-tabel'!$D$20:$Z$42,MAX($E224,2010)-2003,AH$28-2003)),0))</f>
        <v>1.0069999999999999</v>
      </c>
      <c r="AI224" s="118">
        <f>IF($C224="TD",INDEX('4. CPI-tabel'!$D$20:$Z$42,$E224-2003,AI$28-2003),
IF(AI$28&gt;=$E224,MAX(1,INDEX('4. CPI-tabel'!$D$20:$Z$42,MAX($E224,2010)-2003,AI$28-2003)),0))</f>
        <v>1.0069999999999999</v>
      </c>
      <c r="AJ224" s="118">
        <f>IF($C224="TD",INDEX('4. CPI-tabel'!$D$20:$Z$42,$E224-2003,AJ$28-2003),
IF(AJ$28&gt;=$E224,MAX(1,INDEX('4. CPI-tabel'!$D$20:$Z$42,MAX($E224,2010)-2003,AJ$28-2003)),0))</f>
        <v>1.0069999999999999</v>
      </c>
      <c r="AK224" s="118">
        <f>IF($C224="TD",INDEX('4. CPI-tabel'!$D$20:$Z$42,$E224-2003,AK$28-2003),
IF(AK$28&gt;=$E224,MAX(1,INDEX('4. CPI-tabel'!$D$20:$Z$42,MAX($E224,2010)-2003,AK$28-2003)),0))</f>
        <v>1.0069999999999999</v>
      </c>
      <c r="AL224" s="118">
        <f>IF($C224="TD",INDEX('4. CPI-tabel'!$D$20:$Z$42,$E224-2003,AL$28-2003),
IF(AL$28&gt;=$E224,MAX(1,INDEX('4. CPI-tabel'!$D$20:$Z$42,MAX($E224,2010)-2003,AL$28-2003)),0))</f>
        <v>1.0069999999999999</v>
      </c>
      <c r="AM224" s="118">
        <f>IF($C224="TD",INDEX('4. CPI-tabel'!$D$20:$Z$42,$E224-2003,AM$28-2003),
IF(AM$28&gt;=$E224,MAX(1,INDEX('4. CPI-tabel'!$D$20:$Z$42,MAX($E224,2010)-2003,AM$28-2003)),0))</f>
        <v>1.0069999999999999</v>
      </c>
      <c r="AN224" s="20"/>
      <c r="AO224" s="87">
        <f t="shared" si="69"/>
        <v>0</v>
      </c>
      <c r="AP224" s="87">
        <f t="shared" si="70"/>
        <v>0</v>
      </c>
      <c r="AQ224" s="87">
        <f t="shared" si="71"/>
        <v>0</v>
      </c>
      <c r="AR224" s="87">
        <f t="shared" si="72"/>
        <v>0</v>
      </c>
      <c r="AS224" s="87">
        <f t="shared" si="73"/>
        <v>0</v>
      </c>
      <c r="AT224" s="87">
        <f t="shared" si="74"/>
        <v>0</v>
      </c>
      <c r="AU224" s="87">
        <f t="shared" si="75"/>
        <v>0</v>
      </c>
      <c r="AV224" s="87">
        <f t="shared" si="76"/>
        <v>0</v>
      </c>
      <c r="AW224" s="87">
        <f t="shared" si="77"/>
        <v>0</v>
      </c>
      <c r="AX224" s="87">
        <f t="shared" si="78"/>
        <v>592792.97413754533</v>
      </c>
      <c r="AY224" s="87">
        <f t="shared" si="79"/>
        <v>1193885.0499130161</v>
      </c>
      <c r="AZ224" s="87">
        <f t="shared" si="80"/>
        <v>1432662.0598956193</v>
      </c>
      <c r="BA224" s="87">
        <f t="shared" si="81"/>
        <v>1393140.3478984989</v>
      </c>
      <c r="BB224" s="87">
        <f t="shared" si="82"/>
        <v>1354708.8900254369</v>
      </c>
      <c r="BC224" s="87">
        <f t="shared" si="83"/>
        <v>1317337.610300597</v>
      </c>
      <c r="BD224" s="87">
        <f t="shared" si="84"/>
        <v>1280997.2624302357</v>
      </c>
    </row>
    <row r="225" spans="2:56" x14ac:dyDescent="0.2">
      <c r="B225" s="86">
        <f>'3. Investeringen'!B211</f>
        <v>197</v>
      </c>
      <c r="C225" s="86" t="str">
        <f>'3. Investeringen'!F211</f>
        <v>TD</v>
      </c>
      <c r="D225" s="86" t="str">
        <f>'3. Investeringen'!G211</f>
        <v>Nieuwe investeringen TD</v>
      </c>
      <c r="E225" s="121">
        <f>'3. Investeringen'!K211</f>
        <v>2020</v>
      </c>
      <c r="F225" s="20"/>
      <c r="G225" s="86">
        <f>'7. Nominale afschrijvingen'!R214</f>
        <v>0</v>
      </c>
      <c r="H225" s="86">
        <f>'7. Nominale afschrijvingen'!S214</f>
        <v>0</v>
      </c>
      <c r="I225" s="86">
        <f>'7. Nominale afschrijvingen'!T214</f>
        <v>0</v>
      </c>
      <c r="J225" s="86">
        <f>'7. Nominale afschrijvingen'!U214</f>
        <v>0</v>
      </c>
      <c r="K225" s="86">
        <f>'7. Nominale afschrijvingen'!V214</f>
        <v>0</v>
      </c>
      <c r="L225" s="86">
        <f>'7. Nominale afschrijvingen'!W214</f>
        <v>0</v>
      </c>
      <c r="M225" s="86">
        <f>'7. Nominale afschrijvingen'!X214</f>
        <v>0</v>
      </c>
      <c r="N225" s="86">
        <f>'7. Nominale afschrijvingen'!Y214</f>
        <v>0</v>
      </c>
      <c r="O225" s="86">
        <f>'7. Nominale afschrijvingen'!Z214</f>
        <v>0</v>
      </c>
      <c r="P225" s="86">
        <f>'7. Nominale afschrijvingen'!AA214</f>
        <v>153716.06507947869</v>
      </c>
      <c r="Q225" s="86">
        <f>'7. Nominale afschrijvingen'!AB214</f>
        <v>307432.13015895738</v>
      </c>
      <c r="R225" s="86">
        <f>'7. Nominale afschrijvingen'!AC214</f>
        <v>368918.55619074887</v>
      </c>
      <c r="S225" s="86">
        <f>'7. Nominale afschrijvingen'!AD214</f>
        <v>353385.14329850679</v>
      </c>
      <c r="T225" s="86">
        <f>'7. Nominale afschrijvingen'!AE214</f>
        <v>338505.76884383283</v>
      </c>
      <c r="U225" s="86">
        <f>'7. Nominale afschrijvingen'!AF214</f>
        <v>324252.89436619781</v>
      </c>
      <c r="V225" s="86">
        <f>'7. Nominale afschrijvingen'!AG214</f>
        <v>310600.14091919997</v>
      </c>
      <c r="W225" s="65"/>
      <c r="X225" s="118">
        <f>IF($C225="TD",INDEX('4. CPI-tabel'!$D$20:$Z$42,$E225-2003,X$28-2003),
IF(X$28&gt;=$E225,MAX(1,INDEX('4. CPI-tabel'!$D$20:$Z$42,MAX($E225,2010)-2003,X$28-2003)),0))</f>
        <v>0</v>
      </c>
      <c r="Y225" s="118">
        <f>IF($C225="TD",INDEX('4. CPI-tabel'!$D$20:$Z$42,$E225-2003,Y$28-2003),
IF(Y$28&gt;=$E225,MAX(1,INDEX('4. CPI-tabel'!$D$20:$Z$42,MAX($E225,2010)-2003,Y$28-2003)),0))</f>
        <v>0</v>
      </c>
      <c r="Z225" s="118">
        <f>IF($C225="TD",INDEX('4. CPI-tabel'!$D$20:$Z$42,$E225-2003,Z$28-2003),
IF(Z$28&gt;=$E225,MAX(1,INDEX('4. CPI-tabel'!$D$20:$Z$42,MAX($E225,2010)-2003,Z$28-2003)),0))</f>
        <v>0</v>
      </c>
      <c r="AA225" s="118">
        <f>IF($C225="TD",INDEX('4. CPI-tabel'!$D$20:$Z$42,$E225-2003,AA$28-2003),
IF(AA$28&gt;=$E225,MAX(1,INDEX('4. CPI-tabel'!$D$20:$Z$42,MAX($E225,2010)-2003,AA$28-2003)),0))</f>
        <v>0</v>
      </c>
      <c r="AB225" s="118">
        <f>IF($C225="TD",INDEX('4. CPI-tabel'!$D$20:$Z$42,$E225-2003,AB$28-2003),
IF(AB$28&gt;=$E225,MAX(1,INDEX('4. CPI-tabel'!$D$20:$Z$42,MAX($E225,2010)-2003,AB$28-2003)),0))</f>
        <v>0</v>
      </c>
      <c r="AC225" s="118">
        <f>IF($C225="TD",INDEX('4. CPI-tabel'!$D$20:$Z$42,$E225-2003,AC$28-2003),
IF(AC$28&gt;=$E225,MAX(1,INDEX('4. CPI-tabel'!$D$20:$Z$42,MAX($E225,2010)-2003,AC$28-2003)),0))</f>
        <v>0</v>
      </c>
      <c r="AD225" s="118">
        <f>IF($C225="TD",INDEX('4. CPI-tabel'!$D$20:$Z$42,$E225-2003,AD$28-2003),
IF(AD$28&gt;=$E225,MAX(1,INDEX('4. CPI-tabel'!$D$20:$Z$42,MAX($E225,2010)-2003,AD$28-2003)),0))</f>
        <v>0</v>
      </c>
      <c r="AE225" s="118">
        <f>IF($C225="TD",INDEX('4. CPI-tabel'!$D$20:$Z$42,$E225-2003,AE$28-2003),
IF(AE$28&gt;=$E225,MAX(1,INDEX('4. CPI-tabel'!$D$20:$Z$42,MAX($E225,2010)-2003,AE$28-2003)),0))</f>
        <v>0</v>
      </c>
      <c r="AF225" s="118">
        <f>IF($C225="TD",INDEX('4. CPI-tabel'!$D$20:$Z$42,$E225-2003,AF$28-2003),
IF(AF$28&gt;=$E225,MAX(1,INDEX('4. CPI-tabel'!$D$20:$Z$42,MAX($E225,2010)-2003,AF$28-2003)),0))</f>
        <v>0</v>
      </c>
      <c r="AG225" s="118">
        <f>IF($C225="TD",INDEX('4. CPI-tabel'!$D$20:$Z$42,$E225-2003,AG$28-2003),
IF(AG$28&gt;=$E225,MAX(1,INDEX('4. CPI-tabel'!$D$20:$Z$42,MAX($E225,2010)-2003,AG$28-2003)),0))</f>
        <v>1</v>
      </c>
      <c r="AH225" s="118">
        <f>IF($C225="TD",INDEX('4. CPI-tabel'!$D$20:$Z$42,$E225-2003,AH$28-2003),
IF(AH$28&gt;=$E225,MAX(1,INDEX('4. CPI-tabel'!$D$20:$Z$42,MAX($E225,2010)-2003,AH$28-2003)),0))</f>
        <v>1.0069999999999999</v>
      </c>
      <c r="AI225" s="118">
        <f>IF($C225="TD",INDEX('4. CPI-tabel'!$D$20:$Z$42,$E225-2003,AI$28-2003),
IF(AI$28&gt;=$E225,MAX(1,INDEX('4. CPI-tabel'!$D$20:$Z$42,MAX($E225,2010)-2003,AI$28-2003)),0))</f>
        <v>1.0069999999999999</v>
      </c>
      <c r="AJ225" s="118">
        <f>IF($C225="TD",INDEX('4. CPI-tabel'!$D$20:$Z$42,$E225-2003,AJ$28-2003),
IF(AJ$28&gt;=$E225,MAX(1,INDEX('4. CPI-tabel'!$D$20:$Z$42,MAX($E225,2010)-2003,AJ$28-2003)),0))</f>
        <v>1.0069999999999999</v>
      </c>
      <c r="AK225" s="118">
        <f>IF($C225="TD",INDEX('4. CPI-tabel'!$D$20:$Z$42,$E225-2003,AK$28-2003),
IF(AK$28&gt;=$E225,MAX(1,INDEX('4. CPI-tabel'!$D$20:$Z$42,MAX($E225,2010)-2003,AK$28-2003)),0))</f>
        <v>1.0069999999999999</v>
      </c>
      <c r="AL225" s="118">
        <f>IF($C225="TD",INDEX('4. CPI-tabel'!$D$20:$Z$42,$E225-2003,AL$28-2003),
IF(AL$28&gt;=$E225,MAX(1,INDEX('4. CPI-tabel'!$D$20:$Z$42,MAX($E225,2010)-2003,AL$28-2003)),0))</f>
        <v>1.0069999999999999</v>
      </c>
      <c r="AM225" s="118">
        <f>IF($C225="TD",INDEX('4. CPI-tabel'!$D$20:$Z$42,$E225-2003,AM$28-2003),
IF(AM$28&gt;=$E225,MAX(1,INDEX('4. CPI-tabel'!$D$20:$Z$42,MAX($E225,2010)-2003,AM$28-2003)),0))</f>
        <v>1.0069999999999999</v>
      </c>
      <c r="AN225" s="20"/>
      <c r="AO225" s="87">
        <f t="shared" si="69"/>
        <v>0</v>
      </c>
      <c r="AP225" s="87">
        <f t="shared" si="70"/>
        <v>0</v>
      </c>
      <c r="AQ225" s="87">
        <f t="shared" si="71"/>
        <v>0</v>
      </c>
      <c r="AR225" s="87">
        <f t="shared" si="72"/>
        <v>0</v>
      </c>
      <c r="AS225" s="87">
        <f t="shared" si="73"/>
        <v>0</v>
      </c>
      <c r="AT225" s="87">
        <f t="shared" si="74"/>
        <v>0</v>
      </c>
      <c r="AU225" s="87">
        <f t="shared" si="75"/>
        <v>0</v>
      </c>
      <c r="AV225" s="87">
        <f t="shared" si="76"/>
        <v>0</v>
      </c>
      <c r="AW225" s="87">
        <f t="shared" si="77"/>
        <v>0</v>
      </c>
      <c r="AX225" s="87">
        <f t="shared" si="78"/>
        <v>153716.06507947869</v>
      </c>
      <c r="AY225" s="87">
        <f t="shared" si="79"/>
        <v>309584.15507007006</v>
      </c>
      <c r="AZ225" s="87">
        <f t="shared" si="80"/>
        <v>371500.98608408408</v>
      </c>
      <c r="BA225" s="87">
        <f t="shared" si="81"/>
        <v>355858.83930159628</v>
      </c>
      <c r="BB225" s="87">
        <f t="shared" si="82"/>
        <v>340875.30922573962</v>
      </c>
      <c r="BC225" s="87">
        <f t="shared" si="83"/>
        <v>326522.66462676116</v>
      </c>
      <c r="BD225" s="87">
        <f t="shared" si="84"/>
        <v>312774.34190563433</v>
      </c>
    </row>
    <row r="226" spans="2:56" x14ac:dyDescent="0.2">
      <c r="B226" s="86">
        <f>'3. Investeringen'!B212</f>
        <v>198</v>
      </c>
      <c r="C226" s="86" t="str">
        <f>'3. Investeringen'!F212</f>
        <v>TD</v>
      </c>
      <c r="D226" s="86" t="str">
        <f>'3. Investeringen'!G212</f>
        <v>Nieuwe investeringen TD</v>
      </c>
      <c r="E226" s="121">
        <f>'3. Investeringen'!K212</f>
        <v>2020</v>
      </c>
      <c r="F226" s="20"/>
      <c r="G226" s="86">
        <f>'7. Nominale afschrijvingen'!R215</f>
        <v>0</v>
      </c>
      <c r="H226" s="86">
        <f>'7. Nominale afschrijvingen'!S215</f>
        <v>0</v>
      </c>
      <c r="I226" s="86">
        <f>'7. Nominale afschrijvingen'!T215</f>
        <v>0</v>
      </c>
      <c r="J226" s="86">
        <f>'7. Nominale afschrijvingen'!U215</f>
        <v>0</v>
      </c>
      <c r="K226" s="86">
        <f>'7. Nominale afschrijvingen'!V215</f>
        <v>0</v>
      </c>
      <c r="L226" s="86">
        <f>'7. Nominale afschrijvingen'!W215</f>
        <v>0</v>
      </c>
      <c r="M226" s="86">
        <f>'7. Nominale afschrijvingen'!X215</f>
        <v>0</v>
      </c>
      <c r="N226" s="86">
        <f>'7. Nominale afschrijvingen'!Y215</f>
        <v>0</v>
      </c>
      <c r="O226" s="86">
        <f>'7. Nominale afschrijvingen'!Z215</f>
        <v>0</v>
      </c>
      <c r="P226" s="86">
        <f>'7. Nominale afschrijvingen'!AA215</f>
        <v>0</v>
      </c>
      <c r="Q226" s="86">
        <f>'7. Nominale afschrijvingen'!AB215</f>
        <v>0</v>
      </c>
      <c r="R226" s="86">
        <f>'7. Nominale afschrijvingen'!AC215</f>
        <v>0</v>
      </c>
      <c r="S226" s="86">
        <f>'7. Nominale afschrijvingen'!AD215</f>
        <v>0</v>
      </c>
      <c r="T226" s="86">
        <f>'7. Nominale afschrijvingen'!AE215</f>
        <v>0</v>
      </c>
      <c r="U226" s="86">
        <f>'7. Nominale afschrijvingen'!AF215</f>
        <v>0</v>
      </c>
      <c r="V226" s="86">
        <f>'7. Nominale afschrijvingen'!AG215</f>
        <v>0</v>
      </c>
      <c r="W226" s="65"/>
      <c r="X226" s="118">
        <f>IF($C226="TD",INDEX('4. CPI-tabel'!$D$20:$Z$42,$E226-2003,X$28-2003),
IF(X$28&gt;=$E226,MAX(1,INDEX('4. CPI-tabel'!$D$20:$Z$42,MAX($E226,2010)-2003,X$28-2003)),0))</f>
        <v>0</v>
      </c>
      <c r="Y226" s="118">
        <f>IF($C226="TD",INDEX('4. CPI-tabel'!$D$20:$Z$42,$E226-2003,Y$28-2003),
IF(Y$28&gt;=$E226,MAX(1,INDEX('4. CPI-tabel'!$D$20:$Z$42,MAX($E226,2010)-2003,Y$28-2003)),0))</f>
        <v>0</v>
      </c>
      <c r="Z226" s="118">
        <f>IF($C226="TD",INDEX('4. CPI-tabel'!$D$20:$Z$42,$E226-2003,Z$28-2003),
IF(Z$28&gt;=$E226,MAX(1,INDEX('4. CPI-tabel'!$D$20:$Z$42,MAX($E226,2010)-2003,Z$28-2003)),0))</f>
        <v>0</v>
      </c>
      <c r="AA226" s="118">
        <f>IF($C226="TD",INDEX('4. CPI-tabel'!$D$20:$Z$42,$E226-2003,AA$28-2003),
IF(AA$28&gt;=$E226,MAX(1,INDEX('4. CPI-tabel'!$D$20:$Z$42,MAX($E226,2010)-2003,AA$28-2003)),0))</f>
        <v>0</v>
      </c>
      <c r="AB226" s="118">
        <f>IF($C226="TD",INDEX('4. CPI-tabel'!$D$20:$Z$42,$E226-2003,AB$28-2003),
IF(AB$28&gt;=$E226,MAX(1,INDEX('4. CPI-tabel'!$D$20:$Z$42,MAX($E226,2010)-2003,AB$28-2003)),0))</f>
        <v>0</v>
      </c>
      <c r="AC226" s="118">
        <f>IF($C226="TD",INDEX('4. CPI-tabel'!$D$20:$Z$42,$E226-2003,AC$28-2003),
IF(AC$28&gt;=$E226,MAX(1,INDEX('4. CPI-tabel'!$D$20:$Z$42,MAX($E226,2010)-2003,AC$28-2003)),0))</f>
        <v>0</v>
      </c>
      <c r="AD226" s="118">
        <f>IF($C226="TD",INDEX('4. CPI-tabel'!$D$20:$Z$42,$E226-2003,AD$28-2003),
IF(AD$28&gt;=$E226,MAX(1,INDEX('4. CPI-tabel'!$D$20:$Z$42,MAX($E226,2010)-2003,AD$28-2003)),0))</f>
        <v>0</v>
      </c>
      <c r="AE226" s="118">
        <f>IF($C226="TD",INDEX('4. CPI-tabel'!$D$20:$Z$42,$E226-2003,AE$28-2003),
IF(AE$28&gt;=$E226,MAX(1,INDEX('4. CPI-tabel'!$D$20:$Z$42,MAX($E226,2010)-2003,AE$28-2003)),0))</f>
        <v>0</v>
      </c>
      <c r="AF226" s="118">
        <f>IF($C226="TD",INDEX('4. CPI-tabel'!$D$20:$Z$42,$E226-2003,AF$28-2003),
IF(AF$28&gt;=$E226,MAX(1,INDEX('4. CPI-tabel'!$D$20:$Z$42,MAX($E226,2010)-2003,AF$28-2003)),0))</f>
        <v>0</v>
      </c>
      <c r="AG226" s="118">
        <f>IF($C226="TD",INDEX('4. CPI-tabel'!$D$20:$Z$42,$E226-2003,AG$28-2003),
IF(AG$28&gt;=$E226,MAX(1,INDEX('4. CPI-tabel'!$D$20:$Z$42,MAX($E226,2010)-2003,AG$28-2003)),0))</f>
        <v>1</v>
      </c>
      <c r="AH226" s="118">
        <f>IF($C226="TD",INDEX('4. CPI-tabel'!$D$20:$Z$42,$E226-2003,AH$28-2003),
IF(AH$28&gt;=$E226,MAX(1,INDEX('4. CPI-tabel'!$D$20:$Z$42,MAX($E226,2010)-2003,AH$28-2003)),0))</f>
        <v>1.0069999999999999</v>
      </c>
      <c r="AI226" s="118">
        <f>IF($C226="TD",INDEX('4. CPI-tabel'!$D$20:$Z$42,$E226-2003,AI$28-2003),
IF(AI$28&gt;=$E226,MAX(1,INDEX('4. CPI-tabel'!$D$20:$Z$42,MAX($E226,2010)-2003,AI$28-2003)),0))</f>
        <v>1.0069999999999999</v>
      </c>
      <c r="AJ226" s="118">
        <f>IF($C226="TD",INDEX('4. CPI-tabel'!$D$20:$Z$42,$E226-2003,AJ$28-2003),
IF(AJ$28&gt;=$E226,MAX(1,INDEX('4. CPI-tabel'!$D$20:$Z$42,MAX($E226,2010)-2003,AJ$28-2003)),0))</f>
        <v>1.0069999999999999</v>
      </c>
      <c r="AK226" s="118">
        <f>IF($C226="TD",INDEX('4. CPI-tabel'!$D$20:$Z$42,$E226-2003,AK$28-2003),
IF(AK$28&gt;=$E226,MAX(1,INDEX('4. CPI-tabel'!$D$20:$Z$42,MAX($E226,2010)-2003,AK$28-2003)),0))</f>
        <v>1.0069999999999999</v>
      </c>
      <c r="AL226" s="118">
        <f>IF($C226="TD",INDEX('4. CPI-tabel'!$D$20:$Z$42,$E226-2003,AL$28-2003),
IF(AL$28&gt;=$E226,MAX(1,INDEX('4. CPI-tabel'!$D$20:$Z$42,MAX($E226,2010)-2003,AL$28-2003)),0))</f>
        <v>1.0069999999999999</v>
      </c>
      <c r="AM226" s="118">
        <f>IF($C226="TD",INDEX('4. CPI-tabel'!$D$20:$Z$42,$E226-2003,AM$28-2003),
IF(AM$28&gt;=$E226,MAX(1,INDEX('4. CPI-tabel'!$D$20:$Z$42,MAX($E226,2010)-2003,AM$28-2003)),0))</f>
        <v>1.0069999999999999</v>
      </c>
      <c r="AN226" s="20"/>
      <c r="AO226" s="87">
        <f t="shared" si="69"/>
        <v>0</v>
      </c>
      <c r="AP226" s="87">
        <f t="shared" si="70"/>
        <v>0</v>
      </c>
      <c r="AQ226" s="87">
        <f t="shared" si="71"/>
        <v>0</v>
      </c>
      <c r="AR226" s="87">
        <f t="shared" si="72"/>
        <v>0</v>
      </c>
      <c r="AS226" s="87">
        <f t="shared" si="73"/>
        <v>0</v>
      </c>
      <c r="AT226" s="87">
        <f t="shared" si="74"/>
        <v>0</v>
      </c>
      <c r="AU226" s="87">
        <f t="shared" si="75"/>
        <v>0</v>
      </c>
      <c r="AV226" s="87">
        <f t="shared" si="76"/>
        <v>0</v>
      </c>
      <c r="AW226" s="87">
        <f t="shared" si="77"/>
        <v>0</v>
      </c>
      <c r="AX226" s="87">
        <f t="shared" si="78"/>
        <v>0</v>
      </c>
      <c r="AY226" s="87">
        <f t="shared" si="79"/>
        <v>0</v>
      </c>
      <c r="AZ226" s="87">
        <f t="shared" si="80"/>
        <v>0</v>
      </c>
      <c r="BA226" s="87">
        <f t="shared" si="81"/>
        <v>0</v>
      </c>
      <c r="BB226" s="87">
        <f t="shared" si="82"/>
        <v>0</v>
      </c>
      <c r="BC226" s="87">
        <f t="shared" si="83"/>
        <v>0</v>
      </c>
      <c r="BD226" s="87">
        <f t="shared" si="84"/>
        <v>0</v>
      </c>
    </row>
    <row r="227" spans="2:56" x14ac:dyDescent="0.2">
      <c r="B227" s="86">
        <f>'3. Investeringen'!B213</f>
        <v>199</v>
      </c>
      <c r="C227" s="86" t="str">
        <f>'3. Investeringen'!F213</f>
        <v>AD</v>
      </c>
      <c r="D227" s="86" t="str">
        <f>'3. Investeringen'!G213</f>
        <v>Nieuwe investeringen AD</v>
      </c>
      <c r="E227" s="121">
        <f>'3. Investeringen'!K213</f>
        <v>2020</v>
      </c>
      <c r="F227" s="20"/>
      <c r="G227" s="86">
        <f>'7. Nominale afschrijvingen'!R216</f>
        <v>0</v>
      </c>
      <c r="H227" s="86">
        <f>'7. Nominale afschrijvingen'!S216</f>
        <v>0</v>
      </c>
      <c r="I227" s="86">
        <f>'7. Nominale afschrijvingen'!T216</f>
        <v>0</v>
      </c>
      <c r="J227" s="86">
        <f>'7. Nominale afschrijvingen'!U216</f>
        <v>0</v>
      </c>
      <c r="K227" s="86">
        <f>'7. Nominale afschrijvingen'!V216</f>
        <v>0</v>
      </c>
      <c r="L227" s="86">
        <f>'7. Nominale afschrijvingen'!W216</f>
        <v>0</v>
      </c>
      <c r="M227" s="86">
        <f>'7. Nominale afschrijvingen'!X216</f>
        <v>0</v>
      </c>
      <c r="N227" s="86">
        <f>'7. Nominale afschrijvingen'!Y216</f>
        <v>0</v>
      </c>
      <c r="O227" s="86">
        <f>'7. Nominale afschrijvingen'!Z216</f>
        <v>0</v>
      </c>
      <c r="P227" s="86">
        <f>'7. Nominale afschrijvingen'!AA216</f>
        <v>274181.78497576929</v>
      </c>
      <c r="Q227" s="86">
        <f>'7. Nominale afschrijvingen'!AB216</f>
        <v>548363.56995153858</v>
      </c>
      <c r="R227" s="86">
        <f>'7. Nominale afschrijvingen'!AC216</f>
        <v>658036.28394184622</v>
      </c>
      <c r="S227" s="86">
        <f>'7. Nominale afschrijvingen'!AD216</f>
        <v>636979.12285570719</v>
      </c>
      <c r="T227" s="86">
        <f>'7. Nominale afschrijvingen'!AE216</f>
        <v>616595.79092432454</v>
      </c>
      <c r="U227" s="86">
        <f>'7. Nominale afschrijvingen'!AF216</f>
        <v>596864.7256147461</v>
      </c>
      <c r="V227" s="86">
        <f>'7. Nominale afschrijvingen'!AG216</f>
        <v>577765.05439507426</v>
      </c>
      <c r="W227" s="65"/>
      <c r="X227" s="118">
        <f>IF($C227="TD",INDEX('4. CPI-tabel'!$D$20:$Z$42,$E227-2003,X$28-2003),
IF(X$28&gt;=$E227,MAX(1,INDEX('4. CPI-tabel'!$D$20:$Z$42,MAX($E227,2010)-2003,X$28-2003)),0))</f>
        <v>0</v>
      </c>
      <c r="Y227" s="118">
        <f>IF($C227="TD",INDEX('4. CPI-tabel'!$D$20:$Z$42,$E227-2003,Y$28-2003),
IF(Y$28&gt;=$E227,MAX(1,INDEX('4. CPI-tabel'!$D$20:$Z$42,MAX($E227,2010)-2003,Y$28-2003)),0))</f>
        <v>0</v>
      </c>
      <c r="Z227" s="118">
        <f>IF($C227="TD",INDEX('4. CPI-tabel'!$D$20:$Z$42,$E227-2003,Z$28-2003),
IF(Z$28&gt;=$E227,MAX(1,INDEX('4. CPI-tabel'!$D$20:$Z$42,MAX($E227,2010)-2003,Z$28-2003)),0))</f>
        <v>0</v>
      </c>
      <c r="AA227" s="118">
        <f>IF($C227="TD",INDEX('4. CPI-tabel'!$D$20:$Z$42,$E227-2003,AA$28-2003),
IF(AA$28&gt;=$E227,MAX(1,INDEX('4. CPI-tabel'!$D$20:$Z$42,MAX($E227,2010)-2003,AA$28-2003)),0))</f>
        <v>0</v>
      </c>
      <c r="AB227" s="118">
        <f>IF($C227="TD",INDEX('4. CPI-tabel'!$D$20:$Z$42,$E227-2003,AB$28-2003),
IF(AB$28&gt;=$E227,MAX(1,INDEX('4. CPI-tabel'!$D$20:$Z$42,MAX($E227,2010)-2003,AB$28-2003)),0))</f>
        <v>0</v>
      </c>
      <c r="AC227" s="118">
        <f>IF($C227="TD",INDEX('4. CPI-tabel'!$D$20:$Z$42,$E227-2003,AC$28-2003),
IF(AC$28&gt;=$E227,MAX(1,INDEX('4. CPI-tabel'!$D$20:$Z$42,MAX($E227,2010)-2003,AC$28-2003)),0))</f>
        <v>0</v>
      </c>
      <c r="AD227" s="118">
        <f>IF($C227="TD",INDEX('4. CPI-tabel'!$D$20:$Z$42,$E227-2003,AD$28-2003),
IF(AD$28&gt;=$E227,MAX(1,INDEX('4. CPI-tabel'!$D$20:$Z$42,MAX($E227,2010)-2003,AD$28-2003)),0))</f>
        <v>0</v>
      </c>
      <c r="AE227" s="118">
        <f>IF($C227="TD",INDEX('4. CPI-tabel'!$D$20:$Z$42,$E227-2003,AE$28-2003),
IF(AE$28&gt;=$E227,MAX(1,INDEX('4. CPI-tabel'!$D$20:$Z$42,MAX($E227,2010)-2003,AE$28-2003)),0))</f>
        <v>0</v>
      </c>
      <c r="AF227" s="118">
        <f>IF($C227="TD",INDEX('4. CPI-tabel'!$D$20:$Z$42,$E227-2003,AF$28-2003),
IF(AF$28&gt;=$E227,MAX(1,INDEX('4. CPI-tabel'!$D$20:$Z$42,MAX($E227,2010)-2003,AF$28-2003)),0))</f>
        <v>0</v>
      </c>
      <c r="AG227" s="118">
        <f>IF($C227="TD",INDEX('4. CPI-tabel'!$D$20:$Z$42,$E227-2003,AG$28-2003),
IF(AG$28&gt;=$E227,MAX(1,INDEX('4. CPI-tabel'!$D$20:$Z$42,MAX($E227,2010)-2003,AG$28-2003)),0))</f>
        <v>1</v>
      </c>
      <c r="AH227" s="118">
        <f>IF($C227="TD",INDEX('4. CPI-tabel'!$D$20:$Z$42,$E227-2003,AH$28-2003),
IF(AH$28&gt;=$E227,MAX(1,INDEX('4. CPI-tabel'!$D$20:$Z$42,MAX($E227,2010)-2003,AH$28-2003)),0))</f>
        <v>1.0069999999999999</v>
      </c>
      <c r="AI227" s="118">
        <f>IF($C227="TD",INDEX('4. CPI-tabel'!$D$20:$Z$42,$E227-2003,AI$28-2003),
IF(AI$28&gt;=$E227,MAX(1,INDEX('4. CPI-tabel'!$D$20:$Z$42,MAX($E227,2010)-2003,AI$28-2003)),0))</f>
        <v>1.0069999999999999</v>
      </c>
      <c r="AJ227" s="118">
        <f>IF($C227="TD",INDEX('4. CPI-tabel'!$D$20:$Z$42,$E227-2003,AJ$28-2003),
IF(AJ$28&gt;=$E227,MAX(1,INDEX('4. CPI-tabel'!$D$20:$Z$42,MAX($E227,2010)-2003,AJ$28-2003)),0))</f>
        <v>1.0069999999999999</v>
      </c>
      <c r="AK227" s="118">
        <f>IF($C227="TD",INDEX('4. CPI-tabel'!$D$20:$Z$42,$E227-2003,AK$28-2003),
IF(AK$28&gt;=$E227,MAX(1,INDEX('4. CPI-tabel'!$D$20:$Z$42,MAX($E227,2010)-2003,AK$28-2003)),0))</f>
        <v>1.0069999999999999</v>
      </c>
      <c r="AL227" s="118">
        <f>IF($C227="TD",INDEX('4. CPI-tabel'!$D$20:$Z$42,$E227-2003,AL$28-2003),
IF(AL$28&gt;=$E227,MAX(1,INDEX('4. CPI-tabel'!$D$20:$Z$42,MAX($E227,2010)-2003,AL$28-2003)),0))</f>
        <v>1.0069999999999999</v>
      </c>
      <c r="AM227" s="118">
        <f>IF($C227="TD",INDEX('4. CPI-tabel'!$D$20:$Z$42,$E227-2003,AM$28-2003),
IF(AM$28&gt;=$E227,MAX(1,INDEX('4. CPI-tabel'!$D$20:$Z$42,MAX($E227,2010)-2003,AM$28-2003)),0))</f>
        <v>1.0069999999999999</v>
      </c>
      <c r="AN227" s="20"/>
      <c r="AO227" s="87">
        <f t="shared" si="69"/>
        <v>0</v>
      </c>
      <c r="AP227" s="87">
        <f t="shared" si="70"/>
        <v>0</v>
      </c>
      <c r="AQ227" s="87">
        <f t="shared" si="71"/>
        <v>0</v>
      </c>
      <c r="AR227" s="87">
        <f t="shared" si="72"/>
        <v>0</v>
      </c>
      <c r="AS227" s="87">
        <f t="shared" si="73"/>
        <v>0</v>
      </c>
      <c r="AT227" s="87">
        <f t="shared" si="74"/>
        <v>0</v>
      </c>
      <c r="AU227" s="87">
        <f t="shared" si="75"/>
        <v>0</v>
      </c>
      <c r="AV227" s="87">
        <f t="shared" si="76"/>
        <v>0</v>
      </c>
      <c r="AW227" s="87">
        <f t="shared" si="77"/>
        <v>0</v>
      </c>
      <c r="AX227" s="87">
        <f t="shared" si="78"/>
        <v>274181.78497576929</v>
      </c>
      <c r="AY227" s="87">
        <f t="shared" si="79"/>
        <v>552202.11494119931</v>
      </c>
      <c r="AZ227" s="87">
        <f t="shared" si="80"/>
        <v>662642.5379294391</v>
      </c>
      <c r="BA227" s="87">
        <f t="shared" si="81"/>
        <v>641437.97671569709</v>
      </c>
      <c r="BB227" s="87">
        <f t="shared" si="82"/>
        <v>620911.96146079479</v>
      </c>
      <c r="BC227" s="87">
        <f t="shared" si="83"/>
        <v>601042.77869404922</v>
      </c>
      <c r="BD227" s="87">
        <f t="shared" si="84"/>
        <v>581809.40977583977</v>
      </c>
    </row>
    <row r="228" spans="2:56" x14ac:dyDescent="0.2">
      <c r="B228" s="86">
        <f>'3. Investeringen'!B214</f>
        <v>200</v>
      </c>
      <c r="C228" s="86" t="str">
        <f>'3. Investeringen'!F214</f>
        <v>AD</v>
      </c>
      <c r="D228" s="86" t="str">
        <f>'3. Investeringen'!G214</f>
        <v>Nieuwe investeringen AD</v>
      </c>
      <c r="E228" s="121">
        <f>'3. Investeringen'!K214</f>
        <v>2020</v>
      </c>
      <c r="F228" s="20"/>
      <c r="G228" s="86">
        <f>'7. Nominale afschrijvingen'!R217</f>
        <v>0</v>
      </c>
      <c r="H228" s="86">
        <f>'7. Nominale afschrijvingen'!S217</f>
        <v>0</v>
      </c>
      <c r="I228" s="86">
        <f>'7. Nominale afschrijvingen'!T217</f>
        <v>0</v>
      </c>
      <c r="J228" s="86">
        <f>'7. Nominale afschrijvingen'!U217</f>
        <v>0</v>
      </c>
      <c r="K228" s="86">
        <f>'7. Nominale afschrijvingen'!V217</f>
        <v>0</v>
      </c>
      <c r="L228" s="86">
        <f>'7. Nominale afschrijvingen'!W217</f>
        <v>0</v>
      </c>
      <c r="M228" s="86">
        <f>'7. Nominale afschrijvingen'!X217</f>
        <v>0</v>
      </c>
      <c r="N228" s="86">
        <f>'7. Nominale afschrijvingen'!Y217</f>
        <v>0</v>
      </c>
      <c r="O228" s="86">
        <f>'7. Nominale afschrijvingen'!Z217</f>
        <v>0</v>
      </c>
      <c r="P228" s="86">
        <f>'7. Nominale afschrijvingen'!AA217</f>
        <v>17653.106744917375</v>
      </c>
      <c r="Q228" s="86">
        <f>'7. Nominale afschrijvingen'!AB217</f>
        <v>35306.21348983475</v>
      </c>
      <c r="R228" s="86">
        <f>'7. Nominale afschrijvingen'!AC217</f>
        <v>42367.456187801705</v>
      </c>
      <c r="S228" s="86">
        <f>'7. Nominale afschrijvingen'!AD217</f>
        <v>41011.697589792049</v>
      </c>
      <c r="T228" s="86">
        <f>'7. Nominale afschrijvingen'!AE217</f>
        <v>39699.323266918705</v>
      </c>
      <c r="U228" s="86">
        <f>'7. Nominale afschrijvingen'!AF217</f>
        <v>38428.944922377304</v>
      </c>
      <c r="V228" s="86">
        <f>'7. Nominale afschrijvingen'!AG217</f>
        <v>37199.218684861225</v>
      </c>
      <c r="W228" s="65"/>
      <c r="X228" s="118">
        <f>IF($C228="TD",INDEX('4. CPI-tabel'!$D$20:$Z$42,$E228-2003,X$28-2003),
IF(X$28&gt;=$E228,MAX(1,INDEX('4. CPI-tabel'!$D$20:$Z$42,MAX($E228,2010)-2003,X$28-2003)),0))</f>
        <v>0</v>
      </c>
      <c r="Y228" s="118">
        <f>IF($C228="TD",INDEX('4. CPI-tabel'!$D$20:$Z$42,$E228-2003,Y$28-2003),
IF(Y$28&gt;=$E228,MAX(1,INDEX('4. CPI-tabel'!$D$20:$Z$42,MAX($E228,2010)-2003,Y$28-2003)),0))</f>
        <v>0</v>
      </c>
      <c r="Z228" s="118">
        <f>IF($C228="TD",INDEX('4. CPI-tabel'!$D$20:$Z$42,$E228-2003,Z$28-2003),
IF(Z$28&gt;=$E228,MAX(1,INDEX('4. CPI-tabel'!$D$20:$Z$42,MAX($E228,2010)-2003,Z$28-2003)),0))</f>
        <v>0</v>
      </c>
      <c r="AA228" s="118">
        <f>IF($C228="TD",INDEX('4. CPI-tabel'!$D$20:$Z$42,$E228-2003,AA$28-2003),
IF(AA$28&gt;=$E228,MAX(1,INDEX('4. CPI-tabel'!$D$20:$Z$42,MAX($E228,2010)-2003,AA$28-2003)),0))</f>
        <v>0</v>
      </c>
      <c r="AB228" s="118">
        <f>IF($C228="TD",INDEX('4. CPI-tabel'!$D$20:$Z$42,$E228-2003,AB$28-2003),
IF(AB$28&gt;=$E228,MAX(1,INDEX('4. CPI-tabel'!$D$20:$Z$42,MAX($E228,2010)-2003,AB$28-2003)),0))</f>
        <v>0</v>
      </c>
      <c r="AC228" s="118">
        <f>IF($C228="TD",INDEX('4. CPI-tabel'!$D$20:$Z$42,$E228-2003,AC$28-2003),
IF(AC$28&gt;=$E228,MAX(1,INDEX('4. CPI-tabel'!$D$20:$Z$42,MAX($E228,2010)-2003,AC$28-2003)),0))</f>
        <v>0</v>
      </c>
      <c r="AD228" s="118">
        <f>IF($C228="TD",INDEX('4. CPI-tabel'!$D$20:$Z$42,$E228-2003,AD$28-2003),
IF(AD$28&gt;=$E228,MAX(1,INDEX('4. CPI-tabel'!$D$20:$Z$42,MAX($E228,2010)-2003,AD$28-2003)),0))</f>
        <v>0</v>
      </c>
      <c r="AE228" s="118">
        <f>IF($C228="TD",INDEX('4. CPI-tabel'!$D$20:$Z$42,$E228-2003,AE$28-2003),
IF(AE$28&gt;=$E228,MAX(1,INDEX('4. CPI-tabel'!$D$20:$Z$42,MAX($E228,2010)-2003,AE$28-2003)),0))</f>
        <v>0</v>
      </c>
      <c r="AF228" s="118">
        <f>IF($C228="TD",INDEX('4. CPI-tabel'!$D$20:$Z$42,$E228-2003,AF$28-2003),
IF(AF$28&gt;=$E228,MAX(1,INDEX('4. CPI-tabel'!$D$20:$Z$42,MAX($E228,2010)-2003,AF$28-2003)),0))</f>
        <v>0</v>
      </c>
      <c r="AG228" s="118">
        <f>IF($C228="TD",INDEX('4. CPI-tabel'!$D$20:$Z$42,$E228-2003,AG$28-2003),
IF(AG$28&gt;=$E228,MAX(1,INDEX('4. CPI-tabel'!$D$20:$Z$42,MAX($E228,2010)-2003,AG$28-2003)),0))</f>
        <v>1</v>
      </c>
      <c r="AH228" s="118">
        <f>IF($C228="TD",INDEX('4. CPI-tabel'!$D$20:$Z$42,$E228-2003,AH$28-2003),
IF(AH$28&gt;=$E228,MAX(1,INDEX('4. CPI-tabel'!$D$20:$Z$42,MAX($E228,2010)-2003,AH$28-2003)),0))</f>
        <v>1.0069999999999999</v>
      </c>
      <c r="AI228" s="118">
        <f>IF($C228="TD",INDEX('4. CPI-tabel'!$D$20:$Z$42,$E228-2003,AI$28-2003),
IF(AI$28&gt;=$E228,MAX(1,INDEX('4. CPI-tabel'!$D$20:$Z$42,MAX($E228,2010)-2003,AI$28-2003)),0))</f>
        <v>1.0069999999999999</v>
      </c>
      <c r="AJ228" s="118">
        <f>IF($C228="TD",INDEX('4. CPI-tabel'!$D$20:$Z$42,$E228-2003,AJ$28-2003),
IF(AJ$28&gt;=$E228,MAX(1,INDEX('4. CPI-tabel'!$D$20:$Z$42,MAX($E228,2010)-2003,AJ$28-2003)),0))</f>
        <v>1.0069999999999999</v>
      </c>
      <c r="AK228" s="118">
        <f>IF($C228="TD",INDEX('4. CPI-tabel'!$D$20:$Z$42,$E228-2003,AK$28-2003),
IF(AK$28&gt;=$E228,MAX(1,INDEX('4. CPI-tabel'!$D$20:$Z$42,MAX($E228,2010)-2003,AK$28-2003)),0))</f>
        <v>1.0069999999999999</v>
      </c>
      <c r="AL228" s="118">
        <f>IF($C228="TD",INDEX('4. CPI-tabel'!$D$20:$Z$42,$E228-2003,AL$28-2003),
IF(AL$28&gt;=$E228,MAX(1,INDEX('4. CPI-tabel'!$D$20:$Z$42,MAX($E228,2010)-2003,AL$28-2003)),0))</f>
        <v>1.0069999999999999</v>
      </c>
      <c r="AM228" s="118">
        <f>IF($C228="TD",INDEX('4. CPI-tabel'!$D$20:$Z$42,$E228-2003,AM$28-2003),
IF(AM$28&gt;=$E228,MAX(1,INDEX('4. CPI-tabel'!$D$20:$Z$42,MAX($E228,2010)-2003,AM$28-2003)),0))</f>
        <v>1.0069999999999999</v>
      </c>
      <c r="AN228" s="20"/>
      <c r="AO228" s="87">
        <f t="shared" si="69"/>
        <v>0</v>
      </c>
      <c r="AP228" s="87">
        <f t="shared" si="70"/>
        <v>0</v>
      </c>
      <c r="AQ228" s="87">
        <f t="shared" si="71"/>
        <v>0</v>
      </c>
      <c r="AR228" s="87">
        <f t="shared" si="72"/>
        <v>0</v>
      </c>
      <c r="AS228" s="87">
        <f t="shared" si="73"/>
        <v>0</v>
      </c>
      <c r="AT228" s="87">
        <f t="shared" si="74"/>
        <v>0</v>
      </c>
      <c r="AU228" s="87">
        <f t="shared" si="75"/>
        <v>0</v>
      </c>
      <c r="AV228" s="87">
        <f t="shared" si="76"/>
        <v>0</v>
      </c>
      <c r="AW228" s="87">
        <f t="shared" si="77"/>
        <v>0</v>
      </c>
      <c r="AX228" s="87">
        <f t="shared" si="78"/>
        <v>17653.106744917375</v>
      </c>
      <c r="AY228" s="87">
        <f t="shared" si="79"/>
        <v>35553.356984263592</v>
      </c>
      <c r="AZ228" s="87">
        <f t="shared" si="80"/>
        <v>42664.02838111631</v>
      </c>
      <c r="BA228" s="87">
        <f t="shared" si="81"/>
        <v>41298.779472920593</v>
      </c>
      <c r="BB228" s="87">
        <f t="shared" si="82"/>
        <v>39977.218529787133</v>
      </c>
      <c r="BC228" s="87">
        <f t="shared" si="83"/>
        <v>38697.947536833941</v>
      </c>
      <c r="BD228" s="87">
        <f t="shared" si="84"/>
        <v>37459.613215655248</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233"/>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80" t="s">
        <v>199</v>
      </c>
      <c r="C5" s="180"/>
      <c r="D5" s="180"/>
      <c r="E5" s="180"/>
      <c r="F5" s="180"/>
      <c r="G5" s="180"/>
      <c r="H5" s="164"/>
      <c r="I5" s="124"/>
      <c r="J5" s="124"/>
      <c r="K5" s="124"/>
      <c r="L5" s="124"/>
      <c r="M5" s="124"/>
    </row>
    <row r="6" spans="2:47" s="162" customFormat="1" x14ac:dyDescent="0.2"/>
    <row r="7" spans="2:47" s="162" customFormat="1" x14ac:dyDescent="0.2">
      <c r="B7" s="170" t="s">
        <v>27</v>
      </c>
    </row>
    <row r="8" spans="2:47" s="162" customFormat="1" ht="30" customHeight="1" x14ac:dyDescent="0.2">
      <c r="B8" s="180" t="s">
        <v>215</v>
      </c>
      <c r="C8" s="180"/>
      <c r="D8" s="180"/>
      <c r="E8" s="180"/>
      <c r="F8" s="180"/>
      <c r="G8" s="180"/>
    </row>
    <row r="9" spans="2:47" s="162" customFormat="1" x14ac:dyDescent="0.2">
      <c r="B9" s="180"/>
      <c r="C9" s="180"/>
      <c r="D9" s="180"/>
      <c r="E9" s="180"/>
      <c r="F9" s="180"/>
      <c r="G9" s="180"/>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4"/>
      <c r="H13" s="126"/>
      <c r="I13" s="144"/>
      <c r="AB13" s="126"/>
      <c r="AC13" s="87">
        <f t="shared" ref="AC13:AQ13" si="0">SUM(AC34:AC233)</f>
        <v>2191184734.8270512</v>
      </c>
      <c r="AD13" s="87">
        <f t="shared" si="0"/>
        <v>2331407572.2414246</v>
      </c>
      <c r="AE13" s="87">
        <f t="shared" si="0"/>
        <v>2449634962.118463</v>
      </c>
      <c r="AF13" s="87">
        <f t="shared" si="0"/>
        <v>2539358254.745667</v>
      </c>
      <c r="AG13" s="87">
        <f t="shared" si="0"/>
        <v>2584040760.3453069</v>
      </c>
      <c r="AH13" s="87">
        <f t="shared" si="0"/>
        <v>2604945161.5959759</v>
      </c>
      <c r="AI13" s="87">
        <f t="shared" si="0"/>
        <v>2612560696.1148658</v>
      </c>
      <c r="AJ13" s="87">
        <f t="shared" si="0"/>
        <v>2667444499.0441394</v>
      </c>
      <c r="AK13" s="87">
        <f t="shared" si="0"/>
        <v>2707060329.0862355</v>
      </c>
      <c r="AL13" s="87">
        <f t="shared" si="0"/>
        <v>2757943994.6575189</v>
      </c>
      <c r="AM13" s="87">
        <f t="shared" si="0"/>
        <v>2656136870.0395684</v>
      </c>
      <c r="AN13" s="87">
        <f t="shared" si="0"/>
        <v>2510822591.7001586</v>
      </c>
      <c r="AO13" s="87">
        <f t="shared" si="0"/>
        <v>2374872057.536974</v>
      </c>
      <c r="AP13" s="87">
        <f t="shared" si="0"/>
        <v>2247080272.0004025</v>
      </c>
      <c r="AQ13" s="87">
        <f t="shared" si="0"/>
        <v>2125370901.8336506</v>
      </c>
      <c r="AR13" s="87">
        <f>SUM(AR34:AR233)</f>
        <v>2005087646.8076634</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SUMIF($C$34:$C$233,$B16&amp;" "&amp;$B$15,AC$34:AC$233)</f>
        <v>1736954198.1507044</v>
      </c>
      <c r="AD16" s="88">
        <f t="shared" ref="AD16:AR16" si="1">SUMIF($C$34:$C$233,$B16&amp;" "&amp;$B$15,AD$34:AD$233)</f>
        <v>1715318764.8615859</v>
      </c>
      <c r="AE16" s="88">
        <f t="shared" si="1"/>
        <v>1686438540.4362216</v>
      </c>
      <c r="AF16" s="88">
        <f t="shared" si="1"/>
        <v>1663412951.9827738</v>
      </c>
      <c r="AG16" s="88">
        <f t="shared" si="1"/>
        <v>1609098755.2410829</v>
      </c>
      <c r="AH16" s="88">
        <f t="shared" si="1"/>
        <v>1550455632.411401</v>
      </c>
      <c r="AI16" s="88">
        <f t="shared" si="1"/>
        <v>1481897598.9788699</v>
      </c>
      <c r="AJ16" s="88">
        <f t="shared" si="1"/>
        <v>1429981995.4414573</v>
      </c>
      <c r="AK16" s="88">
        <f t="shared" si="1"/>
        <v>1385823541.8542256</v>
      </c>
      <c r="AL16" s="88">
        <f t="shared" si="1"/>
        <v>1348361259.4208798</v>
      </c>
      <c r="AM16" s="88">
        <f t="shared" si="1"/>
        <v>1281000589.2403247</v>
      </c>
      <c r="AN16" s="88">
        <f t="shared" si="1"/>
        <v>1188841550.4445231</v>
      </c>
      <c r="AO16" s="88">
        <f t="shared" si="1"/>
        <v>1103316937.6475394</v>
      </c>
      <c r="AP16" s="88">
        <f t="shared" si="1"/>
        <v>1023948806.5061269</v>
      </c>
      <c r="AQ16" s="88">
        <f t="shared" si="1"/>
        <v>949098697.32335639</v>
      </c>
      <c r="AR16" s="88">
        <f t="shared" si="1"/>
        <v>874248588.1405859</v>
      </c>
    </row>
    <row r="17" spans="1:48" s="40" customFormat="1" x14ac:dyDescent="0.2">
      <c r="B17" s="79" t="s">
        <v>146</v>
      </c>
      <c r="C17" s="38"/>
      <c r="D17" s="38"/>
      <c r="E17" s="38"/>
      <c r="F17" s="38"/>
      <c r="H17" s="65"/>
      <c r="I17" s="65"/>
      <c r="AB17" s="29"/>
      <c r="AC17" s="88">
        <f t="shared" ref="AC17:AR19" si="2">SUMIF($C$34:$C$233,$B17&amp;" "&amp;$B$15,AC$34:AC$233)</f>
        <v>264868990.8099243</v>
      </c>
      <c r="AD17" s="88">
        <f t="shared" si="2"/>
        <v>355815368.3240549</v>
      </c>
      <c r="AE17" s="88">
        <f t="shared" si="2"/>
        <v>435524170.79864681</v>
      </c>
      <c r="AF17" s="88">
        <f t="shared" si="2"/>
        <v>504332679.1118018</v>
      </c>
      <c r="AG17" s="88">
        <f t="shared" si="2"/>
        <v>571236131.56514502</v>
      </c>
      <c r="AH17" s="88">
        <f t="shared" si="2"/>
        <v>631380749.52489805</v>
      </c>
      <c r="AI17" s="88">
        <f t="shared" si="2"/>
        <v>687274657.37767184</v>
      </c>
      <c r="AJ17" s="88">
        <f t="shared" si="2"/>
        <v>762590178.45282626</v>
      </c>
      <c r="AK17" s="88">
        <f t="shared" si="2"/>
        <v>823040497.31958175</v>
      </c>
      <c r="AL17" s="88">
        <f t="shared" si="2"/>
        <v>894223304.69212878</v>
      </c>
      <c r="AM17" s="88">
        <f t="shared" si="2"/>
        <v>876149535.35584056</v>
      </c>
      <c r="AN17" s="88">
        <f t="shared" si="2"/>
        <v>846970537.15013087</v>
      </c>
      <c r="AO17" s="88">
        <f t="shared" si="2"/>
        <v>818888296.36511338</v>
      </c>
      <c r="AP17" s="88">
        <f t="shared" si="2"/>
        <v>791816585.43396378</v>
      </c>
      <c r="AQ17" s="88">
        <f t="shared" si="2"/>
        <v>765689715.13037539</v>
      </c>
      <c r="AR17" s="88">
        <f t="shared" si="2"/>
        <v>740405167.05457222</v>
      </c>
    </row>
    <row r="18" spans="1:48" s="40" customFormat="1" x14ac:dyDescent="0.2">
      <c r="B18" s="79" t="s">
        <v>127</v>
      </c>
      <c r="C18" s="38"/>
      <c r="D18" s="38"/>
      <c r="E18" s="38"/>
      <c r="F18" s="38"/>
      <c r="H18" s="65"/>
      <c r="I18" s="65"/>
      <c r="AB18" s="29"/>
      <c r="AC18" s="88">
        <f t="shared" si="2"/>
        <v>0</v>
      </c>
      <c r="AD18" s="88">
        <f t="shared" si="2"/>
        <v>0</v>
      </c>
      <c r="AE18" s="88">
        <f t="shared" si="2"/>
        <v>0</v>
      </c>
      <c r="AF18" s="88">
        <f t="shared" si="2"/>
        <v>0</v>
      </c>
      <c r="AG18" s="88">
        <f t="shared" si="2"/>
        <v>0</v>
      </c>
      <c r="AH18" s="88">
        <f t="shared" si="2"/>
        <v>0</v>
      </c>
      <c r="AI18" s="88">
        <f t="shared" si="2"/>
        <v>0</v>
      </c>
      <c r="AJ18" s="88">
        <f t="shared" si="2"/>
        <v>0</v>
      </c>
      <c r="AK18" s="88">
        <f t="shared" si="2"/>
        <v>0</v>
      </c>
      <c r="AL18" s="88">
        <f t="shared" si="2"/>
        <v>0</v>
      </c>
      <c r="AM18" s="88">
        <f t="shared" si="2"/>
        <v>0</v>
      </c>
      <c r="AN18" s="88">
        <f t="shared" si="2"/>
        <v>0</v>
      </c>
      <c r="AO18" s="88">
        <f t="shared" si="2"/>
        <v>0</v>
      </c>
      <c r="AP18" s="88">
        <f t="shared" si="2"/>
        <v>0</v>
      </c>
      <c r="AQ18" s="88">
        <f t="shared" si="2"/>
        <v>0</v>
      </c>
      <c r="AR18" s="88">
        <f t="shared" si="2"/>
        <v>0</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SUMIF($C$34:$C$233,$B22&amp;" "&amp;$B$21,AC$34:AC$233)</f>
        <v>90624492.919691101</v>
      </c>
      <c r="AD22" s="88">
        <f t="shared" ref="AD22:AR22" si="3">SUMIF($C$34:$C$233,$B22&amp;" "&amp;$B$21,AD$34:AD$233)</f>
        <v>88002940.42275317</v>
      </c>
      <c r="AE22" s="88">
        <f t="shared" si="3"/>
        <v>84934729.585431039</v>
      </c>
      <c r="AF22" s="88">
        <f t="shared" si="3"/>
        <v>82078039.749700397</v>
      </c>
      <c r="AG22" s="88">
        <f t="shared" si="3"/>
        <v>77611609.26043345</v>
      </c>
      <c r="AH22" s="88">
        <f t="shared" si="3"/>
        <v>72902993.560658872</v>
      </c>
      <c r="AI22" s="88">
        <f t="shared" si="3"/>
        <v>67708631.956774428</v>
      </c>
      <c r="AJ22" s="88">
        <f t="shared" si="3"/>
        <v>63241622.866889417</v>
      </c>
      <c r="AK22" s="88">
        <f t="shared" si="3"/>
        <v>59041053.48113136</v>
      </c>
      <c r="AL22" s="88">
        <f t="shared" si="3"/>
        <v>55010757.495593369</v>
      </c>
      <c r="AM22" s="88">
        <f t="shared" si="3"/>
        <v>49672603.196671754</v>
      </c>
      <c r="AN22" s="88">
        <f t="shared" si="3"/>
        <v>42804727.675002858</v>
      </c>
      <c r="AO22" s="88">
        <f t="shared" si="3"/>
        <v>36912155.344308659</v>
      </c>
      <c r="AP22" s="88">
        <f t="shared" si="3"/>
        <v>31379533.106275339</v>
      </c>
      <c r="AQ22" s="88">
        <f t="shared" si="3"/>
        <v>25859151.772842821</v>
      </c>
      <c r="AR22" s="88">
        <f t="shared" si="3"/>
        <v>20338770.439410307</v>
      </c>
      <c r="AV22" s="134"/>
    </row>
    <row r="23" spans="1:48" s="40" customFormat="1" x14ac:dyDescent="0.2">
      <c r="B23" s="79" t="s">
        <v>146</v>
      </c>
      <c r="C23" s="38"/>
      <c r="D23" s="38"/>
      <c r="E23" s="38"/>
      <c r="F23" s="38"/>
      <c r="H23" s="65"/>
      <c r="I23" s="65"/>
      <c r="AB23" s="29"/>
      <c r="AC23" s="88">
        <f t="shared" ref="AC23:AR24" si="4">SUMIF($C$34:$C$233,$B23&amp;" "&amp;$B$21,AC$34:AC$233)</f>
        <v>98737052.946732834</v>
      </c>
      <c r="AD23" s="88">
        <f t="shared" si="4"/>
        <v>172270498.63303384</v>
      </c>
      <c r="AE23" s="88">
        <f t="shared" si="4"/>
        <v>242737521.29816383</v>
      </c>
      <c r="AF23" s="88">
        <f t="shared" si="4"/>
        <v>289534583.90138996</v>
      </c>
      <c r="AG23" s="88">
        <f t="shared" si="4"/>
        <v>326094264.27864426</v>
      </c>
      <c r="AH23" s="88">
        <f t="shared" si="4"/>
        <v>350205786.09901792</v>
      </c>
      <c r="AI23" s="88">
        <f t="shared" si="4"/>
        <v>375679807.80155206</v>
      </c>
      <c r="AJ23" s="88">
        <f t="shared" si="4"/>
        <v>411630702.28296655</v>
      </c>
      <c r="AK23" s="88">
        <f t="shared" si="4"/>
        <v>439155236.43129188</v>
      </c>
      <c r="AL23" s="88">
        <f t="shared" si="4"/>
        <v>460348673.0489158</v>
      </c>
      <c r="AM23" s="88">
        <f t="shared" si="4"/>
        <v>449314142.24673325</v>
      </c>
      <c r="AN23" s="88">
        <f t="shared" si="4"/>
        <v>432205776.43050301</v>
      </c>
      <c r="AO23" s="88">
        <f t="shared" si="4"/>
        <v>415754668.18001282</v>
      </c>
      <c r="AP23" s="88">
        <f t="shared" si="4"/>
        <v>399935346.95403707</v>
      </c>
      <c r="AQ23" s="88">
        <f t="shared" si="4"/>
        <v>384723337.60707575</v>
      </c>
      <c r="AR23" s="88">
        <f t="shared" si="4"/>
        <v>370095121.17309433</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4"/>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4"/>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4"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9" t="s">
        <v>73</v>
      </c>
      <c r="C32" s="140"/>
      <c r="D32" s="140"/>
      <c r="E32" s="140"/>
      <c r="F32" s="140"/>
      <c r="G32" s="140"/>
      <c r="I32" s="139" t="s">
        <v>74</v>
      </c>
      <c r="K32" s="139" t="s">
        <v>196</v>
      </c>
      <c r="L32" s="140"/>
      <c r="M32" s="140"/>
      <c r="N32" s="140"/>
      <c r="O32" s="140"/>
      <c r="P32" s="140"/>
      <c r="Q32" s="140"/>
      <c r="R32" s="140"/>
      <c r="S32" s="140"/>
      <c r="T32" s="140"/>
      <c r="U32" s="140"/>
      <c r="V32" s="140"/>
      <c r="W32" s="140"/>
      <c r="X32" s="140"/>
      <c r="Y32" s="140"/>
      <c r="Z32" s="140"/>
      <c r="AB32" s="139" t="s">
        <v>197</v>
      </c>
      <c r="AC32" s="140"/>
      <c r="AD32" s="140"/>
      <c r="AE32" s="140"/>
      <c r="AF32" s="140"/>
      <c r="AG32" s="140"/>
      <c r="AH32" s="140"/>
      <c r="AI32" s="140"/>
      <c r="AJ32" s="140"/>
      <c r="AK32" s="140"/>
      <c r="AL32" s="140"/>
      <c r="AM32" s="140"/>
      <c r="AN32" s="140"/>
      <c r="AO32" s="140"/>
      <c r="AP32" s="140"/>
      <c r="AQ32" s="140"/>
      <c r="AR32" s="140"/>
    </row>
    <row r="33" spans="1:44" s="42" customFormat="1" ht="42.75" customHeight="1" x14ac:dyDescent="0.2">
      <c r="B33" s="140" t="s">
        <v>80</v>
      </c>
      <c r="C33" s="140" t="s">
        <v>149</v>
      </c>
      <c r="D33" s="161" t="s">
        <v>191</v>
      </c>
      <c r="E33" s="141" t="s">
        <v>192</v>
      </c>
      <c r="F33" s="141" t="s">
        <v>218</v>
      </c>
      <c r="G33" s="141" t="s">
        <v>200</v>
      </c>
      <c r="I33" s="140" t="s">
        <v>75</v>
      </c>
      <c r="K33" s="140">
        <v>2011</v>
      </c>
      <c r="L33" s="140">
        <v>2012</v>
      </c>
      <c r="M33" s="140">
        <v>2013</v>
      </c>
      <c r="N33" s="140">
        <v>2014</v>
      </c>
      <c r="O33" s="140">
        <v>2015</v>
      </c>
      <c r="P33" s="140">
        <v>2016</v>
      </c>
      <c r="Q33" s="140">
        <v>2017</v>
      </c>
      <c r="R33" s="140">
        <v>2018</v>
      </c>
      <c r="S33" s="140">
        <v>2019</v>
      </c>
      <c r="T33" s="140">
        <v>2020</v>
      </c>
      <c r="U33" s="140">
        <v>2021</v>
      </c>
      <c r="V33" s="140">
        <v>2022</v>
      </c>
      <c r="W33" s="140">
        <v>2023</v>
      </c>
      <c r="X33" s="140">
        <v>2024</v>
      </c>
      <c r="Y33" s="140">
        <v>2025</v>
      </c>
      <c r="Z33" s="140">
        <v>2026</v>
      </c>
      <c r="AA33" s="41"/>
      <c r="AB33" s="140">
        <v>2010</v>
      </c>
      <c r="AC33" s="140">
        <v>2011</v>
      </c>
      <c r="AD33" s="140">
        <v>2012</v>
      </c>
      <c r="AE33" s="140">
        <v>2013</v>
      </c>
      <c r="AF33" s="140">
        <v>2014</v>
      </c>
      <c r="AG33" s="140">
        <v>2015</v>
      </c>
      <c r="AH33" s="140">
        <v>2016</v>
      </c>
      <c r="AI33" s="140">
        <v>2017</v>
      </c>
      <c r="AJ33" s="140">
        <v>2018</v>
      </c>
      <c r="AK33" s="140">
        <v>2019</v>
      </c>
      <c r="AL33" s="140">
        <v>2020</v>
      </c>
      <c r="AM33" s="140">
        <v>2021</v>
      </c>
      <c r="AN33" s="140">
        <v>2022</v>
      </c>
      <c r="AO33" s="140">
        <v>2023</v>
      </c>
      <c r="AP33" s="140">
        <v>2024</v>
      </c>
      <c r="AQ33" s="140">
        <v>2025</v>
      </c>
      <c r="AR33" s="140">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76294069.88749136</v>
      </c>
      <c r="G34" s="86">
        <f>'3. Investeringen'!P15</f>
        <v>76294069.887491345</v>
      </c>
      <c r="H34" s="20" t="s">
        <v>70</v>
      </c>
      <c r="I34" s="86">
        <f>'6. Investeringen per jaar'!I15</f>
        <v>1</v>
      </c>
      <c r="J34" s="20" t="s">
        <v>70</v>
      </c>
      <c r="K34" s="86">
        <f>'8. Afschrijvingen voor GAW'!AO29</f>
        <v>4075709.522937038</v>
      </c>
      <c r="L34" s="86">
        <f>'8. Afschrijvingen voor GAW'!AP29</f>
        <v>4181677.9705334008</v>
      </c>
      <c r="M34" s="86">
        <f>'8. Afschrijvingen voor GAW'!AQ29</f>
        <v>4277856.5638556685</v>
      </c>
      <c r="N34" s="86">
        <f>'8. Afschrijvingen voor GAW'!AR29</f>
        <v>4397636.547643627</v>
      </c>
      <c r="O34" s="86">
        <f>'8. Afschrijvingen voor GAW'!AS29</f>
        <v>4441612.913120063</v>
      </c>
      <c r="P34" s="86">
        <f>'8. Afschrijvingen voor GAW'!AT29</f>
        <v>4477145.8164250236</v>
      </c>
      <c r="Q34" s="86">
        <f>'8. Afschrijvingen voor GAW'!AU29</f>
        <v>4486100.1080578743</v>
      </c>
      <c r="R34" s="86">
        <f>'8. Afschrijvingen voor GAW'!AV29</f>
        <v>4548905.5095706843</v>
      </c>
      <c r="S34" s="86">
        <f>'8. Afschrijvingen voor GAW'!AW29</f>
        <v>4644432.525271669</v>
      </c>
      <c r="T34" s="86">
        <f>'8. Afschrijvingen voor GAW'!AX29</f>
        <v>4774476.6359792762</v>
      </c>
      <c r="U34" s="86">
        <f>'8. Afschrijvingen voor GAW'!AY29</f>
        <v>4807897.9724311298</v>
      </c>
      <c r="V34" s="86">
        <f>'8. Afschrijvingen voor GAW'!AZ29</f>
        <v>5769477.5669173561</v>
      </c>
      <c r="W34" s="86">
        <f>'8. Afschrijvingen voor GAW'!BA29</f>
        <v>4904055.9318797523</v>
      </c>
      <c r="X34" s="86">
        <f>'8. Afschrijvingen voor GAW'!BB29</f>
        <v>4631608.3801086554</v>
      </c>
      <c r="Y34" s="86">
        <f>'8. Afschrijvingen voor GAW'!BC29</f>
        <v>4631608.3801086554</v>
      </c>
      <c r="Z34" s="86">
        <f>'8. Afschrijvingen voor GAW'!BD29</f>
        <v>4631608.3801086554</v>
      </c>
      <c r="AB34" s="122"/>
      <c r="AC34" s="87">
        <f>$I34*IF($D34&lt;2011,IF(AC$33=$E34,$G34*K$28-K34,
AB34*K$28-K34),
IF(AC$33=$E34,$F34-K34,
AB34*K$28-K34))</f>
        <v>73362771.412866667</v>
      </c>
      <c r="AD34" s="87">
        <f t="shared" ref="AD34:AR49" si="5">$I34*IF($D34&lt;2011,IF(AD$33=$E34,$G34*L$28-L34,
AC34*L$28-L34),
IF(AD$33=$E34,$F34-L34,
AC34*L$28-L34))</f>
        <v>71088525.499067798</v>
      </c>
      <c r="AE34" s="87">
        <f t="shared" si="5"/>
        <v>68445705.021690682</v>
      </c>
      <c r="AF34" s="87">
        <f t="shared" si="5"/>
        <v>65964548.214654393</v>
      </c>
      <c r="AG34" s="87">
        <f t="shared" si="5"/>
        <v>62182580.783680879</v>
      </c>
      <c r="AH34" s="87">
        <f t="shared" si="5"/>
        <v>58202895.613525301</v>
      </c>
      <c r="AI34" s="87">
        <f t="shared" si="5"/>
        <v>53833201.29669448</v>
      </c>
      <c r="AJ34" s="87">
        <f t="shared" si="5"/>
        <v>50037960.605277523</v>
      </c>
      <c r="AK34" s="87">
        <f t="shared" si="5"/>
        <v>46444325.252716675</v>
      </c>
      <c r="AL34" s="87">
        <f t="shared" si="5"/>
        <v>42970289.723813474</v>
      </c>
      <c r="AM34" s="87">
        <f t="shared" si="5"/>
        <v>38463183.779449031</v>
      </c>
      <c r="AN34" s="87">
        <f t="shared" si="5"/>
        <v>32693706.212531675</v>
      </c>
      <c r="AO34" s="87">
        <f t="shared" si="5"/>
        <v>27789650.280651923</v>
      </c>
      <c r="AP34" s="87">
        <f t="shared" si="5"/>
        <v>23158041.900543269</v>
      </c>
      <c r="AQ34" s="87">
        <f t="shared" si="5"/>
        <v>18526433.520434614</v>
      </c>
      <c r="AR34" s="87">
        <f t="shared" si="5"/>
        <v>13894825.14032596</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1462466602.7068965</v>
      </c>
      <c r="G35" s="86">
        <f>'3. Investeringen'!P16</f>
        <v>1597182825.9012928</v>
      </c>
      <c r="I35" s="86">
        <f>'6. Investeringen per jaar'!I16</f>
        <v>1</v>
      </c>
      <c r="K35" s="86">
        <f>'8. Afschrijvingen voor GAW'!AO30</f>
        <v>58314408.93128828</v>
      </c>
      <c r="L35" s="86">
        <f>'8. Afschrijvingen voor GAW'!AP30</f>
        <v>59830583.563501768</v>
      </c>
      <c r="M35" s="86">
        <f>'8. Afschrijvingen voor GAW'!AQ30</f>
        <v>61206686.9854623</v>
      </c>
      <c r="N35" s="86">
        <f>'8. Afschrijvingen voor GAW'!AR30</f>
        <v>62920474.221055247</v>
      </c>
      <c r="O35" s="86">
        <f>'8. Afschrijvingen voor GAW'!AS30</f>
        <v>63549678.963265792</v>
      </c>
      <c r="P35" s="86">
        <f>'8. Afschrijvingen voor GAW'!AT30</f>
        <v>64058076.394971922</v>
      </c>
      <c r="Q35" s="86">
        <f>'8. Afschrijvingen voor GAW'!AU30</f>
        <v>64186192.547761865</v>
      </c>
      <c r="R35" s="86">
        <f>'8. Afschrijvingen voor GAW'!AV30</f>
        <v>65084799.243430533</v>
      </c>
      <c r="S35" s="86">
        <f>'8. Afschrijvingen voor GAW'!AW30</f>
        <v>66451580.027542561</v>
      </c>
      <c r="T35" s="86">
        <f>'8. Afschrijvingen voor GAW'!AX30</f>
        <v>68312224.268313751</v>
      </c>
      <c r="U35" s="86">
        <f>'8. Afschrijvingen voor GAW'!AY30</f>
        <v>68790409.838191956</v>
      </c>
      <c r="V35" s="86">
        <f>'8. Afschrijvingen voor GAW'!AZ30</f>
        <v>82548491.805830345</v>
      </c>
      <c r="W35" s="86">
        <f>'8. Afschrijvingen voor GAW'!BA30</f>
        <v>76652170.962556735</v>
      </c>
      <c r="X35" s="86">
        <f>'8. Afschrijvingen voor GAW'!BB30</f>
        <v>71177015.893802658</v>
      </c>
      <c r="Y35" s="86">
        <f>'8. Afschrijvingen voor GAW'!BC30</f>
        <v>67050812.073872104</v>
      </c>
      <c r="Z35" s="86">
        <f>'8. Afschrijvingen voor GAW'!BD30</f>
        <v>67050812.073872104</v>
      </c>
      <c r="AB35" s="122"/>
      <c r="AC35" s="87">
        <f t="shared" ref="AC35:AC98" si="6">$I35*IF($D35&lt;2011,IF(AC$33=$E35,$G35*K$28-K35,
AB35*K$28-K35),
IF(AC$33=$E35,$F35-K35,
AB35*K$28-K35))</f>
        <v>1562826159.3585238</v>
      </c>
      <c r="AD35" s="87">
        <f t="shared" si="5"/>
        <v>1543629055.9383438</v>
      </c>
      <c r="AE35" s="87">
        <f t="shared" si="5"/>
        <v>1517925837.2394633</v>
      </c>
      <c r="AF35" s="87">
        <f t="shared" si="5"/>
        <v>1497507286.461113</v>
      </c>
      <c r="AG35" s="87">
        <f t="shared" si="5"/>
        <v>1448932680.3624582</v>
      </c>
      <c r="AH35" s="87">
        <f t="shared" si="5"/>
        <v>1396466065.4103861</v>
      </c>
      <c r="AI35" s="87">
        <f t="shared" si="5"/>
        <v>1335072804.9934449</v>
      </c>
      <c r="AJ35" s="87">
        <f t="shared" si="5"/>
        <v>1288679025.0199225</v>
      </c>
      <c r="AK35" s="87">
        <f t="shared" si="5"/>
        <v>1249289704.5177982</v>
      </c>
      <c r="AL35" s="87">
        <f t="shared" si="5"/>
        <v>1215957591.9759829</v>
      </c>
      <c r="AM35" s="87">
        <f t="shared" si="5"/>
        <v>1155678885.2816226</v>
      </c>
      <c r="AN35" s="87">
        <f t="shared" si="5"/>
        <v>1073130393.4757923</v>
      </c>
      <c r="AO35" s="87">
        <f t="shared" si="5"/>
        <v>996478222.51323557</v>
      </c>
      <c r="AP35" s="87">
        <f t="shared" si="5"/>
        <v>925301206.61943293</v>
      </c>
      <c r="AQ35" s="87">
        <f t="shared" si="5"/>
        <v>858250394.54556084</v>
      </c>
      <c r="AR35" s="87">
        <f t="shared" si="5"/>
        <v>791199582.47168875</v>
      </c>
    </row>
    <row r="36" spans="1:44" s="20" customFormat="1" x14ac:dyDescent="0.2">
      <c r="A36" s="40"/>
      <c r="B36" s="86">
        <f>'3. Investeringen'!B17</f>
        <v>3</v>
      </c>
      <c r="C36" s="86" t="str">
        <f>'3. Investeringen'!G17</f>
        <v>Nieuwe investeringen TD</v>
      </c>
      <c r="D36" s="86">
        <f>'3. Investeringen'!K17</f>
        <v>2004</v>
      </c>
      <c r="E36" s="121">
        <f>'3. Investeringen'!N17</f>
        <v>2011</v>
      </c>
      <c r="F36" s="86">
        <f>'3. Investeringen'!O17</f>
        <v>2765862.5123683102</v>
      </c>
      <c r="G36" s="86">
        <f>'3. Investeringen'!P17</f>
        <v>3020642.0409069858</v>
      </c>
      <c r="I36" s="86">
        <f>'6. Investeringen per jaar'!I17</f>
        <v>1</v>
      </c>
      <c r="K36" s="86">
        <f>'8. Afschrijvingen voor GAW'!AO31</f>
        <v>63215.498381867837</v>
      </c>
      <c r="L36" s="86">
        <f>'8. Afschrijvingen voor GAW'!AP31</f>
        <v>64859.101339796413</v>
      </c>
      <c r="M36" s="86">
        <f>'8. Afschrijvingen voor GAW'!AQ31</f>
        <v>66350.860670611713</v>
      </c>
      <c r="N36" s="86">
        <f>'8. Afschrijvingen voor GAW'!AR31</f>
        <v>68208.684769388841</v>
      </c>
      <c r="O36" s="86">
        <f>'8. Afschrijvingen voor GAW'!AS31</f>
        <v>68890.771617082733</v>
      </c>
      <c r="P36" s="86">
        <f>'8. Afschrijvingen voor GAW'!AT31</f>
        <v>69441.8977900194</v>
      </c>
      <c r="Q36" s="86">
        <f>'8. Afschrijvingen voor GAW'!AU31</f>
        <v>69580.781585599441</v>
      </c>
      <c r="R36" s="86">
        <f>'8. Afschrijvingen voor GAW'!AV31</f>
        <v>70554.912527797831</v>
      </c>
      <c r="S36" s="86">
        <f>'8. Afschrijvingen voor GAW'!AW31</f>
        <v>72036.565690881573</v>
      </c>
      <c r="T36" s="86">
        <f>'8. Afschrijvingen voor GAW'!AX31</f>
        <v>74053.589530226251</v>
      </c>
      <c r="U36" s="86">
        <f>'8. Afschrijvingen voor GAW'!AY31</f>
        <v>74571.964656937838</v>
      </c>
      <c r="V36" s="86">
        <f>'8. Afschrijvingen voor GAW'!AZ31</f>
        <v>89486.357588325394</v>
      </c>
      <c r="W36" s="86">
        <f>'8. Afschrijvingen voor GAW'!BA31</f>
        <v>86622.794145498963</v>
      </c>
      <c r="X36" s="86">
        <f>'8. Afschrijvingen voor GAW'!BB31</f>
        <v>83850.864732843009</v>
      </c>
      <c r="Y36" s="86">
        <f>'8. Afschrijvingen voor GAW'!BC31</f>
        <v>81167.63706139203</v>
      </c>
      <c r="Z36" s="86">
        <f>'8. Afschrijvingen voor GAW'!BD31</f>
        <v>78570.272675427477</v>
      </c>
      <c r="AB36" s="122"/>
      <c r="AC36" s="87">
        <f t="shared" si="6"/>
        <v>3002736.1731387223</v>
      </c>
      <c r="AD36" s="87">
        <f t="shared" si="5"/>
        <v>3015948.2123005325</v>
      </c>
      <c r="AE36" s="87">
        <f t="shared" si="5"/>
        <v>3018964.1605128329</v>
      </c>
      <c r="AF36" s="87">
        <f t="shared" si="5"/>
        <v>3035286.4722378035</v>
      </c>
      <c r="AG36" s="87">
        <f t="shared" si="5"/>
        <v>2996748.5653430987</v>
      </c>
      <c r="AH36" s="87">
        <f t="shared" si="5"/>
        <v>2951280.6560758241</v>
      </c>
      <c r="AI36" s="87">
        <f t="shared" si="5"/>
        <v>2887602.4358023764</v>
      </c>
      <c r="AJ36" s="87">
        <f t="shared" si="5"/>
        <v>2857473.9573758119</v>
      </c>
      <c r="AK36" s="87">
        <f t="shared" si="5"/>
        <v>2845444.3447898221</v>
      </c>
      <c r="AL36" s="87">
        <f t="shared" si="5"/>
        <v>2851063.1969137108</v>
      </c>
      <c r="AM36" s="87">
        <f t="shared" si="5"/>
        <v>2796448.6746351686</v>
      </c>
      <c r="AN36" s="87">
        <f t="shared" si="5"/>
        <v>2706962.3170468435</v>
      </c>
      <c r="AO36" s="87">
        <f t="shared" si="5"/>
        <v>2620339.5229013446</v>
      </c>
      <c r="AP36" s="87">
        <f t="shared" si="5"/>
        <v>2536488.6581685017</v>
      </c>
      <c r="AQ36" s="87">
        <f t="shared" si="5"/>
        <v>2455321.0211071097</v>
      </c>
      <c r="AR36" s="87">
        <f t="shared" si="5"/>
        <v>2376750.7484316821</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11528042.806291806</v>
      </c>
      <c r="G37" s="86">
        <f>'3. Investeringen'!P18</f>
        <v>12589957.235525588</v>
      </c>
      <c r="I37" s="86">
        <f>'6. Investeringen per jaar'!I18</f>
        <v>1</v>
      </c>
      <c r="K37" s="86">
        <f>'8. Afschrijvingen voor GAW'!AO32</f>
        <v>331917.05439112894</v>
      </c>
      <c r="L37" s="86">
        <f>'8. Afschrijvingen voor GAW'!AP32</f>
        <v>340546.89780529833</v>
      </c>
      <c r="M37" s="86">
        <f>'8. Afschrijvingen voor GAW'!AQ32</f>
        <v>348379.47645482013</v>
      </c>
      <c r="N37" s="86">
        <f>'8. Afschrijvingen voor GAW'!AR32</f>
        <v>358134.10179555509</v>
      </c>
      <c r="O37" s="86">
        <f>'8. Afschrijvingen voor GAW'!AS32</f>
        <v>361715.44281351066</v>
      </c>
      <c r="P37" s="86">
        <f>'8. Afschrijvingen voor GAW'!AT32</f>
        <v>364609.16635601874</v>
      </c>
      <c r="Q37" s="86">
        <f>'8. Afschrijvingen voor GAW'!AU32</f>
        <v>365338.38468873076</v>
      </c>
      <c r="R37" s="86">
        <f>'8. Afschrijvingen voor GAW'!AV32</f>
        <v>370453.12207437301</v>
      </c>
      <c r="S37" s="86">
        <f>'8. Afschrijvingen voor GAW'!AW32</f>
        <v>378232.63763793476</v>
      </c>
      <c r="T37" s="86">
        <f>'8. Afschrijvingen voor GAW'!AX32</f>
        <v>388823.15149179695</v>
      </c>
      <c r="U37" s="86">
        <f>'8. Afschrijvingen voor GAW'!AY32</f>
        <v>391544.91355223954</v>
      </c>
      <c r="V37" s="86">
        <f>'8. Afschrijvingen voor GAW'!AZ32</f>
        <v>469853.89626268734</v>
      </c>
      <c r="W37" s="86">
        <f>'8. Afschrijvingen voor GAW'!BA32</f>
        <v>449351.18078940647</v>
      </c>
      <c r="X37" s="86">
        <f>'8. Afschrijvingen voor GAW'!BB32</f>
        <v>429743.12926405057</v>
      </c>
      <c r="Y37" s="86">
        <f>'8. Afschrijvingen voor GAW'!BC32</f>
        <v>410990.70180525561</v>
      </c>
      <c r="Z37" s="86">
        <f>'8. Afschrijvingen voor GAW'!BD32</f>
        <v>393056.56209011714</v>
      </c>
      <c r="AB37" s="122"/>
      <c r="AC37" s="87">
        <f t="shared" si="6"/>
        <v>12446889.539667342</v>
      </c>
      <c r="AD37" s="87">
        <f t="shared" si="5"/>
        <v>12429961.769893395</v>
      </c>
      <c r="AE37" s="87">
        <f t="shared" si="5"/>
        <v>12367471.414146122</v>
      </c>
      <c r="AF37" s="87">
        <f t="shared" si="5"/>
        <v>12355626.51194666</v>
      </c>
      <c r="AG37" s="87">
        <f t="shared" si="5"/>
        <v>12117467.334252616</v>
      </c>
      <c r="AH37" s="87">
        <f t="shared" si="5"/>
        <v>11849797.906570617</v>
      </c>
      <c r="AI37" s="87">
        <f t="shared" si="5"/>
        <v>11508159.117695028</v>
      </c>
      <c r="AJ37" s="87">
        <f t="shared" si="5"/>
        <v>11298820.223268386</v>
      </c>
      <c r="AK37" s="87">
        <f t="shared" si="5"/>
        <v>11157862.810319085</v>
      </c>
      <c r="AL37" s="87">
        <f t="shared" si="5"/>
        <v>11081459.817516223</v>
      </c>
      <c r="AM37" s="87">
        <f t="shared" si="5"/>
        <v>10767485.122686595</v>
      </c>
      <c r="AN37" s="87">
        <f t="shared" si="5"/>
        <v>10297631.226423908</v>
      </c>
      <c r="AO37" s="87">
        <f t="shared" si="5"/>
        <v>9848280.0456345007</v>
      </c>
      <c r="AP37" s="87">
        <f t="shared" si="5"/>
        <v>9418536.9163704496</v>
      </c>
      <c r="AQ37" s="87">
        <f t="shared" si="5"/>
        <v>9007546.2145651933</v>
      </c>
      <c r="AR37" s="87">
        <f t="shared" si="5"/>
        <v>8614489.6524750758</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1511216.4613779471</v>
      </c>
      <c r="G38" s="86">
        <f>'3. Investeringen'!P19</f>
        <v>1650423.3148741014</v>
      </c>
      <c r="I38" s="86">
        <f>'6. Investeringen per jaar'!I19</f>
        <v>1</v>
      </c>
      <c r="K38" s="86">
        <f>'8. Afschrijvingen voor GAW'!AO33</f>
        <v>71284.241046689873</v>
      </c>
      <c r="L38" s="86">
        <f>'8. Afschrijvingen voor GAW'!AP33</f>
        <v>73137.63131390381</v>
      </c>
      <c r="M38" s="86">
        <f>'8. Afschrijvingen voor GAW'!AQ33</f>
        <v>74819.796834123597</v>
      </c>
      <c r="N38" s="86">
        <f>'8. Afschrijvingen voor GAW'!AR33</f>
        <v>76914.751145479051</v>
      </c>
      <c r="O38" s="86">
        <f>'8. Afschrijvingen voor GAW'!AS33</f>
        <v>77683.898656933845</v>
      </c>
      <c r="P38" s="86">
        <f>'8. Afschrijvingen voor GAW'!AT33</f>
        <v>78305.369846189307</v>
      </c>
      <c r="Q38" s="86">
        <f>'8. Afschrijvingen voor GAW'!AU33</f>
        <v>78461.980585881698</v>
      </c>
      <c r="R38" s="86">
        <f>'8. Afschrijvingen voor GAW'!AV33</f>
        <v>79560.448314084031</v>
      </c>
      <c r="S38" s="86">
        <f>'8. Afschrijvingen voor GAW'!AW33</f>
        <v>81231.217728679781</v>
      </c>
      <c r="T38" s="86">
        <f>'8. Afschrijvingen voor GAW'!AX33</f>
        <v>83505.691825082817</v>
      </c>
      <c r="U38" s="86">
        <f>'8. Afschrijvingen voor GAW'!AY33</f>
        <v>84090.231667858403</v>
      </c>
      <c r="V38" s="86">
        <f>'8. Afschrijvingen voor GAW'!AZ33</f>
        <v>100908.27800143007</v>
      </c>
      <c r="W38" s="86">
        <f>'8. Afschrijvingen voor GAW'!BA33</f>
        <v>91221.083313292795</v>
      </c>
      <c r="X38" s="86">
        <f>'8. Afschrijvingen voor GAW'!BB33</f>
        <v>82463.859315216687</v>
      </c>
      <c r="Y38" s="86">
        <f>'8. Afschrijvingen voor GAW'!BC33</f>
        <v>81740.492128241094</v>
      </c>
      <c r="Z38" s="86">
        <f>'8. Afschrijvingen voor GAW'!BD33</f>
        <v>81740.492128241094</v>
      </c>
      <c r="AB38" s="122"/>
      <c r="AC38" s="87">
        <f t="shared" si="6"/>
        <v>1603895.4235505229</v>
      </c>
      <c r="AD38" s="87">
        <f t="shared" si="5"/>
        <v>1572459.0732489328</v>
      </c>
      <c r="AE38" s="87">
        <f t="shared" si="5"/>
        <v>1533805.8350995346</v>
      </c>
      <c r="AF38" s="87">
        <f t="shared" si="5"/>
        <v>1499837.6473368425</v>
      </c>
      <c r="AG38" s="87">
        <f t="shared" si="5"/>
        <v>1437152.1251532771</v>
      </c>
      <c r="AH38" s="87">
        <f t="shared" si="5"/>
        <v>1370343.9723083139</v>
      </c>
      <c r="AI38" s="87">
        <f t="shared" si="5"/>
        <v>1294622.6796670489</v>
      </c>
      <c r="AJ38" s="87">
        <f t="shared" si="5"/>
        <v>1233186.9488683036</v>
      </c>
      <c r="AK38" s="87">
        <f t="shared" si="5"/>
        <v>1177852.6570658581</v>
      </c>
      <c r="AL38" s="87">
        <f t="shared" si="5"/>
        <v>1127326.8396386195</v>
      </c>
      <c r="AM38" s="87">
        <f t="shared" si="5"/>
        <v>1051127.8958482314</v>
      </c>
      <c r="AN38" s="87">
        <f t="shared" si="5"/>
        <v>950219.61784680129</v>
      </c>
      <c r="AO38" s="87">
        <f t="shared" si="5"/>
        <v>858998.53453350847</v>
      </c>
      <c r="AP38" s="87">
        <f t="shared" si="5"/>
        <v>776534.67521829181</v>
      </c>
      <c r="AQ38" s="87">
        <f t="shared" si="5"/>
        <v>694794.1830900507</v>
      </c>
      <c r="AR38" s="87">
        <f t="shared" si="5"/>
        <v>613053.6909618096</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-69816</v>
      </c>
      <c r="G39" s="86">
        <f>'3. Investeringen'!P20</f>
        <v>-76247.15392934889</v>
      </c>
      <c r="I39" s="86">
        <f>'6. Investeringen per jaar'!I20</f>
        <v>1</v>
      </c>
      <c r="K39" s="86">
        <f>'8. Afschrijvingen voor GAW'!AO34</f>
        <v>0</v>
      </c>
      <c r="L39" s="86">
        <f>'8. Afschrijvingen voor GAW'!AP34</f>
        <v>0</v>
      </c>
      <c r="M39" s="86">
        <f>'8. Afschrijvingen voor GAW'!AQ34</f>
        <v>0</v>
      </c>
      <c r="N39" s="86">
        <f>'8. Afschrijvingen voor GAW'!AR34</f>
        <v>0</v>
      </c>
      <c r="O39" s="86">
        <f>'8. Afschrijvingen voor GAW'!AS34</f>
        <v>0</v>
      </c>
      <c r="P39" s="86">
        <f>'8. Afschrijvingen voor GAW'!AT34</f>
        <v>0</v>
      </c>
      <c r="Q39" s="86">
        <f>'8. Afschrijvingen voor GAW'!AU34</f>
        <v>0</v>
      </c>
      <c r="R39" s="86">
        <f>'8. Afschrijvingen voor GAW'!AV34</f>
        <v>0</v>
      </c>
      <c r="S39" s="86">
        <f>'8. Afschrijvingen voor GAW'!AW34</f>
        <v>0</v>
      </c>
      <c r="T39" s="86">
        <f>'8. Afschrijvingen voor GAW'!AX34</f>
        <v>0</v>
      </c>
      <c r="U39" s="86">
        <f>'8. Afschrijvingen voor GAW'!AY34</f>
        <v>0</v>
      </c>
      <c r="V39" s="86">
        <f>'8. Afschrijvingen voor GAW'!AZ34</f>
        <v>0</v>
      </c>
      <c r="W39" s="86">
        <f>'8. Afschrijvingen voor GAW'!BA34</f>
        <v>0</v>
      </c>
      <c r="X39" s="86">
        <f>'8. Afschrijvingen voor GAW'!BB34</f>
        <v>0</v>
      </c>
      <c r="Y39" s="86">
        <f>'8. Afschrijvingen voor GAW'!BC34</f>
        <v>0</v>
      </c>
      <c r="Z39" s="86">
        <f>'8. Afschrijvingen voor GAW'!BD34</f>
        <v>0</v>
      </c>
      <c r="AB39" s="122"/>
      <c r="AC39" s="87">
        <f t="shared" si="6"/>
        <v>-77390.861238289115</v>
      </c>
      <c r="AD39" s="87">
        <f t="shared" si="5"/>
        <v>-79403.023630484633</v>
      </c>
      <c r="AE39" s="87">
        <f t="shared" si="5"/>
        <v>-81229.293173985774</v>
      </c>
      <c r="AF39" s="87">
        <f t="shared" si="5"/>
        <v>-83503.713382857371</v>
      </c>
      <c r="AG39" s="87">
        <f t="shared" si="5"/>
        <v>-84338.750516685948</v>
      </c>
      <c r="AH39" s="87">
        <f t="shared" si="5"/>
        <v>-85013.460520819441</v>
      </c>
      <c r="AI39" s="87">
        <f t="shared" si="5"/>
        <v>-85183.487441861085</v>
      </c>
      <c r="AJ39" s="87">
        <f t="shared" si="5"/>
        <v>-86376.056266047148</v>
      </c>
      <c r="AK39" s="87">
        <f t="shared" si="5"/>
        <v>-88189.953447634136</v>
      </c>
      <c r="AL39" s="87">
        <f t="shared" si="5"/>
        <v>-90659.272144167888</v>
      </c>
      <c r="AM39" s="87">
        <f t="shared" si="5"/>
        <v>-91293.88704917705</v>
      </c>
      <c r="AN39" s="87">
        <f t="shared" si="5"/>
        <v>-91293.88704917705</v>
      </c>
      <c r="AO39" s="87">
        <f t="shared" si="5"/>
        <v>-91293.88704917705</v>
      </c>
      <c r="AP39" s="87">
        <f t="shared" si="5"/>
        <v>-91293.88704917705</v>
      </c>
      <c r="AQ39" s="87">
        <f t="shared" si="5"/>
        <v>-91293.88704917705</v>
      </c>
      <c r="AR39" s="87">
        <f t="shared" si="5"/>
        <v>-91293.88704917705</v>
      </c>
    </row>
    <row r="40" spans="1:44" s="20" customFormat="1" x14ac:dyDescent="0.2">
      <c r="A40" s="40"/>
      <c r="B40" s="86">
        <f>'3. Investeringen'!B21</f>
        <v>7</v>
      </c>
      <c r="C40" s="86" t="str">
        <f>'3. Investeringen'!G21</f>
        <v>Nieuwe investeringen TD</v>
      </c>
      <c r="D40" s="86">
        <f>'3. Investeringen'!K21</f>
        <v>2005</v>
      </c>
      <c r="E40" s="121">
        <f>'3. Investeringen'!N21</f>
        <v>2011</v>
      </c>
      <c r="F40" s="86">
        <f>'3. Investeringen'!O21</f>
        <v>3268129.5</v>
      </c>
      <c r="G40" s="86">
        <f>'3. Investeringen'!P21</f>
        <v>3530341.9723415128</v>
      </c>
      <c r="I40" s="86">
        <f>'6. Investeringen per jaar'!I21</f>
        <v>1</v>
      </c>
      <c r="K40" s="86">
        <f>'8. Afschrijvingen voor GAW'!AO35</f>
        <v>72389.840442962319</v>
      </c>
      <c r="L40" s="86">
        <f>'8. Afschrijvingen voor GAW'!AP35</f>
        <v>74271.976294479318</v>
      </c>
      <c r="M40" s="86">
        <f>'8. Afschrijvingen voor GAW'!AQ35</f>
        <v>75980.231749252343</v>
      </c>
      <c r="N40" s="86">
        <f>'8. Afschrijvingen voor GAW'!AR35</f>
        <v>78107.678238231398</v>
      </c>
      <c r="O40" s="86">
        <f>'8. Afschrijvingen voor GAW'!AS35</f>
        <v>78888.755020613709</v>
      </c>
      <c r="P40" s="86">
        <f>'8. Afschrijvingen voor GAW'!AT35</f>
        <v>79519.865060778626</v>
      </c>
      <c r="Q40" s="86">
        <f>'8. Afschrijvingen voor GAW'!AU35</f>
        <v>79678.904790900182</v>
      </c>
      <c r="R40" s="86">
        <f>'8. Afschrijvingen voor GAW'!AV35</f>
        <v>80794.409457972797</v>
      </c>
      <c r="S40" s="86">
        <f>'8. Afschrijvingen voor GAW'!AW35</f>
        <v>82491.09205659022</v>
      </c>
      <c r="T40" s="86">
        <f>'8. Afschrijvingen voor GAW'!AX35</f>
        <v>84800.842634174754</v>
      </c>
      <c r="U40" s="86">
        <f>'8. Afschrijvingen voor GAW'!AY35</f>
        <v>85394.448532613955</v>
      </c>
      <c r="V40" s="86">
        <f>'8. Afschrijvingen voor GAW'!AZ35</f>
        <v>102473.33823913676</v>
      </c>
      <c r="W40" s="86">
        <f>'8. Afschrijvingen voor GAW'!BA35</f>
        <v>99279.364060254564</v>
      </c>
      <c r="X40" s="86">
        <f>'8. Afschrijvingen voor GAW'!BB35</f>
        <v>96184.942323311567</v>
      </c>
      <c r="Y40" s="86">
        <f>'8. Afschrijvingen voor GAW'!BC35</f>
        <v>93186.9700950525</v>
      </c>
      <c r="Z40" s="86">
        <f>'8. Afschrijvingen voor GAW'!BD35</f>
        <v>90282.441157024907</v>
      </c>
      <c r="AB40" s="122"/>
      <c r="AC40" s="87">
        <f t="shared" si="6"/>
        <v>3510907.2614836725</v>
      </c>
      <c r="AD40" s="87">
        <f t="shared" si="5"/>
        <v>3527918.8739877688</v>
      </c>
      <c r="AE40" s="87">
        <f t="shared" si="5"/>
        <v>3533080.7763402346</v>
      </c>
      <c r="AF40" s="87">
        <f t="shared" si="5"/>
        <v>3553899.3598395302</v>
      </c>
      <c r="AG40" s="87">
        <f t="shared" si="5"/>
        <v>3510549.5984173119</v>
      </c>
      <c r="AH40" s="87">
        <f t="shared" si="5"/>
        <v>3459114.1301438715</v>
      </c>
      <c r="AI40" s="87">
        <f t="shared" si="5"/>
        <v>3386353.4536132589</v>
      </c>
      <c r="AJ40" s="87">
        <f t="shared" si="5"/>
        <v>3352967.9925058717</v>
      </c>
      <c r="AK40" s="87">
        <f t="shared" si="5"/>
        <v>3340889.2282919046</v>
      </c>
      <c r="AL40" s="87">
        <f t="shared" si="5"/>
        <v>3349633.284049903</v>
      </c>
      <c r="AM40" s="87">
        <f t="shared" si="5"/>
        <v>3287686.268505638</v>
      </c>
      <c r="AN40" s="87">
        <f t="shared" si="5"/>
        <v>3185212.9302665014</v>
      </c>
      <c r="AO40" s="87">
        <f t="shared" si="5"/>
        <v>3085933.5662062466</v>
      </c>
      <c r="AP40" s="87">
        <f t="shared" si="5"/>
        <v>2989748.6238829349</v>
      </c>
      <c r="AQ40" s="87">
        <f t="shared" si="5"/>
        <v>2896561.6537878825</v>
      </c>
      <c r="AR40" s="87">
        <f t="shared" si="5"/>
        <v>2806279.2126308577</v>
      </c>
    </row>
    <row r="41" spans="1:44" s="20" customFormat="1" x14ac:dyDescent="0.2">
      <c r="A41" s="40"/>
      <c r="B41" s="86">
        <f>'3. Investeringen'!B22</f>
        <v>8</v>
      </c>
      <c r="C41" s="86" t="str">
        <f>'3. Investeringen'!G22</f>
        <v>Nieuwe investeringen TD</v>
      </c>
      <c r="D41" s="86">
        <f>'3. Investeringen'!K22</f>
        <v>2005</v>
      </c>
      <c r="E41" s="121">
        <f>'3. Investeringen'!N22</f>
        <v>2011</v>
      </c>
      <c r="F41" s="86">
        <f>'3. Investeringen'!O22</f>
        <v>7815021.0232712999</v>
      </c>
      <c r="G41" s="86">
        <f>'3. Investeringen'!P22</f>
        <v>8442045.1310714539</v>
      </c>
      <c r="I41" s="86">
        <f>'6. Investeringen per jaar'!I22</f>
        <v>1</v>
      </c>
      <c r="K41" s="86">
        <f>'8. Afschrijvingen voor GAW'!AO36</f>
        <v>216928.50146930441</v>
      </c>
      <c r="L41" s="86">
        <f>'8. Afschrijvingen voor GAW'!AP36</f>
        <v>222568.64250750633</v>
      </c>
      <c r="M41" s="86">
        <f>'8. Afschrijvingen voor GAW'!AQ36</f>
        <v>227687.72128517897</v>
      </c>
      <c r="N41" s="86">
        <f>'8. Afschrijvingen voor GAW'!AR36</f>
        <v>234062.97748116398</v>
      </c>
      <c r="O41" s="86">
        <f>'8. Afschrijvingen voor GAW'!AS36</f>
        <v>236403.6072559756</v>
      </c>
      <c r="P41" s="86">
        <f>'8. Afschrijvingen voor GAW'!AT36</f>
        <v>238294.8361140234</v>
      </c>
      <c r="Q41" s="86">
        <f>'8. Afschrijvingen voor GAW'!AU36</f>
        <v>238771.42578625146</v>
      </c>
      <c r="R41" s="86">
        <f>'8. Afschrijvingen voor GAW'!AV36</f>
        <v>242114.22574725901</v>
      </c>
      <c r="S41" s="86">
        <f>'8. Afschrijvingen voor GAW'!AW36</f>
        <v>247198.62448795143</v>
      </c>
      <c r="T41" s="86">
        <f>'8. Afschrijvingen voor GAW'!AX36</f>
        <v>254120.18597361408</v>
      </c>
      <c r="U41" s="86">
        <f>'8. Afschrijvingen voor GAW'!AY36</f>
        <v>255899.02727542934</v>
      </c>
      <c r="V41" s="86">
        <f>'8. Afschrijvingen voor GAW'!AZ36</f>
        <v>307078.83273051516</v>
      </c>
      <c r="W41" s="86">
        <f>'8. Afschrijvingen voor GAW'!BA36</f>
        <v>294149.19766817766</v>
      </c>
      <c r="X41" s="86">
        <f>'8. Afschrijvingen voor GAW'!BB36</f>
        <v>281763.96829267545</v>
      </c>
      <c r="Y41" s="86">
        <f>'8. Afschrijvingen voor GAW'!BC36</f>
        <v>269900.22225929965</v>
      </c>
      <c r="Z41" s="86">
        <f>'8. Afschrijvingen voor GAW'!BD36</f>
        <v>258536.00237469756</v>
      </c>
      <c r="AB41" s="122"/>
      <c r="AC41" s="87">
        <f t="shared" si="6"/>
        <v>8351747.3065682203</v>
      </c>
      <c r="AD41" s="87">
        <f t="shared" si="5"/>
        <v>8346324.0940314885</v>
      </c>
      <c r="AE41" s="87">
        <f t="shared" si="5"/>
        <v>8310601.8269090336</v>
      </c>
      <c r="AF41" s="87">
        <f t="shared" si="5"/>
        <v>8309235.7005813234</v>
      </c>
      <c r="AG41" s="87">
        <f t="shared" si="5"/>
        <v>8155924.4503311617</v>
      </c>
      <c r="AH41" s="87">
        <f t="shared" si="5"/>
        <v>7982877.009819787</v>
      </c>
      <c r="AI41" s="87">
        <f t="shared" si="5"/>
        <v>7760071.3380531752</v>
      </c>
      <c r="AJ41" s="87">
        <f t="shared" si="5"/>
        <v>7626598.1110386606</v>
      </c>
      <c r="AK41" s="87">
        <f t="shared" si="5"/>
        <v>7539558.0468825204</v>
      </c>
      <c r="AL41" s="87">
        <f t="shared" si="5"/>
        <v>7496545.4862216171</v>
      </c>
      <c r="AM41" s="87">
        <f t="shared" si="5"/>
        <v>7293122.2773497384</v>
      </c>
      <c r="AN41" s="87">
        <f t="shared" si="5"/>
        <v>6986043.4446192235</v>
      </c>
      <c r="AO41" s="87">
        <f t="shared" si="5"/>
        <v>6691894.2469510455</v>
      </c>
      <c r="AP41" s="87">
        <f t="shared" si="5"/>
        <v>6410130.2786583696</v>
      </c>
      <c r="AQ41" s="87">
        <f t="shared" si="5"/>
        <v>6140230.0563990697</v>
      </c>
      <c r="AR41" s="87">
        <f t="shared" si="5"/>
        <v>5881694.0540243722</v>
      </c>
    </row>
    <row r="42" spans="1:44" s="20" customFormat="1" x14ac:dyDescent="0.2">
      <c r="A42" s="40"/>
      <c r="B42" s="86">
        <f>'3. Investeringen'!B23</f>
        <v>9</v>
      </c>
      <c r="C42" s="86" t="str">
        <f>'3. Investeringen'!G23</f>
        <v>Nieuwe investeringen TD</v>
      </c>
      <c r="D42" s="86">
        <f>'3. Investeringen'!K23</f>
        <v>2005</v>
      </c>
      <c r="E42" s="121">
        <f>'3. Investeringen'!N23</f>
        <v>2011</v>
      </c>
      <c r="F42" s="86">
        <f>'3. Investeringen'!O23</f>
        <v>1308554.1014682653</v>
      </c>
      <c r="G42" s="86">
        <f>'3. Investeringen'!P23</f>
        <v>1413543.5782128742</v>
      </c>
      <c r="I42" s="86">
        <f>'6. Investeringen per jaar'!I23</f>
        <v>1</v>
      </c>
      <c r="K42" s="86">
        <f>'8. Afschrijvingen voor GAW'!AO37</f>
        <v>58561.09109739049</v>
      </c>
      <c r="L42" s="86">
        <f>'8. Afschrijvingen voor GAW'!AP37</f>
        <v>60083.679465922643</v>
      </c>
      <c r="M42" s="86">
        <f>'8. Afschrijvingen voor GAW'!AQ37</f>
        <v>61465.60409363886</v>
      </c>
      <c r="N42" s="86">
        <f>'8. Afschrijvingen voor GAW'!AR37</f>
        <v>63186.64100826074</v>
      </c>
      <c r="O42" s="86">
        <f>'8. Afschrijvingen voor GAW'!AS37</f>
        <v>63818.507418343346</v>
      </c>
      <c r="P42" s="86">
        <f>'8. Afschrijvingen voor GAW'!AT37</f>
        <v>64329.055477690097</v>
      </c>
      <c r="Q42" s="86">
        <f>'8. Afschrijvingen voor GAW'!AU37</f>
        <v>64457.713588645478</v>
      </c>
      <c r="R42" s="86">
        <f>'8. Afschrijvingen voor GAW'!AV37</f>
        <v>65360.121578886523</v>
      </c>
      <c r="S42" s="86">
        <f>'8. Afschrijvingen voor GAW'!AW37</f>
        <v>66732.684132043127</v>
      </c>
      <c r="T42" s="86">
        <f>'8. Afschrijvingen voor GAW'!AX37</f>
        <v>68601.199287740339</v>
      </c>
      <c r="U42" s="86">
        <f>'8. Afschrijvingen voor GAW'!AY37</f>
        <v>69081.407682754521</v>
      </c>
      <c r="V42" s="86">
        <f>'8. Afschrijvingen voor GAW'!AZ37</f>
        <v>82897.689219305408</v>
      </c>
      <c r="W42" s="86">
        <f>'8. Afschrijvingen voor GAW'!BA37</f>
        <v>75529.005733144935</v>
      </c>
      <c r="X42" s="86">
        <f>'8. Afschrijvingen voor GAW'!BB37</f>
        <v>68815.316334643168</v>
      </c>
      <c r="Y42" s="86">
        <f>'8. Afschrijvingen voor GAW'!BC37</f>
        <v>67176.856421913559</v>
      </c>
      <c r="Z42" s="86">
        <f>'8. Afschrijvingen voor GAW'!BD37</f>
        <v>67176.856421913559</v>
      </c>
      <c r="AB42" s="122"/>
      <c r="AC42" s="87">
        <f t="shared" si="6"/>
        <v>1376185.6407886767</v>
      </c>
      <c r="AD42" s="87">
        <f t="shared" si="5"/>
        <v>1351882.7879832597</v>
      </c>
      <c r="AE42" s="87">
        <f t="shared" si="5"/>
        <v>1321510.4880132356</v>
      </c>
      <c r="AF42" s="87">
        <f t="shared" si="5"/>
        <v>1295326.1406693456</v>
      </c>
      <c r="AG42" s="87">
        <f t="shared" si="5"/>
        <v>1244460.8946576957</v>
      </c>
      <c r="AH42" s="87">
        <f t="shared" si="5"/>
        <v>1190087.5263372671</v>
      </c>
      <c r="AI42" s="87">
        <f t="shared" si="5"/>
        <v>1128009.9878012962</v>
      </c>
      <c r="AJ42" s="87">
        <f t="shared" si="5"/>
        <v>1078442.0060516279</v>
      </c>
      <c r="AK42" s="87">
        <f t="shared" si="5"/>
        <v>1034356.6040466687</v>
      </c>
      <c r="AL42" s="87">
        <f t="shared" si="5"/>
        <v>994717.38967223512</v>
      </c>
      <c r="AM42" s="87">
        <f t="shared" si="5"/>
        <v>932599.00371718605</v>
      </c>
      <c r="AN42" s="87">
        <f t="shared" si="5"/>
        <v>849701.31449788064</v>
      </c>
      <c r="AO42" s="87">
        <f t="shared" si="5"/>
        <v>774172.3087647357</v>
      </c>
      <c r="AP42" s="87">
        <f t="shared" si="5"/>
        <v>705356.99243009253</v>
      </c>
      <c r="AQ42" s="87">
        <f t="shared" si="5"/>
        <v>638180.13600817893</v>
      </c>
      <c r="AR42" s="87">
        <f t="shared" si="5"/>
        <v>571003.27958626533</v>
      </c>
    </row>
    <row r="43" spans="1:44" s="20" customFormat="1" x14ac:dyDescent="0.2">
      <c r="A43" s="40"/>
      <c r="B43" s="86">
        <f>'3. Investeringen'!B24</f>
        <v>10</v>
      </c>
      <c r="C43" s="86" t="str">
        <f>'3. Investeringen'!G24</f>
        <v>Nieuwe investeringen TD</v>
      </c>
      <c r="D43" s="86">
        <f>'3. Investeringen'!K24</f>
        <v>2005</v>
      </c>
      <c r="E43" s="121">
        <f>'3. Investeringen'!N24</f>
        <v>2011</v>
      </c>
      <c r="F43" s="86">
        <f>'3. Investeringen'!O24</f>
        <v>63715</v>
      </c>
      <c r="G43" s="86">
        <f>'3. Investeringen'!P24</f>
        <v>68827.058036635179</v>
      </c>
      <c r="I43" s="86">
        <f>'6. Investeringen per jaar'!I24</f>
        <v>1</v>
      </c>
      <c r="K43" s="86">
        <f>'8. Afschrijvingen voor GAW'!AO38</f>
        <v>0</v>
      </c>
      <c r="L43" s="86">
        <f>'8. Afschrijvingen voor GAW'!AP38</f>
        <v>0</v>
      </c>
      <c r="M43" s="86">
        <f>'8. Afschrijvingen voor GAW'!AQ38</f>
        <v>0</v>
      </c>
      <c r="N43" s="86">
        <f>'8. Afschrijvingen voor GAW'!AR38</f>
        <v>0</v>
      </c>
      <c r="O43" s="86">
        <f>'8. Afschrijvingen voor GAW'!AS38</f>
        <v>0</v>
      </c>
      <c r="P43" s="86">
        <f>'8. Afschrijvingen voor GAW'!AT38</f>
        <v>0</v>
      </c>
      <c r="Q43" s="86">
        <f>'8. Afschrijvingen voor GAW'!AU38</f>
        <v>0</v>
      </c>
      <c r="R43" s="86">
        <f>'8. Afschrijvingen voor GAW'!AV38</f>
        <v>0</v>
      </c>
      <c r="S43" s="86">
        <f>'8. Afschrijvingen voor GAW'!AW38</f>
        <v>0</v>
      </c>
      <c r="T43" s="86">
        <f>'8. Afschrijvingen voor GAW'!AX38</f>
        <v>0</v>
      </c>
      <c r="U43" s="86">
        <f>'8. Afschrijvingen voor GAW'!AY38</f>
        <v>0</v>
      </c>
      <c r="V43" s="86">
        <f>'8. Afschrijvingen voor GAW'!AZ38</f>
        <v>0</v>
      </c>
      <c r="W43" s="86">
        <f>'8. Afschrijvingen voor GAW'!BA38</f>
        <v>0</v>
      </c>
      <c r="X43" s="86">
        <f>'8. Afschrijvingen voor GAW'!BB38</f>
        <v>0</v>
      </c>
      <c r="Y43" s="86">
        <f>'8. Afschrijvingen voor GAW'!BC38</f>
        <v>0</v>
      </c>
      <c r="Z43" s="86">
        <f>'8. Afschrijvingen voor GAW'!BD38</f>
        <v>0</v>
      </c>
      <c r="AB43" s="122"/>
      <c r="AC43" s="87">
        <f t="shared" si="6"/>
        <v>69859.463907184705</v>
      </c>
      <c r="AD43" s="87">
        <f t="shared" si="5"/>
        <v>71675.809968771515</v>
      </c>
      <c r="AE43" s="87">
        <f t="shared" si="5"/>
        <v>73324.353598053247</v>
      </c>
      <c r="AF43" s="87">
        <f t="shared" si="5"/>
        <v>75377.435498798746</v>
      </c>
      <c r="AG43" s="87">
        <f t="shared" si="5"/>
        <v>76131.209853786728</v>
      </c>
      <c r="AH43" s="87">
        <f t="shared" si="5"/>
        <v>76740.259532617027</v>
      </c>
      <c r="AI43" s="87">
        <f t="shared" si="5"/>
        <v>76893.740051682267</v>
      </c>
      <c r="AJ43" s="87">
        <f t="shared" si="5"/>
        <v>77970.252412405825</v>
      </c>
      <c r="AK43" s="87">
        <f t="shared" si="5"/>
        <v>79607.627713066337</v>
      </c>
      <c r="AL43" s="87">
        <f t="shared" si="5"/>
        <v>81836.641289032195</v>
      </c>
      <c r="AM43" s="87">
        <f t="shared" si="5"/>
        <v>82409.497778055418</v>
      </c>
      <c r="AN43" s="87">
        <f t="shared" si="5"/>
        <v>82409.497778055418</v>
      </c>
      <c r="AO43" s="87">
        <f t="shared" si="5"/>
        <v>82409.497778055418</v>
      </c>
      <c r="AP43" s="87">
        <f t="shared" si="5"/>
        <v>82409.497778055418</v>
      </c>
      <c r="AQ43" s="87">
        <f t="shared" si="5"/>
        <v>82409.497778055418</v>
      </c>
      <c r="AR43" s="87">
        <f t="shared" si="5"/>
        <v>82409.497778055418</v>
      </c>
    </row>
    <row r="44" spans="1:44" s="20" customFormat="1" x14ac:dyDescent="0.2">
      <c r="A44" s="40"/>
      <c r="B44" s="86">
        <f>'3. Investeringen'!B25</f>
        <v>11</v>
      </c>
      <c r="C44" s="86" t="str">
        <f>'3. Investeringen'!G25</f>
        <v>Nieuwe investeringen TD</v>
      </c>
      <c r="D44" s="86">
        <f>'3. Investeringen'!K25</f>
        <v>2006</v>
      </c>
      <c r="E44" s="121">
        <f>'3. Investeringen'!N25</f>
        <v>2011</v>
      </c>
      <c r="F44" s="86">
        <f>'3. Investeringen'!O25</f>
        <v>3561468.4617226971</v>
      </c>
      <c r="G44" s="86">
        <f>'3. Investeringen'!P25</f>
        <v>3779191.0179375629</v>
      </c>
      <c r="I44" s="86">
        <f>'6. Investeringen per jaar'!I25</f>
        <v>1</v>
      </c>
      <c r="K44" s="86">
        <f>'8. Afschrijvingen voor GAW'!AO39</f>
        <v>75957.997687259922</v>
      </c>
      <c r="L44" s="86">
        <f>'8. Afschrijvingen voor GAW'!AP39</f>
        <v>77932.905627128683</v>
      </c>
      <c r="M44" s="86">
        <f>'8. Afschrijvingen voor GAW'!AQ39</f>
        <v>79725.362456552641</v>
      </c>
      <c r="N44" s="86">
        <f>'8. Afschrijvingen voor GAW'!AR39</f>
        <v>81957.67260533612</v>
      </c>
      <c r="O44" s="86">
        <f>'8. Afschrijvingen voor GAW'!AS39</f>
        <v>82777.249331389467</v>
      </c>
      <c r="P44" s="86">
        <f>'8. Afschrijvingen voor GAW'!AT39</f>
        <v>83439.467326040583</v>
      </c>
      <c r="Q44" s="86">
        <f>'8. Afschrijvingen voor GAW'!AU39</f>
        <v>83606.346260692677</v>
      </c>
      <c r="R44" s="86">
        <f>'8. Afschrijvingen voor GAW'!AV39</f>
        <v>84776.835108342377</v>
      </c>
      <c r="S44" s="86">
        <f>'8. Afschrijvingen voor GAW'!AW39</f>
        <v>86557.148645617548</v>
      </c>
      <c r="T44" s="86">
        <f>'8. Afschrijvingen voor GAW'!AX39</f>
        <v>88980.74880769485</v>
      </c>
      <c r="U44" s="86">
        <f>'8. Afschrijvingen voor GAW'!AY39</f>
        <v>89603.614049348689</v>
      </c>
      <c r="V44" s="86">
        <f>'8. Afschrijvingen voor GAW'!AZ39</f>
        <v>107524.33685921841</v>
      </c>
      <c r="W44" s="86">
        <f>'8. Afschrijvingen voor GAW'!BA39</f>
        <v>104257.77472678645</v>
      </c>
      <c r="X44" s="86">
        <f>'8. Afschrijvingen voor GAW'!BB39</f>
        <v>101090.44992496003</v>
      </c>
      <c r="Y44" s="86">
        <f>'8. Afschrijvingen voor GAW'!BC39</f>
        <v>98019.347648758703</v>
      </c>
      <c r="Z44" s="86">
        <f>'8. Afschrijvingen voor GAW'!BD39</f>
        <v>95041.544682214124</v>
      </c>
      <c r="AB44" s="122"/>
      <c r="AC44" s="87">
        <f t="shared" si="6"/>
        <v>3759920.8855193658</v>
      </c>
      <c r="AD44" s="87">
        <f t="shared" si="5"/>
        <v>3779745.9229157409</v>
      </c>
      <c r="AE44" s="87">
        <f t="shared" si="5"/>
        <v>3786954.7166862497</v>
      </c>
      <c r="AF44" s="87">
        <f t="shared" si="5"/>
        <v>3811031.7761481288</v>
      </c>
      <c r="AG44" s="87">
        <f t="shared" si="5"/>
        <v>3766364.8445782205</v>
      </c>
      <c r="AH44" s="87">
        <f t="shared" si="5"/>
        <v>3713056.2960088057</v>
      </c>
      <c r="AI44" s="87">
        <f t="shared" si="5"/>
        <v>3636876.062340131</v>
      </c>
      <c r="AJ44" s="87">
        <f t="shared" si="5"/>
        <v>3603015.4921045504</v>
      </c>
      <c r="AK44" s="87">
        <f t="shared" si="5"/>
        <v>3592121.6687931279</v>
      </c>
      <c r="AL44" s="87">
        <f t="shared" si="5"/>
        <v>3603720.3267116407</v>
      </c>
      <c r="AM44" s="87">
        <f t="shared" si="5"/>
        <v>3539342.7549492731</v>
      </c>
      <c r="AN44" s="87">
        <f t="shared" si="5"/>
        <v>3431818.4180900548</v>
      </c>
      <c r="AO44" s="87">
        <f t="shared" si="5"/>
        <v>3327560.6433632681</v>
      </c>
      <c r="AP44" s="87">
        <f t="shared" si="5"/>
        <v>3226470.1934383083</v>
      </c>
      <c r="AQ44" s="87">
        <f t="shared" si="5"/>
        <v>3128450.8457895494</v>
      </c>
      <c r="AR44" s="87">
        <f t="shared" si="5"/>
        <v>3033409.3011073354</v>
      </c>
    </row>
    <row r="45" spans="1:44" s="20" customFormat="1" x14ac:dyDescent="0.2">
      <c r="A45" s="40"/>
      <c r="B45" s="86">
        <f>'3. Investeringen'!B26</f>
        <v>12</v>
      </c>
      <c r="C45" s="86" t="str">
        <f>'3. Investeringen'!G26</f>
        <v>Nieuwe investeringen TD</v>
      </c>
      <c r="D45" s="86">
        <f>'3. Investeringen'!K26</f>
        <v>2006</v>
      </c>
      <c r="E45" s="121">
        <f>'3. Investeringen'!N26</f>
        <v>2011</v>
      </c>
      <c r="F45" s="86">
        <f>'3. Investeringen'!O26</f>
        <v>9466633.1972086541</v>
      </c>
      <c r="G45" s="86">
        <f>'3. Investeringen'!P26</f>
        <v>10045355.036415346</v>
      </c>
      <c r="I45" s="86">
        <f>'6. Investeringen per jaar'!I26</f>
        <v>1</v>
      </c>
      <c r="K45" s="86">
        <f>'8. Afschrijvingen voor GAW'!AO40</f>
        <v>251753.95955460673</v>
      </c>
      <c r="L45" s="86">
        <f>'8. Afschrijvingen voor GAW'!AP40</f>
        <v>258299.56250302651</v>
      </c>
      <c r="M45" s="86">
        <f>'8. Afschrijvingen voor GAW'!AQ40</f>
        <v>264240.45244059607</v>
      </c>
      <c r="N45" s="86">
        <f>'8. Afschrijvingen voor GAW'!AR40</f>
        <v>271639.18510893278</v>
      </c>
      <c r="O45" s="86">
        <f>'8. Afschrijvingen voor GAW'!AS40</f>
        <v>274355.5769600221</v>
      </c>
      <c r="P45" s="86">
        <f>'8. Afschrijvingen voor GAW'!AT40</f>
        <v>276550.42157570226</v>
      </c>
      <c r="Q45" s="86">
        <f>'8. Afschrijvingen voor GAW'!AU40</f>
        <v>277103.52241885371</v>
      </c>
      <c r="R45" s="86">
        <f>'8. Afschrijvingen voor GAW'!AV40</f>
        <v>280982.97173271771</v>
      </c>
      <c r="S45" s="86">
        <f>'8. Afschrijvingen voor GAW'!AW40</f>
        <v>286883.61413910473</v>
      </c>
      <c r="T45" s="86">
        <f>'8. Afschrijvingen voor GAW'!AX40</f>
        <v>294916.35533499962</v>
      </c>
      <c r="U45" s="86">
        <f>'8. Afschrijvingen voor GAW'!AY40</f>
        <v>296980.76982234459</v>
      </c>
      <c r="V45" s="86">
        <f>'8. Afschrijvingen voor GAW'!AZ40</f>
        <v>356376.92378681345</v>
      </c>
      <c r="W45" s="86">
        <f>'8. Afschrijvingen voor GAW'!BA40</f>
        <v>341880.2353615872</v>
      </c>
      <c r="X45" s="86">
        <f>'8. Afschrijvingen voor GAW'!BB40</f>
        <v>327973.24273670907</v>
      </c>
      <c r="Y45" s="86">
        <f>'8. Afschrijvingen voor GAW'!BC40</f>
        <v>314631.95828640228</v>
      </c>
      <c r="Z45" s="86">
        <f>'8. Afschrijvingen voor GAW'!BD40</f>
        <v>301833.3701527181</v>
      </c>
      <c r="AB45" s="122"/>
      <c r="AC45" s="87">
        <f t="shared" si="6"/>
        <v>9944281.4024069682</v>
      </c>
      <c r="AD45" s="87">
        <f t="shared" si="5"/>
        <v>9944533.1563665234</v>
      </c>
      <c r="AE45" s="87">
        <f t="shared" si="5"/>
        <v>9909016.9665223565</v>
      </c>
      <c r="AF45" s="87">
        <f t="shared" si="5"/>
        <v>9914830.2564760484</v>
      </c>
      <c r="AG45" s="87">
        <f t="shared" si="5"/>
        <v>9739622.9820807874</v>
      </c>
      <c r="AH45" s="87">
        <f t="shared" si="5"/>
        <v>9540989.544361731</v>
      </c>
      <c r="AI45" s="87">
        <f t="shared" si="5"/>
        <v>9282968.0010316018</v>
      </c>
      <c r="AJ45" s="87">
        <f t="shared" si="5"/>
        <v>9131946.581313327</v>
      </c>
      <c r="AK45" s="87">
        <f t="shared" si="5"/>
        <v>9036833.8453818019</v>
      </c>
      <c r="AL45" s="87">
        <f t="shared" si="5"/>
        <v>8994948.837717494</v>
      </c>
      <c r="AM45" s="87">
        <f t="shared" si="5"/>
        <v>8760932.7097591721</v>
      </c>
      <c r="AN45" s="87">
        <f t="shared" si="5"/>
        <v>8404555.7859723587</v>
      </c>
      <c r="AO45" s="87">
        <f t="shared" si="5"/>
        <v>8062675.5506107714</v>
      </c>
      <c r="AP45" s="87">
        <f t="shared" si="5"/>
        <v>7734702.3078740621</v>
      </c>
      <c r="AQ45" s="87">
        <f t="shared" si="5"/>
        <v>7420070.3495876603</v>
      </c>
      <c r="AR45" s="87">
        <f t="shared" si="5"/>
        <v>7118236.9794349419</v>
      </c>
    </row>
    <row r="46" spans="1:44" s="20" customFormat="1" x14ac:dyDescent="0.2">
      <c r="A46" s="40"/>
      <c r="B46" s="86">
        <f>'3. Investeringen'!B27</f>
        <v>13</v>
      </c>
      <c r="C46" s="86" t="str">
        <f>'3. Investeringen'!G27</f>
        <v>Nieuwe investeringen TD</v>
      </c>
      <c r="D46" s="86">
        <f>'3. Investeringen'!K27</f>
        <v>2006</v>
      </c>
      <c r="E46" s="121">
        <f>'3. Investeringen'!N27</f>
        <v>2011</v>
      </c>
      <c r="F46" s="86">
        <f>'3. Investeringen'!O27</f>
        <v>1856639.3607120616</v>
      </c>
      <c r="G46" s="86">
        <f>'3. Investeringen'!P27</f>
        <v>1970140.9323047628</v>
      </c>
      <c r="I46" s="86">
        <f>'6. Investeringen per jaar'!I27</f>
        <v>1</v>
      </c>
      <c r="K46" s="86">
        <f>'8. Afschrijvingen voor GAW'!AO41</f>
        <v>78419.335148601313</v>
      </c>
      <c r="L46" s="86">
        <f>'8. Afschrijvingen voor GAW'!AP41</f>
        <v>80458.237862464972</v>
      </c>
      <c r="M46" s="86">
        <f>'8. Afschrijvingen voor GAW'!AQ41</f>
        <v>82308.777333301652</v>
      </c>
      <c r="N46" s="86">
        <f>'8. Afschrijvingen voor GAW'!AR41</f>
        <v>84613.423098634114</v>
      </c>
      <c r="O46" s="86">
        <f>'8. Afschrijvingen voor GAW'!AS41</f>
        <v>85459.557329620438</v>
      </c>
      <c r="P46" s="86">
        <f>'8. Afschrijvingen voor GAW'!AT41</f>
        <v>86143.233788257407</v>
      </c>
      <c r="Q46" s="86">
        <f>'8. Afschrijvingen voor GAW'!AU41</f>
        <v>86315.520255833922</v>
      </c>
      <c r="R46" s="86">
        <f>'8. Afschrijvingen voor GAW'!AV41</f>
        <v>87523.937539415609</v>
      </c>
      <c r="S46" s="86">
        <f>'8. Afschrijvingen voor GAW'!AW41</f>
        <v>89361.940227743326</v>
      </c>
      <c r="T46" s="86">
        <f>'8. Afschrijvingen voor GAW'!AX41</f>
        <v>91864.074554120132</v>
      </c>
      <c r="U46" s="86">
        <f>'8. Afschrijvingen voor GAW'!AY41</f>
        <v>92507.123075998956</v>
      </c>
      <c r="V46" s="86">
        <f>'8. Afschrijvingen voor GAW'!AZ41</f>
        <v>111008.54769119871</v>
      </c>
      <c r="W46" s="86">
        <f>'8. Afschrijvingen voor GAW'!BA41</f>
        <v>101821.6333995133</v>
      </c>
      <c r="X46" s="86">
        <f>'8. Afschrijvingen voor GAW'!BB41</f>
        <v>93395.015463001866</v>
      </c>
      <c r="Y46" s="86">
        <f>'8. Afschrijvingen voor GAW'!BC41</f>
        <v>90011.138091153975</v>
      </c>
      <c r="Z46" s="86">
        <f>'8. Afschrijvingen voor GAW'!BD41</f>
        <v>90011.138091153975</v>
      </c>
      <c r="AB46" s="122"/>
      <c r="AC46" s="87">
        <f t="shared" si="6"/>
        <v>1921273.7111407327</v>
      </c>
      <c r="AD46" s="87">
        <f t="shared" si="5"/>
        <v>1890768.5897679268</v>
      </c>
      <c r="AE46" s="87">
        <f t="shared" si="5"/>
        <v>1851947.4899992873</v>
      </c>
      <c r="AF46" s="87">
        <f t="shared" si="5"/>
        <v>1819188.5966206333</v>
      </c>
      <c r="AG46" s="87">
        <f t="shared" si="5"/>
        <v>1751920.9252572192</v>
      </c>
      <c r="AH46" s="87">
        <f t="shared" si="5"/>
        <v>1679793.0588710196</v>
      </c>
      <c r="AI46" s="87">
        <f t="shared" si="5"/>
        <v>1596837.1247329279</v>
      </c>
      <c r="AJ46" s="87">
        <f t="shared" si="5"/>
        <v>1531668.9069397731</v>
      </c>
      <c r="AK46" s="87">
        <f t="shared" si="5"/>
        <v>1474472.0137577651</v>
      </c>
      <c r="AL46" s="87">
        <f t="shared" si="5"/>
        <v>1423893.1555888623</v>
      </c>
      <c r="AM46" s="87">
        <f t="shared" si="5"/>
        <v>1341353.2846019852</v>
      </c>
      <c r="AN46" s="87">
        <f t="shared" si="5"/>
        <v>1230344.7369107865</v>
      </c>
      <c r="AO46" s="87">
        <f t="shared" si="5"/>
        <v>1128523.1035112732</v>
      </c>
      <c r="AP46" s="87">
        <f t="shared" si="5"/>
        <v>1035128.0880482713</v>
      </c>
      <c r="AQ46" s="87">
        <f t="shared" si="5"/>
        <v>945116.94995711732</v>
      </c>
      <c r="AR46" s="87">
        <f t="shared" si="5"/>
        <v>855105.81186596339</v>
      </c>
    </row>
    <row r="47" spans="1:44" s="20" customFormat="1" x14ac:dyDescent="0.2">
      <c r="A47" s="40"/>
      <c r="B47" s="86">
        <f>'3. Investeringen'!B28</f>
        <v>14</v>
      </c>
      <c r="C47" s="86" t="str">
        <f>'3. Investeringen'!G28</f>
        <v>Nieuwe investeringen TD</v>
      </c>
      <c r="D47" s="86">
        <f>'3. Investeringen'!K28</f>
        <v>2006</v>
      </c>
      <c r="E47" s="121">
        <f>'3. Investeringen'!N28</f>
        <v>2011</v>
      </c>
      <c r="F47" s="86">
        <f>'3. Investeringen'!O28</f>
        <v>22365</v>
      </c>
      <c r="G47" s="86">
        <f>'3. Investeringen'!P28</f>
        <v>23732.235178994157</v>
      </c>
      <c r="I47" s="86">
        <f>'6. Investeringen per jaar'!I28</f>
        <v>1</v>
      </c>
      <c r="K47" s="86">
        <f>'8. Afschrijvingen voor GAW'!AO42</f>
        <v>0</v>
      </c>
      <c r="L47" s="86">
        <f>'8. Afschrijvingen voor GAW'!AP42</f>
        <v>0</v>
      </c>
      <c r="M47" s="86">
        <f>'8. Afschrijvingen voor GAW'!AQ42</f>
        <v>0</v>
      </c>
      <c r="N47" s="86">
        <f>'8. Afschrijvingen voor GAW'!AR42</f>
        <v>0</v>
      </c>
      <c r="O47" s="86">
        <f>'8. Afschrijvingen voor GAW'!AS42</f>
        <v>0</v>
      </c>
      <c r="P47" s="86">
        <f>'8. Afschrijvingen voor GAW'!AT42</f>
        <v>0</v>
      </c>
      <c r="Q47" s="86">
        <f>'8. Afschrijvingen voor GAW'!AU42</f>
        <v>0</v>
      </c>
      <c r="R47" s="86">
        <f>'8. Afschrijvingen voor GAW'!AV42</f>
        <v>0</v>
      </c>
      <c r="S47" s="86">
        <f>'8. Afschrijvingen voor GAW'!AW42</f>
        <v>0</v>
      </c>
      <c r="T47" s="86">
        <f>'8. Afschrijvingen voor GAW'!AX42</f>
        <v>0</v>
      </c>
      <c r="U47" s="86">
        <f>'8. Afschrijvingen voor GAW'!AY42</f>
        <v>0</v>
      </c>
      <c r="V47" s="86">
        <f>'8. Afschrijvingen voor GAW'!AZ42</f>
        <v>0</v>
      </c>
      <c r="W47" s="86">
        <f>'8. Afschrijvingen voor GAW'!BA42</f>
        <v>0</v>
      </c>
      <c r="X47" s="86">
        <f>'8. Afschrijvingen voor GAW'!BB42</f>
        <v>0</v>
      </c>
      <c r="Y47" s="86">
        <f>'8. Afschrijvingen voor GAW'!BC42</f>
        <v>0</v>
      </c>
      <c r="Z47" s="86">
        <f>'8. Afschrijvingen voor GAW'!BD42</f>
        <v>0</v>
      </c>
      <c r="AB47" s="122"/>
      <c r="AC47" s="87">
        <f t="shared" si="6"/>
        <v>24088.218706679068</v>
      </c>
      <c r="AD47" s="87">
        <f t="shared" si="5"/>
        <v>24714.512393052726</v>
      </c>
      <c r="AE47" s="87">
        <f t="shared" si="5"/>
        <v>25282.946178092938</v>
      </c>
      <c r="AF47" s="87">
        <f t="shared" si="5"/>
        <v>25990.868671079541</v>
      </c>
      <c r="AG47" s="87">
        <f t="shared" si="5"/>
        <v>26250.777357790335</v>
      </c>
      <c r="AH47" s="87">
        <f t="shared" si="5"/>
        <v>26460.783576652659</v>
      </c>
      <c r="AI47" s="87">
        <f t="shared" si="5"/>
        <v>26513.705143805964</v>
      </c>
      <c r="AJ47" s="87">
        <f t="shared" si="5"/>
        <v>26884.89701581925</v>
      </c>
      <c r="AK47" s="87">
        <f t="shared" si="5"/>
        <v>27449.47985315145</v>
      </c>
      <c r="AL47" s="87">
        <f t="shared" si="5"/>
        <v>28218.065289039692</v>
      </c>
      <c r="AM47" s="87">
        <f t="shared" si="5"/>
        <v>28415.591746062968</v>
      </c>
      <c r="AN47" s="87">
        <f t="shared" si="5"/>
        <v>28415.591746062968</v>
      </c>
      <c r="AO47" s="87">
        <f t="shared" si="5"/>
        <v>28415.591746062968</v>
      </c>
      <c r="AP47" s="87">
        <f t="shared" si="5"/>
        <v>28415.591746062968</v>
      </c>
      <c r="AQ47" s="87">
        <f t="shared" si="5"/>
        <v>28415.591746062968</v>
      </c>
      <c r="AR47" s="87">
        <f t="shared" si="5"/>
        <v>28415.591746062968</v>
      </c>
    </row>
    <row r="48" spans="1:44" s="20" customFormat="1" x14ac:dyDescent="0.2">
      <c r="A48" s="40"/>
      <c r="B48" s="86">
        <f>'3. Investeringen'!B29</f>
        <v>15</v>
      </c>
      <c r="C48" s="86" t="str">
        <f>'3. Investeringen'!G29</f>
        <v>Nieuwe investeringen TD</v>
      </c>
      <c r="D48" s="86">
        <f>'3. Investeringen'!K29</f>
        <v>2007</v>
      </c>
      <c r="E48" s="121">
        <f>'3. Investeringen'!N29</f>
        <v>2011</v>
      </c>
      <c r="F48" s="86">
        <f>'3. Investeringen'!O29</f>
        <v>4006614.7909090915</v>
      </c>
      <c r="G48" s="86">
        <f>'3. Investeringen'!P29</f>
        <v>4192850.4839905542</v>
      </c>
      <c r="I48" s="86">
        <f>'6. Investeringen per jaar'!I29</f>
        <v>1</v>
      </c>
      <c r="K48" s="86">
        <f>'8. Afschrijvingen voor GAW'!AO43</f>
        <v>82635.791092241008</v>
      </c>
      <c r="L48" s="86">
        <f>'8. Afschrijvingen voor GAW'!AP43</f>
        <v>84784.321660639296</v>
      </c>
      <c r="M48" s="86">
        <f>'8. Afschrijvingen voor GAW'!AQ43</f>
        <v>86734.36105883398</v>
      </c>
      <c r="N48" s="86">
        <f>'8. Afschrijvingen voor GAW'!AR43</f>
        <v>89162.923168481328</v>
      </c>
      <c r="O48" s="86">
        <f>'8. Afschrijvingen voor GAW'!AS43</f>
        <v>90054.552400166154</v>
      </c>
      <c r="P48" s="86">
        <f>'8. Afschrijvingen voor GAW'!AT43</f>
        <v>90774.988819367485</v>
      </c>
      <c r="Q48" s="86">
        <f>'8. Afschrijvingen voor GAW'!AU43</f>
        <v>90956.5387970062</v>
      </c>
      <c r="R48" s="86">
        <f>'8. Afschrijvingen voor GAW'!AV43</f>
        <v>92229.930340164283</v>
      </c>
      <c r="S48" s="86">
        <f>'8. Afschrijvingen voor GAW'!AW43</f>
        <v>94166.758877307715</v>
      </c>
      <c r="T48" s="86">
        <f>'8. Afschrijvingen voor GAW'!AX43</f>
        <v>96803.428125872335</v>
      </c>
      <c r="U48" s="86">
        <f>'8. Afschrijvingen voor GAW'!AY43</f>
        <v>97481.052122753448</v>
      </c>
      <c r="V48" s="86">
        <f>'8. Afschrijvingen voor GAW'!AZ43</f>
        <v>116977.2625473041</v>
      </c>
      <c r="W48" s="86">
        <f>'8. Afschrijvingen voor GAW'!BA43</f>
        <v>113511.26958293954</v>
      </c>
      <c r="X48" s="86">
        <f>'8. Afschrijvingen voor GAW'!BB43</f>
        <v>110147.97270640799</v>
      </c>
      <c r="Y48" s="86">
        <f>'8. Afschrijvingen voor GAW'!BC43</f>
        <v>106884.32907066256</v>
      </c>
      <c r="Z48" s="86">
        <f>'8. Afschrijvingen voor GAW'!BD43</f>
        <v>103717.38598708737</v>
      </c>
      <c r="AB48" s="122"/>
      <c r="AC48" s="87">
        <f t="shared" si="6"/>
        <v>4173107.4501581714</v>
      </c>
      <c r="AD48" s="87">
        <f t="shared" si="5"/>
        <v>4196823.9222016446</v>
      </c>
      <c r="AE48" s="87">
        <f t="shared" si="5"/>
        <v>4206616.511353448</v>
      </c>
      <c r="AF48" s="87">
        <f t="shared" si="5"/>
        <v>4235238.8505028635</v>
      </c>
      <c r="AG48" s="87">
        <f t="shared" si="5"/>
        <v>4187536.6866077259</v>
      </c>
      <c r="AH48" s="87">
        <f t="shared" si="5"/>
        <v>4130261.9912812207</v>
      </c>
      <c r="AI48" s="87">
        <f t="shared" si="5"/>
        <v>4047565.9764667773</v>
      </c>
      <c r="AJ48" s="87">
        <f t="shared" si="5"/>
        <v>4012001.9697971479</v>
      </c>
      <c r="AK48" s="87">
        <f t="shared" si="5"/>
        <v>4002087.2522855802</v>
      </c>
      <c r="AL48" s="87">
        <f t="shared" si="5"/>
        <v>4017342.2672237041</v>
      </c>
      <c r="AM48" s="87">
        <f t="shared" si="5"/>
        <v>3947982.610971516</v>
      </c>
      <c r="AN48" s="87">
        <f t="shared" si="5"/>
        <v>3831005.3484242121</v>
      </c>
      <c r="AO48" s="87">
        <f t="shared" si="5"/>
        <v>3717494.0788412727</v>
      </c>
      <c r="AP48" s="87">
        <f t="shared" si="5"/>
        <v>3607346.106134865</v>
      </c>
      <c r="AQ48" s="87">
        <f t="shared" si="5"/>
        <v>3500461.7770642024</v>
      </c>
      <c r="AR48" s="87">
        <f t="shared" si="5"/>
        <v>3396744.3910771152</v>
      </c>
    </row>
    <row r="49" spans="1:44" s="20" customFormat="1" x14ac:dyDescent="0.2">
      <c r="A49" s="40"/>
      <c r="B49" s="86">
        <f>'3. Investeringen'!B30</f>
        <v>16</v>
      </c>
      <c r="C49" s="86" t="str">
        <f>'3. Investeringen'!G30</f>
        <v>Nieuwe investeringen TD</v>
      </c>
      <c r="D49" s="86">
        <f>'3. Investeringen'!K30</f>
        <v>2007</v>
      </c>
      <c r="E49" s="121">
        <f>'3. Investeringen'!N30</f>
        <v>2011</v>
      </c>
      <c r="F49" s="86">
        <f>'3. Investeringen'!O30</f>
        <v>15493742.799999999</v>
      </c>
      <c r="G49" s="86">
        <f>'3. Investeringen'!P30</f>
        <v>16213923.820479194</v>
      </c>
      <c r="I49" s="86">
        <f>'6. Investeringen per jaar'!I30</f>
        <v>1</v>
      </c>
      <c r="K49" s="86">
        <f>'8. Afschrijvingen voor GAW'!AO44</f>
        <v>396557.41392256331</v>
      </c>
      <c r="L49" s="86">
        <f>'8. Afschrijvingen voor GAW'!AP44</f>
        <v>406867.90668454993</v>
      </c>
      <c r="M49" s="86">
        <f>'8. Afschrijvingen voor GAW'!AQ44</f>
        <v>416225.86853829451</v>
      </c>
      <c r="N49" s="86">
        <f>'8. Afschrijvingen voor GAW'!AR44</f>
        <v>427880.19285736675</v>
      </c>
      <c r="O49" s="86">
        <f>'8. Afschrijvingen voor GAW'!AS44</f>
        <v>432158.99478594045</v>
      </c>
      <c r="P49" s="86">
        <f>'8. Afschrijvingen voor GAW'!AT44</f>
        <v>435616.26674422796</v>
      </c>
      <c r="Q49" s="86">
        <f>'8. Afschrijvingen voor GAW'!AU44</f>
        <v>436487.49927771639</v>
      </c>
      <c r="R49" s="86">
        <f>'8. Afschrijvingen voor GAW'!AV44</f>
        <v>442598.32426760439</v>
      </c>
      <c r="S49" s="86">
        <f>'8. Afschrijvingen voor GAW'!AW44</f>
        <v>451892.88907722401</v>
      </c>
      <c r="T49" s="86">
        <f>'8. Afschrijvingen voor GAW'!AX44</f>
        <v>464545.88997138629</v>
      </c>
      <c r="U49" s="86">
        <f>'8. Afschrijvingen voor GAW'!AY44</f>
        <v>467797.711201186</v>
      </c>
      <c r="V49" s="86">
        <f>'8. Afschrijvingen voor GAW'!AZ44</f>
        <v>561357.25344142294</v>
      </c>
      <c r="W49" s="86">
        <f>'8. Afschrijvingen voor GAW'!BA44</f>
        <v>539271.06642077689</v>
      </c>
      <c r="X49" s="86">
        <f>'8. Afschrijvingen voor GAW'!BB44</f>
        <v>518053.84413536923</v>
      </c>
      <c r="Y49" s="86">
        <f>'8. Afschrijvingen voor GAW'!BC44</f>
        <v>497671.39780873171</v>
      </c>
      <c r="Z49" s="86">
        <f>'8. Afschrijvingen voor GAW'!BD44</f>
        <v>478090.88379658485</v>
      </c>
      <c r="AB49" s="122"/>
      <c r="AC49" s="87">
        <f t="shared" si="6"/>
        <v>16060575.263863817</v>
      </c>
      <c r="AD49" s="87">
        <f t="shared" si="5"/>
        <v>16071282.314039728</v>
      </c>
      <c r="AE49" s="87">
        <f t="shared" si="5"/>
        <v>16024695.938724346</v>
      </c>
      <c r="AF49" s="87">
        <f t="shared" si="5"/>
        <v>16045507.232151262</v>
      </c>
      <c r="AG49" s="87">
        <f t="shared" si="5"/>
        <v>15773803.309686836</v>
      </c>
      <c r="AH49" s="87">
        <f t="shared" si="5"/>
        <v>15464377.469420103</v>
      </c>
      <c r="AI49" s="87">
        <f t="shared" si="5"/>
        <v>15058818.725081228</v>
      </c>
      <c r="AJ49" s="87">
        <f t="shared" si="5"/>
        <v>14827043.862964761</v>
      </c>
      <c r="AK49" s="87">
        <f t="shared" si="5"/>
        <v>14686518.895009795</v>
      </c>
      <c r="AL49" s="87">
        <f t="shared" si="5"/>
        <v>14633195.534098683</v>
      </c>
      <c r="AM49" s="87">
        <f t="shared" si="5"/>
        <v>14267830.191636186</v>
      </c>
      <c r="AN49" s="87">
        <f t="shared" si="5"/>
        <v>13706472.938194763</v>
      </c>
      <c r="AO49" s="87">
        <f t="shared" si="5"/>
        <v>13167201.871773986</v>
      </c>
      <c r="AP49" s="87">
        <f t="shared" si="5"/>
        <v>12649148.027638616</v>
      </c>
      <c r="AQ49" s="87">
        <f t="shared" si="5"/>
        <v>12151476.629829884</v>
      </c>
      <c r="AR49" s="87">
        <f t="shared" si="5"/>
        <v>11673385.746033298</v>
      </c>
    </row>
    <row r="50" spans="1:44" s="20" customFormat="1" x14ac:dyDescent="0.2">
      <c r="A50" s="40"/>
      <c r="B50" s="86">
        <f>'3. Investeringen'!B31</f>
        <v>17</v>
      </c>
      <c r="C50" s="86" t="str">
        <f>'3. Investeringen'!G31</f>
        <v>Nieuwe investeringen TD</v>
      </c>
      <c r="D50" s="86">
        <f>'3. Investeringen'!K31</f>
        <v>2007</v>
      </c>
      <c r="E50" s="121">
        <f>'3. Investeringen'!N31</f>
        <v>2011</v>
      </c>
      <c r="F50" s="86">
        <f>'3. Investeringen'!O31</f>
        <v>1476901.5333333332</v>
      </c>
      <c r="G50" s="86">
        <f>'3. Investeringen'!P31</f>
        <v>1545550.953112219</v>
      </c>
      <c r="I50" s="86">
        <f>'6. Investeringen per jaar'!I31</f>
        <v>1</v>
      </c>
      <c r="K50" s="86">
        <f>'8. Afschrijvingen voor GAW'!AO45</f>
        <v>59197.51763807176</v>
      </c>
      <c r="L50" s="86">
        <f>'8. Afschrijvingen voor GAW'!AP45</f>
        <v>60736.653096661626</v>
      </c>
      <c r="M50" s="86">
        <f>'8. Afschrijvingen voor GAW'!AQ45</f>
        <v>62133.596117884837</v>
      </c>
      <c r="N50" s="86">
        <f>'8. Afschrijvingen voor GAW'!AR45</f>
        <v>63873.336809185603</v>
      </c>
      <c r="O50" s="86">
        <f>'8. Afschrijvingen voor GAW'!AS45</f>
        <v>64512.07017727747</v>
      </c>
      <c r="P50" s="86">
        <f>'8. Afschrijvingen voor GAW'!AT45</f>
        <v>65028.166738695683</v>
      </c>
      <c r="Q50" s="86">
        <f>'8. Afschrijvingen voor GAW'!AU45</f>
        <v>65158.223072173074</v>
      </c>
      <c r="R50" s="86">
        <f>'8. Afschrijvingen voor GAW'!AV45</f>
        <v>66070.438195183495</v>
      </c>
      <c r="S50" s="86">
        <f>'8. Afschrijvingen voor GAW'!AW45</f>
        <v>67457.917397282334</v>
      </c>
      <c r="T50" s="86">
        <f>'8. Afschrijvingen voor GAW'!AX45</f>
        <v>69346.739084406247</v>
      </c>
      <c r="U50" s="86">
        <f>'8. Afschrijvingen voor GAW'!AY45</f>
        <v>69832.166257997087</v>
      </c>
      <c r="V50" s="86">
        <f>'8. Afschrijvingen voor GAW'!AZ45</f>
        <v>83798.599509596519</v>
      </c>
      <c r="W50" s="86">
        <f>'8. Afschrijvingen voor GAW'!BA45</f>
        <v>77310.965999176129</v>
      </c>
      <c r="X50" s="86">
        <f>'8. Afschrijvingen voor GAW'!BB45</f>
        <v>71325.600889562498</v>
      </c>
      <c r="Y50" s="86">
        <f>'8. Afschrijvingen voor GAW'!BC45</f>
        <v>67997.072848049575</v>
      </c>
      <c r="Z50" s="86">
        <f>'8. Afschrijvingen voor GAW'!BD45</f>
        <v>67997.072848049575</v>
      </c>
      <c r="AB50" s="122"/>
      <c r="AC50" s="87">
        <f t="shared" si="6"/>
        <v>1509536.6997708306</v>
      </c>
      <c r="AD50" s="87">
        <f t="shared" ref="AD50:AD113" si="7">$I50*IF($D50&lt;2011,IF(AD$33=$E50,$G50*L$28-L50,
AC50*L$28-L50),
IF(AD$33=$E50,$F50-L50,
AC50*L$28-L50))</f>
        <v>1488048.0008682106</v>
      </c>
      <c r="AE50" s="87">
        <f t="shared" ref="AE50:AE113" si="8">$I50*IF($D50&lt;2011,IF(AE$33=$E50,$G50*M$28-M50,
AD50*M$28-M50),
IF(AE$33=$E50,$F50-M50,
AD50*M$28-M50))</f>
        <v>1460139.5087702945</v>
      </c>
      <c r="AF50" s="87">
        <f t="shared" ref="AF50:AF113" si="9">$I50*IF($D50&lt;2011,IF(AF$33=$E50,$G50*N$28-N50,
AE50*N$28-N50),
IF(AF$33=$E50,$F50-N50,
AE50*N$28-N50))</f>
        <v>1437150.0782066772</v>
      </c>
      <c r="AG50" s="87">
        <f t="shared" ref="AG50:AG113" si="10">$I50*IF($D50&lt;2011,IF(AG$33=$E50,$G50*O$28-O50,
AF50*O$28-O50),
IF(AG$33=$E50,$F50-O50,
AF50*O$28-O50))</f>
        <v>1387009.5088114664</v>
      </c>
      <c r="AH50" s="87">
        <f t="shared" ref="AH50:AH113" si="11">$I50*IF($D50&lt;2011,IF(AH$33=$E50,$G50*P$28-P50,
AG50*P$28-P50),
IF(AH$33=$E50,$F50-P50,
AG50*P$28-P50))</f>
        <v>1333077.4181432624</v>
      </c>
      <c r="AI50" s="87">
        <f t="shared" ref="AI50:AI113" si="12">$I50*IF($D50&lt;2011,IF(AI$33=$E50,$G50*Q$28-Q50,
AH50*Q$28-Q50),
IF(AI$33=$E50,$F50-Q50,
AH50*Q$28-Q50))</f>
        <v>1270585.3499073759</v>
      </c>
      <c r="AJ50" s="87">
        <f t="shared" ref="AJ50:AJ113" si="13">$I50*IF($D50&lt;2011,IF(AJ$33=$E50,$G50*R$28-R50,
AI50*R$28-R50),
IF(AJ$33=$E50,$F50-R50,
AI50*R$28-R50))</f>
        <v>1222303.1066108958</v>
      </c>
      <c r="AK50" s="87">
        <f t="shared" ref="AK50:AK113" si="14">$I50*IF($D50&lt;2011,IF(AK$33=$E50,$G50*S$28-S50,
AJ50*S$28-S50),
IF(AK$33=$E50,$F50-S50,
AJ50*S$28-S50))</f>
        <v>1180513.5544524421</v>
      </c>
      <c r="AL50" s="87">
        <f t="shared" ref="AL50:AL113" si="15">$I50*IF($D50&lt;2011,IF(AL$33=$E50,$G50*T$28-T50,
AK50*T$28-T50),
IF(AL$33=$E50,$F50-T50,
AK50*T$28-T50))</f>
        <v>1144221.1948927043</v>
      </c>
      <c r="AM50" s="87">
        <f t="shared" ref="AM50:AM113" si="16">$I50*IF($D50&lt;2011,IF(AM$33=$E50,$G50*U$28-U50,
AL50*U$28-U50),
IF(AM$33=$E50,$F50-U50,
AL50*U$28-U50))</f>
        <v>1082398.576998956</v>
      </c>
      <c r="AN50" s="87">
        <f t="shared" ref="AN50:AN113" si="17">$I50*IF($D50&lt;2011,IF(AN$33=$E50,$G50*V$28-V50,
AM50*V$28-V50),
IF(AN$33=$E50,$F50-V50,
AM50*V$28-V50))</f>
        <v>998599.97748935956</v>
      </c>
      <c r="AO50" s="87">
        <f t="shared" ref="AO50:AO113" si="18">$I50*IF($D50&lt;2011,IF(AO$33=$E50,$G50*W$28-W50,
AN50*W$28-W50),
IF(AO$33=$E50,$F50-W50,
AN50*W$28-W50))</f>
        <v>921289.01149018342</v>
      </c>
      <c r="AP50" s="87">
        <f t="shared" ref="AP50:AP113" si="19">$I50*IF($D50&lt;2011,IF(AP$33=$E50,$G50*X$28-X50,
AO50*X$28-X50),
IF(AP$33=$E50,$F50-X50,
AO50*X$28-X50))</f>
        <v>849963.4106006209</v>
      </c>
      <c r="AQ50" s="87">
        <f t="shared" ref="AQ50:AQ113" si="20">$I50*IF($D50&lt;2011,IF(AQ$33=$E50,$G50*Y$28-Y50,
AP50*Y$28-Y50),
IF(AQ$33=$E50,$F50-Y50,
AP50*Y$28-Y50))</f>
        <v>781966.33775257133</v>
      </c>
      <c r="AR50" s="87">
        <f t="shared" ref="AR50:AR113" si="21">$I50*IF($D50&lt;2011,IF(AR$33=$E50,$G50*Z$28-Z50,
AQ50*Z$28-Z50),
IF(AR$33=$E50,$F50-Z50,
AQ50*Z$28-Z50))</f>
        <v>713969.26490452175</v>
      </c>
    </row>
    <row r="51" spans="1:44" s="20" customFormat="1" x14ac:dyDescent="0.2">
      <c r="A51" s="40"/>
      <c r="B51" s="86">
        <f>'3. Investeringen'!B32</f>
        <v>18</v>
      </c>
      <c r="C51" s="86" t="str">
        <f>'3. Investeringen'!G32</f>
        <v>Nieuwe investeringen TD</v>
      </c>
      <c r="D51" s="86">
        <f>'3. Investeringen'!K32</f>
        <v>2008</v>
      </c>
      <c r="E51" s="121">
        <f>'3. Investeringen'!N32</f>
        <v>2011</v>
      </c>
      <c r="F51" s="86">
        <f>'3. Investeringen'!O32</f>
        <v>5795571.4090909092</v>
      </c>
      <c r="G51" s="86">
        <f>'3. Investeringen'!P32</f>
        <v>5998972.7832643632</v>
      </c>
      <c r="I51" s="86">
        <f>'6. Investeringen per jaar'!I32</f>
        <v>1</v>
      </c>
      <c r="K51" s="86">
        <f>'8. Afschrijvingen voor GAW'!AO46</f>
        <v>115980.14047644437</v>
      </c>
      <c r="L51" s="86">
        <f>'8. Afschrijvingen voor GAW'!AP46</f>
        <v>118995.62412883193</v>
      </c>
      <c r="M51" s="86">
        <f>'8. Afschrijvingen voor GAW'!AQ46</f>
        <v>121732.52348379504</v>
      </c>
      <c r="N51" s="86">
        <f>'8. Afschrijvingen voor GAW'!AR46</f>
        <v>125141.0341413413</v>
      </c>
      <c r="O51" s="86">
        <f>'8. Afschrijvingen voor GAW'!AS46</f>
        <v>126392.44448275471</v>
      </c>
      <c r="P51" s="86">
        <f>'8. Afschrijvingen voor GAW'!AT46</f>
        <v>127403.58403861674</v>
      </c>
      <c r="Q51" s="86">
        <f>'8. Afschrijvingen voor GAW'!AU46</f>
        <v>127658.39120669397</v>
      </c>
      <c r="R51" s="86">
        <f>'8. Afschrijvingen voor GAW'!AV46</f>
        <v>129445.60868358768</v>
      </c>
      <c r="S51" s="86">
        <f>'8. Afschrijvingen voor GAW'!AW46</f>
        <v>132163.966465943</v>
      </c>
      <c r="T51" s="86">
        <f>'8. Afschrijvingen voor GAW'!AX46</f>
        <v>135864.5575269894</v>
      </c>
      <c r="U51" s="86">
        <f>'8. Afschrijvingen voor GAW'!AY46</f>
        <v>136815.60942967833</v>
      </c>
      <c r="V51" s="86">
        <f>'8. Afschrijvingen voor GAW'!AZ46</f>
        <v>164178.73131561393</v>
      </c>
      <c r="W51" s="86">
        <f>'8. Afschrijvingen voor GAW'!BA46</f>
        <v>159431.39450648776</v>
      </c>
      <c r="X51" s="86">
        <f>'8. Afschrijvingen voor GAW'!BB46</f>
        <v>154821.33008702306</v>
      </c>
      <c r="Y51" s="86">
        <f>'8. Afschrijvingen voor GAW'!BC46</f>
        <v>150344.56873510915</v>
      </c>
      <c r="Z51" s="86">
        <f>'8. Afschrijvingen voor GAW'!BD46</f>
        <v>145997.25590421443</v>
      </c>
      <c r="AB51" s="122"/>
      <c r="AC51" s="87">
        <f t="shared" si="6"/>
        <v>5972977.2345368834</v>
      </c>
      <c r="AD51" s="87">
        <f t="shared" si="7"/>
        <v>6009279.018506011</v>
      </c>
      <c r="AE51" s="87">
        <f t="shared" si="8"/>
        <v>6025759.9124478539</v>
      </c>
      <c r="AF51" s="87">
        <f t="shared" si="9"/>
        <v>6069340.1558550531</v>
      </c>
      <c r="AG51" s="87">
        <f t="shared" si="10"/>
        <v>6003641.1129308492</v>
      </c>
      <c r="AH51" s="87">
        <f t="shared" si="11"/>
        <v>5924266.6577956788</v>
      </c>
      <c r="AI51" s="87">
        <f t="shared" si="12"/>
        <v>5808456.7999045765</v>
      </c>
      <c r="AJ51" s="87">
        <f t="shared" si="13"/>
        <v>5760329.5864196522</v>
      </c>
      <c r="AK51" s="87">
        <f t="shared" si="14"/>
        <v>5749132.5412685219</v>
      </c>
      <c r="AL51" s="87">
        <f t="shared" si="15"/>
        <v>5774243.694897051</v>
      </c>
      <c r="AM51" s="87">
        <f t="shared" si="16"/>
        <v>5677847.7913316516</v>
      </c>
      <c r="AN51" s="87">
        <f t="shared" si="17"/>
        <v>5513669.0600160379</v>
      </c>
      <c r="AO51" s="87">
        <f t="shared" si="18"/>
        <v>5354237.6655095499</v>
      </c>
      <c r="AP51" s="87">
        <f t="shared" si="19"/>
        <v>5199416.335422527</v>
      </c>
      <c r="AQ51" s="87">
        <f t="shared" si="20"/>
        <v>5049071.7666874183</v>
      </c>
      <c r="AR51" s="87">
        <f t="shared" si="21"/>
        <v>4903074.5107832039</v>
      </c>
    </row>
    <row r="52" spans="1:44" s="20" customFormat="1" x14ac:dyDescent="0.2">
      <c r="A52" s="40"/>
      <c r="B52" s="86">
        <f>'3. Investeringen'!B33</f>
        <v>19</v>
      </c>
      <c r="C52" s="86" t="str">
        <f>'3. Investeringen'!G33</f>
        <v>Nieuwe investeringen TD</v>
      </c>
      <c r="D52" s="86">
        <f>'3. Investeringen'!K33</f>
        <v>2008</v>
      </c>
      <c r="E52" s="121">
        <f>'3. Investeringen'!N33</f>
        <v>2011</v>
      </c>
      <c r="F52" s="86">
        <f>'3. Investeringen'!O33</f>
        <v>17011940.611111108</v>
      </c>
      <c r="G52" s="86">
        <f>'3. Investeringen'!P33</f>
        <v>17608991.678798661</v>
      </c>
      <c r="I52" s="86">
        <f>'6. Investeringen per jaar'!I33</f>
        <v>1</v>
      </c>
      <c r="K52" s="86">
        <f>'8. Afschrijvingen voor GAW'!AO47</f>
        <v>420544.15421130921</v>
      </c>
      <c r="L52" s="86">
        <f>'8. Afschrijvingen voor GAW'!AP47</f>
        <v>431478.30222080322</v>
      </c>
      <c r="M52" s="86">
        <f>'8. Afschrijvingen voor GAW'!AQ47</f>
        <v>441402.30317188165</v>
      </c>
      <c r="N52" s="86">
        <f>'8. Afschrijvingen voor GAW'!AR47</f>
        <v>453761.5676606943</v>
      </c>
      <c r="O52" s="86">
        <f>'8. Afschrijvingen voor GAW'!AS47</f>
        <v>458299.18333730125</v>
      </c>
      <c r="P52" s="86">
        <f>'8. Afschrijvingen voor GAW'!AT47</f>
        <v>461965.57680399966</v>
      </c>
      <c r="Q52" s="86">
        <f>'8. Afschrijvingen voor GAW'!AU47</f>
        <v>462889.50795760762</v>
      </c>
      <c r="R52" s="86">
        <f>'8. Afschrijvingen voor GAW'!AV47</f>
        <v>469369.9610690141</v>
      </c>
      <c r="S52" s="86">
        <f>'8. Afschrijvingen voor GAW'!AW47</f>
        <v>479226.73025146336</v>
      </c>
      <c r="T52" s="86">
        <f>'8. Afschrijvingen voor GAW'!AX47</f>
        <v>492645.07869850431</v>
      </c>
      <c r="U52" s="86">
        <f>'8. Afschrijvingen voor GAW'!AY47</f>
        <v>496093.59424939379</v>
      </c>
      <c r="V52" s="86">
        <f>'8. Afschrijvingen voor GAW'!AZ47</f>
        <v>595312.31309927255</v>
      </c>
      <c r="W52" s="86">
        <f>'8. Afschrijvingen voor GAW'!BA47</f>
        <v>572633.74879072886</v>
      </c>
      <c r="X52" s="86">
        <f>'8. Afschrijvingen voor GAW'!BB47</f>
        <v>550819.12978917721</v>
      </c>
      <c r="Y52" s="86">
        <f>'8. Afschrijvingen voor GAW'!BC47</f>
        <v>529835.54389244656</v>
      </c>
      <c r="Z52" s="86">
        <f>'8. Afschrijvingen voor GAW'!BD47</f>
        <v>509651.33269654389</v>
      </c>
      <c r="AB52" s="122"/>
      <c r="AC52" s="87">
        <f t="shared" si="6"/>
        <v>17452582.399769329</v>
      </c>
      <c r="AD52" s="87">
        <f t="shared" si="7"/>
        <v>17474871.239942528</v>
      </c>
      <c r="AE52" s="87">
        <f t="shared" si="8"/>
        <v>17435390.975289326</v>
      </c>
      <c r="AF52" s="87">
        <f t="shared" si="9"/>
        <v>17469820.354936734</v>
      </c>
      <c r="AG52" s="87">
        <f t="shared" si="10"/>
        <v>17186219.375148799</v>
      </c>
      <c r="AH52" s="87">
        <f t="shared" si="11"/>
        <v>16861743.553345989</v>
      </c>
      <c r="AI52" s="87">
        <f t="shared" si="12"/>
        <v>16432577.532495074</v>
      </c>
      <c r="AJ52" s="87">
        <f t="shared" si="13"/>
        <v>16193263.656880992</v>
      </c>
      <c r="AK52" s="87">
        <f t="shared" si="14"/>
        <v>16054095.463424027</v>
      </c>
      <c r="AL52" s="87">
        <f t="shared" si="15"/>
        <v>16010965.057701396</v>
      </c>
      <c r="AM52" s="87">
        <f t="shared" si="16"/>
        <v>15626948.21885591</v>
      </c>
      <c r="AN52" s="87">
        <f t="shared" si="17"/>
        <v>15031635.905756637</v>
      </c>
      <c r="AO52" s="87">
        <f t="shared" si="18"/>
        <v>14459002.156965908</v>
      </c>
      <c r="AP52" s="87">
        <f t="shared" si="19"/>
        <v>13908183.02717673</v>
      </c>
      <c r="AQ52" s="87">
        <f t="shared" si="20"/>
        <v>13378347.483284283</v>
      </c>
      <c r="AR52" s="87">
        <f t="shared" si="21"/>
        <v>12868696.150587739</v>
      </c>
    </row>
    <row r="53" spans="1:44" s="20" customFormat="1" x14ac:dyDescent="0.2">
      <c r="A53" s="40"/>
      <c r="B53" s="86">
        <f>'3. Investeringen'!B34</f>
        <v>20</v>
      </c>
      <c r="C53" s="86" t="str">
        <f>'3. Investeringen'!G34</f>
        <v>Nieuwe investeringen TD</v>
      </c>
      <c r="D53" s="86">
        <f>'3. Investeringen'!K34</f>
        <v>2008</v>
      </c>
      <c r="E53" s="121">
        <f>'3. Investeringen'!N34</f>
        <v>2011</v>
      </c>
      <c r="F53" s="86">
        <f>'3. Investeringen'!O34</f>
        <v>1489683.25</v>
      </c>
      <c r="G53" s="86">
        <f>'3. Investeringen'!P34</f>
        <v>1541965.173342</v>
      </c>
      <c r="I53" s="86">
        <f>'6. Investeringen per jaar'!I34</f>
        <v>1</v>
      </c>
      <c r="K53" s="86">
        <f>'8. Afschrijvingen voor GAW'!AO48</f>
        <v>56912.532761531998</v>
      </c>
      <c r="L53" s="86">
        <f>'8. Afschrijvingen voor GAW'!AP48</f>
        <v>58392.258613331833</v>
      </c>
      <c r="M53" s="86">
        <f>'8. Afschrijvingen voor GAW'!AQ48</f>
        <v>59735.280561438449</v>
      </c>
      <c r="N53" s="86">
        <f>'8. Afschrijvingen voor GAW'!AR48</f>
        <v>61407.868417158723</v>
      </c>
      <c r="O53" s="86">
        <f>'8. Afschrijvingen voor GAW'!AS48</f>
        <v>62021.947101330312</v>
      </c>
      <c r="P53" s="86">
        <f>'8. Afschrijvingen voor GAW'!AT48</f>
        <v>62518.122678140957</v>
      </c>
      <c r="Q53" s="86">
        <f>'8. Afschrijvingen voor GAW'!AU48</f>
        <v>62643.158923497234</v>
      </c>
      <c r="R53" s="86">
        <f>'8. Afschrijvingen voor GAW'!AV48</f>
        <v>63520.163148426189</v>
      </c>
      <c r="S53" s="86">
        <f>'8. Afschrijvingen voor GAW'!AW48</f>
        <v>64854.086574543137</v>
      </c>
      <c r="T53" s="86">
        <f>'8. Afschrijvingen voor GAW'!AX48</f>
        <v>66670.000998630334</v>
      </c>
      <c r="U53" s="86">
        <f>'8. Afschrijvingen voor GAW'!AY48</f>
        <v>67136.691005620742</v>
      </c>
      <c r="V53" s="86">
        <f>'8. Afschrijvingen voor GAW'!AZ48</f>
        <v>80564.029206744875</v>
      </c>
      <c r="W53" s="86">
        <f>'8. Afschrijvingen voor GAW'!BA48</f>
        <v>74704.82708261798</v>
      </c>
      <c r="X53" s="86">
        <f>'8. Afschrijvingen voor GAW'!BB48</f>
        <v>69271.748749336679</v>
      </c>
      <c r="Y53" s="86">
        <f>'8. Afschrijvingen voor GAW'!BC48</f>
        <v>65423.318263262423</v>
      </c>
      <c r="Z53" s="86">
        <f>'8. Afschrijvingen voor GAW'!BD48</f>
        <v>65423.318263262423</v>
      </c>
      <c r="AB53" s="122"/>
      <c r="AC53" s="87">
        <f t="shared" si="6"/>
        <v>1508182.1181805977</v>
      </c>
      <c r="AD53" s="87">
        <f t="shared" si="7"/>
        <v>1489002.5946399614</v>
      </c>
      <c r="AE53" s="87">
        <f t="shared" si="8"/>
        <v>1463514.3737552417</v>
      </c>
      <c r="AF53" s="87">
        <f t="shared" si="9"/>
        <v>1443084.9078032298</v>
      </c>
      <c r="AG53" s="87">
        <f t="shared" si="10"/>
        <v>1395493.8097799318</v>
      </c>
      <c r="AH53" s="87">
        <f t="shared" si="11"/>
        <v>1344139.6375800304</v>
      </c>
      <c r="AI53" s="87">
        <f t="shared" si="12"/>
        <v>1284184.7579316932</v>
      </c>
      <c r="AJ53" s="87">
        <f t="shared" si="13"/>
        <v>1238643.1813943107</v>
      </c>
      <c r="AK53" s="87">
        <f t="shared" si="14"/>
        <v>1199800.6016290481</v>
      </c>
      <c r="AL53" s="87">
        <f t="shared" si="15"/>
        <v>1166725.0174760311</v>
      </c>
      <c r="AM53" s="87">
        <f t="shared" si="16"/>
        <v>1107755.4015927427</v>
      </c>
      <c r="AN53" s="87">
        <f t="shared" si="17"/>
        <v>1027191.3723859978</v>
      </c>
      <c r="AO53" s="87">
        <f t="shared" si="18"/>
        <v>952486.54530337977</v>
      </c>
      <c r="AP53" s="87">
        <f t="shared" si="19"/>
        <v>883214.79655404307</v>
      </c>
      <c r="AQ53" s="87">
        <f t="shared" si="20"/>
        <v>817791.47829078068</v>
      </c>
      <c r="AR53" s="87">
        <f t="shared" si="21"/>
        <v>752368.16002751829</v>
      </c>
    </row>
    <row r="54" spans="1:44" s="20" customFormat="1" x14ac:dyDescent="0.2">
      <c r="A54" s="40"/>
      <c r="B54" s="86">
        <f>'3. Investeringen'!B35</f>
        <v>21</v>
      </c>
      <c r="C54" s="86" t="str">
        <f>'3. Investeringen'!G35</f>
        <v>Nieuwe investeringen TD</v>
      </c>
      <c r="D54" s="86">
        <f>'3. Investeringen'!K35</f>
        <v>2008</v>
      </c>
      <c r="E54" s="121">
        <f>'3. Investeringen'!N35</f>
        <v>2011</v>
      </c>
      <c r="F54" s="86">
        <f>'3. Investeringen'!O35</f>
        <v>27867</v>
      </c>
      <c r="G54" s="86">
        <f>'3. Investeringen'!P35</f>
        <v>28845.020231999999</v>
      </c>
      <c r="I54" s="86">
        <f>'6. Investeringen per jaar'!I35</f>
        <v>1</v>
      </c>
      <c r="K54" s="86">
        <f>'8. Afschrijvingen voor GAW'!AO49</f>
        <v>0</v>
      </c>
      <c r="L54" s="86">
        <f>'8. Afschrijvingen voor GAW'!AP49</f>
        <v>0</v>
      </c>
      <c r="M54" s="86">
        <f>'8. Afschrijvingen voor GAW'!AQ49</f>
        <v>0</v>
      </c>
      <c r="N54" s="86">
        <f>'8. Afschrijvingen voor GAW'!AR49</f>
        <v>0</v>
      </c>
      <c r="O54" s="86">
        <f>'8. Afschrijvingen voor GAW'!AS49</f>
        <v>0</v>
      </c>
      <c r="P54" s="86">
        <f>'8. Afschrijvingen voor GAW'!AT49</f>
        <v>0</v>
      </c>
      <c r="Q54" s="86">
        <f>'8. Afschrijvingen voor GAW'!AU49</f>
        <v>0</v>
      </c>
      <c r="R54" s="86">
        <f>'8. Afschrijvingen voor GAW'!AV49</f>
        <v>0</v>
      </c>
      <c r="S54" s="86">
        <f>'8. Afschrijvingen voor GAW'!AW49</f>
        <v>0</v>
      </c>
      <c r="T54" s="86">
        <f>'8. Afschrijvingen voor GAW'!AX49</f>
        <v>0</v>
      </c>
      <c r="U54" s="86">
        <f>'8. Afschrijvingen voor GAW'!AY49</f>
        <v>0</v>
      </c>
      <c r="V54" s="86">
        <f>'8. Afschrijvingen voor GAW'!AZ49</f>
        <v>0</v>
      </c>
      <c r="W54" s="86">
        <f>'8. Afschrijvingen voor GAW'!BA49</f>
        <v>0</v>
      </c>
      <c r="X54" s="86">
        <f>'8. Afschrijvingen voor GAW'!BB49</f>
        <v>0</v>
      </c>
      <c r="Y54" s="86">
        <f>'8. Afschrijvingen voor GAW'!BC49</f>
        <v>0</v>
      </c>
      <c r="Z54" s="86">
        <f>'8. Afschrijvingen voor GAW'!BD49</f>
        <v>0</v>
      </c>
      <c r="AB54" s="122"/>
      <c r="AC54" s="87">
        <f t="shared" si="6"/>
        <v>29277.695535479997</v>
      </c>
      <c r="AD54" s="87">
        <f t="shared" si="7"/>
        <v>30038.915619402476</v>
      </c>
      <c r="AE54" s="87">
        <f t="shared" si="8"/>
        <v>30729.81067864873</v>
      </c>
      <c r="AF54" s="87">
        <f t="shared" si="9"/>
        <v>31590.245377650896</v>
      </c>
      <c r="AG54" s="87">
        <f t="shared" si="10"/>
        <v>31906.147831427406</v>
      </c>
      <c r="AH54" s="87">
        <f t="shared" si="11"/>
        <v>32161.397014078826</v>
      </c>
      <c r="AI54" s="87">
        <f t="shared" si="12"/>
        <v>32225.719808106984</v>
      </c>
      <c r="AJ54" s="87">
        <f t="shared" si="13"/>
        <v>32676.879885420483</v>
      </c>
      <c r="AK54" s="87">
        <f t="shared" si="14"/>
        <v>33363.094363014308</v>
      </c>
      <c r="AL54" s="87">
        <f t="shared" si="15"/>
        <v>34297.261005178712</v>
      </c>
      <c r="AM54" s="87">
        <f t="shared" si="16"/>
        <v>34537.341832214959</v>
      </c>
      <c r="AN54" s="87">
        <f t="shared" si="17"/>
        <v>34537.341832214959</v>
      </c>
      <c r="AO54" s="87">
        <f t="shared" si="18"/>
        <v>34537.341832214959</v>
      </c>
      <c r="AP54" s="87">
        <f t="shared" si="19"/>
        <v>34537.341832214959</v>
      </c>
      <c r="AQ54" s="87">
        <f t="shared" si="20"/>
        <v>34537.341832214959</v>
      </c>
      <c r="AR54" s="87">
        <f t="shared" si="21"/>
        <v>34537.341832214959</v>
      </c>
    </row>
    <row r="55" spans="1:44" s="20" customFormat="1" x14ac:dyDescent="0.2">
      <c r="A55" s="40"/>
      <c r="B55" s="86">
        <f>'3. Investeringen'!B36</f>
        <v>22</v>
      </c>
      <c r="C55" s="86" t="str">
        <f>'3. Investeringen'!G36</f>
        <v>Nieuwe investeringen TD</v>
      </c>
      <c r="D55" s="86">
        <f>'3. Investeringen'!K36</f>
        <v>2009</v>
      </c>
      <c r="E55" s="121">
        <f>'3. Investeringen'!N36</f>
        <v>2011</v>
      </c>
      <c r="F55" s="86">
        <f>'3. Investeringen'!O36</f>
        <v>5675971.6090909094</v>
      </c>
      <c r="G55" s="86">
        <f>'3. Investeringen'!P36</f>
        <v>5692999.5239181817</v>
      </c>
      <c r="I55" s="86">
        <f>'6. Investeringen per jaar'!I36</f>
        <v>1</v>
      </c>
      <c r="K55" s="86">
        <f>'8. Afschrijvingen voor GAW'!AO50</f>
        <v>108007.37414536363</v>
      </c>
      <c r="L55" s="86">
        <f>'8. Afschrijvingen voor GAW'!AP50</f>
        <v>110815.56587314307</v>
      </c>
      <c r="M55" s="86">
        <f>'8. Afschrijvingen voor GAW'!AQ50</f>
        <v>113364.32388822535</v>
      </c>
      <c r="N55" s="86">
        <f>'8. Afschrijvingen voor GAW'!AR50</f>
        <v>116538.52495709567</v>
      </c>
      <c r="O55" s="86">
        <f>'8. Afschrijvingen voor GAW'!AS50</f>
        <v>117703.91020666662</v>
      </c>
      <c r="P55" s="86">
        <f>'8. Afschrijvingen voor GAW'!AT50</f>
        <v>118645.54148831997</v>
      </c>
      <c r="Q55" s="86">
        <f>'8. Afschrijvingen voor GAW'!AU50</f>
        <v>118882.8325712966</v>
      </c>
      <c r="R55" s="86">
        <f>'8. Afschrijvingen voor GAW'!AV50</f>
        <v>120547.19222729474</v>
      </c>
      <c r="S55" s="86">
        <f>'8. Afschrijvingen voor GAW'!AW50</f>
        <v>123078.68326406793</v>
      </c>
      <c r="T55" s="86">
        <f>'8. Afschrijvingen voor GAW'!AX50</f>
        <v>126524.88639546184</v>
      </c>
      <c r="U55" s="86">
        <f>'8. Afschrijvingen voor GAW'!AY50</f>
        <v>127410.56060023006</v>
      </c>
      <c r="V55" s="86">
        <f>'8. Afschrijvingen voor GAW'!AZ50</f>
        <v>152892.67272027605</v>
      </c>
      <c r="W55" s="86">
        <f>'8. Afschrijvingen voor GAW'!BA50</f>
        <v>148575.70313758592</v>
      </c>
      <c r="X55" s="86">
        <f>'8. Afschrijvingen voor GAW'!BB50</f>
        <v>144380.62446075998</v>
      </c>
      <c r="Y55" s="86">
        <f>'8. Afschrijvingen voor GAW'!BC50</f>
        <v>140303.99506422086</v>
      </c>
      <c r="Z55" s="86">
        <f>'8. Afschrijvingen voor GAW'!BD50</f>
        <v>136342.4704977017</v>
      </c>
      <c r="AB55" s="122"/>
      <c r="AC55" s="87">
        <f t="shared" si="6"/>
        <v>5670387.1426315904</v>
      </c>
      <c r="AD55" s="87">
        <f t="shared" si="7"/>
        <v>5707001.6424668683</v>
      </c>
      <c r="AE55" s="87">
        <f t="shared" si="8"/>
        <v>5724898.3563553803</v>
      </c>
      <c r="AF55" s="87">
        <f t="shared" si="9"/>
        <v>5768656.985376236</v>
      </c>
      <c r="AG55" s="87">
        <f t="shared" si="10"/>
        <v>5708639.645023332</v>
      </c>
      <c r="AH55" s="87">
        <f t="shared" si="11"/>
        <v>5635663.2206951994</v>
      </c>
      <c r="AI55" s="87">
        <f t="shared" si="12"/>
        <v>5528051.7145652929</v>
      </c>
      <c r="AJ55" s="87">
        <f t="shared" si="13"/>
        <v>5484897.2463419121</v>
      </c>
      <c r="AK55" s="87">
        <f t="shared" si="14"/>
        <v>5477001.4052510234</v>
      </c>
      <c r="AL55" s="87">
        <f t="shared" si="15"/>
        <v>5503832.5582025899</v>
      </c>
      <c r="AM55" s="87">
        <f t="shared" si="16"/>
        <v>5414948.8255097773</v>
      </c>
      <c r="AN55" s="87">
        <f t="shared" si="17"/>
        <v>5262056.1527895015</v>
      </c>
      <c r="AO55" s="87">
        <f t="shared" si="18"/>
        <v>5113480.4496519156</v>
      </c>
      <c r="AP55" s="87">
        <f t="shared" si="19"/>
        <v>4969099.825191156</v>
      </c>
      <c r="AQ55" s="87">
        <f t="shared" si="20"/>
        <v>4828795.8301269356</v>
      </c>
      <c r="AR55" s="87">
        <f t="shared" si="21"/>
        <v>4692453.3596292343</v>
      </c>
    </row>
    <row r="56" spans="1:44" s="20" customFormat="1" x14ac:dyDescent="0.2">
      <c r="A56" s="40"/>
      <c r="B56" s="86">
        <f>'3. Investeringen'!B37</f>
        <v>23</v>
      </c>
      <c r="C56" s="86" t="str">
        <f>'3. Investeringen'!G37</f>
        <v>Nieuwe investeringen TD</v>
      </c>
      <c r="D56" s="86">
        <f>'3. Investeringen'!K37</f>
        <v>2009</v>
      </c>
      <c r="E56" s="121">
        <f>'3. Investeringen'!N37</f>
        <v>2011</v>
      </c>
      <c r="F56" s="86">
        <f>'3. Investeringen'!O37</f>
        <v>22135651.666666668</v>
      </c>
      <c r="G56" s="86">
        <f>'3. Investeringen'!P37</f>
        <v>22202058.621666666</v>
      </c>
      <c r="I56" s="86">
        <f>'6. Investeringen per jaar'!I37</f>
        <v>1</v>
      </c>
      <c r="K56" s="86">
        <f>'8. Afschrijvingen voor GAW'!AO51</f>
        <v>518048.03450555552</v>
      </c>
      <c r="L56" s="86">
        <f>'8. Afschrijvingen voor GAW'!AP51</f>
        <v>531517.28340269986</v>
      </c>
      <c r="M56" s="86">
        <f>'8. Afschrijvingen voor GAW'!AQ51</f>
        <v>543742.1809209619</v>
      </c>
      <c r="N56" s="86">
        <f>'8. Afschrijvingen voor GAW'!AR51</f>
        <v>558966.96198674885</v>
      </c>
      <c r="O56" s="86">
        <f>'8. Afschrijvingen voor GAW'!AS51</f>
        <v>564556.63160661631</v>
      </c>
      <c r="P56" s="86">
        <f>'8. Afschrijvingen voor GAW'!AT51</f>
        <v>569073.08465946931</v>
      </c>
      <c r="Q56" s="86">
        <f>'8. Afschrijvingen voor GAW'!AU51</f>
        <v>570211.23082878825</v>
      </c>
      <c r="R56" s="86">
        <f>'8. Afschrijvingen voor GAW'!AV51</f>
        <v>578194.18806039135</v>
      </c>
      <c r="S56" s="86">
        <f>'8. Afschrijvingen voor GAW'!AW51</f>
        <v>590336.26600965951</v>
      </c>
      <c r="T56" s="86">
        <f>'8. Afschrijvingen voor GAW'!AX51</f>
        <v>606865.68145793001</v>
      </c>
      <c r="U56" s="86">
        <f>'8. Afschrijvingen voor GAW'!AY51</f>
        <v>611113.74122813542</v>
      </c>
      <c r="V56" s="86">
        <f>'8. Afschrijvingen voor GAW'!AZ51</f>
        <v>733336.48947376246</v>
      </c>
      <c r="W56" s="86">
        <f>'8. Afschrijvingen voor GAW'!BA51</f>
        <v>706259.44986242359</v>
      </c>
      <c r="X56" s="86">
        <f>'8. Afschrijvingen voor GAW'!BB51</f>
        <v>680182.17786750325</v>
      </c>
      <c r="Y56" s="86">
        <f>'8. Afschrijvingen voor GAW'!BC51</f>
        <v>655067.75899239548</v>
      </c>
      <c r="Z56" s="86">
        <f>'8. Afschrijvingen voor GAW'!BD51</f>
        <v>630880.64173729159</v>
      </c>
      <c r="AB56" s="122"/>
      <c r="AC56" s="87">
        <f t="shared" si="6"/>
        <v>22017041.466486108</v>
      </c>
      <c r="AD56" s="87">
        <f t="shared" si="7"/>
        <v>22057967.261212047</v>
      </c>
      <c r="AE56" s="87">
        <f t="shared" si="8"/>
        <v>22021558.327298962</v>
      </c>
      <c r="AF56" s="87">
        <f t="shared" si="9"/>
        <v>22079194.998476584</v>
      </c>
      <c r="AG56" s="87">
        <f t="shared" si="10"/>
        <v>21735430.316854734</v>
      </c>
      <c r="AH56" s="87">
        <f t="shared" si="11"/>
        <v>21340240.674730103</v>
      </c>
      <c r="AI56" s="87">
        <f t="shared" si="12"/>
        <v>20812709.925250776</v>
      </c>
      <c r="AJ56" s="87">
        <f t="shared" si="13"/>
        <v>20525893.676143896</v>
      </c>
      <c r="AK56" s="87">
        <f t="shared" si="14"/>
        <v>20366601.177333258</v>
      </c>
      <c r="AL56" s="87">
        <f t="shared" si="15"/>
        <v>20330000.328840662</v>
      </c>
      <c r="AM56" s="87">
        <f t="shared" si="16"/>
        <v>19861196.589914408</v>
      </c>
      <c r="AN56" s="87">
        <f t="shared" si="17"/>
        <v>19127860.100440644</v>
      </c>
      <c r="AO56" s="87">
        <f t="shared" si="18"/>
        <v>18421600.650578219</v>
      </c>
      <c r="AP56" s="87">
        <f t="shared" si="19"/>
        <v>17741418.472710717</v>
      </c>
      <c r="AQ56" s="87">
        <f t="shared" si="20"/>
        <v>17086350.713718321</v>
      </c>
      <c r="AR56" s="87">
        <f t="shared" si="21"/>
        <v>16455470.07198103</v>
      </c>
    </row>
    <row r="57" spans="1:44" s="20" customFormat="1" x14ac:dyDescent="0.2">
      <c r="A57" s="40"/>
      <c r="B57" s="86">
        <f>'3. Investeringen'!B38</f>
        <v>24</v>
      </c>
      <c r="C57" s="86" t="str">
        <f>'3. Investeringen'!G38</f>
        <v>Nieuwe investeringen TD</v>
      </c>
      <c r="D57" s="86">
        <f>'3. Investeringen'!K38</f>
        <v>2009</v>
      </c>
      <c r="E57" s="121">
        <f>'3. Investeringen'!N38</f>
        <v>2011</v>
      </c>
      <c r="F57" s="86">
        <f>'3. Investeringen'!O38</f>
        <v>2176825.25</v>
      </c>
      <c r="G57" s="86">
        <f>'3. Investeringen'!P38</f>
        <v>2183355.7257499998</v>
      </c>
      <c r="I57" s="86">
        <f>'6. Investeringen per jaar'!I38</f>
        <v>1</v>
      </c>
      <c r="K57" s="86">
        <f>'8. Afschrijvingen voor GAW'!AO52</f>
        <v>77758.107425833325</v>
      </c>
      <c r="L57" s="86">
        <f>'8. Afschrijvingen voor GAW'!AP52</f>
        <v>79779.818218904984</v>
      </c>
      <c r="M57" s="86">
        <f>'8. Afschrijvingen voor GAW'!AQ52</f>
        <v>81614.754037939783</v>
      </c>
      <c r="N57" s="86">
        <f>'8. Afschrijvingen voor GAW'!AR52</f>
        <v>83899.9671510021</v>
      </c>
      <c r="O57" s="86">
        <f>'8. Afschrijvingen voor GAW'!AS52</f>
        <v>84738.966822512113</v>
      </c>
      <c r="P57" s="86">
        <f>'8. Afschrijvingen voor GAW'!AT52</f>
        <v>85416.878557092219</v>
      </c>
      <c r="Q57" s="86">
        <f>'8. Afschrijvingen voor GAW'!AU52</f>
        <v>85587.712314206408</v>
      </c>
      <c r="R57" s="86">
        <f>'8. Afschrijvingen voor GAW'!AV52</f>
        <v>86785.940286605299</v>
      </c>
      <c r="S57" s="86">
        <f>'8. Afschrijvingen voor GAW'!AW52</f>
        <v>88608.445032624004</v>
      </c>
      <c r="T57" s="86">
        <f>'8. Afschrijvingen voor GAW'!AX52</f>
        <v>91089.481493537474</v>
      </c>
      <c r="U57" s="86">
        <f>'8. Afschrijvingen voor GAW'!AY52</f>
        <v>91727.107863992234</v>
      </c>
      <c r="V57" s="86">
        <f>'8. Afschrijvingen voor GAW'!AZ52</f>
        <v>110072.52943679069</v>
      </c>
      <c r="W57" s="86">
        <f>'8. Afschrijvingen voor GAW'!BA52</f>
        <v>102524.69884683932</v>
      </c>
      <c r="X57" s="86">
        <f>'8. Afschrijvingen voor GAW'!BB52</f>
        <v>95494.433783056054</v>
      </c>
      <c r="Y57" s="86">
        <f>'8. Afschrijvingen voor GAW'!BC52</f>
        <v>89457.429348495047</v>
      </c>
      <c r="Z57" s="86">
        <f>'8. Afschrijvingen voor GAW'!BD52</f>
        <v>89457.429348495047</v>
      </c>
      <c r="AB57" s="122"/>
      <c r="AC57" s="87">
        <f t="shared" si="6"/>
        <v>2138347.9542104164</v>
      </c>
      <c r="AD57" s="87">
        <f t="shared" si="7"/>
        <v>2114165.1828009821</v>
      </c>
      <c r="AE57" s="87">
        <f t="shared" si="8"/>
        <v>2081176.2279674651</v>
      </c>
      <c r="AF57" s="87">
        <f t="shared" si="9"/>
        <v>2055549.195199552</v>
      </c>
      <c r="AG57" s="87">
        <f t="shared" si="10"/>
        <v>1991365.7203290353</v>
      </c>
      <c r="AH57" s="87">
        <f t="shared" si="11"/>
        <v>1921879.7675345754</v>
      </c>
      <c r="AI57" s="87">
        <f t="shared" si="12"/>
        <v>1840135.8147554381</v>
      </c>
      <c r="AJ57" s="87">
        <f t="shared" si="13"/>
        <v>1779111.7758754089</v>
      </c>
      <c r="AK57" s="87">
        <f t="shared" si="14"/>
        <v>1727864.6781361683</v>
      </c>
      <c r="AL57" s="87">
        <f t="shared" si="15"/>
        <v>1685155.4076304436</v>
      </c>
      <c r="AM57" s="87">
        <f t="shared" si="16"/>
        <v>1605224.3876198642</v>
      </c>
      <c r="AN57" s="87">
        <f t="shared" si="17"/>
        <v>1495151.8581830736</v>
      </c>
      <c r="AO57" s="87">
        <f t="shared" si="18"/>
        <v>1392627.1593362342</v>
      </c>
      <c r="AP57" s="87">
        <f t="shared" si="19"/>
        <v>1297132.7255531782</v>
      </c>
      <c r="AQ57" s="87">
        <f t="shared" si="20"/>
        <v>1207675.2962046831</v>
      </c>
      <c r="AR57" s="87">
        <f t="shared" si="21"/>
        <v>1118217.866856188</v>
      </c>
    </row>
    <row r="58" spans="1:44" s="20" customFormat="1" x14ac:dyDescent="0.2">
      <c r="A58" s="40"/>
      <c r="B58" s="86">
        <f>'3. Investeringen'!B39</f>
        <v>25</v>
      </c>
      <c r="C58" s="86" t="str">
        <f>'3. Investeringen'!G39</f>
        <v>Nieuwe investeringen TD</v>
      </c>
      <c r="D58" s="86">
        <f>'3. Investeringen'!K39</f>
        <v>2009</v>
      </c>
      <c r="E58" s="121">
        <f>'3. Investeringen'!N39</f>
        <v>2011</v>
      </c>
      <c r="F58" s="86">
        <f>'3. Investeringen'!O39</f>
        <v>41244</v>
      </c>
      <c r="G58" s="86">
        <f>'3. Investeringen'!P39</f>
        <v>41367.731999999996</v>
      </c>
      <c r="I58" s="86">
        <f>'6. Investeringen per jaar'!I39</f>
        <v>1</v>
      </c>
      <c r="K58" s="86">
        <f>'8. Afschrijvingen voor GAW'!AO53</f>
        <v>0</v>
      </c>
      <c r="L58" s="86">
        <f>'8. Afschrijvingen voor GAW'!AP53</f>
        <v>0</v>
      </c>
      <c r="M58" s="86">
        <f>'8. Afschrijvingen voor GAW'!AQ53</f>
        <v>0</v>
      </c>
      <c r="N58" s="86">
        <f>'8. Afschrijvingen voor GAW'!AR53</f>
        <v>0</v>
      </c>
      <c r="O58" s="86">
        <f>'8. Afschrijvingen voor GAW'!AS53</f>
        <v>0</v>
      </c>
      <c r="P58" s="86">
        <f>'8. Afschrijvingen voor GAW'!AT53</f>
        <v>0</v>
      </c>
      <c r="Q58" s="86">
        <f>'8. Afschrijvingen voor GAW'!AU53</f>
        <v>0</v>
      </c>
      <c r="R58" s="86">
        <f>'8. Afschrijvingen voor GAW'!AV53</f>
        <v>0</v>
      </c>
      <c r="S58" s="86">
        <f>'8. Afschrijvingen voor GAW'!AW53</f>
        <v>0</v>
      </c>
      <c r="T58" s="86">
        <f>'8. Afschrijvingen voor GAW'!AX53</f>
        <v>0</v>
      </c>
      <c r="U58" s="86">
        <f>'8. Afschrijvingen voor GAW'!AY53</f>
        <v>0</v>
      </c>
      <c r="V58" s="86">
        <f>'8. Afschrijvingen voor GAW'!AZ53</f>
        <v>0</v>
      </c>
      <c r="W58" s="86">
        <f>'8. Afschrijvingen voor GAW'!BA53</f>
        <v>0</v>
      </c>
      <c r="X58" s="86">
        <f>'8. Afschrijvingen voor GAW'!BB53</f>
        <v>0</v>
      </c>
      <c r="Y58" s="86">
        <f>'8. Afschrijvingen voor GAW'!BC53</f>
        <v>0</v>
      </c>
      <c r="Z58" s="86">
        <f>'8. Afschrijvingen voor GAW'!BD53</f>
        <v>0</v>
      </c>
      <c r="AB58" s="122"/>
      <c r="AC58" s="87">
        <f t="shared" si="6"/>
        <v>41988.247979999993</v>
      </c>
      <c r="AD58" s="87">
        <f t="shared" si="7"/>
        <v>43079.942427479997</v>
      </c>
      <c r="AE58" s="87">
        <f t="shared" si="8"/>
        <v>44070.781103312031</v>
      </c>
      <c r="AF58" s="87">
        <f t="shared" si="9"/>
        <v>45304.762974204772</v>
      </c>
      <c r="AG58" s="87">
        <f t="shared" si="10"/>
        <v>45757.810603946818</v>
      </c>
      <c r="AH58" s="87">
        <f t="shared" si="11"/>
        <v>46123.873088778397</v>
      </c>
      <c r="AI58" s="87">
        <f t="shared" si="12"/>
        <v>46216.120834955953</v>
      </c>
      <c r="AJ58" s="87">
        <f t="shared" si="13"/>
        <v>46863.146526645338</v>
      </c>
      <c r="AK58" s="87">
        <f t="shared" si="14"/>
        <v>47847.272603704885</v>
      </c>
      <c r="AL58" s="87">
        <f t="shared" si="15"/>
        <v>49186.996236608626</v>
      </c>
      <c r="AM58" s="87">
        <f t="shared" si="16"/>
        <v>49531.30521026488</v>
      </c>
      <c r="AN58" s="87">
        <f t="shared" si="17"/>
        <v>49531.30521026488</v>
      </c>
      <c r="AO58" s="87">
        <f t="shared" si="18"/>
        <v>49531.30521026488</v>
      </c>
      <c r="AP58" s="87">
        <f t="shared" si="19"/>
        <v>49531.30521026488</v>
      </c>
      <c r="AQ58" s="87">
        <f t="shared" si="20"/>
        <v>49531.30521026488</v>
      </c>
      <c r="AR58" s="87">
        <f t="shared" si="21"/>
        <v>49531.30521026488</v>
      </c>
    </row>
    <row r="59" spans="1:44" s="20" customFormat="1" x14ac:dyDescent="0.2">
      <c r="A59" s="40"/>
      <c r="B59" s="86">
        <f>'3. Investeringen'!B40</f>
        <v>26</v>
      </c>
      <c r="C59" s="86" t="str">
        <f>'3. Investeringen'!G40</f>
        <v>Nieuwe investeringen TD</v>
      </c>
      <c r="D59" s="86">
        <f>'3. Investeringen'!K40</f>
        <v>2010</v>
      </c>
      <c r="E59" s="121">
        <f>'3. Investeringen'!N40</f>
        <v>2011</v>
      </c>
      <c r="F59" s="86">
        <f>'3. Investeringen'!O40</f>
        <v>8484189.4000000004</v>
      </c>
      <c r="G59" s="86">
        <f>'3. Investeringen'!P40</f>
        <v>8484189.4000000004</v>
      </c>
      <c r="I59" s="86">
        <f>'6. Investeringen per jaar'!I40</f>
        <v>1</v>
      </c>
      <c r="K59" s="86">
        <f>'8. Afschrijvingen voor GAW'!AO54</f>
        <v>158008.29800000001</v>
      </c>
      <c r="L59" s="86">
        <f>'8. Afschrijvingen voor GAW'!AP54</f>
        <v>162116.513748</v>
      </c>
      <c r="M59" s="86">
        <f>'8. Afschrijvingen voor GAW'!AQ54</f>
        <v>165845.19356420398</v>
      </c>
      <c r="N59" s="86">
        <f>'8. Afschrijvingen voor GAW'!AR54</f>
        <v>170488.85898400168</v>
      </c>
      <c r="O59" s="86">
        <f>'8. Afschrijvingen voor GAW'!AS54</f>
        <v>172193.74757384168</v>
      </c>
      <c r="P59" s="86">
        <f>'8. Afschrijvingen voor GAW'!AT54</f>
        <v>173571.29755443241</v>
      </c>
      <c r="Q59" s="86">
        <f>'8. Afschrijvingen voor GAW'!AU54</f>
        <v>173918.4401495413</v>
      </c>
      <c r="R59" s="86">
        <f>'8. Afschrijvingen voor GAW'!AV54</f>
        <v>176353.29831163489</v>
      </c>
      <c r="S59" s="86">
        <f>'8. Afschrijvingen voor GAW'!AW54</f>
        <v>180056.71757617922</v>
      </c>
      <c r="T59" s="86">
        <f>'8. Afschrijvingen voor GAW'!AX54</f>
        <v>185098.30566831224</v>
      </c>
      <c r="U59" s="86">
        <f>'8. Afschrijvingen voor GAW'!AY54</f>
        <v>186393.99380799039</v>
      </c>
      <c r="V59" s="86">
        <f>'8. Afschrijvingen voor GAW'!AZ54</f>
        <v>223672.79256958849</v>
      </c>
      <c r="W59" s="86">
        <f>'8. Afschrijvingen voor GAW'!BA54</f>
        <v>217502.50863663433</v>
      </c>
      <c r="X59" s="86">
        <f>'8. Afschrijvingen voor GAW'!BB54</f>
        <v>211502.43943286513</v>
      </c>
      <c r="Y59" s="86">
        <f>'8. Afschrijvingen voor GAW'!BC54</f>
        <v>205667.88937954471</v>
      </c>
      <c r="Z59" s="86">
        <f>'8. Afschrijvingen voor GAW'!BD54</f>
        <v>199994.29243114346</v>
      </c>
      <c r="AB59" s="122"/>
      <c r="AC59" s="87">
        <f t="shared" si="6"/>
        <v>8453443.943</v>
      </c>
      <c r="AD59" s="87">
        <f t="shared" si="7"/>
        <v>8511116.9717700016</v>
      </c>
      <c r="AE59" s="87">
        <f t="shared" si="8"/>
        <v>8541027.4685565066</v>
      </c>
      <c r="AF59" s="87">
        <f t="shared" si="9"/>
        <v>8609687.3786920886</v>
      </c>
      <c r="AG59" s="87">
        <f t="shared" si="10"/>
        <v>8523590.504905168</v>
      </c>
      <c r="AH59" s="87">
        <f t="shared" si="11"/>
        <v>8418207.9313899763</v>
      </c>
      <c r="AI59" s="87">
        <f t="shared" si="12"/>
        <v>8261125.9071032153</v>
      </c>
      <c r="AJ59" s="87">
        <f t="shared" si="13"/>
        <v>8200428.3714910252</v>
      </c>
      <c r="AK59" s="87">
        <f t="shared" si="14"/>
        <v>8192580.6497161565</v>
      </c>
      <c r="AL59" s="87">
        <f t="shared" si="15"/>
        <v>8236874.6022398965</v>
      </c>
      <c r="AM59" s="87">
        <f t="shared" si="16"/>
        <v>8108138.7306475844</v>
      </c>
      <c r="AN59" s="87">
        <f t="shared" si="17"/>
        <v>7884465.9380779956</v>
      </c>
      <c r="AO59" s="87">
        <f t="shared" si="18"/>
        <v>7666963.4294413608</v>
      </c>
      <c r="AP59" s="87">
        <f t="shared" si="19"/>
        <v>7455460.9900084957</v>
      </c>
      <c r="AQ59" s="87">
        <f t="shared" si="20"/>
        <v>7249793.1006289506</v>
      </c>
      <c r="AR59" s="87">
        <f t="shared" si="21"/>
        <v>7049798.8081978075</v>
      </c>
    </row>
    <row r="60" spans="1:44" s="20" customFormat="1" x14ac:dyDescent="0.2">
      <c r="A60" s="40"/>
      <c r="B60" s="86">
        <f>'3. Investeringen'!B41</f>
        <v>27</v>
      </c>
      <c r="C60" s="86" t="str">
        <f>'3. Investeringen'!G41</f>
        <v>Nieuwe investeringen TD</v>
      </c>
      <c r="D60" s="86">
        <f>'3. Investeringen'!K41</f>
        <v>2010</v>
      </c>
      <c r="E60" s="121">
        <f>'3. Investeringen'!N41</f>
        <v>2011</v>
      </c>
      <c r="F60" s="86">
        <f>'3. Investeringen'!O41</f>
        <v>32847272.522222221</v>
      </c>
      <c r="G60" s="86">
        <f>'3. Investeringen'!P41</f>
        <v>32847272.522222221</v>
      </c>
      <c r="I60" s="86">
        <f>'6. Investeringen per jaar'!I41</f>
        <v>1</v>
      </c>
      <c r="K60" s="86">
        <f>'8. Afschrijvingen voor GAW'!AO55</f>
        <v>749213.06988888874</v>
      </c>
      <c r="L60" s="86">
        <f>'8. Afschrijvingen voor GAW'!AP55</f>
        <v>768692.60970599984</v>
      </c>
      <c r="M60" s="86">
        <f>'8. Afschrijvingen voor GAW'!AQ55</f>
        <v>786372.53972923779</v>
      </c>
      <c r="N60" s="86">
        <f>'8. Afschrijvingen voor GAW'!AR55</f>
        <v>808390.97084165644</v>
      </c>
      <c r="O60" s="86">
        <f>'8. Afschrijvingen voor GAW'!AS55</f>
        <v>816474.88055007288</v>
      </c>
      <c r="P60" s="86">
        <f>'8. Afschrijvingen voor GAW'!AT55</f>
        <v>823006.67959447345</v>
      </c>
      <c r="Q60" s="86">
        <f>'8. Afschrijvingen voor GAW'!AU55</f>
        <v>824652.69295366248</v>
      </c>
      <c r="R60" s="86">
        <f>'8. Afschrijvingen voor GAW'!AV55</f>
        <v>836197.83065501379</v>
      </c>
      <c r="S60" s="86">
        <f>'8. Afschrijvingen voor GAW'!AW55</f>
        <v>853757.98509876907</v>
      </c>
      <c r="T60" s="86">
        <f>'8. Afschrijvingen voor GAW'!AX55</f>
        <v>877663.20868153463</v>
      </c>
      <c r="U60" s="86">
        <f>'8. Afschrijvingen voor GAW'!AY55</f>
        <v>883806.8511423053</v>
      </c>
      <c r="V60" s="86">
        <f>'8. Afschrijvingen voor GAW'!AZ55</f>
        <v>1060568.2213707664</v>
      </c>
      <c r="W60" s="86">
        <f>'8. Afschrijvingen voor GAW'!BA55</f>
        <v>1022577.7179186791</v>
      </c>
      <c r="X60" s="86">
        <f>'8. Afschrijvingen voor GAW'!BB55</f>
        <v>985948.06832159217</v>
      </c>
      <c r="Y60" s="86">
        <f>'8. Afschrijvingen voor GAW'!BC55</f>
        <v>950630.5255757441</v>
      </c>
      <c r="Z60" s="86">
        <f>'8. Afschrijvingen voor GAW'!BD55</f>
        <v>916578.08883870253</v>
      </c>
      <c r="AB60" s="122"/>
      <c r="AC60" s="87">
        <f t="shared" si="6"/>
        <v>32590768.540166661</v>
      </c>
      <c r="AD60" s="87">
        <f t="shared" si="7"/>
        <v>32669435.912504997</v>
      </c>
      <c r="AE60" s="87">
        <f t="shared" si="8"/>
        <v>32634460.39876337</v>
      </c>
      <c r="AF60" s="87">
        <f t="shared" si="9"/>
        <v>32739834.319087088</v>
      </c>
      <c r="AG60" s="87">
        <f t="shared" si="10"/>
        <v>32250757.781727888</v>
      </c>
      <c r="AH60" s="87">
        <f t="shared" si="11"/>
        <v>31685757.164387237</v>
      </c>
      <c r="AI60" s="87">
        <f t="shared" si="12"/>
        <v>30924475.98576235</v>
      </c>
      <c r="AJ60" s="87">
        <f t="shared" si="13"/>
        <v>30521220.81890801</v>
      </c>
      <c r="AK60" s="87">
        <f t="shared" si="14"/>
        <v>30308408.471006308</v>
      </c>
      <c r="AL60" s="87">
        <f t="shared" si="15"/>
        <v>30279380.699512951</v>
      </c>
      <c r="AM60" s="87">
        <f t="shared" si="16"/>
        <v>29607529.513267234</v>
      </c>
      <c r="AN60" s="87">
        <f t="shared" si="17"/>
        <v>28546961.291896466</v>
      </c>
      <c r="AO60" s="87">
        <f t="shared" si="18"/>
        <v>27524383.573977787</v>
      </c>
      <c r="AP60" s="87">
        <f t="shared" si="19"/>
        <v>26538435.505656194</v>
      </c>
      <c r="AQ60" s="87">
        <f t="shared" si="20"/>
        <v>25587804.980080448</v>
      </c>
      <c r="AR60" s="87">
        <f t="shared" si="21"/>
        <v>24671226.891241744</v>
      </c>
    </row>
    <row r="61" spans="1:44" s="20" customFormat="1" x14ac:dyDescent="0.2">
      <c r="A61" s="40"/>
      <c r="B61" s="86">
        <f>'3. Investeringen'!B42</f>
        <v>28</v>
      </c>
      <c r="C61" s="86" t="str">
        <f>'3. Investeringen'!G42</f>
        <v>Nieuwe investeringen TD</v>
      </c>
      <c r="D61" s="86">
        <f>'3. Investeringen'!K42</f>
        <v>2010</v>
      </c>
      <c r="E61" s="121">
        <f>'3. Investeringen'!N42</f>
        <v>2011</v>
      </c>
      <c r="F61" s="86">
        <f>'3. Investeringen'!O42</f>
        <v>2797974.7</v>
      </c>
      <c r="G61" s="86">
        <f>'3. Investeringen'!P42</f>
        <v>2797974.7</v>
      </c>
      <c r="I61" s="86">
        <f>'6. Investeringen per jaar'!I42</f>
        <v>1</v>
      </c>
      <c r="K61" s="86">
        <f>'8. Afschrijvingen voor GAW'!AO56</f>
        <v>96269.298999999999</v>
      </c>
      <c r="L61" s="86">
        <f>'8. Afschrijvingen voor GAW'!AP56</f>
        <v>98772.300773999988</v>
      </c>
      <c r="M61" s="86">
        <f>'8. Afschrijvingen voor GAW'!AQ56</f>
        <v>101044.06369180199</v>
      </c>
      <c r="N61" s="86">
        <f>'8. Afschrijvingen voor GAW'!AR56</f>
        <v>103873.29747517244</v>
      </c>
      <c r="O61" s="86">
        <f>'8. Afschrijvingen voor GAW'!AS56</f>
        <v>104912.03044992415</v>
      </c>
      <c r="P61" s="86">
        <f>'8. Afschrijvingen voor GAW'!AT56</f>
        <v>105751.32669352354</v>
      </c>
      <c r="Q61" s="86">
        <f>'8. Afschrijvingen voor GAW'!AU56</f>
        <v>105962.8293469106</v>
      </c>
      <c r="R61" s="86">
        <f>'8. Afschrijvingen voor GAW'!AV56</f>
        <v>107446.30895776735</v>
      </c>
      <c r="S61" s="86">
        <f>'8. Afschrijvingen voor GAW'!AW56</f>
        <v>109702.68144588047</v>
      </c>
      <c r="T61" s="86">
        <f>'8. Afschrijvingen voor GAW'!AX56</f>
        <v>112774.35652636513</v>
      </c>
      <c r="U61" s="86">
        <f>'8. Afschrijvingen voor GAW'!AY56</f>
        <v>113563.77702204966</v>
      </c>
      <c r="V61" s="86">
        <f>'8. Afschrijvingen voor GAW'!AZ56</f>
        <v>136276.53242645963</v>
      </c>
      <c r="W61" s="86">
        <f>'8. Afschrijvingen voor GAW'!BA56</f>
        <v>127436.97356636493</v>
      </c>
      <c r="X61" s="86">
        <f>'8. Afschrijvingen voor GAW'!BB56</f>
        <v>119170.79149719531</v>
      </c>
      <c r="Y61" s="86">
        <f>'8. Afschrijvingen voor GAW'!BC56</f>
        <v>111440.79421089074</v>
      </c>
      <c r="Z61" s="86">
        <f>'8. Afschrijvingen voor GAW'!BD56</f>
        <v>110800.32987634541</v>
      </c>
      <c r="AB61" s="122"/>
      <c r="AC61" s="87">
        <f t="shared" si="6"/>
        <v>2743675.0214999998</v>
      </c>
      <c r="AD61" s="87">
        <f t="shared" si="7"/>
        <v>2716238.2712849998</v>
      </c>
      <c r="AE61" s="87">
        <f t="shared" si="8"/>
        <v>2677667.6878327527</v>
      </c>
      <c r="AF61" s="87">
        <f t="shared" si="9"/>
        <v>2648769.0856168978</v>
      </c>
      <c r="AG61" s="87">
        <f t="shared" si="10"/>
        <v>2570344.7460231427</v>
      </c>
      <c r="AH61" s="87">
        <f t="shared" si="11"/>
        <v>2485156.177297804</v>
      </c>
      <c r="AI61" s="87">
        <f t="shared" si="12"/>
        <v>2384163.6603054889</v>
      </c>
      <c r="AJ61" s="87">
        <f t="shared" si="13"/>
        <v>2310095.6425919984</v>
      </c>
      <c r="AK61" s="87">
        <f t="shared" si="14"/>
        <v>2248904.9696405497</v>
      </c>
      <c r="AL61" s="87">
        <f t="shared" si="15"/>
        <v>2199099.9522641203</v>
      </c>
      <c r="AM61" s="87">
        <f t="shared" si="16"/>
        <v>2100929.8749079192</v>
      </c>
      <c r="AN61" s="87">
        <f t="shared" si="17"/>
        <v>1964653.3424814595</v>
      </c>
      <c r="AO61" s="87">
        <f t="shared" si="18"/>
        <v>1837216.3689150945</v>
      </c>
      <c r="AP61" s="87">
        <f t="shared" si="19"/>
        <v>1718045.5774178992</v>
      </c>
      <c r="AQ61" s="87">
        <f t="shared" si="20"/>
        <v>1606604.7832070084</v>
      </c>
      <c r="AR61" s="87">
        <f t="shared" si="21"/>
        <v>1495804.453330663</v>
      </c>
    </row>
    <row r="62" spans="1:44" s="20" customFormat="1" x14ac:dyDescent="0.2">
      <c r="A62" s="40"/>
      <c r="B62" s="86">
        <f>'3. Investeringen'!B43</f>
        <v>29</v>
      </c>
      <c r="C62" s="86" t="str">
        <f>'3. Investeringen'!G43</f>
        <v>Nieuwe investeringen TD</v>
      </c>
      <c r="D62" s="86">
        <f>'3. Investeringen'!K43</f>
        <v>2010</v>
      </c>
      <c r="E62" s="121">
        <f>'3. Investeringen'!N43</f>
        <v>2011</v>
      </c>
      <c r="F62" s="86">
        <f>'3. Investeringen'!O43</f>
        <v>180341</v>
      </c>
      <c r="G62" s="86">
        <f>'3. Investeringen'!P43</f>
        <v>180341</v>
      </c>
      <c r="I62" s="86">
        <f>'6. Investeringen per jaar'!I43</f>
        <v>1</v>
      </c>
      <c r="K62" s="86">
        <f>'8. Afschrijvingen voor GAW'!AO57</f>
        <v>0</v>
      </c>
      <c r="L62" s="86">
        <f>'8. Afschrijvingen voor GAW'!AP57</f>
        <v>0</v>
      </c>
      <c r="M62" s="86">
        <f>'8. Afschrijvingen voor GAW'!AQ57</f>
        <v>0</v>
      </c>
      <c r="N62" s="86">
        <f>'8. Afschrijvingen voor GAW'!AR57</f>
        <v>0</v>
      </c>
      <c r="O62" s="86">
        <f>'8. Afschrijvingen voor GAW'!AS57</f>
        <v>0</v>
      </c>
      <c r="P62" s="86">
        <f>'8. Afschrijvingen voor GAW'!AT57</f>
        <v>0</v>
      </c>
      <c r="Q62" s="86">
        <f>'8. Afschrijvingen voor GAW'!AU57</f>
        <v>0</v>
      </c>
      <c r="R62" s="86">
        <f>'8. Afschrijvingen voor GAW'!AV57</f>
        <v>0</v>
      </c>
      <c r="S62" s="86">
        <f>'8. Afschrijvingen voor GAW'!AW57</f>
        <v>0</v>
      </c>
      <c r="T62" s="86">
        <f>'8. Afschrijvingen voor GAW'!AX57</f>
        <v>0</v>
      </c>
      <c r="U62" s="86">
        <f>'8. Afschrijvingen voor GAW'!AY57</f>
        <v>0</v>
      </c>
      <c r="V62" s="86">
        <f>'8. Afschrijvingen voor GAW'!AZ57</f>
        <v>0</v>
      </c>
      <c r="W62" s="86">
        <f>'8. Afschrijvingen voor GAW'!BA57</f>
        <v>0</v>
      </c>
      <c r="X62" s="86">
        <f>'8. Afschrijvingen voor GAW'!BB57</f>
        <v>0</v>
      </c>
      <c r="Y62" s="86">
        <f>'8. Afschrijvingen voor GAW'!BC57</f>
        <v>0</v>
      </c>
      <c r="Z62" s="86">
        <f>'8. Afschrijvingen voor GAW'!BD57</f>
        <v>0</v>
      </c>
      <c r="AB62" s="122"/>
      <c r="AC62" s="87">
        <f t="shared" si="6"/>
        <v>183046.11499999999</v>
      </c>
      <c r="AD62" s="87">
        <f t="shared" si="7"/>
        <v>187805.31399</v>
      </c>
      <c r="AE62" s="87">
        <f t="shared" si="8"/>
        <v>192124.83621176999</v>
      </c>
      <c r="AF62" s="87">
        <f t="shared" si="9"/>
        <v>197504.33162569956</v>
      </c>
      <c r="AG62" s="87">
        <f t="shared" si="10"/>
        <v>199479.37494195657</v>
      </c>
      <c r="AH62" s="87">
        <f t="shared" si="11"/>
        <v>201075.20994149221</v>
      </c>
      <c r="AI62" s="87">
        <f t="shared" si="12"/>
        <v>201477.36036137521</v>
      </c>
      <c r="AJ62" s="87">
        <f t="shared" si="13"/>
        <v>204298.04340643447</v>
      </c>
      <c r="AK62" s="87">
        <f t="shared" si="14"/>
        <v>208588.30231796959</v>
      </c>
      <c r="AL62" s="87">
        <f t="shared" si="15"/>
        <v>214428.77478287273</v>
      </c>
      <c r="AM62" s="87">
        <f t="shared" si="16"/>
        <v>215929.77620635281</v>
      </c>
      <c r="AN62" s="87">
        <f t="shared" si="17"/>
        <v>215929.77620635281</v>
      </c>
      <c r="AO62" s="87">
        <f t="shared" si="18"/>
        <v>215929.77620635281</v>
      </c>
      <c r="AP62" s="87">
        <f t="shared" si="19"/>
        <v>215929.77620635281</v>
      </c>
      <c r="AQ62" s="87">
        <f t="shared" si="20"/>
        <v>215929.77620635281</v>
      </c>
      <c r="AR62" s="87">
        <f t="shared" si="21"/>
        <v>215929.77620635281</v>
      </c>
    </row>
    <row r="63" spans="1:44" s="20" customFormat="1" x14ac:dyDescent="0.2">
      <c r="A63" s="40"/>
      <c r="B63" s="86">
        <f>'3. Investeringen'!B44</f>
        <v>30</v>
      </c>
      <c r="C63" s="86" t="str">
        <f>'3. Investeringen'!G44</f>
        <v>Nieuwe investeringen TD</v>
      </c>
      <c r="D63" s="86">
        <f>'3. Investeringen'!K44</f>
        <v>2011</v>
      </c>
      <c r="E63" s="121">
        <f>'3. Investeringen'!N44</f>
        <v>2011</v>
      </c>
      <c r="F63" s="86">
        <f>'3. Investeringen'!O44</f>
        <v>10859074.620987441</v>
      </c>
      <c r="G63" s="86">
        <f>'3. Investeringen'!P44</f>
        <v>0</v>
      </c>
      <c r="I63" s="86">
        <f>'6. Investeringen per jaar'!I44</f>
        <v>1</v>
      </c>
      <c r="K63" s="86">
        <f>'8. Afschrijvingen voor GAW'!AO58</f>
        <v>98718.86019079492</v>
      </c>
      <c r="L63" s="86">
        <f>'8. Afschrijvingen voor GAW'!AP58</f>
        <v>202571.10111151118</v>
      </c>
      <c r="M63" s="86">
        <f>'8. Afschrijvingen voor GAW'!AQ58</f>
        <v>207230.23643707595</v>
      </c>
      <c r="N63" s="86">
        <f>'8. Afschrijvingen voor GAW'!AR58</f>
        <v>213032.68305731408</v>
      </c>
      <c r="O63" s="86">
        <f>'8. Afschrijvingen voor GAW'!AS58</f>
        <v>215163.00988788719</v>
      </c>
      <c r="P63" s="86">
        <f>'8. Afschrijvingen voor GAW'!AT58</f>
        <v>216884.3139669903</v>
      </c>
      <c r="Q63" s="86">
        <f>'8. Afschrijvingen voor GAW'!AU58</f>
        <v>217318.08259492429</v>
      </c>
      <c r="R63" s="86">
        <f>'8. Afschrijvingen voor GAW'!AV58</f>
        <v>220360.53575125325</v>
      </c>
      <c r="S63" s="86">
        <f>'8. Afschrijvingen voor GAW'!AW58</f>
        <v>224988.10700202954</v>
      </c>
      <c r="T63" s="86">
        <f>'8. Afschrijvingen voor GAW'!AX58</f>
        <v>231287.77399808634</v>
      </c>
      <c r="U63" s="86">
        <f>'8. Afschrijvingen voor GAW'!AY58</f>
        <v>232906.78841607296</v>
      </c>
      <c r="V63" s="86">
        <f>'8. Afschrijvingen voor GAW'!AZ58</f>
        <v>279488.14609928755</v>
      </c>
      <c r="W63" s="86">
        <f>'8. Afschrijvingen voor GAW'!BA58</f>
        <v>271951.38710335171</v>
      </c>
      <c r="X63" s="86">
        <f>'8. Afschrijvingen voor GAW'!BB58</f>
        <v>264617.86655225011</v>
      </c>
      <c r="Y63" s="86">
        <f>'8. Afschrijvingen voor GAW'!BC58</f>
        <v>257482.10385870625</v>
      </c>
      <c r="Z63" s="86">
        <f>'8. Afschrijvingen voor GAW'!BD58</f>
        <v>250538.76622656136</v>
      </c>
      <c r="AB63" s="122"/>
      <c r="AC63" s="87">
        <f t="shared" si="6"/>
        <v>10760355.760796646</v>
      </c>
      <c r="AD63" s="87">
        <f t="shared" si="7"/>
        <v>10837553.909465848</v>
      </c>
      <c r="AE63" s="87">
        <f t="shared" si="8"/>
        <v>10879587.412946485</v>
      </c>
      <c r="AF63" s="87">
        <f t="shared" si="9"/>
        <v>10971183.177451674</v>
      </c>
      <c r="AG63" s="87">
        <f t="shared" si="10"/>
        <v>10865731.999338303</v>
      </c>
      <c r="AH63" s="87">
        <f t="shared" si="11"/>
        <v>10735773.54136602</v>
      </c>
      <c r="AI63" s="87">
        <f t="shared" si="12"/>
        <v>10539927.005853828</v>
      </c>
      <c r="AJ63" s="87">
        <f t="shared" si="13"/>
        <v>10467125.448184529</v>
      </c>
      <c r="AK63" s="87">
        <f t="shared" si="14"/>
        <v>10461946.975594373</v>
      </c>
      <c r="AL63" s="87">
        <f t="shared" si="15"/>
        <v>10523593.716912929</v>
      </c>
      <c r="AM63" s="87">
        <f t="shared" si="16"/>
        <v>10364352.084515246</v>
      </c>
      <c r="AN63" s="87">
        <f t="shared" si="17"/>
        <v>10084863.938415958</v>
      </c>
      <c r="AO63" s="87">
        <f t="shared" si="18"/>
        <v>9812912.5513126068</v>
      </c>
      <c r="AP63" s="87">
        <f t="shared" si="19"/>
        <v>9548294.6847603563</v>
      </c>
      <c r="AQ63" s="87">
        <f t="shared" si="20"/>
        <v>9290812.5809016507</v>
      </c>
      <c r="AR63" s="87">
        <f t="shared" si="21"/>
        <v>9040273.814675089</v>
      </c>
    </row>
    <row r="64" spans="1:44" s="20" customFormat="1" x14ac:dyDescent="0.2">
      <c r="A64" s="40"/>
      <c r="B64" s="86">
        <f>'3. Investeringen'!B45</f>
        <v>31</v>
      </c>
      <c r="C64" s="86" t="str">
        <f>'3. Investeringen'!G45</f>
        <v>Nieuwe investeringen TD</v>
      </c>
      <c r="D64" s="86">
        <f>'3. Investeringen'!K45</f>
        <v>2011</v>
      </c>
      <c r="E64" s="121">
        <f>'3. Investeringen'!N45</f>
        <v>2011</v>
      </c>
      <c r="F64" s="86">
        <f>'3. Investeringen'!O45</f>
        <v>47793582.324114159</v>
      </c>
      <c r="G64" s="86">
        <f>'3. Investeringen'!P45</f>
        <v>0</v>
      </c>
      <c r="I64" s="86">
        <f>'6. Investeringen per jaar'!I45</f>
        <v>1</v>
      </c>
      <c r="K64" s="86">
        <f>'8. Afschrijvingen voor GAW'!AO59</f>
        <v>531039.80360126845</v>
      </c>
      <c r="L64" s="86">
        <f>'8. Afschrijvingen voor GAW'!AP59</f>
        <v>1089693.6769898029</v>
      </c>
      <c r="M64" s="86">
        <f>'8. Afschrijvingen voor GAW'!AQ59</f>
        <v>1114756.6315605685</v>
      </c>
      <c r="N64" s="86">
        <f>'8. Afschrijvingen voor GAW'!AR59</f>
        <v>1145969.8172442643</v>
      </c>
      <c r="O64" s="86">
        <f>'8. Afschrijvingen voor GAW'!AS59</f>
        <v>1157429.5154167069</v>
      </c>
      <c r="P64" s="86">
        <f>'8. Afschrijvingen voor GAW'!AT59</f>
        <v>1166688.9515400406</v>
      </c>
      <c r="Q64" s="86">
        <f>'8. Afschrijvingen voor GAW'!AU59</f>
        <v>1169022.3294431206</v>
      </c>
      <c r="R64" s="86">
        <f>'8. Afschrijvingen voor GAW'!AV59</f>
        <v>1185388.6420553245</v>
      </c>
      <c r="S64" s="86">
        <f>'8. Afschrijvingen voor GAW'!AW59</f>
        <v>1210281.8035384861</v>
      </c>
      <c r="T64" s="86">
        <f>'8. Afschrijvingen voor GAW'!AX59</f>
        <v>1244169.6940375636</v>
      </c>
      <c r="U64" s="86">
        <f>'8. Afschrijvingen voor GAW'!AY59</f>
        <v>1252878.8818958267</v>
      </c>
      <c r="V64" s="86">
        <f>'8. Afschrijvingen voor GAW'!AZ59</f>
        <v>1503454.6582749919</v>
      </c>
      <c r="W64" s="86">
        <f>'8. Afschrijvingen voor GAW'!BA59</f>
        <v>1451160.5832045574</v>
      </c>
      <c r="X64" s="86">
        <f>'8. Afschrijvingen voor GAW'!BB59</f>
        <v>1400685.4324843988</v>
      </c>
      <c r="Y64" s="86">
        <f>'8. Afschrijvingen voor GAW'!BC59</f>
        <v>1351965.9391805937</v>
      </c>
      <c r="Z64" s="86">
        <f>'8. Afschrijvingen voor GAW'!BD59</f>
        <v>1304941.0369482252</v>
      </c>
      <c r="AB64" s="122"/>
      <c r="AC64" s="87">
        <f t="shared" si="6"/>
        <v>47262542.520512894</v>
      </c>
      <c r="AD64" s="87">
        <f t="shared" si="7"/>
        <v>47401674.949056432</v>
      </c>
      <c r="AE64" s="87">
        <f t="shared" si="8"/>
        <v>47377156.841324151</v>
      </c>
      <c r="AF64" s="87">
        <f t="shared" si="9"/>
        <v>47557747.415636964</v>
      </c>
      <c r="AG64" s="87">
        <f t="shared" si="10"/>
        <v>46875895.374376632</v>
      </c>
      <c r="AH64" s="87">
        <f t="shared" si="11"/>
        <v>46084213.585831605</v>
      </c>
      <c r="AI64" s="87">
        <f t="shared" si="12"/>
        <v>45007359.683560148</v>
      </c>
      <c r="AJ64" s="87">
        <f t="shared" si="13"/>
        <v>44452074.077074662</v>
      </c>
      <c r="AK64" s="87">
        <f t="shared" si="14"/>
        <v>44175285.829154737</v>
      </c>
      <c r="AL64" s="87">
        <f t="shared" si="15"/>
        <v>44168024.138333507</v>
      </c>
      <c r="AM64" s="87">
        <f t="shared" si="16"/>
        <v>43224321.425406009</v>
      </c>
      <c r="AN64" s="87">
        <f t="shared" si="17"/>
        <v>41720866.767131016</v>
      </c>
      <c r="AO64" s="87">
        <f t="shared" si="18"/>
        <v>40269706.183926456</v>
      </c>
      <c r="AP64" s="87">
        <f t="shared" si="19"/>
        <v>38869020.75144206</v>
      </c>
      <c r="AQ64" s="87">
        <f t="shared" si="20"/>
        <v>37517054.81226147</v>
      </c>
      <c r="AR64" s="87">
        <f t="shared" si="21"/>
        <v>36212113.775313243</v>
      </c>
    </row>
    <row r="65" spans="1:44" s="20" customFormat="1" x14ac:dyDescent="0.2">
      <c r="A65" s="40"/>
      <c r="B65" s="86">
        <f>'3. Investeringen'!B46</f>
        <v>32</v>
      </c>
      <c r="C65" s="86" t="str">
        <f>'3. Investeringen'!G46</f>
        <v>Nieuwe investeringen TD</v>
      </c>
      <c r="D65" s="86">
        <f>'3. Investeringen'!K46</f>
        <v>2011</v>
      </c>
      <c r="E65" s="121">
        <f>'3. Investeringen'!N46</f>
        <v>2011</v>
      </c>
      <c r="F65" s="86">
        <f>'3. Investeringen'!O46</f>
        <v>3745836.4371805424</v>
      </c>
      <c r="G65" s="86">
        <f>'3. Investeringen'!P46</f>
        <v>0</v>
      </c>
      <c r="I65" s="86">
        <f>'6. Investeringen per jaar'!I46</f>
        <v>1</v>
      </c>
      <c r="K65" s="86">
        <f>'8. Afschrijvingen voor GAW'!AO60</f>
        <v>62430.607286342376</v>
      </c>
      <c r="L65" s="86">
        <f>'8. Afschrijvingen voor GAW'!AP60</f>
        <v>128107.60615157455</v>
      </c>
      <c r="M65" s="86">
        <f>'8. Afschrijvingen voor GAW'!AQ60</f>
        <v>131054.08109306077</v>
      </c>
      <c r="N65" s="86">
        <f>'8. Afschrijvingen voor GAW'!AR60</f>
        <v>134723.59536366648</v>
      </c>
      <c r="O65" s="86">
        <f>'8. Afschrijvingen voor GAW'!AS60</f>
        <v>136070.83131730315</v>
      </c>
      <c r="P65" s="86">
        <f>'8. Afschrijvingen voor GAW'!AT60</f>
        <v>137159.39796784156</v>
      </c>
      <c r="Q65" s="86">
        <f>'8. Afschrijvingen voor GAW'!AU60</f>
        <v>137433.71676377725</v>
      </c>
      <c r="R65" s="86">
        <f>'8. Afschrijvingen voor GAW'!AV60</f>
        <v>139357.78879847014</v>
      </c>
      <c r="S65" s="86">
        <f>'8. Afschrijvingen voor GAW'!AW60</f>
        <v>142284.30236323801</v>
      </c>
      <c r="T65" s="86">
        <f>'8. Afschrijvingen voor GAW'!AX60</f>
        <v>146268.26282940866</v>
      </c>
      <c r="U65" s="86">
        <f>'8. Afschrijvingen voor GAW'!AY60</f>
        <v>147292.14066921451</v>
      </c>
      <c r="V65" s="86">
        <f>'8. Afschrijvingen voor GAW'!AZ60</f>
        <v>176750.56880305739</v>
      </c>
      <c r="W65" s="86">
        <f>'8. Afschrijvingen voor GAW'!BA60</f>
        <v>165873.61072286923</v>
      </c>
      <c r="X65" s="86">
        <f>'8. Afschrijvingen voor GAW'!BB60</f>
        <v>155666.00390915421</v>
      </c>
      <c r="Y65" s="86">
        <f>'8. Afschrijvingen voor GAW'!BC60</f>
        <v>146086.55751474475</v>
      </c>
      <c r="Z65" s="86">
        <f>'8. Afschrijvingen voor GAW'!BD60</f>
        <v>143730.32271611984</v>
      </c>
      <c r="AB65" s="122"/>
      <c r="AC65" s="87">
        <f t="shared" si="6"/>
        <v>3683405.8298942</v>
      </c>
      <c r="AD65" s="87">
        <f t="shared" si="7"/>
        <v>3651066.7753198743</v>
      </c>
      <c r="AE65" s="87">
        <f t="shared" si="8"/>
        <v>3603987.2300591702</v>
      </c>
      <c r="AF65" s="87">
        <f t="shared" si="9"/>
        <v>3570175.2771371608</v>
      </c>
      <c r="AG65" s="87">
        <f t="shared" si="10"/>
        <v>3469806.198591229</v>
      </c>
      <c r="AH65" s="87">
        <f t="shared" si="11"/>
        <v>3360405.2502121176</v>
      </c>
      <c r="AI65" s="87">
        <f t="shared" si="12"/>
        <v>3229692.3439487647</v>
      </c>
      <c r="AJ65" s="87">
        <f t="shared" si="13"/>
        <v>3135550.2479655775</v>
      </c>
      <c r="AK65" s="87">
        <f t="shared" si="14"/>
        <v>3059112.5008096164</v>
      </c>
      <c r="AL65" s="87">
        <f t="shared" si="15"/>
        <v>2998499.3880028771</v>
      </c>
      <c r="AM65" s="87">
        <f t="shared" si="16"/>
        <v>2872196.7430496826</v>
      </c>
      <c r="AN65" s="87">
        <f t="shared" si="17"/>
        <v>2695446.174246625</v>
      </c>
      <c r="AO65" s="87">
        <f t="shared" si="18"/>
        <v>2529572.5635237559</v>
      </c>
      <c r="AP65" s="87">
        <f t="shared" si="19"/>
        <v>2373906.5596146015</v>
      </c>
      <c r="AQ65" s="87">
        <f t="shared" si="20"/>
        <v>2227820.0020998567</v>
      </c>
      <c r="AR65" s="87">
        <f t="shared" si="21"/>
        <v>2084089.6793837368</v>
      </c>
    </row>
    <row r="66" spans="1:44" s="20" customFormat="1" x14ac:dyDescent="0.2">
      <c r="A66" s="40"/>
      <c r="B66" s="86">
        <f>'3. Investeringen'!B47</f>
        <v>33</v>
      </c>
      <c r="C66" s="86" t="str">
        <f>'3. Investeringen'!G47</f>
        <v>Nieuwe investeringen TD</v>
      </c>
      <c r="D66" s="86">
        <f>'3. Investeringen'!K47</f>
        <v>2011</v>
      </c>
      <c r="E66" s="121">
        <f>'3. Investeringen'!N47</f>
        <v>2011</v>
      </c>
      <c r="F66" s="86">
        <f>'3. Investeringen'!O47</f>
        <v>12090.14</v>
      </c>
      <c r="G66" s="86">
        <f>'3. Investeringen'!P47</f>
        <v>0</v>
      </c>
      <c r="I66" s="86">
        <f>'6. Investeringen per jaar'!I47</f>
        <v>1</v>
      </c>
      <c r="K66" s="86">
        <f>'8. Afschrijvingen voor GAW'!AO61</f>
        <v>0</v>
      </c>
      <c r="L66" s="86">
        <f>'8. Afschrijvingen voor GAW'!AP61</f>
        <v>0</v>
      </c>
      <c r="M66" s="86">
        <f>'8. Afschrijvingen voor GAW'!AQ61</f>
        <v>0</v>
      </c>
      <c r="N66" s="86">
        <f>'8. Afschrijvingen voor GAW'!AR61</f>
        <v>0</v>
      </c>
      <c r="O66" s="86">
        <f>'8. Afschrijvingen voor GAW'!AS61</f>
        <v>0</v>
      </c>
      <c r="P66" s="86">
        <f>'8. Afschrijvingen voor GAW'!AT61</f>
        <v>0</v>
      </c>
      <c r="Q66" s="86">
        <f>'8. Afschrijvingen voor GAW'!AU61</f>
        <v>0</v>
      </c>
      <c r="R66" s="86">
        <f>'8. Afschrijvingen voor GAW'!AV61</f>
        <v>0</v>
      </c>
      <c r="S66" s="86">
        <f>'8. Afschrijvingen voor GAW'!AW61</f>
        <v>0</v>
      </c>
      <c r="T66" s="86">
        <f>'8. Afschrijvingen voor GAW'!AX61</f>
        <v>0</v>
      </c>
      <c r="U66" s="86">
        <f>'8. Afschrijvingen voor GAW'!AY61</f>
        <v>0</v>
      </c>
      <c r="V66" s="86">
        <f>'8. Afschrijvingen voor GAW'!AZ61</f>
        <v>0</v>
      </c>
      <c r="W66" s="86">
        <f>'8. Afschrijvingen voor GAW'!BA61</f>
        <v>0</v>
      </c>
      <c r="X66" s="86">
        <f>'8. Afschrijvingen voor GAW'!BB61</f>
        <v>0</v>
      </c>
      <c r="Y66" s="86">
        <f>'8. Afschrijvingen voor GAW'!BC61</f>
        <v>0</v>
      </c>
      <c r="Z66" s="86">
        <f>'8. Afschrijvingen voor GAW'!BD61</f>
        <v>0</v>
      </c>
      <c r="AB66" s="122"/>
      <c r="AC66" s="87">
        <f t="shared" si="6"/>
        <v>12090.14</v>
      </c>
      <c r="AD66" s="87">
        <f t="shared" si="7"/>
        <v>12404.48364</v>
      </c>
      <c r="AE66" s="87">
        <f t="shared" si="8"/>
        <v>12689.78676372</v>
      </c>
      <c r="AF66" s="87">
        <f t="shared" si="9"/>
        <v>13045.10079310416</v>
      </c>
      <c r="AG66" s="87">
        <f t="shared" si="10"/>
        <v>13175.551801035203</v>
      </c>
      <c r="AH66" s="87">
        <f t="shared" si="11"/>
        <v>13280.956215443484</v>
      </c>
      <c r="AI66" s="87">
        <f t="shared" si="12"/>
        <v>13307.518127874371</v>
      </c>
      <c r="AJ66" s="87">
        <f t="shared" si="13"/>
        <v>13493.823381664613</v>
      </c>
      <c r="AK66" s="87">
        <f t="shared" si="14"/>
        <v>13777.193672679568</v>
      </c>
      <c r="AL66" s="87">
        <f t="shared" si="15"/>
        <v>14162.955095514597</v>
      </c>
      <c r="AM66" s="87">
        <f t="shared" si="16"/>
        <v>14262.095781183198</v>
      </c>
      <c r="AN66" s="87">
        <f t="shared" si="17"/>
        <v>14262.095781183198</v>
      </c>
      <c r="AO66" s="87">
        <f t="shared" si="18"/>
        <v>14262.095781183198</v>
      </c>
      <c r="AP66" s="87">
        <f t="shared" si="19"/>
        <v>14262.095781183198</v>
      </c>
      <c r="AQ66" s="87">
        <f t="shared" si="20"/>
        <v>14262.095781183198</v>
      </c>
      <c r="AR66" s="87">
        <f t="shared" si="21"/>
        <v>14262.095781183198</v>
      </c>
    </row>
    <row r="67" spans="1:44" s="20" customFormat="1" x14ac:dyDescent="0.2">
      <c r="A67" s="40"/>
      <c r="B67" s="86">
        <f>'3. Investeringen'!B48</f>
        <v>34</v>
      </c>
      <c r="C67" s="86" t="str">
        <f>'3. Investeringen'!G48</f>
        <v>Nieuwe investeringen TD</v>
      </c>
      <c r="D67" s="86">
        <f>'3. Investeringen'!K48</f>
        <v>2012</v>
      </c>
      <c r="E67" s="121">
        <f>'3. Investeringen'!N48</f>
        <v>2012</v>
      </c>
      <c r="F67" s="86">
        <f>'3. Investeringen'!O48</f>
        <v>7339499.7497568503</v>
      </c>
      <c r="G67" s="86">
        <f>'3. Investeringen'!P48</f>
        <v>0</v>
      </c>
      <c r="I67" s="86">
        <f>'6. Investeringen per jaar'!I48</f>
        <v>1</v>
      </c>
      <c r="K67" s="86">
        <f>'8. Afschrijvingen voor GAW'!AO62</f>
        <v>0</v>
      </c>
      <c r="L67" s="86">
        <f>'8. Afschrijvingen voor GAW'!AP62</f>
        <v>66722.724997789555</v>
      </c>
      <c r="M67" s="86">
        <f>'8. Afschrijvingen voor GAW'!AQ62</f>
        <v>136514.6953454774</v>
      </c>
      <c r="N67" s="86">
        <f>'8. Afschrijvingen voor GAW'!AR62</f>
        <v>140337.10681515079</v>
      </c>
      <c r="O67" s="86">
        <f>'8. Afschrijvingen voor GAW'!AS62</f>
        <v>141740.47788330232</v>
      </c>
      <c r="P67" s="86">
        <f>'8. Afschrijvingen voor GAW'!AT62</f>
        <v>142874.40170636872</v>
      </c>
      <c r="Q67" s="86">
        <f>'8. Afschrijvingen voor GAW'!AU62</f>
        <v>143160.15050978144</v>
      </c>
      <c r="R67" s="86">
        <f>'8. Afschrijvingen voor GAW'!AV62</f>
        <v>145164.39261691837</v>
      </c>
      <c r="S67" s="86">
        <f>'8. Afschrijvingen voor GAW'!AW62</f>
        <v>148212.84486187363</v>
      </c>
      <c r="T67" s="86">
        <f>'8. Afschrijvingen voor GAW'!AX62</f>
        <v>152362.80451800607</v>
      </c>
      <c r="U67" s="86">
        <f>'8. Afschrijvingen voor GAW'!AY62</f>
        <v>153429.34414963212</v>
      </c>
      <c r="V67" s="86">
        <f>'8. Afschrijvingen voor GAW'!AZ62</f>
        <v>184115.21297955851</v>
      </c>
      <c r="W67" s="86">
        <f>'8. Afschrijvingen voor GAW'!BA62</f>
        <v>179259.42714273499</v>
      </c>
      <c r="X67" s="86">
        <f>'8. Afschrijvingen voor GAW'!BB62</f>
        <v>174531.7059873222</v>
      </c>
      <c r="Y67" s="86">
        <f>'8. Afschrijvingen voor GAW'!BC62</f>
        <v>169928.67198326098</v>
      </c>
      <c r="Z67" s="86">
        <f>'8. Afschrijvingen voor GAW'!BD62</f>
        <v>165447.03667820792</v>
      </c>
      <c r="AB67" s="122"/>
      <c r="AC67" s="87">
        <f t="shared" si="6"/>
        <v>0</v>
      </c>
      <c r="AD67" s="87">
        <f t="shared" si="7"/>
        <v>7272777.0247590607</v>
      </c>
      <c r="AE67" s="87">
        <f t="shared" si="8"/>
        <v>7303536.200983041</v>
      </c>
      <c r="AF67" s="87">
        <f t="shared" si="9"/>
        <v>7367698.1077954154</v>
      </c>
      <c r="AG67" s="87">
        <f t="shared" si="10"/>
        <v>7299634.610990067</v>
      </c>
      <c r="AH67" s="87">
        <f t="shared" si="11"/>
        <v>7215157.2861716188</v>
      </c>
      <c r="AI67" s="87">
        <f t="shared" si="12"/>
        <v>7086427.4502341812</v>
      </c>
      <c r="AJ67" s="87">
        <f t="shared" si="13"/>
        <v>7040473.0419205418</v>
      </c>
      <c r="AK67" s="87">
        <f t="shared" si="14"/>
        <v>7040110.1309389994</v>
      </c>
      <c r="AL67" s="87">
        <f t="shared" si="15"/>
        <v>7084870.4100872856</v>
      </c>
      <c r="AM67" s="87">
        <f t="shared" si="16"/>
        <v>6981035.158808263</v>
      </c>
      <c r="AN67" s="87">
        <f t="shared" si="17"/>
        <v>6796919.9458287042</v>
      </c>
      <c r="AO67" s="87">
        <f t="shared" si="18"/>
        <v>6617660.5186859695</v>
      </c>
      <c r="AP67" s="87">
        <f t="shared" si="19"/>
        <v>6443128.8126986474</v>
      </c>
      <c r="AQ67" s="87">
        <f t="shared" si="20"/>
        <v>6273200.1407153867</v>
      </c>
      <c r="AR67" s="87">
        <f t="shared" si="21"/>
        <v>6107753.1040371787</v>
      </c>
    </row>
    <row r="68" spans="1:44" s="20" customFormat="1" x14ac:dyDescent="0.2">
      <c r="A68" s="40"/>
      <c r="B68" s="86">
        <f>'3. Investeringen'!B49</f>
        <v>35</v>
      </c>
      <c r="C68" s="86" t="str">
        <f>'3. Investeringen'!G49</f>
        <v>Nieuwe investeringen TD</v>
      </c>
      <c r="D68" s="86">
        <f>'3. Investeringen'!K49</f>
        <v>2012</v>
      </c>
      <c r="E68" s="121">
        <f>'3. Investeringen'!N49</f>
        <v>2012</v>
      </c>
      <c r="F68" s="86">
        <f>'3. Investeringen'!O49</f>
        <v>72423395.640396401</v>
      </c>
      <c r="G68" s="86">
        <f>'3. Investeringen'!P49</f>
        <v>0</v>
      </c>
      <c r="I68" s="86">
        <f>'6. Investeringen per jaar'!I49</f>
        <v>1</v>
      </c>
      <c r="K68" s="86">
        <f>'8. Afschrijvingen voor GAW'!AO63</f>
        <v>0</v>
      </c>
      <c r="L68" s="86">
        <f>'8. Afschrijvingen voor GAW'!AP63</f>
        <v>804704.39600440452</v>
      </c>
      <c r="M68" s="86">
        <f>'8. Afschrijvingen voor GAW'!AQ63</f>
        <v>1646425.1942250112</v>
      </c>
      <c r="N68" s="86">
        <f>'8. Afschrijvingen voor GAW'!AR63</f>
        <v>1692525.0996633118</v>
      </c>
      <c r="O68" s="86">
        <f>'8. Afschrijvingen voor GAW'!AS63</f>
        <v>1709450.3506599448</v>
      </c>
      <c r="P68" s="86">
        <f>'8. Afschrijvingen voor GAW'!AT63</f>
        <v>1723125.9534652242</v>
      </c>
      <c r="Q68" s="86">
        <f>'8. Afschrijvingen voor GAW'!AU63</f>
        <v>1726572.2053721547</v>
      </c>
      <c r="R68" s="86">
        <f>'8. Afschrijvingen voor GAW'!AV63</f>
        <v>1750744.2162473646</v>
      </c>
      <c r="S68" s="86">
        <f>'8. Afschrijvingen voor GAW'!AW63</f>
        <v>1787509.844788559</v>
      </c>
      <c r="T68" s="86">
        <f>'8. Afschrijvingen voor GAW'!AX63</f>
        <v>1837560.1204426386</v>
      </c>
      <c r="U68" s="86">
        <f>'8. Afschrijvingen voor GAW'!AY63</f>
        <v>1850423.041285737</v>
      </c>
      <c r="V68" s="86">
        <f>'8. Afschrijvingen voor GAW'!AZ63</f>
        <v>2220507.649542884</v>
      </c>
      <c r="W68" s="86">
        <f>'8. Afschrijvingen voor GAW'!BA63</f>
        <v>2145448.2360372092</v>
      </c>
      <c r="X68" s="86">
        <f>'8. Afschrijvingen voor GAW'!BB63</f>
        <v>2072926.0421429938</v>
      </c>
      <c r="Y68" s="86">
        <f>'8. Afschrijvingen voor GAW'!BC63</f>
        <v>2002855.3026902729</v>
      </c>
      <c r="Z68" s="86">
        <f>'8. Afschrijvingen voor GAW'!BD63</f>
        <v>1935153.1516134187</v>
      </c>
      <c r="AB68" s="122"/>
      <c r="AC68" s="87">
        <f t="shared" si="6"/>
        <v>0</v>
      </c>
      <c r="AD68" s="87">
        <f t="shared" si="7"/>
        <v>71618691.244391993</v>
      </c>
      <c r="AE68" s="87">
        <f t="shared" si="8"/>
        <v>71619495.948787987</v>
      </c>
      <c r="AF68" s="87">
        <f t="shared" si="9"/>
        <v>71932316.735690743</v>
      </c>
      <c r="AG68" s="87">
        <f t="shared" si="10"/>
        <v>70942189.552387699</v>
      </c>
      <c r="AH68" s="87">
        <f t="shared" si="11"/>
        <v>69786601.115341574</v>
      </c>
      <c r="AI68" s="87">
        <f t="shared" si="12"/>
        <v>68199602.112200096</v>
      </c>
      <c r="AJ68" s="87">
        <f t="shared" si="13"/>
        <v>67403652.32552354</v>
      </c>
      <c r="AK68" s="87">
        <f t="shared" si="14"/>
        <v>67031619.179570965</v>
      </c>
      <c r="AL68" s="87">
        <f t="shared" si="15"/>
        <v>67070944.396156318</v>
      </c>
      <c r="AM68" s="87">
        <f t="shared" si="16"/>
        <v>65690017.965643674</v>
      </c>
      <c r="AN68" s="87">
        <f t="shared" si="17"/>
        <v>63469510.316100791</v>
      </c>
      <c r="AO68" s="87">
        <f t="shared" si="18"/>
        <v>61324062.080063581</v>
      </c>
      <c r="AP68" s="87">
        <f t="shared" si="19"/>
        <v>59251136.037920587</v>
      </c>
      <c r="AQ68" s="87">
        <f t="shared" si="20"/>
        <v>57248280.735230312</v>
      </c>
      <c r="AR68" s="87">
        <f t="shared" si="21"/>
        <v>55313127.58361689</v>
      </c>
    </row>
    <row r="69" spans="1:44" s="20" customFormat="1" x14ac:dyDescent="0.2">
      <c r="A69" s="40"/>
      <c r="B69" s="86">
        <f>'3. Investeringen'!B50</f>
        <v>36</v>
      </c>
      <c r="C69" s="86" t="str">
        <f>'3. Investeringen'!G50</f>
        <v>Nieuwe investeringen TD</v>
      </c>
      <c r="D69" s="86">
        <f>'3. Investeringen'!K50</f>
        <v>2012</v>
      </c>
      <c r="E69" s="121">
        <f>'3. Investeringen'!N50</f>
        <v>2012</v>
      </c>
      <c r="F69" s="86">
        <f>'3. Investeringen'!O50</f>
        <v>4581443.82</v>
      </c>
      <c r="G69" s="86">
        <f>'3. Investeringen'!P50</f>
        <v>0</v>
      </c>
      <c r="I69" s="86">
        <f>'6. Investeringen per jaar'!I50</f>
        <v>1</v>
      </c>
      <c r="K69" s="86">
        <f>'8. Afschrijvingen voor GAW'!AO64</f>
        <v>0</v>
      </c>
      <c r="L69" s="86">
        <f>'8. Afschrijvingen voor GAW'!AP64</f>
        <v>76357.397000000012</v>
      </c>
      <c r="M69" s="86">
        <f>'8. Afschrijvingen voor GAW'!AQ64</f>
        <v>156227.23426200001</v>
      </c>
      <c r="N69" s="86">
        <f>'8. Afschrijvingen voor GAW'!AR64</f>
        <v>160601.59682133602</v>
      </c>
      <c r="O69" s="86">
        <f>'8. Afschrijvingen voor GAW'!AS64</f>
        <v>162207.61278954937</v>
      </c>
      <c r="P69" s="86">
        <f>'8. Afschrijvingen voor GAW'!AT64</f>
        <v>163505.27369186576</v>
      </c>
      <c r="Q69" s="86">
        <f>'8. Afschrijvingen voor GAW'!AU64</f>
        <v>163832.28423924948</v>
      </c>
      <c r="R69" s="86">
        <f>'8. Afschrijvingen voor GAW'!AV64</f>
        <v>166125.93621859897</v>
      </c>
      <c r="S69" s="86">
        <f>'8. Afschrijvingen voor GAW'!AW64</f>
        <v>169614.58087918951</v>
      </c>
      <c r="T69" s="86">
        <f>'8. Afschrijvingen voor GAW'!AX64</f>
        <v>174363.78914380682</v>
      </c>
      <c r="U69" s="86">
        <f>'8. Afschrijvingen voor GAW'!AY64</f>
        <v>175584.33566781346</v>
      </c>
      <c r="V69" s="86">
        <f>'8. Afschrijvingen voor GAW'!AZ64</f>
        <v>210701.20280137614</v>
      </c>
      <c r="W69" s="86">
        <f>'8. Afschrijvingen voor GAW'!BA64</f>
        <v>198367.47385690533</v>
      </c>
      <c r="X69" s="86">
        <f>'8. Afschrijvingen voor GAW'!BB64</f>
        <v>186755.71928967186</v>
      </c>
      <c r="Y69" s="86">
        <f>'8. Afschrijvingen voor GAW'!BC64</f>
        <v>175823.67718491057</v>
      </c>
      <c r="Z69" s="86">
        <f>'8. Afschrijvingen voor GAW'!BD64</f>
        <v>171383.68533680681</v>
      </c>
      <c r="AB69" s="122"/>
      <c r="AC69" s="87">
        <f t="shared" si="6"/>
        <v>0</v>
      </c>
      <c r="AD69" s="87">
        <f t="shared" si="7"/>
        <v>4505086.4230000004</v>
      </c>
      <c r="AE69" s="87">
        <f t="shared" si="8"/>
        <v>4452476.1764670005</v>
      </c>
      <c r="AF69" s="87">
        <f t="shared" si="9"/>
        <v>4416543.9125867402</v>
      </c>
      <c r="AG69" s="87">
        <f t="shared" si="10"/>
        <v>4298501.7389230588</v>
      </c>
      <c r="AH69" s="87">
        <f t="shared" si="11"/>
        <v>4169384.4791425774</v>
      </c>
      <c r="AI69" s="87">
        <f t="shared" si="12"/>
        <v>4013890.9638616131</v>
      </c>
      <c r="AJ69" s="87">
        <f t="shared" si="13"/>
        <v>3903959.5011370769</v>
      </c>
      <c r="AK69" s="87">
        <f t="shared" si="14"/>
        <v>3816328.0697817658</v>
      </c>
      <c r="AL69" s="87">
        <f t="shared" si="15"/>
        <v>3748821.4665918485</v>
      </c>
      <c r="AM69" s="87">
        <f t="shared" si="16"/>
        <v>3599478.8811901775</v>
      </c>
      <c r="AN69" s="87">
        <f t="shared" si="17"/>
        <v>3388777.6783888014</v>
      </c>
      <c r="AO69" s="87">
        <f t="shared" si="18"/>
        <v>3190410.2045318959</v>
      </c>
      <c r="AP69" s="87">
        <f t="shared" si="19"/>
        <v>3003654.4852422243</v>
      </c>
      <c r="AQ69" s="87">
        <f t="shared" si="20"/>
        <v>2827830.8080573138</v>
      </c>
      <c r="AR69" s="87">
        <f t="shared" si="21"/>
        <v>2656447.122720507</v>
      </c>
    </row>
    <row r="70" spans="1:44" s="20" customFormat="1" x14ac:dyDescent="0.2">
      <c r="A70" s="40"/>
      <c r="B70" s="86">
        <f>'3. Investeringen'!B51</f>
        <v>37</v>
      </c>
      <c r="C70" s="86" t="str">
        <f>'3. Investeringen'!G51</f>
        <v>Nieuwe investeringen TD</v>
      </c>
      <c r="D70" s="86">
        <f>'3. Investeringen'!K51</f>
        <v>2012</v>
      </c>
      <c r="E70" s="121">
        <f>'3. Investeringen'!N51</f>
        <v>2012</v>
      </c>
      <c r="F70" s="86">
        <f>'3. Investeringen'!O51</f>
        <v>15857.22</v>
      </c>
      <c r="G70" s="86">
        <f>'3. Investeringen'!P51</f>
        <v>0</v>
      </c>
      <c r="I70" s="86">
        <f>'6. Investeringen per jaar'!I51</f>
        <v>1</v>
      </c>
      <c r="K70" s="86">
        <f>'8. Afschrijvingen voor GAW'!AO65</f>
        <v>0</v>
      </c>
      <c r="L70" s="86">
        <f>'8. Afschrijvingen voor GAW'!AP65</f>
        <v>0</v>
      </c>
      <c r="M70" s="86">
        <f>'8. Afschrijvingen voor GAW'!AQ65</f>
        <v>0</v>
      </c>
      <c r="N70" s="86">
        <f>'8. Afschrijvingen voor GAW'!AR65</f>
        <v>0</v>
      </c>
      <c r="O70" s="86">
        <f>'8. Afschrijvingen voor GAW'!AS65</f>
        <v>0</v>
      </c>
      <c r="P70" s="86">
        <f>'8. Afschrijvingen voor GAW'!AT65</f>
        <v>0</v>
      </c>
      <c r="Q70" s="86">
        <f>'8. Afschrijvingen voor GAW'!AU65</f>
        <v>0</v>
      </c>
      <c r="R70" s="86">
        <f>'8. Afschrijvingen voor GAW'!AV65</f>
        <v>0</v>
      </c>
      <c r="S70" s="86">
        <f>'8. Afschrijvingen voor GAW'!AW65</f>
        <v>0</v>
      </c>
      <c r="T70" s="86">
        <f>'8. Afschrijvingen voor GAW'!AX65</f>
        <v>0</v>
      </c>
      <c r="U70" s="86">
        <f>'8. Afschrijvingen voor GAW'!AY65</f>
        <v>0</v>
      </c>
      <c r="V70" s="86">
        <f>'8. Afschrijvingen voor GAW'!AZ65</f>
        <v>0</v>
      </c>
      <c r="W70" s="86">
        <f>'8. Afschrijvingen voor GAW'!BA65</f>
        <v>0</v>
      </c>
      <c r="X70" s="86">
        <f>'8. Afschrijvingen voor GAW'!BB65</f>
        <v>0</v>
      </c>
      <c r="Y70" s="86">
        <f>'8. Afschrijvingen voor GAW'!BC65</f>
        <v>0</v>
      </c>
      <c r="Z70" s="86">
        <f>'8. Afschrijvingen voor GAW'!BD65</f>
        <v>0</v>
      </c>
      <c r="AB70" s="122"/>
      <c r="AC70" s="87">
        <f t="shared" si="6"/>
        <v>0</v>
      </c>
      <c r="AD70" s="87">
        <f t="shared" si="7"/>
        <v>15857.22</v>
      </c>
      <c r="AE70" s="87">
        <f t="shared" si="8"/>
        <v>16221.936059999998</v>
      </c>
      <c r="AF70" s="87">
        <f t="shared" si="9"/>
        <v>16676.150269679998</v>
      </c>
      <c r="AG70" s="87">
        <f t="shared" si="10"/>
        <v>16842.911772376799</v>
      </c>
      <c r="AH70" s="87">
        <f t="shared" si="11"/>
        <v>16977.655066555813</v>
      </c>
      <c r="AI70" s="87">
        <f t="shared" si="12"/>
        <v>17011.610376688925</v>
      </c>
      <c r="AJ70" s="87">
        <f t="shared" si="13"/>
        <v>17249.772921962569</v>
      </c>
      <c r="AK70" s="87">
        <f t="shared" si="14"/>
        <v>17612.018153323781</v>
      </c>
      <c r="AL70" s="87">
        <f t="shared" si="15"/>
        <v>18105.154661616849</v>
      </c>
      <c r="AM70" s="87">
        <f t="shared" si="16"/>
        <v>18231.890744248165</v>
      </c>
      <c r="AN70" s="87">
        <f t="shared" si="17"/>
        <v>18231.890744248165</v>
      </c>
      <c r="AO70" s="87">
        <f t="shared" si="18"/>
        <v>18231.890744248165</v>
      </c>
      <c r="AP70" s="87">
        <f t="shared" si="19"/>
        <v>18231.890744248165</v>
      </c>
      <c r="AQ70" s="87">
        <f t="shared" si="20"/>
        <v>18231.890744248165</v>
      </c>
      <c r="AR70" s="87">
        <f t="shared" si="21"/>
        <v>18231.890744248165</v>
      </c>
    </row>
    <row r="71" spans="1:44" s="20" customFormat="1" x14ac:dyDescent="0.2">
      <c r="A71" s="40"/>
      <c r="B71" s="86">
        <f>'3. Investeringen'!B52</f>
        <v>38</v>
      </c>
      <c r="C71" s="86" t="str">
        <f>'3. Investeringen'!G52</f>
        <v>Nieuwe investeringen TD</v>
      </c>
      <c r="D71" s="86">
        <f>'3. Investeringen'!K52</f>
        <v>2013</v>
      </c>
      <c r="E71" s="121">
        <f>'3. Investeringen'!N52</f>
        <v>2013</v>
      </c>
      <c r="F71" s="86">
        <f>'3. Investeringen'!O52</f>
        <v>7868158.3185068462</v>
      </c>
      <c r="G71" s="86">
        <f>'3. Investeringen'!P52</f>
        <v>0</v>
      </c>
      <c r="I71" s="86">
        <f>'6. Investeringen per jaar'!I52</f>
        <v>1</v>
      </c>
      <c r="K71" s="86">
        <f>'8. Afschrijvingen voor GAW'!AO66</f>
        <v>0</v>
      </c>
      <c r="L71" s="86">
        <f>'8. Afschrijvingen voor GAW'!AP66</f>
        <v>0</v>
      </c>
      <c r="M71" s="86">
        <f>'8. Afschrijvingen voor GAW'!AQ66</f>
        <v>71528.711986425871</v>
      </c>
      <c r="N71" s="86">
        <f>'8. Afschrijvingen voor GAW'!AR66</f>
        <v>147063.0318440916</v>
      </c>
      <c r="O71" s="86">
        <f>'8. Afschrijvingen voor GAW'!AS66</f>
        <v>148533.66216253251</v>
      </c>
      <c r="P71" s="86">
        <f>'8. Afschrijvingen voor GAW'!AT66</f>
        <v>149721.93145983279</v>
      </c>
      <c r="Q71" s="86">
        <f>'8. Afschrijvingen voor GAW'!AU66</f>
        <v>150021.37532275243</v>
      </c>
      <c r="R71" s="86">
        <f>'8. Afschrijvingen voor GAW'!AV66</f>
        <v>152121.67457727098</v>
      </c>
      <c r="S71" s="86">
        <f>'8. Afschrijvingen voor GAW'!AW66</f>
        <v>155316.22974339369</v>
      </c>
      <c r="T71" s="86">
        <f>'8. Afschrijvingen voor GAW'!AX66</f>
        <v>159665.08417620871</v>
      </c>
      <c r="U71" s="86">
        <f>'8. Afschrijvingen voor GAW'!AY66</f>
        <v>160782.73976544215</v>
      </c>
      <c r="V71" s="86">
        <f>'8. Afschrijvingen voor GAW'!AZ66</f>
        <v>192939.2877185306</v>
      </c>
      <c r="W71" s="86">
        <f>'8. Afschrijvingen voor GAW'!BA66</f>
        <v>187960.20932579433</v>
      </c>
      <c r="X71" s="86">
        <f>'8. Afschrijvingen voor GAW'!BB66</f>
        <v>183109.62327867706</v>
      </c>
      <c r="Y71" s="86">
        <f>'8. Afschrijvingen voor GAW'!BC66</f>
        <v>178384.21364567892</v>
      </c>
      <c r="Z71" s="86">
        <f>'8. Afschrijvingen voor GAW'!BD66</f>
        <v>173780.75006772592</v>
      </c>
      <c r="AB71" s="122"/>
      <c r="AC71" s="87">
        <f t="shared" si="6"/>
        <v>0</v>
      </c>
      <c r="AD71" s="87">
        <f t="shared" si="7"/>
        <v>0</v>
      </c>
      <c r="AE71" s="87">
        <f t="shared" si="8"/>
        <v>7796629.6065204199</v>
      </c>
      <c r="AF71" s="87">
        <f t="shared" si="9"/>
        <v>7867872.2036589002</v>
      </c>
      <c r="AG71" s="87">
        <f t="shared" si="10"/>
        <v>7798017.2635329571</v>
      </c>
      <c r="AH71" s="87">
        <f t="shared" si="11"/>
        <v>7710679.4701813878</v>
      </c>
      <c r="AI71" s="87">
        <f t="shared" si="12"/>
        <v>7576079.4537989981</v>
      </c>
      <c r="AJ71" s="87">
        <f t="shared" si="13"/>
        <v>7530022.8915749136</v>
      </c>
      <c r="AK71" s="87">
        <f t="shared" si="14"/>
        <v>7532837.1425545923</v>
      </c>
      <c r="AL71" s="87">
        <f t="shared" si="15"/>
        <v>7584091.4983699126</v>
      </c>
      <c r="AM71" s="87">
        <f t="shared" si="16"/>
        <v>7476397.3990930589</v>
      </c>
      <c r="AN71" s="87">
        <f t="shared" si="17"/>
        <v>7283458.1113745281</v>
      </c>
      <c r="AO71" s="87">
        <f t="shared" si="18"/>
        <v>7095497.902048734</v>
      </c>
      <c r="AP71" s="87">
        <f t="shared" si="19"/>
        <v>6912388.2787700566</v>
      </c>
      <c r="AQ71" s="87">
        <f t="shared" si="20"/>
        <v>6734004.0651243776</v>
      </c>
      <c r="AR71" s="87">
        <f t="shared" si="21"/>
        <v>6560223.3150566518</v>
      </c>
    </row>
    <row r="72" spans="1:44" s="20" customFormat="1" x14ac:dyDescent="0.2">
      <c r="A72" s="40"/>
      <c r="B72" s="86">
        <f>'3. Investeringen'!B53</f>
        <v>39</v>
      </c>
      <c r="C72" s="86" t="str">
        <f>'3. Investeringen'!G53</f>
        <v>Nieuwe investeringen TD</v>
      </c>
      <c r="D72" s="86">
        <f>'3. Investeringen'!K53</f>
        <v>2013</v>
      </c>
      <c r="E72" s="121">
        <f>'3. Investeringen'!N53</f>
        <v>2013</v>
      </c>
      <c r="F72" s="86">
        <f>'3. Investeringen'!O53</f>
        <v>61937596.895396404</v>
      </c>
      <c r="G72" s="86">
        <f>'3. Investeringen'!P53</f>
        <v>0</v>
      </c>
      <c r="I72" s="86">
        <f>'6. Investeringen per jaar'!I53</f>
        <v>1</v>
      </c>
      <c r="K72" s="86">
        <f>'8. Afschrijvingen voor GAW'!AO67</f>
        <v>0</v>
      </c>
      <c r="L72" s="86">
        <f>'8. Afschrijvingen voor GAW'!AP67</f>
        <v>0</v>
      </c>
      <c r="M72" s="86">
        <f>'8. Afschrijvingen voor GAW'!AQ67</f>
        <v>688195.52105996013</v>
      </c>
      <c r="N72" s="86">
        <f>'8. Afschrijvingen voor GAW'!AR67</f>
        <v>1414929.9912992779</v>
      </c>
      <c r="O72" s="86">
        <f>'8. Afschrijvingen voor GAW'!AS67</f>
        <v>1429079.2912122707</v>
      </c>
      <c r="P72" s="86">
        <f>'8. Afschrijvingen voor GAW'!AT67</f>
        <v>1440511.9255419688</v>
      </c>
      <c r="Q72" s="86">
        <f>'8. Afschrijvingen voor GAW'!AU67</f>
        <v>1443392.9493930528</v>
      </c>
      <c r="R72" s="86">
        <f>'8. Afschrijvingen voor GAW'!AV67</f>
        <v>1463600.4506845556</v>
      </c>
      <c r="S72" s="86">
        <f>'8. Afschrijvingen voor GAW'!AW67</f>
        <v>1494336.0601489313</v>
      </c>
      <c r="T72" s="86">
        <f>'8. Afschrijvingen voor GAW'!AX67</f>
        <v>1536177.4698331014</v>
      </c>
      <c r="U72" s="86">
        <f>'8. Afschrijvingen voor GAW'!AY67</f>
        <v>1546930.712121933</v>
      </c>
      <c r="V72" s="86">
        <f>'8. Afschrijvingen voor GAW'!AZ67</f>
        <v>1856316.8545463192</v>
      </c>
      <c r="W72" s="86">
        <f>'8. Afschrijvingen voor GAW'!BA67</f>
        <v>1795287.2593283581</v>
      </c>
      <c r="X72" s="86">
        <f>'8. Afschrijvingen voor GAW'!BB67</f>
        <v>1736264.1165559192</v>
      </c>
      <c r="Y72" s="86">
        <f>'8. Afschrijvingen voor GAW'!BC67</f>
        <v>1679181.4606691492</v>
      </c>
      <c r="Z72" s="86">
        <f>'8. Afschrijvingen voor GAW'!BD67</f>
        <v>1623975.4948389307</v>
      </c>
      <c r="AB72" s="122"/>
      <c r="AC72" s="87">
        <f t="shared" si="6"/>
        <v>0</v>
      </c>
      <c r="AD72" s="87">
        <f t="shared" si="7"/>
        <v>0</v>
      </c>
      <c r="AE72" s="87">
        <f t="shared" si="8"/>
        <v>61249401.374336444</v>
      </c>
      <c r="AF72" s="87">
        <f t="shared" si="9"/>
        <v>61549454.62151859</v>
      </c>
      <c r="AG72" s="87">
        <f t="shared" si="10"/>
        <v>60735869.876521505</v>
      </c>
      <c r="AH72" s="87">
        <f t="shared" si="11"/>
        <v>59781244.909991711</v>
      </c>
      <c r="AI72" s="87">
        <f t="shared" si="12"/>
        <v>58457414.450418636</v>
      </c>
      <c r="AJ72" s="87">
        <f t="shared" si="13"/>
        <v>57812217.802039944</v>
      </c>
      <c r="AK72" s="87">
        <f t="shared" si="14"/>
        <v>57531938.315733843</v>
      </c>
      <c r="AL72" s="87">
        <f t="shared" si="15"/>
        <v>57606655.118741296</v>
      </c>
      <c r="AM72" s="87">
        <f t="shared" si="16"/>
        <v>56462970.992450543</v>
      </c>
      <c r="AN72" s="87">
        <f t="shared" si="17"/>
        <v>54606654.137904227</v>
      </c>
      <c r="AO72" s="87">
        <f t="shared" si="18"/>
        <v>52811366.878575869</v>
      </c>
      <c r="AP72" s="87">
        <f t="shared" si="19"/>
        <v>51075102.762019947</v>
      </c>
      <c r="AQ72" s="87">
        <f t="shared" si="20"/>
        <v>49395921.301350795</v>
      </c>
      <c r="AR72" s="87">
        <f t="shared" si="21"/>
        <v>47771945.806511864</v>
      </c>
    </row>
    <row r="73" spans="1:44" s="20" customFormat="1" x14ac:dyDescent="0.2">
      <c r="A73" s="40"/>
      <c r="B73" s="86">
        <f>'3. Investeringen'!B54</f>
        <v>40</v>
      </c>
      <c r="C73" s="86" t="str">
        <f>'3. Investeringen'!G54</f>
        <v>Nieuwe investeringen TD</v>
      </c>
      <c r="D73" s="86">
        <f>'3. Investeringen'!K54</f>
        <v>2013</v>
      </c>
      <c r="E73" s="121">
        <f>'3. Investeringen'!N54</f>
        <v>2013</v>
      </c>
      <c r="F73" s="86">
        <f>'3. Investeringen'!O54</f>
        <v>4935722.2157229753</v>
      </c>
      <c r="G73" s="86">
        <f>'3. Investeringen'!P54</f>
        <v>0</v>
      </c>
      <c r="I73" s="86">
        <f>'6. Investeringen per jaar'!I54</f>
        <v>1</v>
      </c>
      <c r="K73" s="86">
        <f>'8. Afschrijvingen voor GAW'!AO68</f>
        <v>0</v>
      </c>
      <c r="L73" s="86">
        <f>'8. Afschrijvingen voor GAW'!AP68</f>
        <v>0</v>
      </c>
      <c r="M73" s="86">
        <f>'8. Afschrijvingen voor GAW'!AQ68</f>
        <v>82262.036928716261</v>
      </c>
      <c r="N73" s="86">
        <f>'8. Afschrijvingen voor GAW'!AR68</f>
        <v>169130.74792544064</v>
      </c>
      <c r="O73" s="86">
        <f>'8. Afschrijvingen voor GAW'!AS68</f>
        <v>170822.05540469504</v>
      </c>
      <c r="P73" s="86">
        <f>'8. Afschrijvingen voor GAW'!AT68</f>
        <v>172188.63184793261</v>
      </c>
      <c r="Q73" s="86">
        <f>'8. Afschrijvingen voor GAW'!AU68</f>
        <v>172533.00911162849</v>
      </c>
      <c r="R73" s="86">
        <f>'8. Afschrijvingen voor GAW'!AV68</f>
        <v>174948.47123919131</v>
      </c>
      <c r="S73" s="86">
        <f>'8. Afschrijvingen voor GAW'!AW68</f>
        <v>178622.3891352143</v>
      </c>
      <c r="T73" s="86">
        <f>'8. Afschrijvingen voor GAW'!AX68</f>
        <v>183623.81603100031</v>
      </c>
      <c r="U73" s="86">
        <f>'8. Afschrijvingen voor GAW'!AY68</f>
        <v>184909.1827432173</v>
      </c>
      <c r="V73" s="86">
        <f>'8. Afschrijvingen voor GAW'!AZ68</f>
        <v>221891.01929186075</v>
      </c>
      <c r="W73" s="86">
        <f>'8. Afschrijvingen voor GAW'!BA68</f>
        <v>209506.40426161737</v>
      </c>
      <c r="X73" s="86">
        <f>'8. Afschrijvingen voor GAW'!BB68</f>
        <v>197813.02355864338</v>
      </c>
      <c r="Y73" s="86">
        <f>'8. Afschrijvingen voor GAW'!BC68</f>
        <v>186772.29666234701</v>
      </c>
      <c r="Z73" s="86">
        <f>'8. Afschrijvingen voor GAW'!BD68</f>
        <v>180546.55344026876</v>
      </c>
      <c r="AB73" s="122"/>
      <c r="AC73" s="87">
        <f t="shared" si="6"/>
        <v>0</v>
      </c>
      <c r="AD73" s="87">
        <f t="shared" si="7"/>
        <v>0</v>
      </c>
      <c r="AE73" s="87">
        <f t="shared" si="8"/>
        <v>4853460.1787942592</v>
      </c>
      <c r="AF73" s="87">
        <f t="shared" si="9"/>
        <v>4820226.3158750581</v>
      </c>
      <c r="AG73" s="87">
        <f t="shared" si="10"/>
        <v>4697606.523629114</v>
      </c>
      <c r="AH73" s="87">
        <f t="shared" si="11"/>
        <v>4562998.7439702144</v>
      </c>
      <c r="AI73" s="87">
        <f t="shared" si="12"/>
        <v>4399591.7323465263</v>
      </c>
      <c r="AJ73" s="87">
        <f t="shared" si="13"/>
        <v>4286237.5453601861</v>
      </c>
      <c r="AK73" s="87">
        <f t="shared" si="14"/>
        <v>4197626.1446775347</v>
      </c>
      <c r="AL73" s="87">
        <f t="shared" si="15"/>
        <v>4131535.8606975055</v>
      </c>
      <c r="AM73" s="87">
        <f t="shared" si="16"/>
        <v>3975547.4289791705</v>
      </c>
      <c r="AN73" s="87">
        <f t="shared" si="17"/>
        <v>3753656.4096873095</v>
      </c>
      <c r="AO73" s="87">
        <f t="shared" si="18"/>
        <v>3544150.0054256921</v>
      </c>
      <c r="AP73" s="87">
        <f t="shared" si="19"/>
        <v>3346336.9818670489</v>
      </c>
      <c r="AQ73" s="87">
        <f t="shared" si="20"/>
        <v>3159564.685204702</v>
      </c>
      <c r="AR73" s="87">
        <f t="shared" si="21"/>
        <v>2979018.1317644333</v>
      </c>
    </row>
    <row r="74" spans="1:44" s="20" customFormat="1" x14ac:dyDescent="0.2">
      <c r="A74" s="40"/>
      <c r="B74" s="86">
        <f>'3. Investeringen'!B55</f>
        <v>41</v>
      </c>
      <c r="C74" s="86" t="str">
        <f>'3. Investeringen'!G55</f>
        <v>Nieuwe investeringen TD</v>
      </c>
      <c r="D74" s="86">
        <f>'3. Investeringen'!K55</f>
        <v>2013</v>
      </c>
      <c r="E74" s="121">
        <f>'3. Investeringen'!N55</f>
        <v>2013</v>
      </c>
      <c r="F74" s="86">
        <f>'3. Investeringen'!O55</f>
        <v>2243</v>
      </c>
      <c r="G74" s="86">
        <f>'3. Investeringen'!P55</f>
        <v>0</v>
      </c>
      <c r="I74" s="86">
        <f>'6. Investeringen per jaar'!I55</f>
        <v>1</v>
      </c>
      <c r="K74" s="86">
        <f>'8. Afschrijvingen voor GAW'!AO69</f>
        <v>0</v>
      </c>
      <c r="L74" s="86">
        <f>'8. Afschrijvingen voor GAW'!AP69</f>
        <v>0</v>
      </c>
      <c r="M74" s="86">
        <f>'8. Afschrijvingen voor GAW'!AQ69</f>
        <v>0</v>
      </c>
      <c r="N74" s="86">
        <f>'8. Afschrijvingen voor GAW'!AR69</f>
        <v>0</v>
      </c>
      <c r="O74" s="86">
        <f>'8. Afschrijvingen voor GAW'!AS69</f>
        <v>0</v>
      </c>
      <c r="P74" s="86">
        <f>'8. Afschrijvingen voor GAW'!AT69</f>
        <v>0</v>
      </c>
      <c r="Q74" s="86">
        <f>'8. Afschrijvingen voor GAW'!AU69</f>
        <v>0</v>
      </c>
      <c r="R74" s="86">
        <f>'8. Afschrijvingen voor GAW'!AV69</f>
        <v>0</v>
      </c>
      <c r="S74" s="86">
        <f>'8. Afschrijvingen voor GAW'!AW69</f>
        <v>0</v>
      </c>
      <c r="T74" s="86">
        <f>'8. Afschrijvingen voor GAW'!AX69</f>
        <v>0</v>
      </c>
      <c r="U74" s="86">
        <f>'8. Afschrijvingen voor GAW'!AY69</f>
        <v>0</v>
      </c>
      <c r="V74" s="86">
        <f>'8. Afschrijvingen voor GAW'!AZ69</f>
        <v>0</v>
      </c>
      <c r="W74" s="86">
        <f>'8. Afschrijvingen voor GAW'!BA69</f>
        <v>0</v>
      </c>
      <c r="X74" s="86">
        <f>'8. Afschrijvingen voor GAW'!BB69</f>
        <v>0</v>
      </c>
      <c r="Y74" s="86">
        <f>'8. Afschrijvingen voor GAW'!BC69</f>
        <v>0</v>
      </c>
      <c r="Z74" s="86">
        <f>'8. Afschrijvingen voor GAW'!BD69</f>
        <v>0</v>
      </c>
      <c r="AB74" s="122"/>
      <c r="AC74" s="87">
        <f t="shared" si="6"/>
        <v>0</v>
      </c>
      <c r="AD74" s="87">
        <f t="shared" si="7"/>
        <v>0</v>
      </c>
      <c r="AE74" s="87">
        <f t="shared" si="8"/>
        <v>2243</v>
      </c>
      <c r="AF74" s="87">
        <f t="shared" si="9"/>
        <v>2305.8040000000001</v>
      </c>
      <c r="AG74" s="87">
        <f t="shared" si="10"/>
        <v>2328.86204</v>
      </c>
      <c r="AH74" s="87">
        <f t="shared" si="11"/>
        <v>2347.4929363199999</v>
      </c>
      <c r="AI74" s="87">
        <f t="shared" si="12"/>
        <v>2352.1879221926397</v>
      </c>
      <c r="AJ74" s="87">
        <f t="shared" si="13"/>
        <v>2385.1185531033366</v>
      </c>
      <c r="AK74" s="87">
        <f t="shared" si="14"/>
        <v>2435.2060427185065</v>
      </c>
      <c r="AL74" s="87">
        <f t="shared" si="15"/>
        <v>2503.3918119146247</v>
      </c>
      <c r="AM74" s="87">
        <f t="shared" si="16"/>
        <v>2520.9155545980266</v>
      </c>
      <c r="AN74" s="87">
        <f t="shared" si="17"/>
        <v>2520.9155545980266</v>
      </c>
      <c r="AO74" s="87">
        <f t="shared" si="18"/>
        <v>2520.9155545980266</v>
      </c>
      <c r="AP74" s="87">
        <f t="shared" si="19"/>
        <v>2520.9155545980266</v>
      </c>
      <c r="AQ74" s="87">
        <f t="shared" si="20"/>
        <v>2520.9155545980266</v>
      </c>
      <c r="AR74" s="87">
        <f t="shared" si="21"/>
        <v>2520.9155545980266</v>
      </c>
    </row>
    <row r="75" spans="1:44" s="20" customFormat="1" x14ac:dyDescent="0.2">
      <c r="A75" s="40"/>
      <c r="B75" s="86">
        <f>'3. Investeringen'!B56</f>
        <v>42</v>
      </c>
      <c r="C75" s="86" t="str">
        <f>'3. Investeringen'!G56</f>
        <v>Nieuwe investeringen TD</v>
      </c>
      <c r="D75" s="86">
        <f>'3. Investeringen'!K56</f>
        <v>2014</v>
      </c>
      <c r="E75" s="121">
        <f>'3. Investeringen'!N56</f>
        <v>2014</v>
      </c>
      <c r="F75" s="86">
        <f>'3. Investeringen'!O56</f>
        <v>8131867.7800000012</v>
      </c>
      <c r="G75" s="86">
        <f>'3. Investeringen'!P56</f>
        <v>0</v>
      </c>
      <c r="I75" s="86">
        <f>'6. Investeringen per jaar'!I56</f>
        <v>1</v>
      </c>
      <c r="K75" s="86">
        <f>'8. Afschrijvingen voor GAW'!AO70</f>
        <v>0</v>
      </c>
      <c r="L75" s="86">
        <f>'8. Afschrijvingen voor GAW'!AP70</f>
        <v>0</v>
      </c>
      <c r="M75" s="86">
        <f>'8. Afschrijvingen voor GAW'!AQ70</f>
        <v>0</v>
      </c>
      <c r="N75" s="86">
        <f>'8. Afschrijvingen voor GAW'!AR70</f>
        <v>73926.070727272745</v>
      </c>
      <c r="O75" s="86">
        <f>'8. Afschrijvingen voor GAW'!AS70</f>
        <v>149330.66286909094</v>
      </c>
      <c r="P75" s="86">
        <f>'8. Afschrijvingen voor GAW'!AT70</f>
        <v>150525.30817204367</v>
      </c>
      <c r="Q75" s="86">
        <f>'8. Afschrijvingen voor GAW'!AU70</f>
        <v>150826.35878838779</v>
      </c>
      <c r="R75" s="86">
        <f>'8. Afschrijvingen voor GAW'!AV70</f>
        <v>152937.92781142521</v>
      </c>
      <c r="S75" s="86">
        <f>'8. Afschrijvingen voor GAW'!AW70</f>
        <v>156149.62429546515</v>
      </c>
      <c r="T75" s="86">
        <f>'8. Afschrijvingen voor GAW'!AX70</f>
        <v>160521.81377573818</v>
      </c>
      <c r="U75" s="86">
        <f>'8. Afschrijvingen voor GAW'!AY70</f>
        <v>161645.46647216831</v>
      </c>
      <c r="V75" s="86">
        <f>'8. Afschrijvingen voor GAW'!AZ70</f>
        <v>193974.55976660195</v>
      </c>
      <c r="W75" s="86">
        <f>'8. Afschrijvingen voor GAW'!BA70</f>
        <v>189074.14983565619</v>
      </c>
      <c r="X75" s="86">
        <f>'8. Afschrijvingen voor GAW'!BB70</f>
        <v>184297.53973454487</v>
      </c>
      <c r="Y75" s="86">
        <f>'8. Afschrijvingen voor GAW'!BC70</f>
        <v>179641.60188861957</v>
      </c>
      <c r="Z75" s="86">
        <f>'8. Afschrijvingen voor GAW'!BD70</f>
        <v>175103.28773564391</v>
      </c>
      <c r="AB75" s="122"/>
      <c r="AC75" s="87">
        <f t="shared" si="6"/>
        <v>0</v>
      </c>
      <c r="AD75" s="87">
        <f t="shared" si="7"/>
        <v>0</v>
      </c>
      <c r="AE75" s="87">
        <f t="shared" si="8"/>
        <v>0</v>
      </c>
      <c r="AF75" s="87">
        <f t="shared" si="9"/>
        <v>8057941.7092727283</v>
      </c>
      <c r="AG75" s="87">
        <f t="shared" si="10"/>
        <v>7989190.4634963647</v>
      </c>
      <c r="AH75" s="87">
        <f t="shared" si="11"/>
        <v>7902578.6790322922</v>
      </c>
      <c r="AI75" s="87">
        <f t="shared" si="12"/>
        <v>7767557.4776019687</v>
      </c>
      <c r="AJ75" s="87">
        <f t="shared" si="13"/>
        <v>7723365.3544769716</v>
      </c>
      <c r="AK75" s="87">
        <f t="shared" si="14"/>
        <v>7729406.4026255226</v>
      </c>
      <c r="AL75" s="87">
        <f t="shared" si="15"/>
        <v>7785307.9681233</v>
      </c>
      <c r="AM75" s="87">
        <f t="shared" si="16"/>
        <v>7678159.6574279936</v>
      </c>
      <c r="AN75" s="87">
        <f t="shared" si="17"/>
        <v>7484185.0976613918</v>
      </c>
      <c r="AO75" s="87">
        <f t="shared" si="18"/>
        <v>7295110.9478257354</v>
      </c>
      <c r="AP75" s="87">
        <f t="shared" si="19"/>
        <v>7110813.4080911903</v>
      </c>
      <c r="AQ75" s="87">
        <f t="shared" si="20"/>
        <v>6931171.8062025709</v>
      </c>
      <c r="AR75" s="87">
        <f t="shared" si="21"/>
        <v>6756068.5184669271</v>
      </c>
    </row>
    <row r="76" spans="1:44" s="20" customFormat="1" x14ac:dyDescent="0.2">
      <c r="A76" s="40"/>
      <c r="B76" s="86">
        <f>'3. Investeringen'!B57</f>
        <v>43</v>
      </c>
      <c r="C76" s="86" t="str">
        <f>'3. Investeringen'!G57</f>
        <v>Nieuwe investeringen TD</v>
      </c>
      <c r="D76" s="86">
        <f>'3. Investeringen'!K57</f>
        <v>2014</v>
      </c>
      <c r="E76" s="121">
        <f>'3. Investeringen'!N57</f>
        <v>2014</v>
      </c>
      <c r="F76" s="86">
        <f>'3. Investeringen'!O57</f>
        <v>48158941.640000001</v>
      </c>
      <c r="G76" s="86">
        <f>'3. Investeringen'!P57</f>
        <v>0</v>
      </c>
      <c r="I76" s="86">
        <f>'6. Investeringen per jaar'!I57</f>
        <v>1</v>
      </c>
      <c r="K76" s="86">
        <f>'8. Afschrijvingen voor GAW'!AO71</f>
        <v>0</v>
      </c>
      <c r="L76" s="86">
        <f>'8. Afschrijvingen voor GAW'!AP71</f>
        <v>0</v>
      </c>
      <c r="M76" s="86">
        <f>'8. Afschrijvingen voor GAW'!AQ71</f>
        <v>0</v>
      </c>
      <c r="N76" s="86">
        <f>'8. Afschrijvingen voor GAW'!AR71</f>
        <v>535099.35155555559</v>
      </c>
      <c r="O76" s="86">
        <f>'8. Afschrijvingen voor GAW'!AS71</f>
        <v>1080900.6901422222</v>
      </c>
      <c r="P76" s="86">
        <f>'8. Afschrijvingen voor GAW'!AT71</f>
        <v>1089547.8956633601</v>
      </c>
      <c r="Q76" s="86">
        <f>'8. Afschrijvingen voor GAW'!AU71</f>
        <v>1091726.991454687</v>
      </c>
      <c r="R76" s="86">
        <f>'8. Afschrijvingen voor GAW'!AV71</f>
        <v>1107011.1693350526</v>
      </c>
      <c r="S76" s="86">
        <f>'8. Afschrijvingen voor GAW'!AW71</f>
        <v>1130258.4038910887</v>
      </c>
      <c r="T76" s="86">
        <f>'8. Afschrijvingen voor GAW'!AX71</f>
        <v>1161905.6392000392</v>
      </c>
      <c r="U76" s="86">
        <f>'8. Afschrijvingen voor GAW'!AY71</f>
        <v>1170038.9786744392</v>
      </c>
      <c r="V76" s="86">
        <f>'8. Afschrijvingen voor GAW'!AZ71</f>
        <v>1404046.7744093272</v>
      </c>
      <c r="W76" s="86">
        <f>'8. Afschrijvingen voor GAW'!BA71</f>
        <v>1359117.2776282288</v>
      </c>
      <c r="X76" s="86">
        <f>'8. Afschrijvingen voor GAW'!BB71</f>
        <v>1315625.5247441253</v>
      </c>
      <c r="Y76" s="86">
        <f>'8. Afschrijvingen voor GAW'!BC71</f>
        <v>1273525.5079523134</v>
      </c>
      <c r="Z76" s="86">
        <f>'8. Afschrijvingen voor GAW'!BD71</f>
        <v>1232772.6916978392</v>
      </c>
      <c r="AB76" s="122"/>
      <c r="AC76" s="87">
        <f t="shared" si="6"/>
        <v>0</v>
      </c>
      <c r="AD76" s="87">
        <f t="shared" si="7"/>
        <v>0</v>
      </c>
      <c r="AE76" s="87">
        <f t="shared" si="8"/>
        <v>0</v>
      </c>
      <c r="AF76" s="87">
        <f t="shared" si="9"/>
        <v>47623842.288444445</v>
      </c>
      <c r="AG76" s="87">
        <f t="shared" si="10"/>
        <v>47019180.021186665</v>
      </c>
      <c r="AH76" s="87">
        <f t="shared" si="11"/>
        <v>46305785.565692797</v>
      </c>
      <c r="AI76" s="87">
        <f t="shared" si="12"/>
        <v>45306670.1453695</v>
      </c>
      <c r="AJ76" s="87">
        <f t="shared" si="13"/>
        <v>44833952.358069621</v>
      </c>
      <c r="AK76" s="87">
        <f t="shared" si="14"/>
        <v>44645206.953697994</v>
      </c>
      <c r="AL76" s="87">
        <f t="shared" si="15"/>
        <v>44733367.109201498</v>
      </c>
      <c r="AM76" s="87">
        <f t="shared" si="16"/>
        <v>43876461.700291462</v>
      </c>
      <c r="AN76" s="87">
        <f t="shared" si="17"/>
        <v>42472414.925882138</v>
      </c>
      <c r="AO76" s="87">
        <f t="shared" si="18"/>
        <v>41113297.64825391</v>
      </c>
      <c r="AP76" s="87">
        <f t="shared" si="19"/>
        <v>39797672.123509787</v>
      </c>
      <c r="AQ76" s="87">
        <f t="shared" si="20"/>
        <v>38524146.615557477</v>
      </c>
      <c r="AR76" s="87">
        <f t="shared" si="21"/>
        <v>37291373.923859641</v>
      </c>
    </row>
    <row r="77" spans="1:44" s="20" customFormat="1" x14ac:dyDescent="0.2">
      <c r="A77" s="40"/>
      <c r="B77" s="86">
        <f>'3. Investeringen'!B58</f>
        <v>44</v>
      </c>
      <c r="C77" s="86" t="str">
        <f>'3. Investeringen'!G58</f>
        <v>Nieuwe investeringen TD</v>
      </c>
      <c r="D77" s="86">
        <f>'3. Investeringen'!K58</f>
        <v>2014</v>
      </c>
      <c r="E77" s="121">
        <f>'3. Investeringen'!N58</f>
        <v>2014</v>
      </c>
      <c r="F77" s="86">
        <f>'3. Investeringen'!O58</f>
        <v>4243281.1975000007</v>
      </c>
      <c r="G77" s="86">
        <f>'3. Investeringen'!P58</f>
        <v>0</v>
      </c>
      <c r="I77" s="86">
        <f>'6. Investeringen per jaar'!I58</f>
        <v>1</v>
      </c>
      <c r="K77" s="86">
        <f>'8. Afschrijvingen voor GAW'!AO72</f>
        <v>0</v>
      </c>
      <c r="L77" s="86">
        <f>'8. Afschrijvingen voor GAW'!AP72</f>
        <v>0</v>
      </c>
      <c r="M77" s="86">
        <f>'8. Afschrijvingen voor GAW'!AQ72</f>
        <v>0</v>
      </c>
      <c r="N77" s="86">
        <f>'8. Afschrijvingen voor GAW'!AR72</f>
        <v>70721.353291666674</v>
      </c>
      <c r="O77" s="86">
        <f>'8. Afschrijvingen voor GAW'!AS72</f>
        <v>142857.13364916667</v>
      </c>
      <c r="P77" s="86">
        <f>'8. Afschrijvingen voor GAW'!AT72</f>
        <v>143999.99071836003</v>
      </c>
      <c r="Q77" s="86">
        <f>'8. Afschrijvingen voor GAW'!AU72</f>
        <v>144287.99069979676</v>
      </c>
      <c r="R77" s="86">
        <f>'8. Afschrijvingen voor GAW'!AV72</f>
        <v>146308.02256959392</v>
      </c>
      <c r="S77" s="86">
        <f>'8. Afschrijvingen voor GAW'!AW72</f>
        <v>149380.4910435554</v>
      </c>
      <c r="T77" s="86">
        <f>'8. Afschrijvingen voor GAW'!AX72</f>
        <v>153563.14479277493</v>
      </c>
      <c r="U77" s="86">
        <f>'8. Afschrijvingen voor GAW'!AY72</f>
        <v>154638.08680632434</v>
      </c>
      <c r="V77" s="86">
        <f>'8. Afschrijvingen voor GAW'!AZ72</f>
        <v>185565.7041675892</v>
      </c>
      <c r="W77" s="86">
        <f>'8. Afschrijvingen voor GAW'!BA72</f>
        <v>175668.86661198447</v>
      </c>
      <c r="X77" s="86">
        <f>'8. Afschrijvingen voor GAW'!BB72</f>
        <v>166299.86039267862</v>
      </c>
      <c r="Y77" s="86">
        <f>'8. Afschrijvingen voor GAW'!BC72</f>
        <v>157430.53450506911</v>
      </c>
      <c r="Z77" s="86">
        <f>'8. Afschrijvingen voor GAW'!BD72</f>
        <v>151048.21553864738</v>
      </c>
      <c r="AB77" s="122"/>
      <c r="AC77" s="87">
        <f t="shared" si="6"/>
        <v>0</v>
      </c>
      <c r="AD77" s="87">
        <f t="shared" si="7"/>
        <v>0</v>
      </c>
      <c r="AE77" s="87">
        <f t="shared" si="8"/>
        <v>0</v>
      </c>
      <c r="AF77" s="87">
        <f t="shared" si="9"/>
        <v>4172559.8442083341</v>
      </c>
      <c r="AG77" s="87">
        <f t="shared" si="10"/>
        <v>4071428.3090012511</v>
      </c>
      <c r="AH77" s="87">
        <f t="shared" si="11"/>
        <v>3959999.7447549012</v>
      </c>
      <c r="AI77" s="87">
        <f t="shared" si="12"/>
        <v>3823631.7535446142</v>
      </c>
      <c r="AJ77" s="87">
        <f t="shared" si="13"/>
        <v>3730854.5755246449</v>
      </c>
      <c r="AK77" s="87">
        <f t="shared" si="14"/>
        <v>3659822.0305671068</v>
      </c>
      <c r="AL77" s="87">
        <f t="shared" si="15"/>
        <v>3608733.9026302109</v>
      </c>
      <c r="AM77" s="87">
        <f t="shared" si="16"/>
        <v>3479356.9531422975</v>
      </c>
      <c r="AN77" s="87">
        <f t="shared" si="17"/>
        <v>3293791.2489747084</v>
      </c>
      <c r="AO77" s="87">
        <f t="shared" si="18"/>
        <v>3118122.3823627238</v>
      </c>
      <c r="AP77" s="87">
        <f t="shared" si="19"/>
        <v>2951822.5219700453</v>
      </c>
      <c r="AQ77" s="87">
        <f t="shared" si="20"/>
        <v>2794391.987464976</v>
      </c>
      <c r="AR77" s="87">
        <f t="shared" si="21"/>
        <v>2643343.7719263285</v>
      </c>
    </row>
    <row r="78" spans="1:44" s="20" customFormat="1" x14ac:dyDescent="0.2">
      <c r="A78" s="40"/>
      <c r="B78" s="86">
        <f>'3. Investeringen'!B59</f>
        <v>45</v>
      </c>
      <c r="C78" s="86" t="str">
        <f>'3. Investeringen'!G59</f>
        <v>Nieuwe investeringen TD</v>
      </c>
      <c r="D78" s="86">
        <f>'3. Investeringen'!K59</f>
        <v>2014</v>
      </c>
      <c r="E78" s="121">
        <f>'3. Investeringen'!N59</f>
        <v>2014</v>
      </c>
      <c r="F78" s="86">
        <f>'3. Investeringen'!O59</f>
        <v>-246183.03000000003</v>
      </c>
      <c r="G78" s="86">
        <f>'3. Investeringen'!P59</f>
        <v>0</v>
      </c>
      <c r="I78" s="86">
        <f>'6. Investeringen per jaar'!I59</f>
        <v>1</v>
      </c>
      <c r="K78" s="86">
        <f>'8. Afschrijvingen voor GAW'!AO73</f>
        <v>0</v>
      </c>
      <c r="L78" s="86">
        <f>'8. Afschrijvingen voor GAW'!AP73</f>
        <v>0</v>
      </c>
      <c r="M78" s="86">
        <f>'8. Afschrijvingen voor GAW'!AQ73</f>
        <v>0</v>
      </c>
      <c r="N78" s="86">
        <f>'8. Afschrijvingen voor GAW'!AR73</f>
        <v>0</v>
      </c>
      <c r="O78" s="86">
        <f>'8. Afschrijvingen voor GAW'!AS73</f>
        <v>0</v>
      </c>
      <c r="P78" s="86">
        <f>'8. Afschrijvingen voor GAW'!AT73</f>
        <v>0</v>
      </c>
      <c r="Q78" s="86">
        <f>'8. Afschrijvingen voor GAW'!AU73</f>
        <v>0</v>
      </c>
      <c r="R78" s="86">
        <f>'8. Afschrijvingen voor GAW'!AV73</f>
        <v>0</v>
      </c>
      <c r="S78" s="86">
        <f>'8. Afschrijvingen voor GAW'!AW73</f>
        <v>0</v>
      </c>
      <c r="T78" s="86">
        <f>'8. Afschrijvingen voor GAW'!AX73</f>
        <v>0</v>
      </c>
      <c r="U78" s="86">
        <f>'8. Afschrijvingen voor GAW'!AY73</f>
        <v>0</v>
      </c>
      <c r="V78" s="86">
        <f>'8. Afschrijvingen voor GAW'!AZ73</f>
        <v>0</v>
      </c>
      <c r="W78" s="86">
        <f>'8. Afschrijvingen voor GAW'!BA73</f>
        <v>0</v>
      </c>
      <c r="X78" s="86">
        <f>'8. Afschrijvingen voor GAW'!BB73</f>
        <v>0</v>
      </c>
      <c r="Y78" s="86">
        <f>'8. Afschrijvingen voor GAW'!BC73</f>
        <v>0</v>
      </c>
      <c r="Z78" s="86">
        <f>'8. Afschrijvingen voor GAW'!BD73</f>
        <v>0</v>
      </c>
      <c r="AB78" s="122"/>
      <c r="AC78" s="87">
        <f t="shared" si="6"/>
        <v>0</v>
      </c>
      <c r="AD78" s="87">
        <f t="shared" si="7"/>
        <v>0</v>
      </c>
      <c r="AE78" s="87">
        <f t="shared" si="8"/>
        <v>0</v>
      </c>
      <c r="AF78" s="87">
        <f t="shared" si="9"/>
        <v>-246183.03000000003</v>
      </c>
      <c r="AG78" s="87">
        <f t="shared" si="10"/>
        <v>-248644.86030000003</v>
      </c>
      <c r="AH78" s="87">
        <f t="shared" si="11"/>
        <v>-250634.01918240002</v>
      </c>
      <c r="AI78" s="87">
        <f t="shared" si="12"/>
        <v>-251135.28722076482</v>
      </c>
      <c r="AJ78" s="87">
        <f t="shared" si="13"/>
        <v>-254651.18124185552</v>
      </c>
      <c r="AK78" s="87">
        <f t="shared" si="14"/>
        <v>-259998.85604793447</v>
      </c>
      <c r="AL78" s="87">
        <f t="shared" si="15"/>
        <v>-267278.82401727664</v>
      </c>
      <c r="AM78" s="87">
        <f t="shared" si="16"/>
        <v>-269149.77578539756</v>
      </c>
      <c r="AN78" s="87">
        <f t="shared" si="17"/>
        <v>-269149.77578539756</v>
      </c>
      <c r="AO78" s="87">
        <f t="shared" si="18"/>
        <v>-269149.77578539756</v>
      </c>
      <c r="AP78" s="87">
        <f t="shared" si="19"/>
        <v>-269149.77578539756</v>
      </c>
      <c r="AQ78" s="87">
        <f t="shared" si="20"/>
        <v>-269149.77578539756</v>
      </c>
      <c r="AR78" s="87">
        <f t="shared" si="21"/>
        <v>-269149.77578539756</v>
      </c>
    </row>
    <row r="79" spans="1:44" s="20" customFormat="1" x14ac:dyDescent="0.2">
      <c r="A79" s="40"/>
      <c r="B79" s="86">
        <f>'3. Investeringen'!B60</f>
        <v>46</v>
      </c>
      <c r="C79" s="86" t="str">
        <f>'3. Investeringen'!G60</f>
        <v>Nieuwe investeringen TD</v>
      </c>
      <c r="D79" s="86">
        <f>'3. Investeringen'!K60</f>
        <v>2015</v>
      </c>
      <c r="E79" s="121">
        <f>'3. Investeringen'!N60</f>
        <v>2015</v>
      </c>
      <c r="F79" s="86">
        <f>'3. Investeringen'!O60</f>
        <v>9232372.6985624954</v>
      </c>
      <c r="G79" s="86">
        <f>'3. Investeringen'!P60</f>
        <v>0</v>
      </c>
      <c r="I79" s="86">
        <f>'6. Investeringen per jaar'!I60</f>
        <v>1</v>
      </c>
      <c r="K79" s="86">
        <f>'8. Afschrijvingen voor GAW'!AO74</f>
        <v>0</v>
      </c>
      <c r="L79" s="86">
        <f>'8. Afschrijvingen voor GAW'!AP74</f>
        <v>0</v>
      </c>
      <c r="M79" s="86">
        <f>'8. Afschrijvingen voor GAW'!AQ74</f>
        <v>0</v>
      </c>
      <c r="N79" s="86">
        <f>'8. Afschrijvingen voor GAW'!AR74</f>
        <v>0</v>
      </c>
      <c r="O79" s="86">
        <f>'8. Afschrijvingen voor GAW'!AS74</f>
        <v>83930.660896022688</v>
      </c>
      <c r="P79" s="86">
        <f>'8. Afschrijvingen voor GAW'!AT74</f>
        <v>169204.21236638175</v>
      </c>
      <c r="Q79" s="86">
        <f>'8. Afschrijvingen voor GAW'!AU74</f>
        <v>169542.62079111452</v>
      </c>
      <c r="R79" s="86">
        <f>'8. Afschrijvingen voor GAW'!AV74</f>
        <v>171916.21748219008</v>
      </c>
      <c r="S79" s="86">
        <f>'8. Afschrijvingen voor GAW'!AW74</f>
        <v>175526.45804931608</v>
      </c>
      <c r="T79" s="86">
        <f>'8. Afschrijvingen voor GAW'!AX74</f>
        <v>180441.19887469694</v>
      </c>
      <c r="U79" s="86">
        <f>'8. Afschrijvingen voor GAW'!AY74</f>
        <v>181704.2872668198</v>
      </c>
      <c r="V79" s="86">
        <f>'8. Afschrijvingen voor GAW'!AZ74</f>
        <v>218045.14472018371</v>
      </c>
      <c r="W79" s="86">
        <f>'8. Afschrijvingen voor GAW'!BA74</f>
        <v>212650.21330442661</v>
      </c>
      <c r="X79" s="86">
        <f>'8. Afschrijvingen voor GAW'!BB74</f>
        <v>207388.76472782224</v>
      </c>
      <c r="Y79" s="86">
        <f>'8. Afschrijvingen voor GAW'!BC74</f>
        <v>202257.49632218538</v>
      </c>
      <c r="Z79" s="86">
        <f>'8. Afschrijvingen voor GAW'!BD74</f>
        <v>197253.18713483235</v>
      </c>
      <c r="AB79" s="122"/>
      <c r="AC79" s="87">
        <f t="shared" si="6"/>
        <v>0</v>
      </c>
      <c r="AD79" s="87">
        <f t="shared" si="7"/>
        <v>0</v>
      </c>
      <c r="AE79" s="87">
        <f t="shared" si="8"/>
        <v>0</v>
      </c>
      <c r="AF79" s="87">
        <f t="shared" si="9"/>
        <v>0</v>
      </c>
      <c r="AG79" s="87">
        <f t="shared" si="10"/>
        <v>9148442.0376664735</v>
      </c>
      <c r="AH79" s="87">
        <f t="shared" si="11"/>
        <v>9052425.3616014235</v>
      </c>
      <c r="AI79" s="87">
        <f t="shared" si="12"/>
        <v>8900987.5915335119</v>
      </c>
      <c r="AJ79" s="87">
        <f t="shared" si="13"/>
        <v>8853685.2003327906</v>
      </c>
      <c r="AK79" s="87">
        <f t="shared" si="14"/>
        <v>8864086.1314904615</v>
      </c>
      <c r="AL79" s="87">
        <f t="shared" si="15"/>
        <v>8931839.3442974985</v>
      </c>
      <c r="AM79" s="87">
        <f t="shared" si="16"/>
        <v>8812657.9324407596</v>
      </c>
      <c r="AN79" s="87">
        <f t="shared" si="17"/>
        <v>8594612.7877205759</v>
      </c>
      <c r="AO79" s="87">
        <f t="shared" si="18"/>
        <v>8381962.5744161494</v>
      </c>
      <c r="AP79" s="87">
        <f t="shared" si="19"/>
        <v>8174573.8096883269</v>
      </c>
      <c r="AQ79" s="87">
        <f t="shared" si="20"/>
        <v>7972316.3133661412</v>
      </c>
      <c r="AR79" s="87">
        <f t="shared" si="21"/>
        <v>7775063.126231309</v>
      </c>
    </row>
    <row r="80" spans="1:44" s="20" customFormat="1" x14ac:dyDescent="0.2">
      <c r="A80" s="40"/>
      <c r="B80" s="86">
        <f>'3. Investeringen'!B61</f>
        <v>47</v>
      </c>
      <c r="C80" s="86" t="str">
        <f>'3. Investeringen'!G61</f>
        <v>Nieuwe investeringen TD</v>
      </c>
      <c r="D80" s="86">
        <f>'3. Investeringen'!K61</f>
        <v>2015</v>
      </c>
      <c r="E80" s="121">
        <f>'3. Investeringen'!N61</f>
        <v>2015</v>
      </c>
      <c r="F80" s="86">
        <f>'3. Investeringen'!O61</f>
        <v>52180544.395106949</v>
      </c>
      <c r="G80" s="86">
        <f>'3. Investeringen'!P61</f>
        <v>0</v>
      </c>
      <c r="I80" s="86">
        <f>'6. Investeringen per jaar'!I61</f>
        <v>1</v>
      </c>
      <c r="K80" s="86">
        <f>'8. Afschrijvingen voor GAW'!AO75</f>
        <v>0</v>
      </c>
      <c r="L80" s="86">
        <f>'8. Afschrijvingen voor GAW'!AP75</f>
        <v>0</v>
      </c>
      <c r="M80" s="86">
        <f>'8. Afschrijvingen voor GAW'!AQ75</f>
        <v>0</v>
      </c>
      <c r="N80" s="86">
        <f>'8. Afschrijvingen voor GAW'!AR75</f>
        <v>0</v>
      </c>
      <c r="O80" s="86">
        <f>'8. Afschrijvingen voor GAW'!AS75</f>
        <v>579783.82661229942</v>
      </c>
      <c r="P80" s="86">
        <f>'8. Afschrijvingen voor GAW'!AT75</f>
        <v>1168844.1944503956</v>
      </c>
      <c r="Q80" s="86">
        <f>'8. Afschrijvingen voor GAW'!AU75</f>
        <v>1171181.8828392965</v>
      </c>
      <c r="R80" s="86">
        <f>'8. Afschrijvingen voor GAW'!AV75</f>
        <v>1187578.4291990465</v>
      </c>
      <c r="S80" s="86">
        <f>'8. Afschrijvingen voor GAW'!AW75</f>
        <v>1212517.5762122264</v>
      </c>
      <c r="T80" s="86">
        <f>'8. Afschrijvingen voor GAW'!AX75</f>
        <v>1246468.0683461688</v>
      </c>
      <c r="U80" s="86">
        <f>'8. Afschrijvingen voor GAW'!AY75</f>
        <v>1255193.3448245919</v>
      </c>
      <c r="V80" s="86">
        <f>'8. Afschrijvingen voor GAW'!AZ75</f>
        <v>1506232.0137895101</v>
      </c>
      <c r="W80" s="86">
        <f>'8. Afschrijvingen voor GAW'!BA75</f>
        <v>1459284.5224506166</v>
      </c>
      <c r="X80" s="86">
        <f>'8. Afschrijvingen voor GAW'!BB75</f>
        <v>1413800.3295430648</v>
      </c>
      <c r="Y80" s="86">
        <f>'8. Afschrijvingen voor GAW'!BC75</f>
        <v>1369733.8257650991</v>
      </c>
      <c r="Z80" s="86">
        <f>'8. Afschrijvingen voor GAW'!BD75</f>
        <v>1327040.8234035894</v>
      </c>
      <c r="AB80" s="122"/>
      <c r="AC80" s="87">
        <f t="shared" si="6"/>
        <v>0</v>
      </c>
      <c r="AD80" s="87">
        <f t="shared" si="7"/>
        <v>0</v>
      </c>
      <c r="AE80" s="87">
        <f t="shared" si="8"/>
        <v>0</v>
      </c>
      <c r="AF80" s="87">
        <f t="shared" si="9"/>
        <v>0</v>
      </c>
      <c r="AG80" s="87">
        <f t="shared" si="10"/>
        <v>51600760.568494648</v>
      </c>
      <c r="AH80" s="87">
        <f t="shared" si="11"/>
        <v>50844722.458592214</v>
      </c>
      <c r="AI80" s="87">
        <f t="shared" si="12"/>
        <v>49775230.020670101</v>
      </c>
      <c r="AJ80" s="87">
        <f t="shared" si="13"/>
        <v>49284504.811760433</v>
      </c>
      <c r="AK80" s="87">
        <f t="shared" si="14"/>
        <v>49106961.83659517</v>
      </c>
      <c r="AL80" s="87">
        <f t="shared" si="15"/>
        <v>49235488.699673668</v>
      </c>
      <c r="AM80" s="87">
        <f t="shared" si="16"/>
        <v>48324943.775746785</v>
      </c>
      <c r="AN80" s="87">
        <f t="shared" si="17"/>
        <v>46818711.761957273</v>
      </c>
      <c r="AO80" s="87">
        <f t="shared" si="18"/>
        <v>45359427.239506654</v>
      </c>
      <c r="AP80" s="87">
        <f t="shared" si="19"/>
        <v>43945626.909963593</v>
      </c>
      <c r="AQ80" s="87">
        <f t="shared" si="20"/>
        <v>42575893.084198497</v>
      </c>
      <c r="AR80" s="87">
        <f t="shared" si="21"/>
        <v>41248852.260794908</v>
      </c>
    </row>
    <row r="81" spans="1:44" s="20" customFormat="1" x14ac:dyDescent="0.2">
      <c r="A81" s="40"/>
      <c r="B81" s="86">
        <f>'3. Investeringen'!B62</f>
        <v>48</v>
      </c>
      <c r="C81" s="86" t="str">
        <f>'3. Investeringen'!G62</f>
        <v>Nieuwe investeringen TD</v>
      </c>
      <c r="D81" s="86">
        <f>'3. Investeringen'!K62</f>
        <v>2015</v>
      </c>
      <c r="E81" s="121">
        <f>'3. Investeringen'!N62</f>
        <v>2015</v>
      </c>
      <c r="F81" s="86">
        <f>'3. Investeringen'!O62</f>
        <v>8461526.1582693234</v>
      </c>
      <c r="G81" s="86">
        <f>'3. Investeringen'!P62</f>
        <v>0</v>
      </c>
      <c r="I81" s="86">
        <f>'6. Investeringen per jaar'!I62</f>
        <v>1</v>
      </c>
      <c r="K81" s="86">
        <f>'8. Afschrijvingen voor GAW'!AO76</f>
        <v>0</v>
      </c>
      <c r="L81" s="86">
        <f>'8. Afschrijvingen voor GAW'!AP76</f>
        <v>0</v>
      </c>
      <c r="M81" s="86">
        <f>'8. Afschrijvingen voor GAW'!AQ76</f>
        <v>0</v>
      </c>
      <c r="N81" s="86">
        <f>'8. Afschrijvingen voor GAW'!AR76</f>
        <v>0</v>
      </c>
      <c r="O81" s="86">
        <f>'8. Afschrijvingen voor GAW'!AS76</f>
        <v>141025.43597115538</v>
      </c>
      <c r="P81" s="86">
        <f>'8. Afschrijvingen voor GAW'!AT76</f>
        <v>284307.27891784924</v>
      </c>
      <c r="Q81" s="86">
        <f>'8. Afschrijvingen voor GAW'!AU76</f>
        <v>284875.89347568498</v>
      </c>
      <c r="R81" s="86">
        <f>'8. Afschrijvingen voor GAW'!AV76</f>
        <v>288864.15598434454</v>
      </c>
      <c r="S81" s="86">
        <f>'8. Afschrijvingen voor GAW'!AW76</f>
        <v>294930.30326001573</v>
      </c>
      <c r="T81" s="86">
        <f>'8. Afschrijvingen voor GAW'!AX76</f>
        <v>303188.3517512962</v>
      </c>
      <c r="U81" s="86">
        <f>'8. Afschrijvingen voor GAW'!AY76</f>
        <v>305310.67021355522</v>
      </c>
      <c r="V81" s="86">
        <f>'8. Afschrijvingen voor GAW'!AZ76</f>
        <v>366372.80425626627</v>
      </c>
      <c r="W81" s="86">
        <f>'8. Afschrijvingen voor GAW'!BA76</f>
        <v>347664.4057410527</v>
      </c>
      <c r="X81" s="86">
        <f>'8. Afschrijvingen voor GAW'!BB76</f>
        <v>329911.32970321167</v>
      </c>
      <c r="Y81" s="86">
        <f>'8. Afschrijvingen voor GAW'!BC76</f>
        <v>313064.79371836683</v>
      </c>
      <c r="Z81" s="86">
        <f>'8. Afschrijvingen voor GAW'!BD76</f>
        <v>298348.07264613587</v>
      </c>
      <c r="AB81" s="122"/>
      <c r="AC81" s="87">
        <f t="shared" si="6"/>
        <v>0</v>
      </c>
      <c r="AD81" s="87">
        <f t="shared" si="7"/>
        <v>0</v>
      </c>
      <c r="AE81" s="87">
        <f t="shared" si="8"/>
        <v>0</v>
      </c>
      <c r="AF81" s="87">
        <f t="shared" si="9"/>
        <v>0</v>
      </c>
      <c r="AG81" s="87">
        <f t="shared" si="10"/>
        <v>8320500.7222981676</v>
      </c>
      <c r="AH81" s="87">
        <f t="shared" si="11"/>
        <v>8102757.4491587039</v>
      </c>
      <c r="AI81" s="87">
        <f t="shared" si="12"/>
        <v>7834087.0705813365</v>
      </c>
      <c r="AJ81" s="87">
        <f t="shared" si="13"/>
        <v>7654900.1335851308</v>
      </c>
      <c r="AK81" s="87">
        <f t="shared" si="14"/>
        <v>7520722.7331304029</v>
      </c>
      <c r="AL81" s="87">
        <f t="shared" si="15"/>
        <v>7428114.6179067586</v>
      </c>
      <c r="AM81" s="87">
        <f t="shared" si="16"/>
        <v>7174800.7500185501</v>
      </c>
      <c r="AN81" s="87">
        <f t="shared" si="17"/>
        <v>6808427.9457622841</v>
      </c>
      <c r="AO81" s="87">
        <f t="shared" si="18"/>
        <v>6460763.5400212314</v>
      </c>
      <c r="AP81" s="87">
        <f t="shared" si="19"/>
        <v>6130852.2103180196</v>
      </c>
      <c r="AQ81" s="87">
        <f t="shared" si="20"/>
        <v>5817787.4165996527</v>
      </c>
      <c r="AR81" s="87">
        <f t="shared" si="21"/>
        <v>5519439.3439535173</v>
      </c>
    </row>
    <row r="82" spans="1:44" s="20" customFormat="1" x14ac:dyDescent="0.2">
      <c r="A82" s="40"/>
      <c r="B82" s="86">
        <f>'3. Investeringen'!B63</f>
        <v>49</v>
      </c>
      <c r="C82" s="86" t="str">
        <f>'3. Investeringen'!G63</f>
        <v>Nieuwe investeringen TD</v>
      </c>
      <c r="D82" s="86">
        <f>'3. Investeringen'!K63</f>
        <v>2015</v>
      </c>
      <c r="E82" s="121">
        <f>'3. Investeringen'!N63</f>
        <v>2015</v>
      </c>
      <c r="F82" s="86">
        <f>'3. Investeringen'!O63</f>
        <v>285983.98</v>
      </c>
      <c r="G82" s="86">
        <f>'3. Investeringen'!P63</f>
        <v>0</v>
      </c>
      <c r="I82" s="86">
        <f>'6. Investeringen per jaar'!I63</f>
        <v>1</v>
      </c>
      <c r="K82" s="86">
        <f>'8. Afschrijvingen voor GAW'!AO77</f>
        <v>0</v>
      </c>
      <c r="L82" s="86">
        <f>'8. Afschrijvingen voor GAW'!AP77</f>
        <v>0</v>
      </c>
      <c r="M82" s="86">
        <f>'8. Afschrijvingen voor GAW'!AQ77</f>
        <v>0</v>
      </c>
      <c r="N82" s="86">
        <f>'8. Afschrijvingen voor GAW'!AR77</f>
        <v>0</v>
      </c>
      <c r="O82" s="86">
        <f>'8. Afschrijvingen voor GAW'!AS77</f>
        <v>0</v>
      </c>
      <c r="P82" s="86">
        <f>'8. Afschrijvingen voor GAW'!AT77</f>
        <v>0</v>
      </c>
      <c r="Q82" s="86">
        <f>'8. Afschrijvingen voor GAW'!AU77</f>
        <v>0</v>
      </c>
      <c r="R82" s="86">
        <f>'8. Afschrijvingen voor GAW'!AV77</f>
        <v>0</v>
      </c>
      <c r="S82" s="86">
        <f>'8. Afschrijvingen voor GAW'!AW77</f>
        <v>0</v>
      </c>
      <c r="T82" s="86">
        <f>'8. Afschrijvingen voor GAW'!AX77</f>
        <v>0</v>
      </c>
      <c r="U82" s="86">
        <f>'8. Afschrijvingen voor GAW'!AY77</f>
        <v>0</v>
      </c>
      <c r="V82" s="86">
        <f>'8. Afschrijvingen voor GAW'!AZ77</f>
        <v>0</v>
      </c>
      <c r="W82" s="86">
        <f>'8. Afschrijvingen voor GAW'!BA77</f>
        <v>0</v>
      </c>
      <c r="X82" s="86">
        <f>'8. Afschrijvingen voor GAW'!BB77</f>
        <v>0</v>
      </c>
      <c r="Y82" s="86">
        <f>'8. Afschrijvingen voor GAW'!BC77</f>
        <v>0</v>
      </c>
      <c r="Z82" s="86">
        <f>'8. Afschrijvingen voor GAW'!BD77</f>
        <v>0</v>
      </c>
      <c r="AB82" s="122"/>
      <c r="AC82" s="87">
        <f t="shared" si="6"/>
        <v>0</v>
      </c>
      <c r="AD82" s="87">
        <f t="shared" si="7"/>
        <v>0</v>
      </c>
      <c r="AE82" s="87">
        <f t="shared" si="8"/>
        <v>0</v>
      </c>
      <c r="AF82" s="87">
        <f t="shared" si="9"/>
        <v>0</v>
      </c>
      <c r="AG82" s="87">
        <f t="shared" si="10"/>
        <v>285983.98</v>
      </c>
      <c r="AH82" s="87">
        <f t="shared" si="11"/>
        <v>288271.85183999996</v>
      </c>
      <c r="AI82" s="87">
        <f t="shared" si="12"/>
        <v>288848.39554367994</v>
      </c>
      <c r="AJ82" s="87">
        <f t="shared" si="13"/>
        <v>292892.27308129147</v>
      </c>
      <c r="AK82" s="87">
        <f t="shared" si="14"/>
        <v>299043.01081599854</v>
      </c>
      <c r="AL82" s="87">
        <f t="shared" si="15"/>
        <v>307416.21511884651</v>
      </c>
      <c r="AM82" s="87">
        <f t="shared" si="16"/>
        <v>309568.12862467841</v>
      </c>
      <c r="AN82" s="87">
        <f t="shared" si="17"/>
        <v>309568.12862467841</v>
      </c>
      <c r="AO82" s="87">
        <f t="shared" si="18"/>
        <v>309568.12862467841</v>
      </c>
      <c r="AP82" s="87">
        <f t="shared" si="19"/>
        <v>309568.12862467841</v>
      </c>
      <c r="AQ82" s="87">
        <f t="shared" si="20"/>
        <v>309568.12862467841</v>
      </c>
      <c r="AR82" s="87">
        <f t="shared" si="21"/>
        <v>309568.12862467841</v>
      </c>
    </row>
    <row r="83" spans="1:44" s="20" customFormat="1" x14ac:dyDescent="0.2">
      <c r="A83" s="40"/>
      <c r="B83" s="86">
        <f>'3. Investeringen'!B64</f>
        <v>50</v>
      </c>
      <c r="C83" s="86" t="str">
        <f>'3. Investeringen'!G64</f>
        <v>Nieuwe investeringen TD</v>
      </c>
      <c r="D83" s="86">
        <f>'3. Investeringen'!K64</f>
        <v>2016</v>
      </c>
      <c r="E83" s="121">
        <f>'3. Investeringen'!N64</f>
        <v>2016</v>
      </c>
      <c r="F83" s="86">
        <f>'3. Investeringen'!O64</f>
        <v>10568147.203657143</v>
      </c>
      <c r="G83" s="86">
        <f>'3. Investeringen'!P64</f>
        <v>0</v>
      </c>
      <c r="I83" s="86">
        <f>'6. Investeringen per jaar'!I64</f>
        <v>1</v>
      </c>
      <c r="K83" s="86">
        <f>'8. Afschrijvingen voor GAW'!AO78</f>
        <v>0</v>
      </c>
      <c r="L83" s="86">
        <f>'8. Afschrijvingen voor GAW'!AP78</f>
        <v>0</v>
      </c>
      <c r="M83" s="86">
        <f>'8. Afschrijvingen voor GAW'!AQ78</f>
        <v>0</v>
      </c>
      <c r="N83" s="86">
        <f>'8. Afschrijvingen voor GAW'!AR78</f>
        <v>0</v>
      </c>
      <c r="O83" s="86">
        <f>'8. Afschrijvingen voor GAW'!AS78</f>
        <v>0</v>
      </c>
      <c r="P83" s="86">
        <f>'8. Afschrijvingen voor GAW'!AT78</f>
        <v>96074.065487792206</v>
      </c>
      <c r="Q83" s="86">
        <f>'8. Afschrijvingen voor GAW'!AU78</f>
        <v>192532.42723753559</v>
      </c>
      <c r="R83" s="86">
        <f>'8. Afschrijvingen voor GAW'!AV78</f>
        <v>195227.88121886106</v>
      </c>
      <c r="S83" s="86">
        <f>'8. Afschrijvingen voor GAW'!AW78</f>
        <v>199327.66672445711</v>
      </c>
      <c r="T83" s="86">
        <f>'8. Afschrijvingen voor GAW'!AX78</f>
        <v>204908.84139274192</v>
      </c>
      <c r="U83" s="86">
        <f>'8. Afschrijvingen voor GAW'!AY78</f>
        <v>206343.20328249107</v>
      </c>
      <c r="V83" s="86">
        <f>'8. Afschrijvingen voor GAW'!AZ78</f>
        <v>247611.8439389893</v>
      </c>
      <c r="W83" s="86">
        <f>'8. Afschrijvingen voor GAW'!BA78</f>
        <v>241609.13257077135</v>
      </c>
      <c r="X83" s="86">
        <f>'8. Afschrijvingen voor GAW'!BB78</f>
        <v>235751.94147814659</v>
      </c>
      <c r="Y83" s="86">
        <f>'8. Afschrijvingen voor GAW'!BC78</f>
        <v>230036.7428968582</v>
      </c>
      <c r="Z83" s="86">
        <f>'8. Afschrijvingen voor GAW'!BD78</f>
        <v>224460.09458420708</v>
      </c>
      <c r="AB83" s="122"/>
      <c r="AC83" s="87">
        <f t="shared" si="6"/>
        <v>0</v>
      </c>
      <c r="AD83" s="87">
        <f t="shared" si="7"/>
        <v>0</v>
      </c>
      <c r="AE83" s="87">
        <f t="shared" si="8"/>
        <v>0</v>
      </c>
      <c r="AF83" s="87">
        <f t="shared" si="9"/>
        <v>0</v>
      </c>
      <c r="AG83" s="87">
        <f t="shared" si="10"/>
        <v>0</v>
      </c>
      <c r="AH83" s="87">
        <f t="shared" si="11"/>
        <v>10472073.13816935</v>
      </c>
      <c r="AI83" s="87">
        <f t="shared" si="12"/>
        <v>10300484.857208153</v>
      </c>
      <c r="AJ83" s="87">
        <f t="shared" si="13"/>
        <v>10249463.763990207</v>
      </c>
      <c r="AK83" s="87">
        <f t="shared" si="14"/>
        <v>10265374.836309543</v>
      </c>
      <c r="AL83" s="87">
        <f t="shared" si="15"/>
        <v>10347896.490333468</v>
      </c>
      <c r="AM83" s="87">
        <f t="shared" si="16"/>
        <v>10213988.562483311</v>
      </c>
      <c r="AN83" s="87">
        <f t="shared" si="17"/>
        <v>9966376.7185443211</v>
      </c>
      <c r="AO83" s="87">
        <f t="shared" si="18"/>
        <v>9724767.5859735496</v>
      </c>
      <c r="AP83" s="87">
        <f t="shared" si="19"/>
        <v>9489015.6444954034</v>
      </c>
      <c r="AQ83" s="87">
        <f t="shared" si="20"/>
        <v>9258978.9015985448</v>
      </c>
      <c r="AR83" s="87">
        <f t="shared" si="21"/>
        <v>9034518.8070143368</v>
      </c>
    </row>
    <row r="84" spans="1:44" s="20" customFormat="1" x14ac:dyDescent="0.2">
      <c r="A84" s="40"/>
      <c r="B84" s="86">
        <f>'3. Investeringen'!B65</f>
        <v>51</v>
      </c>
      <c r="C84" s="86" t="str">
        <f>'3. Investeringen'!G65</f>
        <v>Nieuwe investeringen TD</v>
      </c>
      <c r="D84" s="86">
        <f>'3. Investeringen'!K65</f>
        <v>2016</v>
      </c>
      <c r="E84" s="121">
        <f>'3. Investeringen'!N65</f>
        <v>2016</v>
      </c>
      <c r="F84" s="86">
        <f>'3. Investeringen'!O65</f>
        <v>50749319.705177777</v>
      </c>
      <c r="G84" s="86">
        <f>'3. Investeringen'!P65</f>
        <v>0</v>
      </c>
      <c r="I84" s="86">
        <f>'6. Investeringen per jaar'!I65</f>
        <v>1</v>
      </c>
      <c r="K84" s="86">
        <f>'8. Afschrijvingen voor GAW'!AO79</f>
        <v>0</v>
      </c>
      <c r="L84" s="86">
        <f>'8. Afschrijvingen voor GAW'!AP79</f>
        <v>0</v>
      </c>
      <c r="M84" s="86">
        <f>'8. Afschrijvingen voor GAW'!AQ79</f>
        <v>0</v>
      </c>
      <c r="N84" s="86">
        <f>'8. Afschrijvingen voor GAW'!AR79</f>
        <v>0</v>
      </c>
      <c r="O84" s="86">
        <f>'8. Afschrijvingen voor GAW'!AS79</f>
        <v>0</v>
      </c>
      <c r="P84" s="86">
        <f>'8. Afschrijvingen voor GAW'!AT79</f>
        <v>563881.3300575309</v>
      </c>
      <c r="Q84" s="86">
        <f>'8. Afschrijvingen voor GAW'!AU79</f>
        <v>1130018.1854352918</v>
      </c>
      <c r="R84" s="86">
        <f>'8. Afschrijvingen voor GAW'!AV79</f>
        <v>1145838.440031386</v>
      </c>
      <c r="S84" s="86">
        <f>'8. Afschrijvingen voor GAW'!AW79</f>
        <v>1169901.0472720449</v>
      </c>
      <c r="T84" s="86">
        <f>'8. Afschrijvingen voor GAW'!AX79</f>
        <v>1202658.2765956621</v>
      </c>
      <c r="U84" s="86">
        <f>'8. Afschrijvingen voor GAW'!AY79</f>
        <v>1211076.8845318314</v>
      </c>
      <c r="V84" s="86">
        <f>'8. Afschrijvingen voor GAW'!AZ79</f>
        <v>1453292.2614381975</v>
      </c>
      <c r="W84" s="86">
        <f>'8. Afschrijvingen voor GAW'!BA79</f>
        <v>1409141.6104577966</v>
      </c>
      <c r="X84" s="86">
        <f>'8. Afschrijvingen voor GAW'!BB79</f>
        <v>1366332.2450768002</v>
      </c>
      <c r="Y84" s="86">
        <f>'8. Afschrijvingen voor GAW'!BC79</f>
        <v>1324823.4173782645</v>
      </c>
      <c r="Z84" s="86">
        <f>'8. Afschrijvingen voor GAW'!BD79</f>
        <v>1284575.6173566463</v>
      </c>
      <c r="AB84" s="122"/>
      <c r="AC84" s="87">
        <f t="shared" si="6"/>
        <v>0</v>
      </c>
      <c r="AD84" s="87">
        <f t="shared" si="7"/>
        <v>0</v>
      </c>
      <c r="AE84" s="87">
        <f t="shared" si="8"/>
        <v>0</v>
      </c>
      <c r="AF84" s="87">
        <f t="shared" si="9"/>
        <v>0</v>
      </c>
      <c r="AG84" s="87">
        <f t="shared" si="10"/>
        <v>0</v>
      </c>
      <c r="AH84" s="87">
        <f t="shared" si="11"/>
        <v>50185438.375120245</v>
      </c>
      <c r="AI84" s="87">
        <f t="shared" si="12"/>
        <v>49155791.066435188</v>
      </c>
      <c r="AJ84" s="87">
        <f t="shared" si="13"/>
        <v>48698133.701333895</v>
      </c>
      <c r="AK84" s="87">
        <f t="shared" si="14"/>
        <v>48550893.461789861</v>
      </c>
      <c r="AL84" s="87">
        <f t="shared" si="15"/>
        <v>48707660.20212432</v>
      </c>
      <c r="AM84" s="87">
        <f t="shared" si="16"/>
        <v>47837536.939007349</v>
      </c>
      <c r="AN84" s="87">
        <f t="shared" si="17"/>
        <v>46384244.677569151</v>
      </c>
      <c r="AO84" s="87">
        <f t="shared" si="18"/>
        <v>44975103.067111358</v>
      </c>
      <c r="AP84" s="87">
        <f t="shared" si="19"/>
        <v>43608770.82203456</v>
      </c>
      <c r="AQ84" s="87">
        <f t="shared" si="20"/>
        <v>42283947.404656298</v>
      </c>
      <c r="AR84" s="87">
        <f t="shared" si="21"/>
        <v>40999371.787299655</v>
      </c>
    </row>
    <row r="85" spans="1:44" s="20" customFormat="1" x14ac:dyDescent="0.2">
      <c r="A85" s="40"/>
      <c r="B85" s="86">
        <f>'3. Investeringen'!B66</f>
        <v>52</v>
      </c>
      <c r="C85" s="86" t="str">
        <f>'3. Investeringen'!G66</f>
        <v>Nieuwe investeringen TD</v>
      </c>
      <c r="D85" s="86">
        <f>'3. Investeringen'!K66</f>
        <v>2016</v>
      </c>
      <c r="E85" s="121">
        <f>'3. Investeringen'!N66</f>
        <v>2016</v>
      </c>
      <c r="F85" s="86">
        <f>'3. Investeringen'!O66</f>
        <v>9275720.394239936</v>
      </c>
      <c r="G85" s="86">
        <f>'3. Investeringen'!P66</f>
        <v>0</v>
      </c>
      <c r="I85" s="86">
        <f>'6. Investeringen per jaar'!I66</f>
        <v>1</v>
      </c>
      <c r="K85" s="86">
        <f>'8. Afschrijvingen voor GAW'!AO80</f>
        <v>0</v>
      </c>
      <c r="L85" s="86">
        <f>'8. Afschrijvingen voor GAW'!AP80</f>
        <v>0</v>
      </c>
      <c r="M85" s="86">
        <f>'8. Afschrijvingen voor GAW'!AQ80</f>
        <v>0</v>
      </c>
      <c r="N85" s="86">
        <f>'8. Afschrijvingen voor GAW'!AR80</f>
        <v>0</v>
      </c>
      <c r="O85" s="86">
        <f>'8. Afschrijvingen voor GAW'!AS80</f>
        <v>0</v>
      </c>
      <c r="P85" s="86">
        <f>'8. Afschrijvingen voor GAW'!AT80</f>
        <v>154595.33990399895</v>
      </c>
      <c r="Q85" s="86">
        <f>'8. Afschrijvingen voor GAW'!AU80</f>
        <v>309809.06116761384</v>
      </c>
      <c r="R85" s="86">
        <f>'8. Afschrijvingen voor GAW'!AV80</f>
        <v>314146.3880239604</v>
      </c>
      <c r="S85" s="86">
        <f>'8. Afschrijvingen voor GAW'!AW80</f>
        <v>320743.46217246354</v>
      </c>
      <c r="T85" s="86">
        <f>'8. Afschrijvingen voor GAW'!AX80</f>
        <v>329724.27911329246</v>
      </c>
      <c r="U85" s="86">
        <f>'8. Afschrijvingen voor GAW'!AY80</f>
        <v>332032.34906708548</v>
      </c>
      <c r="V85" s="86">
        <f>'8. Afschrijvingen voor GAW'!AZ80</f>
        <v>398438.8188805026</v>
      </c>
      <c r="W85" s="86">
        <f>'8. Afschrijvingen voor GAW'!BA80</f>
        <v>378923.44815982482</v>
      </c>
      <c r="X85" s="86">
        <f>'8. Afschrijvingen voor GAW'!BB80</f>
        <v>360363.93233158858</v>
      </c>
      <c r="Y85" s="86">
        <f>'8. Afschrijvingen voor GAW'!BC80</f>
        <v>342713.45401330671</v>
      </c>
      <c r="Z85" s="86">
        <f>'8. Afschrijvingen voor GAW'!BD80</f>
        <v>325927.48891877732</v>
      </c>
      <c r="AB85" s="122"/>
      <c r="AC85" s="87">
        <f t="shared" si="6"/>
        <v>0</v>
      </c>
      <c r="AD85" s="87">
        <f t="shared" si="7"/>
        <v>0</v>
      </c>
      <c r="AE85" s="87">
        <f t="shared" si="8"/>
        <v>0</v>
      </c>
      <c r="AF85" s="87">
        <f t="shared" si="9"/>
        <v>0</v>
      </c>
      <c r="AG85" s="87">
        <f t="shared" si="10"/>
        <v>0</v>
      </c>
      <c r="AH85" s="87">
        <f t="shared" si="11"/>
        <v>9121125.0543359369</v>
      </c>
      <c r="AI85" s="87">
        <f t="shared" si="12"/>
        <v>8829558.2432769947</v>
      </c>
      <c r="AJ85" s="87">
        <f t="shared" si="13"/>
        <v>8639025.6706589125</v>
      </c>
      <c r="AK85" s="87">
        <f t="shared" si="14"/>
        <v>8499701.7475702856</v>
      </c>
      <c r="AL85" s="87">
        <f t="shared" si="15"/>
        <v>8407969.1173889618</v>
      </c>
      <c r="AM85" s="87">
        <f t="shared" si="16"/>
        <v>8134792.5521435989</v>
      </c>
      <c r="AN85" s="87">
        <f t="shared" si="17"/>
        <v>7736353.7332630958</v>
      </c>
      <c r="AO85" s="87">
        <f t="shared" si="18"/>
        <v>7357430.2851032708</v>
      </c>
      <c r="AP85" s="87">
        <f t="shared" si="19"/>
        <v>6997066.3527716827</v>
      </c>
      <c r="AQ85" s="87">
        <f t="shared" si="20"/>
        <v>6654352.898758376</v>
      </c>
      <c r="AR85" s="87">
        <f t="shared" si="21"/>
        <v>6328425.4098395985</v>
      </c>
    </row>
    <row r="86" spans="1:44" s="20" customFormat="1" x14ac:dyDescent="0.2">
      <c r="A86" s="40"/>
      <c r="B86" s="86">
        <f>'3. Investeringen'!B67</f>
        <v>53</v>
      </c>
      <c r="C86" s="86" t="str">
        <f>'3. Investeringen'!G67</f>
        <v>Nieuwe investeringen TD</v>
      </c>
      <c r="D86" s="86">
        <f>'3. Investeringen'!K67</f>
        <v>2016</v>
      </c>
      <c r="E86" s="121">
        <f>'3. Investeringen'!N67</f>
        <v>2016</v>
      </c>
      <c r="F86" s="86">
        <f>'3. Investeringen'!O67</f>
        <v>319787</v>
      </c>
      <c r="G86" s="86">
        <f>'3. Investeringen'!P67</f>
        <v>0</v>
      </c>
      <c r="I86" s="86">
        <f>'6. Investeringen per jaar'!I67</f>
        <v>1</v>
      </c>
      <c r="K86" s="86">
        <f>'8. Afschrijvingen voor GAW'!AO81</f>
        <v>0</v>
      </c>
      <c r="L86" s="86">
        <f>'8. Afschrijvingen voor GAW'!AP81</f>
        <v>0</v>
      </c>
      <c r="M86" s="86">
        <f>'8. Afschrijvingen voor GAW'!AQ81</f>
        <v>0</v>
      </c>
      <c r="N86" s="86">
        <f>'8. Afschrijvingen voor GAW'!AR81</f>
        <v>0</v>
      </c>
      <c r="O86" s="86">
        <f>'8. Afschrijvingen voor GAW'!AS81</f>
        <v>0</v>
      </c>
      <c r="P86" s="86">
        <f>'8. Afschrijvingen voor GAW'!AT81</f>
        <v>0</v>
      </c>
      <c r="Q86" s="86">
        <f>'8. Afschrijvingen voor GAW'!AU81</f>
        <v>0</v>
      </c>
      <c r="R86" s="86">
        <f>'8. Afschrijvingen voor GAW'!AV81</f>
        <v>0</v>
      </c>
      <c r="S86" s="86">
        <f>'8. Afschrijvingen voor GAW'!AW81</f>
        <v>0</v>
      </c>
      <c r="T86" s="86">
        <f>'8. Afschrijvingen voor GAW'!AX81</f>
        <v>0</v>
      </c>
      <c r="U86" s="86">
        <f>'8. Afschrijvingen voor GAW'!AY81</f>
        <v>0</v>
      </c>
      <c r="V86" s="86">
        <f>'8. Afschrijvingen voor GAW'!AZ81</f>
        <v>0</v>
      </c>
      <c r="W86" s="86">
        <f>'8. Afschrijvingen voor GAW'!BA81</f>
        <v>0</v>
      </c>
      <c r="X86" s="86">
        <f>'8. Afschrijvingen voor GAW'!BB81</f>
        <v>0</v>
      </c>
      <c r="Y86" s="86">
        <f>'8. Afschrijvingen voor GAW'!BC81</f>
        <v>0</v>
      </c>
      <c r="Z86" s="86">
        <f>'8. Afschrijvingen voor GAW'!BD81</f>
        <v>0</v>
      </c>
      <c r="AB86" s="122"/>
      <c r="AC86" s="87">
        <f t="shared" si="6"/>
        <v>0</v>
      </c>
      <c r="AD86" s="87">
        <f t="shared" si="7"/>
        <v>0</v>
      </c>
      <c r="AE86" s="87">
        <f t="shared" si="8"/>
        <v>0</v>
      </c>
      <c r="AF86" s="87">
        <f t="shared" si="9"/>
        <v>0</v>
      </c>
      <c r="AG86" s="87">
        <f t="shared" si="10"/>
        <v>0</v>
      </c>
      <c r="AH86" s="87">
        <f t="shared" si="11"/>
        <v>319787</v>
      </c>
      <c r="AI86" s="87">
        <f t="shared" si="12"/>
        <v>320426.57400000002</v>
      </c>
      <c r="AJ86" s="87">
        <f t="shared" si="13"/>
        <v>324912.54603600001</v>
      </c>
      <c r="AK86" s="87">
        <f t="shared" si="14"/>
        <v>331735.70950275601</v>
      </c>
      <c r="AL86" s="87">
        <f t="shared" si="15"/>
        <v>341024.3093688332</v>
      </c>
      <c r="AM86" s="87">
        <f t="shared" si="16"/>
        <v>343411.479534415</v>
      </c>
      <c r="AN86" s="87">
        <f t="shared" si="17"/>
        <v>343411.479534415</v>
      </c>
      <c r="AO86" s="87">
        <f t="shared" si="18"/>
        <v>343411.479534415</v>
      </c>
      <c r="AP86" s="87">
        <f t="shared" si="19"/>
        <v>343411.479534415</v>
      </c>
      <c r="AQ86" s="87">
        <f t="shared" si="20"/>
        <v>343411.479534415</v>
      </c>
      <c r="AR86" s="87">
        <f t="shared" si="21"/>
        <v>343411.479534415</v>
      </c>
    </row>
    <row r="87" spans="1:44" s="20" customFormat="1" x14ac:dyDescent="0.2">
      <c r="A87" s="40"/>
      <c r="B87" s="86">
        <f>'3. Investeringen'!B68</f>
        <v>54</v>
      </c>
      <c r="C87" s="86" t="str">
        <f>'3. Investeringen'!G68</f>
        <v>Nieuwe investeringen TD</v>
      </c>
      <c r="D87" s="86">
        <f>'3. Investeringen'!K68</f>
        <v>2017</v>
      </c>
      <c r="E87" s="121">
        <f>'3. Investeringen'!N68</f>
        <v>2017</v>
      </c>
      <c r="F87" s="86">
        <f>'3. Investeringen'!O68</f>
        <v>10023167.65</v>
      </c>
      <c r="G87" s="86">
        <f>'3. Investeringen'!P68</f>
        <v>0</v>
      </c>
      <c r="I87" s="86">
        <f>'6. Investeringen per jaar'!I68</f>
        <v>1</v>
      </c>
      <c r="K87" s="86">
        <f>'8. Afschrijvingen voor GAW'!AO82</f>
        <v>0</v>
      </c>
      <c r="L87" s="86">
        <f>'8. Afschrijvingen voor GAW'!AP82</f>
        <v>0</v>
      </c>
      <c r="M87" s="86">
        <f>'8. Afschrijvingen voor GAW'!AQ82</f>
        <v>0</v>
      </c>
      <c r="N87" s="86">
        <f>'8. Afschrijvingen voor GAW'!AR82</f>
        <v>0</v>
      </c>
      <c r="O87" s="86">
        <f>'8. Afschrijvingen voor GAW'!AS82</f>
        <v>0</v>
      </c>
      <c r="P87" s="86">
        <f>'8. Afschrijvingen voor GAW'!AT82</f>
        <v>0</v>
      </c>
      <c r="Q87" s="86">
        <f>'8. Afschrijvingen voor GAW'!AU82</f>
        <v>91119.705909090917</v>
      </c>
      <c r="R87" s="86">
        <f>'8. Afschrijvingen voor GAW'!AV82</f>
        <v>184790.76358363638</v>
      </c>
      <c r="S87" s="86">
        <f>'8. Afschrijvingen voor GAW'!AW82</f>
        <v>188671.36961889273</v>
      </c>
      <c r="T87" s="86">
        <f>'8. Afschrijvingen voor GAW'!AX82</f>
        <v>193954.16796822174</v>
      </c>
      <c r="U87" s="86">
        <f>'8. Afschrijvingen voor GAW'!AY82</f>
        <v>195311.84714399927</v>
      </c>
      <c r="V87" s="86">
        <f>'8. Afschrijvingen voor GAW'!AZ82</f>
        <v>234374.21657279911</v>
      </c>
      <c r="W87" s="86">
        <f>'8. Afschrijvingen voor GAW'!BA82</f>
        <v>228804.92825819794</v>
      </c>
      <c r="X87" s="86">
        <f>'8. Afschrijvingen voor GAW'!BB82</f>
        <v>223367.97946790414</v>
      </c>
      <c r="Y87" s="86">
        <f>'8. Afschrijvingen voor GAW'!BC82</f>
        <v>218060.22550034997</v>
      </c>
      <c r="Z87" s="86">
        <f>'8. Afschrijvingen voor GAW'!BD82</f>
        <v>212878.59637954962</v>
      </c>
      <c r="AB87" s="122"/>
      <c r="AC87" s="87">
        <f t="shared" si="6"/>
        <v>0</v>
      </c>
      <c r="AD87" s="87">
        <f t="shared" si="7"/>
        <v>0</v>
      </c>
      <c r="AE87" s="87">
        <f t="shared" si="8"/>
        <v>0</v>
      </c>
      <c r="AF87" s="87">
        <f t="shared" si="9"/>
        <v>0</v>
      </c>
      <c r="AG87" s="87">
        <f t="shared" si="10"/>
        <v>0</v>
      </c>
      <c r="AH87" s="87">
        <f t="shared" si="11"/>
        <v>0</v>
      </c>
      <c r="AI87" s="87">
        <f t="shared" si="12"/>
        <v>9932047.9440909103</v>
      </c>
      <c r="AJ87" s="87">
        <f t="shared" si="13"/>
        <v>9886305.8517245464</v>
      </c>
      <c r="AK87" s="87">
        <f t="shared" si="14"/>
        <v>9905246.9049918689</v>
      </c>
      <c r="AL87" s="87">
        <f t="shared" si="15"/>
        <v>9988639.6503634211</v>
      </c>
      <c r="AM87" s="87">
        <f t="shared" si="16"/>
        <v>9863248.2807719652</v>
      </c>
      <c r="AN87" s="87">
        <f t="shared" si="17"/>
        <v>9628874.0641991664</v>
      </c>
      <c r="AO87" s="87">
        <f t="shared" si="18"/>
        <v>9400069.135940969</v>
      </c>
      <c r="AP87" s="87">
        <f t="shared" si="19"/>
        <v>9176701.1564730648</v>
      </c>
      <c r="AQ87" s="87">
        <f t="shared" si="20"/>
        <v>8958640.930972714</v>
      </c>
      <c r="AR87" s="87">
        <f t="shared" si="21"/>
        <v>8745762.3345931638</v>
      </c>
    </row>
    <row r="88" spans="1:44" s="20" customFormat="1" x14ac:dyDescent="0.2">
      <c r="A88" s="40"/>
      <c r="B88" s="86">
        <f>'3. Investeringen'!B69</f>
        <v>55</v>
      </c>
      <c r="C88" s="86" t="str">
        <f>'3. Investeringen'!G69</f>
        <v>Nieuwe investeringen TD</v>
      </c>
      <c r="D88" s="86">
        <f>'3. Investeringen'!K69</f>
        <v>2017</v>
      </c>
      <c r="E88" s="121">
        <f>'3. Investeringen'!N69</f>
        <v>2017</v>
      </c>
      <c r="F88" s="86">
        <f>'3. Investeringen'!O69</f>
        <v>53508810.700000003</v>
      </c>
      <c r="G88" s="86">
        <f>'3. Investeringen'!P69</f>
        <v>0</v>
      </c>
      <c r="I88" s="86">
        <f>'6. Investeringen per jaar'!I69</f>
        <v>1</v>
      </c>
      <c r="K88" s="86">
        <f>'8. Afschrijvingen voor GAW'!AO83</f>
        <v>0</v>
      </c>
      <c r="L88" s="86">
        <f>'8. Afschrijvingen voor GAW'!AP83</f>
        <v>0</v>
      </c>
      <c r="M88" s="86">
        <f>'8. Afschrijvingen voor GAW'!AQ83</f>
        <v>0</v>
      </c>
      <c r="N88" s="86">
        <f>'8. Afschrijvingen voor GAW'!AR83</f>
        <v>0</v>
      </c>
      <c r="O88" s="86">
        <f>'8. Afschrijvingen voor GAW'!AS83</f>
        <v>0</v>
      </c>
      <c r="P88" s="86">
        <f>'8. Afschrijvingen voor GAW'!AT83</f>
        <v>0</v>
      </c>
      <c r="Q88" s="86">
        <f>'8. Afschrijvingen voor GAW'!AU83</f>
        <v>594542.34111111122</v>
      </c>
      <c r="R88" s="86">
        <f>'8. Afschrijvingen voor GAW'!AV83</f>
        <v>1205731.8677733336</v>
      </c>
      <c r="S88" s="86">
        <f>'8. Afschrijvingen voor GAW'!AW83</f>
        <v>1231052.2369965734</v>
      </c>
      <c r="T88" s="86">
        <f>'8. Afschrijvingen voor GAW'!AX83</f>
        <v>1265521.6996324777</v>
      </c>
      <c r="U88" s="86">
        <f>'8. Afschrijvingen voor GAW'!AY83</f>
        <v>1274380.3515299049</v>
      </c>
      <c r="V88" s="86">
        <f>'8. Afschrijvingen voor GAW'!AZ83</f>
        <v>1529256.4218358854</v>
      </c>
      <c r="W88" s="86">
        <f>'8. Afschrijvingen voor GAW'!BA83</f>
        <v>1483945.1204481558</v>
      </c>
      <c r="X88" s="86">
        <f>'8. Afschrijvingen voor GAW'!BB83</f>
        <v>1439976.376138581</v>
      </c>
      <c r="Y88" s="86">
        <f>'8. Afschrijvingen voor GAW'!BC83</f>
        <v>1397310.4094381784</v>
      </c>
      <c r="Z88" s="86">
        <f>'8. Afschrijvingen voor GAW'!BD83</f>
        <v>1355908.6195288987</v>
      </c>
      <c r="AB88" s="122"/>
      <c r="AC88" s="87">
        <f t="shared" si="6"/>
        <v>0</v>
      </c>
      <c r="AD88" s="87">
        <f t="shared" si="7"/>
        <v>0</v>
      </c>
      <c r="AE88" s="87">
        <f t="shared" si="8"/>
        <v>0</v>
      </c>
      <c r="AF88" s="87">
        <f t="shared" si="9"/>
        <v>0</v>
      </c>
      <c r="AG88" s="87">
        <f t="shared" si="10"/>
        <v>0</v>
      </c>
      <c r="AH88" s="87">
        <f t="shared" si="11"/>
        <v>0</v>
      </c>
      <c r="AI88" s="87">
        <f t="shared" si="12"/>
        <v>52914268.358888894</v>
      </c>
      <c r="AJ88" s="87">
        <f t="shared" si="13"/>
        <v>52449336.248140007</v>
      </c>
      <c r="AK88" s="87">
        <f t="shared" si="14"/>
        <v>52319720.072354369</v>
      </c>
      <c r="AL88" s="87">
        <f t="shared" si="15"/>
        <v>52519150.534747809</v>
      </c>
      <c r="AM88" s="87">
        <f t="shared" si="16"/>
        <v>51612404.236961134</v>
      </c>
      <c r="AN88" s="87">
        <f t="shared" si="17"/>
        <v>50083147.815125249</v>
      </c>
      <c r="AO88" s="87">
        <f t="shared" si="18"/>
        <v>48599202.694677092</v>
      </c>
      <c r="AP88" s="87">
        <f t="shared" si="19"/>
        <v>47159226.318538509</v>
      </c>
      <c r="AQ88" s="87">
        <f t="shared" si="20"/>
        <v>45761915.909100331</v>
      </c>
      <c r="AR88" s="87">
        <f t="shared" si="21"/>
        <v>44406007.289571434</v>
      </c>
    </row>
    <row r="89" spans="1:44" s="20" customFormat="1" x14ac:dyDescent="0.2">
      <c r="A89" s="40"/>
      <c r="B89" s="86">
        <f>'3. Investeringen'!B70</f>
        <v>56</v>
      </c>
      <c r="C89" s="86" t="str">
        <f>'3. Investeringen'!G70</f>
        <v>Nieuwe investeringen TD</v>
      </c>
      <c r="D89" s="86">
        <f>'3. Investeringen'!K70</f>
        <v>2017</v>
      </c>
      <c r="E89" s="121">
        <f>'3. Investeringen'!N70</f>
        <v>2017</v>
      </c>
      <c r="F89" s="86">
        <f>'3. Investeringen'!O70</f>
        <v>8080591.1818900006</v>
      </c>
      <c r="G89" s="86">
        <f>'3. Investeringen'!P70</f>
        <v>0</v>
      </c>
      <c r="I89" s="86">
        <f>'6. Investeringen per jaar'!I70</f>
        <v>1</v>
      </c>
      <c r="K89" s="86">
        <f>'8. Afschrijvingen voor GAW'!AO84</f>
        <v>0</v>
      </c>
      <c r="L89" s="86">
        <f>'8. Afschrijvingen voor GAW'!AP84</f>
        <v>0</v>
      </c>
      <c r="M89" s="86">
        <f>'8. Afschrijvingen voor GAW'!AQ84</f>
        <v>0</v>
      </c>
      <c r="N89" s="86">
        <f>'8. Afschrijvingen voor GAW'!AR84</f>
        <v>0</v>
      </c>
      <c r="O89" s="86">
        <f>'8. Afschrijvingen voor GAW'!AS84</f>
        <v>0</v>
      </c>
      <c r="P89" s="86">
        <f>'8. Afschrijvingen voor GAW'!AT84</f>
        <v>0</v>
      </c>
      <c r="Q89" s="86">
        <f>'8. Afschrijvingen voor GAW'!AU84</f>
        <v>134676.51969816667</v>
      </c>
      <c r="R89" s="86">
        <f>'8. Afschrijvingen voor GAW'!AV84</f>
        <v>273123.98194788204</v>
      </c>
      <c r="S89" s="86">
        <f>'8. Afschrijvingen voor GAW'!AW84</f>
        <v>278859.58556878759</v>
      </c>
      <c r="T89" s="86">
        <f>'8. Afschrijvingen voor GAW'!AX84</f>
        <v>286667.65396471362</v>
      </c>
      <c r="U89" s="86">
        <f>'8. Afschrijvingen voor GAW'!AY84</f>
        <v>288674.32754246658</v>
      </c>
      <c r="V89" s="86">
        <f>'8. Afschrijvingen voor GAW'!AZ84</f>
        <v>346409.19305095985</v>
      </c>
      <c r="W89" s="86">
        <f>'8. Afschrijvingen voor GAW'!BA84</f>
        <v>330107.5839662088</v>
      </c>
      <c r="X89" s="86">
        <f>'8. Afschrijvingen voor GAW'!BB84</f>
        <v>314573.10942662251</v>
      </c>
      <c r="Y89" s="86">
        <f>'8. Afschrijvingen voor GAW'!BC84</f>
        <v>299769.6689830168</v>
      </c>
      <c r="Z89" s="86">
        <f>'8. Afschrijvingen voor GAW'!BD84</f>
        <v>285662.86103087483</v>
      </c>
      <c r="AB89" s="122"/>
      <c r="AC89" s="87">
        <f t="shared" si="6"/>
        <v>0</v>
      </c>
      <c r="AD89" s="87">
        <f t="shared" si="7"/>
        <v>0</v>
      </c>
      <c r="AE89" s="87">
        <f t="shared" si="8"/>
        <v>0</v>
      </c>
      <c r="AF89" s="87">
        <f t="shared" si="9"/>
        <v>0</v>
      </c>
      <c r="AG89" s="87">
        <f t="shared" si="10"/>
        <v>0</v>
      </c>
      <c r="AH89" s="87">
        <f t="shared" si="11"/>
        <v>0</v>
      </c>
      <c r="AI89" s="87">
        <f t="shared" si="12"/>
        <v>7945914.6621918343</v>
      </c>
      <c r="AJ89" s="87">
        <f t="shared" si="13"/>
        <v>7784033.485514638</v>
      </c>
      <c r="AK89" s="87">
        <f t="shared" si="14"/>
        <v>7668638.6031416571</v>
      </c>
      <c r="AL89" s="87">
        <f t="shared" si="15"/>
        <v>7596692.8300649105</v>
      </c>
      <c r="AM89" s="87">
        <f t="shared" si="16"/>
        <v>7361195.3523328975</v>
      </c>
      <c r="AN89" s="87">
        <f t="shared" si="17"/>
        <v>7014786.1592819374</v>
      </c>
      <c r="AO89" s="87">
        <f t="shared" si="18"/>
        <v>6684678.5753157288</v>
      </c>
      <c r="AP89" s="87">
        <f t="shared" si="19"/>
        <v>6370105.4658891065</v>
      </c>
      <c r="AQ89" s="87">
        <f t="shared" si="20"/>
        <v>6070335.7969060894</v>
      </c>
      <c r="AR89" s="87">
        <f t="shared" si="21"/>
        <v>5784672.9358752146</v>
      </c>
    </row>
    <row r="90" spans="1:44" s="20" customFormat="1" x14ac:dyDescent="0.2">
      <c r="A90" s="40"/>
      <c r="B90" s="86">
        <f>'3. Investeringen'!B71</f>
        <v>57</v>
      </c>
      <c r="C90" s="86" t="str">
        <f>'3. Investeringen'!G71</f>
        <v>Nieuwe investeringen TD</v>
      </c>
      <c r="D90" s="86">
        <f>'3. Investeringen'!K71</f>
        <v>2017</v>
      </c>
      <c r="E90" s="121">
        <f>'3. Investeringen'!N71</f>
        <v>2017</v>
      </c>
      <c r="F90" s="86">
        <f>'3. Investeringen'!O71</f>
        <v>20738.349999999999</v>
      </c>
      <c r="G90" s="86">
        <f>'3. Investeringen'!P71</f>
        <v>0</v>
      </c>
      <c r="I90" s="86">
        <f>'6. Investeringen per jaar'!I71</f>
        <v>1</v>
      </c>
      <c r="K90" s="86">
        <f>'8. Afschrijvingen voor GAW'!AO85</f>
        <v>0</v>
      </c>
      <c r="L90" s="86">
        <f>'8. Afschrijvingen voor GAW'!AP85</f>
        <v>0</v>
      </c>
      <c r="M90" s="86">
        <f>'8. Afschrijvingen voor GAW'!AQ85</f>
        <v>0</v>
      </c>
      <c r="N90" s="86">
        <f>'8. Afschrijvingen voor GAW'!AR85</f>
        <v>0</v>
      </c>
      <c r="O90" s="86">
        <f>'8. Afschrijvingen voor GAW'!AS85</f>
        <v>0</v>
      </c>
      <c r="P90" s="86">
        <f>'8. Afschrijvingen voor GAW'!AT85</f>
        <v>0</v>
      </c>
      <c r="Q90" s="86">
        <f>'8. Afschrijvingen voor GAW'!AU85</f>
        <v>0</v>
      </c>
      <c r="R90" s="86">
        <f>'8. Afschrijvingen voor GAW'!AV85</f>
        <v>0</v>
      </c>
      <c r="S90" s="86">
        <f>'8. Afschrijvingen voor GAW'!AW85</f>
        <v>0</v>
      </c>
      <c r="T90" s="86">
        <f>'8. Afschrijvingen voor GAW'!AX85</f>
        <v>0</v>
      </c>
      <c r="U90" s="86">
        <f>'8. Afschrijvingen voor GAW'!AY85</f>
        <v>0</v>
      </c>
      <c r="V90" s="86">
        <f>'8. Afschrijvingen voor GAW'!AZ85</f>
        <v>0</v>
      </c>
      <c r="W90" s="86">
        <f>'8. Afschrijvingen voor GAW'!BA85</f>
        <v>0</v>
      </c>
      <c r="X90" s="86">
        <f>'8. Afschrijvingen voor GAW'!BB85</f>
        <v>0</v>
      </c>
      <c r="Y90" s="86">
        <f>'8. Afschrijvingen voor GAW'!BC85</f>
        <v>0</v>
      </c>
      <c r="Z90" s="86">
        <f>'8. Afschrijvingen voor GAW'!BD85</f>
        <v>0</v>
      </c>
      <c r="AB90" s="122"/>
      <c r="AC90" s="87">
        <f t="shared" si="6"/>
        <v>0</v>
      </c>
      <c r="AD90" s="87">
        <f t="shared" si="7"/>
        <v>0</v>
      </c>
      <c r="AE90" s="87">
        <f t="shared" si="8"/>
        <v>0</v>
      </c>
      <c r="AF90" s="87">
        <f t="shared" si="9"/>
        <v>0</v>
      </c>
      <c r="AG90" s="87">
        <f t="shared" si="10"/>
        <v>0</v>
      </c>
      <c r="AH90" s="87">
        <f t="shared" si="11"/>
        <v>0</v>
      </c>
      <c r="AI90" s="87">
        <f t="shared" si="12"/>
        <v>20738.349999999999</v>
      </c>
      <c r="AJ90" s="87">
        <f t="shared" si="13"/>
        <v>21028.686899999997</v>
      </c>
      <c r="AK90" s="87">
        <f t="shared" si="14"/>
        <v>21470.289324899994</v>
      </c>
      <c r="AL90" s="87">
        <f t="shared" si="15"/>
        <v>22071.457425997192</v>
      </c>
      <c r="AM90" s="87">
        <f t="shared" si="16"/>
        <v>22225.957627979169</v>
      </c>
      <c r="AN90" s="87">
        <f t="shared" si="17"/>
        <v>22225.957627979169</v>
      </c>
      <c r="AO90" s="87">
        <f t="shared" si="18"/>
        <v>22225.957627979169</v>
      </c>
      <c r="AP90" s="87">
        <f t="shared" si="19"/>
        <v>22225.957627979169</v>
      </c>
      <c r="AQ90" s="87">
        <f t="shared" si="20"/>
        <v>22225.957627979169</v>
      </c>
      <c r="AR90" s="87">
        <f t="shared" si="21"/>
        <v>22225.957627979169</v>
      </c>
    </row>
    <row r="91" spans="1:44" s="20" customFormat="1" x14ac:dyDescent="0.2">
      <c r="A91" s="40"/>
      <c r="B91" s="86">
        <f>'3. Investeringen'!B72</f>
        <v>58</v>
      </c>
      <c r="C91" s="86" t="str">
        <f>'3. Investeringen'!G72</f>
        <v>Nieuwe investeringen TD</v>
      </c>
      <c r="D91" s="86">
        <f>'3. Investeringen'!K72</f>
        <v>2018</v>
      </c>
      <c r="E91" s="121">
        <f>'3. Investeringen'!N72</f>
        <v>2018</v>
      </c>
      <c r="F91" s="86">
        <f>'3. Investeringen'!O72</f>
        <v>12179256.763</v>
      </c>
      <c r="G91" s="86">
        <f>'3. Investeringen'!P72</f>
        <v>0</v>
      </c>
      <c r="I91" s="86">
        <f>'6. Investeringen per jaar'!I72</f>
        <v>1</v>
      </c>
      <c r="K91" s="86">
        <f>'8. Afschrijvingen voor GAW'!AO86</f>
        <v>0</v>
      </c>
      <c r="L91" s="86">
        <f>'8. Afschrijvingen voor GAW'!AP86</f>
        <v>0</v>
      </c>
      <c r="M91" s="86">
        <f>'8. Afschrijvingen voor GAW'!AQ86</f>
        <v>0</v>
      </c>
      <c r="N91" s="86">
        <f>'8. Afschrijvingen voor GAW'!AR86</f>
        <v>0</v>
      </c>
      <c r="O91" s="86">
        <f>'8. Afschrijvingen voor GAW'!AS86</f>
        <v>0</v>
      </c>
      <c r="P91" s="86">
        <f>'8. Afschrijvingen voor GAW'!AT86</f>
        <v>0</v>
      </c>
      <c r="Q91" s="86">
        <f>'8. Afschrijvingen voor GAW'!AU86</f>
        <v>0</v>
      </c>
      <c r="R91" s="86">
        <f>'8. Afschrijvingen voor GAW'!AV86</f>
        <v>110720.51602727272</v>
      </c>
      <c r="S91" s="86">
        <f>'8. Afschrijvingen voor GAW'!AW86</f>
        <v>226091.29372769088</v>
      </c>
      <c r="T91" s="86">
        <f>'8. Afschrijvingen voor GAW'!AX86</f>
        <v>232421.84995206623</v>
      </c>
      <c r="U91" s="86">
        <f>'8. Afschrijvingen voor GAW'!AY86</f>
        <v>234048.80290173067</v>
      </c>
      <c r="V91" s="86">
        <f>'8. Afschrijvingen voor GAW'!AZ86</f>
        <v>280858.5634820768</v>
      </c>
      <c r="W91" s="86">
        <f>'8. Afschrijvingen voor GAW'!BA86</f>
        <v>274314.28627472743</v>
      </c>
      <c r="X91" s="86">
        <f>'8. Afschrijvingen voor GAW'!BB86</f>
        <v>267922.49707997649</v>
      </c>
      <c r="Y91" s="86">
        <f>'8. Afschrijvingen voor GAW'!BC86</f>
        <v>261679.64277908386</v>
      </c>
      <c r="Z91" s="86">
        <f>'8. Afschrijvingen voor GAW'!BD86</f>
        <v>255582.25304442557</v>
      </c>
      <c r="AB91" s="122"/>
      <c r="AC91" s="87">
        <f t="shared" si="6"/>
        <v>0</v>
      </c>
      <c r="AD91" s="87">
        <f t="shared" si="7"/>
        <v>0</v>
      </c>
      <c r="AE91" s="87">
        <f t="shared" si="8"/>
        <v>0</v>
      </c>
      <c r="AF91" s="87">
        <f t="shared" si="9"/>
        <v>0</v>
      </c>
      <c r="AG91" s="87">
        <f t="shared" si="10"/>
        <v>0</v>
      </c>
      <c r="AH91" s="87">
        <f t="shared" si="11"/>
        <v>0</v>
      </c>
      <c r="AI91" s="87">
        <f t="shared" si="12"/>
        <v>0</v>
      </c>
      <c r="AJ91" s="87">
        <f t="shared" si="13"/>
        <v>12068536.246972727</v>
      </c>
      <c r="AK91" s="87">
        <f t="shared" si="14"/>
        <v>12095884.214431463</v>
      </c>
      <c r="AL91" s="87">
        <f t="shared" si="15"/>
        <v>12202147.122483477</v>
      </c>
      <c r="AM91" s="87">
        <f t="shared" si="16"/>
        <v>12053513.349439129</v>
      </c>
      <c r="AN91" s="87">
        <f t="shared" si="17"/>
        <v>11772654.785957053</v>
      </c>
      <c r="AO91" s="87">
        <f t="shared" si="18"/>
        <v>11498340.499682326</v>
      </c>
      <c r="AP91" s="87">
        <f t="shared" si="19"/>
        <v>11230418.00260235</v>
      </c>
      <c r="AQ91" s="87">
        <f t="shared" si="20"/>
        <v>10968738.359823266</v>
      </c>
      <c r="AR91" s="87">
        <f t="shared" si="21"/>
        <v>10713156.10677884</v>
      </c>
    </row>
    <row r="92" spans="1:44" s="20" customFormat="1" x14ac:dyDescent="0.2">
      <c r="A92" s="40"/>
      <c r="B92" s="86">
        <f>'3. Investeringen'!B73</f>
        <v>59</v>
      </c>
      <c r="C92" s="86" t="str">
        <f>'3. Investeringen'!G73</f>
        <v>Nieuwe investeringen TD</v>
      </c>
      <c r="D92" s="86">
        <f>'3. Investeringen'!K73</f>
        <v>2018</v>
      </c>
      <c r="E92" s="121">
        <f>'3. Investeringen'!N73</f>
        <v>2018</v>
      </c>
      <c r="F92" s="86">
        <f>'3. Investeringen'!O73</f>
        <v>62762491.767999999</v>
      </c>
      <c r="G92" s="86">
        <f>'3. Investeringen'!P73</f>
        <v>0</v>
      </c>
      <c r="I92" s="86">
        <f>'6. Investeringen per jaar'!I73</f>
        <v>1</v>
      </c>
      <c r="K92" s="86">
        <f>'8. Afschrijvingen voor GAW'!AO87</f>
        <v>0</v>
      </c>
      <c r="L92" s="86">
        <f>'8. Afschrijvingen voor GAW'!AP87</f>
        <v>0</v>
      </c>
      <c r="M92" s="86">
        <f>'8. Afschrijvingen voor GAW'!AQ87</f>
        <v>0</v>
      </c>
      <c r="N92" s="86">
        <f>'8. Afschrijvingen voor GAW'!AR87</f>
        <v>0</v>
      </c>
      <c r="O92" s="86">
        <f>'8. Afschrijvingen voor GAW'!AS87</f>
        <v>0</v>
      </c>
      <c r="P92" s="86">
        <f>'8. Afschrijvingen voor GAW'!AT87</f>
        <v>0</v>
      </c>
      <c r="Q92" s="86">
        <f>'8. Afschrijvingen voor GAW'!AU87</f>
        <v>0</v>
      </c>
      <c r="R92" s="86">
        <f>'8. Afschrijvingen voor GAW'!AV87</f>
        <v>697361.01964444446</v>
      </c>
      <c r="S92" s="86">
        <f>'8. Afschrijvingen voor GAW'!AW87</f>
        <v>1424011.2021139555</v>
      </c>
      <c r="T92" s="86">
        <f>'8. Afschrijvingen voor GAW'!AX87</f>
        <v>1463883.5157731462</v>
      </c>
      <c r="U92" s="86">
        <f>'8. Afschrijvingen voor GAW'!AY87</f>
        <v>1474130.7003835582</v>
      </c>
      <c r="V92" s="86">
        <f>'8. Afschrijvingen voor GAW'!AZ87</f>
        <v>1768956.8404602695</v>
      </c>
      <c r="W92" s="86">
        <f>'8. Afschrijvingen voor GAW'!BA87</f>
        <v>1717806.2812180447</v>
      </c>
      <c r="X92" s="86">
        <f>'8. Afschrijvingen voor GAW'!BB87</f>
        <v>1668134.7742912576</v>
      </c>
      <c r="Y92" s="86">
        <f>'8. Afschrijvingen voor GAW'!BC87</f>
        <v>1619899.551902113</v>
      </c>
      <c r="Z92" s="86">
        <f>'8. Afschrijvingen voor GAW'!BD87</f>
        <v>1573059.0829314494</v>
      </c>
      <c r="AB92" s="122"/>
      <c r="AC92" s="87">
        <f t="shared" si="6"/>
        <v>0</v>
      </c>
      <c r="AD92" s="87">
        <f t="shared" si="7"/>
        <v>0</v>
      </c>
      <c r="AE92" s="87">
        <f t="shared" si="8"/>
        <v>0</v>
      </c>
      <c r="AF92" s="87">
        <f t="shared" si="9"/>
        <v>0</v>
      </c>
      <c r="AG92" s="87">
        <f t="shared" si="10"/>
        <v>0</v>
      </c>
      <c r="AH92" s="87">
        <f t="shared" si="11"/>
        <v>0</v>
      </c>
      <c r="AI92" s="87">
        <f t="shared" si="12"/>
        <v>0</v>
      </c>
      <c r="AJ92" s="87">
        <f t="shared" si="13"/>
        <v>62065130.748355553</v>
      </c>
      <c r="AK92" s="87">
        <f t="shared" si="14"/>
        <v>61944487.291957058</v>
      </c>
      <c r="AL92" s="87">
        <f t="shared" si="15"/>
        <v>62215049.42035871</v>
      </c>
      <c r="AM92" s="87">
        <f t="shared" si="16"/>
        <v>61176424.065917656</v>
      </c>
      <c r="AN92" s="87">
        <f t="shared" si="17"/>
        <v>59407467.225457385</v>
      </c>
      <c r="AO92" s="87">
        <f t="shared" si="18"/>
        <v>57689660.944239341</v>
      </c>
      <c r="AP92" s="87">
        <f t="shared" si="19"/>
        <v>56021526.169948086</v>
      </c>
      <c r="AQ92" s="87">
        <f t="shared" si="20"/>
        <v>54401626.618045971</v>
      </c>
      <c r="AR92" s="87">
        <f t="shared" si="21"/>
        <v>52828567.535114519</v>
      </c>
    </row>
    <row r="93" spans="1:44" s="20" customFormat="1" x14ac:dyDescent="0.2">
      <c r="A93" s="40"/>
      <c r="B93" s="86">
        <f>'3. Investeringen'!B74</f>
        <v>60</v>
      </c>
      <c r="C93" s="86" t="str">
        <f>'3. Investeringen'!G74</f>
        <v>Nieuwe investeringen TD</v>
      </c>
      <c r="D93" s="86">
        <f>'3. Investeringen'!K74</f>
        <v>2018</v>
      </c>
      <c r="E93" s="121">
        <f>'3. Investeringen'!N74</f>
        <v>2018</v>
      </c>
      <c r="F93" s="86">
        <f>'3. Investeringen'!O74</f>
        <v>9766109.6664199997</v>
      </c>
      <c r="G93" s="86">
        <f>'3. Investeringen'!P74</f>
        <v>0</v>
      </c>
      <c r="I93" s="86">
        <f>'6. Investeringen per jaar'!I74</f>
        <v>1</v>
      </c>
      <c r="K93" s="86">
        <f>'8. Afschrijvingen voor GAW'!AO88</f>
        <v>0</v>
      </c>
      <c r="L93" s="86">
        <f>'8. Afschrijvingen voor GAW'!AP88</f>
        <v>0</v>
      </c>
      <c r="M93" s="86">
        <f>'8. Afschrijvingen voor GAW'!AQ88</f>
        <v>0</v>
      </c>
      <c r="N93" s="86">
        <f>'8. Afschrijvingen voor GAW'!AR88</f>
        <v>0</v>
      </c>
      <c r="O93" s="86">
        <f>'8. Afschrijvingen voor GAW'!AS88</f>
        <v>0</v>
      </c>
      <c r="P93" s="86">
        <f>'8. Afschrijvingen voor GAW'!AT88</f>
        <v>0</v>
      </c>
      <c r="Q93" s="86">
        <f>'8. Afschrijvingen voor GAW'!AU88</f>
        <v>0</v>
      </c>
      <c r="R93" s="86">
        <f>'8. Afschrijvingen voor GAW'!AV88</f>
        <v>162768.49444033334</v>
      </c>
      <c r="S93" s="86">
        <f>'8. Afschrijvingen voor GAW'!AW88</f>
        <v>332373.26564716059</v>
      </c>
      <c r="T93" s="86">
        <f>'8. Afschrijvingen voor GAW'!AX88</f>
        <v>341679.7170852811</v>
      </c>
      <c r="U93" s="86">
        <f>'8. Afschrijvingen voor GAW'!AY88</f>
        <v>344071.47510487802</v>
      </c>
      <c r="V93" s="86">
        <f>'8. Afschrijvingen voor GAW'!AZ88</f>
        <v>412885.7701258536</v>
      </c>
      <c r="W93" s="86">
        <f>'8. Afschrijvingen voor GAW'!BA88</f>
        <v>394189.05600694701</v>
      </c>
      <c r="X93" s="86">
        <f>'8. Afschrijvingen voor GAW'!BB88</f>
        <v>376338.98554625508</v>
      </c>
      <c r="Y93" s="86">
        <f>'8. Afschrijvingen voor GAW'!BC88</f>
        <v>359297.22016302851</v>
      </c>
      <c r="Z93" s="86">
        <f>'8. Afschrijvingen voor GAW'!BD88</f>
        <v>343027.15736319323</v>
      </c>
      <c r="AB93" s="122"/>
      <c r="AC93" s="87">
        <f t="shared" si="6"/>
        <v>0</v>
      </c>
      <c r="AD93" s="87">
        <f t="shared" si="7"/>
        <v>0</v>
      </c>
      <c r="AE93" s="87">
        <f t="shared" si="8"/>
        <v>0</v>
      </c>
      <c r="AF93" s="87">
        <f t="shared" si="9"/>
        <v>0</v>
      </c>
      <c r="AG93" s="87">
        <f t="shared" si="10"/>
        <v>0</v>
      </c>
      <c r="AH93" s="87">
        <f t="shared" si="11"/>
        <v>0</v>
      </c>
      <c r="AI93" s="87">
        <f t="shared" si="12"/>
        <v>0</v>
      </c>
      <c r="AJ93" s="87">
        <f t="shared" si="13"/>
        <v>9603341.1719796658</v>
      </c>
      <c r="AK93" s="87">
        <f t="shared" si="14"/>
        <v>9472638.0709440783</v>
      </c>
      <c r="AL93" s="87">
        <f t="shared" si="15"/>
        <v>9396192.2198452316</v>
      </c>
      <c r="AM93" s="87">
        <f t="shared" si="16"/>
        <v>9117894.09027927</v>
      </c>
      <c r="AN93" s="87">
        <f t="shared" si="17"/>
        <v>8705008.3201534171</v>
      </c>
      <c r="AO93" s="87">
        <f t="shared" si="18"/>
        <v>8310819.2641464705</v>
      </c>
      <c r="AP93" s="87">
        <f t="shared" si="19"/>
        <v>7934480.278600215</v>
      </c>
      <c r="AQ93" s="87">
        <f t="shared" si="20"/>
        <v>7575183.0584371863</v>
      </c>
      <c r="AR93" s="87">
        <f t="shared" si="21"/>
        <v>7232155.9010739932</v>
      </c>
    </row>
    <row r="94" spans="1:44" s="20" customFormat="1" x14ac:dyDescent="0.2">
      <c r="A94" s="40"/>
      <c r="B94" s="86">
        <f>'3. Investeringen'!B75</f>
        <v>61</v>
      </c>
      <c r="C94" s="86" t="str">
        <f>'3. Investeringen'!G75</f>
        <v>Nieuwe investeringen TD</v>
      </c>
      <c r="D94" s="86">
        <f>'3. Investeringen'!K75</f>
        <v>2018</v>
      </c>
      <c r="E94" s="121">
        <f>'3. Investeringen'!N75</f>
        <v>2018</v>
      </c>
      <c r="F94" s="86">
        <f>'3. Investeringen'!O75</f>
        <v>24916.5</v>
      </c>
      <c r="G94" s="86">
        <f>'3. Investeringen'!P75</f>
        <v>0</v>
      </c>
      <c r="I94" s="86">
        <f>'6. Investeringen per jaar'!I75</f>
        <v>1</v>
      </c>
      <c r="K94" s="86">
        <f>'8. Afschrijvingen voor GAW'!AO89</f>
        <v>0</v>
      </c>
      <c r="L94" s="86">
        <f>'8. Afschrijvingen voor GAW'!AP89</f>
        <v>0</v>
      </c>
      <c r="M94" s="86">
        <f>'8. Afschrijvingen voor GAW'!AQ89</f>
        <v>0</v>
      </c>
      <c r="N94" s="86">
        <f>'8. Afschrijvingen voor GAW'!AR89</f>
        <v>0</v>
      </c>
      <c r="O94" s="86">
        <f>'8. Afschrijvingen voor GAW'!AS89</f>
        <v>0</v>
      </c>
      <c r="P94" s="86">
        <f>'8. Afschrijvingen voor GAW'!AT89</f>
        <v>0</v>
      </c>
      <c r="Q94" s="86">
        <f>'8. Afschrijvingen voor GAW'!AU89</f>
        <v>0</v>
      </c>
      <c r="R94" s="86">
        <f>'8. Afschrijvingen voor GAW'!AV89</f>
        <v>0</v>
      </c>
      <c r="S94" s="86">
        <f>'8. Afschrijvingen voor GAW'!AW89</f>
        <v>0</v>
      </c>
      <c r="T94" s="86">
        <f>'8. Afschrijvingen voor GAW'!AX89</f>
        <v>0</v>
      </c>
      <c r="U94" s="86">
        <f>'8. Afschrijvingen voor GAW'!AY89</f>
        <v>0</v>
      </c>
      <c r="V94" s="86">
        <f>'8. Afschrijvingen voor GAW'!AZ89</f>
        <v>0</v>
      </c>
      <c r="W94" s="86">
        <f>'8. Afschrijvingen voor GAW'!BA89</f>
        <v>0</v>
      </c>
      <c r="X94" s="86">
        <f>'8. Afschrijvingen voor GAW'!BB89</f>
        <v>0</v>
      </c>
      <c r="Y94" s="86">
        <f>'8. Afschrijvingen voor GAW'!BC89</f>
        <v>0</v>
      </c>
      <c r="Z94" s="86">
        <f>'8. Afschrijvingen voor GAW'!BD89</f>
        <v>0</v>
      </c>
      <c r="AB94" s="122"/>
      <c r="AC94" s="87">
        <f t="shared" si="6"/>
        <v>0</v>
      </c>
      <c r="AD94" s="87">
        <f t="shared" si="7"/>
        <v>0</v>
      </c>
      <c r="AE94" s="87">
        <f t="shared" si="8"/>
        <v>0</v>
      </c>
      <c r="AF94" s="87">
        <f t="shared" si="9"/>
        <v>0</v>
      </c>
      <c r="AG94" s="87">
        <f t="shared" si="10"/>
        <v>0</v>
      </c>
      <c r="AH94" s="87">
        <f t="shared" si="11"/>
        <v>0</v>
      </c>
      <c r="AI94" s="87">
        <f t="shared" si="12"/>
        <v>0</v>
      </c>
      <c r="AJ94" s="87">
        <f t="shared" si="13"/>
        <v>24916.5</v>
      </c>
      <c r="AK94" s="87">
        <f t="shared" si="14"/>
        <v>25439.746499999997</v>
      </c>
      <c r="AL94" s="87">
        <f t="shared" si="15"/>
        <v>26152.059401999999</v>
      </c>
      <c r="AM94" s="87">
        <f t="shared" si="16"/>
        <v>26335.123817813997</v>
      </c>
      <c r="AN94" s="87">
        <f t="shared" si="17"/>
        <v>26335.123817813997</v>
      </c>
      <c r="AO94" s="87">
        <f t="shared" si="18"/>
        <v>26335.123817813997</v>
      </c>
      <c r="AP94" s="87">
        <f t="shared" si="19"/>
        <v>26335.123817813997</v>
      </c>
      <c r="AQ94" s="87">
        <f t="shared" si="20"/>
        <v>26335.123817813997</v>
      </c>
      <c r="AR94" s="87">
        <f t="shared" si="21"/>
        <v>26335.123817813997</v>
      </c>
    </row>
    <row r="95" spans="1:44" s="20" customFormat="1" x14ac:dyDescent="0.2">
      <c r="A95" s="40"/>
      <c r="B95" s="86">
        <f>'3. Investeringen'!B76</f>
        <v>62</v>
      </c>
      <c r="C95" s="86" t="str">
        <f>'3. Investeringen'!G76</f>
        <v>Nieuwe investeringen TD</v>
      </c>
      <c r="D95" s="86">
        <f>'3. Investeringen'!K76</f>
        <v>2019</v>
      </c>
      <c r="E95" s="121">
        <f>'3. Investeringen'!N76</f>
        <v>2019</v>
      </c>
      <c r="F95" s="86">
        <f>'3. Investeringen'!O76</f>
        <v>9727581.7710164431</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0</v>
      </c>
      <c r="S95" s="86">
        <f>'8. Afschrijvingen voor GAW'!AW90</f>
        <v>88432.561554694941</v>
      </c>
      <c r="T95" s="86">
        <f>'8. Afschrijvingen voor GAW'!AX90</f>
        <v>181817.3465564528</v>
      </c>
      <c r="U95" s="86">
        <f>'8. Afschrijvingen voor GAW'!AY90</f>
        <v>183090.06798234797</v>
      </c>
      <c r="V95" s="86">
        <f>'8. Afschrijvingen voor GAW'!AZ90</f>
        <v>219708.08157881754</v>
      </c>
      <c r="W95" s="86">
        <f>'8. Afschrijvingen voor GAW'!BA90</f>
        <v>214686.1825713017</v>
      </c>
      <c r="X95" s="86">
        <f>'8. Afschrijvingen voor GAW'!BB90</f>
        <v>209779.06982681484</v>
      </c>
      <c r="Y95" s="86">
        <f>'8. Afschrijvingen voor GAW'!BC90</f>
        <v>204984.11965934475</v>
      </c>
      <c r="Z95" s="86">
        <f>'8. Afschrijvingen voor GAW'!BD90</f>
        <v>200298.76835284542</v>
      </c>
      <c r="AB95" s="122"/>
      <c r="AC95" s="87">
        <f t="shared" si="6"/>
        <v>0</v>
      </c>
      <c r="AD95" s="87">
        <f t="shared" si="7"/>
        <v>0</v>
      </c>
      <c r="AE95" s="87">
        <f t="shared" si="8"/>
        <v>0</v>
      </c>
      <c r="AF95" s="87">
        <f t="shared" si="9"/>
        <v>0</v>
      </c>
      <c r="AG95" s="87">
        <f t="shared" si="10"/>
        <v>0</v>
      </c>
      <c r="AH95" s="87">
        <f t="shared" si="11"/>
        <v>0</v>
      </c>
      <c r="AI95" s="87">
        <f t="shared" si="12"/>
        <v>0</v>
      </c>
      <c r="AJ95" s="87">
        <f t="shared" si="13"/>
        <v>0</v>
      </c>
      <c r="AK95" s="87">
        <f t="shared" si="14"/>
        <v>9639149.2094617486</v>
      </c>
      <c r="AL95" s="87">
        <f t="shared" si="15"/>
        <v>9727228.0407702252</v>
      </c>
      <c r="AM95" s="87">
        <f t="shared" si="16"/>
        <v>9612228.5690732673</v>
      </c>
      <c r="AN95" s="87">
        <f t="shared" si="17"/>
        <v>9392520.4874944501</v>
      </c>
      <c r="AO95" s="87">
        <f t="shared" si="18"/>
        <v>9177834.3049231488</v>
      </c>
      <c r="AP95" s="87">
        <f t="shared" si="19"/>
        <v>8968055.2350963335</v>
      </c>
      <c r="AQ95" s="87">
        <f t="shared" si="20"/>
        <v>8763071.115436988</v>
      </c>
      <c r="AR95" s="87">
        <f t="shared" si="21"/>
        <v>8562772.3470841423</v>
      </c>
    </row>
    <row r="96" spans="1:44" s="20" customFormat="1" x14ac:dyDescent="0.2">
      <c r="A96" s="40"/>
      <c r="B96" s="86">
        <f>'3. Investeringen'!B77</f>
        <v>63</v>
      </c>
      <c r="C96" s="86" t="str">
        <f>'3. Investeringen'!G77</f>
        <v>Nieuwe investeringen TD</v>
      </c>
      <c r="D96" s="86">
        <f>'3. Investeringen'!K77</f>
        <v>2019</v>
      </c>
      <c r="E96" s="121">
        <f>'3. Investeringen'!N77</f>
        <v>2019</v>
      </c>
      <c r="F96" s="86">
        <f>'3. Investeringen'!O77</f>
        <v>50705288.703965679</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0</v>
      </c>
      <c r="O96" s="86">
        <f>'8. Afschrijvingen voor GAW'!AS91</f>
        <v>0</v>
      </c>
      <c r="P96" s="86">
        <f>'8. Afschrijvingen voor GAW'!AT91</f>
        <v>0</v>
      </c>
      <c r="Q96" s="86">
        <f>'8. Afschrijvingen voor GAW'!AU91</f>
        <v>0</v>
      </c>
      <c r="R96" s="86">
        <f>'8. Afschrijvingen voor GAW'!AV91</f>
        <v>0</v>
      </c>
      <c r="S96" s="86">
        <f>'8. Afschrijvingen voor GAW'!AW91</f>
        <v>563392.09671072976</v>
      </c>
      <c r="T96" s="86">
        <f>'8. Afschrijvingen voor GAW'!AX91</f>
        <v>1158334.1508372605</v>
      </c>
      <c r="U96" s="86">
        <f>'8. Afschrijvingen voor GAW'!AY91</f>
        <v>1166442.4898931212</v>
      </c>
      <c r="V96" s="86">
        <f>'8. Afschrijvingen voor GAW'!AZ91</f>
        <v>1399730.9878717454</v>
      </c>
      <c r="W96" s="86">
        <f>'8. Afschrijvingen voor GAW'!BA91</f>
        <v>1360209.1717436018</v>
      </c>
      <c r="X96" s="86">
        <f>'8. Afschrijvingen voor GAW'!BB91</f>
        <v>1321803.2657179001</v>
      </c>
      <c r="Y96" s="86">
        <f>'8. Afschrijvingen voor GAW'!BC91</f>
        <v>1284481.761744689</v>
      </c>
      <c r="Z96" s="86">
        <f>'8. Afschrijvingen voor GAW'!BD91</f>
        <v>1248214.0414130744</v>
      </c>
      <c r="AB96" s="122"/>
      <c r="AC96" s="87">
        <f t="shared" si="6"/>
        <v>0</v>
      </c>
      <c r="AD96" s="87">
        <f t="shared" si="7"/>
        <v>0</v>
      </c>
      <c r="AE96" s="87">
        <f t="shared" si="8"/>
        <v>0</v>
      </c>
      <c r="AF96" s="87">
        <f t="shared" si="9"/>
        <v>0</v>
      </c>
      <c r="AG96" s="87">
        <f t="shared" si="10"/>
        <v>0</v>
      </c>
      <c r="AH96" s="87">
        <f t="shared" si="11"/>
        <v>0</v>
      </c>
      <c r="AI96" s="87">
        <f t="shared" si="12"/>
        <v>0</v>
      </c>
      <c r="AJ96" s="87">
        <f t="shared" si="13"/>
        <v>0</v>
      </c>
      <c r="AK96" s="87">
        <f t="shared" si="14"/>
        <v>50141896.607254952</v>
      </c>
      <c r="AL96" s="87">
        <f t="shared" si="15"/>
        <v>50387535.561420836</v>
      </c>
      <c r="AM96" s="87">
        <f t="shared" si="16"/>
        <v>49573805.820457652</v>
      </c>
      <c r="AN96" s="87">
        <f t="shared" si="17"/>
        <v>48174074.832585908</v>
      </c>
      <c r="AO96" s="87">
        <f t="shared" si="18"/>
        <v>46813865.660842307</v>
      </c>
      <c r="AP96" s="87">
        <f t="shared" si="19"/>
        <v>45492062.395124406</v>
      </c>
      <c r="AQ96" s="87">
        <f t="shared" si="20"/>
        <v>44207580.63337972</v>
      </c>
      <c r="AR96" s="87">
        <f t="shared" si="21"/>
        <v>42959366.591966644</v>
      </c>
    </row>
    <row r="97" spans="1:44" s="20" customFormat="1" x14ac:dyDescent="0.2">
      <c r="A97" s="40"/>
      <c r="B97" s="86">
        <f>'3. Investeringen'!B78</f>
        <v>64</v>
      </c>
      <c r="C97" s="86" t="str">
        <f>'3. Investeringen'!G78</f>
        <v>Nieuwe investeringen TD</v>
      </c>
      <c r="D97" s="86">
        <f>'3. Investeringen'!K78</f>
        <v>2019</v>
      </c>
      <c r="E97" s="121">
        <f>'3. Investeringen'!N78</f>
        <v>2019</v>
      </c>
      <c r="F97" s="86">
        <f>'3. Investeringen'!O78</f>
        <v>5145184.5888502775</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0</v>
      </c>
      <c r="O97" s="86">
        <f>'8. Afschrijvingen voor GAW'!AS92</f>
        <v>0</v>
      </c>
      <c r="P97" s="86">
        <f>'8. Afschrijvingen voor GAW'!AT92</f>
        <v>0</v>
      </c>
      <c r="Q97" s="86">
        <f>'8. Afschrijvingen voor GAW'!AU92</f>
        <v>0</v>
      </c>
      <c r="R97" s="86">
        <f>'8. Afschrijvingen voor GAW'!AV92</f>
        <v>0</v>
      </c>
      <c r="S97" s="86">
        <f>'8. Afschrijvingen voor GAW'!AW92</f>
        <v>85753.076480837961</v>
      </c>
      <c r="T97" s="86">
        <f>'8. Afschrijvingen voor GAW'!AX92</f>
        <v>176308.32524460286</v>
      </c>
      <c r="U97" s="86">
        <f>'8. Afschrijvingen voor GAW'!AY92</f>
        <v>177542.48352131507</v>
      </c>
      <c r="V97" s="86">
        <f>'8. Afschrijvingen voor GAW'!AZ92</f>
        <v>213050.98022557807</v>
      </c>
      <c r="W97" s="86">
        <f>'8. Afschrijvingen voor GAW'!BA92</f>
        <v>203754.21017937106</v>
      </c>
      <c r="X97" s="86">
        <f>'8. Afschrijvingen voor GAW'!BB92</f>
        <v>194863.11737154395</v>
      </c>
      <c r="Y97" s="86">
        <f>'8. Afschrijvingen voor GAW'!BC92</f>
        <v>186359.99952260387</v>
      </c>
      <c r="Z97" s="86">
        <f>'8. Afschrijvingen voor GAW'!BD92</f>
        <v>178227.92681616297</v>
      </c>
      <c r="AB97" s="122"/>
      <c r="AC97" s="87">
        <f t="shared" si="6"/>
        <v>0</v>
      </c>
      <c r="AD97" s="87">
        <f t="shared" si="7"/>
        <v>0</v>
      </c>
      <c r="AE97" s="87">
        <f t="shared" si="8"/>
        <v>0</v>
      </c>
      <c r="AF97" s="87">
        <f t="shared" si="9"/>
        <v>0</v>
      </c>
      <c r="AG97" s="87">
        <f t="shared" si="10"/>
        <v>0</v>
      </c>
      <c r="AH97" s="87">
        <f t="shared" si="11"/>
        <v>0</v>
      </c>
      <c r="AI97" s="87">
        <f t="shared" si="12"/>
        <v>0</v>
      </c>
      <c r="AJ97" s="87">
        <f t="shared" si="13"/>
        <v>0</v>
      </c>
      <c r="AK97" s="87">
        <f t="shared" si="14"/>
        <v>5059431.5123694399</v>
      </c>
      <c r="AL97" s="87">
        <f t="shared" si="15"/>
        <v>5024787.2694711816</v>
      </c>
      <c r="AM97" s="87">
        <f t="shared" si="16"/>
        <v>4882418.2968361638</v>
      </c>
      <c r="AN97" s="87">
        <f t="shared" si="17"/>
        <v>4669367.3166105859</v>
      </c>
      <c r="AO97" s="87">
        <f t="shared" si="18"/>
        <v>4465613.1064312151</v>
      </c>
      <c r="AP97" s="87">
        <f t="shared" si="19"/>
        <v>4270749.9890596708</v>
      </c>
      <c r="AQ97" s="87">
        <f t="shared" si="20"/>
        <v>4084389.9895370668</v>
      </c>
      <c r="AR97" s="87">
        <f t="shared" si="21"/>
        <v>3906162.0627209037</v>
      </c>
    </row>
    <row r="98" spans="1:44" s="20" customFormat="1" x14ac:dyDescent="0.2">
      <c r="A98" s="40"/>
      <c r="B98" s="86">
        <f>'3. Investeringen'!B79</f>
        <v>65</v>
      </c>
      <c r="C98" s="86" t="str">
        <f>'3. Investeringen'!G79</f>
        <v>Nieuwe investeringen TD</v>
      </c>
      <c r="D98" s="86">
        <f>'3. Investeringen'!K79</f>
        <v>2019</v>
      </c>
      <c r="E98" s="121">
        <f>'3. Investeringen'!N79</f>
        <v>2019</v>
      </c>
      <c r="F98" s="86">
        <f>'3. Investeringen'!O79</f>
        <v>19985.939999999999</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0</v>
      </c>
      <c r="O98" s="86">
        <f>'8. Afschrijvingen voor GAW'!AS93</f>
        <v>0</v>
      </c>
      <c r="P98" s="86">
        <f>'8. Afschrijvingen voor GAW'!AT93</f>
        <v>0</v>
      </c>
      <c r="Q98" s="86">
        <f>'8. Afschrijvingen voor GAW'!AU93</f>
        <v>0</v>
      </c>
      <c r="R98" s="86">
        <f>'8. Afschrijvingen voor GAW'!AV93</f>
        <v>0</v>
      </c>
      <c r="S98" s="86">
        <f>'8. Afschrijvingen voor GAW'!AW93</f>
        <v>0</v>
      </c>
      <c r="T98" s="86">
        <f>'8. Afschrijvingen voor GAW'!AX93</f>
        <v>0</v>
      </c>
      <c r="U98" s="86">
        <f>'8. Afschrijvingen voor GAW'!AY93</f>
        <v>0</v>
      </c>
      <c r="V98" s="86">
        <f>'8. Afschrijvingen voor GAW'!AZ93</f>
        <v>0</v>
      </c>
      <c r="W98" s="86">
        <f>'8. Afschrijvingen voor GAW'!BA93</f>
        <v>0</v>
      </c>
      <c r="X98" s="86">
        <f>'8. Afschrijvingen voor GAW'!BB93</f>
        <v>0</v>
      </c>
      <c r="Y98" s="86">
        <f>'8. Afschrijvingen voor GAW'!BC93</f>
        <v>0</v>
      </c>
      <c r="Z98" s="86">
        <f>'8. Afschrijvingen voor GAW'!BD93</f>
        <v>0</v>
      </c>
      <c r="AB98" s="122"/>
      <c r="AC98" s="87">
        <f t="shared" si="6"/>
        <v>0</v>
      </c>
      <c r="AD98" s="87">
        <f t="shared" si="7"/>
        <v>0</v>
      </c>
      <c r="AE98" s="87">
        <f t="shared" si="8"/>
        <v>0</v>
      </c>
      <c r="AF98" s="87">
        <f t="shared" si="9"/>
        <v>0</v>
      </c>
      <c r="AG98" s="87">
        <f t="shared" si="10"/>
        <v>0</v>
      </c>
      <c r="AH98" s="87">
        <f t="shared" si="11"/>
        <v>0</v>
      </c>
      <c r="AI98" s="87">
        <f t="shared" si="12"/>
        <v>0</v>
      </c>
      <c r="AJ98" s="87">
        <f t="shared" si="13"/>
        <v>0</v>
      </c>
      <c r="AK98" s="87">
        <f t="shared" si="14"/>
        <v>19985.939999999999</v>
      </c>
      <c r="AL98" s="87">
        <f t="shared" si="15"/>
        <v>20545.546319999998</v>
      </c>
      <c r="AM98" s="87">
        <f t="shared" si="16"/>
        <v>20689.365144239997</v>
      </c>
      <c r="AN98" s="87">
        <f t="shared" si="17"/>
        <v>20689.365144239997</v>
      </c>
      <c r="AO98" s="87">
        <f t="shared" si="18"/>
        <v>20689.365144239997</v>
      </c>
      <c r="AP98" s="87">
        <f t="shared" si="19"/>
        <v>20689.365144239997</v>
      </c>
      <c r="AQ98" s="87">
        <f t="shared" si="20"/>
        <v>20689.365144239997</v>
      </c>
      <c r="AR98" s="87">
        <f t="shared" si="21"/>
        <v>20689.365144239997</v>
      </c>
    </row>
    <row r="99" spans="1:44" s="20" customFormat="1" x14ac:dyDescent="0.2">
      <c r="A99" s="40"/>
      <c r="B99" s="86">
        <f>'3. Investeringen'!B80</f>
        <v>66</v>
      </c>
      <c r="C99" s="86" t="str">
        <f>'3. Investeringen'!G80</f>
        <v>Nieuwe investeringen AD</v>
      </c>
      <c r="D99" s="86">
        <f>'3. Investeringen'!K80</f>
        <v>2009</v>
      </c>
      <c r="E99" s="121">
        <f>'3. Investeringen'!N80</f>
        <v>2011</v>
      </c>
      <c r="F99" s="86">
        <f>'3. Investeringen'!O80</f>
        <v>16650195.031969447</v>
      </c>
      <c r="G99" s="86">
        <f>'3. Investeringen'!P80</f>
        <v>16650195.031969445</v>
      </c>
      <c r="I99" s="86">
        <f>'6. Investeringen per jaar'!I80</f>
        <v>1</v>
      </c>
      <c r="K99" s="86">
        <f>'8. Afschrijvingen voor GAW'!AO94</f>
        <v>450665.27886530635</v>
      </c>
      <c r="L99" s="86">
        <f>'8. Afschrijvingen voor GAW'!AP94</f>
        <v>462382.5761158042</v>
      </c>
      <c r="M99" s="86">
        <f>'8. Afschrijvingen voor GAW'!AQ94</f>
        <v>473017.37536646769</v>
      </c>
      <c r="N99" s="86">
        <f>'8. Afschrijvingen voor GAW'!AR94</f>
        <v>486261.86187672877</v>
      </c>
      <c r="O99" s="86">
        <f>'8. Afschrijvingen voor GAW'!AS94</f>
        <v>491124.48049549601</v>
      </c>
      <c r="P99" s="86">
        <f>'8. Afschrijvingen voor GAW'!AT94</f>
        <v>495053.47633946</v>
      </c>
      <c r="Q99" s="86">
        <f>'8. Afschrijvingen voor GAW'!AU94</f>
        <v>496043.58329213894</v>
      </c>
      <c r="R99" s="86">
        <f>'8. Afschrijvingen voor GAW'!AV94</f>
        <v>502988.1934582289</v>
      </c>
      <c r="S99" s="86">
        <f>'8. Afschrijvingen voor GAW'!AW94</f>
        <v>513550.9455208517</v>
      </c>
      <c r="T99" s="86">
        <f>'8. Afschrijvingen voor GAW'!AX94</f>
        <v>527930.37199543556</v>
      </c>
      <c r="U99" s="86">
        <f>'8. Afschrijvingen voor GAW'!AY94</f>
        <v>531625.88459940348</v>
      </c>
      <c r="V99" s="86">
        <f>'8. Afschrijvingen voor GAW'!AZ94</f>
        <v>637951.06151928415</v>
      </c>
      <c r="W99" s="86">
        <f>'8. Afschrijvingen voor GAW'!BA94</f>
        <v>609062.71156369406</v>
      </c>
      <c r="X99" s="86">
        <f>'8. Afschrijvingen voor GAW'!BB94</f>
        <v>581482.51330420596</v>
      </c>
      <c r="Y99" s="86">
        <f>'8. Afschrijvingen voor GAW'!BC94</f>
        <v>555151.22968288336</v>
      </c>
      <c r="Z99" s="86">
        <f>'8. Afschrijvingen voor GAW'!BD94</f>
        <v>530012.30607460183</v>
      </c>
      <c r="AB99" s="122"/>
      <c r="AC99" s="87">
        <f t="shared" ref="AC99:AC162" si="22">$I99*IF($D99&lt;2011,IF(AC$33=$E99,$G99*K$28-K99,
AB99*K$28-K99),
IF(AC$33=$E99,$F99-K99,
AB99*K$28-K99))</f>
        <v>16449282.67858368</v>
      </c>
      <c r="AD99" s="87">
        <f t="shared" si="7"/>
        <v>16414581.452111052</v>
      </c>
      <c r="AE99" s="87">
        <f t="shared" si="8"/>
        <v>16319099.450143136</v>
      </c>
      <c r="AF99" s="87">
        <f t="shared" si="9"/>
        <v>16289772.372870415</v>
      </c>
      <c r="AG99" s="87">
        <f t="shared" si="10"/>
        <v>15961545.616103625</v>
      </c>
      <c r="AH99" s="87">
        <f t="shared" si="11"/>
        <v>15594184.504692994</v>
      </c>
      <c r="AI99" s="87">
        <f t="shared" si="12"/>
        <v>15129329.290410241</v>
      </c>
      <c r="AJ99" s="87">
        <f t="shared" si="13"/>
        <v>14838151.707017755</v>
      </c>
      <c r="AK99" s="87">
        <f t="shared" si="14"/>
        <v>14636201.947344275</v>
      </c>
      <c r="AL99" s="87">
        <f t="shared" si="15"/>
        <v>14518085.229874479</v>
      </c>
      <c r="AM99" s="87">
        <f t="shared" si="16"/>
        <v>14088085.941884194</v>
      </c>
      <c r="AN99" s="87">
        <f t="shared" si="17"/>
        <v>13450134.88036491</v>
      </c>
      <c r="AO99" s="87">
        <f t="shared" si="18"/>
        <v>12841072.168801216</v>
      </c>
      <c r="AP99" s="87">
        <f t="shared" si="19"/>
        <v>12259589.655497011</v>
      </c>
      <c r="AQ99" s="87">
        <f t="shared" si="20"/>
        <v>11704438.425814128</v>
      </c>
      <c r="AR99" s="87">
        <f t="shared" si="21"/>
        <v>11174426.119739525</v>
      </c>
    </row>
    <row r="100" spans="1:44" s="20" customFormat="1" x14ac:dyDescent="0.2">
      <c r="A100" s="40"/>
      <c r="B100" s="86">
        <f>'3. Investeringen'!B81</f>
        <v>67</v>
      </c>
      <c r="C100" s="86" t="str">
        <f>'3. Investeringen'!G81</f>
        <v>Nieuwe investeringen AD</v>
      </c>
      <c r="D100" s="86">
        <f>'3. Investeringen'!K81</f>
        <v>2009</v>
      </c>
      <c r="E100" s="121">
        <f>'3. Investeringen'!N81</f>
        <v>2011</v>
      </c>
      <c r="F100" s="86">
        <f>'3. Investeringen'!O81</f>
        <v>548005.1433905469</v>
      </c>
      <c r="G100" s="86">
        <f>'3. Investeringen'!P81</f>
        <v>548005.1433905469</v>
      </c>
      <c r="I100" s="86">
        <f>'6. Investeringen per jaar'!I81</f>
        <v>1</v>
      </c>
      <c r="K100" s="86">
        <f>'8. Afschrijvingen voor GAW'!AO95</f>
        <v>14832.672547770802</v>
      </c>
      <c r="L100" s="86">
        <f>'8. Afschrijvingen voor GAW'!AP95</f>
        <v>15218.322034012843</v>
      </c>
      <c r="M100" s="86">
        <f>'8. Afschrijvingen voor GAW'!AQ95</f>
        <v>15568.343440795137</v>
      </c>
      <c r="N100" s="86">
        <f>'8. Afschrijvingen voor GAW'!AR95</f>
        <v>16004.2570571374</v>
      </c>
      <c r="O100" s="86">
        <f>'8. Afschrijvingen voor GAW'!AS95</f>
        <v>16164.299627708773</v>
      </c>
      <c r="P100" s="86">
        <f>'8. Afschrijvingen voor GAW'!AT95</f>
        <v>16293.614024730443</v>
      </c>
      <c r="Q100" s="86">
        <f>'8. Afschrijvingen voor GAW'!AU95</f>
        <v>16326.201252779905</v>
      </c>
      <c r="R100" s="86">
        <f>'8. Afschrijvingen voor GAW'!AV95</f>
        <v>16554.768070318823</v>
      </c>
      <c r="S100" s="86">
        <f>'8. Afschrijvingen voor GAW'!AW95</f>
        <v>16902.41819979552</v>
      </c>
      <c r="T100" s="86">
        <f>'8. Afschrijvingen voor GAW'!AX95</f>
        <v>17375.685909389795</v>
      </c>
      <c r="U100" s="86">
        <f>'8. Afschrijvingen voor GAW'!AY95</f>
        <v>17497.31571075552</v>
      </c>
      <c r="V100" s="86">
        <f>'8. Afschrijvingen voor GAW'!AZ95</f>
        <v>20996.778852906624</v>
      </c>
      <c r="W100" s="86">
        <f>'8. Afschrijvingen voor GAW'!BA95</f>
        <v>20045.981319944814</v>
      </c>
      <c r="X100" s="86">
        <f>'8. Afschrijvingen voor GAW'!BB95</f>
        <v>19138.238769607688</v>
      </c>
      <c r="Y100" s="86">
        <f>'8. Afschrijvingen voor GAW'!BC95</f>
        <v>18271.601542304699</v>
      </c>
      <c r="Z100" s="86">
        <f>'8. Afschrijvingen voor GAW'!BD95</f>
        <v>17444.208264917317</v>
      </c>
      <c r="AB100" s="122"/>
      <c r="AC100" s="87">
        <f t="shared" si="22"/>
        <v>541392.54799363425</v>
      </c>
      <c r="AD100" s="87">
        <f t="shared" si="7"/>
        <v>540250.43220745586</v>
      </c>
      <c r="AE100" s="87">
        <f t="shared" si="8"/>
        <v>537107.84870743216</v>
      </c>
      <c r="AF100" s="87">
        <f t="shared" si="9"/>
        <v>536142.61141410284</v>
      </c>
      <c r="AG100" s="87">
        <f t="shared" si="10"/>
        <v>525339.73790053511</v>
      </c>
      <c r="AH100" s="87">
        <f t="shared" si="11"/>
        <v>513248.84177900892</v>
      </c>
      <c r="AI100" s="87">
        <f t="shared" si="12"/>
        <v>497949.13820978702</v>
      </c>
      <c r="AJ100" s="87">
        <f t="shared" si="13"/>
        <v>488365.65807440528</v>
      </c>
      <c r="AK100" s="87">
        <f t="shared" si="14"/>
        <v>481718.91869417223</v>
      </c>
      <c r="AL100" s="87">
        <f t="shared" si="15"/>
        <v>477831.36250821926</v>
      </c>
      <c r="AM100" s="87">
        <f t="shared" si="16"/>
        <v>463678.86633502122</v>
      </c>
      <c r="AN100" s="87">
        <f t="shared" si="17"/>
        <v>442682.08748211461</v>
      </c>
      <c r="AO100" s="87">
        <f t="shared" si="18"/>
        <v>422636.10616216977</v>
      </c>
      <c r="AP100" s="87">
        <f t="shared" si="19"/>
        <v>403497.8673925621</v>
      </c>
      <c r="AQ100" s="87">
        <f t="shared" si="20"/>
        <v>385226.26585025742</v>
      </c>
      <c r="AR100" s="87">
        <f t="shared" si="21"/>
        <v>367782.05758534011</v>
      </c>
    </row>
    <row r="101" spans="1:44" s="20" customFormat="1" x14ac:dyDescent="0.2">
      <c r="A101" s="40"/>
      <c r="B101" s="86">
        <f>'3. Investeringen'!B82</f>
        <v>68</v>
      </c>
      <c r="C101" s="86" t="str">
        <f>'3. Investeringen'!G82</f>
        <v>Nieuwe investeringen AD</v>
      </c>
      <c r="D101" s="86">
        <f>'3. Investeringen'!K82</f>
        <v>2010</v>
      </c>
      <c r="E101" s="121">
        <f>'3. Investeringen'!N82</f>
        <v>2011</v>
      </c>
      <c r="F101" s="86">
        <f>'3. Investeringen'!O82</f>
        <v>30964150.187769618</v>
      </c>
      <c r="G101" s="86">
        <f>'3. Investeringen'!P82</f>
        <v>30964150.187769618</v>
      </c>
      <c r="I101" s="86">
        <f>'6. Investeringen per jaar'!I82</f>
        <v>1</v>
      </c>
      <c r="K101" s="86">
        <f>'8. Afschrijvingen voor GAW'!AO96</f>
        <v>816327.59585938079</v>
      </c>
      <c r="L101" s="86">
        <f>'8. Afschrijvingen voor GAW'!AP96</f>
        <v>837552.11335172458</v>
      </c>
      <c r="M101" s="86">
        <f>'8. Afschrijvingen voor GAW'!AQ96</f>
        <v>856815.81195881416</v>
      </c>
      <c r="N101" s="86">
        <f>'8. Afschrijvingen voor GAW'!AR96</f>
        <v>880806.65469366102</v>
      </c>
      <c r="O101" s="86">
        <f>'8. Afschrijvingen voor GAW'!AS96</f>
        <v>889614.72124059754</v>
      </c>
      <c r="P101" s="86">
        <f>'8. Afschrijvingen voor GAW'!AT96</f>
        <v>896731.63901052228</v>
      </c>
      <c r="Q101" s="86">
        <f>'8. Afschrijvingen voor GAW'!AU96</f>
        <v>898525.10228854348</v>
      </c>
      <c r="R101" s="86">
        <f>'8. Afschrijvingen voor GAW'!AV96</f>
        <v>911104.45372058311</v>
      </c>
      <c r="S101" s="86">
        <f>'8. Afschrijvingen voor GAW'!AW96</f>
        <v>930237.64724871528</v>
      </c>
      <c r="T101" s="86">
        <f>'8. Afschrijvingen voor GAW'!AX96</f>
        <v>956284.30137167941</v>
      </c>
      <c r="U101" s="86">
        <f>'8. Afschrijvingen voor GAW'!AY96</f>
        <v>962978.29148128093</v>
      </c>
      <c r="V101" s="86">
        <f>'8. Afschrijvingen voor GAW'!AZ96</f>
        <v>1155573.949777537</v>
      </c>
      <c r="W101" s="86">
        <f>'8. Afschrijvingen voor GAW'!BA96</f>
        <v>1105148.9046963356</v>
      </c>
      <c r="X101" s="86">
        <f>'8. Afschrijvingen voor GAW'!BB96</f>
        <v>1056924.225218677</v>
      </c>
      <c r="Y101" s="86">
        <f>'8. Afschrijvingen voor GAW'!BC96</f>
        <v>1010803.8953909529</v>
      </c>
      <c r="Z101" s="86">
        <f>'8. Afschrijvingen voor GAW'!BD96</f>
        <v>966696.08904662041</v>
      </c>
      <c r="AB101" s="122"/>
      <c r="AC101" s="87">
        <f t="shared" si="22"/>
        <v>30612284.844726779</v>
      </c>
      <c r="AD101" s="87">
        <f t="shared" si="7"/>
        <v>30570652.137337949</v>
      </c>
      <c r="AE101" s="87">
        <f t="shared" si="8"/>
        <v>30416961.324537903</v>
      </c>
      <c r="AF101" s="87">
        <f t="shared" si="9"/>
        <v>30387829.586931307</v>
      </c>
      <c r="AG101" s="87">
        <f t="shared" si="10"/>
        <v>29802093.161560021</v>
      </c>
      <c r="AH101" s="87">
        <f t="shared" si="11"/>
        <v>29143778.26784198</v>
      </c>
      <c r="AI101" s="87">
        <f t="shared" si="12"/>
        <v>28303540.722089119</v>
      </c>
      <c r="AJ101" s="87">
        <f t="shared" si="13"/>
        <v>27788685.838477783</v>
      </c>
      <c r="AK101" s="87">
        <f t="shared" si="14"/>
        <v>27442010.593837097</v>
      </c>
      <c r="AL101" s="87">
        <f t="shared" si="15"/>
        <v>27254102.589092858</v>
      </c>
      <c r="AM101" s="87">
        <f t="shared" si="16"/>
        <v>26481903.015735224</v>
      </c>
      <c r="AN101" s="87">
        <f t="shared" si="17"/>
        <v>25326329.065957688</v>
      </c>
      <c r="AO101" s="87">
        <f t="shared" si="18"/>
        <v>24221180.161261354</v>
      </c>
      <c r="AP101" s="87">
        <f t="shared" si="19"/>
        <v>23164255.936042678</v>
      </c>
      <c r="AQ101" s="87">
        <f t="shared" si="20"/>
        <v>22153452.040651724</v>
      </c>
      <c r="AR101" s="87">
        <f t="shared" si="21"/>
        <v>21186755.951605104</v>
      </c>
    </row>
    <row r="102" spans="1:44" s="20" customFormat="1" x14ac:dyDescent="0.2">
      <c r="A102" s="40"/>
      <c r="B102" s="86">
        <f>'3. Investeringen'!B83</f>
        <v>69</v>
      </c>
      <c r="C102" s="86" t="str">
        <f>'3. Investeringen'!G83</f>
        <v>Nieuwe investeringen AD</v>
      </c>
      <c r="D102" s="86">
        <f>'3. Investeringen'!K83</f>
        <v>2010</v>
      </c>
      <c r="E102" s="121">
        <f>'3. Investeringen'!N83</f>
        <v>2011</v>
      </c>
      <c r="F102" s="86">
        <f>'3. Investeringen'!O83</f>
        <v>927430.87479448714</v>
      </c>
      <c r="G102" s="86">
        <f>'3. Investeringen'!P83</f>
        <v>927430.87479448714</v>
      </c>
      <c r="I102" s="86">
        <f>'6. Investeringen per jaar'!I83</f>
        <v>1</v>
      </c>
      <c r="K102" s="86">
        <f>'8. Afschrijvingen voor GAW'!AO97</f>
        <v>24450.450335491023</v>
      </c>
      <c r="L102" s="86">
        <f>'8. Afschrijvingen voor GAW'!AP97</f>
        <v>25086.162044213786</v>
      </c>
      <c r="M102" s="86">
        <f>'8. Afschrijvingen voor GAW'!AQ97</f>
        <v>25663.143771230702</v>
      </c>
      <c r="N102" s="86">
        <f>'8. Afschrijvingen voor GAW'!AR97</f>
        <v>26381.711796825162</v>
      </c>
      <c r="O102" s="86">
        <f>'8. Afschrijvingen voor GAW'!AS97</f>
        <v>26645.528914793413</v>
      </c>
      <c r="P102" s="86">
        <f>'8. Afschrijvingen voor GAW'!AT97</f>
        <v>26858.69314611176</v>
      </c>
      <c r="Q102" s="86">
        <f>'8. Afschrijvingen voor GAW'!AU97</f>
        <v>26912.410532403985</v>
      </c>
      <c r="R102" s="86">
        <f>'8. Afschrijvingen voor GAW'!AV97</f>
        <v>27289.184279857644</v>
      </c>
      <c r="S102" s="86">
        <f>'8. Afschrijvingen voor GAW'!AW97</f>
        <v>27862.257149734651</v>
      </c>
      <c r="T102" s="86">
        <f>'8. Afschrijvingen voor GAW'!AX97</f>
        <v>28642.400349927222</v>
      </c>
      <c r="U102" s="86">
        <f>'8. Afschrijvingen voor GAW'!AY97</f>
        <v>28842.897152376707</v>
      </c>
      <c r="V102" s="86">
        <f>'8. Afschrijvingen voor GAW'!AZ97</f>
        <v>34611.476582852047</v>
      </c>
      <c r="W102" s="86">
        <f>'8. Afschrijvingen voor GAW'!BA97</f>
        <v>33101.157604691223</v>
      </c>
      <c r="X102" s="86">
        <f>'8. Afschrijvingen voor GAW'!BB97</f>
        <v>31656.743454668336</v>
      </c>
      <c r="Y102" s="86">
        <f>'8. Afschrijvingen voor GAW'!BC97</f>
        <v>30275.358285737355</v>
      </c>
      <c r="Z102" s="86">
        <f>'8. Afschrijvingen voor GAW'!BD97</f>
        <v>28954.251742359724</v>
      </c>
      <c r="AB102" s="122"/>
      <c r="AC102" s="87">
        <f t="shared" si="22"/>
        <v>916891.88758091338</v>
      </c>
      <c r="AD102" s="87">
        <f t="shared" si="7"/>
        <v>915644.91461380338</v>
      </c>
      <c r="AE102" s="87">
        <f t="shared" si="8"/>
        <v>911041.60387869005</v>
      </c>
      <c r="AF102" s="87">
        <f t="shared" si="9"/>
        <v>910169.05699046818</v>
      </c>
      <c r="AG102" s="87">
        <f t="shared" si="10"/>
        <v>892625.21864557941</v>
      </c>
      <c r="AH102" s="87">
        <f t="shared" si="11"/>
        <v>872907.52724863228</v>
      </c>
      <c r="AI102" s="87">
        <f t="shared" si="12"/>
        <v>847740.93177072552</v>
      </c>
      <c r="AJ102" s="87">
        <f t="shared" si="13"/>
        <v>832320.12053565797</v>
      </c>
      <c r="AK102" s="87">
        <f t="shared" si="14"/>
        <v>821936.58591717202</v>
      </c>
      <c r="AL102" s="87">
        <f t="shared" si="15"/>
        <v>816308.40997292555</v>
      </c>
      <c r="AM102" s="87">
        <f t="shared" si="16"/>
        <v>793179.67169035925</v>
      </c>
      <c r="AN102" s="87">
        <f t="shared" si="17"/>
        <v>758568.19510750717</v>
      </c>
      <c r="AO102" s="87">
        <f t="shared" si="18"/>
        <v>725467.03750281595</v>
      </c>
      <c r="AP102" s="87">
        <f t="shared" si="19"/>
        <v>693810.29404814763</v>
      </c>
      <c r="AQ102" s="87">
        <f t="shared" si="20"/>
        <v>663534.93576241028</v>
      </c>
      <c r="AR102" s="87">
        <f t="shared" si="21"/>
        <v>634580.68402005057</v>
      </c>
    </row>
    <row r="103" spans="1:44" s="20" customFormat="1" x14ac:dyDescent="0.2">
      <c r="A103" s="40"/>
      <c r="B103" s="86">
        <f>'3. Investeringen'!B84</f>
        <v>70</v>
      </c>
      <c r="C103" s="86" t="str">
        <f>'3. Investeringen'!G84</f>
        <v>Nieuwe investeringen AD</v>
      </c>
      <c r="D103" s="86">
        <f>'3. Investeringen'!K84</f>
        <v>2011</v>
      </c>
      <c r="E103" s="121">
        <f>'3. Investeringen'!N84</f>
        <v>2011</v>
      </c>
      <c r="F103" s="86">
        <f>'3. Investeringen'!O84</f>
        <v>43737267</v>
      </c>
      <c r="G103" s="86">
        <f>'3. Investeringen'!P84</f>
        <v>0</v>
      </c>
      <c r="I103" s="86">
        <f>'6. Investeringen per jaar'!I84</f>
        <v>1</v>
      </c>
      <c r="K103" s="86">
        <f>'8. Afschrijvingen voor GAW'!AO98</f>
        <v>560734.19230769225</v>
      </c>
      <c r="L103" s="86">
        <f>'8. Afschrijvingen voor GAW'!AP98</f>
        <v>1150626.5626153846</v>
      </c>
      <c r="M103" s="86">
        <f>'8. Afschrijvingen voor GAW'!AQ98</f>
        <v>1177090.9735555383</v>
      </c>
      <c r="N103" s="86">
        <f>'8. Afschrijvingen voor GAW'!AR98</f>
        <v>1210049.5208150935</v>
      </c>
      <c r="O103" s="86">
        <f>'8. Afschrijvingen voor GAW'!AS98</f>
        <v>1222150.0160232445</v>
      </c>
      <c r="P103" s="86">
        <f>'8. Afschrijvingen voor GAW'!AT98</f>
        <v>1231927.2161514303</v>
      </c>
      <c r="Q103" s="86">
        <f>'8. Afschrijvingen voor GAW'!AU98</f>
        <v>1234391.0705837333</v>
      </c>
      <c r="R103" s="86">
        <f>'8. Afschrijvingen voor GAW'!AV98</f>
        <v>1251672.5455719056</v>
      </c>
      <c r="S103" s="86">
        <f>'8. Afschrijvingen voor GAW'!AW98</f>
        <v>1277957.6690289155</v>
      </c>
      <c r="T103" s="86">
        <f>'8. Afschrijvingen voor GAW'!AX98</f>
        <v>1313740.483761725</v>
      </c>
      <c r="U103" s="86">
        <f>'8. Afschrijvingen voor GAW'!AY98</f>
        <v>1322936.6671480571</v>
      </c>
      <c r="V103" s="86">
        <f>'8. Afschrijvingen voor GAW'!AZ98</f>
        <v>1587524.0005776687</v>
      </c>
      <c r="W103" s="86">
        <f>'8. Afschrijvingen voor GAW'!BA98</f>
        <v>1520680.8847638723</v>
      </c>
      <c r="X103" s="86">
        <f>'8. Afschrijvingen voor GAW'!BB98</f>
        <v>1456652.2159317089</v>
      </c>
      <c r="Y103" s="86">
        <f>'8. Afschrijvingen voor GAW'!BC98</f>
        <v>1395319.491050374</v>
      </c>
      <c r="Z103" s="86">
        <f>'8. Afschrijvingen voor GAW'!BD98</f>
        <v>1336569.1966903585</v>
      </c>
      <c r="AB103" s="122"/>
      <c r="AC103" s="87">
        <f t="shared" si="22"/>
        <v>43176532.807692304</v>
      </c>
      <c r="AD103" s="87">
        <f t="shared" si="7"/>
        <v>43148496.098076917</v>
      </c>
      <c r="AE103" s="87">
        <f t="shared" si="8"/>
        <v>42963820.53477715</v>
      </c>
      <c r="AF103" s="87">
        <f t="shared" si="9"/>
        <v>42956757.988935813</v>
      </c>
      <c r="AG103" s="87">
        <f t="shared" si="10"/>
        <v>42164175.552801929</v>
      </c>
      <c r="AH103" s="87">
        <f t="shared" si="11"/>
        <v>41269561.741072915</v>
      </c>
      <c r="AI103" s="87">
        <f t="shared" si="12"/>
        <v>40117709.79397133</v>
      </c>
      <c r="AJ103" s="87">
        <f t="shared" si="13"/>
        <v>39427685.185515024</v>
      </c>
      <c r="AK103" s="87">
        <f t="shared" si="14"/>
        <v>38977708.905381918</v>
      </c>
      <c r="AL103" s="87">
        <f t="shared" si="15"/>
        <v>38755344.270970888</v>
      </c>
      <c r="AM103" s="87">
        <f t="shared" si="16"/>
        <v>37703695.013719626</v>
      </c>
      <c r="AN103" s="87">
        <f t="shared" si="17"/>
        <v>36116171.01314196</v>
      </c>
      <c r="AO103" s="87">
        <f t="shared" si="18"/>
        <v>34595490.128378086</v>
      </c>
      <c r="AP103" s="87">
        <f t="shared" si="19"/>
        <v>33138837.912446376</v>
      </c>
      <c r="AQ103" s="87">
        <f t="shared" si="20"/>
        <v>31743518.421396002</v>
      </c>
      <c r="AR103" s="87">
        <f t="shared" si="21"/>
        <v>30406949.224705644</v>
      </c>
    </row>
    <row r="104" spans="1:44" s="20" customFormat="1" x14ac:dyDescent="0.2">
      <c r="A104" s="40"/>
      <c r="B104" s="86">
        <f>'3. Investeringen'!B85</f>
        <v>71</v>
      </c>
      <c r="C104" s="86" t="str">
        <f>'3. Investeringen'!G85</f>
        <v>Nieuwe investeringen AD</v>
      </c>
      <c r="D104" s="86">
        <f>'3. Investeringen'!K85</f>
        <v>2011</v>
      </c>
      <c r="E104" s="121">
        <f>'3. Investeringen'!N85</f>
        <v>2011</v>
      </c>
      <c r="F104" s="86">
        <f>'3. Investeringen'!O85</f>
        <v>1571043.89267998</v>
      </c>
      <c r="G104" s="86">
        <f>'3. Investeringen'!P85</f>
        <v>0</v>
      </c>
      <c r="I104" s="86">
        <f>'6. Investeringen per jaar'!I85</f>
        <v>1</v>
      </c>
      <c r="K104" s="86">
        <f>'8. Afschrijvingen voor GAW'!AO99</f>
        <v>20141.588367692053</v>
      </c>
      <c r="L104" s="86">
        <f>'8. Afschrijvingen voor GAW'!AP99</f>
        <v>41330.539330504093</v>
      </c>
      <c r="M104" s="86">
        <f>'8. Afschrijvingen voor GAW'!AQ99</f>
        <v>42281.141735105688</v>
      </c>
      <c r="N104" s="86">
        <f>'8. Afschrijvingen voor GAW'!AR99</f>
        <v>43465.013703688652</v>
      </c>
      <c r="O104" s="86">
        <f>'8. Afschrijvingen voor GAW'!AS99</f>
        <v>43899.663840725538</v>
      </c>
      <c r="P104" s="86">
        <f>'8. Afschrijvingen voor GAW'!AT99</f>
        <v>44250.86115145134</v>
      </c>
      <c r="Q104" s="86">
        <f>'8. Afschrijvingen voor GAW'!AU99</f>
        <v>44339.362873754246</v>
      </c>
      <c r="R104" s="86">
        <f>'8. Afschrijvingen voor GAW'!AV99</f>
        <v>44960.113953986802</v>
      </c>
      <c r="S104" s="86">
        <f>'8. Afschrijvingen voor GAW'!AW99</f>
        <v>45904.276347020525</v>
      </c>
      <c r="T104" s="86">
        <f>'8. Afschrijvingen voor GAW'!AX99</f>
        <v>47189.596084737095</v>
      </c>
      <c r="U104" s="86">
        <f>'8. Afschrijvingen voor GAW'!AY99</f>
        <v>47519.923257330251</v>
      </c>
      <c r="V104" s="86">
        <f>'8. Afschrijvingen voor GAW'!AZ99</f>
        <v>57023.907908796296</v>
      </c>
      <c r="W104" s="86">
        <f>'8. Afschrijvingen voor GAW'!BA99</f>
        <v>54622.901260004881</v>
      </c>
      <c r="X104" s="86">
        <f>'8. Afschrijvingen voor GAW'!BB99</f>
        <v>52322.989628004674</v>
      </c>
      <c r="Y104" s="86">
        <f>'8. Afschrijvingen voor GAW'!BC99</f>
        <v>50119.916380509734</v>
      </c>
      <c r="Z104" s="86">
        <f>'8. Afschrijvingen voor GAW'!BD99</f>
        <v>48009.604111856701</v>
      </c>
      <c r="AB104" s="122"/>
      <c r="AC104" s="87">
        <f t="shared" si="22"/>
        <v>1550902.3043122881</v>
      </c>
      <c r="AD104" s="87">
        <f t="shared" si="7"/>
        <v>1549895.2248939034</v>
      </c>
      <c r="AE104" s="87">
        <f t="shared" si="8"/>
        <v>1543261.6733313573</v>
      </c>
      <c r="AF104" s="87">
        <f t="shared" si="9"/>
        <v>1543007.9864809467</v>
      </c>
      <c r="AG104" s="87">
        <f t="shared" si="10"/>
        <v>1514538.4025050306</v>
      </c>
      <c r="AH104" s="87">
        <f t="shared" si="11"/>
        <v>1482403.8485736197</v>
      </c>
      <c r="AI104" s="87">
        <f t="shared" si="12"/>
        <v>1441029.2933970126</v>
      </c>
      <c r="AJ104" s="87">
        <f t="shared" si="13"/>
        <v>1416243.5895505839</v>
      </c>
      <c r="AK104" s="87">
        <f t="shared" si="14"/>
        <v>1400080.4285841254</v>
      </c>
      <c r="AL104" s="87">
        <f t="shared" si="15"/>
        <v>1392093.084499744</v>
      </c>
      <c r="AM104" s="87">
        <f t="shared" si="16"/>
        <v>1354317.812833912</v>
      </c>
      <c r="AN104" s="87">
        <f t="shared" si="17"/>
        <v>1297293.9049251156</v>
      </c>
      <c r="AO104" s="87">
        <f t="shared" si="18"/>
        <v>1242671.0036651108</v>
      </c>
      <c r="AP104" s="87">
        <f t="shared" si="19"/>
        <v>1190348.0140371062</v>
      </c>
      <c r="AQ104" s="87">
        <f t="shared" si="20"/>
        <v>1140228.0976565965</v>
      </c>
      <c r="AR104" s="87">
        <f t="shared" si="21"/>
        <v>1092218.4935447397</v>
      </c>
    </row>
    <row r="105" spans="1:44" s="20" customFormat="1" x14ac:dyDescent="0.2">
      <c r="A105" s="40"/>
      <c r="B105" s="86">
        <f>'3. Investeringen'!B86</f>
        <v>72</v>
      </c>
      <c r="C105" s="86" t="str">
        <f>'3. Investeringen'!G86</f>
        <v>Nieuwe investeringen AD</v>
      </c>
      <c r="D105" s="86">
        <f>'3. Investeringen'!K86</f>
        <v>2012</v>
      </c>
      <c r="E105" s="121">
        <f>'3. Investeringen'!N86</f>
        <v>2012</v>
      </c>
      <c r="F105" s="86">
        <f>'3. Investeringen'!O86</f>
        <v>65167284.649345301</v>
      </c>
      <c r="G105" s="86">
        <f>'3. Investeringen'!P86</f>
        <v>0</v>
      </c>
      <c r="I105" s="86">
        <f>'6. Investeringen per jaar'!I86</f>
        <v>1</v>
      </c>
      <c r="K105" s="86">
        <f>'8. Afschrijvingen voor GAW'!AO100</f>
        <v>0</v>
      </c>
      <c r="L105" s="86">
        <f>'8. Afschrijvingen voor GAW'!AP100</f>
        <v>835478.00832493976</v>
      </c>
      <c r="M105" s="86">
        <f>'8. Afschrijvingen voor GAW'!AQ100</f>
        <v>1709388.0050328267</v>
      </c>
      <c r="N105" s="86">
        <f>'8. Afschrijvingen voor GAW'!AR100</f>
        <v>1757250.8691737459</v>
      </c>
      <c r="O105" s="86">
        <f>'8. Afschrijvingen voor GAW'!AS100</f>
        <v>1774823.3778654833</v>
      </c>
      <c r="P105" s="86">
        <f>'8. Afschrijvingen voor GAW'!AT100</f>
        <v>1789021.9648884069</v>
      </c>
      <c r="Q105" s="86">
        <f>'8. Afschrijvingen voor GAW'!AU100</f>
        <v>1792600.0088181838</v>
      </c>
      <c r="R105" s="86">
        <f>'8. Afschrijvingen voor GAW'!AV100</f>
        <v>1817696.4089416382</v>
      </c>
      <c r="S105" s="86">
        <f>'8. Afschrijvingen voor GAW'!AW100</f>
        <v>1855868.0335294122</v>
      </c>
      <c r="T105" s="86">
        <f>'8. Afschrijvingen voor GAW'!AX100</f>
        <v>1907832.3384682357</v>
      </c>
      <c r="U105" s="86">
        <f>'8. Afschrijvingen voor GAW'!AY100</f>
        <v>1921187.1648375134</v>
      </c>
      <c r="V105" s="86">
        <f>'8. Afschrijvingen voor GAW'!AZ100</f>
        <v>2305424.5978050162</v>
      </c>
      <c r="W105" s="86">
        <f>'8. Afschrijvingen voor GAW'!BA100</f>
        <v>2211644.61416549</v>
      </c>
      <c r="X105" s="86">
        <f>'8. Afschrijvingen voor GAW'!BB100</f>
        <v>2121679.4095214703</v>
      </c>
      <c r="Y105" s="86">
        <f>'8. Afschrijvingen voor GAW'!BC100</f>
        <v>2035373.8064222918</v>
      </c>
      <c r="Z105" s="86">
        <f>'8. Afschrijvingen voor GAW'!BD100</f>
        <v>1952578.9397203685</v>
      </c>
      <c r="AB105" s="122"/>
      <c r="AC105" s="87">
        <f t="shared" si="22"/>
        <v>0</v>
      </c>
      <c r="AD105" s="87">
        <f t="shared" si="7"/>
        <v>64331806.641020358</v>
      </c>
      <c r="AE105" s="87">
        <f t="shared" si="8"/>
        <v>64102050.188730992</v>
      </c>
      <c r="AF105" s="87">
        <f t="shared" si="9"/>
        <v>64139656.724841721</v>
      </c>
      <c r="AG105" s="87">
        <f t="shared" si="10"/>
        <v>63006229.914224654</v>
      </c>
      <c r="AH105" s="87">
        <f t="shared" si="11"/>
        <v>61721257.788650043</v>
      </c>
      <c r="AI105" s="87">
        <f t="shared" si="12"/>
        <v>60052100.295409158</v>
      </c>
      <c r="AJ105" s="87">
        <f t="shared" si="13"/>
        <v>59075133.290603243</v>
      </c>
      <c r="AK105" s="87">
        <f t="shared" si="14"/>
        <v>58459843.056176491</v>
      </c>
      <c r="AL105" s="87">
        <f t="shared" si="15"/>
        <v>58188886.323281199</v>
      </c>
      <c r="AM105" s="87">
        <f t="shared" si="16"/>
        <v>56675021.362706646</v>
      </c>
      <c r="AN105" s="87">
        <f t="shared" si="17"/>
        <v>54369596.764901631</v>
      </c>
      <c r="AO105" s="87">
        <f t="shared" si="18"/>
        <v>52157952.150736138</v>
      </c>
      <c r="AP105" s="87">
        <f t="shared" si="19"/>
        <v>50036272.74121467</v>
      </c>
      <c r="AQ105" s="87">
        <f t="shared" si="20"/>
        <v>48000898.934792377</v>
      </c>
      <c r="AR105" s="87">
        <f t="shared" si="21"/>
        <v>46048319.995072007</v>
      </c>
    </row>
    <row r="106" spans="1:44" s="20" customFormat="1" x14ac:dyDescent="0.2">
      <c r="A106" s="40"/>
      <c r="B106" s="86">
        <f>'3. Investeringen'!B87</f>
        <v>73</v>
      </c>
      <c r="C106" s="86" t="str">
        <f>'3. Investeringen'!G87</f>
        <v>Nieuwe investeringen AD</v>
      </c>
      <c r="D106" s="86">
        <f>'3. Investeringen'!K87</f>
        <v>2012</v>
      </c>
      <c r="E106" s="121">
        <f>'3. Investeringen'!N87</f>
        <v>2012</v>
      </c>
      <c r="F106" s="86">
        <f>'3. Investeringen'!O87</f>
        <v>3346419.2805865589</v>
      </c>
      <c r="G106" s="86">
        <f>'3. Investeringen'!P87</f>
        <v>0</v>
      </c>
      <c r="I106" s="86">
        <f>'6. Investeringen per jaar'!I87</f>
        <v>1</v>
      </c>
      <c r="K106" s="86">
        <f>'8. Afschrijvingen voor GAW'!AO101</f>
        <v>0</v>
      </c>
      <c r="L106" s="86">
        <f>'8. Afschrijvingen voor GAW'!AP101</f>
        <v>42902.811289571269</v>
      </c>
      <c r="M106" s="86">
        <f>'8. Afschrijvingen voor GAW'!AQ101</f>
        <v>87779.151898462806</v>
      </c>
      <c r="N106" s="86">
        <f>'8. Afschrijvingen voor GAW'!AR101</f>
        <v>90236.968151619774</v>
      </c>
      <c r="O106" s="86">
        <f>'8. Afschrijvingen voor GAW'!AS101</f>
        <v>91139.337833135971</v>
      </c>
      <c r="P106" s="86">
        <f>'8. Afschrijvingen voor GAW'!AT101</f>
        <v>91868.452535801058</v>
      </c>
      <c r="Q106" s="86">
        <f>'8. Afschrijvingen voor GAW'!AU101</f>
        <v>92052.189440872651</v>
      </c>
      <c r="R106" s="86">
        <f>'8. Afschrijvingen voor GAW'!AV101</f>
        <v>93340.920093044857</v>
      </c>
      <c r="S106" s="86">
        <f>'8. Afschrijvingen voor GAW'!AW101</f>
        <v>95301.079414998792</v>
      </c>
      <c r="T106" s="86">
        <f>'8. Afschrijvingen voor GAW'!AX101</f>
        <v>97969.509638618751</v>
      </c>
      <c r="U106" s="86">
        <f>'8. Afschrijvingen voor GAW'!AY101</f>
        <v>98655.296206089071</v>
      </c>
      <c r="V106" s="86">
        <f>'8. Afschrijvingen voor GAW'!AZ101</f>
        <v>118386.35544730687</v>
      </c>
      <c r="W106" s="86">
        <f>'8. Afschrijvingen voor GAW'!BA101</f>
        <v>113570.63929351812</v>
      </c>
      <c r="X106" s="86">
        <f>'8. Afschrijvingen voor GAW'!BB101</f>
        <v>108950.81667818857</v>
      </c>
      <c r="Y106" s="86">
        <f>'8. Afschrijvingen voor GAW'!BC101</f>
        <v>104518.91905060124</v>
      </c>
      <c r="Z106" s="86">
        <f>'8. Afschrijvingen voor GAW'!BD101</f>
        <v>100267.30200447507</v>
      </c>
      <c r="AB106" s="122"/>
      <c r="AC106" s="87">
        <f t="shared" si="22"/>
        <v>0</v>
      </c>
      <c r="AD106" s="87">
        <f t="shared" si="7"/>
        <v>3303516.4692969876</v>
      </c>
      <c r="AE106" s="87">
        <f t="shared" si="8"/>
        <v>3291718.1961923554</v>
      </c>
      <c r="AF106" s="87">
        <f t="shared" si="9"/>
        <v>3293649.3375341217</v>
      </c>
      <c r="AG106" s="87">
        <f t="shared" si="10"/>
        <v>3235446.4930763273</v>
      </c>
      <c r="AH106" s="87">
        <f t="shared" si="11"/>
        <v>3169461.6124851368</v>
      </c>
      <c r="AI106" s="87">
        <f t="shared" si="12"/>
        <v>3083748.3462692345</v>
      </c>
      <c r="AJ106" s="87">
        <f t="shared" si="13"/>
        <v>3033579.9030239591</v>
      </c>
      <c r="AK106" s="87">
        <f t="shared" si="14"/>
        <v>3001984.0015724632</v>
      </c>
      <c r="AL106" s="87">
        <f t="shared" si="15"/>
        <v>2988070.0439778734</v>
      </c>
      <c r="AM106" s="87">
        <f t="shared" si="16"/>
        <v>2910331.2380796289</v>
      </c>
      <c r="AN106" s="87">
        <f t="shared" si="17"/>
        <v>2791944.8826323221</v>
      </c>
      <c r="AO106" s="87">
        <f t="shared" si="18"/>
        <v>2678374.2433388042</v>
      </c>
      <c r="AP106" s="87">
        <f t="shared" si="19"/>
        <v>2569423.4266606155</v>
      </c>
      <c r="AQ106" s="87">
        <f t="shared" si="20"/>
        <v>2464904.5076100142</v>
      </c>
      <c r="AR106" s="87">
        <f t="shared" si="21"/>
        <v>2364637.205605539</v>
      </c>
    </row>
    <row r="107" spans="1:44" s="20" customFormat="1" x14ac:dyDescent="0.2">
      <c r="A107" s="40"/>
      <c r="B107" s="86">
        <f>'3. Investeringen'!B88</f>
        <v>74</v>
      </c>
      <c r="C107" s="86" t="str">
        <f>'3. Investeringen'!G88</f>
        <v>Nieuwe investeringen AD</v>
      </c>
      <c r="D107" s="86">
        <f>'3. Investeringen'!K88</f>
        <v>2013</v>
      </c>
      <c r="E107" s="121">
        <f>'3. Investeringen'!N88</f>
        <v>2013</v>
      </c>
      <c r="F107" s="86">
        <f>'3. Investeringen'!O88</f>
        <v>65219492.561430879</v>
      </c>
      <c r="G107" s="86">
        <f>'3. Investeringen'!P88</f>
        <v>0</v>
      </c>
      <c r="I107" s="86">
        <f>'6. Investeringen per jaar'!I88</f>
        <v>1</v>
      </c>
      <c r="K107" s="86">
        <f>'8. Afschrijvingen voor GAW'!AO102</f>
        <v>0</v>
      </c>
      <c r="L107" s="86">
        <f>'8. Afschrijvingen voor GAW'!AP102</f>
        <v>0</v>
      </c>
      <c r="M107" s="86">
        <f>'8. Afschrijvingen voor GAW'!AQ102</f>
        <v>836147.34053116513</v>
      </c>
      <c r="N107" s="86">
        <f>'8. Afschrijvingen voor GAW'!AR102</f>
        <v>1719118.9321320755</v>
      </c>
      <c r="O107" s="86">
        <f>'8. Afschrijvingen voor GAW'!AS102</f>
        <v>1736310.1214533965</v>
      </c>
      <c r="P107" s="86">
        <f>'8. Afschrijvingen voor GAW'!AT102</f>
        <v>1750200.6024250237</v>
      </c>
      <c r="Q107" s="86">
        <f>'8. Afschrijvingen voor GAW'!AU102</f>
        <v>1753701.0036298735</v>
      </c>
      <c r="R107" s="86">
        <f>'8. Afschrijvingen voor GAW'!AV102</f>
        <v>1778252.8176806921</v>
      </c>
      <c r="S107" s="86">
        <f>'8. Afschrijvingen voor GAW'!AW102</f>
        <v>1815596.1268519866</v>
      </c>
      <c r="T107" s="86">
        <f>'8. Afschrijvingen voor GAW'!AX102</f>
        <v>1866432.8184038422</v>
      </c>
      <c r="U107" s="86">
        <f>'8. Afschrijvingen voor GAW'!AY102</f>
        <v>1879497.848132669</v>
      </c>
      <c r="V107" s="86">
        <f>'8. Afschrijvingen voor GAW'!AZ102</f>
        <v>2255397.4177592024</v>
      </c>
      <c r="W107" s="86">
        <f>'8. Afschrijvingen voor GAW'!BA102</f>
        <v>2166660.4701752337</v>
      </c>
      <c r="X107" s="86">
        <f>'8. Afschrijvingen voor GAW'!BB102</f>
        <v>2081414.8123322739</v>
      </c>
      <c r="Y107" s="86">
        <f>'8. Afschrijvingen voor GAW'!BC102</f>
        <v>1999523.0820110037</v>
      </c>
      <c r="Z107" s="86">
        <f>'8. Afschrijvingen voor GAW'!BD102</f>
        <v>1920853.321407292</v>
      </c>
      <c r="AB107" s="122"/>
      <c r="AC107" s="87">
        <f t="shared" si="22"/>
        <v>0</v>
      </c>
      <c r="AD107" s="87">
        <f t="shared" si="7"/>
        <v>0</v>
      </c>
      <c r="AE107" s="87">
        <f t="shared" si="8"/>
        <v>64383345.220899716</v>
      </c>
      <c r="AF107" s="87">
        <f t="shared" si="9"/>
        <v>64466959.954952836</v>
      </c>
      <c r="AG107" s="87">
        <f t="shared" si="10"/>
        <v>63375319.433048971</v>
      </c>
      <c r="AH107" s="87">
        <f t="shared" si="11"/>
        <v>62132121.386088341</v>
      </c>
      <c r="AI107" s="87">
        <f t="shared" si="12"/>
        <v>60502684.625230648</v>
      </c>
      <c r="AJ107" s="87">
        <f t="shared" si="13"/>
        <v>59571469.392303184</v>
      </c>
      <c r="AK107" s="87">
        <f t="shared" si="14"/>
        <v>59006874.12268956</v>
      </c>
      <c r="AL107" s="87">
        <f t="shared" si="15"/>
        <v>58792633.779721029</v>
      </c>
      <c r="AM107" s="87">
        <f t="shared" si="16"/>
        <v>57324684.368046403</v>
      </c>
      <c r="AN107" s="87">
        <f t="shared" si="17"/>
        <v>55069286.950287201</v>
      </c>
      <c r="AO107" s="87">
        <f t="shared" si="18"/>
        <v>52902626.480111964</v>
      </c>
      <c r="AP107" s="87">
        <f t="shared" si="19"/>
        <v>50821211.667779692</v>
      </c>
      <c r="AQ107" s="87">
        <f t="shared" si="20"/>
        <v>48821688.585768685</v>
      </c>
      <c r="AR107" s="87">
        <f t="shared" si="21"/>
        <v>46900835.264361396</v>
      </c>
    </row>
    <row r="108" spans="1:44" s="20" customFormat="1" x14ac:dyDescent="0.2">
      <c r="A108" s="40"/>
      <c r="B108" s="86">
        <f>'3. Investeringen'!B89</f>
        <v>75</v>
      </c>
      <c r="C108" s="86" t="str">
        <f>'3. Investeringen'!G89</f>
        <v>Nieuwe investeringen AD</v>
      </c>
      <c r="D108" s="86">
        <f>'3. Investeringen'!K89</f>
        <v>2013</v>
      </c>
      <c r="E108" s="121">
        <f>'3. Investeringen'!N89</f>
        <v>2013</v>
      </c>
      <c r="F108" s="86">
        <f>'3. Investeringen'!O89</f>
        <v>1164677.9443560119</v>
      </c>
      <c r="G108" s="86">
        <f>'3. Investeringen'!P89</f>
        <v>0</v>
      </c>
      <c r="I108" s="86">
        <f>'6. Investeringen per jaar'!I89</f>
        <v>1</v>
      </c>
      <c r="K108" s="86">
        <f>'8. Afschrijvingen voor GAW'!AO103</f>
        <v>0</v>
      </c>
      <c r="L108" s="86">
        <f>'8. Afschrijvingen voor GAW'!AP103</f>
        <v>0</v>
      </c>
      <c r="M108" s="86">
        <f>'8. Afschrijvingen voor GAW'!AQ103</f>
        <v>14931.768517384768</v>
      </c>
      <c r="N108" s="86">
        <f>'8. Afschrijvingen voor GAW'!AR103</f>
        <v>30699.716071743082</v>
      </c>
      <c r="O108" s="86">
        <f>'8. Afschrijvingen voor GAW'!AS103</f>
        <v>31006.713232460515</v>
      </c>
      <c r="P108" s="86">
        <f>'8. Afschrijvingen voor GAW'!AT103</f>
        <v>31254.766938320201</v>
      </c>
      <c r="Q108" s="86">
        <f>'8. Afschrijvingen voor GAW'!AU103</f>
        <v>31317.276472196841</v>
      </c>
      <c r="R108" s="86">
        <f>'8. Afschrijvingen voor GAW'!AV103</f>
        <v>31755.718342807599</v>
      </c>
      <c r="S108" s="86">
        <f>'8. Afschrijvingen voor GAW'!AW103</f>
        <v>32422.588428006558</v>
      </c>
      <c r="T108" s="86">
        <f>'8. Afschrijvingen voor GAW'!AX103</f>
        <v>33330.420903990744</v>
      </c>
      <c r="U108" s="86">
        <f>'8. Afschrijvingen voor GAW'!AY103</f>
        <v>33563.733850318677</v>
      </c>
      <c r="V108" s="86">
        <f>'8. Afschrijvingen voor GAW'!AZ103</f>
        <v>40276.480620382405</v>
      </c>
      <c r="W108" s="86">
        <f>'8. Afschrijvingen voor GAW'!BA103</f>
        <v>38691.832202531295</v>
      </c>
      <c r="X108" s="86">
        <f>'8. Afschrijvingen voor GAW'!BB103</f>
        <v>37169.530607677611</v>
      </c>
      <c r="Y108" s="86">
        <f>'8. Afschrijvingen voor GAW'!BC103</f>
        <v>35707.122846064063</v>
      </c>
      <c r="Z108" s="86">
        <f>'8. Afschrijvingen voor GAW'!BD103</f>
        <v>34302.252439005802</v>
      </c>
      <c r="AB108" s="122"/>
      <c r="AC108" s="87">
        <f t="shared" si="22"/>
        <v>0</v>
      </c>
      <c r="AD108" s="87">
        <f t="shared" si="7"/>
        <v>0</v>
      </c>
      <c r="AE108" s="87">
        <f t="shared" si="8"/>
        <v>1149746.1758386272</v>
      </c>
      <c r="AF108" s="87">
        <f t="shared" si="9"/>
        <v>1151239.3526903656</v>
      </c>
      <c r="AG108" s="87">
        <f t="shared" si="10"/>
        <v>1131745.0329848088</v>
      </c>
      <c r="AH108" s="87">
        <f t="shared" si="11"/>
        <v>1109544.2263103672</v>
      </c>
      <c r="AI108" s="87">
        <f t="shared" si="12"/>
        <v>1080446.038290791</v>
      </c>
      <c r="AJ108" s="87">
        <f t="shared" si="13"/>
        <v>1063816.5644840545</v>
      </c>
      <c r="AK108" s="87">
        <f t="shared" si="14"/>
        <v>1053734.1239102129</v>
      </c>
      <c r="AL108" s="87">
        <f t="shared" si="15"/>
        <v>1049908.2584757081</v>
      </c>
      <c r="AM108" s="87">
        <f t="shared" si="16"/>
        <v>1023693.8824347192</v>
      </c>
      <c r="AN108" s="87">
        <f t="shared" si="17"/>
        <v>983417.40181433689</v>
      </c>
      <c r="AO108" s="87">
        <f t="shared" si="18"/>
        <v>944725.56961180561</v>
      </c>
      <c r="AP108" s="87">
        <f t="shared" si="19"/>
        <v>907556.03900412796</v>
      </c>
      <c r="AQ108" s="87">
        <f t="shared" si="20"/>
        <v>871848.91615806392</v>
      </c>
      <c r="AR108" s="87">
        <f t="shared" si="21"/>
        <v>837546.66371905815</v>
      </c>
    </row>
    <row r="109" spans="1:44" s="20" customFormat="1" x14ac:dyDescent="0.2">
      <c r="A109" s="40"/>
      <c r="B109" s="86">
        <f>'3. Investeringen'!B90</f>
        <v>76</v>
      </c>
      <c r="C109" s="86" t="str">
        <f>'3. Investeringen'!G90</f>
        <v>Nieuwe investeringen AD</v>
      </c>
      <c r="D109" s="86">
        <f>'3. Investeringen'!K90</f>
        <v>2014</v>
      </c>
      <c r="E109" s="121">
        <f>'3. Investeringen'!N90</f>
        <v>2014</v>
      </c>
      <c r="F109" s="86">
        <f>'3. Investeringen'!O90</f>
        <v>41673868.162489057</v>
      </c>
      <c r="G109" s="86">
        <f>'3. Investeringen'!P90</f>
        <v>0</v>
      </c>
      <c r="I109" s="86">
        <f>'6. Investeringen per jaar'!I90</f>
        <v>1</v>
      </c>
      <c r="K109" s="86">
        <f>'8. Afschrijvingen voor GAW'!AO104</f>
        <v>0</v>
      </c>
      <c r="L109" s="86">
        <f>'8. Afschrijvingen voor GAW'!AP104</f>
        <v>0</v>
      </c>
      <c r="M109" s="86">
        <f>'8. Afschrijvingen voor GAW'!AQ104</f>
        <v>0</v>
      </c>
      <c r="N109" s="86">
        <f>'8. Afschrijvingen voor GAW'!AR104</f>
        <v>534280.36105755204</v>
      </c>
      <c r="O109" s="86">
        <f>'8. Afschrijvingen voor GAW'!AS104</f>
        <v>1079246.3293362551</v>
      </c>
      <c r="P109" s="86">
        <f>'8. Afschrijvingen voor GAW'!AT104</f>
        <v>1087880.2999709453</v>
      </c>
      <c r="Q109" s="86">
        <f>'8. Afschrijvingen voor GAW'!AU104</f>
        <v>1090056.0605708873</v>
      </c>
      <c r="R109" s="86">
        <f>'8. Afschrijvingen voor GAW'!AV104</f>
        <v>1105316.8454188798</v>
      </c>
      <c r="S109" s="86">
        <f>'8. Afschrijvingen voor GAW'!AW104</f>
        <v>1128528.4991726761</v>
      </c>
      <c r="T109" s="86">
        <f>'8. Afschrijvingen voor GAW'!AX104</f>
        <v>1160127.2971495111</v>
      </c>
      <c r="U109" s="86">
        <f>'8. Afschrijvingen voor GAW'!AY104</f>
        <v>1168248.1882295576</v>
      </c>
      <c r="V109" s="86">
        <f>'8. Afschrijvingen voor GAW'!AZ104</f>
        <v>1401897.8258754686</v>
      </c>
      <c r="W109" s="86">
        <f>'8. Afschrijvingen voor GAW'!BA104</f>
        <v>1348492.194413546</v>
      </c>
      <c r="X109" s="86">
        <f>'8. Afschrijvingen voor GAW'!BB104</f>
        <v>1297121.0631977918</v>
      </c>
      <c r="Y109" s="86">
        <f>'8. Afschrijvingen voor GAW'!BC104</f>
        <v>1247706.9274569238</v>
      </c>
      <c r="Z109" s="86">
        <f>'8. Afschrijvingen voor GAW'!BD104</f>
        <v>1200175.2349823741</v>
      </c>
      <c r="AB109" s="122"/>
      <c r="AC109" s="87">
        <f t="shared" si="22"/>
        <v>0</v>
      </c>
      <c r="AD109" s="87">
        <f t="shared" si="7"/>
        <v>0</v>
      </c>
      <c r="AE109" s="87">
        <f t="shared" si="8"/>
        <v>0</v>
      </c>
      <c r="AF109" s="87">
        <f t="shared" si="9"/>
        <v>41139587.801431507</v>
      </c>
      <c r="AG109" s="87">
        <f t="shared" si="10"/>
        <v>40471737.35010957</v>
      </c>
      <c r="AH109" s="87">
        <f t="shared" si="11"/>
        <v>39707630.948939502</v>
      </c>
      <c r="AI109" s="87">
        <f t="shared" si="12"/>
        <v>38696990.150266491</v>
      </c>
      <c r="AJ109" s="87">
        <f t="shared" si="13"/>
        <v>38133431.166951343</v>
      </c>
      <c r="AK109" s="87">
        <f t="shared" si="14"/>
        <v>37805704.722284645</v>
      </c>
      <c r="AL109" s="87">
        <f t="shared" si="15"/>
        <v>37704137.157359108</v>
      </c>
      <c r="AM109" s="87">
        <f t="shared" si="16"/>
        <v>36799817.929231055</v>
      </c>
      <c r="AN109" s="87">
        <f t="shared" si="17"/>
        <v>35397920.103355587</v>
      </c>
      <c r="AO109" s="87">
        <f t="shared" si="18"/>
        <v>34049427.908942044</v>
      </c>
      <c r="AP109" s="87">
        <f t="shared" si="19"/>
        <v>32752306.845744252</v>
      </c>
      <c r="AQ109" s="87">
        <f t="shared" si="20"/>
        <v>31504599.918287329</v>
      </c>
      <c r="AR109" s="87">
        <f t="shared" si="21"/>
        <v>30304424.683304954</v>
      </c>
    </row>
    <row r="110" spans="1:44" s="20" customFormat="1" x14ac:dyDescent="0.2">
      <c r="A110" s="40"/>
      <c r="B110" s="86">
        <f>'3. Investeringen'!B91</f>
        <v>77</v>
      </c>
      <c r="C110" s="86" t="str">
        <f>'3. Investeringen'!G91</f>
        <v>Nieuwe investeringen AD</v>
      </c>
      <c r="D110" s="86">
        <f>'3. Investeringen'!K91</f>
        <v>2014</v>
      </c>
      <c r="E110" s="121">
        <f>'3. Investeringen'!N91</f>
        <v>2014</v>
      </c>
      <c r="F110" s="86">
        <f>'3. Investeringen'!O91</f>
        <v>829256.85750000097</v>
      </c>
      <c r="G110" s="86">
        <f>'3. Investeringen'!P91</f>
        <v>0</v>
      </c>
      <c r="I110" s="86">
        <f>'6. Investeringen per jaar'!I91</f>
        <v>1</v>
      </c>
      <c r="K110" s="86">
        <f>'8. Afschrijvingen voor GAW'!AO105</f>
        <v>0</v>
      </c>
      <c r="L110" s="86">
        <f>'8. Afschrijvingen voor GAW'!AP105</f>
        <v>0</v>
      </c>
      <c r="M110" s="86">
        <f>'8. Afschrijvingen voor GAW'!AQ105</f>
        <v>0</v>
      </c>
      <c r="N110" s="86">
        <f>'8. Afschrijvingen voor GAW'!AR105</f>
        <v>10631.498173076936</v>
      </c>
      <c r="O110" s="86">
        <f>'8. Afschrijvingen voor GAW'!AS105</f>
        <v>21475.626309615411</v>
      </c>
      <c r="P110" s="86">
        <f>'8. Afschrijvingen voor GAW'!AT105</f>
        <v>21647.431320092335</v>
      </c>
      <c r="Q110" s="86">
        <f>'8. Afschrijvingen voor GAW'!AU105</f>
        <v>21690.726182732524</v>
      </c>
      <c r="R110" s="86">
        <f>'8. Afschrijvingen voor GAW'!AV105</f>
        <v>21994.396349290779</v>
      </c>
      <c r="S110" s="86">
        <f>'8. Afschrijvingen voor GAW'!AW105</f>
        <v>22456.278672625886</v>
      </c>
      <c r="T110" s="86">
        <f>'8. Afschrijvingen voor GAW'!AX105</f>
        <v>23085.054475459408</v>
      </c>
      <c r="U110" s="86">
        <f>'8. Afschrijvingen voor GAW'!AY105</f>
        <v>23246.649856787622</v>
      </c>
      <c r="V110" s="86">
        <f>'8. Afschrijvingen voor GAW'!AZ105</f>
        <v>27895.97982814514</v>
      </c>
      <c r="W110" s="86">
        <f>'8. Afschrijvingen voor GAW'!BA105</f>
        <v>26833.275834691995</v>
      </c>
      <c r="X110" s="86">
        <f>'8. Afschrijvingen voor GAW'!BB105</f>
        <v>25811.055802894203</v>
      </c>
      <c r="Y110" s="86">
        <f>'8. Afschrijvingen voor GAW'!BC105</f>
        <v>24827.77748659347</v>
      </c>
      <c r="Z110" s="86">
        <f>'8. Afschrijvingen voor GAW'!BD105</f>
        <v>23881.957391866097</v>
      </c>
      <c r="AB110" s="122"/>
      <c r="AC110" s="87">
        <f t="shared" si="22"/>
        <v>0</v>
      </c>
      <c r="AD110" s="87">
        <f t="shared" si="7"/>
        <v>0</v>
      </c>
      <c r="AE110" s="87">
        <f t="shared" si="8"/>
        <v>0</v>
      </c>
      <c r="AF110" s="87">
        <f t="shared" si="9"/>
        <v>818625.35932692408</v>
      </c>
      <c r="AG110" s="87">
        <f t="shared" si="10"/>
        <v>805335.98661057791</v>
      </c>
      <c r="AH110" s="87">
        <f t="shared" si="11"/>
        <v>790131.24318337021</v>
      </c>
      <c r="AI110" s="87">
        <f t="shared" si="12"/>
        <v>770020.7794870045</v>
      </c>
      <c r="AJ110" s="87">
        <f t="shared" si="13"/>
        <v>758806.67405053182</v>
      </c>
      <c r="AK110" s="87">
        <f t="shared" si="14"/>
        <v>752285.335532967</v>
      </c>
      <c r="AL110" s="87">
        <f t="shared" si="15"/>
        <v>750264.2704524307</v>
      </c>
      <c r="AM110" s="87">
        <f t="shared" si="16"/>
        <v>732269.47048880998</v>
      </c>
      <c r="AN110" s="87">
        <f t="shared" si="17"/>
        <v>704373.49066066486</v>
      </c>
      <c r="AO110" s="87">
        <f t="shared" si="18"/>
        <v>677540.21482597291</v>
      </c>
      <c r="AP110" s="87">
        <f t="shared" si="19"/>
        <v>651729.15902307874</v>
      </c>
      <c r="AQ110" s="87">
        <f t="shared" si="20"/>
        <v>626901.38153648528</v>
      </c>
      <c r="AR110" s="87">
        <f t="shared" si="21"/>
        <v>603019.42414461914</v>
      </c>
    </row>
    <row r="111" spans="1:44" s="20" customFormat="1" x14ac:dyDescent="0.2">
      <c r="A111" s="40"/>
      <c r="B111" s="86">
        <f>'3. Investeringen'!B92</f>
        <v>78</v>
      </c>
      <c r="C111" s="86" t="str">
        <f>'3. Investeringen'!G92</f>
        <v>Nieuwe investeringen AD</v>
      </c>
      <c r="D111" s="86">
        <f>'3. Investeringen'!K92</f>
        <v>2015</v>
      </c>
      <c r="E111" s="121">
        <f>'3. Investeringen'!N92</f>
        <v>2015</v>
      </c>
      <c r="F111" s="86">
        <f>'3. Investeringen'!O92</f>
        <v>36421612.572924353</v>
      </c>
      <c r="G111" s="86">
        <f>'3. Investeringen'!P92</f>
        <v>0</v>
      </c>
      <c r="I111" s="86">
        <f>'6. Investeringen per jaar'!I92</f>
        <v>1</v>
      </c>
      <c r="K111" s="86">
        <f>'8. Afschrijvingen voor GAW'!AO106</f>
        <v>0</v>
      </c>
      <c r="L111" s="86">
        <f>'8. Afschrijvingen voor GAW'!AP106</f>
        <v>0</v>
      </c>
      <c r="M111" s="86">
        <f>'8. Afschrijvingen voor GAW'!AQ106</f>
        <v>0</v>
      </c>
      <c r="N111" s="86">
        <f>'8. Afschrijvingen voor GAW'!AR106</f>
        <v>0</v>
      </c>
      <c r="O111" s="86">
        <f>'8. Afschrijvingen voor GAW'!AS106</f>
        <v>466943.75093492761</v>
      </c>
      <c r="P111" s="86">
        <f>'8. Afschrijvingen voor GAW'!AT106</f>
        <v>941358.6018848141</v>
      </c>
      <c r="Q111" s="86">
        <f>'8. Afschrijvingen voor GAW'!AU106</f>
        <v>943241.3190885837</v>
      </c>
      <c r="R111" s="86">
        <f>'8. Afschrijvingen voor GAW'!AV106</f>
        <v>956446.69755582383</v>
      </c>
      <c r="S111" s="86">
        <f>'8. Afschrijvingen voor GAW'!AW106</f>
        <v>976532.07820449607</v>
      </c>
      <c r="T111" s="86">
        <f>'8. Afschrijvingen voor GAW'!AX106</f>
        <v>1003874.976394222</v>
      </c>
      <c r="U111" s="86">
        <f>'8. Afschrijvingen voor GAW'!AY106</f>
        <v>1010902.1012289814</v>
      </c>
      <c r="V111" s="86">
        <f>'8. Afschrijvingen voor GAW'!AZ106</f>
        <v>1213082.5214747777</v>
      </c>
      <c r="W111" s="86">
        <f>'8. Afschrijvingen voor GAW'!BA106</f>
        <v>1168291.7822203243</v>
      </c>
      <c r="X111" s="86">
        <f>'8. Afschrijvingen voor GAW'!BB106</f>
        <v>1125154.8548768049</v>
      </c>
      <c r="Y111" s="86">
        <f>'8. Afschrijvingen voor GAW'!BC106</f>
        <v>1083610.675619815</v>
      </c>
      <c r="Z111" s="86">
        <f>'8. Afschrijvingen voor GAW'!BD106</f>
        <v>1043600.4352892373</v>
      </c>
      <c r="AB111" s="122"/>
      <c r="AC111" s="87">
        <f t="shared" si="22"/>
        <v>0</v>
      </c>
      <c r="AD111" s="87">
        <f t="shared" si="7"/>
        <v>0</v>
      </c>
      <c r="AE111" s="87">
        <f t="shared" si="8"/>
        <v>0</v>
      </c>
      <c r="AF111" s="87">
        <f t="shared" si="9"/>
        <v>0</v>
      </c>
      <c r="AG111" s="87">
        <f t="shared" si="10"/>
        <v>35954668.821989425</v>
      </c>
      <c r="AH111" s="87">
        <f t="shared" si="11"/>
        <v>35300947.570680529</v>
      </c>
      <c r="AI111" s="87">
        <f t="shared" si="12"/>
        <v>34428308.146733306</v>
      </c>
      <c r="AJ111" s="87">
        <f t="shared" si="13"/>
        <v>33953857.763231747</v>
      </c>
      <c r="AK111" s="87">
        <f t="shared" si="14"/>
        <v>33690356.698055111</v>
      </c>
      <c r="AL111" s="87">
        <f t="shared" si="15"/>
        <v>33629811.709206432</v>
      </c>
      <c r="AM111" s="87">
        <f t="shared" si="16"/>
        <v>32854318.289941892</v>
      </c>
      <c r="AN111" s="87">
        <f t="shared" si="17"/>
        <v>31641235.768467113</v>
      </c>
      <c r="AO111" s="87">
        <f t="shared" si="18"/>
        <v>30472943.986246791</v>
      </c>
      <c r="AP111" s="87">
        <f t="shared" si="19"/>
        <v>29347789.131369986</v>
      </c>
      <c r="AQ111" s="87">
        <f t="shared" si="20"/>
        <v>28264178.455750171</v>
      </c>
      <c r="AR111" s="87">
        <f t="shared" si="21"/>
        <v>27220578.020460933</v>
      </c>
    </row>
    <row r="112" spans="1:44" s="20" customFormat="1" x14ac:dyDescent="0.2">
      <c r="A112" s="40"/>
      <c r="B112" s="86">
        <f>'3. Investeringen'!B93</f>
        <v>79</v>
      </c>
      <c r="C112" s="86" t="str">
        <f>'3. Investeringen'!G93</f>
        <v>Nieuwe investeringen AD</v>
      </c>
      <c r="D112" s="86">
        <f>'3. Investeringen'!K93</f>
        <v>2015</v>
      </c>
      <c r="E112" s="121">
        <f>'3. Investeringen'!N93</f>
        <v>2015</v>
      </c>
      <c r="F112" s="86">
        <f>'3. Investeringen'!O93</f>
        <v>1667697.269750484</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0</v>
      </c>
      <c r="O112" s="86">
        <f>'8. Afschrijvingen voor GAW'!AS107</f>
        <v>21380.734227570309</v>
      </c>
      <c r="P112" s="86">
        <f>'8. Afschrijvingen voor GAW'!AT107</f>
        <v>43103.560202781744</v>
      </c>
      <c r="Q112" s="86">
        <f>'8. Afschrijvingen voor GAW'!AU107</f>
        <v>43189.767323187305</v>
      </c>
      <c r="R112" s="86">
        <f>'8. Afschrijvingen voor GAW'!AV107</f>
        <v>43794.424065711923</v>
      </c>
      <c r="S112" s="86">
        <f>'8. Afschrijvingen voor GAW'!AW107</f>
        <v>44714.106971091875</v>
      </c>
      <c r="T112" s="86">
        <f>'8. Afschrijvingen voor GAW'!AX107</f>
        <v>45966.101966282447</v>
      </c>
      <c r="U112" s="86">
        <f>'8. Afschrijvingen voor GAW'!AY107</f>
        <v>46287.864680046419</v>
      </c>
      <c r="V112" s="86">
        <f>'8. Afschrijvingen voor GAW'!AZ107</f>
        <v>55545.437616055693</v>
      </c>
      <c r="W112" s="86">
        <f>'8. Afschrijvingen voor GAW'!BA107</f>
        <v>53494.529150232105</v>
      </c>
      <c r="X112" s="86">
        <f>'8. Afschrijvingen voor GAW'!BB107</f>
        <v>51519.346535454308</v>
      </c>
      <c r="Y112" s="86">
        <f>'8. Afschrijvingen voor GAW'!BC107</f>
        <v>49617.093740299068</v>
      </c>
      <c r="Z112" s="86">
        <f>'8. Afschrijvingen voor GAW'!BD107</f>
        <v>47785.077971426479</v>
      </c>
      <c r="AB112" s="122"/>
      <c r="AC112" s="87">
        <f t="shared" si="22"/>
        <v>0</v>
      </c>
      <c r="AD112" s="87">
        <f t="shared" si="7"/>
        <v>0</v>
      </c>
      <c r="AE112" s="87">
        <f t="shared" si="8"/>
        <v>0</v>
      </c>
      <c r="AF112" s="87">
        <f t="shared" si="9"/>
        <v>0</v>
      </c>
      <c r="AG112" s="87">
        <f t="shared" si="10"/>
        <v>1646316.5355229138</v>
      </c>
      <c r="AH112" s="87">
        <f t="shared" si="11"/>
        <v>1616383.5076043154</v>
      </c>
      <c r="AI112" s="87">
        <f t="shared" si="12"/>
        <v>1576426.5072963368</v>
      </c>
      <c r="AJ112" s="87">
        <f t="shared" si="13"/>
        <v>1554702.0543327737</v>
      </c>
      <c r="AK112" s="87">
        <f t="shared" si="14"/>
        <v>1542636.6905026699</v>
      </c>
      <c r="AL112" s="87">
        <f t="shared" si="15"/>
        <v>1539864.4158704623</v>
      </c>
      <c r="AM112" s="87">
        <f t="shared" si="16"/>
        <v>1504355.602101509</v>
      </c>
      <c r="AN112" s="87">
        <f t="shared" si="17"/>
        <v>1448810.1644854534</v>
      </c>
      <c r="AO112" s="87">
        <f t="shared" si="18"/>
        <v>1395315.6353352212</v>
      </c>
      <c r="AP112" s="87">
        <f t="shared" si="19"/>
        <v>1343796.2887997669</v>
      </c>
      <c r="AQ112" s="87">
        <f t="shared" si="20"/>
        <v>1294179.1950594678</v>
      </c>
      <c r="AR112" s="87">
        <f t="shared" si="21"/>
        <v>1246394.1170880413</v>
      </c>
    </row>
    <row r="113" spans="1:44" s="20" customFormat="1" x14ac:dyDescent="0.2">
      <c r="A113" s="40"/>
      <c r="B113" s="86">
        <f>'3. Investeringen'!B94</f>
        <v>80</v>
      </c>
      <c r="C113" s="86" t="str">
        <f>'3. Investeringen'!G94</f>
        <v>Nieuwe investeringen AD</v>
      </c>
      <c r="D113" s="86">
        <f>'3. Investeringen'!K94</f>
        <v>2016</v>
      </c>
      <c r="E113" s="121">
        <f>'3. Investeringen'!N94</f>
        <v>2016</v>
      </c>
      <c r="F113" s="86">
        <f>'3. Investeringen'!O94</f>
        <v>29988620.878984075</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0</v>
      </c>
      <c r="O113" s="86">
        <f>'8. Afschrijvingen voor GAW'!AS108</f>
        <v>0</v>
      </c>
      <c r="P113" s="86">
        <f>'8. Afschrijvingen voor GAW'!AT108</f>
        <v>384469.4984485138</v>
      </c>
      <c r="Q113" s="86">
        <f>'8. Afschrijvingen voor GAW'!AU108</f>
        <v>770476.87489082164</v>
      </c>
      <c r="R113" s="86">
        <f>'8. Afschrijvingen voor GAW'!AV108</f>
        <v>781263.55113929312</v>
      </c>
      <c r="S113" s="86">
        <f>'8. Afschrijvingen voor GAW'!AW108</f>
        <v>797670.08571321808</v>
      </c>
      <c r="T113" s="86">
        <f>'8. Afschrijvingen voor GAW'!AX108</f>
        <v>820004.84811318817</v>
      </c>
      <c r="U113" s="86">
        <f>'8. Afschrijvingen voor GAW'!AY108</f>
        <v>825744.88204998034</v>
      </c>
      <c r="V113" s="86">
        <f>'8. Afschrijvingen voor GAW'!AZ108</f>
        <v>990893.8584599765</v>
      </c>
      <c r="W113" s="86">
        <f>'8. Afschrijvingen voor GAW'!BA108</f>
        <v>955399.15308230568</v>
      </c>
      <c r="X113" s="86">
        <f>'8. Afschrijvingen voor GAW'!BB108</f>
        <v>921175.89983756654</v>
      </c>
      <c r="Y113" s="86">
        <f>'8. Afschrijvingen voor GAW'!BC108</f>
        <v>888178.55417174322</v>
      </c>
      <c r="Z113" s="86">
        <f>'8. Afschrijvingen voor GAW'!BD108</f>
        <v>856363.20297753147</v>
      </c>
      <c r="AB113" s="122"/>
      <c r="AC113" s="87">
        <f t="shared" si="22"/>
        <v>0</v>
      </c>
      <c r="AD113" s="87">
        <f t="shared" si="7"/>
        <v>0</v>
      </c>
      <c r="AE113" s="87">
        <f t="shared" si="8"/>
        <v>0</v>
      </c>
      <c r="AF113" s="87">
        <f t="shared" si="9"/>
        <v>0</v>
      </c>
      <c r="AG113" s="87">
        <f t="shared" si="10"/>
        <v>0</v>
      </c>
      <c r="AH113" s="87">
        <f t="shared" si="11"/>
        <v>29604151.380535562</v>
      </c>
      <c r="AI113" s="87">
        <f t="shared" si="12"/>
        <v>28892882.808405809</v>
      </c>
      <c r="AJ113" s="87">
        <f t="shared" si="13"/>
        <v>28516119.6165842</v>
      </c>
      <c r="AK113" s="87">
        <f t="shared" si="14"/>
        <v>28317288.042819247</v>
      </c>
      <c r="AL113" s="87">
        <f t="shared" si="15"/>
        <v>28290167.259904999</v>
      </c>
      <c r="AM113" s="87">
        <f t="shared" si="16"/>
        <v>27662453.548674349</v>
      </c>
      <c r="AN113" s="87">
        <f t="shared" si="17"/>
        <v>26671559.690214373</v>
      </c>
      <c r="AO113" s="87">
        <f t="shared" si="18"/>
        <v>25716160.537132066</v>
      </c>
      <c r="AP113" s="87">
        <f t="shared" si="19"/>
        <v>24794984.637294501</v>
      </c>
      <c r="AQ113" s="87">
        <f t="shared" si="20"/>
        <v>23906806.083122756</v>
      </c>
      <c r="AR113" s="87">
        <f t="shared" si="21"/>
        <v>23050442.880145226</v>
      </c>
    </row>
    <row r="114" spans="1:44" s="20" customFormat="1" x14ac:dyDescent="0.2">
      <c r="A114" s="40"/>
      <c r="B114" s="86">
        <f>'3. Investeringen'!B95</f>
        <v>81</v>
      </c>
      <c r="C114" s="86" t="str">
        <f>'3. Investeringen'!G95</f>
        <v>Nieuwe investeringen AD</v>
      </c>
      <c r="D114" s="86">
        <f>'3. Investeringen'!K95</f>
        <v>2016</v>
      </c>
      <c r="E114" s="121">
        <f>'3. Investeringen'!N95</f>
        <v>2016</v>
      </c>
      <c r="F114" s="86">
        <f>'3. Investeringen'!O95</f>
        <v>1093007.822444262</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0</v>
      </c>
      <c r="P114" s="86">
        <f>'8. Afschrijvingen voor GAW'!AT109</f>
        <v>14012.920800567461</v>
      </c>
      <c r="Q114" s="86">
        <f>'8. Afschrijvingen voor GAW'!AU109</f>
        <v>28081.893284337195</v>
      </c>
      <c r="R114" s="86">
        <f>'8. Afschrijvingen voor GAW'!AV109</f>
        <v>28475.039790317915</v>
      </c>
      <c r="S114" s="86">
        <f>'8. Afschrijvingen voor GAW'!AW109</f>
        <v>29073.015625914584</v>
      </c>
      <c r="T114" s="86">
        <f>'8. Afschrijvingen voor GAW'!AX109</f>
        <v>29887.060063440193</v>
      </c>
      <c r="U114" s="86">
        <f>'8. Afschrijvingen voor GAW'!AY109</f>
        <v>30096.269483884269</v>
      </c>
      <c r="V114" s="86">
        <f>'8. Afschrijvingen voor GAW'!AZ109</f>
        <v>36115.523380661121</v>
      </c>
      <c r="W114" s="86">
        <f>'8. Afschrijvingen voor GAW'!BA109</f>
        <v>34821.832990906099</v>
      </c>
      <c r="X114" s="86">
        <f>'8. Afschrijvingen voor GAW'!BB109</f>
        <v>33574.483749440806</v>
      </c>
      <c r="Y114" s="86">
        <f>'8. Afschrijvingen voor GAW'!BC109</f>
        <v>32371.815674833972</v>
      </c>
      <c r="Z114" s="86">
        <f>'8. Afschrijvingen voor GAW'!BD109</f>
        <v>31212.228247675743</v>
      </c>
      <c r="AB114" s="122"/>
      <c r="AC114" s="87">
        <f t="shared" si="22"/>
        <v>0</v>
      </c>
      <c r="AD114" s="87">
        <f t="shared" ref="AD114:AD177" si="23">$I114*IF($D114&lt;2011,IF(AD$33=$E114,$G114*L$28-L114,
AC114*L$28-L114),
IF(AD$33=$E114,$F114-L114,
AC114*L$28-L114))</f>
        <v>0</v>
      </c>
      <c r="AE114" s="87">
        <f t="shared" ref="AE114:AE177" si="24">$I114*IF($D114&lt;2011,IF(AE$33=$E114,$G114*M$28-M114,
AD114*M$28-M114),
IF(AE$33=$E114,$F114-M114,
AD114*M$28-M114))</f>
        <v>0</v>
      </c>
      <c r="AF114" s="87">
        <f t="shared" ref="AF114:AF177" si="25">$I114*IF($D114&lt;2011,IF(AF$33=$E114,$G114*N$28-N114,
AE114*N$28-N114),
IF(AF$33=$E114,$F114-N114,
AE114*N$28-N114))</f>
        <v>0</v>
      </c>
      <c r="AG114" s="87">
        <f t="shared" ref="AG114:AG177" si="26">$I114*IF($D114&lt;2011,IF(AG$33=$E114,$G114*O$28-O114,
AF114*O$28-O114),
IF(AG$33=$E114,$F114-O114,
AF114*O$28-O114))</f>
        <v>0</v>
      </c>
      <c r="AH114" s="87">
        <f t="shared" ref="AH114:AH177" si="27">$I114*IF($D114&lt;2011,IF(AH$33=$E114,$G114*P$28-P114,
AG114*P$28-P114),
IF(AH$33=$E114,$F114-P114,
AG114*P$28-P114))</f>
        <v>1078994.9016436946</v>
      </c>
      <c r="AI114" s="87">
        <f t="shared" ref="AI114:AI177" si="28">$I114*IF($D114&lt;2011,IF(AI$33=$E114,$G114*Q$28-Q114,
AH114*Q$28-Q114),
IF(AI$33=$E114,$F114-Q114,
AH114*Q$28-Q114))</f>
        <v>1053070.9981626449</v>
      </c>
      <c r="AJ114" s="87">
        <f t="shared" ref="AJ114:AJ177" si="29">$I114*IF($D114&lt;2011,IF(AJ$33=$E114,$G114*R$28-R114,
AI114*R$28-R114),
IF(AJ$33=$E114,$F114-R114,
AI114*R$28-R114))</f>
        <v>1039338.9523466041</v>
      </c>
      <c r="AK114" s="87">
        <f t="shared" ref="AK114:AK177" si="30">$I114*IF($D114&lt;2011,IF(AK$33=$E114,$G114*S$28-S114,
AJ114*S$28-S114),
IF(AK$33=$E114,$F114-S114,
AJ114*S$28-S114))</f>
        <v>1032092.054719968</v>
      </c>
      <c r="AL114" s="87">
        <f t="shared" ref="AL114:AL177" si="31">$I114*IF($D114&lt;2011,IF(AL$33=$E114,$G114*T$28-T114,
AK114*T$28-T114),
IF(AL$33=$E114,$F114-T114,
AK114*T$28-T114))</f>
        <v>1031103.5721886869</v>
      </c>
      <c r="AM114" s="87">
        <f t="shared" ref="AM114:AM177" si="32">$I114*IF($D114&lt;2011,IF(AM$33=$E114,$G114*U$28-U114,
AL114*U$28-U114),
IF(AM$33=$E114,$F114-U114,
AL114*U$28-U114))</f>
        <v>1008225.0277101235</v>
      </c>
      <c r="AN114" s="87">
        <f t="shared" ref="AN114:AN177" si="33">$I114*IF($D114&lt;2011,IF(AN$33=$E114,$G114*V$28-V114,
AM114*V$28-V114),
IF(AN$33=$E114,$F114-V114,
AM114*V$28-V114))</f>
        <v>972109.5043294623</v>
      </c>
      <c r="AO114" s="87">
        <f t="shared" ref="AO114:AO177" si="34">$I114*IF($D114&lt;2011,IF(AO$33=$E114,$G114*W$28-W114,
AN114*W$28-W114),
IF(AO$33=$E114,$F114-W114,
AN114*W$28-W114))</f>
        <v>937287.67133855622</v>
      </c>
      <c r="AP114" s="87">
        <f t="shared" ref="AP114:AP177" si="35">$I114*IF($D114&lt;2011,IF(AP$33=$E114,$G114*X$28-X114,
AO114*X$28-X114),
IF(AP$33=$E114,$F114-X114,
AO114*X$28-X114))</f>
        <v>903713.18758911546</v>
      </c>
      <c r="AQ114" s="87">
        <f t="shared" ref="AQ114:AQ177" si="36">$I114*IF($D114&lt;2011,IF(AQ$33=$E114,$G114*Y$28-Y114,
AP114*Y$28-Y114),
IF(AQ$33=$E114,$F114-Y114,
AP114*Y$28-Y114))</f>
        <v>871341.37191428151</v>
      </c>
      <c r="AR114" s="87">
        <f t="shared" ref="AR114:AR177" si="37">$I114*IF($D114&lt;2011,IF(AR$33=$E114,$G114*Z$28-Z114,
AQ114*Z$28-Z114),
IF(AR$33=$E114,$F114-Z114,
AQ114*Z$28-Z114))</f>
        <v>840129.14366660581</v>
      </c>
    </row>
    <row r="115" spans="1:44" s="20" customFormat="1" x14ac:dyDescent="0.2">
      <c r="A115" s="40"/>
      <c r="B115" s="86">
        <f>'3. Investeringen'!B96</f>
        <v>82</v>
      </c>
      <c r="C115" s="86" t="str">
        <f>'3. Investeringen'!G96</f>
        <v>Nieuwe investeringen AD</v>
      </c>
      <c r="D115" s="86">
        <f>'3. Investeringen'!K96</f>
        <v>2017</v>
      </c>
      <c r="E115" s="121">
        <f>'3. Investeringen'!N96</f>
        <v>2017</v>
      </c>
      <c r="F115" s="86">
        <f>'3. Investeringen'!O96</f>
        <v>31089859.2128</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0</v>
      </c>
      <c r="P115" s="86">
        <f>'8. Afschrijvingen voor GAW'!AT110</f>
        <v>0</v>
      </c>
      <c r="Q115" s="86">
        <f>'8. Afschrijvingen voor GAW'!AU110</f>
        <v>398587.93862564105</v>
      </c>
      <c r="R115" s="86">
        <f>'8. Afschrijvingen voor GAW'!AV110</f>
        <v>808336.33953280002</v>
      </c>
      <c r="S115" s="86">
        <f>'8. Afschrijvingen voor GAW'!AW110</f>
        <v>825311.40266298875</v>
      </c>
      <c r="T115" s="86">
        <f>'8. Afschrijvingen voor GAW'!AX110</f>
        <v>848420.12193755258</v>
      </c>
      <c r="U115" s="86">
        <f>'8. Afschrijvingen voor GAW'!AY110</f>
        <v>854359.06279111537</v>
      </c>
      <c r="V115" s="86">
        <f>'8. Afschrijvingen voor GAW'!AZ110</f>
        <v>1025230.8753493383</v>
      </c>
      <c r="W115" s="86">
        <f>'8. Afschrijvingen voor GAW'!BA110</f>
        <v>989570.67098936136</v>
      </c>
      <c r="X115" s="86">
        <f>'8. Afschrijvingen voor GAW'!BB110</f>
        <v>955150.82156364445</v>
      </c>
      <c r="Y115" s="86">
        <f>'8. Afschrijvingen voor GAW'!BC110</f>
        <v>921928.18429186556</v>
      </c>
      <c r="Z115" s="86">
        <f>'8. Afschrijvingen voor GAW'!BD110</f>
        <v>889861.11701214837</v>
      </c>
      <c r="AB115" s="122"/>
      <c r="AC115" s="87">
        <f t="shared" si="22"/>
        <v>0</v>
      </c>
      <c r="AD115" s="87">
        <f t="shared" si="23"/>
        <v>0</v>
      </c>
      <c r="AE115" s="87">
        <f t="shared" si="24"/>
        <v>0</v>
      </c>
      <c r="AF115" s="87">
        <f t="shared" si="25"/>
        <v>0</v>
      </c>
      <c r="AG115" s="87">
        <f t="shared" si="26"/>
        <v>0</v>
      </c>
      <c r="AH115" s="87">
        <f t="shared" si="27"/>
        <v>0</v>
      </c>
      <c r="AI115" s="87">
        <f t="shared" si="28"/>
        <v>30691271.274174359</v>
      </c>
      <c r="AJ115" s="87">
        <f t="shared" si="29"/>
        <v>30312612.732480001</v>
      </c>
      <c r="AK115" s="87">
        <f t="shared" si="30"/>
        <v>30123866.197199088</v>
      </c>
      <c r="AL115" s="87">
        <f t="shared" si="31"/>
        <v>30118914.32878311</v>
      </c>
      <c r="AM115" s="87">
        <f t="shared" si="32"/>
        <v>29475387.666293472</v>
      </c>
      <c r="AN115" s="87">
        <f t="shared" si="33"/>
        <v>28450156.790944133</v>
      </c>
      <c r="AO115" s="87">
        <f t="shared" si="34"/>
        <v>27460586.119954772</v>
      </c>
      <c r="AP115" s="87">
        <f t="shared" si="35"/>
        <v>26505435.298391126</v>
      </c>
      <c r="AQ115" s="87">
        <f t="shared" si="36"/>
        <v>25583507.11409926</v>
      </c>
      <c r="AR115" s="87">
        <f t="shared" si="37"/>
        <v>24693645.997087114</v>
      </c>
    </row>
    <row r="116" spans="1:44" s="20" customFormat="1" x14ac:dyDescent="0.2">
      <c r="A116" s="40"/>
      <c r="B116" s="86">
        <f>'3. Investeringen'!B97</f>
        <v>83</v>
      </c>
      <c r="C116" s="86" t="str">
        <f>'3. Investeringen'!G97</f>
        <v>Nieuwe investeringen AD</v>
      </c>
      <c r="D116" s="86">
        <f>'3. Investeringen'!K97</f>
        <v>2017</v>
      </c>
      <c r="E116" s="121">
        <f>'3. Investeringen'!N97</f>
        <v>2017</v>
      </c>
      <c r="F116" s="86">
        <f>'3. Investeringen'!O97</f>
        <v>4132619.255673633</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0</v>
      </c>
      <c r="Q116" s="86">
        <f>'8. Afschrijvingen voor GAW'!AU111</f>
        <v>52982.298149661961</v>
      </c>
      <c r="R116" s="86">
        <f>'8. Afschrijvingen voor GAW'!AV111</f>
        <v>107448.10064751445</v>
      </c>
      <c r="S116" s="86">
        <f>'8. Afschrijvingen voor GAW'!AW111</f>
        <v>109704.51076111225</v>
      </c>
      <c r="T116" s="86">
        <f>'8. Afschrijvingen voor GAW'!AX111</f>
        <v>112776.2370624234</v>
      </c>
      <c r="U116" s="86">
        <f>'8. Afschrijvingen voor GAW'!AY111</f>
        <v>113565.67072186036</v>
      </c>
      <c r="V116" s="86">
        <f>'8. Afschrijvingen voor GAW'!AZ111</f>
        <v>136278.80486623241</v>
      </c>
      <c r="W116" s="86">
        <f>'8. Afschrijvingen voor GAW'!BA111</f>
        <v>131538.67252305913</v>
      </c>
      <c r="X116" s="86">
        <f>'8. Afschrijvingen voor GAW'!BB111</f>
        <v>126963.41434834403</v>
      </c>
      <c r="Y116" s="86">
        <f>'8. Afschrijvingen voor GAW'!BC111</f>
        <v>122547.29558840163</v>
      </c>
      <c r="Z116" s="86">
        <f>'8. Afschrijvingen voor GAW'!BD111</f>
        <v>118284.78095923984</v>
      </c>
      <c r="AB116" s="122"/>
      <c r="AC116" s="87">
        <f t="shared" si="22"/>
        <v>0</v>
      </c>
      <c r="AD116" s="87">
        <f t="shared" si="23"/>
        <v>0</v>
      </c>
      <c r="AE116" s="87">
        <f t="shared" si="24"/>
        <v>0</v>
      </c>
      <c r="AF116" s="87">
        <f t="shared" si="25"/>
        <v>0</v>
      </c>
      <c r="AG116" s="87">
        <f t="shared" si="26"/>
        <v>0</v>
      </c>
      <c r="AH116" s="87">
        <f t="shared" si="27"/>
        <v>0</v>
      </c>
      <c r="AI116" s="87">
        <f t="shared" si="28"/>
        <v>4079636.9575239709</v>
      </c>
      <c r="AJ116" s="87">
        <f t="shared" si="29"/>
        <v>4029303.7742817923</v>
      </c>
      <c r="AK116" s="87">
        <f t="shared" si="30"/>
        <v>4004214.6427805973</v>
      </c>
      <c r="AL116" s="87">
        <f t="shared" si="31"/>
        <v>4003556.4157160306</v>
      </c>
      <c r="AM116" s="87">
        <f t="shared" si="32"/>
        <v>3918015.6399041824</v>
      </c>
      <c r="AN116" s="87">
        <f t="shared" si="33"/>
        <v>3781736.83503795</v>
      </c>
      <c r="AO116" s="87">
        <f t="shared" si="34"/>
        <v>3650198.162514891</v>
      </c>
      <c r="AP116" s="87">
        <f t="shared" si="35"/>
        <v>3523234.7481665472</v>
      </c>
      <c r="AQ116" s="87">
        <f t="shared" si="36"/>
        <v>3400687.4525781455</v>
      </c>
      <c r="AR116" s="87">
        <f t="shared" si="37"/>
        <v>3282402.6716189058</v>
      </c>
    </row>
    <row r="117" spans="1:44" s="20" customFormat="1" x14ac:dyDescent="0.2">
      <c r="A117" s="40"/>
      <c r="B117" s="86">
        <f>'3. Investeringen'!B98</f>
        <v>84</v>
      </c>
      <c r="C117" s="86" t="str">
        <f>'3. Investeringen'!G98</f>
        <v>Nieuwe investeringen AD</v>
      </c>
      <c r="D117" s="86">
        <f>'3. Investeringen'!K98</f>
        <v>2018</v>
      </c>
      <c r="E117" s="121">
        <f>'3. Investeringen'!N98</f>
        <v>2018</v>
      </c>
      <c r="F117" s="86">
        <f>'3. Investeringen'!O98</f>
        <v>39465809.370000005</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0</v>
      </c>
      <c r="Q117" s="86">
        <f>'8. Afschrijvingen voor GAW'!AU112</f>
        <v>0</v>
      </c>
      <c r="R117" s="86">
        <f>'8. Afschrijvingen voor GAW'!AV112</f>
        <v>505971.91500000004</v>
      </c>
      <c r="S117" s="86">
        <f>'8. Afschrijvingen voor GAW'!AW112</f>
        <v>1033194.6504300002</v>
      </c>
      <c r="T117" s="86">
        <f>'8. Afschrijvingen voor GAW'!AX112</f>
        <v>1062124.1006420401</v>
      </c>
      <c r="U117" s="86">
        <f>'8. Afschrijvingen voor GAW'!AY112</f>
        <v>1069558.9693465342</v>
      </c>
      <c r="V117" s="86">
        <f>'8. Afschrijvingen voor GAW'!AZ112</f>
        <v>1283470.7632158408</v>
      </c>
      <c r="W117" s="86">
        <f>'8. Afschrijvingen voor GAW'!BA112</f>
        <v>1240085.8360085448</v>
      </c>
      <c r="X117" s="86">
        <f>'8. Afschrijvingen voor GAW'!BB112</f>
        <v>1198167.4415519179</v>
      </c>
      <c r="Y117" s="86">
        <f>'8. Afschrijvingen voor GAW'!BC112</f>
        <v>1157666.0069079094</v>
      </c>
      <c r="Z117" s="86">
        <f>'8. Afschrijvingen voor GAW'!BD112</f>
        <v>1118533.6348434167</v>
      </c>
      <c r="AB117" s="122"/>
      <c r="AC117" s="87">
        <f t="shared" si="22"/>
        <v>0</v>
      </c>
      <c r="AD117" s="87">
        <f t="shared" si="23"/>
        <v>0</v>
      </c>
      <c r="AE117" s="87">
        <f t="shared" si="24"/>
        <v>0</v>
      </c>
      <c r="AF117" s="87">
        <f t="shared" si="25"/>
        <v>0</v>
      </c>
      <c r="AG117" s="87">
        <f t="shared" si="26"/>
        <v>0</v>
      </c>
      <c r="AH117" s="87">
        <f t="shared" si="27"/>
        <v>0</v>
      </c>
      <c r="AI117" s="87">
        <f t="shared" si="28"/>
        <v>0</v>
      </c>
      <c r="AJ117" s="87">
        <f t="shared" si="29"/>
        <v>38959837.455000006</v>
      </c>
      <c r="AK117" s="87">
        <f t="shared" si="30"/>
        <v>38744799.391125001</v>
      </c>
      <c r="AL117" s="87">
        <f t="shared" si="31"/>
        <v>38767529.673434459</v>
      </c>
      <c r="AM117" s="87">
        <f t="shared" si="32"/>
        <v>37969343.411801964</v>
      </c>
      <c r="AN117" s="87">
        <f t="shared" si="33"/>
        <v>36685872.648586124</v>
      </c>
      <c r="AO117" s="87">
        <f t="shared" si="34"/>
        <v>35445786.812577583</v>
      </c>
      <c r="AP117" s="87">
        <f t="shared" si="35"/>
        <v>34247619.371025667</v>
      </c>
      <c r="AQ117" s="87">
        <f t="shared" si="36"/>
        <v>33089953.364117756</v>
      </c>
      <c r="AR117" s="87">
        <f t="shared" si="37"/>
        <v>31971419.72927434</v>
      </c>
    </row>
    <row r="118" spans="1:44" s="20" customFormat="1" x14ac:dyDescent="0.2">
      <c r="A118" s="40"/>
      <c r="B118" s="86">
        <f>'3. Investeringen'!B99</f>
        <v>85</v>
      </c>
      <c r="C118" s="86" t="str">
        <f>'3. Investeringen'!G99</f>
        <v>Nieuwe investeringen AD</v>
      </c>
      <c r="D118" s="86">
        <f>'3. Investeringen'!K99</f>
        <v>2018</v>
      </c>
      <c r="E118" s="121">
        <f>'3. Investeringen'!N99</f>
        <v>2018</v>
      </c>
      <c r="F118" s="86">
        <f>'3. Investeringen'!O99</f>
        <v>2820747.8663379932</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0</v>
      </c>
      <c r="R118" s="86">
        <f>'8. Afschrijvingen voor GAW'!AV113</f>
        <v>36163.434183820427</v>
      </c>
      <c r="S118" s="86">
        <f>'8. Afschrijvingen voor GAW'!AW113</f>
        <v>73845.732603361292</v>
      </c>
      <c r="T118" s="86">
        <f>'8. Afschrijvingen voor GAW'!AX113</f>
        <v>75913.413116255411</v>
      </c>
      <c r="U118" s="86">
        <f>'8. Afschrijvingen voor GAW'!AY113</f>
        <v>76444.807008069183</v>
      </c>
      <c r="V118" s="86">
        <f>'8. Afschrijvingen voor GAW'!AZ113</f>
        <v>91733.76840968302</v>
      </c>
      <c r="W118" s="86">
        <f>'8. Afschrijvingen voor GAW'!BA113</f>
        <v>88632.908632454302</v>
      </c>
      <c r="X118" s="86">
        <f>'8. Afschrijvingen voor GAW'!BB113</f>
        <v>85636.86665051218</v>
      </c>
      <c r="Y118" s="86">
        <f>'8. Afschrijvingen voor GAW'!BC113</f>
        <v>82742.0993271146</v>
      </c>
      <c r="Z118" s="86">
        <f>'8. Afschrijvingen voor GAW'!BD113</f>
        <v>79945.183293522001</v>
      </c>
      <c r="AB118" s="122"/>
      <c r="AC118" s="87">
        <f t="shared" si="22"/>
        <v>0</v>
      </c>
      <c r="AD118" s="87">
        <f t="shared" si="23"/>
        <v>0</v>
      </c>
      <c r="AE118" s="87">
        <f t="shared" si="24"/>
        <v>0</v>
      </c>
      <c r="AF118" s="87">
        <f t="shared" si="25"/>
        <v>0</v>
      </c>
      <c r="AG118" s="87">
        <f t="shared" si="26"/>
        <v>0</v>
      </c>
      <c r="AH118" s="87">
        <f t="shared" si="27"/>
        <v>0</v>
      </c>
      <c r="AI118" s="87">
        <f t="shared" si="28"/>
        <v>0</v>
      </c>
      <c r="AJ118" s="87">
        <f t="shared" si="29"/>
        <v>2784584.4321541726</v>
      </c>
      <c r="AK118" s="87">
        <f t="shared" si="30"/>
        <v>2769214.9726260486</v>
      </c>
      <c r="AL118" s="87">
        <f t="shared" si="31"/>
        <v>2770839.5787433228</v>
      </c>
      <c r="AM118" s="87">
        <f t="shared" si="32"/>
        <v>2713790.6487864568</v>
      </c>
      <c r="AN118" s="87">
        <f t="shared" si="33"/>
        <v>2622056.8803767739</v>
      </c>
      <c r="AO118" s="87">
        <f t="shared" si="34"/>
        <v>2533423.9717443194</v>
      </c>
      <c r="AP118" s="87">
        <f t="shared" si="35"/>
        <v>2447787.1050938074</v>
      </c>
      <c r="AQ118" s="87">
        <f t="shared" si="36"/>
        <v>2365045.005766693</v>
      </c>
      <c r="AR118" s="87">
        <f t="shared" si="37"/>
        <v>2285099.8224731712</v>
      </c>
    </row>
    <row r="119" spans="1:44" s="20" customFormat="1" x14ac:dyDescent="0.2">
      <c r="A119" s="40"/>
      <c r="B119" s="86">
        <f>'3. Investeringen'!B100</f>
        <v>86</v>
      </c>
      <c r="C119" s="86" t="str">
        <f>'3. Investeringen'!G100</f>
        <v>Nieuwe investeringen AD</v>
      </c>
      <c r="D119" s="86">
        <f>'3. Investeringen'!K100</f>
        <v>2019</v>
      </c>
      <c r="E119" s="121">
        <f>'3. Investeringen'!N100</f>
        <v>2019</v>
      </c>
      <c r="F119" s="86">
        <f>'3. Investeringen'!O100</f>
        <v>29199805.454226777</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0</v>
      </c>
      <c r="R119" s="86">
        <f>'8. Afschrijvingen voor GAW'!AV114</f>
        <v>0</v>
      </c>
      <c r="S119" s="86">
        <f>'8. Afschrijvingen voor GAW'!AW114</f>
        <v>374356.48018239456</v>
      </c>
      <c r="T119" s="86">
        <f>'8. Afschrijvingen voor GAW'!AX114</f>
        <v>769676.92325500329</v>
      </c>
      <c r="U119" s="86">
        <f>'8. Afschrijvingen voor GAW'!AY114</f>
        <v>775064.6617177882</v>
      </c>
      <c r="V119" s="86">
        <f>'8. Afschrijvingen voor GAW'!AZ114</f>
        <v>930077.59406134579</v>
      </c>
      <c r="W119" s="86">
        <f>'8. Afschrijvingen voor GAW'!BA114</f>
        <v>899499.70055795927</v>
      </c>
      <c r="X119" s="86">
        <f>'8. Afschrijvingen voor GAW'!BB114</f>
        <v>869927.10766290303</v>
      </c>
      <c r="Y119" s="86">
        <f>'8. Afschrijvingen voor GAW'!BC114</f>
        <v>841326.76439727331</v>
      </c>
      <c r="Z119" s="86">
        <f>'8. Afschrijvingen voor GAW'!BD114</f>
        <v>813666.70638969168</v>
      </c>
      <c r="AB119" s="122"/>
      <c r="AC119" s="87">
        <f t="shared" si="22"/>
        <v>0</v>
      </c>
      <c r="AD119" s="87">
        <f t="shared" si="23"/>
        <v>0</v>
      </c>
      <c r="AE119" s="87">
        <f t="shared" si="24"/>
        <v>0</v>
      </c>
      <c r="AF119" s="87">
        <f t="shared" si="25"/>
        <v>0</v>
      </c>
      <c r="AG119" s="87">
        <f t="shared" si="26"/>
        <v>0</v>
      </c>
      <c r="AH119" s="87">
        <f t="shared" si="27"/>
        <v>0</v>
      </c>
      <c r="AI119" s="87">
        <f t="shared" si="28"/>
        <v>0</v>
      </c>
      <c r="AJ119" s="87">
        <f t="shared" si="29"/>
        <v>0</v>
      </c>
      <c r="AK119" s="87">
        <f t="shared" si="30"/>
        <v>28825448.974044383</v>
      </c>
      <c r="AL119" s="87">
        <f t="shared" si="31"/>
        <v>28862884.622062624</v>
      </c>
      <c r="AM119" s="87">
        <f t="shared" si="32"/>
        <v>28289860.152699273</v>
      </c>
      <c r="AN119" s="87">
        <f t="shared" si="33"/>
        <v>27359782.558637928</v>
      </c>
      <c r="AO119" s="87">
        <f t="shared" si="34"/>
        <v>26460282.85807997</v>
      </c>
      <c r="AP119" s="87">
        <f t="shared" si="35"/>
        <v>25590355.750417069</v>
      </c>
      <c r="AQ119" s="87">
        <f t="shared" si="36"/>
        <v>24749028.986019794</v>
      </c>
      <c r="AR119" s="87">
        <f t="shared" si="37"/>
        <v>23935362.279630102</v>
      </c>
    </row>
    <row r="120" spans="1:44" s="20" customFormat="1" x14ac:dyDescent="0.2">
      <c r="A120" s="40"/>
      <c r="B120" s="86">
        <f>'3. Investeringen'!B101</f>
        <v>87</v>
      </c>
      <c r="C120" s="86" t="str">
        <f>'3. Investeringen'!G101</f>
        <v>Nieuwe investeringen AD</v>
      </c>
      <c r="D120" s="86">
        <f>'3. Investeringen'!K101</f>
        <v>2019</v>
      </c>
      <c r="E120" s="121">
        <f>'3. Investeringen'!N101</f>
        <v>2019</v>
      </c>
      <c r="F120" s="86">
        <f>'3. Investeringen'!O101</f>
        <v>2478819.1966379168</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0</v>
      </c>
      <c r="S120" s="86">
        <f>'8. Afschrijvingen voor GAW'!AW115</f>
        <v>31779.733290229702</v>
      </c>
      <c r="T120" s="86">
        <f>'8. Afschrijvingen voor GAW'!AX115</f>
        <v>65339.131644712259</v>
      </c>
      <c r="U120" s="86">
        <f>'8. Afschrijvingen voor GAW'!AY115</f>
        <v>65796.505566225242</v>
      </c>
      <c r="V120" s="86">
        <f>'8. Afschrijvingen voor GAW'!AZ115</f>
        <v>78955.806679470305</v>
      </c>
      <c r="W120" s="86">
        <f>'8. Afschrijvingen voor GAW'!BA115</f>
        <v>76359.999336583598</v>
      </c>
      <c r="X120" s="86">
        <f>'8. Afschrijvingen voor GAW'!BB115</f>
        <v>73849.533604969882</v>
      </c>
      <c r="Y120" s="86">
        <f>'8. Afschrijvingen voor GAW'!BC115</f>
        <v>71421.603733025666</v>
      </c>
      <c r="Z120" s="86">
        <f>'8. Afschrijvingen voor GAW'!BD115</f>
        <v>69073.496213035789</v>
      </c>
      <c r="AB120" s="122"/>
      <c r="AC120" s="87">
        <f t="shared" si="22"/>
        <v>0</v>
      </c>
      <c r="AD120" s="87">
        <f t="shared" si="23"/>
        <v>0</v>
      </c>
      <c r="AE120" s="87">
        <f t="shared" si="24"/>
        <v>0</v>
      </c>
      <c r="AF120" s="87">
        <f t="shared" si="25"/>
        <v>0</v>
      </c>
      <c r="AG120" s="87">
        <f t="shared" si="26"/>
        <v>0</v>
      </c>
      <c r="AH120" s="87">
        <f t="shared" si="27"/>
        <v>0</v>
      </c>
      <c r="AI120" s="87">
        <f t="shared" si="28"/>
        <v>0</v>
      </c>
      <c r="AJ120" s="87">
        <f t="shared" si="29"/>
        <v>0</v>
      </c>
      <c r="AK120" s="87">
        <f t="shared" si="30"/>
        <v>2447039.4633476869</v>
      </c>
      <c r="AL120" s="87">
        <f t="shared" si="31"/>
        <v>2450217.4366767099</v>
      </c>
      <c r="AM120" s="87">
        <f t="shared" si="32"/>
        <v>2401572.453167221</v>
      </c>
      <c r="AN120" s="87">
        <f t="shared" si="33"/>
        <v>2322616.6464877506</v>
      </c>
      <c r="AO120" s="87">
        <f t="shared" si="34"/>
        <v>2246256.647151167</v>
      </c>
      <c r="AP120" s="87">
        <f t="shared" si="35"/>
        <v>2172407.1135461973</v>
      </c>
      <c r="AQ120" s="87">
        <f t="shared" si="36"/>
        <v>2100985.5098131718</v>
      </c>
      <c r="AR120" s="87">
        <f t="shared" si="37"/>
        <v>2031912.0136001359</v>
      </c>
    </row>
    <row r="121" spans="1:44" s="20" customFormat="1" x14ac:dyDescent="0.2">
      <c r="A121" s="40"/>
      <c r="B121" s="86">
        <f>'3. Investeringen'!B102</f>
        <v>88</v>
      </c>
      <c r="C121" s="86" t="str">
        <f>'3. Investeringen'!G102</f>
        <v>Start-GAW excl. bijzonderheden AD</v>
      </c>
      <c r="D121" s="86">
        <f>'3. Investeringen'!K102</f>
        <v>2008</v>
      </c>
      <c r="E121" s="121">
        <f>'3. Investeringen'!N102</f>
        <v>2011</v>
      </c>
      <c r="F121" s="86">
        <f>'3. Investeringen'!O102</f>
        <v>14890160.815766187</v>
      </c>
      <c r="G121" s="86">
        <f>'3. Investeringen'!P102</f>
        <v>14890160.815766189</v>
      </c>
      <c r="I121" s="86">
        <f>'6. Investeringen per jaar'!I102</f>
        <v>1</v>
      </c>
      <c r="K121" s="86">
        <f>'8. Afschrijvingen voor GAW'!AO116</f>
        <v>629729.71783344494</v>
      </c>
      <c r="L121" s="86">
        <f>'8. Afschrijvingen voor GAW'!AP116</f>
        <v>646102.69049711444</v>
      </c>
      <c r="M121" s="86">
        <f>'8. Afschrijvingen voor GAW'!AQ116</f>
        <v>660963.05237854808</v>
      </c>
      <c r="N121" s="86">
        <f>'8. Afschrijvingen voor GAW'!AR116</f>
        <v>679470.01784514741</v>
      </c>
      <c r="O121" s="86">
        <f>'8. Afschrijvingen voor GAW'!AS116</f>
        <v>686264.71802359878</v>
      </c>
      <c r="P121" s="86">
        <f>'8. Afschrijvingen voor GAW'!AT116</f>
        <v>691754.83576778765</v>
      </c>
      <c r="Q121" s="86">
        <f>'8. Afschrijvingen voor GAW'!AU116</f>
        <v>693138.34543932322</v>
      </c>
      <c r="R121" s="86">
        <f>'8. Afschrijvingen voor GAW'!AV116</f>
        <v>702842.28227547382</v>
      </c>
      <c r="S121" s="86">
        <f>'8. Afschrijvingen voor GAW'!AW116</f>
        <v>717601.97020325868</v>
      </c>
      <c r="T121" s="86">
        <f>'8. Afschrijvingen voor GAW'!AX116</f>
        <v>737694.82536895003</v>
      </c>
      <c r="U121" s="86">
        <f>'8. Afschrijvingen voor GAW'!AY116</f>
        <v>742858.68914653256</v>
      </c>
      <c r="V121" s="86">
        <f>'8. Afschrijvingen voor GAW'!AZ116</f>
        <v>891430.42697583884</v>
      </c>
      <c r="W121" s="86">
        <f>'8. Afschrijvingen voor GAW'!BA116</f>
        <v>809144.54140883824</v>
      </c>
      <c r="X121" s="86">
        <f>'8. Afschrijvingen voor GAW'!BB116</f>
        <v>734454.27604802244</v>
      </c>
      <c r="Y121" s="86">
        <f>'8. Afschrijvingen voor GAW'!BC116</f>
        <v>722213.37144722219</v>
      </c>
      <c r="Z121" s="86">
        <f>'8. Afschrijvingen voor GAW'!BD116</f>
        <v>722213.37144722219</v>
      </c>
      <c r="AB121" s="122"/>
      <c r="AC121" s="87">
        <f t="shared" si="22"/>
        <v>14483783.510169236</v>
      </c>
      <c r="AD121" s="87">
        <f t="shared" si="23"/>
        <v>14214259.190936521</v>
      </c>
      <c r="AE121" s="87">
        <f t="shared" si="24"/>
        <v>13880224.099949511</v>
      </c>
      <c r="AF121" s="87">
        <f t="shared" si="25"/>
        <v>13589400.35690295</v>
      </c>
      <c r="AG121" s="87">
        <f t="shared" si="26"/>
        <v>13039029.642448381</v>
      </c>
      <c r="AH121" s="87">
        <f t="shared" si="27"/>
        <v>12451587.04382018</v>
      </c>
      <c r="AI121" s="87">
        <f t="shared" si="28"/>
        <v>11783351.872468498</v>
      </c>
      <c r="AJ121" s="87">
        <f t="shared" si="29"/>
        <v>11245476.516407583</v>
      </c>
      <c r="AK121" s="87">
        <f t="shared" si="30"/>
        <v>10764029.553048883</v>
      </c>
      <c r="AL121" s="87">
        <f t="shared" si="31"/>
        <v>10327727.555165302</v>
      </c>
      <c r="AM121" s="87">
        <f t="shared" si="32"/>
        <v>9657162.9589049257</v>
      </c>
      <c r="AN121" s="87">
        <f t="shared" si="33"/>
        <v>8765732.5319290869</v>
      </c>
      <c r="AO121" s="87">
        <f t="shared" si="34"/>
        <v>7956587.9905202482</v>
      </c>
      <c r="AP121" s="87">
        <f t="shared" si="35"/>
        <v>7222133.7144722259</v>
      </c>
      <c r="AQ121" s="87">
        <f t="shared" si="36"/>
        <v>6499920.3430250036</v>
      </c>
      <c r="AR121" s="87">
        <f t="shared" si="37"/>
        <v>5777706.9715777813</v>
      </c>
    </row>
    <row r="122" spans="1:44" s="20" customFormat="1" x14ac:dyDescent="0.2">
      <c r="A122" s="40"/>
      <c r="B122" s="86">
        <f>'3. Investeringen'!B103</f>
        <v>89</v>
      </c>
      <c r="C122" s="86" t="str">
        <f>'3. Investeringen'!G103</f>
        <v>Start-GAW excl. bijzonderheden TD</v>
      </c>
      <c r="D122" s="86">
        <f>'3. Investeringen'!K103</f>
        <v>2004</v>
      </c>
      <c r="E122" s="121">
        <f>'3. Investeringen'!N103</f>
        <v>2011</v>
      </c>
      <c r="F122" s="86">
        <f>'3. Investeringen'!O103</f>
        <v>138806307.62290195</v>
      </c>
      <c r="G122" s="86">
        <f>'3. Investeringen'!P103</f>
        <v>151592556.20041192</v>
      </c>
      <c r="I122" s="86">
        <f>'6. Investeringen per jaar'!I103</f>
        <v>1</v>
      </c>
      <c r="K122" s="86">
        <f>'8. Afschrijvingen voor GAW'!AO117</f>
        <v>5719942.176335223</v>
      </c>
      <c r="L122" s="86">
        <f>'8. Afschrijvingen voor GAW'!AP117</f>
        <v>5868660.6729199402</v>
      </c>
      <c r="M122" s="86">
        <f>'8. Afschrijvingen voor GAW'!AQ117</f>
        <v>6003639.8683970971</v>
      </c>
      <c r="N122" s="86">
        <f>'8. Afschrijvingen voor GAW'!AR117</f>
        <v>6171741.7847122159</v>
      </c>
      <c r="O122" s="86">
        <f>'8. Afschrijvingen voor GAW'!AS117</f>
        <v>6233459.202559338</v>
      </c>
      <c r="P122" s="86">
        <f>'8. Afschrijvingen voor GAW'!AT117</f>
        <v>6283326.8761798125</v>
      </c>
      <c r="Q122" s="86">
        <f>'8. Afschrijvingen voor GAW'!AU117</f>
        <v>6295893.529932173</v>
      </c>
      <c r="R122" s="86">
        <f>'8. Afschrijvingen voor GAW'!AV117</f>
        <v>6384036.039351223</v>
      </c>
      <c r="S122" s="86">
        <f>'8. Afschrijvingen voor GAW'!AW117</f>
        <v>6518100.7961775977</v>
      </c>
      <c r="T122" s="86">
        <f>'8. Afschrijvingen voor GAW'!AX117</f>
        <v>6700607.6184705701</v>
      </c>
      <c r="U122" s="86">
        <f>'8. Afschrijvingen voor GAW'!AY117</f>
        <v>6747511.8717998639</v>
      </c>
      <c r="V122" s="86">
        <f>'8. Afschrijvingen voor GAW'!AZ117</f>
        <v>8097014.2461598348</v>
      </c>
      <c r="W122" s="86">
        <f>'8. Afschrijvingen voor GAW'!BA117</f>
        <v>7485918.8313553212</v>
      </c>
      <c r="X122" s="86">
        <f>'8. Afschrijvingen voor GAW'!BB117</f>
        <v>6920943.8252153015</v>
      </c>
      <c r="Y122" s="86">
        <f>'8. Afschrijvingen voor GAW'!BC117</f>
        <v>6572214.0975881675</v>
      </c>
      <c r="Z122" s="86">
        <f>'8. Afschrijvingen voor GAW'!BD117</f>
        <v>6572214.0975881675</v>
      </c>
      <c r="AB122" s="122"/>
      <c r="AC122" s="87">
        <f t="shared" si="22"/>
        <v>148146502.36708286</v>
      </c>
      <c r="AD122" s="87">
        <f t="shared" si="23"/>
        <v>146129650.75570709</v>
      </c>
      <c r="AE122" s="87">
        <f t="shared" si="24"/>
        <v>143486992.85469124</v>
      </c>
      <c r="AF122" s="87">
        <f t="shared" si="25"/>
        <v>141332886.86991036</v>
      </c>
      <c r="AG122" s="87">
        <f t="shared" si="26"/>
        <v>136512756.53605011</v>
      </c>
      <c r="AH122" s="87">
        <f t="shared" si="27"/>
        <v>131321531.71215871</v>
      </c>
      <c r="AI122" s="87">
        <f t="shared" si="28"/>
        <v>125288281.24565086</v>
      </c>
      <c r="AJ122" s="87">
        <f t="shared" si="29"/>
        <v>120658281.14373875</v>
      </c>
      <c r="AK122" s="87">
        <f t="shared" si="30"/>
        <v>116674004.25157966</v>
      </c>
      <c r="AL122" s="87">
        <f t="shared" si="31"/>
        <v>113240268.75215332</v>
      </c>
      <c r="AM122" s="87">
        <f t="shared" si="32"/>
        <v>107285438.76161852</v>
      </c>
      <c r="AN122" s="87">
        <f t="shared" si="33"/>
        <v>99188424.515458688</v>
      </c>
      <c r="AO122" s="87">
        <f t="shared" si="34"/>
        <v>91702505.68410337</v>
      </c>
      <c r="AP122" s="87">
        <f t="shared" si="35"/>
        <v>84781561.858888075</v>
      </c>
      <c r="AQ122" s="87">
        <f t="shared" si="36"/>
        <v>78209347.761299908</v>
      </c>
      <c r="AR122" s="87">
        <f t="shared" si="37"/>
        <v>71637133.663711742</v>
      </c>
    </row>
    <row r="123" spans="1:44" s="20" customFormat="1" x14ac:dyDescent="0.2">
      <c r="A123" s="40"/>
      <c r="B123" s="86">
        <f>'3. Investeringen'!B104</f>
        <v>90</v>
      </c>
      <c r="C123" s="86" t="str">
        <f>'3. Investeringen'!G104</f>
        <v>Nieuwe investeringen TD</v>
      </c>
      <c r="D123" s="86">
        <f>'3. Investeringen'!K104</f>
        <v>2004</v>
      </c>
      <c r="E123" s="121">
        <f>'3. Investeringen'!N104</f>
        <v>2011</v>
      </c>
      <c r="F123" s="86">
        <f>'3. Investeringen'!O104</f>
        <v>661793.16187627369</v>
      </c>
      <c r="G123" s="86">
        <f>'3. Investeringen'!P104</f>
        <v>722754.74222199409</v>
      </c>
      <c r="I123" s="86">
        <f>'6. Investeringen per jaar'!I104</f>
        <v>1</v>
      </c>
      <c r="K123" s="86">
        <f>'8. Afschrijvingen voor GAW'!AO118</f>
        <v>15125.692027944819</v>
      </c>
      <c r="L123" s="86">
        <f>'8. Afschrijvingen voor GAW'!AP118</f>
        <v>15518.960020671388</v>
      </c>
      <c r="M123" s="86">
        <f>'8. Afschrijvingen voor GAW'!AQ118</f>
        <v>15875.896101146827</v>
      </c>
      <c r="N123" s="86">
        <f>'8. Afschrijvingen voor GAW'!AR118</f>
        <v>16320.421191978938</v>
      </c>
      <c r="O123" s="86">
        <f>'8. Afschrijvingen voor GAW'!AS118</f>
        <v>16483.625403898728</v>
      </c>
      <c r="P123" s="86">
        <f>'8. Afschrijvingen voor GAW'!AT118</f>
        <v>16615.494407129918</v>
      </c>
      <c r="Q123" s="86">
        <f>'8. Afschrijvingen voor GAW'!AU118</f>
        <v>16648.725395944177</v>
      </c>
      <c r="R123" s="86">
        <f>'8. Afschrijvingen voor GAW'!AV118</f>
        <v>16881.807551487396</v>
      </c>
      <c r="S123" s="86">
        <f>'8. Afschrijvingen voor GAW'!AW118</f>
        <v>17236.325510068629</v>
      </c>
      <c r="T123" s="86">
        <f>'8. Afschrijvingen voor GAW'!AX118</f>
        <v>17718.942624350548</v>
      </c>
      <c r="U123" s="86">
        <f>'8. Afschrijvingen voor GAW'!AY118</f>
        <v>17842.975222721001</v>
      </c>
      <c r="V123" s="86">
        <f>'8. Afschrijvingen voor GAW'!AZ118</f>
        <v>21411.570267265201</v>
      </c>
      <c r="W123" s="86">
        <f>'8. Afschrijvingen voor GAW'!BA118</f>
        <v>20726.400018712713</v>
      </c>
      <c r="X123" s="86">
        <f>'8. Afschrijvingen voor GAW'!BB118</f>
        <v>20063.155218113905</v>
      </c>
      <c r="Y123" s="86">
        <f>'8. Afschrijvingen voor GAW'!BC118</f>
        <v>19421.134251134259</v>
      </c>
      <c r="Z123" s="86">
        <f>'8. Afschrijvingen voor GAW'!BD118</f>
        <v>18799.657955097962</v>
      </c>
      <c r="AB123" s="122"/>
      <c r="AC123" s="87">
        <f t="shared" si="22"/>
        <v>718470.37132737914</v>
      </c>
      <c r="AD123" s="87">
        <f t="shared" si="23"/>
        <v>721631.64096121967</v>
      </c>
      <c r="AE123" s="87">
        <f t="shared" si="24"/>
        <v>722353.27260218083</v>
      </c>
      <c r="AF123" s="87">
        <f t="shared" si="25"/>
        <v>726258.74304306298</v>
      </c>
      <c r="AG123" s="87">
        <f t="shared" si="26"/>
        <v>717037.7050695949</v>
      </c>
      <c r="AH123" s="87">
        <f t="shared" si="27"/>
        <v>706158.51230302174</v>
      </c>
      <c r="AI123" s="87">
        <f t="shared" si="28"/>
        <v>690922.10393168358</v>
      </c>
      <c r="AJ123" s="87">
        <f t="shared" si="29"/>
        <v>683713.20583523985</v>
      </c>
      <c r="AK123" s="87">
        <f t="shared" si="30"/>
        <v>680834.85764771118</v>
      </c>
      <c r="AL123" s="87">
        <f t="shared" si="31"/>
        <v>682179.29103749653</v>
      </c>
      <c r="AM123" s="87">
        <f t="shared" si="32"/>
        <v>669111.57085203798</v>
      </c>
      <c r="AN123" s="87">
        <f t="shared" si="33"/>
        <v>647700.00058477279</v>
      </c>
      <c r="AO123" s="87">
        <f t="shared" si="34"/>
        <v>626973.60056606005</v>
      </c>
      <c r="AP123" s="87">
        <f t="shared" si="35"/>
        <v>606910.44534794614</v>
      </c>
      <c r="AQ123" s="87">
        <f t="shared" si="36"/>
        <v>587489.3110968119</v>
      </c>
      <c r="AR123" s="87">
        <f t="shared" si="37"/>
        <v>568689.65314171393</v>
      </c>
    </row>
    <row r="124" spans="1:44" s="20" customFormat="1" x14ac:dyDescent="0.2">
      <c r="A124" s="40"/>
      <c r="B124" s="86">
        <f>'3. Investeringen'!B105</f>
        <v>91</v>
      </c>
      <c r="C124" s="86" t="str">
        <f>'3. Investeringen'!G105</f>
        <v>Nieuwe investeringen TD</v>
      </c>
      <c r="D124" s="86">
        <f>'3. Investeringen'!K105</f>
        <v>2004</v>
      </c>
      <c r="E124" s="121">
        <f>'3. Investeringen'!N105</f>
        <v>2011</v>
      </c>
      <c r="F124" s="86">
        <f>'3. Investeringen'!O105</f>
        <v>1702010.0598881182</v>
      </c>
      <c r="G124" s="86">
        <f>'3. Investeringen'!P105</f>
        <v>1858792.0107939392</v>
      </c>
      <c r="I124" s="86">
        <f>'6. Investeringen per jaar'!I105</f>
        <v>1</v>
      </c>
      <c r="K124" s="86">
        <f>'8. Afschrijvingen voor GAW'!AO119</f>
        <v>49004.516648203826</v>
      </c>
      <c r="L124" s="86">
        <f>'8. Afschrijvingen voor GAW'!AP119</f>
        <v>50278.634081057135</v>
      </c>
      <c r="M124" s="86">
        <f>'8. Afschrijvingen voor GAW'!AQ119</f>
        <v>51435.042664921435</v>
      </c>
      <c r="N124" s="86">
        <f>'8. Afschrijvingen voor GAW'!AR119</f>
        <v>52875.223859539241</v>
      </c>
      <c r="O124" s="86">
        <f>'8. Afschrijvingen voor GAW'!AS119</f>
        <v>53403.976098134626</v>
      </c>
      <c r="P124" s="86">
        <f>'8. Afschrijvingen voor GAW'!AT119</f>
        <v>53831.207906919706</v>
      </c>
      <c r="Q124" s="86">
        <f>'8. Afschrijvingen voor GAW'!AU119</f>
        <v>53938.87032273355</v>
      </c>
      <c r="R124" s="86">
        <f>'8. Afschrijvingen voor GAW'!AV119</f>
        <v>54694.014507251813</v>
      </c>
      <c r="S124" s="86">
        <f>'8. Afschrijvingen voor GAW'!AW119</f>
        <v>55842.588811904097</v>
      </c>
      <c r="T124" s="86">
        <f>'8. Afschrijvingen voor GAW'!AX119</f>
        <v>57406.181298637413</v>
      </c>
      <c r="U124" s="86">
        <f>'8. Afschrijvingen voor GAW'!AY119</f>
        <v>57808.024567727873</v>
      </c>
      <c r="V124" s="86">
        <f>'8. Afschrijvingen voor GAW'!AZ119</f>
        <v>69369.629481273441</v>
      </c>
      <c r="W124" s="86">
        <f>'8. Afschrijvingen voor GAW'!BA119</f>
        <v>66342.59110390878</v>
      </c>
      <c r="X124" s="86">
        <f>'8. Afschrijvingen voor GAW'!BB119</f>
        <v>63447.641673920021</v>
      </c>
      <c r="Y124" s="86">
        <f>'8. Afschrijvingen voor GAW'!BC119</f>
        <v>60679.017309967159</v>
      </c>
      <c r="Z124" s="86">
        <f>'8. Afschrijvingen voor GAW'!BD119</f>
        <v>58031.205645532231</v>
      </c>
      <c r="AB124" s="122"/>
      <c r="AC124" s="87">
        <f t="shared" si="22"/>
        <v>1837669.3743076443</v>
      </c>
      <c r="AD124" s="87">
        <f t="shared" si="23"/>
        <v>1835170.143958586</v>
      </c>
      <c r="AE124" s="87">
        <f t="shared" si="24"/>
        <v>1825944.0146047119</v>
      </c>
      <c r="AF124" s="87">
        <f t="shared" si="25"/>
        <v>1824195.2231541045</v>
      </c>
      <c r="AG124" s="87">
        <f t="shared" si="26"/>
        <v>1789033.1992875109</v>
      </c>
      <c r="AH124" s="87">
        <f t="shared" si="27"/>
        <v>1749514.2569748913</v>
      </c>
      <c r="AI124" s="87">
        <f t="shared" si="28"/>
        <v>1699074.4151661075</v>
      </c>
      <c r="AJ124" s="87">
        <f t="shared" si="29"/>
        <v>1668167.4424711813</v>
      </c>
      <c r="AK124" s="87">
        <f t="shared" si="30"/>
        <v>1647356.3699511718</v>
      </c>
      <c r="AL124" s="87">
        <f t="shared" si="31"/>
        <v>1636076.1670111674</v>
      </c>
      <c r="AM124" s="87">
        <f t="shared" si="32"/>
        <v>1589720.6756125174</v>
      </c>
      <c r="AN124" s="87">
        <f t="shared" si="33"/>
        <v>1520351.0461312439</v>
      </c>
      <c r="AO124" s="87">
        <f t="shared" si="34"/>
        <v>1454008.4550273351</v>
      </c>
      <c r="AP124" s="87">
        <f t="shared" si="35"/>
        <v>1390560.8133534151</v>
      </c>
      <c r="AQ124" s="87">
        <f t="shared" si="36"/>
        <v>1329881.7960434479</v>
      </c>
      <c r="AR124" s="87">
        <f t="shared" si="37"/>
        <v>1271850.5903979158</v>
      </c>
    </row>
    <row r="125" spans="1:44" s="20" customFormat="1" x14ac:dyDescent="0.2">
      <c r="A125" s="40"/>
      <c r="B125" s="86">
        <f>'3. Investeringen'!B106</f>
        <v>92</v>
      </c>
      <c r="C125" s="86" t="str">
        <f>'3. Investeringen'!G106</f>
        <v>Nieuwe investeringen TD</v>
      </c>
      <c r="D125" s="86">
        <f>'3. Investeringen'!K106</f>
        <v>2004</v>
      </c>
      <c r="E125" s="121">
        <f>'3. Investeringen'!N106</f>
        <v>2011</v>
      </c>
      <c r="F125" s="86">
        <f>'3. Investeringen'!O106</f>
        <v>241988.53070917877</v>
      </c>
      <c r="G125" s="86">
        <f>'3. Investeringen'!P106</f>
        <v>264279.48822790949</v>
      </c>
      <c r="I125" s="86">
        <f>'6. Investeringen per jaar'!I106</f>
        <v>1</v>
      </c>
      <c r="K125" s="86">
        <f>'8. Afschrijvingen voor GAW'!AO120</f>
        <v>11414.624704311826</v>
      </c>
      <c r="L125" s="86">
        <f>'8. Afschrijvingen voor GAW'!AP120</f>
        <v>11711.404946623936</v>
      </c>
      <c r="M125" s="86">
        <f>'8. Afschrijvingen voor GAW'!AQ120</f>
        <v>11980.767260396284</v>
      </c>
      <c r="N125" s="86">
        <f>'8. Afschrijvingen voor GAW'!AR120</f>
        <v>12316.228743687379</v>
      </c>
      <c r="O125" s="86">
        <f>'8. Afschrijvingen voor GAW'!AS120</f>
        <v>12439.391031124254</v>
      </c>
      <c r="P125" s="86">
        <f>'8. Afschrijvingen voor GAW'!AT120</f>
        <v>12538.906159373248</v>
      </c>
      <c r="Q125" s="86">
        <f>'8. Afschrijvingen voor GAW'!AU120</f>
        <v>12563.983971691994</v>
      </c>
      <c r="R125" s="86">
        <f>'8. Afschrijvingen voor GAW'!AV120</f>
        <v>12739.879747295683</v>
      </c>
      <c r="S125" s="86">
        <f>'8. Afschrijvingen voor GAW'!AW120</f>
        <v>13007.41722198889</v>
      </c>
      <c r="T125" s="86">
        <f>'8. Afschrijvingen voor GAW'!AX120</f>
        <v>13371.624904204578</v>
      </c>
      <c r="U125" s="86">
        <f>'8. Afschrijvingen voor GAW'!AY120</f>
        <v>13465.22627853401</v>
      </c>
      <c r="V125" s="86">
        <f>'8. Afschrijvingen voor GAW'!AZ120</f>
        <v>16158.271534240812</v>
      </c>
      <c r="W125" s="86">
        <f>'8. Afschrijvingen voor GAW'!BA120</f>
        <v>14607.077466953691</v>
      </c>
      <c r="X125" s="86">
        <f>'8. Afschrijvingen voor GAW'!BB120</f>
        <v>13204.79803012614</v>
      </c>
      <c r="Y125" s="86">
        <f>'8. Afschrijvingen voor GAW'!BC120</f>
        <v>13088.966468458366</v>
      </c>
      <c r="Z125" s="86">
        <f>'8. Afschrijvingen voor GAW'!BD120</f>
        <v>13088.966468458366</v>
      </c>
      <c r="AB125" s="122"/>
      <c r="AC125" s="87">
        <f t="shared" si="22"/>
        <v>256829.05584701628</v>
      </c>
      <c r="AD125" s="87">
        <f t="shared" si="23"/>
        <v>251795.20635241477</v>
      </c>
      <c r="AE125" s="87">
        <f t="shared" si="24"/>
        <v>245605.72883812402</v>
      </c>
      <c r="AF125" s="87">
        <f t="shared" si="25"/>
        <v>240166.4605019041</v>
      </c>
      <c r="AG125" s="87">
        <f t="shared" si="26"/>
        <v>230128.73407579889</v>
      </c>
      <c r="AH125" s="87">
        <f t="shared" si="27"/>
        <v>219430.85778903204</v>
      </c>
      <c r="AI125" s="87">
        <f t="shared" si="28"/>
        <v>207305.73553291813</v>
      </c>
      <c r="AJ125" s="87">
        <f t="shared" si="29"/>
        <v>197468.13608308329</v>
      </c>
      <c r="AK125" s="87">
        <f t="shared" si="30"/>
        <v>188607.54971883912</v>
      </c>
      <c r="AL125" s="87">
        <f t="shared" si="31"/>
        <v>180516.93620676204</v>
      </c>
      <c r="AM125" s="87">
        <f t="shared" si="32"/>
        <v>168315.32848167533</v>
      </c>
      <c r="AN125" s="87">
        <f t="shared" si="33"/>
        <v>152157.05694743452</v>
      </c>
      <c r="AO125" s="87">
        <f t="shared" si="34"/>
        <v>137549.97948048083</v>
      </c>
      <c r="AP125" s="87">
        <f t="shared" si="35"/>
        <v>124345.18145035469</v>
      </c>
      <c r="AQ125" s="87">
        <f t="shared" si="36"/>
        <v>111256.21498189632</v>
      </c>
      <c r="AR125" s="87">
        <f t="shared" si="37"/>
        <v>98167.248513437953</v>
      </c>
    </row>
    <row r="126" spans="1:44" s="20" customFormat="1" x14ac:dyDescent="0.2">
      <c r="A126" s="40"/>
      <c r="B126" s="86">
        <f>'3. Investeringen'!B107</f>
        <v>93</v>
      </c>
      <c r="C126" s="86" t="str">
        <f>'3. Investeringen'!G107</f>
        <v>Nieuwe investeringen TD</v>
      </c>
      <c r="D126" s="86">
        <f>'3. Investeringen'!K107</f>
        <v>2004</v>
      </c>
      <c r="E126" s="121">
        <f>'3. Investeringen'!N107</f>
        <v>2011</v>
      </c>
      <c r="F126" s="86">
        <f>'3. Investeringen'!O107</f>
        <v>171928.67402355556</v>
      </c>
      <c r="G126" s="86">
        <f>'3. Investeringen'!P107</f>
        <v>187766.01456890817</v>
      </c>
      <c r="I126" s="86">
        <f>'6. Investeringen per jaar'!I107</f>
        <v>1</v>
      </c>
      <c r="K126" s="86">
        <f>'8. Afschrijvingen voor GAW'!AO121</f>
        <v>10301.757015537387</v>
      </c>
      <c r="L126" s="86">
        <f>'8. Afschrijvingen voor GAW'!AP121</f>
        <v>10569.602697941356</v>
      </c>
      <c r="M126" s="86">
        <f>'8. Afschrijvingen voor GAW'!AQ121</f>
        <v>10812.703559994006</v>
      </c>
      <c r="N126" s="86">
        <f>'8. Afschrijvingen voor GAW'!AR121</f>
        <v>11115.459259673838</v>
      </c>
      <c r="O126" s="86">
        <f>'8. Afschrijvingen voor GAW'!AS121</f>
        <v>11226.613852270577</v>
      </c>
      <c r="P126" s="86">
        <f>'8. Afschrijvingen voor GAW'!AT121</f>
        <v>11316.426763088741</v>
      </c>
      <c r="Q126" s="86">
        <f>'8. Afschrijvingen voor GAW'!AU121</f>
        <v>11339.059616614919</v>
      </c>
      <c r="R126" s="86">
        <f>'8. Afschrijvingen voor GAW'!AV121</f>
        <v>11497.806451247528</v>
      </c>
      <c r="S126" s="86">
        <f>'8. Afschrijvingen voor GAW'!AW121</f>
        <v>11739.260386723725</v>
      </c>
      <c r="T126" s="86">
        <f>'8. Afschrijvingen voor GAW'!AX121</f>
        <v>12067.959677551989</v>
      </c>
      <c r="U126" s="86">
        <f>'8. Afschrijvingen voor GAW'!AY121</f>
        <v>12152.435395294851</v>
      </c>
      <c r="V126" s="86">
        <f>'8. Afschrijvingen voor GAW'!AZ121</f>
        <v>14582.922474353827</v>
      </c>
      <c r="W126" s="86">
        <f>'8. Afschrijvingen voor GAW'!BA121</f>
        <v>12249.654878457217</v>
      </c>
      <c r="X126" s="86">
        <f>'8. Afschrijvingen voor GAW'!BB121</f>
        <v>11692.852383981888</v>
      </c>
      <c r="Y126" s="86">
        <f>'8. Afschrijvingen voor GAW'!BC121</f>
        <v>11692.852383981888</v>
      </c>
      <c r="Z126" s="86">
        <f>'8. Afschrijvingen voor GAW'!BD121</f>
        <v>11692.852383981888</v>
      </c>
      <c r="AB126" s="122"/>
      <c r="AC126" s="87">
        <f t="shared" si="22"/>
        <v>180280.7477719044</v>
      </c>
      <c r="AD126" s="87">
        <f t="shared" si="23"/>
        <v>174398.44451603256</v>
      </c>
      <c r="AE126" s="87">
        <f t="shared" si="24"/>
        <v>167596.90517990728</v>
      </c>
      <c r="AF126" s="87">
        <f t="shared" si="25"/>
        <v>161174.15926527084</v>
      </c>
      <c r="AG126" s="87">
        <f t="shared" si="26"/>
        <v>151559.28700565296</v>
      </c>
      <c r="AH126" s="87">
        <f t="shared" si="27"/>
        <v>141455.33453860946</v>
      </c>
      <c r="AI126" s="87">
        <f t="shared" si="28"/>
        <v>130399.18559107176</v>
      </c>
      <c r="AJ126" s="87">
        <f t="shared" si="29"/>
        <v>120726.96773809924</v>
      </c>
      <c r="AK126" s="87">
        <f t="shared" si="30"/>
        <v>111522.97367387559</v>
      </c>
      <c r="AL126" s="87">
        <f t="shared" si="31"/>
        <v>102577.65725919211</v>
      </c>
      <c r="AM126" s="87">
        <f t="shared" si="32"/>
        <v>91143.265464711585</v>
      </c>
      <c r="AN126" s="87">
        <f t="shared" si="33"/>
        <v>76560.342990357763</v>
      </c>
      <c r="AO126" s="87">
        <f t="shared" si="34"/>
        <v>64310.688111900548</v>
      </c>
      <c r="AP126" s="87">
        <f t="shared" si="35"/>
        <v>52617.83572791866</v>
      </c>
      <c r="AQ126" s="87">
        <f t="shared" si="36"/>
        <v>40924.983343936772</v>
      </c>
      <c r="AR126" s="87">
        <f t="shared" si="37"/>
        <v>29232.130959954884</v>
      </c>
    </row>
    <row r="127" spans="1:44" s="20" customFormat="1" x14ac:dyDescent="0.2">
      <c r="A127" s="40"/>
      <c r="B127" s="86">
        <f>'3. Investeringen'!B108</f>
        <v>94</v>
      </c>
      <c r="C127" s="86" t="str">
        <f>'3. Investeringen'!G108</f>
        <v>Nieuwe investeringen TD</v>
      </c>
      <c r="D127" s="86">
        <f>'3. Investeringen'!K108</f>
        <v>2004</v>
      </c>
      <c r="E127" s="121">
        <f>'3. Investeringen'!N108</f>
        <v>2011</v>
      </c>
      <c r="F127" s="86">
        <f>'3. Investeringen'!O108</f>
        <v>2411.1050900193968</v>
      </c>
      <c r="G127" s="86">
        <f>'3. Investeringen'!P108</f>
        <v>2633.205868834445</v>
      </c>
      <c r="I127" s="86">
        <f>'6. Investeringen per jaar'!I108</f>
        <v>1</v>
      </c>
      <c r="K127" s="86">
        <f>'8. Afschrijvingen voor GAW'!AO122</f>
        <v>763.62970196198842</v>
      </c>
      <c r="L127" s="86">
        <f>'8. Afschrijvingen voor GAW'!AP122</f>
        <v>783.48407421300021</v>
      </c>
      <c r="M127" s="86">
        <f>'8. Afschrijvingen voor GAW'!AQ122</f>
        <v>801.50420791989916</v>
      </c>
      <c r="N127" s="86">
        <f>'8. Afschrijvingen voor GAW'!AR122</f>
        <v>411.97316287082811</v>
      </c>
      <c r="O127" s="86">
        <f>'8. Afschrijvingen voor GAW'!AS122</f>
        <v>0</v>
      </c>
      <c r="P127" s="86">
        <f>'8. Afschrijvingen voor GAW'!AT122</f>
        <v>0</v>
      </c>
      <c r="Q127" s="86">
        <f>'8. Afschrijvingen voor GAW'!AU122</f>
        <v>0</v>
      </c>
      <c r="R127" s="86">
        <f>'8. Afschrijvingen voor GAW'!AV122</f>
        <v>0</v>
      </c>
      <c r="S127" s="86">
        <f>'8. Afschrijvingen voor GAW'!AW122</f>
        <v>0</v>
      </c>
      <c r="T127" s="86">
        <f>'8. Afschrijvingen voor GAW'!AX122</f>
        <v>0</v>
      </c>
      <c r="U127" s="86">
        <f>'8. Afschrijvingen voor GAW'!AY122</f>
        <v>0</v>
      </c>
      <c r="V127" s="86">
        <f>'8. Afschrijvingen voor GAW'!AZ122</f>
        <v>0</v>
      </c>
      <c r="W127" s="86">
        <f>'8. Afschrijvingen voor GAW'!BA122</f>
        <v>0</v>
      </c>
      <c r="X127" s="86">
        <f>'8. Afschrijvingen voor GAW'!BB122</f>
        <v>0</v>
      </c>
      <c r="Y127" s="86">
        <f>'8. Afschrijvingen voor GAW'!BC122</f>
        <v>0</v>
      </c>
      <c r="Z127" s="86">
        <f>'8. Afschrijvingen voor GAW'!BD122</f>
        <v>0</v>
      </c>
      <c r="AB127" s="122"/>
      <c r="AC127" s="87">
        <f t="shared" si="22"/>
        <v>1909.0742549049733</v>
      </c>
      <c r="AD127" s="87">
        <f t="shared" si="23"/>
        <v>1175.2261113195025</v>
      </c>
      <c r="AE127" s="87">
        <f t="shared" si="24"/>
        <v>400.7521039599518</v>
      </c>
      <c r="AF127" s="87">
        <f t="shared" si="25"/>
        <v>2.3305801732931286E-12</v>
      </c>
      <c r="AG127" s="87">
        <f t="shared" si="26"/>
        <v>2.3538859750260601E-12</v>
      </c>
      <c r="AH127" s="87">
        <f t="shared" si="27"/>
        <v>2.3727170628262686E-12</v>
      </c>
      <c r="AI127" s="87">
        <f t="shared" si="28"/>
        <v>2.3774624969519211E-12</v>
      </c>
      <c r="AJ127" s="87">
        <f t="shared" si="29"/>
        <v>2.410746971909248E-12</v>
      </c>
      <c r="AK127" s="87">
        <f t="shared" si="30"/>
        <v>2.4613726583193419E-12</v>
      </c>
      <c r="AL127" s="87">
        <f t="shared" si="31"/>
        <v>2.5302910927522834E-12</v>
      </c>
      <c r="AM127" s="87">
        <f t="shared" si="32"/>
        <v>2.548003130401549E-12</v>
      </c>
      <c r="AN127" s="87">
        <f t="shared" si="33"/>
        <v>2.548003130401549E-12</v>
      </c>
      <c r="AO127" s="87">
        <f t="shared" si="34"/>
        <v>2.548003130401549E-12</v>
      </c>
      <c r="AP127" s="87">
        <f t="shared" si="35"/>
        <v>2.548003130401549E-12</v>
      </c>
      <c r="AQ127" s="87">
        <f t="shared" si="36"/>
        <v>2.548003130401549E-12</v>
      </c>
      <c r="AR127" s="87">
        <f t="shared" si="37"/>
        <v>2.548003130401549E-12</v>
      </c>
    </row>
    <row r="128" spans="1:44" s="20" customFormat="1" x14ac:dyDescent="0.2">
      <c r="A128" s="40"/>
      <c r="B128" s="86">
        <f>'3. Investeringen'!B109</f>
        <v>95</v>
      </c>
      <c r="C128" s="86" t="str">
        <f>'3. Investeringen'!G109</f>
        <v>Nieuwe investeringen TD</v>
      </c>
      <c r="D128" s="86">
        <f>'3. Investeringen'!K109</f>
        <v>2004</v>
      </c>
      <c r="E128" s="121">
        <f>'3. Investeringen'!N109</f>
        <v>2011</v>
      </c>
      <c r="F128" s="86">
        <f>'3. Investeringen'!O109</f>
        <v>12349</v>
      </c>
      <c r="G128" s="86">
        <f>'3. Investeringen'!P109</f>
        <v>13486.537525402908</v>
      </c>
      <c r="I128" s="86">
        <f>'6. Investeringen per jaar'!I109</f>
        <v>1</v>
      </c>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0</v>
      </c>
      <c r="T128" s="86">
        <f>'8. Afschrijvingen voor GAW'!AX123</f>
        <v>0</v>
      </c>
      <c r="U128" s="86">
        <f>'8. Afschrijvingen voor GAW'!AY123</f>
        <v>0</v>
      </c>
      <c r="V128" s="86">
        <f>'8. Afschrijvingen voor GAW'!AZ123</f>
        <v>0</v>
      </c>
      <c r="W128" s="86">
        <f>'8. Afschrijvingen voor GAW'!BA123</f>
        <v>0</v>
      </c>
      <c r="X128" s="86">
        <f>'8. Afschrijvingen voor GAW'!BB123</f>
        <v>0</v>
      </c>
      <c r="Y128" s="86">
        <f>'8. Afschrijvingen voor GAW'!BC123</f>
        <v>0</v>
      </c>
      <c r="Z128" s="86">
        <f>'8. Afschrijvingen voor GAW'!BD123</f>
        <v>0</v>
      </c>
      <c r="AB128" s="122"/>
      <c r="AC128" s="87">
        <f t="shared" si="22"/>
        <v>13688.83558828395</v>
      </c>
      <c r="AD128" s="87">
        <f t="shared" si="23"/>
        <v>14044.745313579333</v>
      </c>
      <c r="AE128" s="87">
        <f t="shared" si="24"/>
        <v>14367.774455791656</v>
      </c>
      <c r="AF128" s="87">
        <f t="shared" si="25"/>
        <v>14770.072140553822</v>
      </c>
      <c r="AG128" s="87">
        <f t="shared" si="26"/>
        <v>14917.77286195936</v>
      </c>
      <c r="AH128" s="87">
        <f t="shared" si="27"/>
        <v>15037.115044855034</v>
      </c>
      <c r="AI128" s="87">
        <f t="shared" si="28"/>
        <v>15067.189274944745</v>
      </c>
      <c r="AJ128" s="87">
        <f t="shared" si="29"/>
        <v>15278.129924793971</v>
      </c>
      <c r="AK128" s="87">
        <f t="shared" si="30"/>
        <v>15598.970653214643</v>
      </c>
      <c r="AL128" s="87">
        <f t="shared" si="31"/>
        <v>16035.741831504653</v>
      </c>
      <c r="AM128" s="87">
        <f t="shared" si="32"/>
        <v>16147.992024325184</v>
      </c>
      <c r="AN128" s="87">
        <f t="shared" si="33"/>
        <v>16147.992024325184</v>
      </c>
      <c r="AO128" s="87">
        <f t="shared" si="34"/>
        <v>16147.992024325184</v>
      </c>
      <c r="AP128" s="87">
        <f t="shared" si="35"/>
        <v>16147.992024325184</v>
      </c>
      <c r="AQ128" s="87">
        <f t="shared" si="36"/>
        <v>16147.992024325184</v>
      </c>
      <c r="AR128" s="87">
        <f t="shared" si="37"/>
        <v>16147.992024325184</v>
      </c>
    </row>
    <row r="129" spans="1:44" s="20" customFormat="1" x14ac:dyDescent="0.2">
      <c r="A129" s="40"/>
      <c r="B129" s="86">
        <f>'3. Investeringen'!B110</f>
        <v>96</v>
      </c>
      <c r="C129" s="86" t="str">
        <f>'3. Investeringen'!G110</f>
        <v>Nieuwe investeringen TD</v>
      </c>
      <c r="D129" s="86">
        <f>'3. Investeringen'!K110</f>
        <v>2005</v>
      </c>
      <c r="E129" s="121">
        <f>'3. Investeringen'!N110</f>
        <v>2011</v>
      </c>
      <c r="F129" s="86">
        <f>'3. Investeringen'!O110</f>
        <v>403383.75620685978</v>
      </c>
      <c r="G129" s="86">
        <f>'3. Investeringen'!P110</f>
        <v>435748.52388739598</v>
      </c>
      <c r="I129" s="86">
        <f>'6. Investeringen per jaar'!I110</f>
        <v>1</v>
      </c>
      <c r="K129" s="86">
        <f>'8. Afschrijvingen voor GAW'!AO124</f>
        <v>8935.0454898122571</v>
      </c>
      <c r="L129" s="86">
        <f>'8. Afschrijvingen voor GAW'!AP124</f>
        <v>9167.3566725473756</v>
      </c>
      <c r="M129" s="86">
        <f>'8. Afschrijvingen voor GAW'!AQ124</f>
        <v>9378.2058760159653</v>
      </c>
      <c r="N129" s="86">
        <f>'8. Afschrijvingen voor GAW'!AR124</f>
        <v>9640.7956405444111</v>
      </c>
      <c r="O129" s="86">
        <f>'8. Afschrijvingen voor GAW'!AS124</f>
        <v>9737.2035969498556</v>
      </c>
      <c r="P129" s="86">
        <f>'8. Afschrijvingen voor GAW'!AT124</f>
        <v>9815.1012257254552</v>
      </c>
      <c r="Q129" s="86">
        <f>'8. Afschrijvingen voor GAW'!AU124</f>
        <v>9834.731428176905</v>
      </c>
      <c r="R129" s="86">
        <f>'8. Afschrijvingen voor GAW'!AV124</f>
        <v>9972.4176681713834</v>
      </c>
      <c r="S129" s="86">
        <f>'8. Afschrijvingen voor GAW'!AW124</f>
        <v>10181.838439202982</v>
      </c>
      <c r="T129" s="86">
        <f>'8. Afschrijvingen voor GAW'!AX124</f>
        <v>10466.929915500667</v>
      </c>
      <c r="U129" s="86">
        <f>'8. Afschrijvingen voor GAW'!AY124</f>
        <v>10540.198424909169</v>
      </c>
      <c r="V129" s="86">
        <f>'8. Afschrijvingen voor GAW'!AZ124</f>
        <v>12648.238109891003</v>
      </c>
      <c r="W129" s="86">
        <f>'8. Afschrijvingen voor GAW'!BA124</f>
        <v>12254.007311660635</v>
      </c>
      <c r="X129" s="86">
        <f>'8. Afschrijvingen voor GAW'!BB124</f>
        <v>11872.06422662186</v>
      </c>
      <c r="Y129" s="86">
        <f>'8. Afschrijvingen voor GAW'!BC124</f>
        <v>11502.025861116766</v>
      </c>
      <c r="Z129" s="86">
        <f>'8. Afschrijvingen voor GAW'!BD124</f>
        <v>11143.521158952088</v>
      </c>
      <c r="AB129" s="122"/>
      <c r="AC129" s="87">
        <f t="shared" si="22"/>
        <v>433349.70625589462</v>
      </c>
      <c r="AD129" s="87">
        <f t="shared" si="23"/>
        <v>435449.44194600056</v>
      </c>
      <c r="AE129" s="87">
        <f t="shared" si="24"/>
        <v>436086.57323474257</v>
      </c>
      <c r="AF129" s="87">
        <f t="shared" si="25"/>
        <v>438656.20164477098</v>
      </c>
      <c r="AG129" s="87">
        <f t="shared" si="26"/>
        <v>433305.56006426882</v>
      </c>
      <c r="AH129" s="87">
        <f t="shared" si="27"/>
        <v>426956.90331905754</v>
      </c>
      <c r="AI129" s="87">
        <f t="shared" si="28"/>
        <v>417976.08569751872</v>
      </c>
      <c r="AJ129" s="87">
        <f t="shared" si="29"/>
        <v>413855.33322911261</v>
      </c>
      <c r="AK129" s="87">
        <f t="shared" si="30"/>
        <v>412364.45678772096</v>
      </c>
      <c r="AL129" s="87">
        <f t="shared" si="31"/>
        <v>413443.73166227649</v>
      </c>
      <c r="AM129" s="87">
        <f t="shared" si="32"/>
        <v>405797.63935900322</v>
      </c>
      <c r="AN129" s="87">
        <f t="shared" si="33"/>
        <v>393149.40124911221</v>
      </c>
      <c r="AO129" s="87">
        <f t="shared" si="34"/>
        <v>380895.39393745159</v>
      </c>
      <c r="AP129" s="87">
        <f t="shared" si="35"/>
        <v>369023.32971082971</v>
      </c>
      <c r="AQ129" s="87">
        <f t="shared" si="36"/>
        <v>357521.30384971295</v>
      </c>
      <c r="AR129" s="87">
        <f t="shared" si="37"/>
        <v>346377.78269076085</v>
      </c>
    </row>
    <row r="130" spans="1:44" s="20" customFormat="1" x14ac:dyDescent="0.2">
      <c r="A130" s="40"/>
      <c r="B130" s="86">
        <f>'3. Investeringen'!B111</f>
        <v>97</v>
      </c>
      <c r="C130" s="86" t="str">
        <f>'3. Investeringen'!G111</f>
        <v>Nieuwe investeringen TD</v>
      </c>
      <c r="D130" s="86">
        <f>'3. Investeringen'!K111</f>
        <v>2005</v>
      </c>
      <c r="E130" s="121">
        <f>'3. Investeringen'!N111</f>
        <v>2011</v>
      </c>
      <c r="F130" s="86">
        <f>'3. Investeringen'!O111</f>
        <v>1115330.9068006277</v>
      </c>
      <c r="G130" s="86">
        <f>'3. Investeringen'!P111</f>
        <v>1204817.4692367534</v>
      </c>
      <c r="I130" s="86">
        <f>'6. Investeringen per jaar'!I111</f>
        <v>1</v>
      </c>
      <c r="K130" s="86">
        <f>'8. Afschrijvingen voor GAW'!AO125</f>
        <v>30959.23370317226</v>
      </c>
      <c r="L130" s="86">
        <f>'8. Afschrijvingen voor GAW'!AP125</f>
        <v>31764.173779454737</v>
      </c>
      <c r="M130" s="86">
        <f>'8. Afschrijvingen voor GAW'!AQ125</f>
        <v>32494.749776382196</v>
      </c>
      <c r="N130" s="86">
        <f>'8. Afschrijvingen voor GAW'!AR125</f>
        <v>33404.602770120895</v>
      </c>
      <c r="O130" s="86">
        <f>'8. Afschrijvingen voor GAW'!AS125</f>
        <v>33738.648797822105</v>
      </c>
      <c r="P130" s="86">
        <f>'8. Afschrijvingen voor GAW'!AT125</f>
        <v>34008.55798820468</v>
      </c>
      <c r="Q130" s="86">
        <f>'8. Afschrijvingen voor GAW'!AU125</f>
        <v>34076.575104181087</v>
      </c>
      <c r="R130" s="86">
        <f>'8. Afschrijvingen voor GAW'!AV125</f>
        <v>34553.647155639628</v>
      </c>
      <c r="S130" s="86">
        <f>'8. Afschrijvingen voor GAW'!AW125</f>
        <v>35279.27374590806</v>
      </c>
      <c r="T130" s="86">
        <f>'8. Afschrijvingen voor GAW'!AX125</f>
        <v>36267.093410793488</v>
      </c>
      <c r="U130" s="86">
        <f>'8. Afschrijvingen voor GAW'!AY125</f>
        <v>36520.963064669035</v>
      </c>
      <c r="V130" s="86">
        <f>'8. Afschrijvingen voor GAW'!AZ125</f>
        <v>43825.155677602837</v>
      </c>
      <c r="W130" s="86">
        <f>'8. Afschrijvingen voor GAW'!BA125</f>
        <v>41979.885964861671</v>
      </c>
      <c r="X130" s="86">
        <f>'8. Afschrijvingen voor GAW'!BB125</f>
        <v>40212.311818972754</v>
      </c>
      <c r="Y130" s="86">
        <f>'8. Afschrijvingen voor GAW'!BC125</f>
        <v>38519.161847647585</v>
      </c>
      <c r="Z130" s="86">
        <f>'8. Afschrijvingen voor GAW'!BD125</f>
        <v>36897.302401430847</v>
      </c>
      <c r="AB130" s="122"/>
      <c r="AC130" s="87">
        <f t="shared" si="22"/>
        <v>1191930.4975721324</v>
      </c>
      <c r="AD130" s="87">
        <f t="shared" si="23"/>
        <v>1191156.516729553</v>
      </c>
      <c r="AE130" s="87">
        <f t="shared" si="24"/>
        <v>1186058.3668379504</v>
      </c>
      <c r="AF130" s="87">
        <f t="shared" si="25"/>
        <v>1185863.3983392923</v>
      </c>
      <c r="AG130" s="87">
        <f t="shared" si="26"/>
        <v>1163983.383524863</v>
      </c>
      <c r="AH130" s="87">
        <f t="shared" si="27"/>
        <v>1139286.6926048573</v>
      </c>
      <c r="AI130" s="87">
        <f t="shared" si="28"/>
        <v>1107488.6908858859</v>
      </c>
      <c r="AJ130" s="87">
        <f t="shared" si="29"/>
        <v>1088439.8854026485</v>
      </c>
      <c r="AK130" s="87">
        <f t="shared" si="30"/>
        <v>1076017.8492501958</v>
      </c>
      <c r="AL130" s="87">
        <f t="shared" si="31"/>
        <v>1069879.2556184079</v>
      </c>
      <c r="AM130" s="87">
        <f t="shared" si="32"/>
        <v>1040847.4473430676</v>
      </c>
      <c r="AN130" s="87">
        <f t="shared" si="33"/>
        <v>997022.29166546476</v>
      </c>
      <c r="AO130" s="87">
        <f t="shared" si="34"/>
        <v>955042.40570060303</v>
      </c>
      <c r="AP130" s="87">
        <f t="shared" si="35"/>
        <v>914830.09388163034</v>
      </c>
      <c r="AQ130" s="87">
        <f t="shared" si="36"/>
        <v>876310.93203398271</v>
      </c>
      <c r="AR130" s="87">
        <f t="shared" si="37"/>
        <v>839413.62963255192</v>
      </c>
    </row>
    <row r="131" spans="1:44" s="20" customFormat="1" x14ac:dyDescent="0.2">
      <c r="A131" s="40"/>
      <c r="B131" s="86">
        <f>'3. Investeringen'!B112</f>
        <v>98</v>
      </c>
      <c r="C131" s="86" t="str">
        <f>'3. Investeringen'!G112</f>
        <v>Nieuwe investeringen TD</v>
      </c>
      <c r="D131" s="86">
        <f>'3. Investeringen'!K112</f>
        <v>2005</v>
      </c>
      <c r="E131" s="121">
        <f>'3. Investeringen'!N112</f>
        <v>2011</v>
      </c>
      <c r="F131" s="86">
        <f>'3. Investeringen'!O112</f>
        <v>330378.0370228333</v>
      </c>
      <c r="G131" s="86">
        <f>'3. Investeringen'!P112</f>
        <v>356885.32258024253</v>
      </c>
      <c r="I131" s="86">
        <f>'6. Investeringen per jaar'!I112</f>
        <v>1</v>
      </c>
      <c r="K131" s="86">
        <f>'8. Afschrijvingen voor GAW'!AO126</f>
        <v>14785.249078324328</v>
      </c>
      <c r="L131" s="86">
        <f>'8. Afschrijvingen voor GAW'!AP126</f>
        <v>15169.665554360759</v>
      </c>
      <c r="M131" s="86">
        <f>'8. Afschrijvingen voor GAW'!AQ126</f>
        <v>15518.567862111056</v>
      </c>
      <c r="N131" s="86">
        <f>'8. Afschrijvingen voor GAW'!AR126</f>
        <v>15953.087762250165</v>
      </c>
      <c r="O131" s="86">
        <f>'8. Afschrijvingen voor GAW'!AS126</f>
        <v>16112.618639872666</v>
      </c>
      <c r="P131" s="86">
        <f>'8. Afschrijvingen voor GAW'!AT126</f>
        <v>16241.519588991649</v>
      </c>
      <c r="Q131" s="86">
        <f>'8. Afschrijvingen voor GAW'!AU126</f>
        <v>16274.002628169632</v>
      </c>
      <c r="R131" s="86">
        <f>'8. Afschrijvingen voor GAW'!AV126</f>
        <v>16501.838664964009</v>
      </c>
      <c r="S131" s="86">
        <f>'8. Afschrijvingen voor GAW'!AW126</f>
        <v>16848.377276928251</v>
      </c>
      <c r="T131" s="86">
        <f>'8. Afschrijvingen voor GAW'!AX126</f>
        <v>17320.131840682243</v>
      </c>
      <c r="U131" s="86">
        <f>'8. Afschrijvingen voor GAW'!AY126</f>
        <v>17441.372763567015</v>
      </c>
      <c r="V131" s="86">
        <f>'8. Afschrijvingen voor GAW'!AZ126</f>
        <v>20929.647316280421</v>
      </c>
      <c r="W131" s="86">
        <f>'8. Afschrijvingen voor GAW'!BA126</f>
        <v>19069.234221499941</v>
      </c>
      <c r="X131" s="86">
        <f>'8. Afschrijvingen voor GAW'!BB126</f>
        <v>17374.191179588837</v>
      </c>
      <c r="Y131" s="86">
        <f>'8. Afschrijvingen voor GAW'!BC126</f>
        <v>16960.519961027196</v>
      </c>
      <c r="Z131" s="86">
        <f>'8. Afschrijvingen voor GAW'!BD126</f>
        <v>16960.519961027196</v>
      </c>
      <c r="AB131" s="122"/>
      <c r="AC131" s="87">
        <f t="shared" si="22"/>
        <v>347453.3533406218</v>
      </c>
      <c r="AD131" s="87">
        <f t="shared" si="23"/>
        <v>341317.47497311718</v>
      </c>
      <c r="AE131" s="87">
        <f t="shared" si="24"/>
        <v>333649.20903538773</v>
      </c>
      <c r="AF131" s="87">
        <f t="shared" si="25"/>
        <v>327038.29912612843</v>
      </c>
      <c r="AG131" s="87">
        <f t="shared" si="26"/>
        <v>314196.06347751711</v>
      </c>
      <c r="AH131" s="87">
        <f t="shared" si="27"/>
        <v>300468.11239634559</v>
      </c>
      <c r="AI131" s="87">
        <f t="shared" si="28"/>
        <v>284795.04599296866</v>
      </c>
      <c r="AJ131" s="87">
        <f t="shared" si="29"/>
        <v>272280.33797190624</v>
      </c>
      <c r="AK131" s="87">
        <f t="shared" si="30"/>
        <v>261149.84779238797</v>
      </c>
      <c r="AL131" s="87">
        <f t="shared" si="31"/>
        <v>251141.91168989259</v>
      </c>
      <c r="AM131" s="87">
        <f t="shared" si="32"/>
        <v>235458.5323081548</v>
      </c>
      <c r="AN131" s="87">
        <f t="shared" si="33"/>
        <v>214528.88499187437</v>
      </c>
      <c r="AO131" s="87">
        <f t="shared" si="34"/>
        <v>195459.65077037443</v>
      </c>
      <c r="AP131" s="87">
        <f t="shared" si="35"/>
        <v>178085.45959078558</v>
      </c>
      <c r="AQ131" s="87">
        <f t="shared" si="36"/>
        <v>161124.93962975839</v>
      </c>
      <c r="AR131" s="87">
        <f t="shared" si="37"/>
        <v>144164.41966873119</v>
      </c>
    </row>
    <row r="132" spans="1:44" s="20" customFormat="1" x14ac:dyDescent="0.2">
      <c r="A132" s="40"/>
      <c r="B132" s="86">
        <f>'3. Investeringen'!B113</f>
        <v>99</v>
      </c>
      <c r="C132" s="86" t="str">
        <f>'3. Investeringen'!G113</f>
        <v>Nieuwe investeringen TD</v>
      </c>
      <c r="D132" s="86">
        <f>'3. Investeringen'!K113</f>
        <v>2005</v>
      </c>
      <c r="E132" s="121">
        <f>'3. Investeringen'!N113</f>
        <v>2011</v>
      </c>
      <c r="F132" s="86">
        <f>'3. Investeringen'!O113</f>
        <v>2135.3787596486554</v>
      </c>
      <c r="G132" s="86">
        <f>'3. Investeringen'!P113</f>
        <v>2306.7070206471963</v>
      </c>
      <c r="I132" s="86">
        <f>'6. Investeringen per jaar'!I113</f>
        <v>1</v>
      </c>
      <c r="K132" s="86">
        <f>'8. Afschrijvingen voor GAW'!AO127</f>
        <v>520.29058354597828</v>
      </c>
      <c r="L132" s="86">
        <f>'8. Afschrijvingen voor GAW'!AP127</f>
        <v>533.81813871817371</v>
      </c>
      <c r="M132" s="86">
        <f>'8. Afschrijvingen voor GAW'!AQ127</f>
        <v>546.09595590869174</v>
      </c>
      <c r="N132" s="86">
        <f>'8. Afschrijvingen voor GAW'!AR127</f>
        <v>561.38664267413503</v>
      </c>
      <c r="O132" s="86">
        <f>'8. Afschrijvingen voor GAW'!AS127</f>
        <v>283.50025455043817</v>
      </c>
      <c r="P132" s="86">
        <f>'8. Afschrijvingen voor GAW'!AT127</f>
        <v>0</v>
      </c>
      <c r="Q132" s="86">
        <f>'8. Afschrijvingen voor GAW'!AU127</f>
        <v>0</v>
      </c>
      <c r="R132" s="86">
        <f>'8. Afschrijvingen voor GAW'!AV127</f>
        <v>0</v>
      </c>
      <c r="S132" s="86">
        <f>'8. Afschrijvingen voor GAW'!AW127</f>
        <v>0</v>
      </c>
      <c r="T132" s="86">
        <f>'8. Afschrijvingen voor GAW'!AX127</f>
        <v>0</v>
      </c>
      <c r="U132" s="86">
        <f>'8. Afschrijvingen voor GAW'!AY127</f>
        <v>0</v>
      </c>
      <c r="V132" s="86">
        <f>'8. Afschrijvingen voor GAW'!AZ127</f>
        <v>0</v>
      </c>
      <c r="W132" s="86">
        <f>'8. Afschrijvingen voor GAW'!BA127</f>
        <v>0</v>
      </c>
      <c r="X132" s="86">
        <f>'8. Afschrijvingen voor GAW'!BB127</f>
        <v>0</v>
      </c>
      <c r="Y132" s="86">
        <f>'8. Afschrijvingen voor GAW'!BC127</f>
        <v>0</v>
      </c>
      <c r="Z132" s="86">
        <f>'8. Afschrijvingen voor GAW'!BD127</f>
        <v>0</v>
      </c>
      <c r="AB132" s="122"/>
      <c r="AC132" s="87">
        <f t="shared" si="22"/>
        <v>1821.0170424109256</v>
      </c>
      <c r="AD132" s="87">
        <f t="shared" si="23"/>
        <v>1334.545346795436</v>
      </c>
      <c r="AE132" s="87">
        <f t="shared" si="24"/>
        <v>819.14393386303925</v>
      </c>
      <c r="AF132" s="87">
        <f t="shared" si="25"/>
        <v>280.69332133706939</v>
      </c>
      <c r="AG132" s="87">
        <f t="shared" si="26"/>
        <v>1.9326762412674725E-12</v>
      </c>
      <c r="AH132" s="87">
        <f t="shared" si="27"/>
        <v>1.9481376511976122E-12</v>
      </c>
      <c r="AI132" s="87">
        <f t="shared" si="28"/>
        <v>1.9520339265000076E-12</v>
      </c>
      <c r="AJ132" s="87">
        <f t="shared" si="29"/>
        <v>1.9793624014710078E-12</v>
      </c>
      <c r="AK132" s="87">
        <f t="shared" si="30"/>
        <v>2.0209290119018989E-12</v>
      </c>
      <c r="AL132" s="87">
        <f t="shared" si="31"/>
        <v>2.0775150242351521E-12</v>
      </c>
      <c r="AM132" s="87">
        <f t="shared" si="32"/>
        <v>2.0920576294047979E-12</v>
      </c>
      <c r="AN132" s="87">
        <f t="shared" si="33"/>
        <v>2.0920576294047979E-12</v>
      </c>
      <c r="AO132" s="87">
        <f t="shared" si="34"/>
        <v>2.0920576294047979E-12</v>
      </c>
      <c r="AP132" s="87">
        <f t="shared" si="35"/>
        <v>2.0920576294047979E-12</v>
      </c>
      <c r="AQ132" s="87">
        <f t="shared" si="36"/>
        <v>2.0920576294047979E-12</v>
      </c>
      <c r="AR132" s="87">
        <f t="shared" si="37"/>
        <v>2.0920576294047979E-12</v>
      </c>
    </row>
    <row r="133" spans="1:44" s="20" customFormat="1" x14ac:dyDescent="0.2">
      <c r="A133" s="40"/>
      <c r="B133" s="86">
        <f>'3. Investeringen'!B114</f>
        <v>100</v>
      </c>
      <c r="C133" s="86" t="str">
        <f>'3. Investeringen'!G114</f>
        <v>Nieuwe investeringen TD</v>
      </c>
      <c r="D133" s="86">
        <f>'3. Investeringen'!K114</f>
        <v>2005</v>
      </c>
      <c r="E133" s="121">
        <f>'3. Investeringen'!N114</f>
        <v>2011</v>
      </c>
      <c r="F133" s="86">
        <f>'3. Investeringen'!O114</f>
        <v>190</v>
      </c>
      <c r="G133" s="86">
        <f>'3. Investeringen'!P114</f>
        <v>205.24430710132125</v>
      </c>
      <c r="I133" s="86">
        <f>'6. Investeringen per jaar'!I114</f>
        <v>1</v>
      </c>
      <c r="K133" s="86">
        <f>'8. Afschrijvingen voor GAW'!AO128</f>
        <v>0</v>
      </c>
      <c r="L133" s="86">
        <f>'8. Afschrijvingen voor GAW'!AP128</f>
        <v>0</v>
      </c>
      <c r="M133" s="86">
        <f>'8. Afschrijvingen voor GAW'!AQ128</f>
        <v>0</v>
      </c>
      <c r="N133" s="86">
        <f>'8. Afschrijvingen voor GAW'!AR128</f>
        <v>0</v>
      </c>
      <c r="O133" s="86">
        <f>'8. Afschrijvingen voor GAW'!AS128</f>
        <v>0</v>
      </c>
      <c r="P133" s="86">
        <f>'8. Afschrijvingen voor GAW'!AT128</f>
        <v>0</v>
      </c>
      <c r="Q133" s="86">
        <f>'8. Afschrijvingen voor GAW'!AU128</f>
        <v>0</v>
      </c>
      <c r="R133" s="86">
        <f>'8. Afschrijvingen voor GAW'!AV128</f>
        <v>0</v>
      </c>
      <c r="S133" s="86">
        <f>'8. Afschrijvingen voor GAW'!AW128</f>
        <v>0</v>
      </c>
      <c r="T133" s="86">
        <f>'8. Afschrijvingen voor GAW'!AX128</f>
        <v>0</v>
      </c>
      <c r="U133" s="86">
        <f>'8. Afschrijvingen voor GAW'!AY128</f>
        <v>0</v>
      </c>
      <c r="V133" s="86">
        <f>'8. Afschrijvingen voor GAW'!AZ128</f>
        <v>0</v>
      </c>
      <c r="W133" s="86">
        <f>'8. Afschrijvingen voor GAW'!BA128</f>
        <v>0</v>
      </c>
      <c r="X133" s="86">
        <f>'8. Afschrijvingen voor GAW'!BB128</f>
        <v>0</v>
      </c>
      <c r="Y133" s="86">
        <f>'8. Afschrijvingen voor GAW'!BC128</f>
        <v>0</v>
      </c>
      <c r="Z133" s="86">
        <f>'8. Afschrijvingen voor GAW'!BD128</f>
        <v>0</v>
      </c>
      <c r="AB133" s="122"/>
      <c r="AC133" s="87">
        <f t="shared" si="22"/>
        <v>208.32297170784105</v>
      </c>
      <c r="AD133" s="87">
        <f t="shared" si="23"/>
        <v>213.73936897224493</v>
      </c>
      <c r="AE133" s="87">
        <f t="shared" si="24"/>
        <v>218.65537445860656</v>
      </c>
      <c r="AF133" s="87">
        <f t="shared" si="25"/>
        <v>224.77772494344754</v>
      </c>
      <c r="AG133" s="87">
        <f t="shared" si="26"/>
        <v>227.02550219288202</v>
      </c>
      <c r="AH133" s="87">
        <f t="shared" si="27"/>
        <v>228.84170621042509</v>
      </c>
      <c r="AI133" s="87">
        <f t="shared" si="28"/>
        <v>229.29938962284595</v>
      </c>
      <c r="AJ133" s="87">
        <f t="shared" si="29"/>
        <v>232.5095810775658</v>
      </c>
      <c r="AK133" s="87">
        <f t="shared" si="30"/>
        <v>237.39228228019465</v>
      </c>
      <c r="AL133" s="87">
        <f t="shared" si="31"/>
        <v>244.03926618404012</v>
      </c>
      <c r="AM133" s="87">
        <f t="shared" si="32"/>
        <v>245.74754104732838</v>
      </c>
      <c r="AN133" s="87">
        <f t="shared" si="33"/>
        <v>245.74754104732838</v>
      </c>
      <c r="AO133" s="87">
        <f t="shared" si="34"/>
        <v>245.74754104732838</v>
      </c>
      <c r="AP133" s="87">
        <f t="shared" si="35"/>
        <v>245.74754104732838</v>
      </c>
      <c r="AQ133" s="87">
        <f t="shared" si="36"/>
        <v>245.74754104732838</v>
      </c>
      <c r="AR133" s="87">
        <f t="shared" si="37"/>
        <v>245.74754104732838</v>
      </c>
    </row>
    <row r="134" spans="1:44" s="20" customFormat="1" x14ac:dyDescent="0.2">
      <c r="A134" s="40"/>
      <c r="B134" s="86">
        <f>'3. Investeringen'!B115</f>
        <v>101</v>
      </c>
      <c r="C134" s="86" t="str">
        <f>'3. Investeringen'!G115</f>
        <v>Nieuwe investeringen TD</v>
      </c>
      <c r="D134" s="86">
        <f>'3. Investeringen'!K115</f>
        <v>2006</v>
      </c>
      <c r="E134" s="121">
        <f>'3. Investeringen'!N115</f>
        <v>2011</v>
      </c>
      <c r="F134" s="86">
        <f>'3. Investeringen'!O115</f>
        <v>211148.97250891244</v>
      </c>
      <c r="G134" s="86">
        <f>'3. Investeringen'!P115</f>
        <v>224057.10142564191</v>
      </c>
      <c r="I134" s="86">
        <f>'6. Investeringen per jaar'!I115</f>
        <v>1</v>
      </c>
      <c r="K134" s="86">
        <f>'8. Afschrijvingen voor GAW'!AO129</f>
        <v>4503.32589994112</v>
      </c>
      <c r="L134" s="86">
        <f>'8. Afschrijvingen voor GAW'!AP129</f>
        <v>4620.4123733395882</v>
      </c>
      <c r="M134" s="86">
        <f>'8. Afschrijvingen voor GAW'!AQ129</f>
        <v>4726.6818579263982</v>
      </c>
      <c r="N134" s="86">
        <f>'8. Afschrijvingen voor GAW'!AR129</f>
        <v>4859.0289499483379</v>
      </c>
      <c r="O134" s="86">
        <f>'8. Afschrijvingen voor GAW'!AS129</f>
        <v>4907.6192394478212</v>
      </c>
      <c r="P134" s="86">
        <f>'8. Afschrijvingen voor GAW'!AT129</f>
        <v>4946.880193363404</v>
      </c>
      <c r="Q134" s="86">
        <f>'8. Afschrijvingen voor GAW'!AU129</f>
        <v>4956.7739537501311</v>
      </c>
      <c r="R134" s="86">
        <f>'8. Afschrijvingen voor GAW'!AV129</f>
        <v>5026.1687891026331</v>
      </c>
      <c r="S134" s="86">
        <f>'8. Afschrijvingen voor GAW'!AW129</f>
        <v>5131.7183336737871</v>
      </c>
      <c r="T134" s="86">
        <f>'8. Afschrijvingen voor GAW'!AX129</f>
        <v>5275.4064470166531</v>
      </c>
      <c r="U134" s="86">
        <f>'8. Afschrijvingen voor GAW'!AY129</f>
        <v>5312.3342921457688</v>
      </c>
      <c r="V134" s="86">
        <f>'8. Afschrijvingen voor GAW'!AZ129</f>
        <v>6374.8011505749237</v>
      </c>
      <c r="W134" s="86">
        <f>'8. Afschrijvingen voor GAW'!BA129</f>
        <v>6181.1363054941667</v>
      </c>
      <c r="X134" s="86">
        <f>'8. Afschrijvingen voor GAW'!BB129</f>
        <v>5993.3549493778874</v>
      </c>
      <c r="Y134" s="86">
        <f>'8. Afschrijvingen voor GAW'!BC129</f>
        <v>5811.2783433208378</v>
      </c>
      <c r="Z134" s="86">
        <f>'8. Afschrijvingen voor GAW'!BD129</f>
        <v>5634.7331784604585</v>
      </c>
      <c r="AB134" s="122"/>
      <c r="AC134" s="87">
        <f t="shared" si="22"/>
        <v>222914.63204708541</v>
      </c>
      <c r="AD134" s="87">
        <f t="shared" si="23"/>
        <v>224090.00010697005</v>
      </c>
      <c r="AE134" s="87">
        <f t="shared" si="24"/>
        <v>224517.38825150396</v>
      </c>
      <c r="AF134" s="87">
        <f t="shared" si="25"/>
        <v>225944.84617259772</v>
      </c>
      <c r="AG134" s="87">
        <f t="shared" si="26"/>
        <v>223296.6753948759</v>
      </c>
      <c r="AH134" s="87">
        <f t="shared" si="27"/>
        <v>220136.16860467149</v>
      </c>
      <c r="AI134" s="87">
        <f t="shared" si="28"/>
        <v>215619.66698813072</v>
      </c>
      <c r="AJ134" s="87">
        <f t="shared" si="29"/>
        <v>213612.17353686193</v>
      </c>
      <c r="AK134" s="87">
        <f t="shared" si="30"/>
        <v>212966.31084746221</v>
      </c>
      <c r="AL134" s="87">
        <f t="shared" si="31"/>
        <v>213653.96110417449</v>
      </c>
      <c r="AM134" s="87">
        <f t="shared" si="32"/>
        <v>209837.20453975792</v>
      </c>
      <c r="AN134" s="87">
        <f t="shared" si="33"/>
        <v>203462.40338918299</v>
      </c>
      <c r="AO134" s="87">
        <f t="shared" si="34"/>
        <v>197281.26708368881</v>
      </c>
      <c r="AP134" s="87">
        <f t="shared" si="35"/>
        <v>191287.91213431093</v>
      </c>
      <c r="AQ134" s="87">
        <f t="shared" si="36"/>
        <v>185476.6337909901</v>
      </c>
      <c r="AR134" s="87">
        <f t="shared" si="37"/>
        <v>179841.90061252966</v>
      </c>
    </row>
    <row r="135" spans="1:44" s="20" customFormat="1" x14ac:dyDescent="0.2">
      <c r="A135" s="40"/>
      <c r="B135" s="86">
        <f>'3. Investeringen'!B116</f>
        <v>102</v>
      </c>
      <c r="C135" s="86" t="str">
        <f>'3. Investeringen'!G116</f>
        <v>Nieuwe investeringen TD</v>
      </c>
      <c r="D135" s="86">
        <f>'3. Investeringen'!K116</f>
        <v>2006</v>
      </c>
      <c r="E135" s="121">
        <f>'3. Investeringen'!N116</f>
        <v>2011</v>
      </c>
      <c r="F135" s="86">
        <f>'3. Investeringen'!O116</f>
        <v>1732925.4856682029</v>
      </c>
      <c r="G135" s="86">
        <f>'3. Investeringen'!P116</f>
        <v>1838864.0810887753</v>
      </c>
      <c r="I135" s="86">
        <f>'6. Investeringen per jaar'!I116</f>
        <v>1</v>
      </c>
      <c r="K135" s="86">
        <f>'8. Afschrijvingen voor GAW'!AO130</f>
        <v>46085.112155681651</v>
      </c>
      <c r="L135" s="86">
        <f>'8. Afschrijvingen voor GAW'!AP130</f>
        <v>47283.32507172937</v>
      </c>
      <c r="M135" s="86">
        <f>'8. Afschrijvingen voor GAW'!AQ130</f>
        <v>48370.841548379147</v>
      </c>
      <c r="N135" s="86">
        <f>'8. Afschrijvingen voor GAW'!AR130</f>
        <v>49725.225111733766</v>
      </c>
      <c r="O135" s="86">
        <f>'8. Afschrijvingen voor GAW'!AS130</f>
        <v>50222.477362851096</v>
      </c>
      <c r="P135" s="86">
        <f>'8. Afschrijvingen voor GAW'!AT130</f>
        <v>50624.257181753906</v>
      </c>
      <c r="Q135" s="86">
        <f>'8. Afschrijvingen voor GAW'!AU130</f>
        <v>50725.50569611742</v>
      </c>
      <c r="R135" s="86">
        <f>'8. Afschrijvingen voor GAW'!AV130</f>
        <v>51435.662775863064</v>
      </c>
      <c r="S135" s="86">
        <f>'8. Afschrijvingen voor GAW'!AW130</f>
        <v>52515.811694156182</v>
      </c>
      <c r="T135" s="86">
        <f>'8. Afschrijvingen voor GAW'!AX130</f>
        <v>53986.254421592552</v>
      </c>
      <c r="U135" s="86">
        <f>'8. Afschrijvingen voor GAW'!AY130</f>
        <v>54364.158202543695</v>
      </c>
      <c r="V135" s="86">
        <f>'8. Afschrijvingen voor GAW'!AZ130</f>
        <v>65236.989843052419</v>
      </c>
      <c r="W135" s="86">
        <f>'8. Afschrijvingen voor GAW'!BA130</f>
        <v>62583.281781640122</v>
      </c>
      <c r="X135" s="86">
        <f>'8. Afschrijvingen voor GAW'!BB130</f>
        <v>60037.521166793747</v>
      </c>
      <c r="Y135" s="86">
        <f>'8. Afschrijvingen voor GAW'!BC130</f>
        <v>57595.316915941119</v>
      </c>
      <c r="Z135" s="86">
        <f>'8. Afschrijvingen voor GAW'!BD130</f>
        <v>55252.456566818088</v>
      </c>
      <c r="AB135" s="122"/>
      <c r="AC135" s="87">
        <f t="shared" si="22"/>
        <v>1820361.9301494251</v>
      </c>
      <c r="AD135" s="87">
        <f t="shared" si="23"/>
        <v>1820408.0152615807</v>
      </c>
      <c r="AE135" s="87">
        <f t="shared" si="24"/>
        <v>1813906.5580642179</v>
      </c>
      <c r="AF135" s="87">
        <f t="shared" si="25"/>
        <v>1814970.7165782824</v>
      </c>
      <c r="AG135" s="87">
        <f t="shared" si="26"/>
        <v>1782897.9463812141</v>
      </c>
      <c r="AH135" s="87">
        <f t="shared" si="27"/>
        <v>1746536.8727705099</v>
      </c>
      <c r="AI135" s="87">
        <f t="shared" si="28"/>
        <v>1699304.4408199335</v>
      </c>
      <c r="AJ135" s="87">
        <f t="shared" si="29"/>
        <v>1671659.0402155498</v>
      </c>
      <c r="AK135" s="87">
        <f t="shared" si="30"/>
        <v>1654248.0683659201</v>
      </c>
      <c r="AL135" s="87">
        <f t="shared" si="31"/>
        <v>1646580.7598585736</v>
      </c>
      <c r="AM135" s="87">
        <f t="shared" si="32"/>
        <v>1603742.6669750398</v>
      </c>
      <c r="AN135" s="87">
        <f t="shared" si="33"/>
        <v>1538505.6771319874</v>
      </c>
      <c r="AO135" s="87">
        <f t="shared" si="34"/>
        <v>1475922.3953503473</v>
      </c>
      <c r="AP135" s="87">
        <f t="shared" si="35"/>
        <v>1415884.8741835535</v>
      </c>
      <c r="AQ135" s="87">
        <f t="shared" si="36"/>
        <v>1358289.5572676123</v>
      </c>
      <c r="AR135" s="87">
        <f t="shared" si="37"/>
        <v>1303037.1007007943</v>
      </c>
    </row>
    <row r="136" spans="1:44" s="20" customFormat="1" x14ac:dyDescent="0.2">
      <c r="A136" s="40"/>
      <c r="B136" s="86">
        <f>'3. Investeringen'!B117</f>
        <v>103</v>
      </c>
      <c r="C136" s="86" t="str">
        <f>'3. Investeringen'!G117</f>
        <v>Nieuwe investeringen TD</v>
      </c>
      <c r="D136" s="86">
        <f>'3. Investeringen'!K117</f>
        <v>2006</v>
      </c>
      <c r="E136" s="121">
        <f>'3. Investeringen'!N117</f>
        <v>2011</v>
      </c>
      <c r="F136" s="86">
        <f>'3. Investeringen'!O117</f>
        <v>255966.40232811018</v>
      </c>
      <c r="G136" s="86">
        <f>'3. Investeringen'!P117</f>
        <v>271614.34643289738</v>
      </c>
      <c r="I136" s="86">
        <f>'6. Investeringen per jaar'!I117</f>
        <v>1</v>
      </c>
      <c r="K136" s="86">
        <f>'8. Afschrijvingen voor GAW'!AO131</f>
        <v>10811.316142329048</v>
      </c>
      <c r="L136" s="86">
        <f>'8. Afschrijvingen voor GAW'!AP131</f>
        <v>11092.410362029605</v>
      </c>
      <c r="M136" s="86">
        <f>'8. Afschrijvingen voor GAW'!AQ131</f>
        <v>11347.535800356283</v>
      </c>
      <c r="N136" s="86">
        <f>'8. Afschrijvingen voor GAW'!AR131</f>
        <v>11665.26680276626</v>
      </c>
      <c r="O136" s="86">
        <f>'8. Afschrijvingen voor GAW'!AS131</f>
        <v>11781.919470793922</v>
      </c>
      <c r="P136" s="86">
        <f>'8. Afschrijvingen voor GAW'!AT131</f>
        <v>11876.174826560273</v>
      </c>
      <c r="Q136" s="86">
        <f>'8. Afschrijvingen voor GAW'!AU131</f>
        <v>11899.927176213394</v>
      </c>
      <c r="R136" s="86">
        <f>'8. Afschrijvingen voor GAW'!AV131</f>
        <v>12066.526156680384</v>
      </c>
      <c r="S136" s="86">
        <f>'8. Afschrijvingen voor GAW'!AW131</f>
        <v>12319.92320597067</v>
      </c>
      <c r="T136" s="86">
        <f>'8. Afschrijvingen voor GAW'!AX131</f>
        <v>12664.881055737847</v>
      </c>
      <c r="U136" s="86">
        <f>'8. Afschrijvingen voor GAW'!AY131</f>
        <v>12753.53522312801</v>
      </c>
      <c r="V136" s="86">
        <f>'8. Afschrijvingen voor GAW'!AZ131</f>
        <v>15304.242267753616</v>
      </c>
      <c r="W136" s="86">
        <f>'8. Afschrijvingen voor GAW'!BA131</f>
        <v>14037.684286974007</v>
      </c>
      <c r="X136" s="86">
        <f>'8. Afschrijvingen voor GAW'!BB131</f>
        <v>12875.944897707192</v>
      </c>
      <c r="Y136" s="86">
        <f>'8. Afschrijvingen voor GAW'!BC131</f>
        <v>12409.425155036644</v>
      </c>
      <c r="Z136" s="86">
        <f>'8. Afschrijvingen voor GAW'!BD131</f>
        <v>12409.425155036644</v>
      </c>
      <c r="AB136" s="122"/>
      <c r="AC136" s="87">
        <f t="shared" si="22"/>
        <v>264877.24548706174</v>
      </c>
      <c r="AD136" s="87">
        <f t="shared" si="23"/>
        <v>260671.64350769573</v>
      </c>
      <c r="AE136" s="87">
        <f t="shared" si="24"/>
        <v>255319.5555080164</v>
      </c>
      <c r="AF136" s="87">
        <f t="shared" si="25"/>
        <v>250803.23625947462</v>
      </c>
      <c r="AG136" s="87">
        <f t="shared" si="26"/>
        <v>241529.34915127544</v>
      </c>
      <c r="AH136" s="87">
        <f t="shared" si="27"/>
        <v>231585.40911792536</v>
      </c>
      <c r="AI136" s="87">
        <f t="shared" si="28"/>
        <v>220148.65275994781</v>
      </c>
      <c r="AJ136" s="87">
        <f t="shared" si="29"/>
        <v>211164.20774190669</v>
      </c>
      <c r="AK136" s="87">
        <f t="shared" si="30"/>
        <v>203278.73289851606</v>
      </c>
      <c r="AL136" s="87">
        <f t="shared" si="31"/>
        <v>196305.65636393667</v>
      </c>
      <c r="AM136" s="87">
        <f t="shared" si="32"/>
        <v>184926.26073535619</v>
      </c>
      <c r="AN136" s="87">
        <f t="shared" si="33"/>
        <v>169622.01846760258</v>
      </c>
      <c r="AO136" s="87">
        <f t="shared" si="34"/>
        <v>155584.33418062859</v>
      </c>
      <c r="AP136" s="87">
        <f t="shared" si="35"/>
        <v>142708.38928292139</v>
      </c>
      <c r="AQ136" s="87">
        <f t="shared" si="36"/>
        <v>130298.96412788474</v>
      </c>
      <c r="AR136" s="87">
        <f t="shared" si="37"/>
        <v>117889.53897284809</v>
      </c>
    </row>
    <row r="137" spans="1:44" s="20" customFormat="1" x14ac:dyDescent="0.2">
      <c r="A137" s="40"/>
      <c r="B137" s="86">
        <f>'3. Investeringen'!B118</f>
        <v>104</v>
      </c>
      <c r="C137" s="86" t="str">
        <f>'3. Investeringen'!G118</f>
        <v>Nieuwe investeringen TD</v>
      </c>
      <c r="D137" s="86">
        <f>'3. Investeringen'!K118</f>
        <v>2006</v>
      </c>
      <c r="E137" s="121">
        <f>'3. Investeringen'!N118</f>
        <v>2011</v>
      </c>
      <c r="F137" s="86">
        <f>'3. Investeringen'!O118</f>
        <v>14405.27861012106</v>
      </c>
      <c r="G137" s="86">
        <f>'3. Investeringen'!P118</f>
        <v>15285.913695252721</v>
      </c>
      <c r="I137" s="86">
        <f>'6. Investeringen per jaar'!I118</f>
        <v>1</v>
      </c>
      <c r="K137" s="86">
        <f>'8. Afschrijvingen voor GAW'!AO132</f>
        <v>2820.9458910330018</v>
      </c>
      <c r="L137" s="86">
        <f>'8. Afschrijvingen voor GAW'!AP132</f>
        <v>2894.2904841998597</v>
      </c>
      <c r="M137" s="86">
        <f>'8. Afschrijvingen voor GAW'!AQ132</f>
        <v>2960.8591653364565</v>
      </c>
      <c r="N137" s="86">
        <f>'8. Afschrijvingen voor GAW'!AR132</f>
        <v>3043.7632219658772</v>
      </c>
      <c r="O137" s="86">
        <f>'8. Afschrijvingen voor GAW'!AS132</f>
        <v>3074.2008541855362</v>
      </c>
      <c r="P137" s="86">
        <f>'8. Afschrijvingen voor GAW'!AT132</f>
        <v>1549.3972305095101</v>
      </c>
      <c r="Q137" s="86">
        <f>'8. Afschrijvingen voor GAW'!AU132</f>
        <v>0</v>
      </c>
      <c r="R137" s="86">
        <f>'8. Afschrijvingen voor GAW'!AV132</f>
        <v>0</v>
      </c>
      <c r="S137" s="86">
        <f>'8. Afschrijvingen voor GAW'!AW132</f>
        <v>0</v>
      </c>
      <c r="T137" s="86">
        <f>'8. Afschrijvingen voor GAW'!AX132</f>
        <v>0</v>
      </c>
      <c r="U137" s="86">
        <f>'8. Afschrijvingen voor GAW'!AY132</f>
        <v>0</v>
      </c>
      <c r="V137" s="86">
        <f>'8. Afschrijvingen voor GAW'!AZ132</f>
        <v>0</v>
      </c>
      <c r="W137" s="86">
        <f>'8. Afschrijvingen voor GAW'!BA132</f>
        <v>0</v>
      </c>
      <c r="X137" s="86">
        <f>'8. Afschrijvingen voor GAW'!BB132</f>
        <v>0</v>
      </c>
      <c r="Y137" s="86">
        <f>'8. Afschrijvingen voor GAW'!BC132</f>
        <v>0</v>
      </c>
      <c r="Z137" s="86">
        <f>'8. Afschrijvingen voor GAW'!BD132</f>
        <v>0</v>
      </c>
      <c r="AB137" s="122"/>
      <c r="AC137" s="87">
        <f t="shared" si="22"/>
        <v>12694.256509648509</v>
      </c>
      <c r="AD137" s="87">
        <f t="shared" si="23"/>
        <v>10130.016694699509</v>
      </c>
      <c r="AE137" s="87">
        <f t="shared" si="24"/>
        <v>7402.1479133411394</v>
      </c>
      <c r="AF137" s="87">
        <f t="shared" si="25"/>
        <v>4565.6448329488139</v>
      </c>
      <c r="AG137" s="87">
        <f t="shared" si="26"/>
        <v>1537.1004270927656</v>
      </c>
      <c r="AH137" s="87">
        <f t="shared" si="27"/>
        <v>-2.5011104298755527E-12</v>
      </c>
      <c r="AI137" s="87">
        <f t="shared" si="28"/>
        <v>-2.5061126507353038E-12</v>
      </c>
      <c r="AJ137" s="87">
        <f t="shared" si="29"/>
        <v>-2.5411982278455981E-12</v>
      </c>
      <c r="AK137" s="87">
        <f t="shared" si="30"/>
        <v>-2.5945633906303553E-12</v>
      </c>
      <c r="AL137" s="87">
        <f t="shared" si="31"/>
        <v>-2.6672111655680054E-12</v>
      </c>
      <c r="AM137" s="87">
        <f t="shared" si="32"/>
        <v>-2.6858816437269813E-12</v>
      </c>
      <c r="AN137" s="87">
        <f t="shared" si="33"/>
        <v>-2.6858816437269813E-12</v>
      </c>
      <c r="AO137" s="87">
        <f t="shared" si="34"/>
        <v>-2.6858816437269813E-12</v>
      </c>
      <c r="AP137" s="87">
        <f t="shared" si="35"/>
        <v>-2.6858816437269813E-12</v>
      </c>
      <c r="AQ137" s="87">
        <f t="shared" si="36"/>
        <v>-2.6858816437269813E-12</v>
      </c>
      <c r="AR137" s="87">
        <f t="shared" si="37"/>
        <v>-2.6858816437269813E-12</v>
      </c>
    </row>
    <row r="138" spans="1:44" s="20" customFormat="1" x14ac:dyDescent="0.2">
      <c r="A138" s="40"/>
      <c r="B138" s="86">
        <f>'3. Investeringen'!B119</f>
        <v>105</v>
      </c>
      <c r="C138" s="86" t="str">
        <f>'3. Investeringen'!G119</f>
        <v>Nieuwe investeringen TD</v>
      </c>
      <c r="D138" s="86">
        <f>'3. Investeringen'!K119</f>
        <v>2006</v>
      </c>
      <c r="E138" s="121">
        <f>'3. Investeringen'!N119</f>
        <v>2011</v>
      </c>
      <c r="F138" s="86">
        <f>'3. Investeringen'!O119</f>
        <v>13781.56</v>
      </c>
      <c r="G138" s="86">
        <f>'3. Investeringen'!P119</f>
        <v>14624.065417098978</v>
      </c>
      <c r="I138" s="86">
        <f>'6. Investeringen per jaar'!I119</f>
        <v>1</v>
      </c>
      <c r="K138" s="86">
        <f>'8. Afschrijvingen voor GAW'!AO133</f>
        <v>0</v>
      </c>
      <c r="L138" s="86">
        <f>'8. Afschrijvingen voor GAW'!AP133</f>
        <v>0</v>
      </c>
      <c r="M138" s="86">
        <f>'8. Afschrijvingen voor GAW'!AQ133</f>
        <v>0</v>
      </c>
      <c r="N138" s="86">
        <f>'8. Afschrijvingen voor GAW'!AR133</f>
        <v>0</v>
      </c>
      <c r="O138" s="86">
        <f>'8. Afschrijvingen voor GAW'!AS133</f>
        <v>0</v>
      </c>
      <c r="P138" s="86">
        <f>'8. Afschrijvingen voor GAW'!AT133</f>
        <v>0</v>
      </c>
      <c r="Q138" s="86">
        <f>'8. Afschrijvingen voor GAW'!AU133</f>
        <v>0</v>
      </c>
      <c r="R138" s="86">
        <f>'8. Afschrijvingen voor GAW'!AV133</f>
        <v>0</v>
      </c>
      <c r="S138" s="86">
        <f>'8. Afschrijvingen voor GAW'!AW133</f>
        <v>0</v>
      </c>
      <c r="T138" s="86">
        <f>'8. Afschrijvingen voor GAW'!AX133</f>
        <v>0</v>
      </c>
      <c r="U138" s="86">
        <f>'8. Afschrijvingen voor GAW'!AY133</f>
        <v>0</v>
      </c>
      <c r="V138" s="86">
        <f>'8. Afschrijvingen voor GAW'!AZ133</f>
        <v>0</v>
      </c>
      <c r="W138" s="86">
        <f>'8. Afschrijvingen voor GAW'!BA133</f>
        <v>0</v>
      </c>
      <c r="X138" s="86">
        <f>'8. Afschrijvingen voor GAW'!BB133</f>
        <v>0</v>
      </c>
      <c r="Y138" s="86">
        <f>'8. Afschrijvingen voor GAW'!BC133</f>
        <v>0</v>
      </c>
      <c r="Z138" s="86">
        <f>'8. Afschrijvingen voor GAW'!BD133</f>
        <v>0</v>
      </c>
      <c r="AB138" s="122"/>
      <c r="AC138" s="87">
        <f t="shared" si="22"/>
        <v>14843.426398355461</v>
      </c>
      <c r="AD138" s="87">
        <f t="shared" si="23"/>
        <v>15229.355484712703</v>
      </c>
      <c r="AE138" s="87">
        <f t="shared" si="24"/>
        <v>15579.630660861094</v>
      </c>
      <c r="AF138" s="87">
        <f t="shared" si="25"/>
        <v>16015.860319365205</v>
      </c>
      <c r="AG138" s="87">
        <f t="shared" si="26"/>
        <v>16176.018922558857</v>
      </c>
      <c r="AH138" s="87">
        <f t="shared" si="27"/>
        <v>16305.427073939327</v>
      </c>
      <c r="AI138" s="87">
        <f t="shared" si="28"/>
        <v>16338.037928087206</v>
      </c>
      <c r="AJ138" s="87">
        <f t="shared" si="29"/>
        <v>16566.770459080428</v>
      </c>
      <c r="AK138" s="87">
        <f t="shared" si="30"/>
        <v>16914.672638721117</v>
      </c>
      <c r="AL138" s="87">
        <f t="shared" si="31"/>
        <v>17388.283472605308</v>
      </c>
      <c r="AM138" s="87">
        <f t="shared" si="32"/>
        <v>17510.001456913542</v>
      </c>
      <c r="AN138" s="87">
        <f t="shared" si="33"/>
        <v>17510.001456913542</v>
      </c>
      <c r="AO138" s="87">
        <f t="shared" si="34"/>
        <v>17510.001456913542</v>
      </c>
      <c r="AP138" s="87">
        <f t="shared" si="35"/>
        <v>17510.001456913542</v>
      </c>
      <c r="AQ138" s="87">
        <f t="shared" si="36"/>
        <v>17510.001456913542</v>
      </c>
      <c r="AR138" s="87">
        <f t="shared" si="37"/>
        <v>17510.001456913542</v>
      </c>
    </row>
    <row r="139" spans="1:44" s="20" customFormat="1" x14ac:dyDescent="0.2">
      <c r="A139" s="40"/>
      <c r="B139" s="86">
        <f>'3. Investeringen'!B120</f>
        <v>106</v>
      </c>
      <c r="C139" s="86" t="str">
        <f>'3. Investeringen'!G120</f>
        <v>Nieuwe investeringen TD</v>
      </c>
      <c r="D139" s="86">
        <f>'3. Investeringen'!K120</f>
        <v>2007</v>
      </c>
      <c r="E139" s="121">
        <f>'3. Investeringen'!N120</f>
        <v>2011</v>
      </c>
      <c r="F139" s="86">
        <f>'3. Investeringen'!O120</f>
        <v>810397.27915453597</v>
      </c>
      <c r="G139" s="86">
        <f>'3. Investeringen'!P120</f>
        <v>848066.21086644463</v>
      </c>
      <c r="I139" s="86">
        <f>'6. Investeringen per jaar'!I120</f>
        <v>1</v>
      </c>
      <c r="K139" s="86">
        <f>'8. Afschrijvingen voor GAW'!AO134</f>
        <v>16714.31464134837</v>
      </c>
      <c r="L139" s="86">
        <f>'8. Afschrijvingen voor GAW'!AP134</f>
        <v>17148.886822023425</v>
      </c>
      <c r="M139" s="86">
        <f>'8. Afschrijvingen voor GAW'!AQ134</f>
        <v>17543.311218929961</v>
      </c>
      <c r="N139" s="86">
        <f>'8. Afschrijvingen voor GAW'!AR134</f>
        <v>18034.523933059998</v>
      </c>
      <c r="O139" s="86">
        <f>'8. Afschrijvingen voor GAW'!AS134</f>
        <v>18214.869172390601</v>
      </c>
      <c r="P139" s="86">
        <f>'8. Afschrijvingen voor GAW'!AT134</f>
        <v>18360.588125769726</v>
      </c>
      <c r="Q139" s="86">
        <f>'8. Afschrijvingen voor GAW'!AU134</f>
        <v>18397.309302021262</v>
      </c>
      <c r="R139" s="86">
        <f>'8. Afschrijvingen voor GAW'!AV134</f>
        <v>18654.87163224956</v>
      </c>
      <c r="S139" s="86">
        <f>'8. Afschrijvingen voor GAW'!AW134</f>
        <v>19046.623936526797</v>
      </c>
      <c r="T139" s="86">
        <f>'8. Afschrijvingen voor GAW'!AX134</f>
        <v>19579.92940674955</v>
      </c>
      <c r="U139" s="86">
        <f>'8. Afschrijvingen voor GAW'!AY134</f>
        <v>19716.988912596793</v>
      </c>
      <c r="V139" s="86">
        <f>'8. Afschrijvingen voor GAW'!AZ134</f>
        <v>23660.386695116151</v>
      </c>
      <c r="W139" s="86">
        <f>'8. Afschrijvingen voor GAW'!BA134</f>
        <v>22959.338200446044</v>
      </c>
      <c r="X139" s="86">
        <f>'8. Afschrijvingen voor GAW'!BB134</f>
        <v>22279.061513025419</v>
      </c>
      <c r="Y139" s="86">
        <f>'8. Afschrijvingen voor GAW'!BC134</f>
        <v>21618.941171898739</v>
      </c>
      <c r="Z139" s="86">
        <f>'8. Afschrijvingen voor GAW'!BD134</f>
        <v>20978.379951990628</v>
      </c>
      <c r="AB139" s="122"/>
      <c r="AC139" s="87">
        <f t="shared" si="22"/>
        <v>844072.88938809291</v>
      </c>
      <c r="AD139" s="87">
        <f t="shared" si="23"/>
        <v>848869.89769015997</v>
      </c>
      <c r="AE139" s="87">
        <f t="shared" si="24"/>
        <v>850850.59411810362</v>
      </c>
      <c r="AF139" s="87">
        <f t="shared" si="25"/>
        <v>856639.88682035054</v>
      </c>
      <c r="AG139" s="87">
        <f t="shared" si="26"/>
        <v>846991.4165161635</v>
      </c>
      <c r="AH139" s="87">
        <f t="shared" si="27"/>
        <v>835406.75972252304</v>
      </c>
      <c r="AI139" s="87">
        <f t="shared" si="28"/>
        <v>818680.26393994677</v>
      </c>
      <c r="AJ139" s="87">
        <f t="shared" si="29"/>
        <v>811486.91600285645</v>
      </c>
      <c r="AK139" s="87">
        <f t="shared" si="30"/>
        <v>809481.51730238949</v>
      </c>
      <c r="AL139" s="87">
        <f t="shared" si="31"/>
        <v>812567.07038010692</v>
      </c>
      <c r="AM139" s="87">
        <f t="shared" si="32"/>
        <v>798538.0509601708</v>
      </c>
      <c r="AN139" s="87">
        <f t="shared" si="33"/>
        <v>774877.66426505463</v>
      </c>
      <c r="AO139" s="87">
        <f t="shared" si="34"/>
        <v>751918.32606460853</v>
      </c>
      <c r="AP139" s="87">
        <f t="shared" si="35"/>
        <v>729639.2645515831</v>
      </c>
      <c r="AQ139" s="87">
        <f t="shared" si="36"/>
        <v>708020.32337968436</v>
      </c>
      <c r="AR139" s="87">
        <f t="shared" si="37"/>
        <v>687041.94342769368</v>
      </c>
    </row>
    <row r="140" spans="1:44" s="20" customFormat="1" x14ac:dyDescent="0.2">
      <c r="A140" s="40"/>
      <c r="B140" s="86">
        <f>'3. Investeringen'!B121</f>
        <v>107</v>
      </c>
      <c r="C140" s="86" t="str">
        <f>'3. Investeringen'!G121</f>
        <v>Nieuwe investeringen TD</v>
      </c>
      <c r="D140" s="86">
        <f>'3. Investeringen'!K121</f>
        <v>2007</v>
      </c>
      <c r="E140" s="121">
        <f>'3. Investeringen'!N121</f>
        <v>2011</v>
      </c>
      <c r="F140" s="86">
        <f>'3. Investeringen'!O121</f>
        <v>2850165.9352503559</v>
      </c>
      <c r="G140" s="86">
        <f>'3. Investeringen'!P121</f>
        <v>2982647.5078619542</v>
      </c>
      <c r="I140" s="86">
        <f>'6. Investeringen per jaar'!I121</f>
        <v>1</v>
      </c>
      <c r="K140" s="86">
        <f>'8. Afschrijvingen voor GAW'!AO135</f>
        <v>72949.089650117676</v>
      </c>
      <c r="L140" s="86">
        <f>'8. Afschrijvingen voor GAW'!AP135</f>
        <v>74845.765981020726</v>
      </c>
      <c r="M140" s="86">
        <f>'8. Afschrijvingen voor GAW'!AQ135</f>
        <v>76567.218598584193</v>
      </c>
      <c r="N140" s="86">
        <f>'8. Afschrijvingen voor GAW'!AR135</f>
        <v>78711.100719344555</v>
      </c>
      <c r="O140" s="86">
        <f>'8. Afschrijvingen voor GAW'!AS135</f>
        <v>79498.211726538007</v>
      </c>
      <c r="P140" s="86">
        <f>'8. Afschrijvingen voor GAW'!AT135</f>
        <v>80134.197420350305</v>
      </c>
      <c r="Q140" s="86">
        <f>'8. Afschrijvingen voor GAW'!AU135</f>
        <v>80294.465815190997</v>
      </c>
      <c r="R140" s="86">
        <f>'8. Afschrijvingen voor GAW'!AV135</f>
        <v>81418.588336603672</v>
      </c>
      <c r="S140" s="86">
        <f>'8. Afschrijvingen voor GAW'!AW135</f>
        <v>83128.378691672333</v>
      </c>
      <c r="T140" s="86">
        <f>'8. Afschrijvingen voor GAW'!AX135</f>
        <v>85455.973295039163</v>
      </c>
      <c r="U140" s="86">
        <f>'8. Afschrijvingen voor GAW'!AY135</f>
        <v>86054.165108104426</v>
      </c>
      <c r="V140" s="86">
        <f>'8. Afschrijvingen voor GAW'!AZ135</f>
        <v>103264.99812972528</v>
      </c>
      <c r="W140" s="86">
        <f>'8. Afschrijvingen voor GAW'!BA135</f>
        <v>99202.11295740823</v>
      </c>
      <c r="X140" s="86">
        <f>'8. Afschrijvingen voor GAW'!BB135</f>
        <v>95299.0790049856</v>
      </c>
      <c r="Y140" s="86">
        <f>'8. Afschrijvingen voor GAW'!BC135</f>
        <v>91549.607044133707</v>
      </c>
      <c r="Z140" s="86">
        <f>'8. Afschrijvingen voor GAW'!BD135</f>
        <v>87947.655291577641</v>
      </c>
      <c r="AB140" s="122"/>
      <c r="AC140" s="87">
        <f t="shared" si="22"/>
        <v>2954438.1308297655</v>
      </c>
      <c r="AD140" s="87">
        <f t="shared" si="23"/>
        <v>2956407.7562503186</v>
      </c>
      <c r="AE140" s="87">
        <f t="shared" si="24"/>
        <v>2947837.9160454916</v>
      </c>
      <c r="AF140" s="87">
        <f t="shared" si="25"/>
        <v>2951666.2769754212</v>
      </c>
      <c r="AG140" s="87">
        <f t="shared" si="26"/>
        <v>2901684.7280186377</v>
      </c>
      <c r="AH140" s="87">
        <f t="shared" si="27"/>
        <v>2844764.0084224367</v>
      </c>
      <c r="AI140" s="87">
        <f t="shared" si="28"/>
        <v>2770159.0706240903</v>
      </c>
      <c r="AJ140" s="87">
        <f t="shared" si="29"/>
        <v>2727522.709276224</v>
      </c>
      <c r="AK140" s="87">
        <f t="shared" si="30"/>
        <v>2701672.3074793522</v>
      </c>
      <c r="AL140" s="87">
        <f t="shared" si="31"/>
        <v>2691863.1587937353</v>
      </c>
      <c r="AM140" s="87">
        <f t="shared" si="32"/>
        <v>2624652.0357971871</v>
      </c>
      <c r="AN140" s="87">
        <f t="shared" si="33"/>
        <v>2521387.0376674617</v>
      </c>
      <c r="AO140" s="87">
        <f t="shared" si="34"/>
        <v>2422184.9247100535</v>
      </c>
      <c r="AP140" s="87">
        <f t="shared" si="35"/>
        <v>2326885.8457050677</v>
      </c>
      <c r="AQ140" s="87">
        <f t="shared" si="36"/>
        <v>2235336.2386609339</v>
      </c>
      <c r="AR140" s="87">
        <f t="shared" si="37"/>
        <v>2147388.5833693561</v>
      </c>
    </row>
    <row r="141" spans="1:44" s="20" customFormat="1" x14ac:dyDescent="0.2">
      <c r="A141" s="40"/>
      <c r="B141" s="86">
        <f>'3. Investeringen'!B122</f>
        <v>108</v>
      </c>
      <c r="C141" s="86" t="str">
        <f>'3. Investeringen'!G122</f>
        <v>Nieuwe investeringen TD</v>
      </c>
      <c r="D141" s="86">
        <f>'3. Investeringen'!K122</f>
        <v>2007</v>
      </c>
      <c r="E141" s="121">
        <f>'3. Investeringen'!N122</f>
        <v>2011</v>
      </c>
      <c r="F141" s="86">
        <f>'3. Investeringen'!O122</f>
        <v>521548.40976666671</v>
      </c>
      <c r="G141" s="86">
        <f>'3. Investeringen'!P122</f>
        <v>545791.05215615162</v>
      </c>
      <c r="I141" s="86">
        <f>'6. Investeringen per jaar'!I122</f>
        <v>1</v>
      </c>
      <c r="K141" s="86">
        <f>'8. Afschrijvingen voor GAW'!AO136</f>
        <v>20904.827092018637</v>
      </c>
      <c r="L141" s="86">
        <f>'8. Afschrijvingen voor GAW'!AP136</f>
        <v>21448.352596411118</v>
      </c>
      <c r="M141" s="86">
        <f>'8. Afschrijvingen voor GAW'!AQ136</f>
        <v>21941.664706128573</v>
      </c>
      <c r="N141" s="86">
        <f>'8. Afschrijvingen voor GAW'!AR136</f>
        <v>22556.031317900171</v>
      </c>
      <c r="O141" s="86">
        <f>'8. Afschrijvingen voor GAW'!AS136</f>
        <v>22781.591631079176</v>
      </c>
      <c r="P141" s="86">
        <f>'8. Afschrijvingen voor GAW'!AT136</f>
        <v>22963.844364127806</v>
      </c>
      <c r="Q141" s="86">
        <f>'8. Afschrijvingen voor GAW'!AU136</f>
        <v>23009.77205285606</v>
      </c>
      <c r="R141" s="86">
        <f>'8. Afschrijvingen voor GAW'!AV136</f>
        <v>23331.908861596046</v>
      </c>
      <c r="S141" s="86">
        <f>'8. Afschrijvingen voor GAW'!AW136</f>
        <v>23821.878947689558</v>
      </c>
      <c r="T141" s="86">
        <f>'8. Afschrijvingen voor GAW'!AX136</f>
        <v>24488.891558224866</v>
      </c>
      <c r="U141" s="86">
        <f>'8. Afschrijvingen voor GAW'!AY136</f>
        <v>24660.31379913244</v>
      </c>
      <c r="V141" s="86">
        <f>'8. Afschrijvingen voor GAW'!AZ136</f>
        <v>29592.376558958924</v>
      </c>
      <c r="W141" s="86">
        <f>'8. Afschrijvingen voor GAW'!BA136</f>
        <v>27301.353857620164</v>
      </c>
      <c r="X141" s="86">
        <f>'8. Afschrijvingen voor GAW'!BB136</f>
        <v>25187.700655739896</v>
      </c>
      <c r="Y141" s="86">
        <f>'8. Afschrijvingen voor GAW'!BC136</f>
        <v>24012.274625138696</v>
      </c>
      <c r="Z141" s="86">
        <f>'8. Afschrijvingen voor GAW'!BD136</f>
        <v>24012.274625138696</v>
      </c>
      <c r="AB141" s="122"/>
      <c r="AC141" s="87">
        <f t="shared" si="22"/>
        <v>533073.09084647521</v>
      </c>
      <c r="AD141" s="87">
        <f t="shared" si="23"/>
        <v>525484.63861207245</v>
      </c>
      <c r="AE141" s="87">
        <f t="shared" si="24"/>
        <v>515629.12059402146</v>
      </c>
      <c r="AF141" s="87">
        <f t="shared" si="25"/>
        <v>507510.70465275389</v>
      </c>
      <c r="AG141" s="87">
        <f t="shared" si="26"/>
        <v>489804.2200682023</v>
      </c>
      <c r="AH141" s="87">
        <f t="shared" si="27"/>
        <v>470758.80946462014</v>
      </c>
      <c r="AI141" s="87">
        <f t="shared" si="28"/>
        <v>448690.55503069336</v>
      </c>
      <c r="AJ141" s="87">
        <f t="shared" si="29"/>
        <v>431640.31393952703</v>
      </c>
      <c r="AK141" s="87">
        <f t="shared" si="30"/>
        <v>416882.88158456748</v>
      </c>
      <c r="AL141" s="87">
        <f t="shared" si="31"/>
        <v>404066.7107107105</v>
      </c>
      <c r="AM141" s="87">
        <f t="shared" si="32"/>
        <v>382234.86388655304</v>
      </c>
      <c r="AN141" s="87">
        <f t="shared" si="33"/>
        <v>352642.48732759414</v>
      </c>
      <c r="AO141" s="87">
        <f t="shared" si="34"/>
        <v>325341.13346997398</v>
      </c>
      <c r="AP141" s="87">
        <f t="shared" si="35"/>
        <v>300153.43281423411</v>
      </c>
      <c r="AQ141" s="87">
        <f t="shared" si="36"/>
        <v>276141.15818909544</v>
      </c>
      <c r="AR141" s="87">
        <f t="shared" si="37"/>
        <v>252128.88356395674</v>
      </c>
    </row>
    <row r="142" spans="1:44" s="20" customFormat="1" x14ac:dyDescent="0.2">
      <c r="A142" s="40"/>
      <c r="B142" s="86">
        <f>'3. Investeringen'!B123</f>
        <v>109</v>
      </c>
      <c r="C142" s="86" t="str">
        <f>'3. Investeringen'!G123</f>
        <v>Nieuwe investeringen TD</v>
      </c>
      <c r="D142" s="86">
        <f>'3. Investeringen'!K123</f>
        <v>2007</v>
      </c>
      <c r="E142" s="121">
        <f>'3. Investeringen'!N123</f>
        <v>2011</v>
      </c>
      <c r="F142" s="86">
        <f>'3. Investeringen'!O123</f>
        <v>19194.973850000002</v>
      </c>
      <c r="G142" s="86">
        <f>'3. Investeringen'!P123</f>
        <v>20087.195699414231</v>
      </c>
      <c r="I142" s="86">
        <f>'6. Investeringen per jaar'!I123</f>
        <v>1</v>
      </c>
      <c r="K142" s="86">
        <f>'8. Afschrijvingen voor GAW'!AO137</f>
        <v>3136.6928669085296</v>
      </c>
      <c r="L142" s="86">
        <f>'8. Afschrijvingen voor GAW'!AP137</f>
        <v>3218.2468814481508</v>
      </c>
      <c r="M142" s="86">
        <f>'8. Afschrijvingen voor GAW'!AQ137</f>
        <v>3292.2665597214582</v>
      </c>
      <c r="N142" s="86">
        <f>'8. Afschrijvingen voor GAW'!AR137</f>
        <v>3384.4500233936587</v>
      </c>
      <c r="O142" s="86">
        <f>'8. Afschrijvingen voor GAW'!AS137</f>
        <v>3418.2945236275955</v>
      </c>
      <c r="P142" s="86">
        <f>'8. Afschrijvingen voor GAW'!AT137</f>
        <v>3445.6408798166162</v>
      </c>
      <c r="Q142" s="86">
        <f>'8. Afschrijvingen voor GAW'!AU137</f>
        <v>1726.2660807881246</v>
      </c>
      <c r="R142" s="86">
        <f>'8. Afschrijvingen voor GAW'!AV137</f>
        <v>0</v>
      </c>
      <c r="S142" s="86">
        <f>'8. Afschrijvingen voor GAW'!AW137</f>
        <v>0</v>
      </c>
      <c r="T142" s="86">
        <f>'8. Afschrijvingen voor GAW'!AX137</f>
        <v>0</v>
      </c>
      <c r="U142" s="86">
        <f>'8. Afschrijvingen voor GAW'!AY137</f>
        <v>0</v>
      </c>
      <c r="V142" s="86">
        <f>'8. Afschrijvingen voor GAW'!AZ137</f>
        <v>0</v>
      </c>
      <c r="W142" s="86">
        <f>'8. Afschrijvingen voor GAW'!BA137</f>
        <v>0</v>
      </c>
      <c r="X142" s="86">
        <f>'8. Afschrijvingen voor GAW'!BB137</f>
        <v>0</v>
      </c>
      <c r="Y142" s="86">
        <f>'8. Afschrijvingen voor GAW'!BC137</f>
        <v>0</v>
      </c>
      <c r="Z142" s="86">
        <f>'8. Afschrijvingen voor GAW'!BD137</f>
        <v>0</v>
      </c>
      <c r="AB142" s="122"/>
      <c r="AC142" s="87">
        <f t="shared" si="22"/>
        <v>17251.810767996914</v>
      </c>
      <c r="AD142" s="87">
        <f t="shared" si="23"/>
        <v>14482.110966516684</v>
      </c>
      <c r="AE142" s="87">
        <f t="shared" si="24"/>
        <v>11522.932959025109</v>
      </c>
      <c r="AF142" s="87">
        <f t="shared" si="25"/>
        <v>8461.1250584841546</v>
      </c>
      <c r="AG142" s="87">
        <f t="shared" si="26"/>
        <v>5127.4417854414005</v>
      </c>
      <c r="AH142" s="87">
        <f t="shared" si="27"/>
        <v>1722.8204399083156</v>
      </c>
      <c r="AI142" s="87">
        <f t="shared" si="28"/>
        <v>7.73070496506989E-12</v>
      </c>
      <c r="AJ142" s="87">
        <f t="shared" si="29"/>
        <v>7.8389348345808683E-12</v>
      </c>
      <c r="AK142" s="87">
        <f t="shared" si="30"/>
        <v>8.0035524661070664E-12</v>
      </c>
      <c r="AL142" s="87">
        <f t="shared" si="31"/>
        <v>8.227651935158065E-12</v>
      </c>
      <c r="AM142" s="87">
        <f t="shared" si="32"/>
        <v>8.2852454987041714E-12</v>
      </c>
      <c r="AN142" s="87">
        <f t="shared" si="33"/>
        <v>8.2852454987041714E-12</v>
      </c>
      <c r="AO142" s="87">
        <f t="shared" si="34"/>
        <v>8.2852454987041714E-12</v>
      </c>
      <c r="AP142" s="87">
        <f t="shared" si="35"/>
        <v>8.2852454987041714E-12</v>
      </c>
      <c r="AQ142" s="87">
        <f t="shared" si="36"/>
        <v>8.2852454987041714E-12</v>
      </c>
      <c r="AR142" s="87">
        <f t="shared" si="37"/>
        <v>8.2852454987041714E-12</v>
      </c>
    </row>
    <row r="143" spans="1:44" s="20" customFormat="1" x14ac:dyDescent="0.2">
      <c r="A143" s="40"/>
      <c r="B143" s="86">
        <f>'3. Investeringen'!B124</f>
        <v>110</v>
      </c>
      <c r="C143" s="86" t="str">
        <f>'3. Investeringen'!G124</f>
        <v>Nieuwe investeringen TD</v>
      </c>
      <c r="D143" s="86">
        <f>'3. Investeringen'!K124</f>
        <v>2007</v>
      </c>
      <c r="E143" s="121">
        <f>'3. Investeringen'!N124</f>
        <v>2011</v>
      </c>
      <c r="F143" s="86">
        <f>'3. Investeringen'!O124</f>
        <v>76</v>
      </c>
      <c r="G143" s="86">
        <f>'3. Investeringen'!P124</f>
        <v>79.532636255999989</v>
      </c>
      <c r="I143" s="86">
        <f>'6. Investeringen per jaar'!I124</f>
        <v>1</v>
      </c>
      <c r="K143" s="86">
        <f>'8. Afschrijvingen voor GAW'!AO138</f>
        <v>0</v>
      </c>
      <c r="L143" s="86">
        <f>'8. Afschrijvingen voor GAW'!AP138</f>
        <v>0</v>
      </c>
      <c r="M143" s="86">
        <f>'8. Afschrijvingen voor GAW'!AQ138</f>
        <v>0</v>
      </c>
      <c r="N143" s="86">
        <f>'8. Afschrijvingen voor GAW'!AR138</f>
        <v>0</v>
      </c>
      <c r="O143" s="86">
        <f>'8. Afschrijvingen voor GAW'!AS138</f>
        <v>0</v>
      </c>
      <c r="P143" s="86">
        <f>'8. Afschrijvingen voor GAW'!AT138</f>
        <v>0</v>
      </c>
      <c r="Q143" s="86">
        <f>'8. Afschrijvingen voor GAW'!AU138</f>
        <v>0</v>
      </c>
      <c r="R143" s="86">
        <f>'8. Afschrijvingen voor GAW'!AV138</f>
        <v>0</v>
      </c>
      <c r="S143" s="86">
        <f>'8. Afschrijvingen voor GAW'!AW138</f>
        <v>0</v>
      </c>
      <c r="T143" s="86">
        <f>'8. Afschrijvingen voor GAW'!AX138</f>
        <v>0</v>
      </c>
      <c r="U143" s="86">
        <f>'8. Afschrijvingen voor GAW'!AY138</f>
        <v>0</v>
      </c>
      <c r="V143" s="86">
        <f>'8. Afschrijvingen voor GAW'!AZ138</f>
        <v>0</v>
      </c>
      <c r="W143" s="86">
        <f>'8. Afschrijvingen voor GAW'!BA138</f>
        <v>0</v>
      </c>
      <c r="X143" s="86">
        <f>'8. Afschrijvingen voor GAW'!BB138</f>
        <v>0</v>
      </c>
      <c r="Y143" s="86">
        <f>'8. Afschrijvingen voor GAW'!BC138</f>
        <v>0</v>
      </c>
      <c r="Z143" s="86">
        <f>'8. Afschrijvingen voor GAW'!BD138</f>
        <v>0</v>
      </c>
      <c r="AB143" s="122"/>
      <c r="AC143" s="87">
        <f t="shared" si="22"/>
        <v>80.725625799839975</v>
      </c>
      <c r="AD143" s="87">
        <f t="shared" si="23"/>
        <v>82.824492070635813</v>
      </c>
      <c r="AE143" s="87">
        <f t="shared" si="24"/>
        <v>84.729455388260433</v>
      </c>
      <c r="AF143" s="87">
        <f t="shared" si="25"/>
        <v>87.101880139131723</v>
      </c>
      <c r="AG143" s="87">
        <f t="shared" si="26"/>
        <v>87.972898940523038</v>
      </c>
      <c r="AH143" s="87">
        <f t="shared" si="27"/>
        <v>88.676682132047219</v>
      </c>
      <c r="AI143" s="87">
        <f t="shared" si="28"/>
        <v>88.854035496311312</v>
      </c>
      <c r="AJ143" s="87">
        <f t="shared" si="29"/>
        <v>90.097991993259669</v>
      </c>
      <c r="AK143" s="87">
        <f t="shared" si="30"/>
        <v>91.99004982511812</v>
      </c>
      <c r="AL143" s="87">
        <f t="shared" si="31"/>
        <v>94.565771220221436</v>
      </c>
      <c r="AM143" s="87">
        <f t="shared" si="32"/>
        <v>95.227731618762974</v>
      </c>
      <c r="AN143" s="87">
        <f t="shared" si="33"/>
        <v>95.227731618762974</v>
      </c>
      <c r="AO143" s="87">
        <f t="shared" si="34"/>
        <v>95.227731618762974</v>
      </c>
      <c r="AP143" s="87">
        <f t="shared" si="35"/>
        <v>95.227731618762974</v>
      </c>
      <c r="AQ143" s="87">
        <f t="shared" si="36"/>
        <v>95.227731618762974</v>
      </c>
      <c r="AR143" s="87">
        <f t="shared" si="37"/>
        <v>95.227731618762974</v>
      </c>
    </row>
    <row r="144" spans="1:44" s="20" customFormat="1" x14ac:dyDescent="0.2">
      <c r="A144" s="40"/>
      <c r="B144" s="86">
        <f>'3. Investeringen'!B125</f>
        <v>111</v>
      </c>
      <c r="C144" s="86" t="str">
        <f>'3. Investeringen'!G125</f>
        <v>Nieuwe investeringen TD</v>
      </c>
      <c r="D144" s="86">
        <f>'3. Investeringen'!K125</f>
        <v>2008</v>
      </c>
      <c r="E144" s="121">
        <f>'3. Investeringen'!N125</f>
        <v>2011</v>
      </c>
      <c r="F144" s="86">
        <f>'3. Investeringen'!O125</f>
        <v>1258667.9713345005</v>
      </c>
      <c r="G144" s="86">
        <f>'3. Investeringen'!P125</f>
        <v>1302842.1824564561</v>
      </c>
      <c r="I144" s="86">
        <f>'6. Investeringen per jaar'!I125</f>
        <v>1</v>
      </c>
      <c r="K144" s="86">
        <f>'8. Afschrijvingen voor GAW'!AO139</f>
        <v>25188.28219415815</v>
      </c>
      <c r="L144" s="86">
        <f>'8. Afschrijvingen voor GAW'!AP139</f>
        <v>25843.17753120626</v>
      </c>
      <c r="M144" s="86">
        <f>'8. Afschrijvingen voor GAW'!AQ139</f>
        <v>26437.570614423999</v>
      </c>
      <c r="N144" s="86">
        <f>'8. Afschrijvingen voor GAW'!AR139</f>
        <v>27177.822591627872</v>
      </c>
      <c r="O144" s="86">
        <f>'8. Afschrijvingen voor GAW'!AS139</f>
        <v>27449.600817544149</v>
      </c>
      <c r="P144" s="86">
        <f>'8. Afschrijvingen voor GAW'!AT139</f>
        <v>27669.197624084503</v>
      </c>
      <c r="Q144" s="86">
        <f>'8. Afschrijvingen voor GAW'!AU139</f>
        <v>27724.536019332671</v>
      </c>
      <c r="R144" s="86">
        <f>'8. Afschrijvingen voor GAW'!AV139</f>
        <v>28112.679523603325</v>
      </c>
      <c r="S144" s="86">
        <f>'8. Afschrijvingen voor GAW'!AW139</f>
        <v>28703.045793598994</v>
      </c>
      <c r="T144" s="86">
        <f>'8. Afschrijvingen voor GAW'!AX139</f>
        <v>29506.731075819764</v>
      </c>
      <c r="U144" s="86">
        <f>'8. Afschrijvingen voor GAW'!AY139</f>
        <v>29713.278193350499</v>
      </c>
      <c r="V144" s="86">
        <f>'8. Afschrijvingen voor GAW'!AZ139</f>
        <v>35655.933832020593</v>
      </c>
      <c r="W144" s="86">
        <f>'8. Afschrijvingen voor GAW'!BA139</f>
        <v>34624.918877841686</v>
      </c>
      <c r="X144" s="86">
        <f>'8. Afschrijvingen voor GAW'!BB139</f>
        <v>33623.716404265542</v>
      </c>
      <c r="Y144" s="86">
        <f>'8. Afschrijvingen voor GAW'!BC139</f>
        <v>32651.46436366027</v>
      </c>
      <c r="Z144" s="86">
        <f>'8. Afschrijvingen voor GAW'!BD139</f>
        <v>31707.325635072506</v>
      </c>
      <c r="AB144" s="122"/>
      <c r="AC144" s="87">
        <f t="shared" si="22"/>
        <v>1297196.5329991449</v>
      </c>
      <c r="AD144" s="87">
        <f t="shared" si="23"/>
        <v>1305080.4653259164</v>
      </c>
      <c r="AE144" s="87">
        <f t="shared" si="24"/>
        <v>1308659.7454139884</v>
      </c>
      <c r="AF144" s="87">
        <f t="shared" si="25"/>
        <v>1318124.3956939522</v>
      </c>
      <c r="AG144" s="87">
        <f t="shared" si="26"/>
        <v>1303856.0388333476</v>
      </c>
      <c r="AH144" s="87">
        <f t="shared" si="27"/>
        <v>1286617.6895199299</v>
      </c>
      <c r="AI144" s="87">
        <f t="shared" si="28"/>
        <v>1261466.388879637</v>
      </c>
      <c r="AJ144" s="87">
        <f t="shared" si="29"/>
        <v>1251014.2388003487</v>
      </c>
      <c r="AK144" s="87">
        <f t="shared" si="30"/>
        <v>1248582.4920215569</v>
      </c>
      <c r="AL144" s="87">
        <f t="shared" si="31"/>
        <v>1254036.0707223408</v>
      </c>
      <c r="AM144" s="87">
        <f t="shared" si="32"/>
        <v>1233101.0450240467</v>
      </c>
      <c r="AN144" s="87">
        <f t="shared" si="33"/>
        <v>1197445.1111920262</v>
      </c>
      <c r="AO144" s="87">
        <f t="shared" si="34"/>
        <v>1162820.1923141845</v>
      </c>
      <c r="AP144" s="87">
        <f t="shared" si="35"/>
        <v>1129196.475909919</v>
      </c>
      <c r="AQ144" s="87">
        <f t="shared" si="36"/>
        <v>1096545.0115462588</v>
      </c>
      <c r="AR144" s="87">
        <f t="shared" si="37"/>
        <v>1064837.6859111863</v>
      </c>
    </row>
    <row r="145" spans="1:44" s="20" customFormat="1" x14ac:dyDescent="0.2">
      <c r="A145" s="40"/>
      <c r="B145" s="86">
        <f>'3. Investeringen'!B126</f>
        <v>112</v>
      </c>
      <c r="C145" s="86" t="str">
        <f>'3. Investeringen'!G126</f>
        <v>Nieuwe investeringen TD</v>
      </c>
      <c r="D145" s="86">
        <f>'3. Investeringen'!K126</f>
        <v>2008</v>
      </c>
      <c r="E145" s="121">
        <f>'3. Investeringen'!N126</f>
        <v>2011</v>
      </c>
      <c r="F145" s="86">
        <f>'3. Investeringen'!O126</f>
        <v>4792888.2957648234</v>
      </c>
      <c r="G145" s="86">
        <f>'3. Investeringen'!P126</f>
        <v>4961099.5033929851</v>
      </c>
      <c r="I145" s="86">
        <f>'6. Investeringen per jaar'!I126</f>
        <v>1</v>
      </c>
      <c r="K145" s="86">
        <f>'8. Afschrijvingen voor GAW'!AO140</f>
        <v>118482.72931632659</v>
      </c>
      <c r="L145" s="86">
        <f>'8. Afschrijvingen voor GAW'!AP140</f>
        <v>121563.28027855107</v>
      </c>
      <c r="M145" s="86">
        <f>'8. Afschrijvingen voor GAW'!AQ140</f>
        <v>124359.23572495772</v>
      </c>
      <c r="N145" s="86">
        <f>'8. Afschrijvingen voor GAW'!AR140</f>
        <v>127841.29432525653</v>
      </c>
      <c r="O145" s="86">
        <f>'8. Afschrijvingen voor GAW'!AS140</f>
        <v>129119.7072685091</v>
      </c>
      <c r="P145" s="86">
        <f>'8. Afschrijvingen voor GAW'!AT140</f>
        <v>130152.66492665718</v>
      </c>
      <c r="Q145" s="86">
        <f>'8. Afschrijvingen voor GAW'!AU140</f>
        <v>130412.97025651048</v>
      </c>
      <c r="R145" s="86">
        <f>'8. Afschrijvingen voor GAW'!AV140</f>
        <v>132238.75184010161</v>
      </c>
      <c r="S145" s="86">
        <f>'8. Afschrijvingen voor GAW'!AW140</f>
        <v>135015.76562874374</v>
      </c>
      <c r="T145" s="86">
        <f>'8. Afschrijvingen voor GAW'!AX140</f>
        <v>138796.20706634855</v>
      </c>
      <c r="U145" s="86">
        <f>'8. Afschrijvingen voor GAW'!AY140</f>
        <v>139767.78051581298</v>
      </c>
      <c r="V145" s="86">
        <f>'8. Afschrijvingen voor GAW'!AZ140</f>
        <v>167721.33661897559</v>
      </c>
      <c r="W145" s="86">
        <f>'8. Afschrijvingen voor GAW'!BA140</f>
        <v>161331.95236682415</v>
      </c>
      <c r="X145" s="86">
        <f>'8. Afschrijvingen voor GAW'!BB140</f>
        <v>155185.97322904036</v>
      </c>
      <c r="Y145" s="86">
        <f>'8. Afschrijvingen voor GAW'!BC140</f>
        <v>149274.12662983884</v>
      </c>
      <c r="Z145" s="86">
        <f>'8. Afschrijvingen voor GAW'!BD140</f>
        <v>143587.49323441641</v>
      </c>
      <c r="AB145" s="122"/>
      <c r="AC145" s="87">
        <f t="shared" si="22"/>
        <v>4917033.2666275529</v>
      </c>
      <c r="AD145" s="87">
        <f t="shared" si="23"/>
        <v>4923312.8512813179</v>
      </c>
      <c r="AE145" s="87">
        <f t="shared" si="24"/>
        <v>4912189.8111358304</v>
      </c>
      <c r="AF145" s="87">
        <f t="shared" si="25"/>
        <v>4921889.8315223772</v>
      </c>
      <c r="AG145" s="87">
        <f t="shared" si="26"/>
        <v>4841989.022569092</v>
      </c>
      <c r="AH145" s="87">
        <f t="shared" si="27"/>
        <v>4750572.2698229877</v>
      </c>
      <c r="AI145" s="87">
        <f t="shared" si="28"/>
        <v>4629660.4441061234</v>
      </c>
      <c r="AJ145" s="87">
        <f t="shared" si="29"/>
        <v>4562236.9384835074</v>
      </c>
      <c r="AK145" s="87">
        <f t="shared" si="30"/>
        <v>4523028.1485629166</v>
      </c>
      <c r="AL145" s="87">
        <f t="shared" si="31"/>
        <v>4510876.7296563294</v>
      </c>
      <c r="AM145" s="87">
        <f t="shared" si="32"/>
        <v>4402685.08624811</v>
      </c>
      <c r="AN145" s="87">
        <f t="shared" si="33"/>
        <v>4234963.7496291343</v>
      </c>
      <c r="AO145" s="87">
        <f t="shared" si="34"/>
        <v>4073631.7972623101</v>
      </c>
      <c r="AP145" s="87">
        <f t="shared" si="35"/>
        <v>3918445.8240332697</v>
      </c>
      <c r="AQ145" s="87">
        <f t="shared" si="36"/>
        <v>3769171.6974034309</v>
      </c>
      <c r="AR145" s="87">
        <f t="shared" si="37"/>
        <v>3625584.2041690145</v>
      </c>
    </row>
    <row r="146" spans="1:44" s="20" customFormat="1" x14ac:dyDescent="0.2">
      <c r="A146" s="40"/>
      <c r="B146" s="86">
        <f>'3. Investeringen'!B127</f>
        <v>113</v>
      </c>
      <c r="C146" s="86" t="str">
        <f>'3. Investeringen'!G127</f>
        <v>Nieuwe investeringen TD</v>
      </c>
      <c r="D146" s="86">
        <f>'3. Investeringen'!K127</f>
        <v>2008</v>
      </c>
      <c r="E146" s="121">
        <f>'3. Investeringen'!N127</f>
        <v>2011</v>
      </c>
      <c r="F146" s="86">
        <f>'3. Investeringen'!O127</f>
        <v>1310151.4983333333</v>
      </c>
      <c r="G146" s="86">
        <f>'3. Investeringen'!P127</f>
        <v>1356132.5753188399</v>
      </c>
      <c r="I146" s="86">
        <f>'6. Investeringen per jaar'!I127</f>
        <v>1</v>
      </c>
      <c r="K146" s="86">
        <f>'8. Afschrijvingen voor GAW'!AO141</f>
        <v>50053.620507222629</v>
      </c>
      <c r="L146" s="86">
        <f>'8. Afschrijvingen voor GAW'!AP141</f>
        <v>51355.014640410423</v>
      </c>
      <c r="M146" s="86">
        <f>'8. Afschrijvingen voor GAW'!AQ141</f>
        <v>52536.179977139851</v>
      </c>
      <c r="N146" s="86">
        <f>'8. Afschrijvingen voor GAW'!AR141</f>
        <v>54007.193016499761</v>
      </c>
      <c r="O146" s="86">
        <f>'8. Afschrijvingen voor GAW'!AS141</f>
        <v>54547.264946664764</v>
      </c>
      <c r="P146" s="86">
        <f>'8. Afschrijvingen voor GAW'!AT141</f>
        <v>54983.643066238081</v>
      </c>
      <c r="Q146" s="86">
        <f>'8. Afschrijvingen voor GAW'!AU141</f>
        <v>55093.610352370553</v>
      </c>
      <c r="R146" s="86">
        <f>'8. Afschrijvingen voor GAW'!AV141</f>
        <v>55864.920897303731</v>
      </c>
      <c r="S146" s="86">
        <f>'8. Afschrijvingen voor GAW'!AW141</f>
        <v>57038.084236147108</v>
      </c>
      <c r="T146" s="86">
        <f>'8. Afschrijvingen voor GAW'!AX141</f>
        <v>58635.150594759223</v>
      </c>
      <c r="U146" s="86">
        <f>'8. Afschrijvingen voor GAW'!AY141</f>
        <v>59045.596648922532</v>
      </c>
      <c r="V146" s="86">
        <f>'8. Afschrijvingen voor GAW'!AZ141</f>
        <v>70854.715978707056</v>
      </c>
      <c r="W146" s="86">
        <f>'8. Afschrijvingen voor GAW'!BA141</f>
        <v>65701.645725710187</v>
      </c>
      <c r="X146" s="86">
        <f>'8. Afschrijvingen voor GAW'!BB141</f>
        <v>60923.344218385799</v>
      </c>
      <c r="Y146" s="86">
        <f>'8. Afschrijvingen voor GAW'!BC141</f>
        <v>57538.713984031041</v>
      </c>
      <c r="Z146" s="86">
        <f>'8. Afschrijvingen voor GAW'!BD141</f>
        <v>57538.713984031041</v>
      </c>
      <c r="AB146" s="122"/>
      <c r="AC146" s="87">
        <f t="shared" si="22"/>
        <v>1326420.9434413998</v>
      </c>
      <c r="AD146" s="87">
        <f t="shared" si="23"/>
        <v>1309552.8733304658</v>
      </c>
      <c r="AE146" s="87">
        <f t="shared" si="24"/>
        <v>1287136.4094399265</v>
      </c>
      <c r="AF146" s="87">
        <f t="shared" si="25"/>
        <v>1269169.0358877447</v>
      </c>
      <c r="AG146" s="87">
        <f t="shared" si="26"/>
        <v>1227313.4612999575</v>
      </c>
      <c r="AH146" s="87">
        <f t="shared" si="27"/>
        <v>1182148.325924119</v>
      </c>
      <c r="AI146" s="87">
        <f t="shared" si="28"/>
        <v>1129419.0122235965</v>
      </c>
      <c r="AJ146" s="87">
        <f t="shared" si="29"/>
        <v>1089365.957497423</v>
      </c>
      <c r="AK146" s="87">
        <f t="shared" si="30"/>
        <v>1055204.5583687217</v>
      </c>
      <c r="AL146" s="87">
        <f t="shared" si="31"/>
        <v>1026115.1354082867</v>
      </c>
      <c r="AM146" s="87">
        <f t="shared" si="32"/>
        <v>974252.34470722207</v>
      </c>
      <c r="AN146" s="87">
        <f t="shared" si="33"/>
        <v>903397.628728515</v>
      </c>
      <c r="AO146" s="87">
        <f t="shared" si="34"/>
        <v>837695.9830028048</v>
      </c>
      <c r="AP146" s="87">
        <f t="shared" si="35"/>
        <v>776772.63878441905</v>
      </c>
      <c r="AQ146" s="87">
        <f t="shared" si="36"/>
        <v>719233.92480038805</v>
      </c>
      <c r="AR146" s="87">
        <f t="shared" si="37"/>
        <v>661695.21081635705</v>
      </c>
    </row>
    <row r="147" spans="1:44" s="20" customFormat="1" x14ac:dyDescent="0.2">
      <c r="A147" s="40"/>
      <c r="B147" s="86">
        <f>'3. Investeringen'!B128</f>
        <v>114</v>
      </c>
      <c r="C147" s="86" t="str">
        <f>'3. Investeringen'!G128</f>
        <v>Nieuwe investeringen TD</v>
      </c>
      <c r="D147" s="86">
        <f>'3. Investeringen'!K128</f>
        <v>2008</v>
      </c>
      <c r="E147" s="121">
        <f>'3. Investeringen'!N128</f>
        <v>2011</v>
      </c>
      <c r="F147" s="86">
        <f>'3. Investeringen'!O128</f>
        <v>25787.115375000005</v>
      </c>
      <c r="G147" s="86">
        <f>'3. Investeringen'!P128</f>
        <v>26692.139976201001</v>
      </c>
      <c r="I147" s="86">
        <f>'6. Investeringen per jaar'!I128</f>
        <v>1</v>
      </c>
      <c r="K147" s="86">
        <f>'8. Afschrijvingen voor GAW'!AO142</f>
        <v>3612.3362767792023</v>
      </c>
      <c r="L147" s="86">
        <f>'8. Afschrijvingen voor GAW'!AP142</f>
        <v>3706.2570199754618</v>
      </c>
      <c r="M147" s="86">
        <f>'8. Afschrijvingen voor GAW'!AQ142</f>
        <v>3791.5009314348968</v>
      </c>
      <c r="N147" s="86">
        <f>'8. Afschrijvingen voor GAW'!AR142</f>
        <v>3897.6629575150737</v>
      </c>
      <c r="O147" s="86">
        <f>'8. Afschrijvingen voor GAW'!AS142</f>
        <v>3936.6395870902243</v>
      </c>
      <c r="P147" s="86">
        <f>'8. Afschrijvingen voor GAW'!AT142</f>
        <v>3968.132703786946</v>
      </c>
      <c r="Q147" s="86">
        <f>'8. Afschrijvingen voor GAW'!AU142</f>
        <v>3976.0689691945195</v>
      </c>
      <c r="R147" s="86">
        <f>'8. Afschrijvingen voor GAW'!AV142</f>
        <v>2015.8669673816214</v>
      </c>
      <c r="S147" s="86">
        <f>'8. Afschrijvingen voor GAW'!AW142</f>
        <v>0</v>
      </c>
      <c r="T147" s="86">
        <f>'8. Afschrijvingen voor GAW'!AX142</f>
        <v>0</v>
      </c>
      <c r="U147" s="86">
        <f>'8. Afschrijvingen voor GAW'!AY142</f>
        <v>0</v>
      </c>
      <c r="V147" s="86">
        <f>'8. Afschrijvingen voor GAW'!AZ142</f>
        <v>0</v>
      </c>
      <c r="W147" s="86">
        <f>'8. Afschrijvingen voor GAW'!BA142</f>
        <v>0</v>
      </c>
      <c r="X147" s="86">
        <f>'8. Afschrijvingen voor GAW'!BB142</f>
        <v>0</v>
      </c>
      <c r="Y147" s="86">
        <f>'8. Afschrijvingen voor GAW'!BC142</f>
        <v>0</v>
      </c>
      <c r="Z147" s="86">
        <f>'8. Afschrijvingen voor GAW'!BD142</f>
        <v>0</v>
      </c>
      <c r="AB147" s="122"/>
      <c r="AC147" s="87">
        <f t="shared" si="22"/>
        <v>23480.18579906481</v>
      </c>
      <c r="AD147" s="87">
        <f t="shared" si="23"/>
        <v>20384.413609865031</v>
      </c>
      <c r="AE147" s="87">
        <f t="shared" si="24"/>
        <v>17061.754191457028</v>
      </c>
      <c r="AF147" s="87">
        <f t="shared" si="25"/>
        <v>13641.820351302751</v>
      </c>
      <c r="AG147" s="87">
        <f t="shared" si="26"/>
        <v>9841.5989677255529</v>
      </c>
      <c r="AH147" s="87">
        <f t="shared" si="27"/>
        <v>5952.1990556804112</v>
      </c>
      <c r="AI147" s="87">
        <f t="shared" si="28"/>
        <v>1988.0344845972527</v>
      </c>
      <c r="AJ147" s="87">
        <f t="shared" si="29"/>
        <v>-7.0485839387401938E-12</v>
      </c>
      <c r="AK147" s="87">
        <f t="shared" si="30"/>
        <v>-7.1966042014537371E-12</v>
      </c>
      <c r="AL147" s="87">
        <f t="shared" si="31"/>
        <v>-7.3981091190944423E-12</v>
      </c>
      <c r="AM147" s="87">
        <f t="shared" si="32"/>
        <v>-7.4498958829281025E-12</v>
      </c>
      <c r="AN147" s="87">
        <f t="shared" si="33"/>
        <v>-7.4498958829281025E-12</v>
      </c>
      <c r="AO147" s="87">
        <f t="shared" si="34"/>
        <v>-7.4498958829281025E-12</v>
      </c>
      <c r="AP147" s="87">
        <f t="shared" si="35"/>
        <v>-7.4498958829281025E-12</v>
      </c>
      <c r="AQ147" s="87">
        <f t="shared" si="36"/>
        <v>-7.4498958829281025E-12</v>
      </c>
      <c r="AR147" s="87">
        <f t="shared" si="37"/>
        <v>-7.4498958829281025E-12</v>
      </c>
    </row>
    <row r="148" spans="1:44" s="20" customFormat="1" x14ac:dyDescent="0.2">
      <c r="A148" s="40"/>
      <c r="B148" s="86">
        <f>'3. Investeringen'!B129</f>
        <v>115</v>
      </c>
      <c r="C148" s="86" t="str">
        <f>'3. Investeringen'!G129</f>
        <v>Nieuwe investeringen TD</v>
      </c>
      <c r="D148" s="86">
        <f>'3. Investeringen'!K129</f>
        <v>2008</v>
      </c>
      <c r="E148" s="121">
        <f>'3. Investeringen'!N129</f>
        <v>2011</v>
      </c>
      <c r="F148" s="86">
        <f>'3. Investeringen'!O129</f>
        <v>6954.7</v>
      </c>
      <c r="G148" s="86">
        <f>'3. Investeringen'!P129</f>
        <v>7198.7821511999991</v>
      </c>
      <c r="I148" s="86">
        <f>'6. Investeringen per jaar'!I129</f>
        <v>1</v>
      </c>
      <c r="K148" s="86">
        <f>'8. Afschrijvingen voor GAW'!AO143</f>
        <v>0</v>
      </c>
      <c r="L148" s="86">
        <f>'8. Afschrijvingen voor GAW'!AP143</f>
        <v>0</v>
      </c>
      <c r="M148" s="86">
        <f>'8. Afschrijvingen voor GAW'!AQ143</f>
        <v>0</v>
      </c>
      <c r="N148" s="86">
        <f>'8. Afschrijvingen voor GAW'!AR143</f>
        <v>0</v>
      </c>
      <c r="O148" s="86">
        <f>'8. Afschrijvingen voor GAW'!AS143</f>
        <v>0</v>
      </c>
      <c r="P148" s="86">
        <f>'8. Afschrijvingen voor GAW'!AT143</f>
        <v>0</v>
      </c>
      <c r="Q148" s="86">
        <f>'8. Afschrijvingen voor GAW'!AU143</f>
        <v>0</v>
      </c>
      <c r="R148" s="86">
        <f>'8. Afschrijvingen voor GAW'!AV143</f>
        <v>0</v>
      </c>
      <c r="S148" s="86">
        <f>'8. Afschrijvingen voor GAW'!AW143</f>
        <v>0</v>
      </c>
      <c r="T148" s="86">
        <f>'8. Afschrijvingen voor GAW'!AX143</f>
        <v>0</v>
      </c>
      <c r="U148" s="86">
        <f>'8. Afschrijvingen voor GAW'!AY143</f>
        <v>0</v>
      </c>
      <c r="V148" s="86">
        <f>'8. Afschrijvingen voor GAW'!AZ143</f>
        <v>0</v>
      </c>
      <c r="W148" s="86">
        <f>'8. Afschrijvingen voor GAW'!BA143</f>
        <v>0</v>
      </c>
      <c r="X148" s="86">
        <f>'8. Afschrijvingen voor GAW'!BB143</f>
        <v>0</v>
      </c>
      <c r="Y148" s="86">
        <f>'8. Afschrijvingen voor GAW'!BC143</f>
        <v>0</v>
      </c>
      <c r="Z148" s="86">
        <f>'8. Afschrijvingen voor GAW'!BD143</f>
        <v>0</v>
      </c>
      <c r="AB148" s="122"/>
      <c r="AC148" s="87">
        <f t="shared" si="22"/>
        <v>7306.7638834679983</v>
      </c>
      <c r="AD148" s="87">
        <f t="shared" si="23"/>
        <v>7496.7397444381668</v>
      </c>
      <c r="AE148" s="87">
        <f t="shared" si="24"/>
        <v>7669.1647585602441</v>
      </c>
      <c r="AF148" s="87">
        <f t="shared" si="25"/>
        <v>7883.9013717999314</v>
      </c>
      <c r="AG148" s="87">
        <f t="shared" si="26"/>
        <v>7962.7403855179309</v>
      </c>
      <c r="AH148" s="87">
        <f t="shared" si="27"/>
        <v>8026.4423086020743</v>
      </c>
      <c r="AI148" s="87">
        <f t="shared" si="28"/>
        <v>8042.495193219278</v>
      </c>
      <c r="AJ148" s="87">
        <f t="shared" si="29"/>
        <v>8155.0901259243483</v>
      </c>
      <c r="AK148" s="87">
        <f t="shared" si="30"/>
        <v>8326.3470185687584</v>
      </c>
      <c r="AL148" s="87">
        <f t="shared" si="31"/>
        <v>8559.484735088683</v>
      </c>
      <c r="AM148" s="87">
        <f t="shared" si="32"/>
        <v>8619.4011282343035</v>
      </c>
      <c r="AN148" s="87">
        <f t="shared" si="33"/>
        <v>8619.4011282343035</v>
      </c>
      <c r="AO148" s="87">
        <f t="shared" si="34"/>
        <v>8619.4011282343035</v>
      </c>
      <c r="AP148" s="87">
        <f t="shared" si="35"/>
        <v>8619.4011282343035</v>
      </c>
      <c r="AQ148" s="87">
        <f t="shared" si="36"/>
        <v>8619.4011282343035</v>
      </c>
      <c r="AR148" s="87">
        <f t="shared" si="37"/>
        <v>8619.4011282343035</v>
      </c>
    </row>
    <row r="149" spans="1:44" s="20" customFormat="1" x14ac:dyDescent="0.2">
      <c r="A149" s="40"/>
      <c r="B149" s="86">
        <f>'3. Investeringen'!B130</f>
        <v>116</v>
      </c>
      <c r="C149" s="86" t="str">
        <f>'3. Investeringen'!G130</f>
        <v>Nieuwe investeringen TD</v>
      </c>
      <c r="D149" s="86">
        <f>'3. Investeringen'!K130</f>
        <v>2009</v>
      </c>
      <c r="E149" s="121">
        <f>'3. Investeringen'!N130</f>
        <v>2011</v>
      </c>
      <c r="F149" s="86">
        <f>'3. Investeringen'!O130</f>
        <v>728355.50729254528</v>
      </c>
      <c r="G149" s="86">
        <f>'3. Investeringen'!P130</f>
        <v>730540.57381442282</v>
      </c>
      <c r="I149" s="86">
        <f>'6. Investeringen per jaar'!I130</f>
        <v>1</v>
      </c>
      <c r="K149" s="86">
        <f>'8. Afschrijvingen voor GAW'!AO144</f>
        <v>13859.788456479237</v>
      </c>
      <c r="L149" s="86">
        <f>'8. Afschrijvingen voor GAW'!AP144</f>
        <v>14220.142956347696</v>
      </c>
      <c r="M149" s="86">
        <f>'8. Afschrijvingen voor GAW'!AQ144</f>
        <v>14547.206244343692</v>
      </c>
      <c r="N149" s="86">
        <f>'8. Afschrijvingen voor GAW'!AR144</f>
        <v>14954.528019185316</v>
      </c>
      <c r="O149" s="86">
        <f>'8. Afschrijvingen voor GAW'!AS144</f>
        <v>15104.073299377169</v>
      </c>
      <c r="P149" s="86">
        <f>'8. Afschrijvingen voor GAW'!AT144</f>
        <v>15224.905885772187</v>
      </c>
      <c r="Q149" s="86">
        <f>'8. Afschrijvingen voor GAW'!AU144</f>
        <v>15255.355697543731</v>
      </c>
      <c r="R149" s="86">
        <f>'8. Afschrijvingen voor GAW'!AV144</f>
        <v>15468.930677309343</v>
      </c>
      <c r="S149" s="86">
        <f>'8. Afschrijvingen voor GAW'!AW144</f>
        <v>15793.778221532837</v>
      </c>
      <c r="T149" s="86">
        <f>'8. Afschrijvingen voor GAW'!AX144</f>
        <v>16236.004011735758</v>
      </c>
      <c r="U149" s="86">
        <f>'8. Afschrijvingen voor GAW'!AY144</f>
        <v>16349.656039817908</v>
      </c>
      <c r="V149" s="86">
        <f>'8. Afschrijvingen voor GAW'!AZ144</f>
        <v>19619.587247781488</v>
      </c>
      <c r="W149" s="86">
        <f>'8. Afschrijvingen voor GAW'!BA144</f>
        <v>19065.622431373544</v>
      </c>
      <c r="X149" s="86">
        <f>'8. Afschrijvingen voor GAW'!BB144</f>
        <v>18527.298974487701</v>
      </c>
      <c r="Y149" s="86">
        <f>'8. Afschrijvingen voor GAW'!BC144</f>
        <v>18004.175238737462</v>
      </c>
      <c r="Z149" s="86">
        <f>'8. Afschrijvingen voor GAW'!BD144</f>
        <v>17495.822055526049</v>
      </c>
      <c r="AB149" s="122"/>
      <c r="AC149" s="87">
        <f t="shared" si="22"/>
        <v>727638.89396515989</v>
      </c>
      <c r="AD149" s="87">
        <f t="shared" si="23"/>
        <v>732337.36225190642</v>
      </c>
      <c r="AE149" s="87">
        <f t="shared" si="24"/>
        <v>734633.91533935652</v>
      </c>
      <c r="AF149" s="87">
        <f t="shared" si="25"/>
        <v>740249.13694967318</v>
      </c>
      <c r="AG149" s="87">
        <f t="shared" si="26"/>
        <v>732547.55501979263</v>
      </c>
      <c r="AH149" s="87">
        <f t="shared" si="27"/>
        <v>723183.02957417874</v>
      </c>
      <c r="AI149" s="87">
        <f t="shared" si="28"/>
        <v>709374.03993578337</v>
      </c>
      <c r="AJ149" s="87">
        <f t="shared" si="29"/>
        <v>703836.345817575</v>
      </c>
      <c r="AK149" s="87">
        <f t="shared" si="30"/>
        <v>702823.1308582112</v>
      </c>
      <c r="AL149" s="87">
        <f t="shared" si="31"/>
        <v>706266.17451050528</v>
      </c>
      <c r="AM149" s="87">
        <f t="shared" si="32"/>
        <v>694860.38169226074</v>
      </c>
      <c r="AN149" s="87">
        <f t="shared" si="33"/>
        <v>675240.79444447928</v>
      </c>
      <c r="AO149" s="87">
        <f t="shared" si="34"/>
        <v>656175.17201310571</v>
      </c>
      <c r="AP149" s="87">
        <f t="shared" si="35"/>
        <v>637647.87303861801</v>
      </c>
      <c r="AQ149" s="87">
        <f t="shared" si="36"/>
        <v>619643.69779988052</v>
      </c>
      <c r="AR149" s="87">
        <f t="shared" si="37"/>
        <v>602147.87574435445</v>
      </c>
    </row>
    <row r="150" spans="1:44" s="20" customFormat="1" x14ac:dyDescent="0.2">
      <c r="A150" s="40"/>
      <c r="B150" s="86">
        <f>'3. Investeringen'!B131</f>
        <v>117</v>
      </c>
      <c r="C150" s="86" t="str">
        <f>'3. Investeringen'!G131</f>
        <v>Nieuwe investeringen TD</v>
      </c>
      <c r="D150" s="86">
        <f>'3. Investeringen'!K131</f>
        <v>2009</v>
      </c>
      <c r="E150" s="121">
        <f>'3. Investeringen'!N131</f>
        <v>2011</v>
      </c>
      <c r="F150" s="86">
        <f>'3. Investeringen'!O131</f>
        <v>3186312.7273720009</v>
      </c>
      <c r="G150" s="86">
        <f>'3. Investeringen'!P131</f>
        <v>3195871.6655541165</v>
      </c>
      <c r="I150" s="86">
        <f>'6. Investeringen per jaar'!I131</f>
        <v>1</v>
      </c>
      <c r="K150" s="86">
        <f>'8. Afschrijvingen voor GAW'!AO145</f>
        <v>74570.338862929377</v>
      </c>
      <c r="L150" s="86">
        <f>'8. Afschrijvingen voor GAW'!AP145</f>
        <v>76509.167673365548</v>
      </c>
      <c r="M150" s="86">
        <f>'8. Afschrijvingen voor GAW'!AQ145</f>
        <v>78268.87852985294</v>
      </c>
      <c r="N150" s="86">
        <f>'8. Afschrijvingen voor GAW'!AR145</f>
        <v>80460.407128688821</v>
      </c>
      <c r="O150" s="86">
        <f>'8. Afschrijvingen voor GAW'!AS145</f>
        <v>81265.011199975706</v>
      </c>
      <c r="P150" s="86">
        <f>'8. Afschrijvingen voor GAW'!AT145</f>
        <v>81915.131289575525</v>
      </c>
      <c r="Q150" s="86">
        <f>'8. Afschrijvingen voor GAW'!AU145</f>
        <v>82078.96155215468</v>
      </c>
      <c r="R150" s="86">
        <f>'8. Afschrijvingen voor GAW'!AV145</f>
        <v>83228.067013884836</v>
      </c>
      <c r="S150" s="86">
        <f>'8. Afschrijvingen voor GAW'!AW145</f>
        <v>84975.856421176417</v>
      </c>
      <c r="T150" s="86">
        <f>'8. Afschrijvingen voor GAW'!AX145</f>
        <v>87355.180400969359</v>
      </c>
      <c r="U150" s="86">
        <f>'8. Afschrijvingen voor GAW'!AY145</f>
        <v>87966.666663776137</v>
      </c>
      <c r="V150" s="86">
        <f>'8. Afschrijvingen voor GAW'!AZ145</f>
        <v>105559.99999653136</v>
      </c>
      <c r="W150" s="86">
        <f>'8. Afschrijvingen voor GAW'!BA145</f>
        <v>101662.39999665941</v>
      </c>
      <c r="X150" s="86">
        <f>'8. Afschrijvingen voor GAW'!BB145</f>
        <v>97908.711381398156</v>
      </c>
      <c r="Y150" s="86">
        <f>'8. Afschrijvingen voor GAW'!BC145</f>
        <v>94293.620499623445</v>
      </c>
      <c r="Z150" s="86">
        <f>'8. Afschrijvingen voor GAW'!BD145</f>
        <v>90812.009896560427</v>
      </c>
      <c r="AB150" s="122"/>
      <c r="AC150" s="87">
        <f t="shared" si="22"/>
        <v>3169239.4016744983</v>
      </c>
      <c r="AD150" s="87">
        <f t="shared" si="23"/>
        <v>3175130.4584446698</v>
      </c>
      <c r="AE150" s="87">
        <f t="shared" si="24"/>
        <v>3169889.5804590443</v>
      </c>
      <c r="AF150" s="87">
        <f t="shared" si="25"/>
        <v>3178186.0815832089</v>
      </c>
      <c r="AG150" s="87">
        <f t="shared" si="26"/>
        <v>3128702.9311990649</v>
      </c>
      <c r="AH150" s="87">
        <f t="shared" si="27"/>
        <v>3071817.4233590816</v>
      </c>
      <c r="AI150" s="87">
        <f t="shared" si="28"/>
        <v>2995882.0966536449</v>
      </c>
      <c r="AJ150" s="87">
        <f t="shared" si="29"/>
        <v>2954596.378992911</v>
      </c>
      <c r="AK150" s="87">
        <f t="shared" si="30"/>
        <v>2931667.0465305853</v>
      </c>
      <c r="AL150" s="87">
        <f t="shared" si="31"/>
        <v>2926398.5434324723</v>
      </c>
      <c r="AM150" s="87">
        <f t="shared" si="32"/>
        <v>2858916.6665727231</v>
      </c>
      <c r="AN150" s="87">
        <f t="shared" si="33"/>
        <v>2753356.6665761918</v>
      </c>
      <c r="AO150" s="87">
        <f t="shared" si="34"/>
        <v>2651694.2665795325</v>
      </c>
      <c r="AP150" s="87">
        <f t="shared" si="35"/>
        <v>2553785.5551981344</v>
      </c>
      <c r="AQ150" s="87">
        <f t="shared" si="36"/>
        <v>2459491.9346985109</v>
      </c>
      <c r="AR150" s="87">
        <f t="shared" si="37"/>
        <v>2368679.9248019503</v>
      </c>
    </row>
    <row r="151" spans="1:44" s="20" customFormat="1" x14ac:dyDescent="0.2">
      <c r="A151" s="40"/>
      <c r="B151" s="86">
        <f>'3. Investeringen'!B132</f>
        <v>118</v>
      </c>
      <c r="C151" s="86" t="str">
        <f>'3. Investeringen'!G132</f>
        <v>Nieuwe investeringen TD</v>
      </c>
      <c r="D151" s="86">
        <f>'3. Investeringen'!K132</f>
        <v>2009</v>
      </c>
      <c r="E151" s="121">
        <f>'3. Investeringen'!N132</f>
        <v>2011</v>
      </c>
      <c r="F151" s="86">
        <f>'3. Investeringen'!O132</f>
        <v>483801.20461455418</v>
      </c>
      <c r="G151" s="86">
        <f>'3. Investeringen'!P132</f>
        <v>485252.60822839779</v>
      </c>
      <c r="I151" s="86">
        <f>'6. Investeringen per jaar'!I132</f>
        <v>1</v>
      </c>
      <c r="K151" s="86">
        <f>'8. Afschrijvingen voor GAW'!AO146</f>
        <v>17281.803415853465</v>
      </c>
      <c r="L151" s="86">
        <f>'8. Afschrijvingen voor GAW'!AP146</f>
        <v>17731.130304665658</v>
      </c>
      <c r="M151" s="86">
        <f>'8. Afschrijvingen voor GAW'!AQ146</f>
        <v>18138.946301672964</v>
      </c>
      <c r="N151" s="86">
        <f>'8. Afschrijvingen voor GAW'!AR146</f>
        <v>18646.836798119806</v>
      </c>
      <c r="O151" s="86">
        <f>'8. Afschrijvingen voor GAW'!AS146</f>
        <v>18833.305166101007</v>
      </c>
      <c r="P151" s="86">
        <f>'8. Afschrijvingen voor GAW'!AT146</f>
        <v>18983.971607429816</v>
      </c>
      <c r="Q151" s="86">
        <f>'8. Afschrijvingen voor GAW'!AU146</f>
        <v>19021.939550644674</v>
      </c>
      <c r="R151" s="86">
        <f>'8. Afschrijvingen voor GAW'!AV146</f>
        <v>19288.2467043537</v>
      </c>
      <c r="S151" s="86">
        <f>'8. Afschrijvingen voor GAW'!AW146</f>
        <v>19693.299885145127</v>
      </c>
      <c r="T151" s="86">
        <f>'8. Afschrijvingen voor GAW'!AX146</f>
        <v>20244.712281929191</v>
      </c>
      <c r="U151" s="86">
        <f>'8. Afschrijvingen voor GAW'!AY146</f>
        <v>20386.425267902694</v>
      </c>
      <c r="V151" s="86">
        <f>'8. Afschrijvingen voor GAW'!AZ146</f>
        <v>24463.710321483224</v>
      </c>
      <c r="W151" s="86">
        <f>'8. Afschrijvingen voor GAW'!BA146</f>
        <v>22786.198756581514</v>
      </c>
      <c r="X151" s="86">
        <f>'8. Afschrijvingen voor GAW'!BB146</f>
        <v>21223.71655613021</v>
      </c>
      <c r="Y151" s="86">
        <f>'8. Afschrijvingen voor GAW'!BC146</f>
        <v>19881.98734855876</v>
      </c>
      <c r="Z151" s="86">
        <f>'8. Afschrijvingen voor GAW'!BD146</f>
        <v>19881.98734855876</v>
      </c>
      <c r="AB151" s="122"/>
      <c r="AC151" s="87">
        <f t="shared" si="22"/>
        <v>475249.59393597022</v>
      </c>
      <c r="AD151" s="87">
        <f t="shared" si="23"/>
        <v>469874.95307363977</v>
      </c>
      <c r="AE151" s="87">
        <f t="shared" si="24"/>
        <v>462543.13069266046</v>
      </c>
      <c r="AF151" s="87">
        <f t="shared" si="25"/>
        <v>456847.50155393512</v>
      </c>
      <c r="AG151" s="87">
        <f t="shared" si="26"/>
        <v>442582.67140337342</v>
      </c>
      <c r="AH151" s="87">
        <f t="shared" si="27"/>
        <v>427139.36116717063</v>
      </c>
      <c r="AI151" s="87">
        <f t="shared" si="28"/>
        <v>408971.70033886033</v>
      </c>
      <c r="AJ151" s="87">
        <f t="shared" si="29"/>
        <v>395409.05743925064</v>
      </c>
      <c r="AK151" s="87">
        <f t="shared" si="30"/>
        <v>384019.34776032972</v>
      </c>
      <c r="AL151" s="87">
        <f t="shared" si="31"/>
        <v>374527.17721568974</v>
      </c>
      <c r="AM151" s="87">
        <f t="shared" si="32"/>
        <v>356762.44218829687</v>
      </c>
      <c r="AN151" s="87">
        <f t="shared" si="33"/>
        <v>332298.73186681367</v>
      </c>
      <c r="AO151" s="87">
        <f t="shared" si="34"/>
        <v>309512.53311023215</v>
      </c>
      <c r="AP151" s="87">
        <f t="shared" si="35"/>
        <v>288288.81655410194</v>
      </c>
      <c r="AQ151" s="87">
        <f t="shared" si="36"/>
        <v>268406.82920554315</v>
      </c>
      <c r="AR151" s="87">
        <f t="shared" si="37"/>
        <v>248524.84185698439</v>
      </c>
    </row>
    <row r="152" spans="1:44" s="20" customFormat="1" x14ac:dyDescent="0.2">
      <c r="A152" s="40"/>
      <c r="B152" s="86">
        <f>'3. Investeringen'!B133</f>
        <v>119</v>
      </c>
      <c r="C152" s="86" t="str">
        <f>'3. Investeringen'!G133</f>
        <v>Nieuwe investeringen TD</v>
      </c>
      <c r="D152" s="86">
        <f>'3. Investeringen'!K133</f>
        <v>2009</v>
      </c>
      <c r="E152" s="121">
        <f>'3. Investeringen'!N133</f>
        <v>2011</v>
      </c>
      <c r="F152" s="86">
        <f>'3. Investeringen'!O133</f>
        <v>9175.5186000178601</v>
      </c>
      <c r="G152" s="86">
        <f>'3. Investeringen'!P133</f>
        <v>9203.045155817912</v>
      </c>
      <c r="I152" s="86">
        <f>'6. Investeringen per jaar'!I133</f>
        <v>1</v>
      </c>
      <c r="K152" s="86">
        <f>'8. Afschrijvingen voor GAW'!AO147</f>
        <v>397.49322694277367</v>
      </c>
      <c r="L152" s="86">
        <f>'8. Afschrijvingen voor GAW'!AP147</f>
        <v>407.82805084328578</v>
      </c>
      <c r="M152" s="86">
        <f>'8. Afschrijvingen voor GAW'!AQ147</f>
        <v>417.20809601268127</v>
      </c>
      <c r="N152" s="86">
        <f>'8. Afschrijvingen voor GAW'!AR147</f>
        <v>428.88992270103637</v>
      </c>
      <c r="O152" s="86">
        <f>'8. Afschrijvingen voor GAW'!AS147</f>
        <v>433.17882192804672</v>
      </c>
      <c r="P152" s="86">
        <f>'8. Afschrijvingen voor GAW'!AT147</f>
        <v>436.64425250347114</v>
      </c>
      <c r="Q152" s="86">
        <f>'8. Afschrijvingen voor GAW'!AU147</f>
        <v>437.51754100847808</v>
      </c>
      <c r="R152" s="86">
        <f>'8. Afschrijvingen voor GAW'!AV147</f>
        <v>443.64278658259678</v>
      </c>
      <c r="S152" s="86">
        <f>'8. Afschrijvingen voor GAW'!AW147</f>
        <v>452.95928510083127</v>
      </c>
      <c r="T152" s="86">
        <f>'8. Afschrijvingen voor GAW'!AX147</f>
        <v>465.64214508365461</v>
      </c>
      <c r="U152" s="86">
        <f>'8. Afschrijvingen voor GAW'!AY147</f>
        <v>468.90164009924013</v>
      </c>
      <c r="V152" s="86">
        <f>'8. Afschrijvingen voor GAW'!AZ147</f>
        <v>562.6819681190882</v>
      </c>
      <c r="W152" s="86">
        <f>'8. Afschrijvingen voor GAW'!BA147</f>
        <v>508.66449917965576</v>
      </c>
      <c r="X152" s="86">
        <f>'8. Afschrijvingen voor GAW'!BB147</f>
        <v>459.83270725840879</v>
      </c>
      <c r="Y152" s="86">
        <f>'8. Afschrijvingen voor GAW'!BC147</f>
        <v>455.79908701929998</v>
      </c>
      <c r="Z152" s="86">
        <f>'8. Afschrijvingen voor GAW'!BD147</f>
        <v>455.79908701929998</v>
      </c>
      <c r="AB152" s="122"/>
      <c r="AC152" s="87">
        <f t="shared" si="22"/>
        <v>8943.5976062124064</v>
      </c>
      <c r="AD152" s="87">
        <f t="shared" si="23"/>
        <v>8768.3030931306439</v>
      </c>
      <c r="AE152" s="87">
        <f t="shared" si="24"/>
        <v>8552.7659682599678</v>
      </c>
      <c r="AF152" s="87">
        <f t="shared" si="25"/>
        <v>8363.3534926702105</v>
      </c>
      <c r="AG152" s="87">
        <f t="shared" si="26"/>
        <v>8013.8082056688663</v>
      </c>
      <c r="AH152" s="87">
        <f t="shared" si="27"/>
        <v>7641.2744188107463</v>
      </c>
      <c r="AI152" s="87">
        <f t="shared" si="28"/>
        <v>7219.0394266398889</v>
      </c>
      <c r="AJ152" s="87">
        <f t="shared" si="29"/>
        <v>6876.46319203025</v>
      </c>
      <c r="AK152" s="87">
        <f t="shared" si="30"/>
        <v>6567.9096339620537</v>
      </c>
      <c r="AL152" s="87">
        <f t="shared" si="31"/>
        <v>6286.1689586293369</v>
      </c>
      <c r="AM152" s="87">
        <f t="shared" si="32"/>
        <v>5861.2705012405013</v>
      </c>
      <c r="AN152" s="87">
        <f t="shared" si="33"/>
        <v>5298.5885331214131</v>
      </c>
      <c r="AO152" s="87">
        <f t="shared" si="34"/>
        <v>4789.9240339417574</v>
      </c>
      <c r="AP152" s="87">
        <f t="shared" si="35"/>
        <v>4330.0913266833486</v>
      </c>
      <c r="AQ152" s="87">
        <f t="shared" si="36"/>
        <v>3874.2922396640488</v>
      </c>
      <c r="AR152" s="87">
        <f t="shared" si="37"/>
        <v>3418.493152644749</v>
      </c>
    </row>
    <row r="153" spans="1:44" s="20" customFormat="1" x14ac:dyDescent="0.2">
      <c r="A153" s="40"/>
      <c r="B153" s="86">
        <f>'3. Investeringen'!B134</f>
        <v>120</v>
      </c>
      <c r="C153" s="86" t="str">
        <f>'3. Investeringen'!G134</f>
        <v>Nieuwe investeringen TD</v>
      </c>
      <c r="D153" s="86">
        <f>'3. Investeringen'!K134</f>
        <v>2009</v>
      </c>
      <c r="E153" s="121">
        <f>'3. Investeringen'!N134</f>
        <v>2011</v>
      </c>
      <c r="F153" s="86">
        <f>'3. Investeringen'!O134</f>
        <v>52188.777376999999</v>
      </c>
      <c r="G153" s="86">
        <f>'3. Investeringen'!P134</f>
        <v>52345.343709130997</v>
      </c>
      <c r="I153" s="86">
        <f>'6. Investeringen per jaar'!I134</f>
        <v>1</v>
      </c>
      <c r="K153" s="86">
        <f>'8. Afschrijvingen voor GAW'!AO148</f>
        <v>6250.6498664432893</v>
      </c>
      <c r="L153" s="86">
        <f>'8. Afschrijvingen voor GAW'!AP148</f>
        <v>6413.1667629708136</v>
      </c>
      <c r="M153" s="86">
        <f>'8. Afschrijvingen voor GAW'!AQ148</f>
        <v>6560.6695985191409</v>
      </c>
      <c r="N153" s="86">
        <f>'8. Afschrijvingen voor GAW'!AR148</f>
        <v>6744.3683472776775</v>
      </c>
      <c r="O153" s="86">
        <f>'8. Afschrijvingen voor GAW'!AS148</f>
        <v>6811.8120307504541</v>
      </c>
      <c r="P153" s="86">
        <f>'8. Afschrijvingen voor GAW'!AT148</f>
        <v>6866.3065269964582</v>
      </c>
      <c r="Q153" s="86">
        <f>'8. Afschrijvingen voor GAW'!AU148</f>
        <v>6880.0391400504514</v>
      </c>
      <c r="R153" s="86">
        <f>'8. Afschrijvingen voor GAW'!AV148</f>
        <v>6976.3596880111572</v>
      </c>
      <c r="S153" s="86">
        <f>'8. Afschrijvingen voor GAW'!AW148</f>
        <v>3561.4316207296956</v>
      </c>
      <c r="T153" s="86">
        <f>'8. Afschrijvingen voor GAW'!AX148</f>
        <v>0</v>
      </c>
      <c r="U153" s="86">
        <f>'8. Afschrijvingen voor GAW'!AY148</f>
        <v>0</v>
      </c>
      <c r="V153" s="86">
        <f>'8. Afschrijvingen voor GAW'!AZ148</f>
        <v>0</v>
      </c>
      <c r="W153" s="86">
        <f>'8. Afschrijvingen voor GAW'!BA148</f>
        <v>0</v>
      </c>
      <c r="X153" s="86">
        <f>'8. Afschrijvingen voor GAW'!BB148</f>
        <v>0</v>
      </c>
      <c r="Y153" s="86">
        <f>'8. Afschrijvingen voor GAW'!BC148</f>
        <v>0</v>
      </c>
      <c r="Z153" s="86">
        <f>'8. Afschrijvingen voor GAW'!BD148</f>
        <v>0</v>
      </c>
      <c r="AB153" s="122"/>
      <c r="AC153" s="87">
        <f t="shared" si="22"/>
        <v>46879.873998324671</v>
      </c>
      <c r="AD153" s="87">
        <f t="shared" si="23"/>
        <v>41685.583959310301</v>
      </c>
      <c r="AE153" s="87">
        <f t="shared" si="24"/>
        <v>36083.682791855295</v>
      </c>
      <c r="AF153" s="87">
        <f t="shared" si="25"/>
        <v>30349.657562749569</v>
      </c>
      <c r="AG153" s="87">
        <f t="shared" si="26"/>
        <v>23841.34210762661</v>
      </c>
      <c r="AH153" s="87">
        <f t="shared" si="27"/>
        <v>17165.766317491165</v>
      </c>
      <c r="AI153" s="87">
        <f t="shared" si="28"/>
        <v>10320.058710075697</v>
      </c>
      <c r="AJ153" s="87">
        <f t="shared" si="29"/>
        <v>3488.1798440056</v>
      </c>
      <c r="AK153" s="87">
        <f t="shared" si="30"/>
        <v>2.1827872842550278E-11</v>
      </c>
      <c r="AL153" s="87">
        <f t="shared" si="31"/>
        <v>2.2439053282141686E-11</v>
      </c>
      <c r="AM153" s="87">
        <f t="shared" si="32"/>
        <v>2.2596126655116674E-11</v>
      </c>
      <c r="AN153" s="87">
        <f t="shared" si="33"/>
        <v>2.2596126655116674E-11</v>
      </c>
      <c r="AO153" s="87">
        <f t="shared" si="34"/>
        <v>2.2596126655116674E-11</v>
      </c>
      <c r="AP153" s="87">
        <f t="shared" si="35"/>
        <v>2.2596126655116674E-11</v>
      </c>
      <c r="AQ153" s="87">
        <f t="shared" si="36"/>
        <v>2.2596126655116674E-11</v>
      </c>
      <c r="AR153" s="87">
        <f t="shared" si="37"/>
        <v>2.2596126655116674E-11</v>
      </c>
    </row>
    <row r="154" spans="1:44" s="20" customFormat="1" x14ac:dyDescent="0.2">
      <c r="A154" s="40"/>
      <c r="B154" s="86">
        <f>'3. Investeringen'!B135</f>
        <v>121</v>
      </c>
      <c r="C154" s="86" t="str">
        <f>'3. Investeringen'!G135</f>
        <v>Nieuwe investeringen TD</v>
      </c>
      <c r="D154" s="86">
        <f>'3. Investeringen'!K135</f>
        <v>2009</v>
      </c>
      <c r="E154" s="121">
        <f>'3. Investeringen'!N135</f>
        <v>2011</v>
      </c>
      <c r="F154" s="86">
        <f>'3. Investeringen'!O135</f>
        <v>929.1</v>
      </c>
      <c r="G154" s="86">
        <f>'3. Investeringen'!P135</f>
        <v>931.88729999999987</v>
      </c>
      <c r="I154" s="86">
        <f>'6. Investeringen per jaar'!I135</f>
        <v>1</v>
      </c>
      <c r="K154" s="86">
        <f>'8. Afschrijvingen voor GAW'!AO149</f>
        <v>0</v>
      </c>
      <c r="L154" s="86">
        <f>'8. Afschrijvingen voor GAW'!AP149</f>
        <v>0</v>
      </c>
      <c r="M154" s="86">
        <f>'8. Afschrijvingen voor GAW'!AQ149</f>
        <v>0</v>
      </c>
      <c r="N154" s="86">
        <f>'8. Afschrijvingen voor GAW'!AR149</f>
        <v>0</v>
      </c>
      <c r="O154" s="86">
        <f>'8. Afschrijvingen voor GAW'!AS149</f>
        <v>0</v>
      </c>
      <c r="P154" s="86">
        <f>'8. Afschrijvingen voor GAW'!AT149</f>
        <v>0</v>
      </c>
      <c r="Q154" s="86">
        <f>'8. Afschrijvingen voor GAW'!AU149</f>
        <v>0</v>
      </c>
      <c r="R154" s="86">
        <f>'8. Afschrijvingen voor GAW'!AV149</f>
        <v>0</v>
      </c>
      <c r="S154" s="86">
        <f>'8. Afschrijvingen voor GAW'!AW149</f>
        <v>0</v>
      </c>
      <c r="T154" s="86">
        <f>'8. Afschrijvingen voor GAW'!AX149</f>
        <v>0</v>
      </c>
      <c r="U154" s="86">
        <f>'8. Afschrijvingen voor GAW'!AY149</f>
        <v>0</v>
      </c>
      <c r="V154" s="86">
        <f>'8. Afschrijvingen voor GAW'!AZ149</f>
        <v>0</v>
      </c>
      <c r="W154" s="86">
        <f>'8. Afschrijvingen voor GAW'!BA149</f>
        <v>0</v>
      </c>
      <c r="X154" s="86">
        <f>'8. Afschrijvingen voor GAW'!BB149</f>
        <v>0</v>
      </c>
      <c r="Y154" s="86">
        <f>'8. Afschrijvingen voor GAW'!BC149</f>
        <v>0</v>
      </c>
      <c r="Z154" s="86">
        <f>'8. Afschrijvingen voor GAW'!BD149</f>
        <v>0</v>
      </c>
      <c r="AB154" s="122"/>
      <c r="AC154" s="87">
        <f t="shared" si="22"/>
        <v>945.86560949999978</v>
      </c>
      <c r="AD154" s="87">
        <f t="shared" si="23"/>
        <v>970.45811534699976</v>
      </c>
      <c r="AE154" s="87">
        <f t="shared" si="24"/>
        <v>992.77865199998064</v>
      </c>
      <c r="AF154" s="87">
        <f t="shared" si="25"/>
        <v>1020.5764542559801</v>
      </c>
      <c r="AG154" s="87">
        <f t="shared" si="26"/>
        <v>1030.78221879854</v>
      </c>
      <c r="AH154" s="87">
        <f t="shared" si="27"/>
        <v>1039.0284765489284</v>
      </c>
      <c r="AI154" s="87">
        <f t="shared" si="28"/>
        <v>1041.1065335020262</v>
      </c>
      <c r="AJ154" s="87">
        <f t="shared" si="29"/>
        <v>1055.6820249710545</v>
      </c>
      <c r="AK154" s="87">
        <f t="shared" si="30"/>
        <v>1077.8513474954466</v>
      </c>
      <c r="AL154" s="87">
        <f t="shared" si="31"/>
        <v>1108.0311852253192</v>
      </c>
      <c r="AM154" s="87">
        <f t="shared" si="32"/>
        <v>1115.7874035218963</v>
      </c>
      <c r="AN154" s="87">
        <f t="shared" si="33"/>
        <v>1115.7874035218963</v>
      </c>
      <c r="AO154" s="87">
        <f t="shared" si="34"/>
        <v>1115.7874035218963</v>
      </c>
      <c r="AP154" s="87">
        <f t="shared" si="35"/>
        <v>1115.7874035218963</v>
      </c>
      <c r="AQ154" s="87">
        <f t="shared" si="36"/>
        <v>1115.7874035218963</v>
      </c>
      <c r="AR154" s="87">
        <f t="shared" si="37"/>
        <v>1115.7874035218963</v>
      </c>
    </row>
    <row r="155" spans="1:44" s="79" customFormat="1" x14ac:dyDescent="0.2">
      <c r="B155" s="86">
        <f>'3. Investeringen'!B136</f>
        <v>122</v>
      </c>
      <c r="C155" s="86" t="str">
        <f>'3. Investeringen'!G136</f>
        <v>Nieuwe investeringen TD</v>
      </c>
      <c r="D155" s="86">
        <f>'3. Investeringen'!K136</f>
        <v>2010</v>
      </c>
      <c r="E155" s="121">
        <f>'3. Investeringen'!N136</f>
        <v>2011</v>
      </c>
      <c r="F155" s="86">
        <f>'3. Investeringen'!O136</f>
        <v>1732060.922818182</v>
      </c>
      <c r="G155" s="86">
        <f>'3. Investeringen'!P136</f>
        <v>1732060.922818182</v>
      </c>
      <c r="H155" s="20"/>
      <c r="I155" s="86">
        <f>'6. Investeringen per jaar'!I136</f>
        <v>1</v>
      </c>
      <c r="J155" s="20"/>
      <c r="K155" s="86">
        <f>'8. Afschrijvingen voor GAW'!AO150</f>
        <v>32257.648379090911</v>
      </c>
      <c r="L155" s="86">
        <f>'8. Afschrijvingen voor GAW'!AP150</f>
        <v>33096.347236947273</v>
      </c>
      <c r="M155" s="86">
        <f>'8. Afschrijvingen voor GAW'!AQ150</f>
        <v>33857.563223397054</v>
      </c>
      <c r="N155" s="86">
        <f>'8. Afschrijvingen voor GAW'!AR150</f>
        <v>34805.574993652168</v>
      </c>
      <c r="O155" s="86">
        <f>'8. Afschrijvingen voor GAW'!AS150</f>
        <v>35153.630743588692</v>
      </c>
      <c r="P155" s="86">
        <f>'8. Afschrijvingen voor GAW'!AT150</f>
        <v>35434.859789537397</v>
      </c>
      <c r="Q155" s="86">
        <f>'8. Afschrijvingen voor GAW'!AU150</f>
        <v>35505.729509116478</v>
      </c>
      <c r="R155" s="86">
        <f>'8. Afschrijvingen voor GAW'!AV150</f>
        <v>36002.809722244114</v>
      </c>
      <c r="S155" s="86">
        <f>'8. Afschrijvingen voor GAW'!AW150</f>
        <v>36758.868726411238</v>
      </c>
      <c r="T155" s="86">
        <f>'8. Afschrijvingen voor GAW'!AX150</f>
        <v>37788.117050750749</v>
      </c>
      <c r="U155" s="86">
        <f>'8. Afschrijvingen voor GAW'!AY150</f>
        <v>38052.633870106001</v>
      </c>
      <c r="V155" s="86">
        <f>'8. Afschrijvingen voor GAW'!AZ150</f>
        <v>45663.160644127209</v>
      </c>
      <c r="W155" s="86">
        <f>'8. Afschrijvingen voor GAW'!BA150</f>
        <v>44403.487247047837</v>
      </c>
      <c r="X155" s="86">
        <f>'8. Afschrijvingen voor GAW'!BB150</f>
        <v>43178.563460922371</v>
      </c>
      <c r="Y155" s="86">
        <f>'8. Afschrijvingen voor GAW'!BC150</f>
        <v>41987.430675793483</v>
      </c>
      <c r="Z155" s="86">
        <f>'8. Afschrijvingen voor GAW'!BD150</f>
        <v>40829.156726116416</v>
      </c>
      <c r="AA155" s="20"/>
      <c r="AB155" s="122"/>
      <c r="AC155" s="87">
        <f t="shared" si="22"/>
        <v>1725784.1882813636</v>
      </c>
      <c r="AD155" s="87">
        <f t="shared" si="23"/>
        <v>1737558.2299397318</v>
      </c>
      <c r="AE155" s="87">
        <f t="shared" si="24"/>
        <v>1743664.5060049484</v>
      </c>
      <c r="AF155" s="87">
        <f t="shared" si="25"/>
        <v>1757681.5371794349</v>
      </c>
      <c r="AG155" s="87">
        <f t="shared" si="26"/>
        <v>1740104.7218076405</v>
      </c>
      <c r="AH155" s="87">
        <f t="shared" si="27"/>
        <v>1718590.6997925641</v>
      </c>
      <c r="AI155" s="87">
        <f t="shared" si="28"/>
        <v>1686522.151683033</v>
      </c>
      <c r="AJ155" s="87">
        <f t="shared" si="29"/>
        <v>1674130.6520843515</v>
      </c>
      <c r="AK155" s="87">
        <f t="shared" si="30"/>
        <v>1672528.5270517117</v>
      </c>
      <c r="AL155" s="87">
        <f t="shared" si="31"/>
        <v>1681571.2087584089</v>
      </c>
      <c r="AM155" s="87">
        <f t="shared" si="32"/>
        <v>1655289.5733496116</v>
      </c>
      <c r="AN155" s="87">
        <f t="shared" si="33"/>
        <v>1609626.4127054843</v>
      </c>
      <c r="AO155" s="87">
        <f t="shared" si="34"/>
        <v>1565222.9254584364</v>
      </c>
      <c r="AP155" s="87">
        <f t="shared" si="35"/>
        <v>1522044.361997514</v>
      </c>
      <c r="AQ155" s="87">
        <f t="shared" si="36"/>
        <v>1480056.9313217206</v>
      </c>
      <c r="AR155" s="87">
        <f t="shared" si="37"/>
        <v>1439227.7745956043</v>
      </c>
    </row>
    <row r="156" spans="1:44" s="79" customFormat="1" x14ac:dyDescent="0.2">
      <c r="B156" s="86">
        <f>'3. Investeringen'!B137</f>
        <v>123</v>
      </c>
      <c r="C156" s="86" t="str">
        <f>'3. Investeringen'!G137</f>
        <v>Nieuwe investeringen TD</v>
      </c>
      <c r="D156" s="86">
        <f>'3. Investeringen'!K137</f>
        <v>2010</v>
      </c>
      <c r="E156" s="121">
        <f>'3. Investeringen'!N137</f>
        <v>2011</v>
      </c>
      <c r="F156" s="86">
        <f>'3. Investeringen'!O137</f>
        <v>3082447.1523333336</v>
      </c>
      <c r="G156" s="86">
        <f>'3. Investeringen'!P137</f>
        <v>3082447.1523333336</v>
      </c>
      <c r="H156" s="20"/>
      <c r="I156" s="86">
        <f>'6. Investeringen per jaar'!I137</f>
        <v>1</v>
      </c>
      <c r="J156" s="20"/>
      <c r="K156" s="86">
        <f>'8. Afschrijvingen voor GAW'!AO151</f>
        <v>70307.502463333323</v>
      </c>
      <c r="L156" s="86">
        <f>'8. Afschrijvingen voor GAW'!AP151</f>
        <v>72135.497527379994</v>
      </c>
      <c r="M156" s="86">
        <f>'8. Afschrijvingen voor GAW'!AQ151</f>
        <v>73794.61397050973</v>
      </c>
      <c r="N156" s="86">
        <f>'8. Afschrijvingen voor GAW'!AR151</f>
        <v>75860.863161683999</v>
      </c>
      <c r="O156" s="86">
        <f>'8. Afschrijvingen voor GAW'!AS151</f>
        <v>76619.471793300821</v>
      </c>
      <c r="P156" s="86">
        <f>'8. Afschrijvingen voor GAW'!AT151</f>
        <v>77232.427567647232</v>
      </c>
      <c r="Q156" s="86">
        <f>'8. Afschrijvingen voor GAW'!AU151</f>
        <v>77386.892422782534</v>
      </c>
      <c r="R156" s="86">
        <f>'8. Afschrijvingen voor GAW'!AV151</f>
        <v>78470.308916701499</v>
      </c>
      <c r="S156" s="86">
        <f>'8. Afschrijvingen voor GAW'!AW151</f>
        <v>80118.18540395223</v>
      </c>
      <c r="T156" s="86">
        <f>'8. Afschrijvingen voor GAW'!AX151</f>
        <v>82361.494595262891</v>
      </c>
      <c r="U156" s="86">
        <f>'8. Afschrijvingen voor GAW'!AY151</f>
        <v>82938.025057429724</v>
      </c>
      <c r="V156" s="86">
        <f>'8. Afschrijvingen voor GAW'!AZ151</f>
        <v>99525.630068915663</v>
      </c>
      <c r="W156" s="86">
        <f>'8. Afschrijvingen voor GAW'!BA151</f>
        <v>95960.5328724172</v>
      </c>
      <c r="X156" s="86">
        <f>'8. Afschrijvingen voor GAW'!BB151</f>
        <v>92523.140650121655</v>
      </c>
      <c r="Y156" s="86">
        <f>'8. Afschrijvingen voor GAW'!BC151</f>
        <v>89208.878895490445</v>
      </c>
      <c r="Z156" s="86">
        <f>'8. Afschrijvingen voor GAW'!BD151</f>
        <v>86013.336964905699</v>
      </c>
      <c r="AA156" s="20"/>
      <c r="AB156" s="122"/>
      <c r="AC156" s="87">
        <f t="shared" si="22"/>
        <v>3058376.3571549999</v>
      </c>
      <c r="AD156" s="87">
        <f t="shared" si="23"/>
        <v>3065758.6449136501</v>
      </c>
      <c r="AE156" s="87">
        <f t="shared" si="24"/>
        <v>3062476.4797761543</v>
      </c>
      <c r="AF156" s="87">
        <f t="shared" si="25"/>
        <v>3072364.9580482026</v>
      </c>
      <c r="AG156" s="87">
        <f t="shared" si="26"/>
        <v>3026469.1358353836</v>
      </c>
      <c r="AH156" s="87">
        <f t="shared" si="27"/>
        <v>2973448.4613544191</v>
      </c>
      <c r="AI156" s="87">
        <f t="shared" si="28"/>
        <v>2902008.4658543454</v>
      </c>
      <c r="AJ156" s="87">
        <f t="shared" si="29"/>
        <v>2864166.2754596048</v>
      </c>
      <c r="AK156" s="87">
        <f t="shared" si="30"/>
        <v>2844195.5818403037</v>
      </c>
      <c r="AL156" s="87">
        <f t="shared" si="31"/>
        <v>2841471.5635365695</v>
      </c>
      <c r="AM156" s="87">
        <f t="shared" si="32"/>
        <v>2778423.8394238953</v>
      </c>
      <c r="AN156" s="87">
        <f t="shared" si="33"/>
        <v>2678898.2093549799</v>
      </c>
      <c r="AO156" s="87">
        <f t="shared" si="34"/>
        <v>2582937.6764825629</v>
      </c>
      <c r="AP156" s="87">
        <f t="shared" si="35"/>
        <v>2490414.5358324414</v>
      </c>
      <c r="AQ156" s="87">
        <f t="shared" si="36"/>
        <v>2401205.656936951</v>
      </c>
      <c r="AR156" s="87">
        <f t="shared" si="37"/>
        <v>2315192.3199720453</v>
      </c>
    </row>
    <row r="157" spans="1:44" s="79" customFormat="1" x14ac:dyDescent="0.2">
      <c r="B157" s="86">
        <f>'3. Investeringen'!B138</f>
        <v>124</v>
      </c>
      <c r="C157" s="86" t="str">
        <f>'3. Investeringen'!G138</f>
        <v>Nieuwe investeringen TD</v>
      </c>
      <c r="D157" s="86">
        <f>'3. Investeringen'!K138</f>
        <v>2010</v>
      </c>
      <c r="E157" s="121">
        <f>'3. Investeringen'!N138</f>
        <v>2011</v>
      </c>
      <c r="F157" s="86">
        <f>'3. Investeringen'!O138</f>
        <v>687305.28783333325</v>
      </c>
      <c r="G157" s="86">
        <f>'3. Investeringen'!P138</f>
        <v>687305.28783333325</v>
      </c>
      <c r="H157" s="20"/>
      <c r="I157" s="86">
        <f>'6. Investeringen per jaar'!I138</f>
        <v>1</v>
      </c>
      <c r="J157" s="20"/>
      <c r="K157" s="86">
        <f>'8. Afschrijvingen voor GAW'!AO152</f>
        <v>23647.961598333328</v>
      </c>
      <c r="L157" s="86">
        <f>'8. Afschrijvingen voor GAW'!AP152</f>
        <v>24262.808599889991</v>
      </c>
      <c r="M157" s="86">
        <f>'8. Afschrijvingen voor GAW'!AQ152</f>
        <v>24820.853197687462</v>
      </c>
      <c r="N157" s="86">
        <f>'8. Afschrijvingen voor GAW'!AR152</f>
        <v>25515.83708722271</v>
      </c>
      <c r="O157" s="86">
        <f>'8. Afschrijvingen voor GAW'!AS152</f>
        <v>25770.995458094934</v>
      </c>
      <c r="P157" s="86">
        <f>'8. Afschrijvingen voor GAW'!AT152</f>
        <v>25977.163421759695</v>
      </c>
      <c r="Q157" s="86">
        <f>'8. Afschrijvingen voor GAW'!AU152</f>
        <v>26029.117748603214</v>
      </c>
      <c r="R157" s="86">
        <f>'8. Afschrijvingen voor GAW'!AV152</f>
        <v>26393.52539708366</v>
      </c>
      <c r="S157" s="86">
        <f>'8. Afschrijvingen voor GAW'!AW152</f>
        <v>26947.789430422417</v>
      </c>
      <c r="T157" s="86">
        <f>'8. Afschrijvingen voor GAW'!AX152</f>
        <v>27702.327534474247</v>
      </c>
      <c r="U157" s="86">
        <f>'8. Afschrijvingen voor GAW'!AY152</f>
        <v>27896.24382721556</v>
      </c>
      <c r="V157" s="86">
        <f>'8. Afschrijvingen voor GAW'!AZ152</f>
        <v>33475.49259265868</v>
      </c>
      <c r="W157" s="86">
        <f>'8. Afschrijvingen voor GAW'!BA152</f>
        <v>31304.10928935109</v>
      </c>
      <c r="X157" s="86">
        <f>'8. Afschrijvingen voor GAW'!BB152</f>
        <v>29273.57247058237</v>
      </c>
      <c r="Y157" s="86">
        <f>'8. Afschrijvingen voor GAW'!BC152</f>
        <v>27374.746148166218</v>
      </c>
      <c r="Z157" s="86">
        <f>'8. Afschrijvingen voor GAW'!BD152</f>
        <v>27217.4200208779</v>
      </c>
      <c r="AA157" s="20"/>
      <c r="AB157" s="122"/>
      <c r="AC157" s="87">
        <f t="shared" si="22"/>
        <v>673966.90555249981</v>
      </c>
      <c r="AD157" s="87">
        <f t="shared" si="23"/>
        <v>667227.23649697483</v>
      </c>
      <c r="AE157" s="87">
        <f t="shared" si="24"/>
        <v>657752.60973871779</v>
      </c>
      <c r="AF157" s="87">
        <f t="shared" si="25"/>
        <v>650653.84572417918</v>
      </c>
      <c r="AG157" s="87">
        <f t="shared" si="26"/>
        <v>631389.38872332603</v>
      </c>
      <c r="AH157" s="87">
        <f t="shared" si="27"/>
        <v>610463.34041135293</v>
      </c>
      <c r="AI157" s="87">
        <f t="shared" si="28"/>
        <v>585655.14934357244</v>
      </c>
      <c r="AJ157" s="87">
        <f t="shared" si="29"/>
        <v>567460.79603729886</v>
      </c>
      <c r="AK157" s="87">
        <f t="shared" si="30"/>
        <v>552429.6833236597</v>
      </c>
      <c r="AL157" s="87">
        <f t="shared" si="31"/>
        <v>540195.38692224794</v>
      </c>
      <c r="AM157" s="87">
        <f t="shared" si="32"/>
        <v>516080.51080348802</v>
      </c>
      <c r="AN157" s="87">
        <f t="shared" si="33"/>
        <v>482605.01821082935</v>
      </c>
      <c r="AO157" s="87">
        <f t="shared" si="34"/>
        <v>451300.90892147826</v>
      </c>
      <c r="AP157" s="87">
        <f t="shared" si="35"/>
        <v>422027.33645089588</v>
      </c>
      <c r="AQ157" s="87">
        <f t="shared" si="36"/>
        <v>394652.59030272963</v>
      </c>
      <c r="AR157" s="87">
        <f t="shared" si="37"/>
        <v>367435.17028185172</v>
      </c>
    </row>
    <row r="158" spans="1:44" s="79" customFormat="1" x14ac:dyDescent="0.2">
      <c r="B158" s="86">
        <f>'3. Investeringen'!B139</f>
        <v>125</v>
      </c>
      <c r="C158" s="86" t="str">
        <f>'3. Investeringen'!G139</f>
        <v>Nieuwe investeringen TD</v>
      </c>
      <c r="D158" s="86">
        <f>'3. Investeringen'!K139</f>
        <v>2010</v>
      </c>
      <c r="E158" s="121">
        <f>'3. Investeringen'!N139</f>
        <v>2011</v>
      </c>
      <c r="F158" s="86">
        <f>'3. Investeringen'!O139</f>
        <v>8569.01</v>
      </c>
      <c r="G158" s="86">
        <f>'3. Investeringen'!P139</f>
        <v>8569.01</v>
      </c>
      <c r="H158" s="20"/>
      <c r="I158" s="86">
        <f>'6. Investeringen per jaar'!I139</f>
        <v>1</v>
      </c>
      <c r="J158" s="20"/>
      <c r="K158" s="86">
        <f>'8. Afschrijvingen voor GAW'!AO153</f>
        <v>0</v>
      </c>
      <c r="L158" s="86">
        <f>'8. Afschrijvingen voor GAW'!AP153</f>
        <v>0</v>
      </c>
      <c r="M158" s="86">
        <f>'8. Afschrijvingen voor GAW'!AQ153</f>
        <v>0</v>
      </c>
      <c r="N158" s="86">
        <f>'8. Afschrijvingen voor GAW'!AR153</f>
        <v>0</v>
      </c>
      <c r="O158" s="86">
        <f>'8. Afschrijvingen voor GAW'!AS153</f>
        <v>0</v>
      </c>
      <c r="P158" s="86">
        <f>'8. Afschrijvingen voor GAW'!AT153</f>
        <v>0</v>
      </c>
      <c r="Q158" s="86">
        <f>'8. Afschrijvingen voor GAW'!AU153</f>
        <v>0</v>
      </c>
      <c r="R158" s="86">
        <f>'8. Afschrijvingen voor GAW'!AV153</f>
        <v>0</v>
      </c>
      <c r="S158" s="86">
        <f>'8. Afschrijvingen voor GAW'!AW153</f>
        <v>0</v>
      </c>
      <c r="T158" s="86">
        <f>'8. Afschrijvingen voor GAW'!AX153</f>
        <v>0</v>
      </c>
      <c r="U158" s="86">
        <f>'8. Afschrijvingen voor GAW'!AY153</f>
        <v>0</v>
      </c>
      <c r="V158" s="86">
        <f>'8. Afschrijvingen voor GAW'!AZ153</f>
        <v>0</v>
      </c>
      <c r="W158" s="86">
        <f>'8. Afschrijvingen voor GAW'!BA153</f>
        <v>0</v>
      </c>
      <c r="X158" s="86">
        <f>'8. Afschrijvingen voor GAW'!BB153</f>
        <v>0</v>
      </c>
      <c r="Y158" s="86">
        <f>'8. Afschrijvingen voor GAW'!BC153</f>
        <v>0</v>
      </c>
      <c r="Z158" s="86">
        <f>'8. Afschrijvingen voor GAW'!BD153</f>
        <v>0</v>
      </c>
      <c r="AA158" s="20"/>
      <c r="AB158" s="122"/>
      <c r="AC158" s="87">
        <f t="shared" si="22"/>
        <v>8697.5451499999999</v>
      </c>
      <c r="AD158" s="87">
        <f t="shared" si="23"/>
        <v>8923.6813239000003</v>
      </c>
      <c r="AE158" s="87">
        <f t="shared" si="24"/>
        <v>9128.9259943497</v>
      </c>
      <c r="AF158" s="87">
        <f t="shared" si="25"/>
        <v>9384.5359221914914</v>
      </c>
      <c r="AG158" s="87">
        <f t="shared" si="26"/>
        <v>9478.3812814134071</v>
      </c>
      <c r="AH158" s="87">
        <f t="shared" si="27"/>
        <v>9554.2083316647149</v>
      </c>
      <c r="AI158" s="87">
        <f t="shared" si="28"/>
        <v>9573.3167483280449</v>
      </c>
      <c r="AJ158" s="87">
        <f t="shared" si="29"/>
        <v>9707.3431828046378</v>
      </c>
      <c r="AK158" s="87">
        <f t="shared" si="30"/>
        <v>9911.1973896435338</v>
      </c>
      <c r="AL158" s="87">
        <f t="shared" si="31"/>
        <v>10188.710916553553</v>
      </c>
      <c r="AM158" s="87">
        <f t="shared" si="32"/>
        <v>10260.031892969428</v>
      </c>
      <c r="AN158" s="87">
        <f t="shared" si="33"/>
        <v>10260.031892969428</v>
      </c>
      <c r="AO158" s="87">
        <f t="shared" si="34"/>
        <v>10260.031892969428</v>
      </c>
      <c r="AP158" s="87">
        <f t="shared" si="35"/>
        <v>10260.031892969428</v>
      </c>
      <c r="AQ158" s="87">
        <f t="shared" si="36"/>
        <v>10260.031892969428</v>
      </c>
      <c r="AR158" s="87">
        <f t="shared" si="37"/>
        <v>10260.031892969428</v>
      </c>
    </row>
    <row r="159" spans="1:44" s="79" customFormat="1" x14ac:dyDescent="0.2">
      <c r="B159" s="86">
        <f>'3. Investeringen'!B140</f>
        <v>126</v>
      </c>
      <c r="C159" s="86" t="str">
        <f>'3. Investeringen'!G140</f>
        <v>Nieuwe investeringen TD</v>
      </c>
      <c r="D159" s="86">
        <f>'3. Investeringen'!K140</f>
        <v>2011</v>
      </c>
      <c r="E159" s="121">
        <f>'3. Investeringen'!N140</f>
        <v>2011</v>
      </c>
      <c r="F159" s="86">
        <f>'3. Investeringen'!O140</f>
        <v>1426503.4603100002</v>
      </c>
      <c r="G159" s="86">
        <f>'3. Investeringen'!P140</f>
        <v>0</v>
      </c>
      <c r="H159" s="20"/>
      <c r="I159" s="86">
        <f>'6. Investeringen per jaar'!I140</f>
        <v>1</v>
      </c>
      <c r="J159" s="20"/>
      <c r="K159" s="86">
        <f>'8. Afschrijvingen voor GAW'!AO154</f>
        <v>12968.213275545457</v>
      </c>
      <c r="L159" s="86">
        <f>'8. Afschrijvingen voor GAW'!AP154</f>
        <v>26610.773641419277</v>
      </c>
      <c r="M159" s="86">
        <f>'8. Afschrijvingen voor GAW'!AQ154</f>
        <v>27222.821435171922</v>
      </c>
      <c r="N159" s="86">
        <f>'8. Afschrijvingen voor GAW'!AR154</f>
        <v>27985.060435356736</v>
      </c>
      <c r="O159" s="86">
        <f>'8. Afschrijvingen voor GAW'!AS154</f>
        <v>28264.911039710303</v>
      </c>
      <c r="P159" s="86">
        <f>'8. Afschrijvingen voor GAW'!AT154</f>
        <v>28491.030328027984</v>
      </c>
      <c r="Q159" s="86">
        <f>'8. Afschrijvingen voor GAW'!AU154</f>
        <v>28548.012388684041</v>
      </c>
      <c r="R159" s="86">
        <f>'8. Afschrijvingen voor GAW'!AV154</f>
        <v>28947.684562125622</v>
      </c>
      <c r="S159" s="86">
        <f>'8. Afschrijvingen voor GAW'!AW154</f>
        <v>29555.585937930256</v>
      </c>
      <c r="T159" s="86">
        <f>'8. Afschrijvingen voor GAW'!AX154</f>
        <v>30383.1423441923</v>
      </c>
      <c r="U159" s="86">
        <f>'8. Afschrijvingen voor GAW'!AY154</f>
        <v>30595.824340601645</v>
      </c>
      <c r="V159" s="86">
        <f>'8. Afschrijvingen voor GAW'!AZ154</f>
        <v>36714.989208721978</v>
      </c>
      <c r="W159" s="86">
        <f>'8. Afschrijvingen voor GAW'!BA154</f>
        <v>35724.922083992395</v>
      </c>
      <c r="X159" s="86">
        <f>'8. Afschrijvingen voor GAW'!BB154</f>
        <v>34761.55339858136</v>
      </c>
      <c r="Y159" s="86">
        <f>'8. Afschrijvingen voor GAW'!BC154</f>
        <v>33824.163194574678</v>
      </c>
      <c r="Z159" s="86">
        <f>'8. Afschrijvingen voor GAW'!BD154</f>
        <v>32912.05092865356</v>
      </c>
      <c r="AA159" s="20"/>
      <c r="AB159" s="122"/>
      <c r="AC159" s="87">
        <f t="shared" si="22"/>
        <v>1413535.2470344547</v>
      </c>
      <c r="AD159" s="87">
        <f t="shared" si="23"/>
        <v>1423676.3898159312</v>
      </c>
      <c r="AE159" s="87">
        <f t="shared" si="24"/>
        <v>1429198.1253465256</v>
      </c>
      <c r="AF159" s="87">
        <f t="shared" si="25"/>
        <v>1441230.6124208716</v>
      </c>
      <c r="AG159" s="87">
        <f t="shared" si="26"/>
        <v>1427378.0075053701</v>
      </c>
      <c r="AH159" s="87">
        <f t="shared" si="27"/>
        <v>1410306.0012373852</v>
      </c>
      <c r="AI159" s="87">
        <f t="shared" si="28"/>
        <v>1384578.6008511758</v>
      </c>
      <c r="AJ159" s="87">
        <f t="shared" si="29"/>
        <v>1375015.0167009665</v>
      </c>
      <c r="AK159" s="87">
        <f t="shared" si="30"/>
        <v>1374334.7461137564</v>
      </c>
      <c r="AL159" s="87">
        <f t="shared" si="31"/>
        <v>1382432.9766607492</v>
      </c>
      <c r="AM159" s="87">
        <f t="shared" si="32"/>
        <v>1361514.1831567725</v>
      </c>
      <c r="AN159" s="87">
        <f t="shared" si="33"/>
        <v>1324799.1939480505</v>
      </c>
      <c r="AO159" s="87">
        <f t="shared" si="34"/>
        <v>1289074.271864058</v>
      </c>
      <c r="AP159" s="87">
        <f t="shared" si="35"/>
        <v>1254312.7184654765</v>
      </c>
      <c r="AQ159" s="87">
        <f t="shared" si="36"/>
        <v>1220488.5552709019</v>
      </c>
      <c r="AR159" s="87">
        <f t="shared" si="37"/>
        <v>1187576.5043422484</v>
      </c>
    </row>
    <row r="160" spans="1:44" s="79" customFormat="1" x14ac:dyDescent="0.2">
      <c r="B160" s="86">
        <f>'3. Investeringen'!B141</f>
        <v>127</v>
      </c>
      <c r="C160" s="86" t="str">
        <f>'3. Investeringen'!G141</f>
        <v>Nieuwe investeringen TD</v>
      </c>
      <c r="D160" s="86">
        <f>'3. Investeringen'!K141</f>
        <v>2011</v>
      </c>
      <c r="E160" s="121">
        <f>'3. Investeringen'!N141</f>
        <v>2011</v>
      </c>
      <c r="F160" s="86">
        <f>'3. Investeringen'!O141</f>
        <v>3237446.3870700002</v>
      </c>
      <c r="G160" s="86">
        <f>'3. Investeringen'!P141</f>
        <v>0</v>
      </c>
      <c r="H160" s="20"/>
      <c r="I160" s="86">
        <f>'6. Investeringen per jaar'!I141</f>
        <v>1</v>
      </c>
      <c r="J160" s="20"/>
      <c r="K160" s="86">
        <f>'8. Afschrijvingen voor GAW'!AO155</f>
        <v>35971.626523000006</v>
      </c>
      <c r="L160" s="86">
        <f>'8. Afschrijvingen voor GAW'!AP155</f>
        <v>73813.777625196002</v>
      </c>
      <c r="M160" s="86">
        <f>'8. Afschrijvingen voor GAW'!AQ155</f>
        <v>75511.494510575503</v>
      </c>
      <c r="N160" s="86">
        <f>'8. Afschrijvingen voor GAW'!AR155</f>
        <v>77625.816356871626</v>
      </c>
      <c r="O160" s="86">
        <f>'8. Afschrijvingen voor GAW'!AS155</f>
        <v>78402.074520440336</v>
      </c>
      <c r="P160" s="86">
        <f>'8. Afschrijvingen voor GAW'!AT155</f>
        <v>79029.291116603854</v>
      </c>
      <c r="Q160" s="86">
        <f>'8. Afschrijvingen voor GAW'!AU155</f>
        <v>79187.349698837075</v>
      </c>
      <c r="R160" s="86">
        <f>'8. Afschrijvingen voor GAW'!AV155</f>
        <v>80295.972594620791</v>
      </c>
      <c r="S160" s="86">
        <f>'8. Afschrijvingen voor GAW'!AW155</f>
        <v>81982.188019107823</v>
      </c>
      <c r="T160" s="86">
        <f>'8. Afschrijvingen voor GAW'!AX155</f>
        <v>84277.689283642831</v>
      </c>
      <c r="U160" s="86">
        <f>'8. Afschrijvingen voor GAW'!AY155</f>
        <v>84867.633108628332</v>
      </c>
      <c r="V160" s="86">
        <f>'8. Afschrijvingen voor GAW'!AZ155</f>
        <v>101841.159730354</v>
      </c>
      <c r="W160" s="86">
        <f>'8. Afschrijvingen voor GAW'!BA155</f>
        <v>98298.858522341703</v>
      </c>
      <c r="X160" s="86">
        <f>'8. Afschrijvingen voor GAW'!BB155</f>
        <v>94879.767791129809</v>
      </c>
      <c r="Y160" s="86">
        <f>'8. Afschrijvingen voor GAW'!BC155</f>
        <v>91579.601954916609</v>
      </c>
      <c r="Z160" s="86">
        <f>'8. Afschrijvingen voor GAW'!BD155</f>
        <v>88394.224495615155</v>
      </c>
      <c r="AA160" s="20"/>
      <c r="AB160" s="122"/>
      <c r="AC160" s="87">
        <f t="shared" si="22"/>
        <v>3201474.760547</v>
      </c>
      <c r="AD160" s="87">
        <f t="shared" si="23"/>
        <v>3210899.3266960261</v>
      </c>
      <c r="AE160" s="87">
        <f t="shared" si="24"/>
        <v>3209238.5166994589</v>
      </c>
      <c r="AF160" s="87">
        <f t="shared" si="25"/>
        <v>3221471.378810172</v>
      </c>
      <c r="AG160" s="87">
        <f t="shared" si="26"/>
        <v>3175284.0180778336</v>
      </c>
      <c r="AH160" s="87">
        <f t="shared" si="27"/>
        <v>3121656.9991058526</v>
      </c>
      <c r="AI160" s="87">
        <f t="shared" si="28"/>
        <v>3048712.9634052273</v>
      </c>
      <c r="AJ160" s="87">
        <f t="shared" si="29"/>
        <v>3011098.9722982799</v>
      </c>
      <c r="AK160" s="87">
        <f t="shared" si="30"/>
        <v>2992349.8626974355</v>
      </c>
      <c r="AL160" s="87">
        <f t="shared" si="31"/>
        <v>2991857.9695693208</v>
      </c>
      <c r="AM160" s="87">
        <f t="shared" si="32"/>
        <v>2927933.3422476775</v>
      </c>
      <c r="AN160" s="87">
        <f t="shared" si="33"/>
        <v>2826092.1825173236</v>
      </c>
      <c r="AO160" s="87">
        <f t="shared" si="34"/>
        <v>2727793.3239949821</v>
      </c>
      <c r="AP160" s="87">
        <f t="shared" si="35"/>
        <v>2632913.5562038524</v>
      </c>
      <c r="AQ160" s="87">
        <f t="shared" si="36"/>
        <v>2541333.9542489359</v>
      </c>
      <c r="AR160" s="87">
        <f t="shared" si="37"/>
        <v>2452939.7297533206</v>
      </c>
    </row>
    <row r="161" spans="2:44" s="79" customFormat="1" x14ac:dyDescent="0.2">
      <c r="B161" s="86">
        <f>'3. Investeringen'!B142</f>
        <v>128</v>
      </c>
      <c r="C161" s="86" t="str">
        <f>'3. Investeringen'!G142</f>
        <v>Nieuwe investeringen TD</v>
      </c>
      <c r="D161" s="86">
        <f>'3. Investeringen'!K142</f>
        <v>2011</v>
      </c>
      <c r="E161" s="121">
        <f>'3. Investeringen'!N142</f>
        <v>2011</v>
      </c>
      <c r="F161" s="86">
        <f>'3. Investeringen'!O142</f>
        <v>687806.92362999998</v>
      </c>
      <c r="G161" s="86">
        <f>'3. Investeringen'!P142</f>
        <v>0</v>
      </c>
      <c r="H161" s="20"/>
      <c r="I161" s="86">
        <f>'6. Investeringen per jaar'!I142</f>
        <v>1</v>
      </c>
      <c r="J161" s="20"/>
      <c r="K161" s="86">
        <f>'8. Afschrijvingen voor GAW'!AO156</f>
        <v>11463.448727166666</v>
      </c>
      <c r="L161" s="86">
        <f>'8. Afschrijvingen voor GAW'!AP156</f>
        <v>23522.996788146003</v>
      </c>
      <c r="M161" s="86">
        <f>'8. Afschrijvingen voor GAW'!AQ156</f>
        <v>24064.025714273361</v>
      </c>
      <c r="N161" s="86">
        <f>'8. Afschrijvingen voor GAW'!AR156</f>
        <v>24737.818434273016</v>
      </c>
      <c r="O161" s="86">
        <f>'8. Afschrijvingen voor GAW'!AS156</f>
        <v>24985.196618615744</v>
      </c>
      <c r="P161" s="86">
        <f>'8. Afschrijvingen voor GAW'!AT156</f>
        <v>25185.078191564669</v>
      </c>
      <c r="Q161" s="86">
        <f>'8. Afschrijvingen voor GAW'!AU156</f>
        <v>25235.4483479478</v>
      </c>
      <c r="R161" s="86">
        <f>'8. Afschrijvingen voor GAW'!AV156</f>
        <v>25588.744624819072</v>
      </c>
      <c r="S161" s="86">
        <f>'8. Afschrijvingen voor GAW'!AW156</f>
        <v>26126.10826194027</v>
      </c>
      <c r="T161" s="86">
        <f>'8. Afschrijvingen voor GAW'!AX156</f>
        <v>26857.639293274595</v>
      </c>
      <c r="U161" s="86">
        <f>'8. Afschrijvingen voor GAW'!AY156</f>
        <v>27045.642768327518</v>
      </c>
      <c r="V161" s="86">
        <f>'8. Afschrijvingen voor GAW'!AZ156</f>
        <v>32454.771321993012</v>
      </c>
      <c r="W161" s="86">
        <f>'8. Afschrijvingen voor GAW'!BA156</f>
        <v>30457.554625254979</v>
      </c>
      <c r="X161" s="86">
        <f>'8. Afschrijvingen voor GAW'!BB156</f>
        <v>28583.243571393137</v>
      </c>
      <c r="Y161" s="86">
        <f>'8. Afschrijvingen voor GAW'!BC156</f>
        <v>26824.274736230487</v>
      </c>
      <c r="Z161" s="86">
        <f>'8. Afschrijvingen voor GAW'!BD156</f>
        <v>26391.62514371064</v>
      </c>
      <c r="AA161" s="20"/>
      <c r="AB161" s="122"/>
      <c r="AC161" s="87">
        <f t="shared" si="22"/>
        <v>676343.47490283335</v>
      </c>
      <c r="AD161" s="87">
        <f t="shared" si="23"/>
        <v>670405.40846216108</v>
      </c>
      <c r="AE161" s="87">
        <f t="shared" si="24"/>
        <v>661760.70714251744</v>
      </c>
      <c r="AF161" s="87">
        <f t="shared" si="25"/>
        <v>655552.18850823492</v>
      </c>
      <c r="AG161" s="87">
        <f t="shared" si="26"/>
        <v>637122.51377470151</v>
      </c>
      <c r="AH161" s="87">
        <f t="shared" si="27"/>
        <v>617034.41569333442</v>
      </c>
      <c r="AI161" s="87">
        <f t="shared" si="28"/>
        <v>593033.03617677325</v>
      </c>
      <c r="AJ161" s="87">
        <f t="shared" si="29"/>
        <v>575746.75405842904</v>
      </c>
      <c r="AK161" s="87">
        <f t="shared" si="30"/>
        <v>561711.32763171569</v>
      </c>
      <c r="AL161" s="87">
        <f t="shared" si="31"/>
        <v>550581.60551212914</v>
      </c>
      <c r="AM161" s="87">
        <f t="shared" si="32"/>
        <v>527390.03398238646</v>
      </c>
      <c r="AN161" s="87">
        <f t="shared" si="33"/>
        <v>494935.26266039343</v>
      </c>
      <c r="AO161" s="87">
        <f t="shared" si="34"/>
        <v>464477.70803513844</v>
      </c>
      <c r="AP161" s="87">
        <f t="shared" si="35"/>
        <v>435894.4644637453</v>
      </c>
      <c r="AQ161" s="87">
        <f t="shared" si="36"/>
        <v>409070.18972751481</v>
      </c>
      <c r="AR161" s="87">
        <f t="shared" si="37"/>
        <v>382678.56458380417</v>
      </c>
    </row>
    <row r="162" spans="2:44" s="79" customFormat="1" x14ac:dyDescent="0.2">
      <c r="B162" s="86">
        <f>'3. Investeringen'!B143</f>
        <v>129</v>
      </c>
      <c r="C162" s="86" t="str">
        <f>'3. Investeringen'!G143</f>
        <v>Nieuwe investeringen TD</v>
      </c>
      <c r="D162" s="86">
        <f>'3. Investeringen'!K143</f>
        <v>2011</v>
      </c>
      <c r="E162" s="121">
        <f>'3. Investeringen'!N143</f>
        <v>2011</v>
      </c>
      <c r="F162" s="86">
        <f>'3. Investeringen'!O143</f>
        <v>11204.0252</v>
      </c>
      <c r="G162" s="86">
        <f>'3. Investeringen'!P143</f>
        <v>0</v>
      </c>
      <c r="H162" s="20"/>
      <c r="I162" s="86">
        <f>'6. Investeringen per jaar'!I143</f>
        <v>1</v>
      </c>
      <c r="J162" s="20"/>
      <c r="K162" s="86">
        <f>'8. Afschrijvingen voor GAW'!AO157</f>
        <v>0</v>
      </c>
      <c r="L162" s="86">
        <f>'8. Afschrijvingen voor GAW'!AP157</f>
        <v>0</v>
      </c>
      <c r="M162" s="86">
        <f>'8. Afschrijvingen voor GAW'!AQ157</f>
        <v>0</v>
      </c>
      <c r="N162" s="86">
        <f>'8. Afschrijvingen voor GAW'!AR157</f>
        <v>0</v>
      </c>
      <c r="O162" s="86">
        <f>'8. Afschrijvingen voor GAW'!AS157</f>
        <v>0</v>
      </c>
      <c r="P162" s="86">
        <f>'8. Afschrijvingen voor GAW'!AT157</f>
        <v>0</v>
      </c>
      <c r="Q162" s="86">
        <f>'8. Afschrijvingen voor GAW'!AU157</f>
        <v>0</v>
      </c>
      <c r="R162" s="86">
        <f>'8. Afschrijvingen voor GAW'!AV157</f>
        <v>0</v>
      </c>
      <c r="S162" s="86">
        <f>'8. Afschrijvingen voor GAW'!AW157</f>
        <v>0</v>
      </c>
      <c r="T162" s="86">
        <f>'8. Afschrijvingen voor GAW'!AX157</f>
        <v>0</v>
      </c>
      <c r="U162" s="86">
        <f>'8. Afschrijvingen voor GAW'!AY157</f>
        <v>0</v>
      </c>
      <c r="V162" s="86">
        <f>'8. Afschrijvingen voor GAW'!AZ157</f>
        <v>0</v>
      </c>
      <c r="W162" s="86">
        <f>'8. Afschrijvingen voor GAW'!BA157</f>
        <v>0</v>
      </c>
      <c r="X162" s="86">
        <f>'8. Afschrijvingen voor GAW'!BB157</f>
        <v>0</v>
      </c>
      <c r="Y162" s="86">
        <f>'8. Afschrijvingen voor GAW'!BC157</f>
        <v>0</v>
      </c>
      <c r="Z162" s="86">
        <f>'8. Afschrijvingen voor GAW'!BD157</f>
        <v>0</v>
      </c>
      <c r="AA162" s="20"/>
      <c r="AB162" s="122"/>
      <c r="AC162" s="87">
        <f t="shared" si="22"/>
        <v>11204.0252</v>
      </c>
      <c r="AD162" s="87">
        <f t="shared" si="23"/>
        <v>11495.3298552</v>
      </c>
      <c r="AE162" s="87">
        <f t="shared" si="24"/>
        <v>11759.722441869599</v>
      </c>
      <c r="AF162" s="87">
        <f t="shared" si="25"/>
        <v>12088.994670241947</v>
      </c>
      <c r="AG162" s="87">
        <f t="shared" si="26"/>
        <v>12209.884616944368</v>
      </c>
      <c r="AH162" s="87">
        <f t="shared" si="27"/>
        <v>12307.563693879923</v>
      </c>
      <c r="AI162" s="87">
        <f t="shared" si="28"/>
        <v>12332.178821267684</v>
      </c>
      <c r="AJ162" s="87">
        <f t="shared" si="29"/>
        <v>12504.829324765431</v>
      </c>
      <c r="AK162" s="87">
        <f t="shared" si="30"/>
        <v>12767.430740585503</v>
      </c>
      <c r="AL162" s="87">
        <f t="shared" si="31"/>
        <v>13124.918801321897</v>
      </c>
      <c r="AM162" s="87">
        <f t="shared" si="32"/>
        <v>13216.79323293115</v>
      </c>
      <c r="AN162" s="87">
        <f t="shared" si="33"/>
        <v>13216.79323293115</v>
      </c>
      <c r="AO162" s="87">
        <f t="shared" si="34"/>
        <v>13216.79323293115</v>
      </c>
      <c r="AP162" s="87">
        <f t="shared" si="35"/>
        <v>13216.79323293115</v>
      </c>
      <c r="AQ162" s="87">
        <f t="shared" si="36"/>
        <v>13216.79323293115</v>
      </c>
      <c r="AR162" s="87">
        <f t="shared" si="37"/>
        <v>13216.79323293115</v>
      </c>
    </row>
    <row r="163" spans="2:44" s="79" customFormat="1" x14ac:dyDescent="0.2">
      <c r="B163" s="86">
        <f>'3. Investeringen'!B144</f>
        <v>130</v>
      </c>
      <c r="C163" s="86" t="str">
        <f>'3. Investeringen'!G144</f>
        <v>Nieuwe investeringen TD</v>
      </c>
      <c r="D163" s="86">
        <f>'3. Investeringen'!K144</f>
        <v>2012</v>
      </c>
      <c r="E163" s="121">
        <f>'3. Investeringen'!N144</f>
        <v>2012</v>
      </c>
      <c r="F163" s="86">
        <f>'3. Investeringen'!O144</f>
        <v>1944431.8527384805</v>
      </c>
      <c r="G163" s="86">
        <f>'3. Investeringen'!P144</f>
        <v>0</v>
      </c>
      <c r="H163" s="20"/>
      <c r="I163" s="86">
        <f>'6. Investeringen per jaar'!I144</f>
        <v>1</v>
      </c>
      <c r="J163" s="20"/>
      <c r="K163" s="86">
        <f>'8. Afschrijvingen voor GAW'!AO158</f>
        <v>0</v>
      </c>
      <c r="L163" s="86">
        <f>'8. Afschrijvingen voor GAW'!AP158</f>
        <v>17676.653206713461</v>
      </c>
      <c r="M163" s="86">
        <f>'8. Afschrijvingen voor GAW'!AQ158</f>
        <v>36166.432460935735</v>
      </c>
      <c r="N163" s="86">
        <f>'8. Afschrijvingen voor GAW'!AR158</f>
        <v>37179.092569841945</v>
      </c>
      <c r="O163" s="86">
        <f>'8. Afschrijvingen voor GAW'!AS158</f>
        <v>37550.883495540358</v>
      </c>
      <c r="P163" s="86">
        <f>'8. Afschrijvingen voor GAW'!AT158</f>
        <v>37851.290563504677</v>
      </c>
      <c r="Q163" s="86">
        <f>'8. Afschrijvingen voor GAW'!AU158</f>
        <v>37926.993144631691</v>
      </c>
      <c r="R163" s="86">
        <f>'8. Afschrijvingen voor GAW'!AV158</f>
        <v>38457.971048656531</v>
      </c>
      <c r="S163" s="86">
        <f>'8. Afschrijvingen voor GAW'!AW158</f>
        <v>39265.588440678308</v>
      </c>
      <c r="T163" s="86">
        <f>'8. Afschrijvingen voor GAW'!AX158</f>
        <v>40365.024917017297</v>
      </c>
      <c r="U163" s="86">
        <f>'8. Afschrijvingen voor GAW'!AY158</f>
        <v>40647.580091436423</v>
      </c>
      <c r="V163" s="86">
        <f>'8. Afschrijvingen voor GAW'!AZ158</f>
        <v>48777.096109723701</v>
      </c>
      <c r="W163" s="86">
        <f>'8. Afschrijvingen voor GAW'!BA158</f>
        <v>47490.667201335375</v>
      </c>
      <c r="X163" s="86">
        <f>'8. Afschrijvingen voor GAW'!BB158</f>
        <v>46238.166088333128</v>
      </c>
      <c r="Y163" s="86">
        <f>'8. Afschrijvingen voor GAW'!BC158</f>
        <v>45018.697971717753</v>
      </c>
      <c r="Z163" s="86">
        <f>'8. Afschrijvingen voor GAW'!BD158</f>
        <v>43831.391651584541</v>
      </c>
      <c r="AA163" s="20"/>
      <c r="AB163" s="122"/>
      <c r="AC163" s="87">
        <f t="shared" ref="AC163:AC226" si="38">$I163*IF($D163&lt;2011,IF(AC$33=$E163,$G163*K$28-K163,
AB163*K$28-K163),
IF(AC$33=$E163,$F163-K163,
AB163*K$28-K163))</f>
        <v>0</v>
      </c>
      <c r="AD163" s="87">
        <f t="shared" si="23"/>
        <v>1926755.1995317671</v>
      </c>
      <c r="AE163" s="87">
        <f t="shared" si="24"/>
        <v>1934904.1366600618</v>
      </c>
      <c r="AF163" s="87">
        <f t="shared" si="25"/>
        <v>1951902.3599167014</v>
      </c>
      <c r="AG163" s="87">
        <f t="shared" si="26"/>
        <v>1933870.5000203282</v>
      </c>
      <c r="AH163" s="87">
        <f t="shared" si="27"/>
        <v>1911490.1734569862</v>
      </c>
      <c r="AI163" s="87">
        <f t="shared" si="28"/>
        <v>1877386.1606592685</v>
      </c>
      <c r="AJ163" s="87">
        <f t="shared" si="29"/>
        <v>1865211.5958598417</v>
      </c>
      <c r="AK163" s="87">
        <f t="shared" si="30"/>
        <v>1865115.4509322199</v>
      </c>
      <c r="AL163" s="87">
        <f t="shared" si="31"/>
        <v>1876973.6586413048</v>
      </c>
      <c r="AM163" s="87">
        <f t="shared" si="32"/>
        <v>1849464.8941603573</v>
      </c>
      <c r="AN163" s="87">
        <f t="shared" si="33"/>
        <v>1800687.7980506336</v>
      </c>
      <c r="AO163" s="87">
        <f t="shared" si="34"/>
        <v>1753197.1308492983</v>
      </c>
      <c r="AP163" s="87">
        <f t="shared" si="35"/>
        <v>1706958.9647609652</v>
      </c>
      <c r="AQ163" s="87">
        <f t="shared" si="36"/>
        <v>1661940.2667892475</v>
      </c>
      <c r="AR163" s="87">
        <f t="shared" si="37"/>
        <v>1618108.875137663</v>
      </c>
    </row>
    <row r="164" spans="2:44" s="79" customFormat="1" x14ac:dyDescent="0.2">
      <c r="B164" s="86">
        <f>'3. Investeringen'!B145</f>
        <v>131</v>
      </c>
      <c r="C164" s="86" t="str">
        <f>'3. Investeringen'!G145</f>
        <v>Nieuwe investeringen TD</v>
      </c>
      <c r="D164" s="86">
        <f>'3. Investeringen'!K145</f>
        <v>2012</v>
      </c>
      <c r="E164" s="121">
        <f>'3. Investeringen'!N145</f>
        <v>2012</v>
      </c>
      <c r="F164" s="86">
        <f>'3. Investeringen'!O145</f>
        <v>4390986.8830104508</v>
      </c>
      <c r="G164" s="86">
        <f>'3. Investeringen'!P145</f>
        <v>0</v>
      </c>
      <c r="H164" s="20"/>
      <c r="I164" s="86">
        <f>'6. Investeringen per jaar'!I145</f>
        <v>1</v>
      </c>
      <c r="J164" s="20"/>
      <c r="K164" s="86">
        <f>'8. Afschrijvingen voor GAW'!AO159</f>
        <v>0</v>
      </c>
      <c r="L164" s="86">
        <f>'8. Afschrijvingen voor GAW'!AP159</f>
        <v>48788.743144560569</v>
      </c>
      <c r="M164" s="86">
        <f>'8. Afschrijvingen voor GAW'!AQ159</f>
        <v>99821.768473770906</v>
      </c>
      <c r="N164" s="86">
        <f>'8. Afschrijvingen voor GAW'!AR159</f>
        <v>102616.77799103649</v>
      </c>
      <c r="O164" s="86">
        <f>'8. Afschrijvingen voor GAW'!AS159</f>
        <v>103642.94577094686</v>
      </c>
      <c r="P164" s="86">
        <f>'8. Afschrijvingen voor GAW'!AT159</f>
        <v>104472.08933711442</v>
      </c>
      <c r="Q164" s="86">
        <f>'8. Afschrijvingen voor GAW'!AU159</f>
        <v>104681.03351578864</v>
      </c>
      <c r="R164" s="86">
        <f>'8. Afschrijvingen voor GAW'!AV159</f>
        <v>106146.56798500968</v>
      </c>
      <c r="S164" s="86">
        <f>'8. Afschrijvingen voor GAW'!AW159</f>
        <v>108375.64591269486</v>
      </c>
      <c r="T164" s="86">
        <f>'8. Afschrijvingen voor GAW'!AX159</f>
        <v>111410.16399825031</v>
      </c>
      <c r="U164" s="86">
        <f>'8. Afschrijvingen voor GAW'!AY159</f>
        <v>112190.03514623806</v>
      </c>
      <c r="V164" s="86">
        <f>'8. Afschrijvingen voor GAW'!AZ159</f>
        <v>134628.04217548569</v>
      </c>
      <c r="W164" s="86">
        <f>'8. Afschrijvingen voor GAW'!BA159</f>
        <v>130077.23511603264</v>
      </c>
      <c r="X164" s="86">
        <f>'8. Afschrijvingen voor GAW'!BB159</f>
        <v>125680.25815436392</v>
      </c>
      <c r="Y164" s="86">
        <f>'8. Afschrijvingen voor GAW'!BC159</f>
        <v>121431.91139985023</v>
      </c>
      <c r="Z164" s="86">
        <f>'8. Afschrijvingen voor GAW'!BD159</f>
        <v>117327.17073281304</v>
      </c>
      <c r="AA164" s="20"/>
      <c r="AB164" s="122"/>
      <c r="AC164" s="87">
        <f t="shared" si="38"/>
        <v>0</v>
      </c>
      <c r="AD164" s="87">
        <f t="shared" si="23"/>
        <v>4342198.1398658901</v>
      </c>
      <c r="AE164" s="87">
        <f t="shared" si="24"/>
        <v>4342246.928609035</v>
      </c>
      <c r="AF164" s="87">
        <f t="shared" si="25"/>
        <v>4361213.0646190513</v>
      </c>
      <c r="AG164" s="87">
        <f t="shared" si="26"/>
        <v>4301182.2494942946</v>
      </c>
      <c r="AH164" s="87">
        <f t="shared" si="27"/>
        <v>4231119.6181531344</v>
      </c>
      <c r="AI164" s="87">
        <f t="shared" si="28"/>
        <v>4134900.8238736521</v>
      </c>
      <c r="AJ164" s="87">
        <f t="shared" si="29"/>
        <v>4086642.8674228736</v>
      </c>
      <c r="AK164" s="87">
        <f t="shared" si="30"/>
        <v>4064086.721726059</v>
      </c>
      <c r="AL164" s="87">
        <f t="shared" si="31"/>
        <v>4066470.9859361383</v>
      </c>
      <c r="AM164" s="87">
        <f t="shared" si="32"/>
        <v>3982746.2476914525</v>
      </c>
      <c r="AN164" s="87">
        <f t="shared" si="33"/>
        <v>3848118.2055159668</v>
      </c>
      <c r="AO164" s="87">
        <f t="shared" si="34"/>
        <v>3718040.9703999343</v>
      </c>
      <c r="AP164" s="87">
        <f t="shared" si="35"/>
        <v>3592360.7122455705</v>
      </c>
      <c r="AQ164" s="87">
        <f t="shared" si="36"/>
        <v>3470928.8008457203</v>
      </c>
      <c r="AR164" s="87">
        <f t="shared" si="37"/>
        <v>3353601.6301129074</v>
      </c>
    </row>
    <row r="165" spans="2:44" s="79" customFormat="1" x14ac:dyDescent="0.2">
      <c r="B165" s="86">
        <f>'3. Investeringen'!B146</f>
        <v>132</v>
      </c>
      <c r="C165" s="86" t="str">
        <f>'3. Investeringen'!G146</f>
        <v>Nieuwe investeringen TD</v>
      </c>
      <c r="D165" s="86">
        <f>'3. Investeringen'!K146</f>
        <v>2012</v>
      </c>
      <c r="E165" s="121">
        <f>'3. Investeringen'!N146</f>
        <v>2012</v>
      </c>
      <c r="F165" s="86">
        <f>'3. Investeringen'!O146</f>
        <v>866850.05590301869</v>
      </c>
      <c r="G165" s="86">
        <f>'3. Investeringen'!P146</f>
        <v>0</v>
      </c>
      <c r="H165" s="20"/>
      <c r="I165" s="86">
        <f>'6. Investeringen per jaar'!I146</f>
        <v>1</v>
      </c>
      <c r="J165" s="20"/>
      <c r="K165" s="86">
        <f>'8. Afschrijvingen voor GAW'!AO160</f>
        <v>0</v>
      </c>
      <c r="L165" s="86">
        <f>'8. Afschrijvingen voor GAW'!AP160</f>
        <v>14447.500931716979</v>
      </c>
      <c r="M165" s="86">
        <f>'8. Afschrijvingen voor GAW'!AQ160</f>
        <v>29559.586906292938</v>
      </c>
      <c r="N165" s="86">
        <f>'8. Afschrijvingen voor GAW'!AR160</f>
        <v>30387.25533966914</v>
      </c>
      <c r="O165" s="86">
        <f>'8. Afschrijvingen voor GAW'!AS160</f>
        <v>30691.127893065834</v>
      </c>
      <c r="P165" s="86">
        <f>'8. Afschrijvingen voor GAW'!AT160</f>
        <v>30936.656916210355</v>
      </c>
      <c r="Q165" s="86">
        <f>'8. Afschrijvingen voor GAW'!AU160</f>
        <v>30998.530230042776</v>
      </c>
      <c r="R165" s="86">
        <f>'8. Afschrijvingen voor GAW'!AV160</f>
        <v>31432.509653263372</v>
      </c>
      <c r="S165" s="86">
        <f>'8. Afschrijvingen voor GAW'!AW160</f>
        <v>32092.592355981898</v>
      </c>
      <c r="T165" s="86">
        <f>'8. Afschrijvingen voor GAW'!AX160</f>
        <v>32991.184941949388</v>
      </c>
      <c r="U165" s="86">
        <f>'8. Afschrijvingen voor GAW'!AY160</f>
        <v>33222.123236543033</v>
      </c>
      <c r="V165" s="86">
        <f>'8. Afschrijvingen voor GAW'!AZ160</f>
        <v>39866.547883851636</v>
      </c>
      <c r="W165" s="86">
        <f>'8. Afschrijvingen voor GAW'!BA160</f>
        <v>37532.896300406661</v>
      </c>
      <c r="X165" s="86">
        <f>'8. Afschrijvingen voor GAW'!BB160</f>
        <v>35335.848712090177</v>
      </c>
      <c r="Y165" s="86">
        <f>'8. Afschrijvingen voor GAW'!BC160</f>
        <v>33267.408787480017</v>
      </c>
      <c r="Z165" s="86">
        <f>'8. Afschrijvingen voor GAW'!BD160</f>
        <v>32427.3227069881</v>
      </c>
      <c r="AA165" s="20"/>
      <c r="AB165" s="122"/>
      <c r="AC165" s="87">
        <f t="shared" si="38"/>
        <v>0</v>
      </c>
      <c r="AD165" s="87">
        <f t="shared" si="23"/>
        <v>852402.5549713017</v>
      </c>
      <c r="AE165" s="87">
        <f t="shared" si="24"/>
        <v>842448.2268293486</v>
      </c>
      <c r="AF165" s="87">
        <f t="shared" si="25"/>
        <v>835649.52184090123</v>
      </c>
      <c r="AG165" s="87">
        <f t="shared" si="26"/>
        <v>813314.88916624442</v>
      </c>
      <c r="AH165" s="87">
        <f t="shared" si="27"/>
        <v>788884.75136336405</v>
      </c>
      <c r="AI165" s="87">
        <f t="shared" si="28"/>
        <v>759463.99063604802</v>
      </c>
      <c r="AJ165" s="87">
        <f t="shared" si="29"/>
        <v>738663.97685168928</v>
      </c>
      <c r="AK165" s="87">
        <f t="shared" si="30"/>
        <v>722083.32800959272</v>
      </c>
      <c r="AL165" s="87">
        <f t="shared" si="31"/>
        <v>709310.47625191184</v>
      </c>
      <c r="AM165" s="87">
        <f t="shared" si="32"/>
        <v>681053.52634913207</v>
      </c>
      <c r="AN165" s="87">
        <f t="shared" si="33"/>
        <v>641186.97846528038</v>
      </c>
      <c r="AO165" s="87">
        <f t="shared" si="34"/>
        <v>603654.08216487372</v>
      </c>
      <c r="AP165" s="87">
        <f t="shared" si="35"/>
        <v>568318.23345278355</v>
      </c>
      <c r="AQ165" s="87">
        <f t="shared" si="36"/>
        <v>535050.82466530357</v>
      </c>
      <c r="AR165" s="87">
        <f t="shared" si="37"/>
        <v>502623.50195831549</v>
      </c>
    </row>
    <row r="166" spans="2:44" s="79" customFormat="1" x14ac:dyDescent="0.2">
      <c r="B166" s="86">
        <f>'3. Investeringen'!B147</f>
        <v>133</v>
      </c>
      <c r="C166" s="86" t="str">
        <f>'3. Investeringen'!G147</f>
        <v>Nieuwe investeringen TD</v>
      </c>
      <c r="D166" s="86">
        <f>'3. Investeringen'!K147</f>
        <v>2012</v>
      </c>
      <c r="E166" s="121">
        <f>'3. Investeringen'!N147</f>
        <v>2012</v>
      </c>
      <c r="F166" s="86">
        <f>'3. Investeringen'!O147</f>
        <v>5370.5563579738518</v>
      </c>
      <c r="G166" s="86">
        <f>'3. Investeringen'!P147</f>
        <v>0</v>
      </c>
      <c r="H166" s="20"/>
      <c r="I166" s="86">
        <f>'6. Investeringen per jaar'!I147</f>
        <v>1</v>
      </c>
      <c r="J166" s="20"/>
      <c r="K166" s="86">
        <f>'8. Afschrijvingen voor GAW'!AO161</f>
        <v>0</v>
      </c>
      <c r="L166" s="86">
        <f>'8. Afschrijvingen voor GAW'!AP161</f>
        <v>107.41112715947703</v>
      </c>
      <c r="M166" s="86">
        <f>'8. Afschrijvingen voor GAW'!AQ161</f>
        <v>219.76316616828998</v>
      </c>
      <c r="N166" s="86">
        <f>'8. Afschrijvingen voor GAW'!AR161</f>
        <v>225.91653482100213</v>
      </c>
      <c r="O166" s="86">
        <f>'8. Afschrijvingen voor GAW'!AS161</f>
        <v>228.17570016921215</v>
      </c>
      <c r="P166" s="86">
        <f>'8. Afschrijvingen voor GAW'!AT161</f>
        <v>230.00110577056583</v>
      </c>
      <c r="Q166" s="86">
        <f>'8. Afschrijvingen voor GAW'!AU161</f>
        <v>230.46110798210697</v>
      </c>
      <c r="R166" s="86">
        <f>'8. Afschrijvingen voor GAW'!AV161</f>
        <v>233.68756349385643</v>
      </c>
      <c r="S166" s="86">
        <f>'8. Afschrijvingen voor GAW'!AW161</f>
        <v>238.59500232722738</v>
      </c>
      <c r="T166" s="86">
        <f>'8. Afschrijvingen voor GAW'!AX161</f>
        <v>245.27566239238973</v>
      </c>
      <c r="U166" s="86">
        <f>'8. Afschrijvingen voor GAW'!AY161</f>
        <v>246.99259202913643</v>
      </c>
      <c r="V166" s="86">
        <f>'8. Afschrijvingen voor GAW'!AZ161</f>
        <v>296.39111043496371</v>
      </c>
      <c r="W166" s="86">
        <f>'8. Afschrijvingen voor GAW'!BA161</f>
        <v>273.4447018851601</v>
      </c>
      <c r="X166" s="86">
        <f>'8. Afschrijvingen voor GAW'!BB161</f>
        <v>252.27478948114771</v>
      </c>
      <c r="Y166" s="86">
        <f>'8. Afschrijvingen voor GAW'!BC161</f>
        <v>240.50196597202745</v>
      </c>
      <c r="Z166" s="86">
        <f>'8. Afschrijvingen voor GAW'!BD161</f>
        <v>240.50196597202745</v>
      </c>
      <c r="AA166" s="20"/>
      <c r="AB166" s="122"/>
      <c r="AC166" s="87">
        <f t="shared" si="38"/>
        <v>0</v>
      </c>
      <c r="AD166" s="87">
        <f t="shared" si="23"/>
        <v>5263.1452308143744</v>
      </c>
      <c r="AE166" s="87">
        <f t="shared" si="24"/>
        <v>5164.4344049548145</v>
      </c>
      <c r="AF166" s="87">
        <f t="shared" si="25"/>
        <v>5083.1220334725476</v>
      </c>
      <c r="AG166" s="87">
        <f t="shared" si="26"/>
        <v>4905.7775536380614</v>
      </c>
      <c r="AH166" s="87">
        <f t="shared" si="27"/>
        <v>4715.0226682965995</v>
      </c>
      <c r="AI166" s="87">
        <f t="shared" si="28"/>
        <v>4493.9916056510856</v>
      </c>
      <c r="AJ166" s="87">
        <f t="shared" si="29"/>
        <v>4323.2199246363452</v>
      </c>
      <c r="AK166" s="87">
        <f t="shared" si="30"/>
        <v>4175.412540726481</v>
      </c>
      <c r="AL166" s="87">
        <f t="shared" si="31"/>
        <v>4047.0484294744329</v>
      </c>
      <c r="AM166" s="87">
        <f t="shared" si="32"/>
        <v>3828.3851764516166</v>
      </c>
      <c r="AN166" s="87">
        <f t="shared" si="33"/>
        <v>3531.9940660166531</v>
      </c>
      <c r="AO166" s="87">
        <f t="shared" si="34"/>
        <v>3258.5493641314929</v>
      </c>
      <c r="AP166" s="87">
        <f t="shared" si="35"/>
        <v>3006.2745746503451</v>
      </c>
      <c r="AQ166" s="87">
        <f t="shared" si="36"/>
        <v>2765.7726086783177</v>
      </c>
      <c r="AR166" s="87">
        <f t="shared" si="37"/>
        <v>2525.2706427062903</v>
      </c>
    </row>
    <row r="167" spans="2:44" s="79" customFormat="1" x14ac:dyDescent="0.2">
      <c r="B167" s="86">
        <f>'3. Investeringen'!B148</f>
        <v>134</v>
      </c>
      <c r="C167" s="86" t="str">
        <f>'3. Investeringen'!G148</f>
        <v>Nieuwe investeringen TD</v>
      </c>
      <c r="D167" s="86">
        <f>'3. Investeringen'!K148</f>
        <v>2012</v>
      </c>
      <c r="E167" s="121">
        <f>'3. Investeringen'!N148</f>
        <v>2012</v>
      </c>
      <c r="F167" s="86">
        <f>'3. Investeringen'!O148</f>
        <v>260934.95226782426</v>
      </c>
      <c r="G167" s="86">
        <f>'3. Investeringen'!P148</f>
        <v>0</v>
      </c>
      <c r="H167" s="20"/>
      <c r="I167" s="86">
        <f>'6. Investeringen per jaar'!I148</f>
        <v>1</v>
      </c>
      <c r="J167" s="20"/>
      <c r="K167" s="86">
        <f>'8. Afschrijvingen voor GAW'!AO162</f>
        <v>0</v>
      </c>
      <c r="L167" s="86">
        <f>'8. Afschrijvingen voor GAW'!AP162</f>
        <v>13046.747613391213</v>
      </c>
      <c r="M167" s="86">
        <f>'8. Afschrijvingen voor GAW'!AQ162</f>
        <v>26693.645616998419</v>
      </c>
      <c r="N167" s="86">
        <f>'8. Afschrijvingen voor GAW'!AR162</f>
        <v>27441.067694274378</v>
      </c>
      <c r="O167" s="86">
        <f>'8. Afschrijvingen voor GAW'!AS162</f>
        <v>27715.478371217123</v>
      </c>
      <c r="P167" s="86">
        <f>'8. Afschrijvingen voor GAW'!AT162</f>
        <v>27937.202198186857</v>
      </c>
      <c r="Q167" s="86">
        <f>'8. Afschrijvingen voor GAW'!AU162</f>
        <v>27993.076602583231</v>
      </c>
      <c r="R167" s="86">
        <f>'8. Afschrijvingen voor GAW'!AV162</f>
        <v>28384.979675019393</v>
      </c>
      <c r="S167" s="86">
        <f>'8. Afschrijvingen voor GAW'!AW162</f>
        <v>28981.064248194794</v>
      </c>
      <c r="T167" s="86">
        <f>'8. Afschrijvingen voor GAW'!AX162</f>
        <v>29792.534047144247</v>
      </c>
      <c r="U167" s="86">
        <f>'8. Afschrijvingen voor GAW'!AY162</f>
        <v>30001.081785474256</v>
      </c>
      <c r="V167" s="86">
        <f>'8. Afschrijvingen voor GAW'!AZ162</f>
        <v>15000.540892737112</v>
      </c>
      <c r="W167" s="86">
        <f>'8. Afschrijvingen voor GAW'!BA162</f>
        <v>0</v>
      </c>
      <c r="X167" s="86">
        <f>'8. Afschrijvingen voor GAW'!BB162</f>
        <v>0</v>
      </c>
      <c r="Y167" s="86">
        <f>'8. Afschrijvingen voor GAW'!BC162</f>
        <v>0</v>
      </c>
      <c r="Z167" s="86">
        <f>'8. Afschrijvingen voor GAW'!BD162</f>
        <v>0</v>
      </c>
      <c r="AA167" s="20"/>
      <c r="AB167" s="122"/>
      <c r="AC167" s="87">
        <f t="shared" si="38"/>
        <v>0</v>
      </c>
      <c r="AD167" s="87">
        <f t="shared" si="23"/>
        <v>247888.20465443307</v>
      </c>
      <c r="AE167" s="87">
        <f t="shared" si="24"/>
        <v>226895.98774448657</v>
      </c>
      <c r="AF167" s="87">
        <f t="shared" si="25"/>
        <v>205808.00770705781</v>
      </c>
      <c r="AG167" s="87">
        <f t="shared" si="26"/>
        <v>180150.60941291126</v>
      </c>
      <c r="AH167" s="87">
        <f t="shared" si="27"/>
        <v>153654.61209002769</v>
      </c>
      <c r="AI167" s="87">
        <f t="shared" si="28"/>
        <v>125968.84471162452</v>
      </c>
      <c r="AJ167" s="87">
        <f t="shared" si="29"/>
        <v>99347.428862567875</v>
      </c>
      <c r="AK167" s="87">
        <f t="shared" si="30"/>
        <v>72452.660620487004</v>
      </c>
      <c r="AL167" s="87">
        <f t="shared" si="31"/>
        <v>44688.801070716392</v>
      </c>
      <c r="AM167" s="87">
        <f t="shared" si="32"/>
        <v>15000.540892737146</v>
      </c>
      <c r="AN167" s="87">
        <f t="shared" si="33"/>
        <v>3.4560798667371273E-11</v>
      </c>
      <c r="AO167" s="87">
        <f t="shared" si="34"/>
        <v>3.4560798667371273E-11</v>
      </c>
      <c r="AP167" s="87">
        <f t="shared" si="35"/>
        <v>3.4560798667371273E-11</v>
      </c>
      <c r="AQ167" s="87">
        <f t="shared" si="36"/>
        <v>3.4560798667371273E-11</v>
      </c>
      <c r="AR167" s="87">
        <f t="shared" si="37"/>
        <v>3.4560798667371273E-11</v>
      </c>
    </row>
    <row r="168" spans="2:44" s="79" customFormat="1" x14ac:dyDescent="0.2">
      <c r="B168" s="86">
        <f>'3. Investeringen'!B149</f>
        <v>135</v>
      </c>
      <c r="C168" s="86" t="str">
        <f>'3. Investeringen'!G149</f>
        <v>Nieuwe investeringen TD</v>
      </c>
      <c r="D168" s="86">
        <f>'3. Investeringen'!K149</f>
        <v>2012</v>
      </c>
      <c r="E168" s="121">
        <f>'3. Investeringen'!N149</f>
        <v>2012</v>
      </c>
      <c r="F168" s="86">
        <f>'3. Investeringen'!O149</f>
        <v>9438.2883691093375</v>
      </c>
      <c r="G168" s="86">
        <f>'3. Investeringen'!P149</f>
        <v>0</v>
      </c>
      <c r="H168" s="20"/>
      <c r="I168" s="86">
        <f>'6. Investeringen per jaar'!I149</f>
        <v>1</v>
      </c>
      <c r="J168" s="20"/>
      <c r="K168" s="86">
        <f>'8. Afschrijvingen voor GAW'!AO163</f>
        <v>0</v>
      </c>
      <c r="L168" s="86">
        <f>'8. Afschrijvingen voor GAW'!AP163</f>
        <v>0</v>
      </c>
      <c r="M168" s="86">
        <f>'8. Afschrijvingen voor GAW'!AQ163</f>
        <v>0</v>
      </c>
      <c r="N168" s="86">
        <f>'8. Afschrijvingen voor GAW'!AR163</f>
        <v>0</v>
      </c>
      <c r="O168" s="86">
        <f>'8. Afschrijvingen voor GAW'!AS163</f>
        <v>0</v>
      </c>
      <c r="P168" s="86">
        <f>'8. Afschrijvingen voor GAW'!AT163</f>
        <v>0</v>
      </c>
      <c r="Q168" s="86">
        <f>'8. Afschrijvingen voor GAW'!AU163</f>
        <v>0</v>
      </c>
      <c r="R168" s="86">
        <f>'8. Afschrijvingen voor GAW'!AV163</f>
        <v>0</v>
      </c>
      <c r="S168" s="86">
        <f>'8. Afschrijvingen voor GAW'!AW163</f>
        <v>0</v>
      </c>
      <c r="T168" s="86">
        <f>'8. Afschrijvingen voor GAW'!AX163</f>
        <v>0</v>
      </c>
      <c r="U168" s="86">
        <f>'8. Afschrijvingen voor GAW'!AY163</f>
        <v>0</v>
      </c>
      <c r="V168" s="86">
        <f>'8. Afschrijvingen voor GAW'!AZ163</f>
        <v>0</v>
      </c>
      <c r="W168" s="86">
        <f>'8. Afschrijvingen voor GAW'!BA163</f>
        <v>0</v>
      </c>
      <c r="X168" s="86">
        <f>'8. Afschrijvingen voor GAW'!BB163</f>
        <v>0</v>
      </c>
      <c r="Y168" s="86">
        <f>'8. Afschrijvingen voor GAW'!BC163</f>
        <v>0</v>
      </c>
      <c r="Z168" s="86">
        <f>'8. Afschrijvingen voor GAW'!BD163</f>
        <v>0</v>
      </c>
      <c r="AA168" s="20"/>
      <c r="AB168" s="122"/>
      <c r="AC168" s="87">
        <f t="shared" si="38"/>
        <v>0</v>
      </c>
      <c r="AD168" s="87">
        <f t="shared" si="23"/>
        <v>9438.2883691093375</v>
      </c>
      <c r="AE168" s="87">
        <f t="shared" si="24"/>
        <v>9655.3690015988523</v>
      </c>
      <c r="AF168" s="87">
        <f t="shared" si="25"/>
        <v>9925.7193336436212</v>
      </c>
      <c r="AG168" s="87">
        <f t="shared" si="26"/>
        <v>10024.976526980057</v>
      </c>
      <c r="AH168" s="87">
        <f t="shared" si="27"/>
        <v>10105.176339195898</v>
      </c>
      <c r="AI168" s="87">
        <f t="shared" si="28"/>
        <v>10125.38669187429</v>
      </c>
      <c r="AJ168" s="87">
        <f t="shared" si="29"/>
        <v>10267.14210556053</v>
      </c>
      <c r="AK168" s="87">
        <f t="shared" si="30"/>
        <v>10482.752089777299</v>
      </c>
      <c r="AL168" s="87">
        <f t="shared" si="31"/>
        <v>10776.269148291063</v>
      </c>
      <c r="AM168" s="87">
        <f t="shared" si="32"/>
        <v>10851.7030323291</v>
      </c>
      <c r="AN168" s="87">
        <f t="shared" si="33"/>
        <v>10851.7030323291</v>
      </c>
      <c r="AO168" s="87">
        <f t="shared" si="34"/>
        <v>10851.7030323291</v>
      </c>
      <c r="AP168" s="87">
        <f t="shared" si="35"/>
        <v>10851.7030323291</v>
      </c>
      <c r="AQ168" s="87">
        <f t="shared" si="36"/>
        <v>10851.7030323291</v>
      </c>
      <c r="AR168" s="87">
        <f t="shared" si="37"/>
        <v>10851.7030323291</v>
      </c>
    </row>
    <row r="169" spans="2:44" s="79" customFormat="1" x14ac:dyDescent="0.2">
      <c r="B169" s="86">
        <f>'3. Investeringen'!B150</f>
        <v>136</v>
      </c>
      <c r="C169" s="86" t="str">
        <f>'3. Investeringen'!G150</f>
        <v>Nieuwe investeringen TD</v>
      </c>
      <c r="D169" s="86">
        <f>'3. Investeringen'!K150</f>
        <v>2013</v>
      </c>
      <c r="E169" s="121">
        <f>'3. Investeringen'!N150</f>
        <v>2013</v>
      </c>
      <c r="F169" s="86">
        <f>'3. Investeringen'!O150</f>
        <v>1679792.2428601999</v>
      </c>
      <c r="G169" s="86">
        <f>'3. Investeringen'!P150</f>
        <v>0</v>
      </c>
      <c r="H169" s="20"/>
      <c r="I169" s="86">
        <f>'6. Investeringen per jaar'!I150</f>
        <v>1</v>
      </c>
      <c r="J169" s="20"/>
      <c r="K169" s="86">
        <f>'8. Afschrijvingen voor GAW'!AO164</f>
        <v>0</v>
      </c>
      <c r="L169" s="86">
        <f>'8. Afschrijvingen voor GAW'!AP164</f>
        <v>0</v>
      </c>
      <c r="M169" s="86">
        <f>'8. Afschrijvingen voor GAW'!AQ164</f>
        <v>15270.838571456363</v>
      </c>
      <c r="N169" s="86">
        <f>'8. Afschrijvingen voor GAW'!AR164</f>
        <v>31396.844102914281</v>
      </c>
      <c r="O169" s="86">
        <f>'8. Afschrijvingen voor GAW'!AS164</f>
        <v>31710.812543943426</v>
      </c>
      <c r="P169" s="86">
        <f>'8. Afschrijvingen voor GAW'!AT164</f>
        <v>31964.499044294975</v>
      </c>
      <c r="Q169" s="86">
        <f>'8. Afschrijvingen voor GAW'!AU164</f>
        <v>32028.428042383566</v>
      </c>
      <c r="R169" s="86">
        <f>'8. Afschrijvingen voor GAW'!AV164</f>
        <v>32476.826034976937</v>
      </c>
      <c r="S169" s="86">
        <f>'8. Afschrijvingen voor GAW'!AW164</f>
        <v>33158.839381711456</v>
      </c>
      <c r="T169" s="86">
        <f>'8. Afschrijvingen voor GAW'!AX164</f>
        <v>34087.286884399378</v>
      </c>
      <c r="U169" s="86">
        <f>'8. Afschrijvingen voor GAW'!AY164</f>
        <v>34325.897892590168</v>
      </c>
      <c r="V169" s="86">
        <f>'8. Afschrijvingen voor GAW'!AZ164</f>
        <v>41191.077471108198</v>
      </c>
      <c r="W169" s="86">
        <f>'8. Afschrijvingen voor GAW'!BA164</f>
        <v>40128.081923466692</v>
      </c>
      <c r="X169" s="86">
        <f>'8. Afschrijvingen voor GAW'!BB164</f>
        <v>39092.518518990131</v>
      </c>
      <c r="Y169" s="86">
        <f>'8. Afschrijvingen voor GAW'!BC164</f>
        <v>38083.679331403291</v>
      </c>
      <c r="Z169" s="86">
        <f>'8. Afschrijvingen voor GAW'!BD164</f>
        <v>37100.874703496112</v>
      </c>
      <c r="AA169" s="20"/>
      <c r="AB169" s="122"/>
      <c r="AC169" s="87">
        <f t="shared" si="38"/>
        <v>0</v>
      </c>
      <c r="AD169" s="87">
        <f t="shared" si="23"/>
        <v>0</v>
      </c>
      <c r="AE169" s="87">
        <f t="shared" si="24"/>
        <v>1664521.4042887436</v>
      </c>
      <c r="AF169" s="87">
        <f t="shared" si="25"/>
        <v>1679731.1595059142</v>
      </c>
      <c r="AG169" s="87">
        <f t="shared" si="26"/>
        <v>1664817.6585570299</v>
      </c>
      <c r="AH169" s="87">
        <f t="shared" si="27"/>
        <v>1646171.7007811912</v>
      </c>
      <c r="AI169" s="87">
        <f t="shared" si="28"/>
        <v>1617435.61614037</v>
      </c>
      <c r="AJ169" s="87">
        <f t="shared" si="29"/>
        <v>1607602.8887313583</v>
      </c>
      <c r="AK169" s="87">
        <f t="shared" si="30"/>
        <v>1608203.7100130052</v>
      </c>
      <c r="AL169" s="87">
        <f t="shared" si="31"/>
        <v>1619146.1270089699</v>
      </c>
      <c r="AM169" s="87">
        <f t="shared" si="32"/>
        <v>1596154.2520054423</v>
      </c>
      <c r="AN169" s="87">
        <f t="shared" si="33"/>
        <v>1554963.1745343341</v>
      </c>
      <c r="AO169" s="87">
        <f t="shared" si="34"/>
        <v>1514835.0926108675</v>
      </c>
      <c r="AP169" s="87">
        <f t="shared" si="35"/>
        <v>1475742.5740918773</v>
      </c>
      <c r="AQ169" s="87">
        <f t="shared" si="36"/>
        <v>1437658.8947604741</v>
      </c>
      <c r="AR169" s="87">
        <f t="shared" si="37"/>
        <v>1400558.0200569779</v>
      </c>
    </row>
    <row r="170" spans="2:44" s="79" customFormat="1" x14ac:dyDescent="0.2">
      <c r="B170" s="86">
        <f>'3. Investeringen'!B151</f>
        <v>137</v>
      </c>
      <c r="C170" s="86" t="str">
        <f>'3. Investeringen'!G151</f>
        <v>Nieuwe investeringen TD</v>
      </c>
      <c r="D170" s="86">
        <f>'3. Investeringen'!K151</f>
        <v>2013</v>
      </c>
      <c r="E170" s="121">
        <f>'3. Investeringen'!N151</f>
        <v>2013</v>
      </c>
      <c r="F170" s="86">
        <f>'3. Investeringen'!O151</f>
        <v>3693953.5182383396</v>
      </c>
      <c r="G170" s="86">
        <f>'3. Investeringen'!P151</f>
        <v>0</v>
      </c>
      <c r="H170" s="20"/>
      <c r="I170" s="86">
        <f>'6. Investeringen per jaar'!I151</f>
        <v>1</v>
      </c>
      <c r="J170" s="20"/>
      <c r="K170" s="86">
        <f>'8. Afschrijvingen voor GAW'!AO165</f>
        <v>0</v>
      </c>
      <c r="L170" s="86">
        <f>'8. Afschrijvingen voor GAW'!AP165</f>
        <v>0</v>
      </c>
      <c r="M170" s="86">
        <f>'8. Afschrijvingen voor GAW'!AQ165</f>
        <v>41043.927980426</v>
      </c>
      <c r="N170" s="86">
        <f>'8. Afschrijvingen voor GAW'!AR165</f>
        <v>84386.315927755859</v>
      </c>
      <c r="O170" s="86">
        <f>'8. Afschrijvingen voor GAW'!AS165</f>
        <v>85230.179087033423</v>
      </c>
      <c r="P170" s="86">
        <f>'8. Afschrijvingen voor GAW'!AT165</f>
        <v>85912.020519729689</v>
      </c>
      <c r="Q170" s="86">
        <f>'8. Afschrijvingen voor GAW'!AU165</f>
        <v>86083.844560769154</v>
      </c>
      <c r="R170" s="86">
        <f>'8. Afschrijvingen voor GAW'!AV165</f>
        <v>87289.018384619922</v>
      </c>
      <c r="S170" s="86">
        <f>'8. Afschrijvingen voor GAW'!AW165</f>
        <v>89122.087770696948</v>
      </c>
      <c r="T170" s="86">
        <f>'8. Afschrijvingen voor GAW'!AX165</f>
        <v>91617.506228276456</v>
      </c>
      <c r="U170" s="86">
        <f>'8. Afschrijvingen voor GAW'!AY165</f>
        <v>92258.828771874381</v>
      </c>
      <c r="V170" s="86">
        <f>'8. Afschrijvingen voor GAW'!AZ165</f>
        <v>110710.59452624923</v>
      </c>
      <c r="W170" s="86">
        <f>'8. Afschrijvingen voor GAW'!BA165</f>
        <v>107070.79415826297</v>
      </c>
      <c r="X170" s="86">
        <f>'8. Afschrijvingen voor GAW'!BB165</f>
        <v>103550.65845990913</v>
      </c>
      <c r="Y170" s="86">
        <f>'8. Afschrijvingen voor GAW'!BC165</f>
        <v>100146.25325026829</v>
      </c>
      <c r="Z170" s="86">
        <f>'8. Afschrijvingen voor GAW'!BD165</f>
        <v>96853.773691355353</v>
      </c>
      <c r="AA170" s="20"/>
      <c r="AB170" s="122"/>
      <c r="AC170" s="87">
        <f t="shared" si="38"/>
        <v>0</v>
      </c>
      <c r="AD170" s="87">
        <f t="shared" si="23"/>
        <v>0</v>
      </c>
      <c r="AE170" s="87">
        <f t="shared" si="24"/>
        <v>3652909.5902579138</v>
      </c>
      <c r="AF170" s="87">
        <f t="shared" si="25"/>
        <v>3670804.7428573794</v>
      </c>
      <c r="AG170" s="87">
        <f t="shared" si="26"/>
        <v>3622282.6111989198</v>
      </c>
      <c r="AH170" s="87">
        <f t="shared" si="27"/>
        <v>3565348.8515687813</v>
      </c>
      <c r="AI170" s="87">
        <f t="shared" si="28"/>
        <v>3486395.7047111494</v>
      </c>
      <c r="AJ170" s="87">
        <f t="shared" si="29"/>
        <v>3447916.2261924855</v>
      </c>
      <c r="AK170" s="87">
        <f t="shared" si="30"/>
        <v>3431200.3791718306</v>
      </c>
      <c r="AL170" s="87">
        <f t="shared" si="31"/>
        <v>3435656.4835603656</v>
      </c>
      <c r="AM170" s="87">
        <f t="shared" si="32"/>
        <v>3367447.2501734137</v>
      </c>
      <c r="AN170" s="87">
        <f t="shared" si="33"/>
        <v>3256736.6556471642</v>
      </c>
      <c r="AO170" s="87">
        <f t="shared" si="34"/>
        <v>3149665.8614889011</v>
      </c>
      <c r="AP170" s="87">
        <f t="shared" si="35"/>
        <v>3046115.2030289918</v>
      </c>
      <c r="AQ170" s="87">
        <f t="shared" si="36"/>
        <v>2945968.9497787235</v>
      </c>
      <c r="AR170" s="87">
        <f t="shared" si="37"/>
        <v>2849115.1760873683</v>
      </c>
    </row>
    <row r="171" spans="2:44" s="79" customFormat="1" x14ac:dyDescent="0.2">
      <c r="B171" s="86">
        <f>'3. Investeringen'!B152</f>
        <v>138</v>
      </c>
      <c r="C171" s="86" t="str">
        <f>'3. Investeringen'!G152</f>
        <v>Nieuwe investeringen TD</v>
      </c>
      <c r="D171" s="86">
        <f>'3. Investeringen'!K152</f>
        <v>2013</v>
      </c>
      <c r="E171" s="121">
        <f>'3. Investeringen'!N152</f>
        <v>2013</v>
      </c>
      <c r="F171" s="86">
        <f>'3. Investeringen'!O152</f>
        <v>780999.4568346584</v>
      </c>
      <c r="G171" s="86">
        <f>'3. Investeringen'!P152</f>
        <v>0</v>
      </c>
      <c r="H171" s="20"/>
      <c r="I171" s="86">
        <f>'6. Investeringen per jaar'!I152</f>
        <v>1</v>
      </c>
      <c r="J171" s="20"/>
      <c r="K171" s="86">
        <f>'8. Afschrijvingen voor GAW'!AO166</f>
        <v>0</v>
      </c>
      <c r="L171" s="86">
        <f>'8. Afschrijvingen voor GAW'!AP166</f>
        <v>0</v>
      </c>
      <c r="M171" s="86">
        <f>'8. Afschrijvingen voor GAW'!AQ166</f>
        <v>13016.657613910973</v>
      </c>
      <c r="N171" s="86">
        <f>'8. Afschrijvingen voor GAW'!AR166</f>
        <v>26762.248054200962</v>
      </c>
      <c r="O171" s="86">
        <f>'8. Afschrijvingen voor GAW'!AS166</f>
        <v>27029.870534742971</v>
      </c>
      <c r="P171" s="86">
        <f>'8. Afschrijvingen voor GAW'!AT166</f>
        <v>27246.109499020917</v>
      </c>
      <c r="Q171" s="86">
        <f>'8. Afschrijvingen voor GAW'!AU166</f>
        <v>27300.601718018959</v>
      </c>
      <c r="R171" s="86">
        <f>'8. Afschrijvingen voor GAW'!AV166</f>
        <v>27682.810142071226</v>
      </c>
      <c r="S171" s="86">
        <f>'8. Afschrijvingen voor GAW'!AW166</f>
        <v>28264.149155054722</v>
      </c>
      <c r="T171" s="86">
        <f>'8. Afschrijvingen voor GAW'!AX166</f>
        <v>29055.545331396253</v>
      </c>
      <c r="U171" s="86">
        <f>'8. Afschrijvingen voor GAW'!AY166</f>
        <v>29258.934148716024</v>
      </c>
      <c r="V171" s="86">
        <f>'8. Afschrijvingen voor GAW'!AZ166</f>
        <v>35110.720978459234</v>
      </c>
      <c r="W171" s="86">
        <f>'8. Afschrijvingen voor GAW'!BA166</f>
        <v>33151.052830824294</v>
      </c>
      <c r="X171" s="86">
        <f>'8. Afschrijvingen voor GAW'!BB166</f>
        <v>31300.761510034099</v>
      </c>
      <c r="Y171" s="86">
        <f>'8. Afschrijvingen voor GAW'!BC166</f>
        <v>29553.742262962427</v>
      </c>
      <c r="Z171" s="86">
        <f>'8. Afschrijvingen voor GAW'!BD166</f>
        <v>28568.617520863681</v>
      </c>
      <c r="AA171" s="20"/>
      <c r="AB171" s="122"/>
      <c r="AC171" s="87">
        <f t="shared" si="38"/>
        <v>0</v>
      </c>
      <c r="AD171" s="87">
        <f t="shared" si="23"/>
        <v>0</v>
      </c>
      <c r="AE171" s="87">
        <f t="shared" si="24"/>
        <v>767982.79922074743</v>
      </c>
      <c r="AF171" s="87">
        <f t="shared" si="25"/>
        <v>762724.06954472733</v>
      </c>
      <c r="AG171" s="87">
        <f t="shared" si="26"/>
        <v>743321.43970543169</v>
      </c>
      <c r="AH171" s="87">
        <f t="shared" si="27"/>
        <v>722021.90172405413</v>
      </c>
      <c r="AI171" s="87">
        <f t="shared" si="28"/>
        <v>696165.34380948322</v>
      </c>
      <c r="AJ171" s="87">
        <f t="shared" si="29"/>
        <v>678228.84848074475</v>
      </c>
      <c r="AK171" s="87">
        <f t="shared" si="30"/>
        <v>664207.50514378562</v>
      </c>
      <c r="AL171" s="87">
        <f t="shared" si="31"/>
        <v>653749.7699564154</v>
      </c>
      <c r="AM171" s="87">
        <f t="shared" si="32"/>
        <v>629067.0841973942</v>
      </c>
      <c r="AN171" s="87">
        <f t="shared" si="33"/>
        <v>593956.36321893497</v>
      </c>
      <c r="AO171" s="87">
        <f t="shared" si="34"/>
        <v>560805.31038811069</v>
      </c>
      <c r="AP171" s="87">
        <f t="shared" si="35"/>
        <v>529504.5488780766</v>
      </c>
      <c r="AQ171" s="87">
        <f t="shared" si="36"/>
        <v>499950.80661511415</v>
      </c>
      <c r="AR171" s="87">
        <f t="shared" si="37"/>
        <v>471382.1890942505</v>
      </c>
    </row>
    <row r="172" spans="2:44" s="79" customFormat="1" x14ac:dyDescent="0.2">
      <c r="B172" s="86">
        <f>'3. Investeringen'!B153</f>
        <v>139</v>
      </c>
      <c r="C172" s="86" t="str">
        <f>'3. Investeringen'!G153</f>
        <v>Nieuwe investeringen TD</v>
      </c>
      <c r="D172" s="86">
        <f>'3. Investeringen'!K153</f>
        <v>2013</v>
      </c>
      <c r="E172" s="121">
        <f>'3. Investeringen'!N153</f>
        <v>2013</v>
      </c>
      <c r="F172" s="86">
        <f>'3. Investeringen'!O153</f>
        <v>1401.2938544116071</v>
      </c>
      <c r="G172" s="86">
        <f>'3. Investeringen'!P153</f>
        <v>0</v>
      </c>
      <c r="H172" s="20"/>
      <c r="I172" s="86">
        <f>'6. Investeringen per jaar'!I153</f>
        <v>1</v>
      </c>
      <c r="J172" s="20"/>
      <c r="K172" s="86">
        <f>'8. Afschrijvingen voor GAW'!AO167</f>
        <v>0</v>
      </c>
      <c r="L172" s="86">
        <f>'8. Afschrijvingen voor GAW'!AP167</f>
        <v>0</v>
      </c>
      <c r="M172" s="86">
        <f>'8. Afschrijvingen voor GAW'!AQ167</f>
        <v>28.025877088232143</v>
      </c>
      <c r="N172" s="86">
        <f>'8. Afschrijvingen voor GAW'!AR167</f>
        <v>57.62120329340528</v>
      </c>
      <c r="O172" s="86">
        <f>'8. Afschrijvingen voor GAW'!AS167</f>
        <v>58.197415326339339</v>
      </c>
      <c r="P172" s="86">
        <f>'8. Afschrijvingen voor GAW'!AT167</f>
        <v>58.662994648950054</v>
      </c>
      <c r="Q172" s="86">
        <f>'8. Afschrijvingen voor GAW'!AU167</f>
        <v>58.78032063824795</v>
      </c>
      <c r="R172" s="86">
        <f>'8. Afschrijvingen voor GAW'!AV167</f>
        <v>59.603245127183428</v>
      </c>
      <c r="S172" s="86">
        <f>'8. Afschrijvingen voor GAW'!AW167</f>
        <v>60.854913274854276</v>
      </c>
      <c r="T172" s="86">
        <f>'8. Afschrijvingen voor GAW'!AX167</f>
        <v>62.5588508465502</v>
      </c>
      <c r="U172" s="86">
        <f>'8. Afschrijvingen voor GAW'!AY167</f>
        <v>62.996762802476049</v>
      </c>
      <c r="V172" s="86">
        <f>'8. Afschrijvingen voor GAW'!AZ167</f>
        <v>75.596115362971261</v>
      </c>
      <c r="W172" s="86">
        <f>'8. Afschrijvingen voor GAW'!BA167</f>
        <v>70.098216063846081</v>
      </c>
      <c r="X172" s="86">
        <f>'8. Afschrijvingen voor GAW'!BB167</f>
        <v>65.000163986475457</v>
      </c>
      <c r="Y172" s="86">
        <f>'8. Afschrijvingen voor GAW'!BC167</f>
        <v>61.389043765004601</v>
      </c>
      <c r="Z172" s="86">
        <f>'8. Afschrijvingen voor GAW'!BD167</f>
        <v>61.389043765004601</v>
      </c>
      <c r="AA172" s="20"/>
      <c r="AB172" s="122"/>
      <c r="AC172" s="87">
        <f t="shared" si="38"/>
        <v>0</v>
      </c>
      <c r="AD172" s="87">
        <f t="shared" si="23"/>
        <v>0</v>
      </c>
      <c r="AE172" s="87">
        <f t="shared" si="24"/>
        <v>1373.2679773233749</v>
      </c>
      <c r="AF172" s="87">
        <f t="shared" si="25"/>
        <v>1354.0982773950243</v>
      </c>
      <c r="AG172" s="87">
        <f t="shared" si="26"/>
        <v>1309.4418448426352</v>
      </c>
      <c r="AH172" s="87">
        <f t="shared" si="27"/>
        <v>1261.2543849524263</v>
      </c>
      <c r="AI172" s="87">
        <f t="shared" si="28"/>
        <v>1204.9965730840831</v>
      </c>
      <c r="AJ172" s="87">
        <f t="shared" si="29"/>
        <v>1162.2632799800767</v>
      </c>
      <c r="AK172" s="87">
        <f t="shared" si="30"/>
        <v>1125.8158955848041</v>
      </c>
      <c r="AL172" s="87">
        <f t="shared" si="31"/>
        <v>1094.7798898146284</v>
      </c>
      <c r="AM172" s="87">
        <f t="shared" si="32"/>
        <v>1039.4465862408547</v>
      </c>
      <c r="AN172" s="87">
        <f t="shared" si="33"/>
        <v>963.85047087788348</v>
      </c>
      <c r="AO172" s="87">
        <f t="shared" si="34"/>
        <v>893.75225481403743</v>
      </c>
      <c r="AP172" s="87">
        <f t="shared" si="35"/>
        <v>828.75209082756191</v>
      </c>
      <c r="AQ172" s="87">
        <f t="shared" si="36"/>
        <v>767.36304706255737</v>
      </c>
      <c r="AR172" s="87">
        <f t="shared" si="37"/>
        <v>705.97400329755283</v>
      </c>
    </row>
    <row r="173" spans="2:44" s="79" customFormat="1" x14ac:dyDescent="0.2">
      <c r="B173" s="86">
        <f>'3. Investeringen'!B154</f>
        <v>140</v>
      </c>
      <c r="C173" s="86" t="str">
        <f>'3. Investeringen'!G154</f>
        <v>Nieuwe investeringen TD</v>
      </c>
      <c r="D173" s="86">
        <f>'3. Investeringen'!K154</f>
        <v>2013</v>
      </c>
      <c r="E173" s="121">
        <f>'3. Investeringen'!N154</f>
        <v>2013</v>
      </c>
      <c r="F173" s="86">
        <f>'3. Investeringen'!O154</f>
        <v>392645.94213164691</v>
      </c>
      <c r="G173" s="86">
        <f>'3. Investeringen'!P154</f>
        <v>0</v>
      </c>
      <c r="H173" s="20"/>
      <c r="I173" s="86">
        <f>'6. Investeringen per jaar'!I154</f>
        <v>1</v>
      </c>
      <c r="J173" s="20"/>
      <c r="K173" s="86">
        <f>'8. Afschrijvingen voor GAW'!AO168</f>
        <v>0</v>
      </c>
      <c r="L173" s="86">
        <f>'8. Afschrijvingen voor GAW'!AP168</f>
        <v>0</v>
      </c>
      <c r="M173" s="86">
        <f>'8. Afschrijvingen voor GAW'!AQ168</f>
        <v>19632.297106582348</v>
      </c>
      <c r="N173" s="86">
        <f>'8. Afschrijvingen voor GAW'!AR168</f>
        <v>40364.002851133308</v>
      </c>
      <c r="O173" s="86">
        <f>'8. Afschrijvingen voor GAW'!AS168</f>
        <v>40767.642879644642</v>
      </c>
      <c r="P173" s="86">
        <f>'8. Afschrijvingen voor GAW'!AT168</f>
        <v>41093.784022681801</v>
      </c>
      <c r="Q173" s="86">
        <f>'8. Afschrijvingen voor GAW'!AU168</f>
        <v>41175.97159072716</v>
      </c>
      <c r="R173" s="86">
        <f>'8. Afschrijvingen voor GAW'!AV168</f>
        <v>41752.435192997349</v>
      </c>
      <c r="S173" s="86">
        <f>'8. Afschrijvingen voor GAW'!AW168</f>
        <v>42629.236332050292</v>
      </c>
      <c r="T173" s="86">
        <f>'8. Afschrijvingen voor GAW'!AX168</f>
        <v>43822.854949347704</v>
      </c>
      <c r="U173" s="86">
        <f>'8. Afschrijvingen voor GAW'!AY168</f>
        <v>44129.614933993129</v>
      </c>
      <c r="V173" s="86">
        <f>'8. Afschrijvingen voor GAW'!AZ168</f>
        <v>52955.537920791685</v>
      </c>
      <c r="W173" s="86">
        <f>'8. Afschrijvingen voor GAW'!BA168</f>
        <v>13238.884480197923</v>
      </c>
      <c r="X173" s="86">
        <f>'8. Afschrijvingen voor GAW'!BB168</f>
        <v>0</v>
      </c>
      <c r="Y173" s="86">
        <f>'8. Afschrijvingen voor GAW'!BC168</f>
        <v>0</v>
      </c>
      <c r="Z173" s="86">
        <f>'8. Afschrijvingen voor GAW'!BD168</f>
        <v>0</v>
      </c>
      <c r="AA173" s="20"/>
      <c r="AB173" s="122"/>
      <c r="AC173" s="87">
        <f t="shared" si="38"/>
        <v>0</v>
      </c>
      <c r="AD173" s="87">
        <f t="shared" si="23"/>
        <v>0</v>
      </c>
      <c r="AE173" s="87">
        <f t="shared" si="24"/>
        <v>373013.64502506459</v>
      </c>
      <c r="AF173" s="87">
        <f t="shared" si="25"/>
        <v>343094.02423463314</v>
      </c>
      <c r="AG173" s="87">
        <f t="shared" si="26"/>
        <v>305757.32159733481</v>
      </c>
      <c r="AH173" s="87">
        <f t="shared" si="27"/>
        <v>267109.59614743164</v>
      </c>
      <c r="AI173" s="87">
        <f t="shared" si="28"/>
        <v>226467.84374899935</v>
      </c>
      <c r="AJ173" s="87">
        <f t="shared" si="29"/>
        <v>187885.95836848801</v>
      </c>
      <c r="AK173" s="87">
        <f t="shared" si="30"/>
        <v>149202.32716217593</v>
      </c>
      <c r="AL173" s="87">
        <f t="shared" si="31"/>
        <v>109557.13737336916</v>
      </c>
      <c r="AM173" s="87">
        <f t="shared" si="32"/>
        <v>66194.422400989599</v>
      </c>
      <c r="AN173" s="87">
        <f t="shared" si="33"/>
        <v>13238.884480197914</v>
      </c>
      <c r="AO173" s="87">
        <f t="shared" si="34"/>
        <v>-9.0949470177292824E-12</v>
      </c>
      <c r="AP173" s="87">
        <f t="shared" si="35"/>
        <v>-9.0949470177292824E-12</v>
      </c>
      <c r="AQ173" s="87">
        <f t="shared" si="36"/>
        <v>-9.0949470177292824E-12</v>
      </c>
      <c r="AR173" s="87">
        <f t="shared" si="37"/>
        <v>-9.0949470177292824E-12</v>
      </c>
    </row>
    <row r="174" spans="2:44" s="79" customFormat="1" x14ac:dyDescent="0.2">
      <c r="B174" s="86">
        <f>'3. Investeringen'!B155</f>
        <v>141</v>
      </c>
      <c r="C174" s="86" t="str">
        <f>'3. Investeringen'!G155</f>
        <v>Nieuwe investeringen TD</v>
      </c>
      <c r="D174" s="86">
        <f>'3. Investeringen'!K155</f>
        <v>2013</v>
      </c>
      <c r="E174" s="121">
        <f>'3. Investeringen'!N155</f>
        <v>2013</v>
      </c>
      <c r="F174" s="86">
        <f>'3. Investeringen'!O155</f>
        <v>10040.448973730447</v>
      </c>
      <c r="G174" s="86">
        <f>'3. Investeringen'!P155</f>
        <v>0</v>
      </c>
      <c r="H174" s="20"/>
      <c r="I174" s="86">
        <f>'6. Investeringen per jaar'!I155</f>
        <v>1</v>
      </c>
      <c r="J174" s="20"/>
      <c r="K174" s="86">
        <f>'8. Afschrijvingen voor GAW'!AO169</f>
        <v>0</v>
      </c>
      <c r="L174" s="86">
        <f>'8. Afschrijvingen voor GAW'!AP169</f>
        <v>0</v>
      </c>
      <c r="M174" s="86">
        <f>'8. Afschrijvingen voor GAW'!AQ169</f>
        <v>0</v>
      </c>
      <c r="N174" s="86">
        <f>'8. Afschrijvingen voor GAW'!AR169</f>
        <v>0</v>
      </c>
      <c r="O174" s="86">
        <f>'8. Afschrijvingen voor GAW'!AS169</f>
        <v>0</v>
      </c>
      <c r="P174" s="86">
        <f>'8. Afschrijvingen voor GAW'!AT169</f>
        <v>0</v>
      </c>
      <c r="Q174" s="86">
        <f>'8. Afschrijvingen voor GAW'!AU169</f>
        <v>0</v>
      </c>
      <c r="R174" s="86">
        <f>'8. Afschrijvingen voor GAW'!AV169</f>
        <v>0</v>
      </c>
      <c r="S174" s="86">
        <f>'8. Afschrijvingen voor GAW'!AW169</f>
        <v>0</v>
      </c>
      <c r="T174" s="86">
        <f>'8. Afschrijvingen voor GAW'!AX169</f>
        <v>0</v>
      </c>
      <c r="U174" s="86">
        <f>'8. Afschrijvingen voor GAW'!AY169</f>
        <v>0</v>
      </c>
      <c r="V174" s="86">
        <f>'8. Afschrijvingen voor GAW'!AZ169</f>
        <v>0</v>
      </c>
      <c r="W174" s="86">
        <f>'8. Afschrijvingen voor GAW'!BA169</f>
        <v>0</v>
      </c>
      <c r="X174" s="86">
        <f>'8. Afschrijvingen voor GAW'!BB169</f>
        <v>0</v>
      </c>
      <c r="Y174" s="86">
        <f>'8. Afschrijvingen voor GAW'!BC169</f>
        <v>0</v>
      </c>
      <c r="Z174" s="86">
        <f>'8. Afschrijvingen voor GAW'!BD169</f>
        <v>0</v>
      </c>
      <c r="AA174" s="20"/>
      <c r="AB174" s="122"/>
      <c r="AC174" s="87">
        <f t="shared" si="38"/>
        <v>0</v>
      </c>
      <c r="AD174" s="87">
        <f t="shared" si="23"/>
        <v>0</v>
      </c>
      <c r="AE174" s="87">
        <f t="shared" si="24"/>
        <v>10040.448973730447</v>
      </c>
      <c r="AF174" s="87">
        <f t="shared" si="25"/>
        <v>10321.581544994899</v>
      </c>
      <c r="AG174" s="87">
        <f t="shared" si="26"/>
        <v>10424.797360444847</v>
      </c>
      <c r="AH174" s="87">
        <f t="shared" si="27"/>
        <v>10508.195739328406</v>
      </c>
      <c r="AI174" s="87">
        <f t="shared" si="28"/>
        <v>10529.212130807064</v>
      </c>
      <c r="AJ174" s="87">
        <f t="shared" si="29"/>
        <v>10676.621100638362</v>
      </c>
      <c r="AK174" s="87">
        <f t="shared" si="30"/>
        <v>10900.830143751766</v>
      </c>
      <c r="AL174" s="87">
        <f t="shared" si="31"/>
        <v>11206.053387776816</v>
      </c>
      <c r="AM174" s="87">
        <f t="shared" si="32"/>
        <v>11284.495761491253</v>
      </c>
      <c r="AN174" s="87">
        <f t="shared" si="33"/>
        <v>11284.495761491253</v>
      </c>
      <c r="AO174" s="87">
        <f t="shared" si="34"/>
        <v>11284.495761491253</v>
      </c>
      <c r="AP174" s="87">
        <f t="shared" si="35"/>
        <v>11284.495761491253</v>
      </c>
      <c r="AQ174" s="87">
        <f t="shared" si="36"/>
        <v>11284.495761491253</v>
      </c>
      <c r="AR174" s="87">
        <f t="shared" si="37"/>
        <v>11284.495761491253</v>
      </c>
    </row>
    <row r="175" spans="2:44" s="79" customFormat="1" x14ac:dyDescent="0.2">
      <c r="B175" s="86">
        <f>'3. Investeringen'!B156</f>
        <v>142</v>
      </c>
      <c r="C175" s="86" t="str">
        <f>'3. Investeringen'!G156</f>
        <v>Nieuwe investeringen TD</v>
      </c>
      <c r="D175" s="86">
        <f>'3. Investeringen'!K156</f>
        <v>2014</v>
      </c>
      <c r="E175" s="121">
        <f>'3. Investeringen'!N156</f>
        <v>2014</v>
      </c>
      <c r="F175" s="86">
        <f>'3. Investeringen'!O156</f>
        <v>2146380.80564507</v>
      </c>
      <c r="G175" s="86">
        <f>'3. Investeringen'!P156</f>
        <v>0</v>
      </c>
      <c r="H175" s="20"/>
      <c r="I175" s="86">
        <f>'6. Investeringen per jaar'!I156</f>
        <v>1</v>
      </c>
      <c r="J175" s="20"/>
      <c r="K175" s="86">
        <f>'8. Afschrijvingen voor GAW'!AO170</f>
        <v>0</v>
      </c>
      <c r="L175" s="86">
        <f>'8. Afschrijvingen voor GAW'!AP170</f>
        <v>0</v>
      </c>
      <c r="M175" s="86">
        <f>'8. Afschrijvingen voor GAW'!AQ170</f>
        <v>0</v>
      </c>
      <c r="N175" s="86">
        <f>'8. Afschrijvingen voor GAW'!AR170</f>
        <v>19512.552778591547</v>
      </c>
      <c r="O175" s="86">
        <f>'8. Afschrijvingen voor GAW'!AS170</f>
        <v>39415.356612754927</v>
      </c>
      <c r="P175" s="86">
        <f>'8. Afschrijvingen voor GAW'!AT170</f>
        <v>39730.679465656969</v>
      </c>
      <c r="Q175" s="86">
        <f>'8. Afschrijvingen voor GAW'!AU170</f>
        <v>39810.140824588285</v>
      </c>
      <c r="R175" s="86">
        <f>'8. Afschrijvingen voor GAW'!AV170</f>
        <v>40367.482796132521</v>
      </c>
      <c r="S175" s="86">
        <f>'8. Afschrijvingen voor GAW'!AW170</f>
        <v>41215.199934851305</v>
      </c>
      <c r="T175" s="86">
        <f>'8. Afschrijvingen voor GAW'!AX170</f>
        <v>42369.225533027144</v>
      </c>
      <c r="U175" s="86">
        <f>'8. Afschrijvingen voor GAW'!AY170</f>
        <v>42665.810111758328</v>
      </c>
      <c r="V175" s="86">
        <f>'8. Afschrijvingen voor GAW'!AZ170</f>
        <v>51198.972134109979</v>
      </c>
      <c r="W175" s="86">
        <f>'8. Afschrijvingen voor GAW'!BA170</f>
        <v>49905.524417037734</v>
      </c>
      <c r="X175" s="86">
        <f>'8. Afschrijvingen voor GAW'!BB170</f>
        <v>48644.753273870461</v>
      </c>
      <c r="Y175" s="86">
        <f>'8. Afschrijvingen voor GAW'!BC170</f>
        <v>47415.83319116215</v>
      </c>
      <c r="Z175" s="86">
        <f>'8. Afschrijvingen voor GAW'!BD170</f>
        <v>46217.959510543325</v>
      </c>
      <c r="AA175" s="20"/>
      <c r="AB175" s="122"/>
      <c r="AC175" s="87">
        <f t="shared" si="38"/>
        <v>0</v>
      </c>
      <c r="AD175" s="87">
        <f t="shared" si="23"/>
        <v>0</v>
      </c>
      <c r="AE175" s="87">
        <f t="shared" si="24"/>
        <v>0</v>
      </c>
      <c r="AF175" s="87">
        <f t="shared" si="25"/>
        <v>2126868.2528664786</v>
      </c>
      <c r="AG175" s="87">
        <f t="shared" si="26"/>
        <v>2108721.5787823885</v>
      </c>
      <c r="AH175" s="87">
        <f t="shared" si="27"/>
        <v>2085860.6719469905</v>
      </c>
      <c r="AI175" s="87">
        <f t="shared" si="28"/>
        <v>2050222.2524662963</v>
      </c>
      <c r="AJ175" s="87">
        <f t="shared" si="29"/>
        <v>2038557.8812046919</v>
      </c>
      <c r="AK175" s="87">
        <f t="shared" si="30"/>
        <v>2040152.3967751388</v>
      </c>
      <c r="AL175" s="87">
        <f t="shared" si="31"/>
        <v>2054907.4383518156</v>
      </c>
      <c r="AM175" s="87">
        <f t="shared" si="32"/>
        <v>2026625.9803085197</v>
      </c>
      <c r="AN175" s="87">
        <f t="shared" si="33"/>
        <v>1975427.0081744096</v>
      </c>
      <c r="AO175" s="87">
        <f t="shared" si="34"/>
        <v>1925521.4837573718</v>
      </c>
      <c r="AP175" s="87">
        <f t="shared" si="35"/>
        <v>1876876.7304835012</v>
      </c>
      <c r="AQ175" s="87">
        <f t="shared" si="36"/>
        <v>1829460.897292339</v>
      </c>
      <c r="AR175" s="87">
        <f t="shared" si="37"/>
        <v>1783242.9377817956</v>
      </c>
    </row>
    <row r="176" spans="2:44" s="79" customFormat="1" x14ac:dyDescent="0.2">
      <c r="B176" s="86">
        <f>'3. Investeringen'!B157</f>
        <v>143</v>
      </c>
      <c r="C176" s="86" t="str">
        <f>'3. Investeringen'!G157</f>
        <v>Nieuwe investeringen TD</v>
      </c>
      <c r="D176" s="86">
        <f>'3. Investeringen'!K157</f>
        <v>2014</v>
      </c>
      <c r="E176" s="121">
        <f>'3. Investeringen'!N157</f>
        <v>2014</v>
      </c>
      <c r="F176" s="86">
        <f>'3. Investeringen'!O157</f>
        <v>4687133.0309084048</v>
      </c>
      <c r="G176" s="86">
        <f>'3. Investeringen'!P157</f>
        <v>0</v>
      </c>
      <c r="H176" s="20"/>
      <c r="I176" s="86">
        <f>'6. Investeringen per jaar'!I157</f>
        <v>1</v>
      </c>
      <c r="J176" s="20"/>
      <c r="K176" s="86">
        <f>'8. Afschrijvingen voor GAW'!AO171</f>
        <v>0</v>
      </c>
      <c r="L176" s="86">
        <f>'8. Afschrijvingen voor GAW'!AP171</f>
        <v>0</v>
      </c>
      <c r="M176" s="86">
        <f>'8. Afschrijvingen voor GAW'!AQ171</f>
        <v>0</v>
      </c>
      <c r="N176" s="86">
        <f>'8. Afschrijvingen voor GAW'!AR171</f>
        <v>52079.255898982279</v>
      </c>
      <c r="O176" s="86">
        <f>'8. Afschrijvingen voor GAW'!AS171</f>
        <v>105200.0969159442</v>
      </c>
      <c r="P176" s="86">
        <f>'8. Afschrijvingen voor GAW'!AT171</f>
        <v>106041.69769127177</v>
      </c>
      <c r="Q176" s="86">
        <f>'8. Afschrijvingen voor GAW'!AU171</f>
        <v>106253.78108665432</v>
      </c>
      <c r="R176" s="86">
        <f>'8. Afschrijvingen voor GAW'!AV171</f>
        <v>107741.33402186749</v>
      </c>
      <c r="S176" s="86">
        <f>'8. Afschrijvingen voor GAW'!AW171</f>
        <v>110003.9020363267</v>
      </c>
      <c r="T176" s="86">
        <f>'8. Afschrijvingen voor GAW'!AX171</f>
        <v>113084.01129334385</v>
      </c>
      <c r="U176" s="86">
        <f>'8. Afschrijvingen voor GAW'!AY171</f>
        <v>113875.59937239724</v>
      </c>
      <c r="V176" s="86">
        <f>'8. Afschrijvingen voor GAW'!AZ171</f>
        <v>136650.71924687669</v>
      </c>
      <c r="W176" s="86">
        <f>'8. Afschrijvingen voor GAW'!BA171</f>
        <v>132277.89623097662</v>
      </c>
      <c r="X176" s="86">
        <f>'8. Afschrijvingen voor GAW'!BB171</f>
        <v>128045.00355158535</v>
      </c>
      <c r="Y176" s="86">
        <f>'8. Afschrijvingen voor GAW'!BC171</f>
        <v>123947.56343793462</v>
      </c>
      <c r="Z176" s="86">
        <f>'8. Afschrijvingen voor GAW'!BD171</f>
        <v>119981.24140792071</v>
      </c>
      <c r="AA176" s="20"/>
      <c r="AB176" s="122"/>
      <c r="AC176" s="87">
        <f t="shared" si="38"/>
        <v>0</v>
      </c>
      <c r="AD176" s="87">
        <f t="shared" si="23"/>
        <v>0</v>
      </c>
      <c r="AE176" s="87">
        <f t="shared" si="24"/>
        <v>0</v>
      </c>
      <c r="AF176" s="87">
        <f t="shared" si="25"/>
        <v>4635053.7750094226</v>
      </c>
      <c r="AG176" s="87">
        <f t="shared" si="26"/>
        <v>4576204.2158435723</v>
      </c>
      <c r="AH176" s="87">
        <f t="shared" si="27"/>
        <v>4506772.1518790489</v>
      </c>
      <c r="AI176" s="87">
        <f t="shared" si="28"/>
        <v>4409531.9150961526</v>
      </c>
      <c r="AJ176" s="87">
        <f t="shared" si="29"/>
        <v>4363524.0278856317</v>
      </c>
      <c r="AK176" s="87">
        <f t="shared" si="30"/>
        <v>4345154.1304349024</v>
      </c>
      <c r="AL176" s="87">
        <f t="shared" si="31"/>
        <v>4353734.4347937359</v>
      </c>
      <c r="AM176" s="87">
        <f t="shared" si="32"/>
        <v>4270334.9764648946</v>
      </c>
      <c r="AN176" s="87">
        <f t="shared" si="33"/>
        <v>4133684.2572180177</v>
      </c>
      <c r="AO176" s="87">
        <f t="shared" si="34"/>
        <v>4001406.3609870411</v>
      </c>
      <c r="AP176" s="87">
        <f t="shared" si="35"/>
        <v>3873361.357435456</v>
      </c>
      <c r="AQ176" s="87">
        <f t="shared" si="36"/>
        <v>3749413.7939975215</v>
      </c>
      <c r="AR176" s="87">
        <f t="shared" si="37"/>
        <v>3629432.5525896009</v>
      </c>
    </row>
    <row r="177" spans="2:44" s="79" customFormat="1" x14ac:dyDescent="0.2">
      <c r="B177" s="86">
        <f>'3. Investeringen'!B158</f>
        <v>144</v>
      </c>
      <c r="C177" s="86" t="str">
        <f>'3. Investeringen'!G158</f>
        <v>Nieuwe investeringen TD</v>
      </c>
      <c r="D177" s="86">
        <f>'3. Investeringen'!K158</f>
        <v>2014</v>
      </c>
      <c r="E177" s="121">
        <f>'3. Investeringen'!N158</f>
        <v>2014</v>
      </c>
      <c r="F177" s="86">
        <f>'3. Investeringen'!O158</f>
        <v>963613.63931597373</v>
      </c>
      <c r="G177" s="86">
        <f>'3. Investeringen'!P158</f>
        <v>0</v>
      </c>
      <c r="H177" s="20"/>
      <c r="I177" s="86">
        <f>'6. Investeringen per jaar'!I158</f>
        <v>1</v>
      </c>
      <c r="J177" s="20"/>
      <c r="K177" s="86">
        <f>'8. Afschrijvingen voor GAW'!AO172</f>
        <v>0</v>
      </c>
      <c r="L177" s="86">
        <f>'8. Afschrijvingen voor GAW'!AP172</f>
        <v>0</v>
      </c>
      <c r="M177" s="86">
        <f>'8. Afschrijvingen voor GAW'!AQ172</f>
        <v>0</v>
      </c>
      <c r="N177" s="86">
        <f>'8. Afschrijvingen voor GAW'!AR172</f>
        <v>16060.227321932896</v>
      </c>
      <c r="O177" s="86">
        <f>'8. Afschrijvingen voor GAW'!AS172</f>
        <v>32441.65919030445</v>
      </c>
      <c r="P177" s="86">
        <f>'8. Afschrijvingen voor GAW'!AT172</f>
        <v>32701.19246382689</v>
      </c>
      <c r="Q177" s="86">
        <f>'8. Afschrijvingen voor GAW'!AU172</f>
        <v>32766.594848754547</v>
      </c>
      <c r="R177" s="86">
        <f>'8. Afschrijvingen voor GAW'!AV172</f>
        <v>33225.327176637111</v>
      </c>
      <c r="S177" s="86">
        <f>'8. Afschrijvingen voor GAW'!AW172</f>
        <v>33923.059047346491</v>
      </c>
      <c r="T177" s="86">
        <f>'8. Afschrijvingen voor GAW'!AX172</f>
        <v>34872.904700672188</v>
      </c>
      <c r="U177" s="86">
        <f>'8. Afschrijvingen voor GAW'!AY172</f>
        <v>35117.015033576892</v>
      </c>
      <c r="V177" s="86">
        <f>'8. Afschrijvingen voor GAW'!AZ172</f>
        <v>42140.418040292265</v>
      </c>
      <c r="W177" s="86">
        <f>'8. Afschrijvingen voor GAW'!BA172</f>
        <v>39892.929078143345</v>
      </c>
      <c r="X177" s="86">
        <f>'8. Afschrijvingen voor GAW'!BB172</f>
        <v>37765.306193975703</v>
      </c>
      <c r="Y177" s="86">
        <f>'8. Afschrijvingen voor GAW'!BC172</f>
        <v>35751.15653029699</v>
      </c>
      <c r="Z177" s="86">
        <f>'8. Afschrijvingen voor GAW'!BD172</f>
        <v>34301.785319609276</v>
      </c>
      <c r="AA177" s="20"/>
      <c r="AB177" s="122"/>
      <c r="AC177" s="87">
        <f t="shared" si="38"/>
        <v>0</v>
      </c>
      <c r="AD177" s="87">
        <f t="shared" si="23"/>
        <v>0</v>
      </c>
      <c r="AE177" s="87">
        <f t="shared" si="24"/>
        <v>0</v>
      </c>
      <c r="AF177" s="87">
        <f t="shared" si="25"/>
        <v>947553.41199404083</v>
      </c>
      <c r="AG177" s="87">
        <f t="shared" si="26"/>
        <v>924587.28692367673</v>
      </c>
      <c r="AH177" s="87">
        <f t="shared" si="27"/>
        <v>899282.79275523929</v>
      </c>
      <c r="AI177" s="87">
        <f t="shared" si="28"/>
        <v>868314.76349199517</v>
      </c>
      <c r="AJ177" s="87">
        <f t="shared" si="29"/>
        <v>847245.84300424601</v>
      </c>
      <c r="AK177" s="87">
        <f t="shared" si="30"/>
        <v>831114.94665998861</v>
      </c>
      <c r="AL177" s="87">
        <f t="shared" si="31"/>
        <v>819513.26046579622</v>
      </c>
      <c r="AM177" s="87">
        <f t="shared" si="32"/>
        <v>790132.83825547982</v>
      </c>
      <c r="AN177" s="87">
        <f t="shared" si="33"/>
        <v>747992.42021518759</v>
      </c>
      <c r="AO177" s="87">
        <f t="shared" si="34"/>
        <v>708099.49113704427</v>
      </c>
      <c r="AP177" s="87">
        <f t="shared" si="35"/>
        <v>670334.18494306854</v>
      </c>
      <c r="AQ177" s="87">
        <f t="shared" si="36"/>
        <v>634583.02841277153</v>
      </c>
      <c r="AR177" s="87">
        <f t="shared" si="37"/>
        <v>600281.24309316231</v>
      </c>
    </row>
    <row r="178" spans="2:44" s="79" customFormat="1" x14ac:dyDescent="0.2">
      <c r="B178" s="86">
        <f>'3. Investeringen'!B159</f>
        <v>145</v>
      </c>
      <c r="C178" s="86" t="str">
        <f>'3. Investeringen'!G159</f>
        <v>Nieuwe investeringen TD</v>
      </c>
      <c r="D178" s="86">
        <f>'3. Investeringen'!K159</f>
        <v>2014</v>
      </c>
      <c r="E178" s="121">
        <f>'3. Investeringen'!N159</f>
        <v>2014</v>
      </c>
      <c r="F178" s="86">
        <f>'3. Investeringen'!O159</f>
        <v>3272.543515036954</v>
      </c>
      <c r="G178" s="86">
        <f>'3. Investeringen'!P159</f>
        <v>0</v>
      </c>
      <c r="H178" s="20"/>
      <c r="I178" s="86">
        <f>'6. Investeringen per jaar'!I159</f>
        <v>1</v>
      </c>
      <c r="J178" s="20"/>
      <c r="K178" s="86">
        <f>'8. Afschrijvingen voor GAW'!AO173</f>
        <v>0</v>
      </c>
      <c r="L178" s="86">
        <f>'8. Afschrijvingen voor GAW'!AP173</f>
        <v>0</v>
      </c>
      <c r="M178" s="86">
        <f>'8. Afschrijvingen voor GAW'!AQ173</f>
        <v>0</v>
      </c>
      <c r="N178" s="86">
        <f>'8. Afschrijvingen voor GAW'!AR173</f>
        <v>65.450870300739084</v>
      </c>
      <c r="O178" s="86">
        <f>'8. Afschrijvingen voor GAW'!AS173</f>
        <v>132.21075800749296</v>
      </c>
      <c r="P178" s="86">
        <f>'8. Afschrijvingen voor GAW'!AT173</f>
        <v>133.26844407155289</v>
      </c>
      <c r="Q178" s="86">
        <f>'8. Afschrijvingen voor GAW'!AU173</f>
        <v>133.53498095969601</v>
      </c>
      <c r="R178" s="86">
        <f>'8. Afschrijvingen voor GAW'!AV173</f>
        <v>135.40447069313177</v>
      </c>
      <c r="S178" s="86">
        <f>'8. Afschrijvingen voor GAW'!AW173</f>
        <v>138.24796457768755</v>
      </c>
      <c r="T178" s="86">
        <f>'8. Afschrijvingen voor GAW'!AX173</f>
        <v>142.11890758586279</v>
      </c>
      <c r="U178" s="86">
        <f>'8. Afschrijvingen voor GAW'!AY173</f>
        <v>143.11373993896379</v>
      </c>
      <c r="V178" s="86">
        <f>'8. Afschrijvingen voor GAW'!AZ173</f>
        <v>171.73648792675652</v>
      </c>
      <c r="W178" s="86">
        <f>'8. Afschrijvingen voor GAW'!BA173</f>
        <v>159.96027161177895</v>
      </c>
      <c r="X178" s="86">
        <f>'8. Afschrijvingen voor GAW'!BB173</f>
        <v>148.99156727268556</v>
      </c>
      <c r="Y178" s="86">
        <f>'8. Afschrijvingen voor GAW'!BC173</f>
        <v>139.57256014625139</v>
      </c>
      <c r="Z178" s="86">
        <f>'8. Afschrijvingen voor GAW'!BD173</f>
        <v>139.57256014625139</v>
      </c>
      <c r="AA178" s="20"/>
      <c r="AB178" s="122"/>
      <c r="AC178" s="87">
        <f t="shared" si="38"/>
        <v>0</v>
      </c>
      <c r="AD178" s="87">
        <f t="shared" ref="AD178:AD227" si="39">$I178*IF($D178&lt;2011,IF(AD$33=$E178,$G178*L$28-L178,
AC178*L$28-L178),
IF(AD$33=$E178,$F178-L178,
AC178*L$28-L178))</f>
        <v>0</v>
      </c>
      <c r="AE178" s="87">
        <f t="shared" ref="AE178:AE227" si="40">$I178*IF($D178&lt;2011,IF(AE$33=$E178,$G178*M$28-M178,
AD178*M$28-M178),
IF(AE$33=$E178,$F178-M178,
AD178*M$28-M178))</f>
        <v>0</v>
      </c>
      <c r="AF178" s="87">
        <f t="shared" ref="AF178:AF227" si="41">$I178*IF($D178&lt;2011,IF(AF$33=$E178,$G178*N$28-N178,
AE178*N$28-N178),
IF(AF$33=$E178,$F178-N178,
AE178*N$28-N178))</f>
        <v>3207.0926447362149</v>
      </c>
      <c r="AG178" s="87">
        <f t="shared" ref="AG178:AG227" si="42">$I178*IF($D178&lt;2011,IF(AG$33=$E178,$G178*O$28-O178,
AF178*O$28-O178),
IF(AG$33=$E178,$F178-O178,
AF178*O$28-O178))</f>
        <v>3106.952813176084</v>
      </c>
      <c r="AH178" s="87">
        <f t="shared" ref="AH178:AH227" si="43">$I178*IF($D178&lt;2011,IF(AH$33=$E178,$G178*P$28-P178,
AG178*P$28-P178),
IF(AH$33=$E178,$F178-P178,
AG178*P$28-P178))</f>
        <v>2998.5399916099395</v>
      </c>
      <c r="AI178" s="87">
        <f t="shared" ref="AI178:AI227" si="44">$I178*IF($D178&lt;2011,IF(AI$33=$E178,$G178*Q$28-Q178,
AH178*Q$28-Q178),
IF(AI$33=$E178,$F178-Q178,
AH178*Q$28-Q178))</f>
        <v>2871.0020906334635</v>
      </c>
      <c r="AJ178" s="87">
        <f t="shared" ref="AJ178:AJ227" si="45">$I178*IF($D178&lt;2011,IF(AJ$33=$E178,$G178*R$28-R178,
AI178*R$28-R178),
IF(AJ$33=$E178,$F178-R178,
AI178*R$28-R178))</f>
        <v>2775.7916492092004</v>
      </c>
      <c r="AK178" s="87">
        <f t="shared" ref="AK178:AK227" si="46">$I178*IF($D178&lt;2011,IF(AK$33=$E178,$G178*S$28-S178,
AJ178*S$28-S178),
IF(AK$33=$E178,$F178-S178,
AJ178*S$28-S178))</f>
        <v>2695.8353092649058</v>
      </c>
      <c r="AL178" s="87">
        <f t="shared" ref="AL178:AL227" si="47">$I178*IF($D178&lt;2011,IF(AL$33=$E178,$G178*T$28-T178,
AK178*T$28-T178),
IF(AL$33=$E178,$F178-T178,
AK178*T$28-T178))</f>
        <v>2629.1997903384604</v>
      </c>
      <c r="AM178" s="87">
        <f t="shared" ref="AM178:AM227" si="48">$I178*IF($D178&lt;2011,IF(AM$33=$E178,$G178*U$28-U178,
AL178*U$28-U178),
IF(AM$33=$E178,$F178-U178,
AL178*U$28-U178))</f>
        <v>2504.4904489318656</v>
      </c>
      <c r="AN178" s="87">
        <f t="shared" ref="AN178:AN227" si="49">$I178*IF($D178&lt;2011,IF(AN$33=$E178,$G178*V$28-V178,
AM178*V$28-V178),
IF(AN$33=$E178,$F178-V178,
AM178*V$28-V178))</f>
        <v>2332.753961005109</v>
      </c>
      <c r="AO178" s="87">
        <f t="shared" ref="AO178:AO227" si="50">$I178*IF($D178&lt;2011,IF(AO$33=$E178,$G178*W$28-W178,
AN178*W$28-W178),
IF(AO$33=$E178,$F178-W178,
AN178*W$28-W178))</f>
        <v>2172.7936893933302</v>
      </c>
      <c r="AP178" s="87">
        <f t="shared" ref="AP178:AP227" si="51">$I178*IF($D178&lt;2011,IF(AP$33=$E178,$G178*X$28-X178,
AO178*X$28-X178),
IF(AP$33=$E178,$F178-X178,
AO178*X$28-X178))</f>
        <v>2023.8021221206445</v>
      </c>
      <c r="AQ178" s="87">
        <f t="shared" ref="AQ178:AQ227" si="52">$I178*IF($D178&lt;2011,IF(AQ$33=$E178,$G178*Y$28-Y178,
AP178*Y$28-Y178),
IF(AQ$33=$E178,$F178-Y178,
AP178*Y$28-Y178))</f>
        <v>1884.2295619743932</v>
      </c>
      <c r="AR178" s="87">
        <f t="shared" ref="AR178:AR227" si="53">$I178*IF($D178&lt;2011,IF(AR$33=$E178,$G178*Z$28-Z178,
AQ178*Z$28-Z178),
IF(AR$33=$E178,$F178-Z178,
AQ178*Z$28-Z178))</f>
        <v>1744.6570018281418</v>
      </c>
    </row>
    <row r="179" spans="2:44" s="79" customFormat="1" x14ac:dyDescent="0.2">
      <c r="B179" s="86">
        <f>'3. Investeringen'!B160</f>
        <v>146</v>
      </c>
      <c r="C179" s="86" t="str">
        <f>'3. Investeringen'!G160</f>
        <v>Nieuwe investeringen TD</v>
      </c>
      <c r="D179" s="86">
        <f>'3. Investeringen'!K160</f>
        <v>2014</v>
      </c>
      <c r="E179" s="121">
        <f>'3. Investeringen'!N160</f>
        <v>2014</v>
      </c>
      <c r="F179" s="86">
        <f>'3. Investeringen'!O160</f>
        <v>273394.90931603988</v>
      </c>
      <c r="G179" s="86">
        <f>'3. Investeringen'!P160</f>
        <v>0</v>
      </c>
      <c r="H179" s="20"/>
      <c r="I179" s="86">
        <f>'6. Investeringen per jaar'!I160</f>
        <v>1</v>
      </c>
      <c r="J179" s="20"/>
      <c r="K179" s="86">
        <f>'8. Afschrijvingen voor GAW'!AO174</f>
        <v>0</v>
      </c>
      <c r="L179" s="86">
        <f>'8. Afschrijvingen voor GAW'!AP174</f>
        <v>0</v>
      </c>
      <c r="M179" s="86">
        <f>'8. Afschrijvingen voor GAW'!AQ174</f>
        <v>0</v>
      </c>
      <c r="N179" s="86">
        <f>'8. Afschrijvingen voor GAW'!AR174</f>
        <v>13669.745465801994</v>
      </c>
      <c r="O179" s="86">
        <f>'8. Afschrijvingen voor GAW'!AS174</f>
        <v>27612.885840920029</v>
      </c>
      <c r="P179" s="86">
        <f>'8. Afschrijvingen voor GAW'!AT174</f>
        <v>27833.788927647391</v>
      </c>
      <c r="Q179" s="86">
        <f>'8. Afschrijvingen voor GAW'!AU174</f>
        <v>27889.456505502687</v>
      </c>
      <c r="R179" s="86">
        <f>'8. Afschrijvingen voor GAW'!AV174</f>
        <v>28279.908896579727</v>
      </c>
      <c r="S179" s="86">
        <f>'8. Afschrijvingen voor GAW'!AW174</f>
        <v>28873.786983407903</v>
      </c>
      <c r="T179" s="86">
        <f>'8. Afschrijvingen voor GAW'!AX174</f>
        <v>29682.25301894332</v>
      </c>
      <c r="U179" s="86">
        <f>'8. Afschrijvingen voor GAW'!AY174</f>
        <v>29890.028790075921</v>
      </c>
      <c r="V179" s="86">
        <f>'8. Afschrijvingen voor GAW'!AZ174</f>
        <v>35868.034548091091</v>
      </c>
      <c r="W179" s="86">
        <f>'8. Afschrijvingen voor GAW'!BA174</f>
        <v>25904.691618065783</v>
      </c>
      <c r="X179" s="86">
        <f>'8. Afschrijvingen voor GAW'!BB174</f>
        <v>12952.345809032891</v>
      </c>
      <c r="Y179" s="86">
        <f>'8. Afschrijvingen voor GAW'!BC174</f>
        <v>0</v>
      </c>
      <c r="Z179" s="86">
        <f>'8. Afschrijvingen voor GAW'!BD174</f>
        <v>0</v>
      </c>
      <c r="AA179" s="20"/>
      <c r="AB179" s="122"/>
      <c r="AC179" s="87">
        <f t="shared" si="38"/>
        <v>0</v>
      </c>
      <c r="AD179" s="87">
        <f t="shared" si="39"/>
        <v>0</v>
      </c>
      <c r="AE179" s="87">
        <f t="shared" si="40"/>
        <v>0</v>
      </c>
      <c r="AF179" s="87">
        <f t="shared" si="41"/>
        <v>259725.16385023788</v>
      </c>
      <c r="AG179" s="87">
        <f t="shared" si="42"/>
        <v>234709.52964782022</v>
      </c>
      <c r="AH179" s="87">
        <f t="shared" si="43"/>
        <v>208753.4169573554</v>
      </c>
      <c r="AI179" s="87">
        <f t="shared" si="44"/>
        <v>181281.46728576743</v>
      </c>
      <c r="AJ179" s="87">
        <f t="shared" si="45"/>
        <v>155539.49893118846</v>
      </c>
      <c r="AK179" s="87">
        <f t="shared" si="46"/>
        <v>129932.0414253355</v>
      </c>
      <c r="AL179" s="87">
        <f t="shared" si="47"/>
        <v>103887.88556630157</v>
      </c>
      <c r="AM179" s="87">
        <f t="shared" si="48"/>
        <v>74725.071975189756</v>
      </c>
      <c r="AN179" s="87">
        <f t="shared" si="49"/>
        <v>38857.037427098665</v>
      </c>
      <c r="AO179" s="87">
        <f t="shared" si="50"/>
        <v>12952.345809032882</v>
      </c>
      <c r="AP179" s="87">
        <f t="shared" si="51"/>
        <v>-9.0949470177292824E-12</v>
      </c>
      <c r="AQ179" s="87">
        <f t="shared" si="52"/>
        <v>-9.0949470177292824E-12</v>
      </c>
      <c r="AR179" s="87">
        <f t="shared" si="53"/>
        <v>-9.0949470177292824E-12</v>
      </c>
    </row>
    <row r="180" spans="2:44" s="79" customFormat="1" x14ac:dyDescent="0.2">
      <c r="B180" s="86">
        <f>'3. Investeringen'!B161</f>
        <v>147</v>
      </c>
      <c r="C180" s="86" t="str">
        <f>'3. Investeringen'!G161</f>
        <v>Nieuwe investeringen TD</v>
      </c>
      <c r="D180" s="86">
        <f>'3. Investeringen'!K161</f>
        <v>2014</v>
      </c>
      <c r="E180" s="121">
        <f>'3. Investeringen'!N161</f>
        <v>2014</v>
      </c>
      <c r="F180" s="86">
        <f>'3. Investeringen'!O161</f>
        <v>12494.33286197521</v>
      </c>
      <c r="G180" s="86">
        <f>'3. Investeringen'!P161</f>
        <v>0</v>
      </c>
      <c r="H180" s="20"/>
      <c r="I180" s="86">
        <f>'6. Investeringen per jaar'!I161</f>
        <v>1</v>
      </c>
      <c r="J180" s="20"/>
      <c r="K180" s="86">
        <f>'8. Afschrijvingen voor GAW'!AO175</f>
        <v>0</v>
      </c>
      <c r="L180" s="86">
        <f>'8. Afschrijvingen voor GAW'!AP175</f>
        <v>0</v>
      </c>
      <c r="M180" s="86">
        <f>'8. Afschrijvingen voor GAW'!AQ175</f>
        <v>0</v>
      </c>
      <c r="N180" s="86">
        <f>'8. Afschrijvingen voor GAW'!AR175</f>
        <v>0</v>
      </c>
      <c r="O180" s="86">
        <f>'8. Afschrijvingen voor GAW'!AS175</f>
        <v>0</v>
      </c>
      <c r="P180" s="86">
        <f>'8. Afschrijvingen voor GAW'!AT175</f>
        <v>0</v>
      </c>
      <c r="Q180" s="86">
        <f>'8. Afschrijvingen voor GAW'!AU175</f>
        <v>0</v>
      </c>
      <c r="R180" s="86">
        <f>'8. Afschrijvingen voor GAW'!AV175</f>
        <v>0</v>
      </c>
      <c r="S180" s="86">
        <f>'8. Afschrijvingen voor GAW'!AW175</f>
        <v>0</v>
      </c>
      <c r="T180" s="86">
        <f>'8. Afschrijvingen voor GAW'!AX175</f>
        <v>0</v>
      </c>
      <c r="U180" s="86">
        <f>'8. Afschrijvingen voor GAW'!AY175</f>
        <v>0</v>
      </c>
      <c r="V180" s="86">
        <f>'8. Afschrijvingen voor GAW'!AZ175</f>
        <v>0</v>
      </c>
      <c r="W180" s="86">
        <f>'8. Afschrijvingen voor GAW'!BA175</f>
        <v>0</v>
      </c>
      <c r="X180" s="86">
        <f>'8. Afschrijvingen voor GAW'!BB175</f>
        <v>0</v>
      </c>
      <c r="Y180" s="86">
        <f>'8. Afschrijvingen voor GAW'!BC175</f>
        <v>0</v>
      </c>
      <c r="Z180" s="86">
        <f>'8. Afschrijvingen voor GAW'!BD175</f>
        <v>0</v>
      </c>
      <c r="AA180" s="20"/>
      <c r="AB180" s="122"/>
      <c r="AC180" s="87">
        <f t="shared" si="38"/>
        <v>0</v>
      </c>
      <c r="AD180" s="87">
        <f t="shared" si="39"/>
        <v>0</v>
      </c>
      <c r="AE180" s="87">
        <f t="shared" si="40"/>
        <v>0</v>
      </c>
      <c r="AF180" s="87">
        <f t="shared" si="41"/>
        <v>12494.33286197521</v>
      </c>
      <c r="AG180" s="87">
        <f t="shared" si="42"/>
        <v>12619.276190594963</v>
      </c>
      <c r="AH180" s="87">
        <f t="shared" si="43"/>
        <v>12720.230400119723</v>
      </c>
      <c r="AI180" s="87">
        <f t="shared" si="44"/>
        <v>12745.670860919961</v>
      </c>
      <c r="AJ180" s="87">
        <f t="shared" si="45"/>
        <v>12924.110252972841</v>
      </c>
      <c r="AK180" s="87">
        <f t="shared" si="46"/>
        <v>13195.516568285269</v>
      </c>
      <c r="AL180" s="87">
        <f t="shared" si="47"/>
        <v>13564.991032197257</v>
      </c>
      <c r="AM180" s="87">
        <f t="shared" si="48"/>
        <v>13659.945969422635</v>
      </c>
      <c r="AN180" s="87">
        <f t="shared" si="49"/>
        <v>13659.945969422635</v>
      </c>
      <c r="AO180" s="87">
        <f t="shared" si="50"/>
        <v>13659.945969422635</v>
      </c>
      <c r="AP180" s="87">
        <f t="shared" si="51"/>
        <v>13659.945969422635</v>
      </c>
      <c r="AQ180" s="87">
        <f t="shared" si="52"/>
        <v>13659.945969422635</v>
      </c>
      <c r="AR180" s="87">
        <f t="shared" si="53"/>
        <v>13659.945969422635</v>
      </c>
    </row>
    <row r="181" spans="2:44" s="79" customFormat="1" x14ac:dyDescent="0.2">
      <c r="B181" s="86">
        <f>'3. Investeringen'!B162</f>
        <v>148</v>
      </c>
      <c r="C181" s="86" t="str">
        <f>'3. Investeringen'!G162</f>
        <v>Nieuwe investeringen TD</v>
      </c>
      <c r="D181" s="86">
        <f>'3. Investeringen'!K162</f>
        <v>2015</v>
      </c>
      <c r="E181" s="121">
        <f>'3. Investeringen'!N162</f>
        <v>2015</v>
      </c>
      <c r="F181" s="86">
        <f>'3. Investeringen'!O162</f>
        <v>1373733.2654095753</v>
      </c>
      <c r="G181" s="86">
        <f>'3. Investeringen'!P162</f>
        <v>0</v>
      </c>
      <c r="H181" s="20"/>
      <c r="I181" s="86">
        <f>'6. Investeringen per jaar'!I162</f>
        <v>1</v>
      </c>
      <c r="J181" s="20"/>
      <c r="K181" s="86">
        <f>'8. Afschrijvingen voor GAW'!AO176</f>
        <v>0</v>
      </c>
      <c r="L181" s="86">
        <f>'8. Afschrijvingen voor GAW'!AP176</f>
        <v>0</v>
      </c>
      <c r="M181" s="86">
        <f>'8. Afschrijvingen voor GAW'!AQ176</f>
        <v>0</v>
      </c>
      <c r="N181" s="86">
        <f>'8. Afschrijvingen voor GAW'!AR176</f>
        <v>0</v>
      </c>
      <c r="O181" s="86">
        <f>'8. Afschrijvingen voor GAW'!AS176</f>
        <v>12488.484230996139</v>
      </c>
      <c r="P181" s="86">
        <f>'8. Afschrijvingen voor GAW'!AT176</f>
        <v>25176.784209688216</v>
      </c>
      <c r="Q181" s="86">
        <f>'8. Afschrijvingen voor GAW'!AU176</f>
        <v>25227.137778107593</v>
      </c>
      <c r="R181" s="86">
        <f>'8. Afschrijvingen voor GAW'!AV176</f>
        <v>25580.317707001097</v>
      </c>
      <c r="S181" s="86">
        <f>'8. Afschrijvingen voor GAW'!AW176</f>
        <v>26117.50437884812</v>
      </c>
      <c r="T181" s="86">
        <f>'8. Afschrijvingen voor GAW'!AX176</f>
        <v>26848.794501455868</v>
      </c>
      <c r="U181" s="86">
        <f>'8. Afschrijvingen voor GAW'!AY176</f>
        <v>27036.736062966054</v>
      </c>
      <c r="V181" s="86">
        <f>'8. Afschrijvingen voor GAW'!AZ176</f>
        <v>32444.083275559264</v>
      </c>
      <c r="W181" s="86">
        <f>'8. Afschrijvingen voor GAW'!BA176</f>
        <v>31641.343070803159</v>
      </c>
      <c r="X181" s="86">
        <f>'8. Afschrijvingen voor GAW'!BB176</f>
        <v>30858.464479360609</v>
      </c>
      <c r="Y181" s="86">
        <f>'8. Afschrijvingen voor GAW'!BC176</f>
        <v>30094.956079871274</v>
      </c>
      <c r="Z181" s="86">
        <f>'8. Afschrijvingen voor GAW'!BD176</f>
        <v>29350.338609853843</v>
      </c>
      <c r="AA181" s="20"/>
      <c r="AB181" s="122"/>
      <c r="AC181" s="87">
        <f t="shared" si="38"/>
        <v>0</v>
      </c>
      <c r="AD181" s="87">
        <f t="shared" si="39"/>
        <v>0</v>
      </c>
      <c r="AE181" s="87">
        <f t="shared" si="40"/>
        <v>0</v>
      </c>
      <c r="AF181" s="87">
        <f t="shared" si="41"/>
        <v>0</v>
      </c>
      <c r="AG181" s="87">
        <f t="shared" si="42"/>
        <v>1361244.7811785792</v>
      </c>
      <c r="AH181" s="87">
        <f t="shared" si="43"/>
        <v>1346957.9552183195</v>
      </c>
      <c r="AI181" s="87">
        <f t="shared" si="44"/>
        <v>1324424.7333506485</v>
      </c>
      <c r="AJ181" s="87">
        <f t="shared" si="45"/>
        <v>1317386.3619105567</v>
      </c>
      <c r="AK181" s="87">
        <f t="shared" si="46"/>
        <v>1318933.9711318302</v>
      </c>
      <c r="AL181" s="87">
        <f t="shared" si="47"/>
        <v>1329015.3278220654</v>
      </c>
      <c r="AM181" s="87">
        <f t="shared" si="48"/>
        <v>1311281.6990538538</v>
      </c>
      <c r="AN181" s="87">
        <f t="shared" si="49"/>
        <v>1278837.6157782944</v>
      </c>
      <c r="AO181" s="87">
        <f t="shared" si="50"/>
        <v>1247196.2727074912</v>
      </c>
      <c r="AP181" s="87">
        <f t="shared" si="51"/>
        <v>1216337.8082281307</v>
      </c>
      <c r="AQ181" s="87">
        <f t="shared" si="52"/>
        <v>1186242.8521482595</v>
      </c>
      <c r="AR181" s="87">
        <f t="shared" si="53"/>
        <v>1156892.5135384058</v>
      </c>
    </row>
    <row r="182" spans="2:44" s="79" customFormat="1" x14ac:dyDescent="0.2">
      <c r="B182" s="86">
        <f>'3. Investeringen'!B163</f>
        <v>149</v>
      </c>
      <c r="C182" s="86" t="str">
        <f>'3. Investeringen'!G163</f>
        <v>Nieuwe investeringen TD</v>
      </c>
      <c r="D182" s="86">
        <f>'3. Investeringen'!K163</f>
        <v>2015</v>
      </c>
      <c r="E182" s="121">
        <f>'3. Investeringen'!N163</f>
        <v>2015</v>
      </c>
      <c r="F182" s="86">
        <f>'3. Investeringen'!O163</f>
        <v>3019890.4552159794</v>
      </c>
      <c r="G182" s="86">
        <f>'3. Investeringen'!P163</f>
        <v>0</v>
      </c>
      <c r="H182" s="20"/>
      <c r="I182" s="86">
        <f>'6. Investeringen per jaar'!I163</f>
        <v>1</v>
      </c>
      <c r="J182" s="20"/>
      <c r="K182" s="86">
        <f>'8. Afschrijvingen voor GAW'!AO177</f>
        <v>0</v>
      </c>
      <c r="L182" s="86">
        <f>'8. Afschrijvingen voor GAW'!AP177</f>
        <v>0</v>
      </c>
      <c r="M182" s="86">
        <f>'8. Afschrijvingen voor GAW'!AQ177</f>
        <v>0</v>
      </c>
      <c r="N182" s="86">
        <f>'8. Afschrijvingen voor GAW'!AR177</f>
        <v>0</v>
      </c>
      <c r="O182" s="86">
        <f>'8. Afschrijvingen voor GAW'!AS177</f>
        <v>33554.338391288664</v>
      </c>
      <c r="P182" s="86">
        <f>'8. Afschrijvingen voor GAW'!AT177</f>
        <v>67645.546196837939</v>
      </c>
      <c r="Q182" s="86">
        <f>'8. Afschrijvingen voor GAW'!AU177</f>
        <v>67780.837289231611</v>
      </c>
      <c r="R182" s="86">
        <f>'8. Afschrijvingen voor GAW'!AV177</f>
        <v>68729.769011280849</v>
      </c>
      <c r="S182" s="86">
        <f>'8. Afschrijvingen voor GAW'!AW177</f>
        <v>70173.09416051775</v>
      </c>
      <c r="T182" s="86">
        <f>'8. Afschrijvingen voor GAW'!AX177</f>
        <v>72137.940797012241</v>
      </c>
      <c r="U182" s="86">
        <f>'8. Afschrijvingen voor GAW'!AY177</f>
        <v>72642.906382591318</v>
      </c>
      <c r="V182" s="86">
        <f>'8. Afschrijvingen voor GAW'!AZ177</f>
        <v>87171.487659109596</v>
      </c>
      <c r="W182" s="86">
        <f>'8. Afschrijvingen voor GAW'!BA177</f>
        <v>84454.454277526966</v>
      </c>
      <c r="X182" s="86">
        <f>'8. Afschrijvingen voor GAW'!BB177</f>
        <v>81822.107650694947</v>
      </c>
      <c r="Y182" s="86">
        <f>'8. Afschrijvingen voor GAW'!BC177</f>
        <v>79271.80819145251</v>
      </c>
      <c r="Z182" s="86">
        <f>'8. Afschrijvingen voor GAW'!BD177</f>
        <v>76800.998585485169</v>
      </c>
      <c r="AA182" s="20"/>
      <c r="AB182" s="122"/>
      <c r="AC182" s="87">
        <f t="shared" si="38"/>
        <v>0</v>
      </c>
      <c r="AD182" s="87">
        <f t="shared" si="39"/>
        <v>0</v>
      </c>
      <c r="AE182" s="87">
        <f t="shared" si="40"/>
        <v>0</v>
      </c>
      <c r="AF182" s="87">
        <f t="shared" si="41"/>
        <v>0</v>
      </c>
      <c r="AG182" s="87">
        <f t="shared" si="42"/>
        <v>2986336.1168246907</v>
      </c>
      <c r="AH182" s="87">
        <f t="shared" si="43"/>
        <v>2942581.2595624505</v>
      </c>
      <c r="AI182" s="87">
        <f t="shared" si="44"/>
        <v>2880685.5847923434</v>
      </c>
      <c r="AJ182" s="87">
        <f t="shared" si="45"/>
        <v>2852285.4139681552</v>
      </c>
      <c r="AK182" s="87">
        <f t="shared" si="46"/>
        <v>2842010.3135009683</v>
      </c>
      <c r="AL182" s="87">
        <f t="shared" si="47"/>
        <v>2849448.661481983</v>
      </c>
      <c r="AM182" s="87">
        <f t="shared" si="48"/>
        <v>2796751.8957297653</v>
      </c>
      <c r="AN182" s="87">
        <f t="shared" si="49"/>
        <v>2709580.4080706555</v>
      </c>
      <c r="AO182" s="87">
        <f t="shared" si="50"/>
        <v>2625125.9537931285</v>
      </c>
      <c r="AP182" s="87">
        <f t="shared" si="51"/>
        <v>2543303.8461424336</v>
      </c>
      <c r="AQ182" s="87">
        <f t="shared" si="52"/>
        <v>2464032.0379509809</v>
      </c>
      <c r="AR182" s="87">
        <f t="shared" si="53"/>
        <v>2387231.0393654956</v>
      </c>
    </row>
    <row r="183" spans="2:44" s="79" customFormat="1" x14ac:dyDescent="0.2">
      <c r="B183" s="86">
        <f>'3. Investeringen'!B164</f>
        <v>150</v>
      </c>
      <c r="C183" s="86" t="str">
        <f>'3. Investeringen'!G164</f>
        <v>Nieuwe investeringen TD</v>
      </c>
      <c r="D183" s="86">
        <f>'3. Investeringen'!K164</f>
        <v>2015</v>
      </c>
      <c r="E183" s="121">
        <f>'3. Investeringen'!N164</f>
        <v>2015</v>
      </c>
      <c r="F183" s="86">
        <f>'3. Investeringen'!O164</f>
        <v>615923.55010191235</v>
      </c>
      <c r="G183" s="86">
        <f>'3. Investeringen'!P164</f>
        <v>0</v>
      </c>
      <c r="H183" s="20"/>
      <c r="I183" s="86">
        <f>'6. Investeringen per jaar'!I164</f>
        <v>1</v>
      </c>
      <c r="J183" s="20"/>
      <c r="K183" s="86">
        <f>'8. Afschrijvingen voor GAW'!AO178</f>
        <v>0</v>
      </c>
      <c r="L183" s="86">
        <f>'8. Afschrijvingen voor GAW'!AP178</f>
        <v>0</v>
      </c>
      <c r="M183" s="86">
        <f>'8. Afschrijvingen voor GAW'!AQ178</f>
        <v>0</v>
      </c>
      <c r="N183" s="86">
        <f>'8. Afschrijvingen voor GAW'!AR178</f>
        <v>0</v>
      </c>
      <c r="O183" s="86">
        <f>'8. Afschrijvingen voor GAW'!AS178</f>
        <v>10265.392501698539</v>
      </c>
      <c r="P183" s="86">
        <f>'8. Afschrijvingen voor GAW'!AT178</f>
        <v>20695.03128342425</v>
      </c>
      <c r="Q183" s="86">
        <f>'8. Afschrijvingen voor GAW'!AU178</f>
        <v>20736.421345991101</v>
      </c>
      <c r="R183" s="86">
        <f>'8. Afschrijvingen voor GAW'!AV178</f>
        <v>21026.731244834973</v>
      </c>
      <c r="S183" s="86">
        <f>'8. Afschrijvingen voor GAW'!AW178</f>
        <v>21468.292600976511</v>
      </c>
      <c r="T183" s="86">
        <f>'8. Afschrijvingen voor GAW'!AX178</f>
        <v>22069.404793803849</v>
      </c>
      <c r="U183" s="86">
        <f>'8. Afschrijvingen voor GAW'!AY178</f>
        <v>22223.890627360477</v>
      </c>
      <c r="V183" s="86">
        <f>'8. Afschrijvingen voor GAW'!AZ178</f>
        <v>26668.668752832575</v>
      </c>
      <c r="W183" s="86">
        <f>'8. Afschrijvingen voor GAW'!BA178</f>
        <v>25306.864390985804</v>
      </c>
      <c r="X183" s="86">
        <f>'8. Afschrijvingen voor GAW'!BB178</f>
        <v>24014.598975275891</v>
      </c>
      <c r="Y183" s="86">
        <f>'8. Afschrijvingen voor GAW'!BC178</f>
        <v>22788.321580793716</v>
      </c>
      <c r="Z183" s="86">
        <f>'8. Afschrijvingen voor GAW'!BD178</f>
        <v>21717.075694517094</v>
      </c>
      <c r="AA183" s="20"/>
      <c r="AB183" s="122"/>
      <c r="AC183" s="87">
        <f t="shared" si="38"/>
        <v>0</v>
      </c>
      <c r="AD183" s="87">
        <f t="shared" si="39"/>
        <v>0</v>
      </c>
      <c r="AE183" s="87">
        <f t="shared" si="40"/>
        <v>0</v>
      </c>
      <c r="AF183" s="87">
        <f t="shared" si="41"/>
        <v>0</v>
      </c>
      <c r="AG183" s="87">
        <f t="shared" si="42"/>
        <v>605658.15760021377</v>
      </c>
      <c r="AH183" s="87">
        <f t="shared" si="43"/>
        <v>589808.3915775913</v>
      </c>
      <c r="AI183" s="87">
        <f t="shared" si="44"/>
        <v>570251.58701475535</v>
      </c>
      <c r="AJ183" s="87">
        <f t="shared" si="45"/>
        <v>557208.37798812694</v>
      </c>
      <c r="AK183" s="87">
        <f t="shared" si="46"/>
        <v>547441.46132490097</v>
      </c>
      <c r="AL183" s="87">
        <f t="shared" si="47"/>
        <v>540700.41744819435</v>
      </c>
      <c r="AM183" s="87">
        <f t="shared" si="48"/>
        <v>522261.42974297114</v>
      </c>
      <c r="AN183" s="87">
        <f t="shared" si="49"/>
        <v>495592.76099013857</v>
      </c>
      <c r="AO183" s="87">
        <f t="shared" si="50"/>
        <v>470285.89659915277</v>
      </c>
      <c r="AP183" s="87">
        <f t="shared" si="51"/>
        <v>446271.29762387689</v>
      </c>
      <c r="AQ183" s="87">
        <f t="shared" si="52"/>
        <v>423482.97604308318</v>
      </c>
      <c r="AR183" s="87">
        <f t="shared" si="53"/>
        <v>401765.90034856607</v>
      </c>
    </row>
    <row r="184" spans="2:44" s="79" customFormat="1" x14ac:dyDescent="0.2">
      <c r="B184" s="86">
        <f>'3. Investeringen'!B165</f>
        <v>151</v>
      </c>
      <c r="C184" s="86" t="str">
        <f>'3. Investeringen'!G165</f>
        <v>Nieuwe investeringen TD</v>
      </c>
      <c r="D184" s="86">
        <f>'3. Investeringen'!K165</f>
        <v>2015</v>
      </c>
      <c r="E184" s="121">
        <f>'3. Investeringen'!N165</f>
        <v>2015</v>
      </c>
      <c r="F184" s="86">
        <f>'3. Investeringen'!O165</f>
        <v>2483.701508650443</v>
      </c>
      <c r="G184" s="86">
        <f>'3. Investeringen'!P165</f>
        <v>0</v>
      </c>
      <c r="H184" s="20"/>
      <c r="I184" s="86">
        <f>'6. Investeringen per jaar'!I165</f>
        <v>1</v>
      </c>
      <c r="J184" s="20"/>
      <c r="K184" s="86">
        <f>'8. Afschrijvingen voor GAW'!AO179</f>
        <v>0</v>
      </c>
      <c r="L184" s="86">
        <f>'8. Afschrijvingen voor GAW'!AP179</f>
        <v>0</v>
      </c>
      <c r="M184" s="86">
        <f>'8. Afschrijvingen voor GAW'!AQ179</f>
        <v>0</v>
      </c>
      <c r="N184" s="86">
        <f>'8. Afschrijvingen voor GAW'!AR179</f>
        <v>0</v>
      </c>
      <c r="O184" s="86">
        <f>'8. Afschrijvingen voor GAW'!AS179</f>
        <v>49.674030173008859</v>
      </c>
      <c r="P184" s="86">
        <f>'8. Afschrijvingen voor GAW'!AT179</f>
        <v>100.14284482878585</v>
      </c>
      <c r="Q184" s="86">
        <f>'8. Afschrijvingen voor GAW'!AU179</f>
        <v>100.34313051844343</v>
      </c>
      <c r="R184" s="86">
        <f>'8. Afschrijvingen voor GAW'!AV179</f>
        <v>101.74793434570164</v>
      </c>
      <c r="S184" s="86">
        <f>'8. Afschrijvingen voor GAW'!AW179</f>
        <v>103.88464096696137</v>
      </c>
      <c r="T184" s="86">
        <f>'8. Afschrijvingen voor GAW'!AX179</f>
        <v>106.79341091403629</v>
      </c>
      <c r="U184" s="86">
        <f>'8. Afschrijvingen voor GAW'!AY179</f>
        <v>107.54096479043453</v>
      </c>
      <c r="V184" s="86">
        <f>'8. Afschrijvingen voor GAW'!AZ179</f>
        <v>129.04915774852142</v>
      </c>
      <c r="W184" s="86">
        <f>'8. Afschrijvingen voor GAW'!BA179</f>
        <v>120.67840157023898</v>
      </c>
      <c r="X184" s="86">
        <f>'8. Afschrijvingen voor GAW'!BB179</f>
        <v>112.85061336027753</v>
      </c>
      <c r="Y184" s="86">
        <f>'8. Afschrijvingen voor GAW'!BC179</f>
        <v>105.530573574746</v>
      </c>
      <c r="Z184" s="86">
        <f>'8. Afschrijvingen voor GAW'!BD179</f>
        <v>104.92407602546585</v>
      </c>
      <c r="AA184" s="20"/>
      <c r="AB184" s="122"/>
      <c r="AC184" s="87">
        <f t="shared" si="38"/>
        <v>0</v>
      </c>
      <c r="AD184" s="87">
        <f t="shared" si="39"/>
        <v>0</v>
      </c>
      <c r="AE184" s="87">
        <f t="shared" si="40"/>
        <v>0</v>
      </c>
      <c r="AF184" s="87">
        <f t="shared" si="41"/>
        <v>0</v>
      </c>
      <c r="AG184" s="87">
        <f t="shared" si="42"/>
        <v>2434.0274784774342</v>
      </c>
      <c r="AH184" s="87">
        <f t="shared" si="43"/>
        <v>2353.3568534764681</v>
      </c>
      <c r="AI184" s="87">
        <f t="shared" si="44"/>
        <v>2257.7204366649776</v>
      </c>
      <c r="AJ184" s="87">
        <f t="shared" si="45"/>
        <v>2187.5805884325855</v>
      </c>
      <c r="AK184" s="87">
        <f t="shared" si="46"/>
        <v>2129.6351398227084</v>
      </c>
      <c r="AL184" s="87">
        <f t="shared" si="47"/>
        <v>2082.4715128237081</v>
      </c>
      <c r="AM184" s="87">
        <f t="shared" si="48"/>
        <v>1989.5078486230393</v>
      </c>
      <c r="AN184" s="87">
        <f t="shared" si="49"/>
        <v>1860.458690874518</v>
      </c>
      <c r="AO184" s="87">
        <f t="shared" si="50"/>
        <v>1739.780289304279</v>
      </c>
      <c r="AP184" s="87">
        <f t="shared" si="51"/>
        <v>1626.9296759440015</v>
      </c>
      <c r="AQ184" s="87">
        <f t="shared" si="52"/>
        <v>1521.3991023692554</v>
      </c>
      <c r="AR184" s="87">
        <f t="shared" si="53"/>
        <v>1416.4750263437895</v>
      </c>
    </row>
    <row r="185" spans="2:44" s="79" customFormat="1" x14ac:dyDescent="0.2">
      <c r="B185" s="86">
        <f>'3. Investeringen'!B166</f>
        <v>152</v>
      </c>
      <c r="C185" s="86" t="str">
        <f>'3. Investeringen'!G166</f>
        <v>Nieuwe investeringen TD</v>
      </c>
      <c r="D185" s="86">
        <f>'3. Investeringen'!K166</f>
        <v>2015</v>
      </c>
      <c r="E185" s="121">
        <f>'3. Investeringen'!N166</f>
        <v>2015</v>
      </c>
      <c r="F185" s="86">
        <f>'3. Investeringen'!O166</f>
        <v>218374.91575693112</v>
      </c>
      <c r="G185" s="86">
        <f>'3. Investeringen'!P166</f>
        <v>0</v>
      </c>
      <c r="H185" s="20"/>
      <c r="I185" s="86">
        <f>'6. Investeringen per jaar'!I166</f>
        <v>1</v>
      </c>
      <c r="J185" s="20"/>
      <c r="K185" s="86">
        <f>'8. Afschrijvingen voor GAW'!AO180</f>
        <v>0</v>
      </c>
      <c r="L185" s="86">
        <f>'8. Afschrijvingen voor GAW'!AP180</f>
        <v>0</v>
      </c>
      <c r="M185" s="86">
        <f>'8. Afschrijvingen voor GAW'!AQ180</f>
        <v>0</v>
      </c>
      <c r="N185" s="86">
        <f>'8. Afschrijvingen voor GAW'!AR180</f>
        <v>0</v>
      </c>
      <c r="O185" s="86">
        <f>'8. Afschrijvingen voor GAW'!AS180</f>
        <v>10918.745787846558</v>
      </c>
      <c r="P185" s="86">
        <f>'8. Afschrijvingen voor GAW'!AT180</f>
        <v>22012.191508298656</v>
      </c>
      <c r="Q185" s="86">
        <f>'8. Afschrijvingen voor GAW'!AU180</f>
        <v>22056.215891315253</v>
      </c>
      <c r="R185" s="86">
        <f>'8. Afschrijvingen voor GAW'!AV180</f>
        <v>22365.002913793665</v>
      </c>
      <c r="S185" s="86">
        <f>'8. Afschrijvingen voor GAW'!AW180</f>
        <v>22834.667974983331</v>
      </c>
      <c r="T185" s="86">
        <f>'8. Afschrijvingen voor GAW'!AX180</f>
        <v>23474.038678282865</v>
      </c>
      <c r="U185" s="86">
        <f>'8. Afschrijvingen voor GAW'!AY180</f>
        <v>23638.356949030844</v>
      </c>
      <c r="V185" s="86">
        <f>'8. Afschrijvingen voor GAW'!AZ180</f>
        <v>28366.028338837015</v>
      </c>
      <c r="W185" s="86">
        <f>'8. Afschrijvingen voor GAW'!BA180</f>
        <v>21747.288393108374</v>
      </c>
      <c r="X185" s="86">
        <f>'8. Afschrijvingen voor GAW'!BB180</f>
        <v>21747.288393108374</v>
      </c>
      <c r="Y185" s="86">
        <f>'8. Afschrijvingen voor GAW'!BC180</f>
        <v>10873.644196554187</v>
      </c>
      <c r="Z185" s="86">
        <f>'8. Afschrijvingen voor GAW'!BD180</f>
        <v>0</v>
      </c>
      <c r="AA185" s="20"/>
      <c r="AB185" s="122"/>
      <c r="AC185" s="87">
        <f t="shared" si="38"/>
        <v>0</v>
      </c>
      <c r="AD185" s="87">
        <f t="shared" si="39"/>
        <v>0</v>
      </c>
      <c r="AE185" s="87">
        <f t="shared" si="40"/>
        <v>0</v>
      </c>
      <c r="AF185" s="87">
        <f t="shared" si="41"/>
        <v>0</v>
      </c>
      <c r="AG185" s="87">
        <f t="shared" si="42"/>
        <v>207456.16996908456</v>
      </c>
      <c r="AH185" s="87">
        <f t="shared" si="43"/>
        <v>187103.62782053859</v>
      </c>
      <c r="AI185" s="87">
        <f t="shared" si="44"/>
        <v>165421.61918486442</v>
      </c>
      <c r="AJ185" s="87">
        <f t="shared" si="45"/>
        <v>145372.51893965885</v>
      </c>
      <c r="AK185" s="87">
        <f t="shared" si="46"/>
        <v>125590.67386240834</v>
      </c>
      <c r="AL185" s="87">
        <f t="shared" si="47"/>
        <v>105633.17405227292</v>
      </c>
      <c r="AM185" s="87">
        <f t="shared" si="48"/>
        <v>82734.249321607975</v>
      </c>
      <c r="AN185" s="87">
        <f t="shared" si="49"/>
        <v>54368.220982770959</v>
      </c>
      <c r="AO185" s="87">
        <f t="shared" si="50"/>
        <v>32620.932589662585</v>
      </c>
      <c r="AP185" s="87">
        <f t="shared" si="51"/>
        <v>10873.644196554211</v>
      </c>
      <c r="AQ185" s="87">
        <f t="shared" si="52"/>
        <v>2.3646862246096134E-11</v>
      </c>
      <c r="AR185" s="87">
        <f t="shared" si="53"/>
        <v>2.3646862246096134E-11</v>
      </c>
    </row>
    <row r="186" spans="2:44" s="79" customFormat="1" x14ac:dyDescent="0.2">
      <c r="B186" s="86">
        <f>'3. Investeringen'!B167</f>
        <v>153</v>
      </c>
      <c r="C186" s="86" t="str">
        <f>'3. Investeringen'!G167</f>
        <v>Nieuwe investeringen TD</v>
      </c>
      <c r="D186" s="86">
        <f>'3. Investeringen'!K167</f>
        <v>2015</v>
      </c>
      <c r="E186" s="121">
        <f>'3. Investeringen'!N167</f>
        <v>2015</v>
      </c>
      <c r="F186" s="86">
        <f>'3. Investeringen'!O167</f>
        <v>7523.8270069478103</v>
      </c>
      <c r="G186" s="86">
        <f>'3. Investeringen'!P167</f>
        <v>0</v>
      </c>
      <c r="H186" s="20"/>
      <c r="I186" s="86">
        <f>'6. Investeringen per jaar'!I167</f>
        <v>1</v>
      </c>
      <c r="J186" s="20"/>
      <c r="K186" s="86">
        <f>'8. Afschrijvingen voor GAW'!AO181</f>
        <v>0</v>
      </c>
      <c r="L186" s="86">
        <f>'8. Afschrijvingen voor GAW'!AP181</f>
        <v>0</v>
      </c>
      <c r="M186" s="86">
        <f>'8. Afschrijvingen voor GAW'!AQ181</f>
        <v>0</v>
      </c>
      <c r="N186" s="86">
        <f>'8. Afschrijvingen voor GAW'!AR181</f>
        <v>0</v>
      </c>
      <c r="O186" s="86">
        <f>'8. Afschrijvingen voor GAW'!AS181</f>
        <v>0</v>
      </c>
      <c r="P186" s="86">
        <f>'8. Afschrijvingen voor GAW'!AT181</f>
        <v>0</v>
      </c>
      <c r="Q186" s="86">
        <f>'8. Afschrijvingen voor GAW'!AU181</f>
        <v>0</v>
      </c>
      <c r="R186" s="86">
        <f>'8. Afschrijvingen voor GAW'!AV181</f>
        <v>0</v>
      </c>
      <c r="S186" s="86">
        <f>'8. Afschrijvingen voor GAW'!AW181</f>
        <v>0</v>
      </c>
      <c r="T186" s="86">
        <f>'8. Afschrijvingen voor GAW'!AX181</f>
        <v>0</v>
      </c>
      <c r="U186" s="86">
        <f>'8. Afschrijvingen voor GAW'!AY181</f>
        <v>0</v>
      </c>
      <c r="V186" s="86">
        <f>'8. Afschrijvingen voor GAW'!AZ181</f>
        <v>0</v>
      </c>
      <c r="W186" s="86">
        <f>'8. Afschrijvingen voor GAW'!BA181</f>
        <v>0</v>
      </c>
      <c r="X186" s="86">
        <f>'8. Afschrijvingen voor GAW'!BB181</f>
        <v>0</v>
      </c>
      <c r="Y186" s="86">
        <f>'8. Afschrijvingen voor GAW'!BC181</f>
        <v>0</v>
      </c>
      <c r="Z186" s="86">
        <f>'8. Afschrijvingen voor GAW'!BD181</f>
        <v>0</v>
      </c>
      <c r="AA186" s="20"/>
      <c r="AB186" s="122"/>
      <c r="AC186" s="87">
        <f t="shared" si="38"/>
        <v>0</v>
      </c>
      <c r="AD186" s="87">
        <f t="shared" si="39"/>
        <v>0</v>
      </c>
      <c r="AE186" s="87">
        <f t="shared" si="40"/>
        <v>0</v>
      </c>
      <c r="AF186" s="87">
        <f t="shared" si="41"/>
        <v>0</v>
      </c>
      <c r="AG186" s="87">
        <f t="shared" si="42"/>
        <v>7523.8270069478103</v>
      </c>
      <c r="AH186" s="87">
        <f t="shared" si="43"/>
        <v>7584.0176230033931</v>
      </c>
      <c r="AI186" s="87">
        <f t="shared" si="44"/>
        <v>7599.1856582494001</v>
      </c>
      <c r="AJ186" s="87">
        <f t="shared" si="45"/>
        <v>7705.5742574648921</v>
      </c>
      <c r="AK186" s="87">
        <f t="shared" si="46"/>
        <v>7867.3913168716545</v>
      </c>
      <c r="AL186" s="87">
        <f t="shared" si="47"/>
        <v>8087.6782737440608</v>
      </c>
      <c r="AM186" s="87">
        <f t="shared" si="48"/>
        <v>8144.2920216602688</v>
      </c>
      <c r="AN186" s="87">
        <f t="shared" si="49"/>
        <v>8144.2920216602688</v>
      </c>
      <c r="AO186" s="87">
        <f t="shared" si="50"/>
        <v>8144.2920216602688</v>
      </c>
      <c r="AP186" s="87">
        <f t="shared" si="51"/>
        <v>8144.2920216602688</v>
      </c>
      <c r="AQ186" s="87">
        <f t="shared" si="52"/>
        <v>8144.2920216602688</v>
      </c>
      <c r="AR186" s="87">
        <f t="shared" si="53"/>
        <v>8144.2920216602688</v>
      </c>
    </row>
    <row r="187" spans="2:44" s="79" customFormat="1" x14ac:dyDescent="0.2">
      <c r="B187" s="86">
        <f>'3. Investeringen'!B168</f>
        <v>154</v>
      </c>
      <c r="C187" s="86" t="str">
        <f>'3. Investeringen'!G168</f>
        <v>Nieuwe investeringen AD</v>
      </c>
      <c r="D187" s="86">
        <f>'3. Investeringen'!K168</f>
        <v>2009</v>
      </c>
      <c r="E187" s="121">
        <f>'3. Investeringen'!N168</f>
        <v>2011</v>
      </c>
      <c r="F187" s="86">
        <f>'3. Investeringen'!O168</f>
        <v>531594.17907931341</v>
      </c>
      <c r="G187" s="86">
        <f>'3. Investeringen'!P168</f>
        <v>531594.17907931341</v>
      </c>
      <c r="H187" s="20"/>
      <c r="I187" s="86">
        <f>'6. Investeringen per jaar'!I168</f>
        <v>1</v>
      </c>
      <c r="J187" s="20"/>
      <c r="K187" s="86">
        <f>'8. Afschrijvingen voor GAW'!AO182</f>
        <v>14388.482447080083</v>
      </c>
      <c r="L187" s="86">
        <f>'8. Afschrijvingen voor GAW'!AP182</f>
        <v>14762.582990704163</v>
      </c>
      <c r="M187" s="86">
        <f>'8. Afschrijvingen voor GAW'!AQ182</f>
        <v>15102.122399490356</v>
      </c>
      <c r="N187" s="86">
        <f>'8. Afschrijvingen voor GAW'!AR182</f>
        <v>15524.981826676087</v>
      </c>
      <c r="O187" s="86">
        <f>'8. Afschrijvingen voor GAW'!AS182</f>
        <v>15680.231644942845</v>
      </c>
      <c r="P187" s="86">
        <f>'8. Afschrijvingen voor GAW'!AT182</f>
        <v>15805.673498102389</v>
      </c>
      <c r="Q187" s="86">
        <f>'8. Afschrijvingen voor GAW'!AU182</f>
        <v>15837.284845098595</v>
      </c>
      <c r="R187" s="86">
        <f>'8. Afschrijvingen voor GAW'!AV182</f>
        <v>16059.006832929976</v>
      </c>
      <c r="S187" s="86">
        <f>'8. Afschrijvingen voor GAW'!AW182</f>
        <v>16396.245976421505</v>
      </c>
      <c r="T187" s="86">
        <f>'8. Afschrijvingen voor GAW'!AX182</f>
        <v>16855.340863761307</v>
      </c>
      <c r="U187" s="86">
        <f>'8. Afschrijvingen voor GAW'!AY182</f>
        <v>16973.328249807633</v>
      </c>
      <c r="V187" s="86">
        <f>'8. Afschrijvingen voor GAW'!AZ182</f>
        <v>20367.993899769164</v>
      </c>
      <c r="W187" s="86">
        <f>'8. Afschrijvingen voor GAW'!BA182</f>
        <v>19445.669647704148</v>
      </c>
      <c r="X187" s="86">
        <f>'8. Afschrijvingen voor GAW'!BB182</f>
        <v>18565.111022147732</v>
      </c>
      <c r="Y187" s="86">
        <f>'8. Afschrijvingen voor GAW'!BC182</f>
        <v>17724.426749446706</v>
      </c>
      <c r="Z187" s="86">
        <f>'8. Afschrijvingen voor GAW'!BD182</f>
        <v>16921.811198528365</v>
      </c>
      <c r="AA187" s="20"/>
      <c r="AB187" s="122"/>
      <c r="AC187" s="87">
        <f t="shared" si="38"/>
        <v>525179.60931842297</v>
      </c>
      <c r="AD187" s="87">
        <f t="shared" si="39"/>
        <v>524071.69616999786</v>
      </c>
      <c r="AE187" s="87">
        <f t="shared" si="40"/>
        <v>521023.22278241743</v>
      </c>
      <c r="AF187" s="87">
        <f t="shared" si="41"/>
        <v>520086.89119364897</v>
      </c>
      <c r="AG187" s="87">
        <f t="shared" si="42"/>
        <v>509607.52846064261</v>
      </c>
      <c r="AH187" s="87">
        <f t="shared" si="43"/>
        <v>497878.71519022534</v>
      </c>
      <c r="AI187" s="87">
        <f t="shared" si="44"/>
        <v>483037.18777550716</v>
      </c>
      <c r="AJ187" s="87">
        <f t="shared" si="45"/>
        <v>473740.70157143433</v>
      </c>
      <c r="AK187" s="87">
        <f t="shared" si="46"/>
        <v>467293.01032801287</v>
      </c>
      <c r="AL187" s="87">
        <f t="shared" si="47"/>
        <v>463521.87375343591</v>
      </c>
      <c r="AM187" s="87">
        <f t="shared" si="48"/>
        <v>449793.19861990225</v>
      </c>
      <c r="AN187" s="87">
        <f t="shared" si="49"/>
        <v>429425.2047201331</v>
      </c>
      <c r="AO187" s="87">
        <f t="shared" si="50"/>
        <v>409979.53507242893</v>
      </c>
      <c r="AP187" s="87">
        <f t="shared" si="51"/>
        <v>391414.42405028117</v>
      </c>
      <c r="AQ187" s="87">
        <f t="shared" si="52"/>
        <v>373689.99730083445</v>
      </c>
      <c r="AR187" s="87">
        <f t="shared" si="53"/>
        <v>356768.18610230606</v>
      </c>
    </row>
    <row r="188" spans="2:44" s="79" customFormat="1" x14ac:dyDescent="0.2">
      <c r="B188" s="86">
        <f>'3. Investeringen'!B169</f>
        <v>155</v>
      </c>
      <c r="C188" s="86" t="str">
        <f>'3. Investeringen'!G169</f>
        <v>Nieuwe investeringen AD</v>
      </c>
      <c r="D188" s="86">
        <f>'3. Investeringen'!K169</f>
        <v>2009</v>
      </c>
      <c r="E188" s="121">
        <f>'3. Investeringen'!N169</f>
        <v>2011</v>
      </c>
      <c r="F188" s="86">
        <f>'3. Investeringen'!O169</f>
        <v>60659.861725684248</v>
      </c>
      <c r="G188" s="86">
        <f>'3. Investeringen'!P169</f>
        <v>60659.861725684248</v>
      </c>
      <c r="H188" s="20"/>
      <c r="I188" s="86">
        <f>'6. Investeringen per jaar'!I169</f>
        <v>1</v>
      </c>
      <c r="J188" s="20"/>
      <c r="K188" s="86">
        <f>'8. Afschrijvingen voor GAW'!AO183</f>
        <v>1641.8602573751868</v>
      </c>
      <c r="L188" s="86">
        <f>'8. Afschrijvingen voor GAW'!AP183</f>
        <v>1684.5486240669416</v>
      </c>
      <c r="M188" s="86">
        <f>'8. Afschrijvingen voor GAW'!AQ183</f>
        <v>1723.2932424204812</v>
      </c>
      <c r="N188" s="86">
        <f>'8. Afschrijvingen voor GAW'!AR183</f>
        <v>1771.5454532082545</v>
      </c>
      <c r="O188" s="86">
        <f>'8. Afschrijvingen voor GAW'!AS183</f>
        <v>1789.260907740337</v>
      </c>
      <c r="P188" s="86">
        <f>'8. Afschrijvingen voor GAW'!AT183</f>
        <v>1803.5749950022596</v>
      </c>
      <c r="Q188" s="86">
        <f>'8. Afschrijvingen voor GAW'!AU183</f>
        <v>1807.1821449922643</v>
      </c>
      <c r="R188" s="86">
        <f>'8. Afschrijvingen voor GAW'!AV183</f>
        <v>1832.4826950221561</v>
      </c>
      <c r="S188" s="86">
        <f>'8. Afschrijvingen voor GAW'!AW183</f>
        <v>1870.9648316176213</v>
      </c>
      <c r="T188" s="86">
        <f>'8. Afschrijvingen voor GAW'!AX183</f>
        <v>1923.3518469029148</v>
      </c>
      <c r="U188" s="86">
        <f>'8. Afschrijvingen voor GAW'!AY183</f>
        <v>1936.8153098312348</v>
      </c>
      <c r="V188" s="86">
        <f>'8. Afschrijvingen voor GAW'!AZ183</f>
        <v>2324.1783717974818</v>
      </c>
      <c r="W188" s="86">
        <f>'8. Afschrijvingen voor GAW'!BA183</f>
        <v>2218.932558734954</v>
      </c>
      <c r="X188" s="86">
        <f>'8. Afschrijvingen voor GAW'!BB183</f>
        <v>2118.4525938111069</v>
      </c>
      <c r="Y188" s="86">
        <f>'8. Afschrijvingen voor GAW'!BC183</f>
        <v>2022.5226650347552</v>
      </c>
      <c r="Z188" s="86">
        <f>'8. Afschrijvingen voor GAW'!BD183</f>
        <v>1930.9367330331813</v>
      </c>
      <c r="AA188" s="20"/>
      <c r="AB188" s="122"/>
      <c r="AC188" s="87">
        <f t="shared" si="38"/>
        <v>59927.899394194319</v>
      </c>
      <c r="AD188" s="87">
        <f t="shared" si="39"/>
        <v>59801.476154376433</v>
      </c>
      <c r="AE188" s="87">
        <f t="shared" si="40"/>
        <v>59453.616863506599</v>
      </c>
      <c r="AF188" s="87">
        <f t="shared" si="41"/>
        <v>59346.772682476534</v>
      </c>
      <c r="AG188" s="87">
        <f t="shared" si="42"/>
        <v>58150.979501560963</v>
      </c>
      <c r="AH188" s="87">
        <f t="shared" si="43"/>
        <v>56812.612342571192</v>
      </c>
      <c r="AI188" s="87">
        <f t="shared" si="44"/>
        <v>55119.055422264071</v>
      </c>
      <c r="AJ188" s="87">
        <f t="shared" si="45"/>
        <v>54058.239503153614</v>
      </c>
      <c r="AK188" s="87">
        <f t="shared" si="46"/>
        <v>53322.497701102213</v>
      </c>
      <c r="AL188" s="87">
        <f t="shared" si="47"/>
        <v>52892.175789830158</v>
      </c>
      <c r="AM188" s="87">
        <f t="shared" si="48"/>
        <v>51325.605710527729</v>
      </c>
      <c r="AN188" s="87">
        <f t="shared" si="49"/>
        <v>49001.427338730246</v>
      </c>
      <c r="AO188" s="87">
        <f t="shared" si="50"/>
        <v>46782.494779995293</v>
      </c>
      <c r="AP188" s="87">
        <f t="shared" si="51"/>
        <v>44664.04218618419</v>
      </c>
      <c r="AQ188" s="87">
        <f t="shared" si="52"/>
        <v>42641.519521149436</v>
      </c>
      <c r="AR188" s="87">
        <f t="shared" si="53"/>
        <v>40710.582788116255</v>
      </c>
    </row>
    <row r="189" spans="2:44" s="79" customFormat="1" x14ac:dyDescent="0.2">
      <c r="B189" s="86">
        <f>'3. Investeringen'!B170</f>
        <v>156</v>
      </c>
      <c r="C189" s="86" t="str">
        <f>'3. Investeringen'!G170</f>
        <v>Nieuwe investeringen AD</v>
      </c>
      <c r="D189" s="86">
        <f>'3. Investeringen'!K170</f>
        <v>2010</v>
      </c>
      <c r="E189" s="121">
        <f>'3. Investeringen'!N170</f>
        <v>2011</v>
      </c>
      <c r="F189" s="86">
        <f>'3. Investeringen'!O170</f>
        <v>529405.93039251328</v>
      </c>
      <c r="G189" s="86">
        <f>'3. Investeringen'!P170</f>
        <v>529405.93039251328</v>
      </c>
      <c r="H189" s="20"/>
      <c r="I189" s="86">
        <f>'6. Investeringen per jaar'!I170</f>
        <v>1</v>
      </c>
      <c r="J189" s="20"/>
      <c r="K189" s="86">
        <f>'8. Afschrijvingen voor GAW'!AO184</f>
        <v>13957.065437620806</v>
      </c>
      <c r="L189" s="86">
        <f>'8. Afschrijvingen voor GAW'!AP184</f>
        <v>14319.949138998945</v>
      </c>
      <c r="M189" s="86">
        <f>'8. Afschrijvingen voor GAW'!AQ184</f>
        <v>14649.307969195919</v>
      </c>
      <c r="N189" s="86">
        <f>'8. Afschrijvingen voor GAW'!AR184</f>
        <v>15059.488592333404</v>
      </c>
      <c r="O189" s="86">
        <f>'8. Afschrijvingen voor GAW'!AS184</f>
        <v>15210.083478256738</v>
      </c>
      <c r="P189" s="86">
        <f>'8. Afschrijvingen voor GAW'!AT184</f>
        <v>15331.764146082793</v>
      </c>
      <c r="Q189" s="86">
        <f>'8. Afschrijvingen voor GAW'!AU184</f>
        <v>15362.42767437496</v>
      </c>
      <c r="R189" s="86">
        <f>'8. Afschrijvingen voor GAW'!AV184</f>
        <v>15577.501661816208</v>
      </c>
      <c r="S189" s="86">
        <f>'8. Afschrijvingen voor GAW'!AW184</f>
        <v>15904.62919671435</v>
      </c>
      <c r="T189" s="86">
        <f>'8. Afschrijvingen voor GAW'!AX184</f>
        <v>16349.958814222351</v>
      </c>
      <c r="U189" s="86">
        <f>'8. Afschrijvingen voor GAW'!AY184</f>
        <v>16464.408525921906</v>
      </c>
      <c r="V189" s="86">
        <f>'8. Afschrijvingen voor GAW'!AZ184</f>
        <v>19757.290231106279</v>
      </c>
      <c r="W189" s="86">
        <f>'8. Afschrijvingen voor GAW'!BA184</f>
        <v>18895.153930112552</v>
      </c>
      <c r="X189" s="86">
        <f>'8. Afschrijvingen voor GAW'!BB184</f>
        <v>18070.638122253094</v>
      </c>
      <c r="Y189" s="86">
        <f>'8. Afschrijvingen voor GAW'!BC184</f>
        <v>17282.101186009324</v>
      </c>
      <c r="Z189" s="86">
        <f>'8. Afschrijvingen voor GAW'!BD184</f>
        <v>16527.973134256186</v>
      </c>
      <c r="AA189" s="20"/>
      <c r="AB189" s="122"/>
      <c r="AC189" s="87">
        <f t="shared" si="38"/>
        <v>523389.95391078008</v>
      </c>
      <c r="AD189" s="87">
        <f t="shared" si="39"/>
        <v>522678.14357346139</v>
      </c>
      <c r="AE189" s="87">
        <f t="shared" si="40"/>
        <v>520050.43290645507</v>
      </c>
      <c r="AF189" s="87">
        <f t="shared" si="41"/>
        <v>519552.35643550241</v>
      </c>
      <c r="AG189" s="87">
        <f t="shared" si="42"/>
        <v>509537.79652160069</v>
      </c>
      <c r="AH189" s="87">
        <f t="shared" si="43"/>
        <v>498282.33474769071</v>
      </c>
      <c r="AI189" s="87">
        <f t="shared" si="44"/>
        <v>483916.47174281115</v>
      </c>
      <c r="AJ189" s="87">
        <f t="shared" si="45"/>
        <v>475113.80068539432</v>
      </c>
      <c r="AK189" s="87">
        <f t="shared" si="46"/>
        <v>469186.56130307319</v>
      </c>
      <c r="AL189" s="87">
        <f t="shared" si="47"/>
        <v>465973.8262053369</v>
      </c>
      <c r="AM189" s="87">
        <f t="shared" si="48"/>
        <v>452771.2344628523</v>
      </c>
      <c r="AN189" s="87">
        <f t="shared" si="49"/>
        <v>433013.94423174602</v>
      </c>
      <c r="AO189" s="87">
        <f t="shared" si="50"/>
        <v>414118.79030163347</v>
      </c>
      <c r="AP189" s="87">
        <f t="shared" si="51"/>
        <v>396048.15217938035</v>
      </c>
      <c r="AQ189" s="87">
        <f t="shared" si="52"/>
        <v>378766.05099337106</v>
      </c>
      <c r="AR189" s="87">
        <f t="shared" si="53"/>
        <v>362238.07785911486</v>
      </c>
    </row>
    <row r="190" spans="2:44" s="79" customFormat="1" x14ac:dyDescent="0.2">
      <c r="B190" s="86">
        <f>'3. Investeringen'!B171</f>
        <v>157</v>
      </c>
      <c r="C190" s="86" t="str">
        <f>'3. Investeringen'!G171</f>
        <v>Nieuwe investeringen AD</v>
      </c>
      <c r="D190" s="86">
        <f>'3. Investeringen'!K171</f>
        <v>2010</v>
      </c>
      <c r="E190" s="121">
        <f>'3. Investeringen'!N171</f>
        <v>2011</v>
      </c>
      <c r="F190" s="86">
        <f>'3. Investeringen'!O171</f>
        <v>66792.382027325788</v>
      </c>
      <c r="G190" s="86">
        <f>'3. Investeringen'!P171</f>
        <v>66792.382027325788</v>
      </c>
      <c r="H190" s="20"/>
      <c r="I190" s="86">
        <f>'6. Investeringen per jaar'!I171</f>
        <v>1</v>
      </c>
      <c r="J190" s="20"/>
      <c r="K190" s="86">
        <f>'8. Afschrijvingen voor GAW'!AO185</f>
        <v>1760.8900716294979</v>
      </c>
      <c r="L190" s="86">
        <f>'8. Afschrijvingen voor GAW'!AP185</f>
        <v>1806.6732134918648</v>
      </c>
      <c r="M190" s="86">
        <f>'8. Afschrijvingen voor GAW'!AQ185</f>
        <v>1848.2266974021775</v>
      </c>
      <c r="N190" s="86">
        <f>'8. Afschrijvingen voor GAW'!AR185</f>
        <v>1899.9770449294385</v>
      </c>
      <c r="O190" s="86">
        <f>'8. Afschrijvingen voor GAW'!AS185</f>
        <v>1918.9768153787327</v>
      </c>
      <c r="P190" s="86">
        <f>'8. Afschrijvingen voor GAW'!AT185</f>
        <v>1934.3286299017625</v>
      </c>
      <c r="Q190" s="86">
        <f>'8. Afschrijvingen voor GAW'!AU185</f>
        <v>1938.1972871615662</v>
      </c>
      <c r="R190" s="86">
        <f>'8. Afschrijvingen voor GAW'!AV185</f>
        <v>1965.3320491818283</v>
      </c>
      <c r="S190" s="86">
        <f>'8. Afschrijvingen voor GAW'!AW185</f>
        <v>2006.6040222146466</v>
      </c>
      <c r="T190" s="86">
        <f>'8. Afschrijvingen voor GAW'!AX185</f>
        <v>2062.7889348366566</v>
      </c>
      <c r="U190" s="86">
        <f>'8. Afschrijvingen voor GAW'!AY185</f>
        <v>2077.2284573805132</v>
      </c>
      <c r="V190" s="86">
        <f>'8. Afschrijvingen voor GAW'!AZ185</f>
        <v>2492.6741488566149</v>
      </c>
      <c r="W190" s="86">
        <f>'8. Afschrijvingen voor GAW'!BA185</f>
        <v>2383.9029132701444</v>
      </c>
      <c r="X190" s="86">
        <f>'8. Afschrijvingen voor GAW'!BB185</f>
        <v>2279.8780588729019</v>
      </c>
      <c r="Y190" s="86">
        <f>'8. Afschrijvingen voor GAW'!BC185</f>
        <v>2180.3924708493569</v>
      </c>
      <c r="Z190" s="86">
        <f>'8. Afschrijvingen voor GAW'!BD185</f>
        <v>2085.2480721213851</v>
      </c>
      <c r="AA190" s="20"/>
      <c r="AB190" s="122"/>
      <c r="AC190" s="87">
        <f t="shared" si="38"/>
        <v>66033.377686106163</v>
      </c>
      <c r="AD190" s="87">
        <f t="shared" si="39"/>
        <v>65943.572292453056</v>
      </c>
      <c r="AE190" s="87">
        <f t="shared" si="40"/>
        <v>65612.047757777298</v>
      </c>
      <c r="AF190" s="87">
        <f t="shared" si="41"/>
        <v>65549.208050065616</v>
      </c>
      <c r="AG190" s="87">
        <f t="shared" si="42"/>
        <v>64285.723315187541</v>
      </c>
      <c r="AH190" s="87">
        <f t="shared" si="43"/>
        <v>62865.680471807274</v>
      </c>
      <c r="AI190" s="87">
        <f t="shared" si="44"/>
        <v>61053.214545589326</v>
      </c>
      <c r="AJ190" s="87">
        <f t="shared" si="45"/>
        <v>59942.627500045746</v>
      </c>
      <c r="AK190" s="87">
        <f t="shared" si="46"/>
        <v>59194.818655332056</v>
      </c>
      <c r="AL190" s="87">
        <f t="shared" si="47"/>
        <v>58789.484642844698</v>
      </c>
      <c r="AM190" s="87">
        <f t="shared" si="48"/>
        <v>57123.782577964092</v>
      </c>
      <c r="AN190" s="87">
        <f t="shared" si="49"/>
        <v>54631.10842910748</v>
      </c>
      <c r="AO190" s="87">
        <f t="shared" si="50"/>
        <v>52247.205515837333</v>
      </c>
      <c r="AP190" s="87">
        <f t="shared" si="51"/>
        <v>49967.327456964435</v>
      </c>
      <c r="AQ190" s="87">
        <f t="shared" si="52"/>
        <v>47786.934986115077</v>
      </c>
      <c r="AR190" s="87">
        <f t="shared" si="53"/>
        <v>45701.68691399369</v>
      </c>
    </row>
    <row r="191" spans="2:44" s="79" customFormat="1" x14ac:dyDescent="0.2">
      <c r="B191" s="86">
        <f>'3. Investeringen'!B172</f>
        <v>158</v>
      </c>
      <c r="C191" s="86" t="str">
        <f>'3. Investeringen'!G172</f>
        <v>Nieuwe investeringen AD</v>
      </c>
      <c r="D191" s="86">
        <f>'3. Investeringen'!K172</f>
        <v>2011</v>
      </c>
      <c r="E191" s="121">
        <f>'3. Investeringen'!N172</f>
        <v>2011</v>
      </c>
      <c r="F191" s="86">
        <f>'3. Investeringen'!O172</f>
        <v>3592403.949868436</v>
      </c>
      <c r="G191" s="86">
        <f>'3. Investeringen'!P172</f>
        <v>0</v>
      </c>
      <c r="H191" s="20"/>
      <c r="I191" s="86">
        <f>'6. Investeringen per jaar'!I172</f>
        <v>1</v>
      </c>
      <c r="J191" s="20"/>
      <c r="K191" s="86">
        <f>'8. Afschrijvingen voor GAW'!AO186</f>
        <v>46056.46089574918</v>
      </c>
      <c r="L191" s="86">
        <f>'8. Afschrijvingen voor GAW'!AP186</f>
        <v>94507.857758077313</v>
      </c>
      <c r="M191" s="86">
        <f>'8. Afschrijvingen voor GAW'!AQ186</f>
        <v>96681.538486513105</v>
      </c>
      <c r="N191" s="86">
        <f>'8. Afschrijvingen voor GAW'!AR186</f>
        <v>99388.621564135465</v>
      </c>
      <c r="O191" s="86">
        <f>'8. Afschrijvingen voor GAW'!AS186</f>
        <v>100382.50777977682</v>
      </c>
      <c r="P191" s="86">
        <f>'8. Afschrijvingen voor GAW'!AT186</f>
        <v>101185.56784201504</v>
      </c>
      <c r="Q191" s="86">
        <f>'8. Afschrijvingen voor GAW'!AU186</f>
        <v>101387.93897769907</v>
      </c>
      <c r="R191" s="86">
        <f>'8. Afschrijvingen voor GAW'!AV186</f>
        <v>102807.37012338686</v>
      </c>
      <c r="S191" s="86">
        <f>'8. Afschrijvingen voor GAW'!AW186</f>
        <v>104966.32489597797</v>
      </c>
      <c r="T191" s="86">
        <f>'8. Afschrijvingen voor GAW'!AX186</f>
        <v>107905.38199306536</v>
      </c>
      <c r="U191" s="86">
        <f>'8. Afschrijvingen voor GAW'!AY186</f>
        <v>108660.71966701681</v>
      </c>
      <c r="V191" s="86">
        <f>'8. Afschrijvingen voor GAW'!AZ186</f>
        <v>130392.86360042017</v>
      </c>
      <c r="W191" s="86">
        <f>'8. Afschrijvingen voor GAW'!BA186</f>
        <v>124902.63776461301</v>
      </c>
      <c r="X191" s="86">
        <f>'8. Afschrijvingen voor GAW'!BB186</f>
        <v>119643.57933241877</v>
      </c>
      <c r="Y191" s="86">
        <f>'8. Afschrijvingen voor GAW'!BC186</f>
        <v>114605.95493947483</v>
      </c>
      <c r="Z191" s="86">
        <f>'8. Afschrijvingen voor GAW'!BD186</f>
        <v>109780.44104728643</v>
      </c>
      <c r="AA191" s="20"/>
      <c r="AB191" s="122"/>
      <c r="AC191" s="87">
        <f t="shared" si="38"/>
        <v>3546347.4889726867</v>
      </c>
      <c r="AD191" s="87">
        <f t="shared" si="39"/>
        <v>3544044.6659278995</v>
      </c>
      <c r="AE191" s="87">
        <f t="shared" si="40"/>
        <v>3528876.1547577274</v>
      </c>
      <c r="AF191" s="87">
        <f t="shared" si="41"/>
        <v>3528296.0655268086</v>
      </c>
      <c r="AG191" s="87">
        <f t="shared" si="42"/>
        <v>3463196.5184022998</v>
      </c>
      <c r="AH191" s="87">
        <f t="shared" si="43"/>
        <v>3389716.5227075033</v>
      </c>
      <c r="AI191" s="87">
        <f t="shared" si="44"/>
        <v>3295108.0167752192</v>
      </c>
      <c r="AJ191" s="87">
        <f t="shared" si="45"/>
        <v>3238432.1588866855</v>
      </c>
      <c r="AK191" s="87">
        <f t="shared" si="46"/>
        <v>3201472.9093273277</v>
      </c>
      <c r="AL191" s="87">
        <f t="shared" si="47"/>
        <v>3183208.7687954279</v>
      </c>
      <c r="AM191" s="87">
        <f t="shared" si="48"/>
        <v>3096830.5105099785</v>
      </c>
      <c r="AN191" s="87">
        <f t="shared" si="49"/>
        <v>2966437.6469095582</v>
      </c>
      <c r="AO191" s="87">
        <f t="shared" si="50"/>
        <v>2841535.0091449451</v>
      </c>
      <c r="AP191" s="87">
        <f t="shared" si="51"/>
        <v>2721891.4298125263</v>
      </c>
      <c r="AQ191" s="87">
        <f t="shared" si="52"/>
        <v>2607285.4748730515</v>
      </c>
      <c r="AR191" s="87">
        <f t="shared" si="53"/>
        <v>2497505.0338257649</v>
      </c>
    </row>
    <row r="192" spans="2:44" s="79" customFormat="1" x14ac:dyDescent="0.2">
      <c r="B192" s="86">
        <f>'3. Investeringen'!B173</f>
        <v>159</v>
      </c>
      <c r="C192" s="86" t="str">
        <f>'3. Investeringen'!G173</f>
        <v>Nieuwe investeringen AD</v>
      </c>
      <c r="D192" s="86">
        <f>'3. Investeringen'!K173</f>
        <v>2011</v>
      </c>
      <c r="E192" s="121">
        <f>'3. Investeringen'!N173</f>
        <v>2011</v>
      </c>
      <c r="F192" s="86">
        <f>'3. Investeringen'!O173</f>
        <v>423716.86220649513</v>
      </c>
      <c r="G192" s="86">
        <f>'3. Investeringen'!P173</f>
        <v>0</v>
      </c>
      <c r="H192" s="20"/>
      <c r="I192" s="86">
        <f>'6. Investeringen per jaar'!I173</f>
        <v>1</v>
      </c>
      <c r="J192" s="20"/>
      <c r="K192" s="86">
        <f>'8. Afschrijvingen voor GAW'!AO187</f>
        <v>5432.2674641858348</v>
      </c>
      <c r="L192" s="86">
        <f>'8. Afschrijvingen voor GAW'!AP187</f>
        <v>11147.012836509333</v>
      </c>
      <c r="M192" s="86">
        <f>'8. Afschrijvingen voor GAW'!AQ187</f>
        <v>11403.394131749048</v>
      </c>
      <c r="N192" s="86">
        <f>'8. Afschrijvingen voor GAW'!AR187</f>
        <v>11722.689167438022</v>
      </c>
      <c r="O192" s="86">
        <f>'8. Afschrijvingen voor GAW'!AS187</f>
        <v>11839.916059112402</v>
      </c>
      <c r="P192" s="86">
        <f>'8. Afschrijvingen voor GAW'!AT187</f>
        <v>11934.6353875853</v>
      </c>
      <c r="Q192" s="86">
        <f>'8. Afschrijvingen voor GAW'!AU187</f>
        <v>11958.504658360473</v>
      </c>
      <c r="R192" s="86">
        <f>'8. Afschrijvingen voor GAW'!AV187</f>
        <v>12125.92372357752</v>
      </c>
      <c r="S192" s="86">
        <f>'8. Afschrijvingen voor GAW'!AW187</f>
        <v>12380.568121772645</v>
      </c>
      <c r="T192" s="86">
        <f>'8. Afschrijvingen voor GAW'!AX187</f>
        <v>12727.224029182278</v>
      </c>
      <c r="U192" s="86">
        <f>'8. Afschrijvingen voor GAW'!AY187</f>
        <v>12816.314597386554</v>
      </c>
      <c r="V192" s="86">
        <f>'8. Afschrijvingen voor GAW'!AZ187</f>
        <v>15379.577516863865</v>
      </c>
      <c r="W192" s="86">
        <f>'8. Afschrijvingen voor GAW'!BA187</f>
        <v>14732.01635825907</v>
      </c>
      <c r="X192" s="86">
        <f>'8. Afschrijvingen voor GAW'!BB187</f>
        <v>14111.720932648164</v>
      </c>
      <c r="Y192" s="86">
        <f>'8. Afschrijvingen voor GAW'!BC187</f>
        <v>13517.543209168243</v>
      </c>
      <c r="Z192" s="86">
        <f>'8. Afschrijvingen voor GAW'!BD187</f>
        <v>12948.383495098</v>
      </c>
      <c r="AA192" s="20"/>
      <c r="AB192" s="122"/>
      <c r="AC192" s="87">
        <f t="shared" si="38"/>
        <v>418284.5947423093</v>
      </c>
      <c r="AD192" s="87">
        <f t="shared" si="39"/>
        <v>418012.98136910005</v>
      </c>
      <c r="AE192" s="87">
        <f t="shared" si="40"/>
        <v>416223.88580884028</v>
      </c>
      <c r="AF192" s="87">
        <f t="shared" si="41"/>
        <v>416155.4654440498</v>
      </c>
      <c r="AG192" s="87">
        <f t="shared" si="42"/>
        <v>408477.10403937788</v>
      </c>
      <c r="AH192" s="87">
        <f t="shared" si="43"/>
        <v>399810.28548410756</v>
      </c>
      <c r="AI192" s="87">
        <f t="shared" si="44"/>
        <v>388651.40139671526</v>
      </c>
      <c r="AJ192" s="87">
        <f t="shared" si="45"/>
        <v>381966.59729269176</v>
      </c>
      <c r="AK192" s="87">
        <f t="shared" si="46"/>
        <v>377607.32771406561</v>
      </c>
      <c r="AL192" s="87">
        <f t="shared" si="47"/>
        <v>375453.10886087717</v>
      </c>
      <c r="AM192" s="87">
        <f t="shared" si="48"/>
        <v>365264.96602551668</v>
      </c>
      <c r="AN192" s="87">
        <f t="shared" si="49"/>
        <v>349885.3885086528</v>
      </c>
      <c r="AO192" s="87">
        <f t="shared" si="50"/>
        <v>335153.37215039373</v>
      </c>
      <c r="AP192" s="87">
        <f t="shared" si="51"/>
        <v>321041.65121774556</v>
      </c>
      <c r="AQ192" s="87">
        <f t="shared" si="52"/>
        <v>307524.10800857731</v>
      </c>
      <c r="AR192" s="87">
        <f t="shared" si="53"/>
        <v>294575.72451347933</v>
      </c>
    </row>
    <row r="193" spans="2:44" s="79" customFormat="1" x14ac:dyDescent="0.2">
      <c r="B193" s="86">
        <f>'3. Investeringen'!B174</f>
        <v>160</v>
      </c>
      <c r="C193" s="86" t="str">
        <f>'3. Investeringen'!G174</f>
        <v>Nieuwe investeringen AD</v>
      </c>
      <c r="D193" s="86">
        <f>'3. Investeringen'!K174</f>
        <v>2012</v>
      </c>
      <c r="E193" s="121">
        <f>'3. Investeringen'!N174</f>
        <v>2012</v>
      </c>
      <c r="F193" s="86">
        <f>'3. Investeringen'!O174</f>
        <v>5122150</v>
      </c>
      <c r="G193" s="86">
        <f>'3. Investeringen'!P174</f>
        <v>0</v>
      </c>
      <c r="H193" s="20"/>
      <c r="I193" s="86">
        <f>'6. Investeringen per jaar'!I174</f>
        <v>1</v>
      </c>
      <c r="J193" s="20"/>
      <c r="K193" s="86">
        <f>'8. Afschrijvingen voor GAW'!AO188</f>
        <v>0</v>
      </c>
      <c r="L193" s="86">
        <f>'8. Afschrijvingen voor GAW'!AP188</f>
        <v>65668.58974358975</v>
      </c>
      <c r="M193" s="86">
        <f>'8. Afschrijvingen voor GAW'!AQ188</f>
        <v>134357.93461538461</v>
      </c>
      <c r="N193" s="86">
        <f>'8. Afschrijvingen voor GAW'!AR188</f>
        <v>138119.95678461541</v>
      </c>
      <c r="O193" s="86">
        <f>'8. Afschrijvingen voor GAW'!AS188</f>
        <v>139501.15635246155</v>
      </c>
      <c r="P193" s="86">
        <f>'8. Afschrijvingen voor GAW'!AT188</f>
        <v>140617.16560328123</v>
      </c>
      <c r="Q193" s="86">
        <f>'8. Afschrijvingen voor GAW'!AU188</f>
        <v>140898.3999344878</v>
      </c>
      <c r="R193" s="86">
        <f>'8. Afschrijvingen voor GAW'!AV188</f>
        <v>142870.97753357061</v>
      </c>
      <c r="S193" s="86">
        <f>'8. Afschrijvingen voor GAW'!AW188</f>
        <v>145871.26806177557</v>
      </c>
      <c r="T193" s="86">
        <f>'8. Afschrijvingen voor GAW'!AX188</f>
        <v>149955.66356750528</v>
      </c>
      <c r="U193" s="86">
        <f>'8. Afschrijvingen voor GAW'!AY188</f>
        <v>151005.35321247781</v>
      </c>
      <c r="V193" s="86">
        <f>'8. Afschrijvingen voor GAW'!AZ188</f>
        <v>181206.42385497334</v>
      </c>
      <c r="W193" s="86">
        <f>'8. Afschrijvingen voor GAW'!BA188</f>
        <v>173835.31508799136</v>
      </c>
      <c r="X193" s="86">
        <f>'8. Afschrijvingen voor GAW'!BB188</f>
        <v>166764.04803356458</v>
      </c>
      <c r="Y193" s="86">
        <f>'8. Afschrijvingen voor GAW'!BC188</f>
        <v>159980.42574067382</v>
      </c>
      <c r="Z193" s="86">
        <f>'8. Afschrijvingen voor GAW'!BD188</f>
        <v>153472.74740545999</v>
      </c>
      <c r="AA193" s="20"/>
      <c r="AB193" s="122"/>
      <c r="AC193" s="87">
        <f t="shared" si="38"/>
        <v>0</v>
      </c>
      <c r="AD193" s="87">
        <f t="shared" si="39"/>
        <v>5056481.41025641</v>
      </c>
      <c r="AE193" s="87">
        <f t="shared" si="40"/>
        <v>5038422.5480769221</v>
      </c>
      <c r="AF193" s="87">
        <f t="shared" si="41"/>
        <v>5041378.422638461</v>
      </c>
      <c r="AG193" s="87">
        <f t="shared" si="42"/>
        <v>4952291.0505123846</v>
      </c>
      <c r="AH193" s="87">
        <f t="shared" si="43"/>
        <v>4851292.2133132024</v>
      </c>
      <c r="AI193" s="87">
        <f t="shared" si="44"/>
        <v>4720096.3978053415</v>
      </c>
      <c r="AJ193" s="87">
        <f t="shared" si="45"/>
        <v>4643306.7698410461</v>
      </c>
      <c r="AK193" s="87">
        <f t="shared" si="46"/>
        <v>4594944.9439459322</v>
      </c>
      <c r="AL193" s="87">
        <f t="shared" si="47"/>
        <v>4573647.7388089132</v>
      </c>
      <c r="AM193" s="87">
        <f t="shared" si="48"/>
        <v>4454657.9197680978</v>
      </c>
      <c r="AN193" s="87">
        <f t="shared" si="49"/>
        <v>4273451.4959131246</v>
      </c>
      <c r="AO193" s="87">
        <f t="shared" si="50"/>
        <v>4099616.1808251333</v>
      </c>
      <c r="AP193" s="87">
        <f t="shared" si="51"/>
        <v>3932852.1327915685</v>
      </c>
      <c r="AQ193" s="87">
        <f t="shared" si="52"/>
        <v>3772871.7070508949</v>
      </c>
      <c r="AR193" s="87">
        <f t="shared" si="53"/>
        <v>3619398.9596454347</v>
      </c>
    </row>
    <row r="194" spans="2:44" s="79" customFormat="1" x14ac:dyDescent="0.2">
      <c r="B194" s="86">
        <f>'3. Investeringen'!B175</f>
        <v>161</v>
      </c>
      <c r="C194" s="86" t="str">
        <f>'3. Investeringen'!G175</f>
        <v>Nieuwe investeringen AD</v>
      </c>
      <c r="D194" s="86">
        <f>'3. Investeringen'!K175</f>
        <v>2012</v>
      </c>
      <c r="E194" s="121">
        <f>'3. Investeringen'!N175</f>
        <v>2012</v>
      </c>
      <c r="F194" s="86">
        <f>'3. Investeringen'!O175</f>
        <v>966977.48092243716</v>
      </c>
      <c r="G194" s="86">
        <f>'3. Investeringen'!P175</f>
        <v>0</v>
      </c>
      <c r="H194" s="20"/>
      <c r="I194" s="86">
        <f>'6. Investeringen per jaar'!I175</f>
        <v>1</v>
      </c>
      <c r="J194" s="20"/>
      <c r="K194" s="86">
        <f>'8. Afschrijvingen voor GAW'!AO189</f>
        <v>0</v>
      </c>
      <c r="L194" s="86">
        <f>'8. Afschrijvingen voor GAW'!AP189</f>
        <v>12397.147191313297</v>
      </c>
      <c r="M194" s="86">
        <f>'8. Afschrijvingen voor GAW'!AQ189</f>
        <v>25364.563153427003</v>
      </c>
      <c r="N194" s="86">
        <f>'8. Afschrijvingen voor GAW'!AR189</f>
        <v>26074.770921722964</v>
      </c>
      <c r="O194" s="86">
        <f>'8. Afschrijvingen voor GAW'!AS189</f>
        <v>26335.518630940191</v>
      </c>
      <c r="P194" s="86">
        <f>'8. Afschrijvingen voor GAW'!AT189</f>
        <v>26546.202779987711</v>
      </c>
      <c r="Q194" s="86">
        <f>'8. Afschrijvingen voor GAW'!AU189</f>
        <v>26599.295185547686</v>
      </c>
      <c r="R194" s="86">
        <f>'8. Afschrijvingen voor GAW'!AV189</f>
        <v>26971.685318145352</v>
      </c>
      <c r="S194" s="86">
        <f>'8. Afschrijvingen voor GAW'!AW189</f>
        <v>27538.0907098264</v>
      </c>
      <c r="T194" s="86">
        <f>'8. Afschrijvingen voor GAW'!AX189</f>
        <v>28309.157249701537</v>
      </c>
      <c r="U194" s="86">
        <f>'8. Afschrijvingen voor GAW'!AY189</f>
        <v>28507.321350449445</v>
      </c>
      <c r="V194" s="86">
        <f>'8. Afschrijvingen voor GAW'!AZ189</f>
        <v>34208.785620539333</v>
      </c>
      <c r="W194" s="86">
        <f>'8. Afschrijvingen voor GAW'!BA189</f>
        <v>32817.241798686882</v>
      </c>
      <c r="X194" s="86">
        <f>'8. Afschrijvingen voor GAW'!BB189</f>
        <v>31482.303149248772</v>
      </c>
      <c r="Y194" s="86">
        <f>'8. Afschrijvingen voor GAW'!BC189</f>
        <v>30201.667088940347</v>
      </c>
      <c r="Z194" s="86">
        <f>'8. Afschrijvingen voor GAW'!BD189</f>
        <v>28973.124698881755</v>
      </c>
      <c r="AA194" s="20"/>
      <c r="AB194" s="122"/>
      <c r="AC194" s="87">
        <f t="shared" si="38"/>
        <v>0</v>
      </c>
      <c r="AD194" s="87">
        <f t="shared" si="39"/>
        <v>954580.33373112383</v>
      </c>
      <c r="AE194" s="87">
        <f t="shared" si="40"/>
        <v>951171.11825351266</v>
      </c>
      <c r="AF194" s="87">
        <f t="shared" si="41"/>
        <v>951729.13864288805</v>
      </c>
      <c r="AG194" s="87">
        <f t="shared" si="42"/>
        <v>934910.91139837669</v>
      </c>
      <c r="AH194" s="87">
        <f t="shared" si="43"/>
        <v>915843.99590957596</v>
      </c>
      <c r="AI194" s="87">
        <f t="shared" si="44"/>
        <v>891076.3887158474</v>
      </c>
      <c r="AJ194" s="87">
        <f t="shared" si="45"/>
        <v>876579.77283972397</v>
      </c>
      <c r="AK194" s="87">
        <f t="shared" si="46"/>
        <v>867449.85735953168</v>
      </c>
      <c r="AL194" s="87">
        <f t="shared" si="47"/>
        <v>863429.29611589701</v>
      </c>
      <c r="AM194" s="87">
        <f t="shared" si="48"/>
        <v>840965.9798382587</v>
      </c>
      <c r="AN194" s="87">
        <f t="shared" si="49"/>
        <v>806757.19421771937</v>
      </c>
      <c r="AO194" s="87">
        <f t="shared" si="50"/>
        <v>773939.95241903246</v>
      </c>
      <c r="AP194" s="87">
        <f t="shared" si="51"/>
        <v>742457.64926978364</v>
      </c>
      <c r="AQ194" s="87">
        <f t="shared" si="52"/>
        <v>712255.98218084325</v>
      </c>
      <c r="AR194" s="87">
        <f t="shared" si="53"/>
        <v>683282.85748196149</v>
      </c>
    </row>
    <row r="195" spans="2:44" s="79" customFormat="1" x14ac:dyDescent="0.2">
      <c r="B195" s="86">
        <f>'3. Investeringen'!B176</f>
        <v>162</v>
      </c>
      <c r="C195" s="86" t="str">
        <f>'3. Investeringen'!G176</f>
        <v>Nieuwe investeringen AD</v>
      </c>
      <c r="D195" s="86">
        <f>'3. Investeringen'!K176</f>
        <v>2013</v>
      </c>
      <c r="E195" s="121">
        <f>'3. Investeringen'!N176</f>
        <v>2013</v>
      </c>
      <c r="F195" s="86">
        <f>'3. Investeringen'!O176</f>
        <v>4751550</v>
      </c>
      <c r="G195" s="86">
        <f>'3. Investeringen'!P176</f>
        <v>0</v>
      </c>
      <c r="H195" s="20"/>
      <c r="I195" s="86">
        <f>'6. Investeringen per jaar'!I176</f>
        <v>1</v>
      </c>
      <c r="J195" s="20"/>
      <c r="K195" s="86">
        <f>'8. Afschrijvingen voor GAW'!AO190</f>
        <v>0</v>
      </c>
      <c r="L195" s="86">
        <f>'8. Afschrijvingen voor GAW'!AP190</f>
        <v>0</v>
      </c>
      <c r="M195" s="86">
        <f>'8. Afschrijvingen voor GAW'!AQ190</f>
        <v>60917.307692307695</v>
      </c>
      <c r="N195" s="86">
        <f>'8. Afschrijvingen voor GAW'!AR190</f>
        <v>125245.98461538463</v>
      </c>
      <c r="O195" s="86">
        <f>'8. Afschrijvingen voor GAW'!AS190</f>
        <v>126498.44446153849</v>
      </c>
      <c r="P195" s="86">
        <f>'8. Afschrijvingen voor GAW'!AT190</f>
        <v>127510.43201723079</v>
      </c>
      <c r="Q195" s="86">
        <f>'8. Afschrijvingen voor GAW'!AU190</f>
        <v>127765.45288126524</v>
      </c>
      <c r="R195" s="86">
        <f>'8. Afschrijvingen voor GAW'!AV190</f>
        <v>129554.16922160298</v>
      </c>
      <c r="S195" s="86">
        <f>'8. Afschrijvingen voor GAW'!AW190</f>
        <v>132274.80677525664</v>
      </c>
      <c r="T195" s="86">
        <f>'8. Afschrijvingen voor GAW'!AX190</f>
        <v>135978.50136496383</v>
      </c>
      <c r="U195" s="86">
        <f>'8. Afschrijvingen voor GAW'!AY190</f>
        <v>136930.35087451857</v>
      </c>
      <c r="V195" s="86">
        <f>'8. Afschrijvingen voor GAW'!AZ190</f>
        <v>164316.42104942224</v>
      </c>
      <c r="W195" s="86">
        <f>'8. Afschrijvingen voor GAW'!BA190</f>
        <v>157851.51268026463</v>
      </c>
      <c r="X195" s="86">
        <f>'8. Afschrijvingen voor GAW'!BB190</f>
        <v>151640.96136169686</v>
      </c>
      <c r="Y195" s="86">
        <f>'8. Afschrijvingen voor GAW'!BC190</f>
        <v>145674.75960320386</v>
      </c>
      <c r="Z195" s="86">
        <f>'8. Afschrijvingen voor GAW'!BD190</f>
        <v>139943.29365160241</v>
      </c>
      <c r="AA195" s="20"/>
      <c r="AB195" s="122"/>
      <c r="AC195" s="87">
        <f t="shared" si="38"/>
        <v>0</v>
      </c>
      <c r="AD195" s="87">
        <f t="shared" si="39"/>
        <v>0</v>
      </c>
      <c r="AE195" s="87">
        <f t="shared" si="40"/>
        <v>4690632.692307692</v>
      </c>
      <c r="AF195" s="87">
        <f t="shared" si="41"/>
        <v>4696724.423076923</v>
      </c>
      <c r="AG195" s="87">
        <f t="shared" si="42"/>
        <v>4617193.2228461541</v>
      </c>
      <c r="AH195" s="87">
        <f t="shared" si="43"/>
        <v>4526620.3366116928</v>
      </c>
      <c r="AI195" s="87">
        <f t="shared" si="44"/>
        <v>4407908.1244036509</v>
      </c>
      <c r="AJ195" s="87">
        <f t="shared" si="45"/>
        <v>4340064.6689236984</v>
      </c>
      <c r="AK195" s="87">
        <f t="shared" si="46"/>
        <v>4298931.2201958383</v>
      </c>
      <c r="AL195" s="87">
        <f t="shared" si="47"/>
        <v>4283322.7929963581</v>
      </c>
      <c r="AM195" s="87">
        <f t="shared" si="48"/>
        <v>4176375.7016728134</v>
      </c>
      <c r="AN195" s="87">
        <f t="shared" si="49"/>
        <v>4012059.2806233913</v>
      </c>
      <c r="AO195" s="87">
        <f t="shared" si="50"/>
        <v>3854207.7679431266</v>
      </c>
      <c r="AP195" s="87">
        <f t="shared" si="51"/>
        <v>3702566.8065814297</v>
      </c>
      <c r="AQ195" s="87">
        <f t="shared" si="52"/>
        <v>3556892.0469782259</v>
      </c>
      <c r="AR195" s="87">
        <f t="shared" si="53"/>
        <v>3416948.7533266237</v>
      </c>
    </row>
    <row r="196" spans="2:44" s="79" customFormat="1" x14ac:dyDescent="0.2">
      <c r="B196" s="86">
        <f>'3. Investeringen'!B177</f>
        <v>163</v>
      </c>
      <c r="C196" s="86" t="str">
        <f>'3. Investeringen'!G177</f>
        <v>Nieuwe investeringen AD</v>
      </c>
      <c r="D196" s="86">
        <f>'3. Investeringen'!K177</f>
        <v>2013</v>
      </c>
      <c r="E196" s="121">
        <f>'3. Investeringen'!N177</f>
        <v>2013</v>
      </c>
      <c r="F196" s="86">
        <f>'3. Investeringen'!O177</f>
        <v>992435.19349110872</v>
      </c>
      <c r="G196" s="86">
        <f>'3. Investeringen'!P177</f>
        <v>0</v>
      </c>
      <c r="H196" s="20"/>
      <c r="I196" s="86">
        <f>'6. Investeringen per jaar'!I177</f>
        <v>1</v>
      </c>
      <c r="J196" s="20"/>
      <c r="K196" s="86">
        <f>'8. Afschrijvingen voor GAW'!AO191</f>
        <v>0</v>
      </c>
      <c r="L196" s="86">
        <f>'8. Afschrijvingen voor GAW'!AP191</f>
        <v>0</v>
      </c>
      <c r="M196" s="86">
        <f>'8. Afschrijvingen voor GAW'!AQ191</f>
        <v>12723.528121680882</v>
      </c>
      <c r="N196" s="86">
        <f>'8. Afschrijvingen voor GAW'!AR191</f>
        <v>26159.573818175893</v>
      </c>
      <c r="O196" s="86">
        <f>'8. Afschrijvingen voor GAW'!AS191</f>
        <v>26421.169556357654</v>
      </c>
      <c r="P196" s="86">
        <f>'8. Afschrijvingen voor GAW'!AT191</f>
        <v>26632.538912808515</v>
      </c>
      <c r="Q196" s="86">
        <f>'8. Afschrijvingen voor GAW'!AU191</f>
        <v>26685.803990634133</v>
      </c>
      <c r="R196" s="86">
        <f>'8. Afschrijvingen voor GAW'!AV191</f>
        <v>27059.405246503011</v>
      </c>
      <c r="S196" s="86">
        <f>'8. Afschrijvingen voor GAW'!AW191</f>
        <v>27627.652756679574</v>
      </c>
      <c r="T196" s="86">
        <f>'8. Afschrijvingen voor GAW'!AX191</f>
        <v>28401.227033866606</v>
      </c>
      <c r="U196" s="86">
        <f>'8. Afschrijvingen voor GAW'!AY191</f>
        <v>28600.035623103668</v>
      </c>
      <c r="V196" s="86">
        <f>'8. Afschrijvingen voor GAW'!AZ191</f>
        <v>34320.042747724394</v>
      </c>
      <c r="W196" s="86">
        <f>'8. Afschrijvingen voor GAW'!BA191</f>
        <v>32969.745983879497</v>
      </c>
      <c r="X196" s="86">
        <f>'8. Afschrijvingen voor GAW'!BB191</f>
        <v>31672.575650087518</v>
      </c>
      <c r="Y196" s="86">
        <f>'8. Afschrijvingen voor GAW'!BC191</f>
        <v>30426.441526149651</v>
      </c>
      <c r="Z196" s="86">
        <f>'8. Afschrijvingen voor GAW'!BD191</f>
        <v>29229.335630038848</v>
      </c>
      <c r="AA196" s="20"/>
      <c r="AB196" s="122"/>
      <c r="AC196" s="87">
        <f t="shared" si="38"/>
        <v>0</v>
      </c>
      <c r="AD196" s="87">
        <f t="shared" si="39"/>
        <v>0</v>
      </c>
      <c r="AE196" s="87">
        <f t="shared" si="40"/>
        <v>979711.66536942788</v>
      </c>
      <c r="AF196" s="87">
        <f t="shared" si="41"/>
        <v>980984.01818159595</v>
      </c>
      <c r="AG196" s="87">
        <f t="shared" si="42"/>
        <v>964372.68880705431</v>
      </c>
      <c r="AH196" s="87">
        <f t="shared" si="43"/>
        <v>945455.1314047022</v>
      </c>
      <c r="AI196" s="87">
        <f t="shared" si="44"/>
        <v>920660.23767687741</v>
      </c>
      <c r="AJ196" s="87">
        <f t="shared" si="45"/>
        <v>906490.07575785066</v>
      </c>
      <c r="AK196" s="87">
        <f t="shared" si="46"/>
        <v>897898.71459208592</v>
      </c>
      <c r="AL196" s="87">
        <f t="shared" si="47"/>
        <v>894638.65156679775</v>
      </c>
      <c r="AM196" s="87">
        <f t="shared" si="48"/>
        <v>872301.08650466159</v>
      </c>
      <c r="AN196" s="87">
        <f t="shared" si="49"/>
        <v>837981.04375693714</v>
      </c>
      <c r="AO196" s="87">
        <f t="shared" si="50"/>
        <v>805011.29777305759</v>
      </c>
      <c r="AP196" s="87">
        <f t="shared" si="51"/>
        <v>773338.72212297004</v>
      </c>
      <c r="AQ196" s="87">
        <f t="shared" si="52"/>
        <v>742912.2805968204</v>
      </c>
      <c r="AR196" s="87">
        <f t="shared" si="53"/>
        <v>713682.94496678154</v>
      </c>
    </row>
    <row r="197" spans="2:44" s="79" customFormat="1" x14ac:dyDescent="0.2">
      <c r="B197" s="86">
        <f>'3. Investeringen'!B178</f>
        <v>164</v>
      </c>
      <c r="C197" s="86" t="str">
        <f>'3. Investeringen'!G178</f>
        <v>Nieuwe investeringen AD</v>
      </c>
      <c r="D197" s="86">
        <f>'3. Investeringen'!K178</f>
        <v>2014</v>
      </c>
      <c r="E197" s="121">
        <f>'3. Investeringen'!N178</f>
        <v>2014</v>
      </c>
      <c r="F197" s="86">
        <f>'3. Investeringen'!O178</f>
        <v>4181117.8309374992</v>
      </c>
      <c r="G197" s="86">
        <f>'3. Investeringen'!P178</f>
        <v>0</v>
      </c>
      <c r="H197" s="20"/>
      <c r="I197" s="86">
        <f>'6. Investeringen per jaar'!I178</f>
        <v>1</v>
      </c>
      <c r="J197" s="20"/>
      <c r="K197" s="86">
        <f>'8. Afschrijvingen voor GAW'!AO192</f>
        <v>0</v>
      </c>
      <c r="L197" s="86">
        <f>'8. Afschrijvingen voor GAW'!AP192</f>
        <v>0</v>
      </c>
      <c r="M197" s="86">
        <f>'8. Afschrijvingen voor GAW'!AQ192</f>
        <v>0</v>
      </c>
      <c r="N197" s="86">
        <f>'8. Afschrijvingen voor GAW'!AR192</f>
        <v>53604.074755608963</v>
      </c>
      <c r="O197" s="86">
        <f>'8. Afschrijvingen voor GAW'!AS192</f>
        <v>108280.23100633011</v>
      </c>
      <c r="P197" s="86">
        <f>'8. Afschrijvingen voor GAW'!AT192</f>
        <v>109146.47285438076</v>
      </c>
      <c r="Q197" s="86">
        <f>'8. Afschrijvingen voor GAW'!AU192</f>
        <v>109364.76580008952</v>
      </c>
      <c r="R197" s="86">
        <f>'8. Afschrijvingen voor GAW'!AV192</f>
        <v>110895.87252129079</v>
      </c>
      <c r="S197" s="86">
        <f>'8. Afschrijvingen voor GAW'!AW192</f>
        <v>113224.68584423789</v>
      </c>
      <c r="T197" s="86">
        <f>'8. Afschrijvingen voor GAW'!AX192</f>
        <v>116394.97704787654</v>
      </c>
      <c r="U197" s="86">
        <f>'8. Afschrijvingen voor GAW'!AY192</f>
        <v>117209.74188721167</v>
      </c>
      <c r="V197" s="86">
        <f>'8. Afschrijvingen voor GAW'!AZ192</f>
        <v>140651.69026465397</v>
      </c>
      <c r="W197" s="86">
        <f>'8. Afschrijvingen voor GAW'!BA192</f>
        <v>135293.53063552431</v>
      </c>
      <c r="X197" s="86">
        <f>'8. Afschrijvingen voor GAW'!BB192</f>
        <v>130139.49137321861</v>
      </c>
      <c r="Y197" s="86">
        <f>'8. Afschrijvingen voor GAW'!BC192</f>
        <v>125181.79646376267</v>
      </c>
      <c r="Z197" s="86">
        <f>'8. Afschrijvingen voor GAW'!BD192</f>
        <v>120412.96612228599</v>
      </c>
      <c r="AA197" s="20"/>
      <c r="AB197" s="122"/>
      <c r="AC197" s="87">
        <f t="shared" si="38"/>
        <v>0</v>
      </c>
      <c r="AD197" s="87">
        <f t="shared" si="39"/>
        <v>0</v>
      </c>
      <c r="AE197" s="87">
        <f t="shared" si="40"/>
        <v>0</v>
      </c>
      <c r="AF197" s="87">
        <f t="shared" si="41"/>
        <v>4127513.7561818901</v>
      </c>
      <c r="AG197" s="87">
        <f t="shared" si="42"/>
        <v>4060508.6627373789</v>
      </c>
      <c r="AH197" s="87">
        <f t="shared" si="43"/>
        <v>3983846.2591848969</v>
      </c>
      <c r="AI197" s="87">
        <f t="shared" si="44"/>
        <v>3882449.1859031771</v>
      </c>
      <c r="AJ197" s="87">
        <f t="shared" si="45"/>
        <v>3825907.6019845307</v>
      </c>
      <c r="AK197" s="87">
        <f t="shared" si="46"/>
        <v>3793026.9757819674</v>
      </c>
      <c r="AL197" s="87">
        <f t="shared" si="47"/>
        <v>3782836.7540559862</v>
      </c>
      <c r="AM197" s="87">
        <f t="shared" si="48"/>
        <v>3692106.8694471661</v>
      </c>
      <c r="AN197" s="87">
        <f t="shared" si="49"/>
        <v>3551455.1791825122</v>
      </c>
      <c r="AO197" s="87">
        <f t="shared" si="50"/>
        <v>3416161.6485469881</v>
      </c>
      <c r="AP197" s="87">
        <f t="shared" si="51"/>
        <v>3286022.1571737695</v>
      </c>
      <c r="AQ197" s="87">
        <f t="shared" si="52"/>
        <v>3160840.3607100067</v>
      </c>
      <c r="AR197" s="87">
        <f t="shared" si="53"/>
        <v>3040427.3945877207</v>
      </c>
    </row>
    <row r="198" spans="2:44" s="79" customFormat="1" x14ac:dyDescent="0.2">
      <c r="B198" s="86">
        <f>'3. Investeringen'!B179</f>
        <v>165</v>
      </c>
      <c r="C198" s="86" t="str">
        <f>'3. Investeringen'!G179</f>
        <v>Nieuwe investeringen AD</v>
      </c>
      <c r="D198" s="86">
        <f>'3. Investeringen'!K179</f>
        <v>2014</v>
      </c>
      <c r="E198" s="121">
        <f>'3. Investeringen'!N179</f>
        <v>2014</v>
      </c>
      <c r="F198" s="86">
        <f>'3. Investeringen'!O179</f>
        <v>654496.60414372408</v>
      </c>
      <c r="G198" s="86">
        <f>'3. Investeringen'!P179</f>
        <v>0</v>
      </c>
      <c r="H198" s="20"/>
      <c r="I198" s="86">
        <f>'6. Investeringen per jaar'!I179</f>
        <v>1</v>
      </c>
      <c r="J198" s="20"/>
      <c r="K198" s="86">
        <f>'8. Afschrijvingen voor GAW'!AO193</f>
        <v>0</v>
      </c>
      <c r="L198" s="86">
        <f>'8. Afschrijvingen voor GAW'!AP193</f>
        <v>0</v>
      </c>
      <c r="M198" s="86">
        <f>'8. Afschrijvingen voor GAW'!AQ193</f>
        <v>0</v>
      </c>
      <c r="N198" s="86">
        <f>'8. Afschrijvingen voor GAW'!AR193</f>
        <v>8390.9821044067194</v>
      </c>
      <c r="O198" s="86">
        <f>'8. Afschrijvingen voor GAW'!AS193</f>
        <v>16949.783850901575</v>
      </c>
      <c r="P198" s="86">
        <f>'8. Afschrijvingen voor GAW'!AT193</f>
        <v>17085.382121708786</v>
      </c>
      <c r="Q198" s="86">
        <f>'8. Afschrijvingen voor GAW'!AU193</f>
        <v>17119.552885952206</v>
      </c>
      <c r="R198" s="86">
        <f>'8. Afschrijvingen voor GAW'!AV193</f>
        <v>17359.226626355539</v>
      </c>
      <c r="S198" s="86">
        <f>'8. Afschrijvingen voor GAW'!AW193</f>
        <v>17723.770385509004</v>
      </c>
      <c r="T198" s="86">
        <f>'8. Afschrijvingen voor GAW'!AX193</f>
        <v>18220.035956303254</v>
      </c>
      <c r="U198" s="86">
        <f>'8. Afschrijvingen voor GAW'!AY193</f>
        <v>18347.576207997376</v>
      </c>
      <c r="V198" s="86">
        <f>'8. Afschrijvingen voor GAW'!AZ193</f>
        <v>22017.091449596843</v>
      </c>
      <c r="W198" s="86">
        <f>'8. Afschrijvingen voor GAW'!BA193</f>
        <v>21178.345108659822</v>
      </c>
      <c r="X198" s="86">
        <f>'8. Afschrijvingen voor GAW'!BB193</f>
        <v>20371.551009282306</v>
      </c>
      <c r="Y198" s="86">
        <f>'8. Afschrijvingen voor GAW'!BC193</f>
        <v>19595.491923214409</v>
      </c>
      <c r="Z198" s="86">
        <f>'8. Afschrijvingen voor GAW'!BD193</f>
        <v>18848.996992806242</v>
      </c>
      <c r="AA198" s="20"/>
      <c r="AB198" s="122"/>
      <c r="AC198" s="87">
        <f t="shared" si="38"/>
        <v>0</v>
      </c>
      <c r="AD198" s="87">
        <f t="shared" si="39"/>
        <v>0</v>
      </c>
      <c r="AE198" s="87">
        <f t="shared" si="40"/>
        <v>0</v>
      </c>
      <c r="AF198" s="87">
        <f t="shared" si="41"/>
        <v>646105.62203931739</v>
      </c>
      <c r="AG198" s="87">
        <f t="shared" si="42"/>
        <v>635616.89440880902</v>
      </c>
      <c r="AH198" s="87">
        <f t="shared" si="43"/>
        <v>623616.4474423707</v>
      </c>
      <c r="AI198" s="87">
        <f t="shared" si="44"/>
        <v>607744.1274513033</v>
      </c>
      <c r="AJ198" s="87">
        <f t="shared" si="45"/>
        <v>598893.31860926596</v>
      </c>
      <c r="AK198" s="87">
        <f t="shared" si="46"/>
        <v>593746.30791455146</v>
      </c>
      <c r="AL198" s="87">
        <f t="shared" si="47"/>
        <v>592151.1685798557</v>
      </c>
      <c r="AM198" s="87">
        <f t="shared" si="48"/>
        <v>577948.65055191726</v>
      </c>
      <c r="AN198" s="87">
        <f t="shared" si="49"/>
        <v>555931.55910232046</v>
      </c>
      <c r="AO198" s="87">
        <f t="shared" si="50"/>
        <v>534753.21399366064</v>
      </c>
      <c r="AP198" s="87">
        <f t="shared" si="51"/>
        <v>514381.66298437834</v>
      </c>
      <c r="AQ198" s="87">
        <f t="shared" si="52"/>
        <v>494786.17106116394</v>
      </c>
      <c r="AR198" s="87">
        <f t="shared" si="53"/>
        <v>475937.17406835768</v>
      </c>
    </row>
    <row r="199" spans="2:44" s="79" customFormat="1" x14ac:dyDescent="0.2">
      <c r="B199" s="86">
        <f>'3. Investeringen'!B180</f>
        <v>166</v>
      </c>
      <c r="C199" s="86" t="str">
        <f>'3. Investeringen'!G180</f>
        <v>Nieuwe investeringen AD</v>
      </c>
      <c r="D199" s="86">
        <f>'3. Investeringen'!K180</f>
        <v>2015</v>
      </c>
      <c r="E199" s="121">
        <f>'3. Investeringen'!N180</f>
        <v>2015</v>
      </c>
      <c r="F199" s="86">
        <f>'3. Investeringen'!O180</f>
        <v>3532752.7250000001</v>
      </c>
      <c r="G199" s="86">
        <f>'3. Investeringen'!P180</f>
        <v>0</v>
      </c>
      <c r="H199" s="20"/>
      <c r="I199" s="86">
        <f>'6. Investeringen per jaar'!I180</f>
        <v>1</v>
      </c>
      <c r="J199" s="20"/>
      <c r="K199" s="86">
        <f>'8. Afschrijvingen voor GAW'!AO194</f>
        <v>0</v>
      </c>
      <c r="L199" s="86">
        <f>'8. Afschrijvingen voor GAW'!AP194</f>
        <v>0</v>
      </c>
      <c r="M199" s="86">
        <f>'8. Afschrijvingen voor GAW'!AQ194</f>
        <v>0</v>
      </c>
      <c r="N199" s="86">
        <f>'8. Afschrijvingen voor GAW'!AR194</f>
        <v>0</v>
      </c>
      <c r="O199" s="86">
        <f>'8. Afschrijvingen voor GAW'!AS194</f>
        <v>45291.701602564106</v>
      </c>
      <c r="P199" s="86">
        <f>'8. Afschrijvingen voor GAW'!AT194</f>
        <v>91308.070430769236</v>
      </c>
      <c r="Q199" s="86">
        <f>'8. Afschrijvingen voor GAW'!AU194</f>
        <v>91490.68657163078</v>
      </c>
      <c r="R199" s="86">
        <f>'8. Afschrijvingen voor GAW'!AV194</f>
        <v>92771.556183633598</v>
      </c>
      <c r="S199" s="86">
        <f>'8. Afschrijvingen voor GAW'!AW194</f>
        <v>94719.7588634899</v>
      </c>
      <c r="T199" s="86">
        <f>'8. Afschrijvingen voor GAW'!AX194</f>
        <v>97371.912111667625</v>
      </c>
      <c r="U199" s="86">
        <f>'8. Afschrijvingen voor GAW'!AY194</f>
        <v>98053.515496449283</v>
      </c>
      <c r="V199" s="86">
        <f>'8. Afschrijvingen voor GAW'!AZ194</f>
        <v>117664.21859573913</v>
      </c>
      <c r="W199" s="86">
        <f>'8. Afschrijvingen voor GAW'!BA194</f>
        <v>113319.69360143493</v>
      </c>
      <c r="X199" s="86">
        <f>'8. Afschrijvingen voor GAW'!BB194</f>
        <v>109135.58183768965</v>
      </c>
      <c r="Y199" s="86">
        <f>'8. Afschrijvingen voor GAW'!BC194</f>
        <v>105105.96035445188</v>
      </c>
      <c r="Z199" s="86">
        <f>'8. Afschrijvingen voor GAW'!BD194</f>
        <v>101225.12489521057</v>
      </c>
      <c r="AA199" s="20"/>
      <c r="AB199" s="122"/>
      <c r="AC199" s="87">
        <f t="shared" si="38"/>
        <v>0</v>
      </c>
      <c r="AD199" s="87">
        <f t="shared" si="39"/>
        <v>0</v>
      </c>
      <c r="AE199" s="87">
        <f t="shared" si="40"/>
        <v>0</v>
      </c>
      <c r="AF199" s="87">
        <f t="shared" si="41"/>
        <v>0</v>
      </c>
      <c r="AG199" s="87">
        <f t="shared" si="42"/>
        <v>3487461.0233974359</v>
      </c>
      <c r="AH199" s="87">
        <f t="shared" si="43"/>
        <v>3424052.6411538464</v>
      </c>
      <c r="AI199" s="87">
        <f t="shared" si="44"/>
        <v>3339410.0598645234</v>
      </c>
      <c r="AJ199" s="87">
        <f t="shared" si="45"/>
        <v>3293390.2445189934</v>
      </c>
      <c r="AK199" s="87">
        <f t="shared" si="46"/>
        <v>3267831.680790402</v>
      </c>
      <c r="AL199" s="87">
        <f t="shared" si="47"/>
        <v>3261959.0557408659</v>
      </c>
      <c r="AM199" s="87">
        <f t="shared" si="48"/>
        <v>3186739.2536346023</v>
      </c>
      <c r="AN199" s="87">
        <f t="shared" si="49"/>
        <v>3069075.0350388633</v>
      </c>
      <c r="AO199" s="87">
        <f t="shared" si="50"/>
        <v>2955755.3414374283</v>
      </c>
      <c r="AP199" s="87">
        <f t="shared" si="51"/>
        <v>2846619.7595997388</v>
      </c>
      <c r="AQ199" s="87">
        <f t="shared" si="52"/>
        <v>2741513.7992452867</v>
      </c>
      <c r="AR199" s="87">
        <f t="shared" si="53"/>
        <v>2640288.6743500764</v>
      </c>
    </row>
    <row r="200" spans="2:44" s="79" customFormat="1" x14ac:dyDescent="0.2">
      <c r="B200" s="86">
        <f>'3. Investeringen'!B181</f>
        <v>167</v>
      </c>
      <c r="C200" s="86" t="str">
        <f>'3. Investeringen'!G181</f>
        <v>Nieuwe investeringen AD</v>
      </c>
      <c r="D200" s="86">
        <f>'3. Investeringen'!K181</f>
        <v>2015</v>
      </c>
      <c r="E200" s="121">
        <f>'3. Investeringen'!N181</f>
        <v>2015</v>
      </c>
      <c r="F200" s="86">
        <f>'3. Investeringen'!O181</f>
        <v>608374.5388319015</v>
      </c>
      <c r="G200" s="86">
        <f>'3. Investeringen'!P181</f>
        <v>0</v>
      </c>
      <c r="H200" s="20"/>
      <c r="I200" s="86">
        <f>'6. Investeringen per jaar'!I181</f>
        <v>1</v>
      </c>
      <c r="J200" s="20"/>
      <c r="K200" s="86">
        <f>'8. Afschrijvingen voor GAW'!AO195</f>
        <v>0</v>
      </c>
      <c r="L200" s="86">
        <f>'8. Afschrijvingen voor GAW'!AP195</f>
        <v>0</v>
      </c>
      <c r="M200" s="86">
        <f>'8. Afschrijvingen voor GAW'!AQ195</f>
        <v>0</v>
      </c>
      <c r="N200" s="86">
        <f>'8. Afschrijvingen voor GAW'!AR195</f>
        <v>0</v>
      </c>
      <c r="O200" s="86">
        <f>'8. Afschrijvingen voor GAW'!AS195</f>
        <v>7799.6735747679677</v>
      </c>
      <c r="P200" s="86">
        <f>'8. Afschrijvingen voor GAW'!AT195</f>
        <v>15724.141926732224</v>
      </c>
      <c r="Q200" s="86">
        <f>'8. Afschrijvingen voor GAW'!AU195</f>
        <v>15755.590210585688</v>
      </c>
      <c r="R200" s="86">
        <f>'8. Afschrijvingen voor GAW'!AV195</f>
        <v>15976.168473533886</v>
      </c>
      <c r="S200" s="86">
        <f>'8. Afschrijvingen voor GAW'!AW195</f>
        <v>16311.668011478097</v>
      </c>
      <c r="T200" s="86">
        <f>'8. Afschrijvingen voor GAW'!AX195</f>
        <v>16768.394715799484</v>
      </c>
      <c r="U200" s="86">
        <f>'8. Afschrijvingen voor GAW'!AY195</f>
        <v>16885.773478810079</v>
      </c>
      <c r="V200" s="86">
        <f>'8. Afschrijvingen voor GAW'!AZ195</f>
        <v>20262.928174572091</v>
      </c>
      <c r="W200" s="86">
        <f>'8. Afschrijvingen voor GAW'!BA195</f>
        <v>19514.758518895582</v>
      </c>
      <c r="X200" s="86">
        <f>'8. Afschrijvingen voor GAW'!BB195</f>
        <v>18794.21358896713</v>
      </c>
      <c r="Y200" s="86">
        <f>'8. Afschrijvingen voor GAW'!BC195</f>
        <v>18100.273394912962</v>
      </c>
      <c r="Z200" s="86">
        <f>'8. Afschrijvingen voor GAW'!BD195</f>
        <v>17431.955608023865</v>
      </c>
      <c r="AA200" s="20"/>
      <c r="AB200" s="122"/>
      <c r="AC200" s="87">
        <f t="shared" si="38"/>
        <v>0</v>
      </c>
      <c r="AD200" s="87">
        <f t="shared" si="39"/>
        <v>0</v>
      </c>
      <c r="AE200" s="87">
        <f t="shared" si="40"/>
        <v>0</v>
      </c>
      <c r="AF200" s="87">
        <f t="shared" si="41"/>
        <v>0</v>
      </c>
      <c r="AG200" s="87">
        <f t="shared" si="42"/>
        <v>600574.8652571335</v>
      </c>
      <c r="AH200" s="87">
        <f t="shared" si="43"/>
        <v>589655.32225245831</v>
      </c>
      <c r="AI200" s="87">
        <f t="shared" si="44"/>
        <v>575079.04268637754</v>
      </c>
      <c r="AJ200" s="87">
        <f t="shared" si="45"/>
        <v>567153.98081045283</v>
      </c>
      <c r="AK200" s="87">
        <f t="shared" si="46"/>
        <v>562752.54639599414</v>
      </c>
      <c r="AL200" s="87">
        <f t="shared" si="47"/>
        <v>561741.22297928249</v>
      </c>
      <c r="AM200" s="87">
        <f t="shared" si="48"/>
        <v>548787.63806132728</v>
      </c>
      <c r="AN200" s="87">
        <f t="shared" si="49"/>
        <v>528524.70988675521</v>
      </c>
      <c r="AO200" s="87">
        <f t="shared" si="50"/>
        <v>509009.95136785961</v>
      </c>
      <c r="AP200" s="87">
        <f t="shared" si="51"/>
        <v>490215.73777889251</v>
      </c>
      <c r="AQ200" s="87">
        <f t="shared" si="52"/>
        <v>472115.46438397956</v>
      </c>
      <c r="AR200" s="87">
        <f t="shared" si="53"/>
        <v>454683.50877595571</v>
      </c>
    </row>
    <row r="201" spans="2:44" s="79" customFormat="1" x14ac:dyDescent="0.2">
      <c r="B201" s="86">
        <f>'3. Investeringen'!B182</f>
        <v>168</v>
      </c>
      <c r="C201" s="86" t="str">
        <f>'3. Investeringen'!G182</f>
        <v>Start-GAW excl. bijzonderheden AD</v>
      </c>
      <c r="D201" s="86">
        <f>'3. Investeringen'!K182</f>
        <v>2008</v>
      </c>
      <c r="E201" s="121">
        <f>'3. Investeringen'!N182</f>
        <v>2011</v>
      </c>
      <c r="F201" s="86">
        <f>'3. Investeringen'!O182</f>
        <v>2880931.2902828115</v>
      </c>
      <c r="G201" s="86">
        <f>'3. Investeringen'!P182</f>
        <v>2880931.2902828115</v>
      </c>
      <c r="H201" s="20"/>
      <c r="I201" s="86">
        <f>'6. Investeringen per jaar'!I182</f>
        <v>1</v>
      </c>
      <c r="J201" s="20"/>
      <c r="K201" s="86">
        <f>'8. Afschrijvingen voor GAW'!AO196</f>
        <v>146207.26298185266</v>
      </c>
      <c r="L201" s="86">
        <f>'8. Afschrijvingen voor GAW'!AP196</f>
        <v>150008.65181938082</v>
      </c>
      <c r="M201" s="86">
        <f>'8. Afschrijvingen voor GAW'!AQ196</f>
        <v>153458.85081122658</v>
      </c>
      <c r="N201" s="86">
        <f>'8. Afschrijvingen voor GAW'!AR196</f>
        <v>157755.69863394092</v>
      </c>
      <c r="O201" s="86">
        <f>'8. Afschrijvingen voor GAW'!AS196</f>
        <v>159333.25562028031</v>
      </c>
      <c r="P201" s="86">
        <f>'8. Afschrijvingen voor GAW'!AT196</f>
        <v>160607.92166524255</v>
      </c>
      <c r="Q201" s="86">
        <f>'8. Afschrijvingen voor GAW'!AU196</f>
        <v>160929.13750857304</v>
      </c>
      <c r="R201" s="86">
        <f>'8. Afschrijvingen voor GAW'!AV196</f>
        <v>163182.14543369308</v>
      </c>
      <c r="S201" s="86">
        <f>'8. Afschrijvingen voor GAW'!AW196</f>
        <v>166608.97048780063</v>
      </c>
      <c r="T201" s="86">
        <f>'8. Afschrijvingen voor GAW'!AX196</f>
        <v>171274.02166145906</v>
      </c>
      <c r="U201" s="86">
        <f>'8. Afschrijvingen voor GAW'!AY196</f>
        <v>172472.93981308924</v>
      </c>
      <c r="V201" s="86">
        <f>'8. Afschrijvingen voor GAW'!AZ196</f>
        <v>206967.5277757071</v>
      </c>
      <c r="W201" s="86">
        <f>'8. Afschrijvingen voor GAW'!BA196</f>
        <v>179371.85740561283</v>
      </c>
      <c r="X201" s="86">
        <f>'8. Afschrijvingen voor GAW'!BB196</f>
        <v>166559.5818766405</v>
      </c>
      <c r="Y201" s="86">
        <f>'8. Afschrijvingen voor GAW'!BC196</f>
        <v>166559.5818766405</v>
      </c>
      <c r="Z201" s="86">
        <f>'8. Afschrijvingen voor GAW'!BD196</f>
        <v>166559.5818766405</v>
      </c>
      <c r="AA201" s="20"/>
      <c r="AB201" s="122"/>
      <c r="AC201" s="87">
        <f t="shared" si="38"/>
        <v>2777937.9966552011</v>
      </c>
      <c r="AD201" s="87">
        <f t="shared" si="39"/>
        <v>2700155.7327488554</v>
      </c>
      <c r="AE201" s="87">
        <f t="shared" si="40"/>
        <v>2608800.4637908521</v>
      </c>
      <c r="AF201" s="87">
        <f t="shared" si="41"/>
        <v>2524091.1781430552</v>
      </c>
      <c r="AG201" s="87">
        <f t="shared" si="42"/>
        <v>2389998.8343042056</v>
      </c>
      <c r="AH201" s="87">
        <f t="shared" si="43"/>
        <v>2248510.903313397</v>
      </c>
      <c r="AI201" s="87">
        <f t="shared" si="44"/>
        <v>2092078.7876114505</v>
      </c>
      <c r="AJ201" s="87">
        <f t="shared" si="45"/>
        <v>1958185.7452043178</v>
      </c>
      <c r="AK201" s="87">
        <f t="shared" si="46"/>
        <v>1832698.6753658077</v>
      </c>
      <c r="AL201" s="87">
        <f t="shared" si="47"/>
        <v>1712740.2166145914</v>
      </c>
      <c r="AM201" s="87">
        <f t="shared" si="48"/>
        <v>1552256.4583178042</v>
      </c>
      <c r="AN201" s="87">
        <f t="shared" si="49"/>
        <v>1345288.930542097</v>
      </c>
      <c r="AO201" s="87">
        <f t="shared" si="50"/>
        <v>1165917.0731364843</v>
      </c>
      <c r="AP201" s="87">
        <f t="shared" si="51"/>
        <v>999357.49125984381</v>
      </c>
      <c r="AQ201" s="87">
        <f t="shared" si="52"/>
        <v>832797.90938320337</v>
      </c>
      <c r="AR201" s="87">
        <f t="shared" si="53"/>
        <v>666238.32750656293</v>
      </c>
    </row>
    <row r="202" spans="2:44" s="79" customFormat="1" x14ac:dyDescent="0.2">
      <c r="B202" s="86">
        <f>'3. Investeringen'!B183</f>
        <v>169</v>
      </c>
      <c r="C202" s="86" t="str">
        <f>'3. Investeringen'!G183</f>
        <v>Start-GAW excl. bijzonderheden TD</v>
      </c>
      <c r="D202" s="86">
        <f>'3. Investeringen'!K183</f>
        <v>2004</v>
      </c>
      <c r="E202" s="121">
        <f>'3. Investeringen'!N183</f>
        <v>2011</v>
      </c>
      <c r="F202" s="86">
        <f>'3. Investeringen'!O183</f>
        <v>24403064.086687304</v>
      </c>
      <c r="G202" s="86">
        <f>'3. Investeringen'!P183</f>
        <v>26650970.891563714</v>
      </c>
      <c r="H202" s="20"/>
      <c r="I202" s="86">
        <f>'6. Investeringen per jaar'!I183</f>
        <v>1</v>
      </c>
      <c r="J202" s="20"/>
      <c r="K202" s="86">
        <f>'8. Afschrijvingen voor GAW'!AO197</f>
        <v>1069199.0298394153</v>
      </c>
      <c r="L202" s="86">
        <f>'8. Afschrijvingen voor GAW'!AP197</f>
        <v>1096998.2046152405</v>
      </c>
      <c r="M202" s="86">
        <f>'8. Afschrijvingen voor GAW'!AQ197</f>
        <v>1122229.1633213907</v>
      </c>
      <c r="N202" s="86">
        <f>'8. Afschrijvingen voor GAW'!AR197</f>
        <v>1153651.5798943897</v>
      </c>
      <c r="O202" s="86">
        <f>'8. Afschrijvingen voor GAW'!AS197</f>
        <v>1165188.0956933335</v>
      </c>
      <c r="P202" s="86">
        <f>'8. Afschrijvingen voor GAW'!AT197</f>
        <v>1174509.6004588802</v>
      </c>
      <c r="Q202" s="86">
        <f>'8. Afschrijvingen voor GAW'!AU197</f>
        <v>1176858.619659798</v>
      </c>
      <c r="R202" s="86">
        <f>'8. Afschrijvingen voor GAW'!AV197</f>
        <v>1193334.640335035</v>
      </c>
      <c r="S202" s="86">
        <f>'8. Afschrijvingen voor GAW'!AW197</f>
        <v>1218394.6677820708</v>
      </c>
      <c r="T202" s="86">
        <f>'8. Afschrijvingen voor GAW'!AX197</f>
        <v>1252509.7184799686</v>
      </c>
      <c r="U202" s="86">
        <f>'8. Afschrijvingen voor GAW'!AY197</f>
        <v>1261277.2865093285</v>
      </c>
      <c r="V202" s="86">
        <f>'8. Afschrijvingen voor GAW'!AZ197</f>
        <v>1513532.7438111934</v>
      </c>
      <c r="W202" s="86">
        <f>'8. Afschrijvingen voor GAW'!BA197</f>
        <v>1386523.0030717922</v>
      </c>
      <c r="X202" s="86">
        <f>'8. Afschrijvingen voor GAW'!BB197</f>
        <v>1270171.4223944386</v>
      </c>
      <c r="Y202" s="86">
        <f>'8. Afschrijvingen voor GAW'!BC197</f>
        <v>1227083.0113102621</v>
      </c>
      <c r="Z202" s="86">
        <f>'8. Afschrijvingen voor GAW'!BD197</f>
        <v>1227083.0113102621</v>
      </c>
      <c r="AA202" s="20"/>
      <c r="AB202" s="122"/>
      <c r="AC202" s="87">
        <f t="shared" si="38"/>
        <v>25981536.425097752</v>
      </c>
      <c r="AD202" s="87">
        <f t="shared" si="39"/>
        <v>25560058.167535055</v>
      </c>
      <c r="AE202" s="87">
        <f t="shared" si="40"/>
        <v>25025710.34206697</v>
      </c>
      <c r="AF202" s="87">
        <f t="shared" si="41"/>
        <v>24572778.651750457</v>
      </c>
      <c r="AG202" s="87">
        <f t="shared" si="42"/>
        <v>23653318.342574626</v>
      </c>
      <c r="AH202" s="87">
        <f t="shared" si="43"/>
        <v>22668035.288856346</v>
      </c>
      <c r="AI202" s="87">
        <f t="shared" si="44"/>
        <v>21536512.739774264</v>
      </c>
      <c r="AJ202" s="87">
        <f t="shared" si="45"/>
        <v>20644689.277796071</v>
      </c>
      <c r="AK202" s="87">
        <f t="shared" si="46"/>
        <v>19859833.084847715</v>
      </c>
      <c r="AL202" s="87">
        <f t="shared" si="47"/>
        <v>19163398.692743484</v>
      </c>
      <c r="AM202" s="87">
        <f t="shared" si="48"/>
        <v>18036265.197083358</v>
      </c>
      <c r="AN202" s="87">
        <f t="shared" si="49"/>
        <v>16522732.453272164</v>
      </c>
      <c r="AO202" s="87">
        <f t="shared" si="50"/>
        <v>15136209.450200371</v>
      </c>
      <c r="AP202" s="87">
        <f t="shared" si="51"/>
        <v>13866038.027805932</v>
      </c>
      <c r="AQ202" s="87">
        <f t="shared" si="52"/>
        <v>12638955.016495669</v>
      </c>
      <c r="AR202" s="87">
        <f t="shared" si="53"/>
        <v>11411872.005185407</v>
      </c>
    </row>
    <row r="203" spans="2:44" s="79" customFormat="1" x14ac:dyDescent="0.2">
      <c r="B203" s="86">
        <f>'3. Investeringen'!B184</f>
        <v>170</v>
      </c>
      <c r="C203" s="86" t="str">
        <f>'3. Investeringen'!G184</f>
        <v>Nieuwe investeringen TD</v>
      </c>
      <c r="D203" s="86">
        <f>'3. Investeringen'!K184</f>
        <v>2004</v>
      </c>
      <c r="E203" s="121">
        <f>'3. Investeringen'!N184</f>
        <v>2011</v>
      </c>
      <c r="F203" s="86">
        <f>'3. Investeringen'!O184</f>
        <v>82381.112363636363</v>
      </c>
      <c r="G203" s="86">
        <f>'3. Investeringen'!P184</f>
        <v>89969.711173100281</v>
      </c>
      <c r="H203" s="20"/>
      <c r="I203" s="86">
        <f>'6. Investeringen per jaar'!I184</f>
        <v>1</v>
      </c>
      <c r="J203" s="20"/>
      <c r="K203" s="86">
        <f>'8. Afschrijvingen voor GAW'!AO198</f>
        <v>1882.871275065912</v>
      </c>
      <c r="L203" s="86">
        <f>'8. Afschrijvingen voor GAW'!AP198</f>
        <v>1931.8259282176259</v>
      </c>
      <c r="M203" s="86">
        <f>'8. Afschrijvingen voor GAW'!AQ198</f>
        <v>1976.2579245666309</v>
      </c>
      <c r="N203" s="86">
        <f>'8. Afschrijvingen voor GAW'!AR198</f>
        <v>2031.5931464544965</v>
      </c>
      <c r="O203" s="86">
        <f>'8. Afschrijvingen voor GAW'!AS198</f>
        <v>2051.9090779190415</v>
      </c>
      <c r="P203" s="86">
        <f>'8. Afschrijvingen voor GAW'!AT198</f>
        <v>2068.3243505423939</v>
      </c>
      <c r="Q203" s="86">
        <f>'8. Afschrijvingen voor GAW'!AU198</f>
        <v>2072.4609992434785</v>
      </c>
      <c r="R203" s="86">
        <f>'8. Afschrijvingen voor GAW'!AV198</f>
        <v>2101.475453232887</v>
      </c>
      <c r="S203" s="86">
        <f>'8. Afschrijvingen voor GAW'!AW198</f>
        <v>2145.6064377507778</v>
      </c>
      <c r="T203" s="86">
        <f>'8. Afschrijvingen voor GAW'!AX198</f>
        <v>2205.6834180077994</v>
      </c>
      <c r="U203" s="86">
        <f>'8. Afschrijvingen voor GAW'!AY198</f>
        <v>2221.123201933854</v>
      </c>
      <c r="V203" s="86">
        <f>'8. Afschrijvingen voor GAW'!AZ198</f>
        <v>2665.3478423206247</v>
      </c>
      <c r="W203" s="86">
        <f>'8. Afschrijvingen voor GAW'!BA198</f>
        <v>2580.0567113663647</v>
      </c>
      <c r="X203" s="86">
        <f>'8. Afschrijvingen voor GAW'!BB198</f>
        <v>2497.4948966026409</v>
      </c>
      <c r="Y203" s="86">
        <f>'8. Afschrijvingen voor GAW'!BC198</f>
        <v>2417.5750599113562</v>
      </c>
      <c r="Z203" s="86">
        <f>'8. Afschrijvingen voor GAW'!BD198</f>
        <v>2340.2126579941933</v>
      </c>
      <c r="AA203" s="20"/>
      <c r="AB203" s="122"/>
      <c r="AC203" s="87">
        <f t="shared" si="38"/>
        <v>89436.385565630859</v>
      </c>
      <c r="AD203" s="87">
        <f t="shared" si="39"/>
        <v>89829.905662119636</v>
      </c>
      <c r="AE203" s="87">
        <f t="shared" si="40"/>
        <v>89919.735567781754</v>
      </c>
      <c r="AF203" s="87">
        <f t="shared" si="41"/>
        <v>90405.89501722515</v>
      </c>
      <c r="AG203" s="87">
        <f t="shared" si="42"/>
        <v>89258.044889478362</v>
      </c>
      <c r="AH203" s="87">
        <f t="shared" si="43"/>
        <v>87903.784898051803</v>
      </c>
      <c r="AI203" s="87">
        <f t="shared" si="44"/>
        <v>86007.131468604421</v>
      </c>
      <c r="AJ203" s="87">
        <f t="shared" si="45"/>
        <v>85109.755855932002</v>
      </c>
      <c r="AK203" s="87">
        <f t="shared" si="46"/>
        <v>84751.454291155795</v>
      </c>
      <c r="AL203" s="87">
        <f t="shared" si="47"/>
        <v>84918.811593300357</v>
      </c>
      <c r="AM203" s="87">
        <f t="shared" si="48"/>
        <v>83292.120072519596</v>
      </c>
      <c r="AN203" s="87">
        <f t="shared" si="49"/>
        <v>80626.772230198971</v>
      </c>
      <c r="AO203" s="87">
        <f t="shared" si="50"/>
        <v>78046.7155188326</v>
      </c>
      <c r="AP203" s="87">
        <f t="shared" si="51"/>
        <v>75549.220622229957</v>
      </c>
      <c r="AQ203" s="87">
        <f t="shared" si="52"/>
        <v>73131.645562318605</v>
      </c>
      <c r="AR203" s="87">
        <f t="shared" si="53"/>
        <v>70791.432904324407</v>
      </c>
    </row>
    <row r="204" spans="2:44" s="79" customFormat="1" x14ac:dyDescent="0.2">
      <c r="B204" s="86">
        <f>'3. Investeringen'!B185</f>
        <v>171</v>
      </c>
      <c r="C204" s="86" t="str">
        <f>'3. Investeringen'!G185</f>
        <v>Nieuwe investeringen TD</v>
      </c>
      <c r="D204" s="86">
        <f>'3. Investeringen'!K185</f>
        <v>2004</v>
      </c>
      <c r="E204" s="121">
        <f>'3. Investeringen'!N185</f>
        <v>2011</v>
      </c>
      <c r="F204" s="86">
        <f>'3. Investeringen'!O185</f>
        <v>326809.91077777778</v>
      </c>
      <c r="G204" s="86">
        <f>'3. Investeringen'!P185</f>
        <v>356914.25422123855</v>
      </c>
      <c r="H204" s="20"/>
      <c r="I204" s="86">
        <f>'6. Investeringen per jaar'!I185</f>
        <v>1</v>
      </c>
      <c r="J204" s="20"/>
      <c r="K204" s="86">
        <f>'8. Afschrijvingen voor GAW'!AO199</f>
        <v>9409.5576112871968</v>
      </c>
      <c r="L204" s="86">
        <f>'8. Afschrijvingen voor GAW'!AP199</f>
        <v>9654.2061091806645</v>
      </c>
      <c r="M204" s="86">
        <f>'8. Afschrijvingen voor GAW'!AQ199</f>
        <v>9876.2528496918185</v>
      </c>
      <c r="N204" s="86">
        <f>'8. Afschrijvingen voor GAW'!AR199</f>
        <v>10152.787929483189</v>
      </c>
      <c r="O204" s="86">
        <f>'8. Afschrijvingen voor GAW'!AS199</f>
        <v>10254.315808778021</v>
      </c>
      <c r="P204" s="86">
        <f>'8. Afschrijvingen voor GAW'!AT199</f>
        <v>10336.350335248246</v>
      </c>
      <c r="Q204" s="86">
        <f>'8. Afschrijvingen voor GAW'!AU199</f>
        <v>10357.023035918743</v>
      </c>
      <c r="R204" s="86">
        <f>'8. Afschrijvingen voor GAW'!AV199</f>
        <v>10502.021358421604</v>
      </c>
      <c r="S204" s="86">
        <f>'8. Afschrijvingen voor GAW'!AW199</f>
        <v>10722.563806948456</v>
      </c>
      <c r="T204" s="86">
        <f>'8. Afschrijvingen voor GAW'!AX199</f>
        <v>11022.795593543013</v>
      </c>
      <c r="U204" s="86">
        <f>'8. Afschrijvingen voor GAW'!AY199</f>
        <v>11099.955162697814</v>
      </c>
      <c r="V204" s="86">
        <f>'8. Afschrijvingen voor GAW'!AZ199</f>
        <v>13319.946195237377</v>
      </c>
      <c r="W204" s="86">
        <f>'8. Afschrijvingen voor GAW'!BA199</f>
        <v>12738.7121794452</v>
      </c>
      <c r="X204" s="86">
        <f>'8. Afschrijvingen voor GAW'!BB199</f>
        <v>12182.841102523957</v>
      </c>
      <c r="Y204" s="86">
        <f>'8. Afschrijvingen voor GAW'!BC199</f>
        <v>11651.226218050182</v>
      </c>
      <c r="Z204" s="86">
        <f>'8. Afschrijvingen voor GAW'!BD199</f>
        <v>11142.809073989813</v>
      </c>
      <c r="AA204" s="20"/>
      <c r="AB204" s="122"/>
      <c r="AC204" s="87">
        <f t="shared" si="38"/>
        <v>352858.41042326984</v>
      </c>
      <c r="AD204" s="87">
        <f t="shared" si="39"/>
        <v>352378.52298509423</v>
      </c>
      <c r="AE204" s="87">
        <f t="shared" si="40"/>
        <v>350606.97616405954</v>
      </c>
      <c r="AF204" s="87">
        <f t="shared" si="41"/>
        <v>350271.18356717005</v>
      </c>
      <c r="AG204" s="87">
        <f t="shared" si="42"/>
        <v>343519.57959406369</v>
      </c>
      <c r="AH204" s="87">
        <f t="shared" si="43"/>
        <v>335931.385895568</v>
      </c>
      <c r="AI204" s="87">
        <f t="shared" si="44"/>
        <v>326246.22563144035</v>
      </c>
      <c r="AJ204" s="87">
        <f t="shared" si="45"/>
        <v>320311.65143185895</v>
      </c>
      <c r="AK204" s="87">
        <f t="shared" si="46"/>
        <v>316315.63230497949</v>
      </c>
      <c r="AL204" s="87">
        <f t="shared" si="47"/>
        <v>314149.67441597587</v>
      </c>
      <c r="AM204" s="87">
        <f t="shared" si="48"/>
        <v>305248.76697418984</v>
      </c>
      <c r="AN204" s="87">
        <f t="shared" si="49"/>
        <v>291928.82077895245</v>
      </c>
      <c r="AO204" s="87">
        <f t="shared" si="50"/>
        <v>279190.10859950725</v>
      </c>
      <c r="AP204" s="87">
        <f t="shared" si="51"/>
        <v>267007.26749698329</v>
      </c>
      <c r="AQ204" s="87">
        <f t="shared" si="52"/>
        <v>255356.04127893312</v>
      </c>
      <c r="AR204" s="87">
        <f t="shared" si="53"/>
        <v>244213.23220494331</v>
      </c>
    </row>
    <row r="205" spans="2:44" s="79" customFormat="1" x14ac:dyDescent="0.2">
      <c r="B205" s="86">
        <f>'3. Investeringen'!B186</f>
        <v>172</v>
      </c>
      <c r="C205" s="86" t="str">
        <f>'3. Investeringen'!G186</f>
        <v>Nieuwe investeringen TD</v>
      </c>
      <c r="D205" s="86">
        <f>'3. Investeringen'!K186</f>
        <v>2004</v>
      </c>
      <c r="E205" s="121">
        <f>'3. Investeringen'!N186</f>
        <v>2011</v>
      </c>
      <c r="F205" s="86">
        <f>'3. Investeringen'!O186</f>
        <v>53383.250166666665</v>
      </c>
      <c r="G205" s="86">
        <f>'3. Investeringen'!P186</f>
        <v>58300.68884935791</v>
      </c>
      <c r="H205" s="20"/>
      <c r="I205" s="86">
        <f>'6. Investeringen per jaar'!I186</f>
        <v>1</v>
      </c>
      <c r="J205" s="20"/>
      <c r="K205" s="86">
        <f>'8. Afschrijvingen voor GAW'!AO200</f>
        <v>2518.0935822169477</v>
      </c>
      <c r="L205" s="86">
        <f>'8. Afschrijvingen voor GAW'!AP200</f>
        <v>2583.5640153545883</v>
      </c>
      <c r="M205" s="86">
        <f>'8. Afschrijvingen voor GAW'!AQ200</f>
        <v>2642.9859877077433</v>
      </c>
      <c r="N205" s="86">
        <f>'8. Afschrijvingen voor GAW'!AR200</f>
        <v>2716.9895953635601</v>
      </c>
      <c r="O205" s="86">
        <f>'8. Afschrijvingen voor GAW'!AS200</f>
        <v>2744.1594913171957</v>
      </c>
      <c r="P205" s="86">
        <f>'8. Afschrijvingen voor GAW'!AT200</f>
        <v>2766.1127672477332</v>
      </c>
      <c r="Q205" s="86">
        <f>'8. Afschrijvingen voor GAW'!AU200</f>
        <v>2771.6449927822291</v>
      </c>
      <c r="R205" s="86">
        <f>'8. Afschrijvingen voor GAW'!AV200</f>
        <v>2810.4480226811802</v>
      </c>
      <c r="S205" s="86">
        <f>'8. Afschrijvingen voor GAW'!AW200</f>
        <v>2869.4674311574845</v>
      </c>
      <c r="T205" s="86">
        <f>'8. Afschrijvingen voor GAW'!AX200</f>
        <v>2949.812519229894</v>
      </c>
      <c r="U205" s="86">
        <f>'8. Afschrijvingen voor GAW'!AY200</f>
        <v>2970.4612068645033</v>
      </c>
      <c r="V205" s="86">
        <f>'8. Afschrijvingen voor GAW'!AZ200</f>
        <v>3564.5534482374028</v>
      </c>
      <c r="W205" s="86">
        <f>'8. Afschrijvingen voor GAW'!BA200</f>
        <v>3222.3563172066124</v>
      </c>
      <c r="X205" s="86">
        <f>'8. Afschrijvingen voor GAW'!BB200</f>
        <v>2913.010110754778</v>
      </c>
      <c r="Y205" s="86">
        <f>'8. Afschrijvingen voor GAW'!BC200</f>
        <v>2887.457390484999</v>
      </c>
      <c r="Z205" s="86">
        <f>'8. Afschrijvingen voor GAW'!BD200</f>
        <v>2887.457390484999</v>
      </c>
      <c r="AA205" s="20"/>
      <c r="AB205" s="122"/>
      <c r="AC205" s="87">
        <f t="shared" si="38"/>
        <v>56657.105599881324</v>
      </c>
      <c r="AD205" s="87">
        <f t="shared" si="39"/>
        <v>55546.626330123647</v>
      </c>
      <c r="AE205" s="87">
        <f t="shared" si="40"/>
        <v>54181.212748008737</v>
      </c>
      <c r="AF205" s="87">
        <f t="shared" si="41"/>
        <v>52981.297109589425</v>
      </c>
      <c r="AG205" s="87">
        <f t="shared" si="42"/>
        <v>50766.950589368127</v>
      </c>
      <c r="AH205" s="87">
        <f t="shared" si="43"/>
        <v>48406.973426835342</v>
      </c>
      <c r="AI205" s="87">
        <f t="shared" si="44"/>
        <v>45732.142380906778</v>
      </c>
      <c r="AJ205" s="87">
        <f t="shared" si="45"/>
        <v>43561.944351558297</v>
      </c>
      <c r="AK205" s="87">
        <f t="shared" si="46"/>
        <v>41607.277751783535</v>
      </c>
      <c r="AL205" s="87">
        <f t="shared" si="47"/>
        <v>39822.469009603577</v>
      </c>
      <c r="AM205" s="87">
        <f t="shared" si="48"/>
        <v>37130.765085806299</v>
      </c>
      <c r="AN205" s="87">
        <f t="shared" si="49"/>
        <v>33566.211637568893</v>
      </c>
      <c r="AO205" s="87">
        <f t="shared" si="50"/>
        <v>30343.85532036228</v>
      </c>
      <c r="AP205" s="87">
        <f t="shared" si="51"/>
        <v>27430.845209607502</v>
      </c>
      <c r="AQ205" s="87">
        <f t="shared" si="52"/>
        <v>24543.387819122501</v>
      </c>
      <c r="AR205" s="87">
        <f t="shared" si="53"/>
        <v>21655.930428637501</v>
      </c>
    </row>
    <row r="206" spans="2:44" s="79" customFormat="1" x14ac:dyDescent="0.2">
      <c r="B206" s="86">
        <f>'3. Investeringen'!B187</f>
        <v>173</v>
      </c>
      <c r="C206" s="86" t="str">
        <f>'3. Investeringen'!G187</f>
        <v>Nieuwe investeringen TD</v>
      </c>
      <c r="D206" s="86">
        <f>'3. Investeringen'!K187</f>
        <v>2005</v>
      </c>
      <c r="E206" s="121">
        <f>'3. Investeringen'!N187</f>
        <v>2011</v>
      </c>
      <c r="F206" s="86">
        <f>'3. Investeringen'!O187</f>
        <v>-2051.5770000000002</v>
      </c>
      <c r="G206" s="86">
        <f>'3. Investeringen'!P187</f>
        <v>-2216.1815780526708</v>
      </c>
      <c r="H206" s="20"/>
      <c r="I206" s="86">
        <f>'6. Investeringen per jaar'!I187</f>
        <v>1</v>
      </c>
      <c r="J206" s="20"/>
      <c r="K206" s="86">
        <f>'8. Afschrijvingen voor GAW'!AO201</f>
        <v>-45.44291518633252</v>
      </c>
      <c r="L206" s="86">
        <f>'8. Afschrijvingen voor GAW'!AP201</f>
        <v>-46.624430981177163</v>
      </c>
      <c r="M206" s="86">
        <f>'8. Afschrijvingen voor GAW'!AQ201</f>
        <v>-47.696792893744231</v>
      </c>
      <c r="N206" s="86">
        <f>'8. Afschrijvingen voor GAW'!AR201</f>
        <v>-49.03230309476907</v>
      </c>
      <c r="O206" s="86">
        <f>'8. Afschrijvingen voor GAW'!AS201</f>
        <v>-49.522626125716762</v>
      </c>
      <c r="P206" s="86">
        <f>'8. Afschrijvingen voor GAW'!AT201</f>
        <v>-49.918807134722499</v>
      </c>
      <c r="Q206" s="86">
        <f>'8. Afschrijvingen voor GAW'!AU201</f>
        <v>-50.018644748991939</v>
      </c>
      <c r="R206" s="86">
        <f>'8. Afschrijvingen voor GAW'!AV201</f>
        <v>-50.718905775477836</v>
      </c>
      <c r="S206" s="86">
        <f>'8. Afschrijvingen voor GAW'!AW201</f>
        <v>-51.784002796762863</v>
      </c>
      <c r="T206" s="86">
        <f>'8. Afschrijvingen voor GAW'!AX201</f>
        <v>-53.233954875072229</v>
      </c>
      <c r="U206" s="86">
        <f>'8. Afschrijvingen voor GAW'!AY201</f>
        <v>-53.606592559197729</v>
      </c>
      <c r="V206" s="86">
        <f>'8. Afschrijvingen voor GAW'!AZ201</f>
        <v>-64.327911071037263</v>
      </c>
      <c r="W206" s="86">
        <f>'8. Afschrijvingen voor GAW'!BA201</f>
        <v>-62.32288527142051</v>
      </c>
      <c r="X206" s="86">
        <f>'8. Afschrijvingen voor GAW'!BB201</f>
        <v>-60.380353782441183</v>
      </c>
      <c r="Y206" s="86">
        <f>'8. Afschrijvingen voor GAW'!BC201</f>
        <v>-58.498368729481975</v>
      </c>
      <c r="Z206" s="86">
        <f>'8. Afschrijvingen voor GAW'!BD201</f>
        <v>-56.675042950900718</v>
      </c>
      <c r="AA206" s="20"/>
      <c r="AB206" s="122"/>
      <c r="AC206" s="87">
        <f t="shared" si="38"/>
        <v>-2203.9813865371284</v>
      </c>
      <c r="AD206" s="87">
        <f t="shared" si="39"/>
        <v>-2214.6604716059164</v>
      </c>
      <c r="AE206" s="87">
        <f t="shared" si="40"/>
        <v>-2217.9008695591078</v>
      </c>
      <c r="AF206" s="87">
        <f t="shared" si="41"/>
        <v>-2230.9697908119942</v>
      </c>
      <c r="AG206" s="87">
        <f t="shared" si="42"/>
        <v>-2203.7568625943977</v>
      </c>
      <c r="AH206" s="87">
        <f t="shared" si="43"/>
        <v>-2171.4681103604303</v>
      </c>
      <c r="AI206" s="87">
        <f t="shared" si="44"/>
        <v>-2125.7924018321592</v>
      </c>
      <c r="AJ206" s="87">
        <f t="shared" si="45"/>
        <v>-2104.8345896823316</v>
      </c>
      <c r="AK206" s="87">
        <f t="shared" si="46"/>
        <v>-2097.2521132688976</v>
      </c>
      <c r="AL206" s="87">
        <f t="shared" si="47"/>
        <v>-2102.7412175653544</v>
      </c>
      <c r="AM206" s="87">
        <f t="shared" si="48"/>
        <v>-2063.8538135291137</v>
      </c>
      <c r="AN206" s="87">
        <f t="shared" si="49"/>
        <v>-1999.5259024580764</v>
      </c>
      <c r="AO206" s="87">
        <f t="shared" si="50"/>
        <v>-1937.2030171866559</v>
      </c>
      <c r="AP206" s="87">
        <f t="shared" si="51"/>
        <v>-1876.8226634042146</v>
      </c>
      <c r="AQ206" s="87">
        <f t="shared" si="52"/>
        <v>-1818.3242946747325</v>
      </c>
      <c r="AR206" s="87">
        <f t="shared" si="53"/>
        <v>-1761.6492517238319</v>
      </c>
    </row>
    <row r="207" spans="2:44" s="79" customFormat="1" x14ac:dyDescent="0.2">
      <c r="B207" s="86">
        <f>'3. Investeringen'!B188</f>
        <v>174</v>
      </c>
      <c r="C207" s="86" t="str">
        <f>'3. Investeringen'!G188</f>
        <v>Nieuwe investeringen TD</v>
      </c>
      <c r="D207" s="86">
        <f>'3. Investeringen'!K188</f>
        <v>2005</v>
      </c>
      <c r="E207" s="121">
        <f>'3. Investeringen'!N188</f>
        <v>2011</v>
      </c>
      <c r="F207" s="86">
        <f>'3. Investeringen'!O188</f>
        <v>244202.49144444446</v>
      </c>
      <c r="G207" s="86">
        <f>'3. Investeringen'!P188</f>
        <v>263795.63762595435</v>
      </c>
      <c r="H207" s="20"/>
      <c r="I207" s="86">
        <f>'6. Investeringen per jaar'!I188</f>
        <v>1</v>
      </c>
      <c r="J207" s="20"/>
      <c r="K207" s="86">
        <f>'8. Afschrijvingen voor GAW'!AO202</f>
        <v>6778.5461314011036</v>
      </c>
      <c r="L207" s="86">
        <f>'8. Afschrijvingen voor GAW'!AP202</f>
        <v>6954.7883308175324</v>
      </c>
      <c r="M207" s="86">
        <f>'8. Afschrijvingen voor GAW'!AQ202</f>
        <v>7114.7484624263343</v>
      </c>
      <c r="N207" s="86">
        <f>'8. Afschrijvingen voor GAW'!AR202</f>
        <v>7313.9614193742718</v>
      </c>
      <c r="O207" s="86">
        <f>'8. Afschrijvingen voor GAW'!AS202</f>
        <v>7387.1010335680148</v>
      </c>
      <c r="P207" s="86">
        <f>'8. Afschrijvingen voor GAW'!AT202</f>
        <v>7446.1978418365588</v>
      </c>
      <c r="Q207" s="86">
        <f>'8. Afschrijvingen voor GAW'!AU202</f>
        <v>7461.0902375202322</v>
      </c>
      <c r="R207" s="86">
        <f>'8. Afschrijvingen voor GAW'!AV202</f>
        <v>7565.5455008455156</v>
      </c>
      <c r="S207" s="86">
        <f>'8. Afschrijvingen voor GAW'!AW202</f>
        <v>7724.4219563632714</v>
      </c>
      <c r="T207" s="86">
        <f>'8. Afschrijvingen voor GAW'!AX202</f>
        <v>7940.7057711414436</v>
      </c>
      <c r="U207" s="86">
        <f>'8. Afschrijvingen voor GAW'!AY202</f>
        <v>7996.2907115394319</v>
      </c>
      <c r="V207" s="86">
        <f>'8. Afschrijvingen voor GAW'!AZ202</f>
        <v>9595.5488538473182</v>
      </c>
      <c r="W207" s="86">
        <f>'8. Afschrijvingen voor GAW'!BA202</f>
        <v>9191.5257442116399</v>
      </c>
      <c r="X207" s="86">
        <f>'8. Afschrijvingen voor GAW'!BB202</f>
        <v>8804.5141339290458</v>
      </c>
      <c r="Y207" s="86">
        <f>'8. Afschrijvingen voor GAW'!BC202</f>
        <v>8433.7977493425606</v>
      </c>
      <c r="Z207" s="86">
        <f>'8. Afschrijvingen voor GAW'!BD202</f>
        <v>8078.6904756860313</v>
      </c>
      <c r="AA207" s="20"/>
      <c r="AB207" s="122"/>
      <c r="AC207" s="87">
        <f t="shared" si="38"/>
        <v>260974.02605894255</v>
      </c>
      <c r="AD207" s="87">
        <f t="shared" si="39"/>
        <v>260804.56240565755</v>
      </c>
      <c r="AE207" s="87">
        <f t="shared" si="40"/>
        <v>259688.31887856129</v>
      </c>
      <c r="AF207" s="87">
        <f t="shared" si="41"/>
        <v>259645.63038778672</v>
      </c>
      <c r="AG207" s="87">
        <f t="shared" si="42"/>
        <v>254854.98565809659</v>
      </c>
      <c r="AH207" s="87">
        <f t="shared" si="43"/>
        <v>249447.62770152482</v>
      </c>
      <c r="AI207" s="87">
        <f t="shared" si="44"/>
        <v>242485.43271940763</v>
      </c>
      <c r="AJ207" s="87">
        <f t="shared" si="45"/>
        <v>238314.68327663385</v>
      </c>
      <c r="AK207" s="87">
        <f t="shared" si="46"/>
        <v>235594.86966907987</v>
      </c>
      <c r="AL207" s="87">
        <f t="shared" si="47"/>
        <v>234250.82024867265</v>
      </c>
      <c r="AM207" s="87">
        <f t="shared" si="48"/>
        <v>227894.28527887393</v>
      </c>
      <c r="AN207" s="87">
        <f t="shared" si="49"/>
        <v>218298.73642502661</v>
      </c>
      <c r="AO207" s="87">
        <f t="shared" si="50"/>
        <v>209107.21068081498</v>
      </c>
      <c r="AP207" s="87">
        <f t="shared" si="51"/>
        <v>200302.69654688594</v>
      </c>
      <c r="AQ207" s="87">
        <f t="shared" si="52"/>
        <v>191868.89879754337</v>
      </c>
      <c r="AR207" s="87">
        <f t="shared" si="53"/>
        <v>183790.20832185732</v>
      </c>
    </row>
    <row r="208" spans="2:44" s="79" customFormat="1" x14ac:dyDescent="0.2">
      <c r="B208" s="86">
        <f>'3. Investeringen'!B189</f>
        <v>175</v>
      </c>
      <c r="C208" s="86" t="str">
        <f>'3. Investeringen'!G189</f>
        <v>Nieuwe investeringen TD</v>
      </c>
      <c r="D208" s="86">
        <f>'3. Investeringen'!K189</f>
        <v>2005</v>
      </c>
      <c r="E208" s="121">
        <f>'3. Investeringen'!N189</f>
        <v>2011</v>
      </c>
      <c r="F208" s="86">
        <f>'3. Investeringen'!O189</f>
        <v>4859.6729999999998</v>
      </c>
      <c r="G208" s="86">
        <f>'3. Investeringen'!P189</f>
        <v>5249.5800927578894</v>
      </c>
      <c r="H208" s="20"/>
      <c r="I208" s="86">
        <f>'6. Investeringen per jaar'!I189</f>
        <v>1</v>
      </c>
      <c r="J208" s="20"/>
      <c r="K208" s="86">
        <f>'8. Afschrijvingen voor GAW'!AO203</f>
        <v>217.48260384282679</v>
      </c>
      <c r="L208" s="86">
        <f>'8. Afschrijvingen voor GAW'!AP203</f>
        <v>223.13715154274027</v>
      </c>
      <c r="M208" s="86">
        <f>'8. Afschrijvingen voor GAW'!AQ203</f>
        <v>228.26930602822327</v>
      </c>
      <c r="N208" s="86">
        <f>'8. Afschrijvingen voor GAW'!AR203</f>
        <v>234.66084659701352</v>
      </c>
      <c r="O208" s="86">
        <f>'8. Afschrijvingen voor GAW'!AS203</f>
        <v>237.00745506298367</v>
      </c>
      <c r="P208" s="86">
        <f>'8. Afschrijvingen voor GAW'!AT203</f>
        <v>238.90351470348753</v>
      </c>
      <c r="Q208" s="86">
        <f>'8. Afschrijvingen voor GAW'!AU203</f>
        <v>239.38132173289452</v>
      </c>
      <c r="R208" s="86">
        <f>'8. Afschrijvingen voor GAW'!AV203</f>
        <v>242.73266023715505</v>
      </c>
      <c r="S208" s="86">
        <f>'8. Afschrijvingen voor GAW'!AW203</f>
        <v>247.8300461021353</v>
      </c>
      <c r="T208" s="86">
        <f>'8. Afschrijvingen voor GAW'!AX203</f>
        <v>254.7692873929951</v>
      </c>
      <c r="U208" s="86">
        <f>'8. Afschrijvingen voor GAW'!AY203</f>
        <v>256.55267240474603</v>
      </c>
      <c r="V208" s="86">
        <f>'8. Afschrijvingen voor GAW'!AZ203</f>
        <v>307.86320688569521</v>
      </c>
      <c r="W208" s="86">
        <f>'8. Afschrijvingen voor GAW'!BA203</f>
        <v>280.49758849585561</v>
      </c>
      <c r="X208" s="86">
        <f>'8. Afschrijvingen voor GAW'!BB203</f>
        <v>255.5644695184462</v>
      </c>
      <c r="Y208" s="86">
        <f>'8. Afschrijvingen voor GAW'!BC203</f>
        <v>249.47960119657844</v>
      </c>
      <c r="Z208" s="86">
        <f>'8. Afschrijvingen voor GAW'!BD203</f>
        <v>249.47960119657844</v>
      </c>
      <c r="AA208" s="20"/>
      <c r="AB208" s="122"/>
      <c r="AC208" s="87">
        <f t="shared" si="38"/>
        <v>5110.8411903064307</v>
      </c>
      <c r="AD208" s="87">
        <f t="shared" si="39"/>
        <v>5020.5859097116581</v>
      </c>
      <c r="AE208" s="87">
        <f t="shared" si="40"/>
        <v>4907.7900796068025</v>
      </c>
      <c r="AF208" s="87">
        <f t="shared" si="41"/>
        <v>4810.5473552387793</v>
      </c>
      <c r="AG208" s="87">
        <f t="shared" si="42"/>
        <v>4621.6453737281836</v>
      </c>
      <c r="AH208" s="87">
        <f t="shared" si="43"/>
        <v>4419.7150220145213</v>
      </c>
      <c r="AI208" s="87">
        <f t="shared" si="44"/>
        <v>4189.1731303256556</v>
      </c>
      <c r="AJ208" s="87">
        <f t="shared" si="45"/>
        <v>4005.08889391306</v>
      </c>
      <c r="AK208" s="87">
        <f t="shared" si="46"/>
        <v>3841.3657145830985</v>
      </c>
      <c r="AL208" s="87">
        <f t="shared" si="47"/>
        <v>3694.1546671984302</v>
      </c>
      <c r="AM208" s="87">
        <f t="shared" si="48"/>
        <v>3463.4610774640728</v>
      </c>
      <c r="AN208" s="87">
        <f t="shared" si="49"/>
        <v>3155.5978705783778</v>
      </c>
      <c r="AO208" s="87">
        <f t="shared" si="50"/>
        <v>2875.100282082522</v>
      </c>
      <c r="AP208" s="87">
        <f t="shared" si="51"/>
        <v>2619.535812564076</v>
      </c>
      <c r="AQ208" s="87">
        <f t="shared" si="52"/>
        <v>2370.0562113674973</v>
      </c>
      <c r="AR208" s="87">
        <f t="shared" si="53"/>
        <v>2120.5766101709187</v>
      </c>
    </row>
    <row r="209" spans="2:44" s="79" customFormat="1" x14ac:dyDescent="0.2">
      <c r="B209" s="86">
        <f>'3. Investeringen'!B190</f>
        <v>176</v>
      </c>
      <c r="C209" s="86" t="str">
        <f>'3. Investeringen'!G190</f>
        <v>Nieuwe investeringen TD</v>
      </c>
      <c r="D209" s="86">
        <f>'3. Investeringen'!K190</f>
        <v>2006</v>
      </c>
      <c r="E209" s="121">
        <f>'3. Investeringen'!N190</f>
        <v>2011</v>
      </c>
      <c r="F209" s="86">
        <f>'3. Investeringen'!O190</f>
        <v>256917.65399999998</v>
      </c>
      <c r="G209" s="86">
        <f>'3. Investeringen'!P190</f>
        <v>272623.75078754523</v>
      </c>
      <c r="H209" s="20"/>
      <c r="I209" s="86">
        <f>'6. Investeringen per jaar'!I190</f>
        <v>1</v>
      </c>
      <c r="J209" s="20"/>
      <c r="K209" s="86">
        <f>'8. Afschrijvingen voor GAW'!AO204</f>
        <v>6832.4223962804526</v>
      </c>
      <c r="L209" s="86">
        <f>'8. Afschrijvingen voor GAW'!AP204</f>
        <v>7010.0653785837458</v>
      </c>
      <c r="M209" s="86">
        <f>'8. Afschrijvingen voor GAW'!AQ204</f>
        <v>7171.2968822911716</v>
      </c>
      <c r="N209" s="86">
        <f>'8. Afschrijvingen voor GAW'!AR204</f>
        <v>7372.0931949953247</v>
      </c>
      <c r="O209" s="86">
        <f>'8. Afschrijvingen voor GAW'!AS204</f>
        <v>7445.8141269452772</v>
      </c>
      <c r="P209" s="86">
        <f>'8. Afschrijvingen voor GAW'!AT204</f>
        <v>7505.3806399608393</v>
      </c>
      <c r="Q209" s="86">
        <f>'8. Afschrijvingen voor GAW'!AU204</f>
        <v>7520.3914012407613</v>
      </c>
      <c r="R209" s="86">
        <f>'8. Afschrijvingen voor GAW'!AV204</f>
        <v>7625.6768808581328</v>
      </c>
      <c r="S209" s="86">
        <f>'8. Afschrijvingen voor GAW'!AW204</f>
        <v>7785.8160953561528</v>
      </c>
      <c r="T209" s="86">
        <f>'8. Afschrijvingen voor GAW'!AX204</f>
        <v>8003.8189460261246</v>
      </c>
      <c r="U209" s="86">
        <f>'8. Afschrijvingen voor GAW'!AY204</f>
        <v>8059.8456786483057</v>
      </c>
      <c r="V209" s="86">
        <f>'8. Afschrijvingen voor GAW'!AZ204</f>
        <v>9671.8148143779654</v>
      </c>
      <c r="W209" s="86">
        <f>'8. Afschrijvingen voor GAW'!BA204</f>
        <v>9278.3850592168274</v>
      </c>
      <c r="X209" s="86">
        <f>'8. Afschrijvingen voor GAW'!BB204</f>
        <v>8900.9592262995338</v>
      </c>
      <c r="Y209" s="86">
        <f>'8. Afschrijvingen voor GAW'!BC204</f>
        <v>8538.8863086195524</v>
      </c>
      <c r="Z209" s="86">
        <f>'8. Afschrijvingen voor GAW'!BD204</f>
        <v>8191.5417808112998</v>
      </c>
      <c r="AA209" s="20"/>
      <c r="AB209" s="122"/>
      <c r="AC209" s="87">
        <f t="shared" si="38"/>
        <v>269880.68465307791</v>
      </c>
      <c r="AD209" s="87">
        <f t="shared" si="39"/>
        <v>269887.5170754742</v>
      </c>
      <c r="AE209" s="87">
        <f t="shared" si="40"/>
        <v>268923.6330859189</v>
      </c>
      <c r="AF209" s="87">
        <f t="shared" si="41"/>
        <v>269081.40161732933</v>
      </c>
      <c r="AG209" s="87">
        <f t="shared" si="42"/>
        <v>264326.40150655736</v>
      </c>
      <c r="AH209" s="87">
        <f t="shared" si="43"/>
        <v>258935.63207864898</v>
      </c>
      <c r="AI209" s="87">
        <f t="shared" si="44"/>
        <v>251933.11194156553</v>
      </c>
      <c r="AJ209" s="87">
        <f t="shared" si="45"/>
        <v>247834.49862788932</v>
      </c>
      <c r="AK209" s="87">
        <f t="shared" si="46"/>
        <v>245253.20700371882</v>
      </c>
      <c r="AL209" s="87">
        <f t="shared" si="47"/>
        <v>244116.47785379682</v>
      </c>
      <c r="AM209" s="87">
        <f t="shared" si="48"/>
        <v>237765.44752012508</v>
      </c>
      <c r="AN209" s="87">
        <f t="shared" si="49"/>
        <v>228093.63270574712</v>
      </c>
      <c r="AO209" s="87">
        <f t="shared" si="50"/>
        <v>218815.2476465303</v>
      </c>
      <c r="AP209" s="87">
        <f t="shared" si="51"/>
        <v>209914.28842023076</v>
      </c>
      <c r="AQ209" s="87">
        <f t="shared" si="52"/>
        <v>201375.40211161121</v>
      </c>
      <c r="AR209" s="87">
        <f t="shared" si="53"/>
        <v>193183.86033079991</v>
      </c>
    </row>
    <row r="210" spans="2:44" s="79" customFormat="1" x14ac:dyDescent="0.2">
      <c r="B210" s="86">
        <f>'3. Investeringen'!B191</f>
        <v>177</v>
      </c>
      <c r="C210" s="86" t="str">
        <f>'3. Investeringen'!G191</f>
        <v>Nieuwe investeringen TD</v>
      </c>
      <c r="D210" s="86">
        <f>'3. Investeringen'!K191</f>
        <v>2006</v>
      </c>
      <c r="E210" s="121">
        <f>'3. Investeringen'!N191</f>
        <v>2011</v>
      </c>
      <c r="F210" s="86">
        <f>'3. Investeringen'!O191</f>
        <v>-62.05</v>
      </c>
      <c r="G210" s="86">
        <f>'3. Investeringen'!P191</f>
        <v>-65.843290536847178</v>
      </c>
      <c r="H210" s="20"/>
      <c r="I210" s="86">
        <f>'6. Investeringen per jaar'!I191</f>
        <v>1</v>
      </c>
      <c r="J210" s="20"/>
      <c r="K210" s="86">
        <f>'8. Afschrijvingen voor GAW'!AO205</f>
        <v>-2.6208211723490153</v>
      </c>
      <c r="L210" s="86">
        <f>'8. Afschrijvingen voor GAW'!AP205</f>
        <v>-2.68896252283009</v>
      </c>
      <c r="M210" s="86">
        <f>'8. Afschrijvingen voor GAW'!AQ205</f>
        <v>-2.7508086608551818</v>
      </c>
      <c r="N210" s="86">
        <f>'8. Afschrijvingen voor GAW'!AR205</f>
        <v>-2.8278313033591274</v>
      </c>
      <c r="O210" s="86">
        <f>'8. Afschrijvingen voor GAW'!AS205</f>
        <v>-2.8561096163927187</v>
      </c>
      <c r="P210" s="86">
        <f>'8. Afschrijvingen voor GAW'!AT205</f>
        <v>-2.8789584933238599</v>
      </c>
      <c r="Q210" s="86">
        <f>'8. Afschrijvingen voor GAW'!AU205</f>
        <v>-2.8847164103105079</v>
      </c>
      <c r="R210" s="86">
        <f>'8. Afschrijvingen voor GAW'!AV205</f>
        <v>-2.9251024400548555</v>
      </c>
      <c r="S210" s="86">
        <f>'8. Afschrijvingen voor GAW'!AW205</f>
        <v>-2.9865295912960068</v>
      </c>
      <c r="T210" s="86">
        <f>'8. Afschrijvingen voor GAW'!AX205</f>
        <v>-3.0701524198522949</v>
      </c>
      <c r="U210" s="86">
        <f>'8. Afschrijvingen voor GAW'!AY205</f>
        <v>-3.0916434867912606</v>
      </c>
      <c r="V210" s="86">
        <f>'8. Afschrijvingen voor GAW'!AZ205</f>
        <v>-3.7099721841495121</v>
      </c>
      <c r="W210" s="86">
        <f>'8. Afschrijvingen voor GAW'!BA205</f>
        <v>-3.402940003392311</v>
      </c>
      <c r="X210" s="86">
        <f>'8. Afschrijvingen voor GAW'!BB205</f>
        <v>-3.1213173824219127</v>
      </c>
      <c r="Y210" s="86">
        <f>'8. Afschrijvingen voor GAW'!BC205</f>
        <v>-3.0082261729138722</v>
      </c>
      <c r="Z210" s="86">
        <f>'8. Afschrijvingen voor GAW'!BD205</f>
        <v>-3.0082261729138722</v>
      </c>
      <c r="AA210" s="20"/>
      <c r="AB210" s="122"/>
      <c r="AC210" s="87">
        <f t="shared" si="38"/>
        <v>-64.210118722550874</v>
      </c>
      <c r="AD210" s="87">
        <f t="shared" si="39"/>
        <v>-63.190619286507108</v>
      </c>
      <c r="AE210" s="87">
        <f t="shared" si="40"/>
        <v>-61.893194869241583</v>
      </c>
      <c r="AF210" s="87">
        <f t="shared" si="41"/>
        <v>-60.79837302222122</v>
      </c>
      <c r="AG210" s="87">
        <f t="shared" si="42"/>
        <v>-58.550247136050714</v>
      </c>
      <c r="AH210" s="87">
        <f t="shared" si="43"/>
        <v>-56.139690619815262</v>
      </c>
      <c r="AI210" s="87">
        <f t="shared" si="44"/>
        <v>-53.367253590744383</v>
      </c>
      <c r="AJ210" s="87">
        <f t="shared" si="45"/>
        <v>-51.189292700959946</v>
      </c>
      <c r="AK210" s="87">
        <f t="shared" si="46"/>
        <v>-49.277738256384097</v>
      </c>
      <c r="AL210" s="87">
        <f t="shared" si="47"/>
        <v>-47.587362507710559</v>
      </c>
      <c r="AM210" s="87">
        <f t="shared" si="48"/>
        <v>-44.828830558473264</v>
      </c>
      <c r="AN210" s="87">
        <f t="shared" si="49"/>
        <v>-41.11885837432375</v>
      </c>
      <c r="AO210" s="87">
        <f t="shared" si="50"/>
        <v>-37.715918370931441</v>
      </c>
      <c r="AP210" s="87">
        <f t="shared" si="51"/>
        <v>-34.594600988509526</v>
      </c>
      <c r="AQ210" s="87">
        <f t="shared" si="52"/>
        <v>-31.586374815595654</v>
      </c>
      <c r="AR210" s="87">
        <f t="shared" si="53"/>
        <v>-28.578148642681782</v>
      </c>
    </row>
    <row r="211" spans="2:44" s="79" customFormat="1" x14ac:dyDescent="0.2">
      <c r="B211" s="86">
        <f>'3. Investeringen'!B192</f>
        <v>178</v>
      </c>
      <c r="C211" s="86" t="str">
        <f>'3. Investeringen'!G192</f>
        <v>Nieuwe investeringen TD</v>
      </c>
      <c r="D211" s="86">
        <f>'3. Investeringen'!K192</f>
        <v>2007</v>
      </c>
      <c r="E211" s="121">
        <f>'3. Investeringen'!N192</f>
        <v>2011</v>
      </c>
      <c r="F211" s="86">
        <f>'3. Investeringen'!O192</f>
        <v>204781.8698888889</v>
      </c>
      <c r="G211" s="86">
        <f>'3. Investeringen'!P192</f>
        <v>214300.55223284892</v>
      </c>
      <c r="H211" s="20"/>
      <c r="I211" s="86">
        <f>'6. Investeringen per jaar'!I192</f>
        <v>1</v>
      </c>
      <c r="J211" s="20"/>
      <c r="K211" s="86">
        <f>'8. Afschrijvingen voor GAW'!AO206</f>
        <v>5241.3267594299177</v>
      </c>
      <c r="L211" s="86">
        <f>'8. Afschrijvingen voor GAW'!AP206</f>
        <v>5377.6012551750955</v>
      </c>
      <c r="M211" s="86">
        <f>'8. Afschrijvingen voor GAW'!AQ206</f>
        <v>5501.2860840441217</v>
      </c>
      <c r="N211" s="86">
        <f>'8. Afschrijvingen voor GAW'!AR206</f>
        <v>5655.3220943973565</v>
      </c>
      <c r="O211" s="86">
        <f>'8. Afschrijvingen voor GAW'!AS206</f>
        <v>5711.8753153413309</v>
      </c>
      <c r="P211" s="86">
        <f>'8. Afschrijvingen voor GAW'!AT206</f>
        <v>5757.5703178640615</v>
      </c>
      <c r="Q211" s="86">
        <f>'8. Afschrijvingen voor GAW'!AU206</f>
        <v>5769.0854584997887</v>
      </c>
      <c r="R211" s="86">
        <f>'8. Afschrijvingen voor GAW'!AV206</f>
        <v>5849.8526549187854</v>
      </c>
      <c r="S211" s="86">
        <f>'8. Afschrijvingen voor GAW'!AW206</f>
        <v>5972.6995606720793</v>
      </c>
      <c r="T211" s="86">
        <f>'8. Afschrijvingen voor GAW'!AX206</f>
        <v>6139.9351483708979</v>
      </c>
      <c r="U211" s="86">
        <f>'8. Afschrijvingen voor GAW'!AY206</f>
        <v>6182.9146944094937</v>
      </c>
      <c r="V211" s="86">
        <f>'8. Afschrijvingen voor GAW'!AZ206</f>
        <v>7419.4976332913911</v>
      </c>
      <c r="W211" s="86">
        <f>'8. Afschrijvingen voor GAW'!BA206</f>
        <v>7127.5829723094348</v>
      </c>
      <c r="X211" s="86">
        <f>'8. Afschrijvingen voor GAW'!BB206</f>
        <v>6847.1534783169318</v>
      </c>
      <c r="Y211" s="86">
        <f>'8. Afschrijvingen voor GAW'!BC206</f>
        <v>6577.7572758913475</v>
      </c>
      <c r="Z211" s="86">
        <f>'8. Afschrijvingen voor GAW'!BD206</f>
        <v>6318.9602683152943</v>
      </c>
      <c r="AA211" s="20"/>
      <c r="AB211" s="122"/>
      <c r="AC211" s="87">
        <f t="shared" si="38"/>
        <v>212273.73375691171</v>
      </c>
      <c r="AD211" s="87">
        <f t="shared" si="39"/>
        <v>212415.24957941633</v>
      </c>
      <c r="AE211" s="87">
        <f t="shared" si="40"/>
        <v>211799.51423569876</v>
      </c>
      <c r="AF211" s="87">
        <f t="shared" si="41"/>
        <v>212074.57853990098</v>
      </c>
      <c r="AG211" s="87">
        <f t="shared" si="42"/>
        <v>208483.44900995865</v>
      </c>
      <c r="AH211" s="87">
        <f t="shared" si="43"/>
        <v>204393.74628417427</v>
      </c>
      <c r="AI211" s="87">
        <f t="shared" si="44"/>
        <v>199033.44831824282</v>
      </c>
      <c r="AJ211" s="87">
        <f t="shared" si="45"/>
        <v>195970.06393977944</v>
      </c>
      <c r="AK211" s="87">
        <f t="shared" si="46"/>
        <v>194112.73572184271</v>
      </c>
      <c r="AL211" s="87">
        <f t="shared" si="47"/>
        <v>193407.95717368342</v>
      </c>
      <c r="AM211" s="87">
        <f t="shared" si="48"/>
        <v>188578.89817948968</v>
      </c>
      <c r="AN211" s="87">
        <f t="shared" si="49"/>
        <v>181159.4005461983</v>
      </c>
      <c r="AO211" s="87">
        <f t="shared" si="50"/>
        <v>174031.81757388887</v>
      </c>
      <c r="AP211" s="87">
        <f t="shared" si="51"/>
        <v>167184.66409557193</v>
      </c>
      <c r="AQ211" s="87">
        <f t="shared" si="52"/>
        <v>160606.90681968059</v>
      </c>
      <c r="AR211" s="87">
        <f t="shared" si="53"/>
        <v>154287.94655136528</v>
      </c>
    </row>
    <row r="212" spans="2:44" s="79" customFormat="1" x14ac:dyDescent="0.2">
      <c r="B212" s="86">
        <f>'3. Investeringen'!B193</f>
        <v>179</v>
      </c>
      <c r="C212" s="86" t="str">
        <f>'3. Investeringen'!G193</f>
        <v>Nieuwe investeringen TD</v>
      </c>
      <c r="D212" s="86">
        <f>'3. Investeringen'!K193</f>
        <v>2007</v>
      </c>
      <c r="E212" s="121">
        <f>'3. Investeringen'!N193</f>
        <v>2011</v>
      </c>
      <c r="F212" s="86">
        <f>'3. Investeringen'!O193</f>
        <v>6277.7263333333331</v>
      </c>
      <c r="G212" s="86">
        <f>'3. Investeringen'!P193</f>
        <v>6569.5279603120061</v>
      </c>
      <c r="H212" s="20"/>
      <c r="I212" s="86">
        <f>'6. Investeringen per jaar'!I193</f>
        <v>1</v>
      </c>
      <c r="J212" s="20"/>
      <c r="K212" s="86">
        <f>'8. Afschrijvingen voor GAW'!AO207</f>
        <v>251.62531621572396</v>
      </c>
      <c r="L212" s="86">
        <f>'8. Afschrijvingen voor GAW'!AP207</f>
        <v>258.16757443733275</v>
      </c>
      <c r="M212" s="86">
        <f>'8. Afschrijvingen voor GAW'!AQ207</f>
        <v>264.1054286493914</v>
      </c>
      <c r="N212" s="86">
        <f>'8. Afschrijvingen voor GAW'!AR207</f>
        <v>271.50038065157435</v>
      </c>
      <c r="O212" s="86">
        <f>'8. Afschrijvingen voor GAW'!AS207</f>
        <v>274.21538445809011</v>
      </c>
      <c r="P212" s="86">
        <f>'8. Afschrijvingen voor GAW'!AT207</f>
        <v>276.40910753375482</v>
      </c>
      <c r="Q212" s="86">
        <f>'8. Afschrijvingen voor GAW'!AU207</f>
        <v>276.9619257488223</v>
      </c>
      <c r="R212" s="86">
        <f>'8. Afschrijvingen voor GAW'!AV207</f>
        <v>280.8393927093058</v>
      </c>
      <c r="S212" s="86">
        <f>'8. Afschrijvingen voor GAW'!AW207</f>
        <v>286.73701995620115</v>
      </c>
      <c r="T212" s="86">
        <f>'8. Afschrijvingen voor GAW'!AX207</f>
        <v>294.76565651497481</v>
      </c>
      <c r="U212" s="86">
        <f>'8. Afschrijvingen voor GAW'!AY207</f>
        <v>296.82901611057963</v>
      </c>
      <c r="V212" s="86">
        <f>'8. Afschrijvingen voor GAW'!AZ207</f>
        <v>356.19481933269549</v>
      </c>
      <c r="W212" s="86">
        <f>'8. Afschrijvingen voor GAW'!BA207</f>
        <v>328.61844622306751</v>
      </c>
      <c r="X212" s="86">
        <f>'8. Afschrijvingen voor GAW'!BB207</f>
        <v>303.17701812837845</v>
      </c>
      <c r="Y212" s="86">
        <f>'8. Afschrijvingen voor GAW'!BC207</f>
        <v>289.02875728238746</v>
      </c>
      <c r="Z212" s="86">
        <f>'8. Afschrijvingen voor GAW'!BD207</f>
        <v>289.02875728238746</v>
      </c>
      <c r="AA212" s="20"/>
      <c r="AB212" s="122"/>
      <c r="AC212" s="87">
        <f t="shared" si="38"/>
        <v>6416.4455635009617</v>
      </c>
      <c r="AD212" s="87">
        <f t="shared" si="39"/>
        <v>6325.1055737146544</v>
      </c>
      <c r="AE212" s="87">
        <f t="shared" si="40"/>
        <v>6206.4775732606995</v>
      </c>
      <c r="AF212" s="87">
        <f t="shared" si="41"/>
        <v>6108.7585646604248</v>
      </c>
      <c r="AG212" s="87">
        <f t="shared" si="42"/>
        <v>5895.6307658489395</v>
      </c>
      <c r="AH212" s="87">
        <f t="shared" si="43"/>
        <v>5666.3867044419767</v>
      </c>
      <c r="AI212" s="87">
        <f t="shared" si="44"/>
        <v>5400.757552102039</v>
      </c>
      <c r="AJ212" s="87">
        <f t="shared" si="45"/>
        <v>5195.5287651221615</v>
      </c>
      <c r="AK212" s="87">
        <f t="shared" si="46"/>
        <v>5017.8978492335254</v>
      </c>
      <c r="AL212" s="87">
        <f t="shared" si="47"/>
        <v>4863.6333324970901</v>
      </c>
      <c r="AM212" s="87">
        <f t="shared" si="48"/>
        <v>4600.8497497139897</v>
      </c>
      <c r="AN212" s="87">
        <f t="shared" si="49"/>
        <v>4244.6549303812944</v>
      </c>
      <c r="AO212" s="87">
        <f t="shared" si="50"/>
        <v>3916.0364841582268</v>
      </c>
      <c r="AP212" s="87">
        <f t="shared" si="51"/>
        <v>3612.8594660298486</v>
      </c>
      <c r="AQ212" s="87">
        <f t="shared" si="52"/>
        <v>3323.8307087474614</v>
      </c>
      <c r="AR212" s="87">
        <f t="shared" si="53"/>
        <v>3034.8019514650741</v>
      </c>
    </row>
    <row r="213" spans="2:44" s="79" customFormat="1" x14ac:dyDescent="0.2">
      <c r="B213" s="86">
        <f>'3. Investeringen'!B194</f>
        <v>180</v>
      </c>
      <c r="C213" s="86" t="str">
        <f>'3. Investeringen'!G194</f>
        <v>Nieuwe investeringen TD</v>
      </c>
      <c r="D213" s="86">
        <f>'3. Investeringen'!K194</f>
        <v>2007</v>
      </c>
      <c r="E213" s="121">
        <f>'3. Investeringen'!N194</f>
        <v>2011</v>
      </c>
      <c r="F213" s="86">
        <f>'3. Investeringen'!O194</f>
        <v>400197.06299999997</v>
      </c>
      <c r="G213" s="86">
        <f>'3. Investeringen'!P194</f>
        <v>418799.04529340152</v>
      </c>
      <c r="H213" s="20"/>
      <c r="I213" s="86">
        <f>'6. Investeringen per jaar'!I194</f>
        <v>1</v>
      </c>
      <c r="J213" s="20"/>
      <c r="K213" s="86">
        <f>'8. Afschrijvingen voor GAW'!AO208</f>
        <v>283387.35398186819</v>
      </c>
      <c r="L213" s="86">
        <f>'8. Afschrijvingen voor GAW'!AP208</f>
        <v>145377.7125926984</v>
      </c>
      <c r="M213" s="86">
        <f>'8. Afschrijvingen voor GAW'!AQ208</f>
        <v>0</v>
      </c>
      <c r="N213" s="86">
        <f>'8. Afschrijvingen voor GAW'!AR208</f>
        <v>0</v>
      </c>
      <c r="O213" s="86">
        <f>'8. Afschrijvingen voor GAW'!AS208</f>
        <v>0</v>
      </c>
      <c r="P213" s="86">
        <f>'8. Afschrijvingen voor GAW'!AT208</f>
        <v>0</v>
      </c>
      <c r="Q213" s="86">
        <f>'8. Afschrijvingen voor GAW'!AU208</f>
        <v>0</v>
      </c>
      <c r="R213" s="86">
        <f>'8. Afschrijvingen voor GAW'!AV208</f>
        <v>0</v>
      </c>
      <c r="S213" s="86">
        <f>'8. Afschrijvingen voor GAW'!AW208</f>
        <v>0</v>
      </c>
      <c r="T213" s="86">
        <f>'8. Afschrijvingen voor GAW'!AX208</f>
        <v>0</v>
      </c>
      <c r="U213" s="86">
        <f>'8. Afschrijvingen voor GAW'!AY208</f>
        <v>0</v>
      </c>
      <c r="V213" s="86">
        <f>'8. Afschrijvingen voor GAW'!AZ208</f>
        <v>0</v>
      </c>
      <c r="W213" s="86">
        <f>'8. Afschrijvingen voor GAW'!BA208</f>
        <v>0</v>
      </c>
      <c r="X213" s="86">
        <f>'8. Afschrijvingen voor GAW'!BB208</f>
        <v>0</v>
      </c>
      <c r="Y213" s="86">
        <f>'8. Afschrijvingen voor GAW'!BC208</f>
        <v>0</v>
      </c>
      <c r="Z213" s="86">
        <f>'8. Afschrijvingen voor GAW'!BD208</f>
        <v>0</v>
      </c>
      <c r="AA213" s="20"/>
      <c r="AB213" s="122"/>
      <c r="AC213" s="87">
        <f t="shared" si="38"/>
        <v>141693.6769909343</v>
      </c>
      <c r="AD213" s="87">
        <f t="shared" si="39"/>
        <v>2.0372681319713593E-10</v>
      </c>
      <c r="AE213" s="87">
        <f t="shared" si="40"/>
        <v>2.0841252990067004E-10</v>
      </c>
      <c r="AF213" s="87">
        <f t="shared" si="41"/>
        <v>2.142480807378888E-10</v>
      </c>
      <c r="AG213" s="87">
        <f t="shared" si="42"/>
        <v>2.1639056154526768E-10</v>
      </c>
      <c r="AH213" s="87">
        <f t="shared" si="43"/>
        <v>2.1812168603762984E-10</v>
      </c>
      <c r="AI213" s="87">
        <f t="shared" si="44"/>
        <v>2.185579294097051E-10</v>
      </c>
      <c r="AJ213" s="87">
        <f t="shared" si="45"/>
        <v>2.2161774042144097E-10</v>
      </c>
      <c r="AK213" s="87">
        <f t="shared" si="46"/>
        <v>2.262717129702912E-10</v>
      </c>
      <c r="AL213" s="87">
        <f t="shared" si="47"/>
        <v>2.3260732093345935E-10</v>
      </c>
      <c r="AM213" s="87">
        <f t="shared" si="48"/>
        <v>2.3423557217999353E-10</v>
      </c>
      <c r="AN213" s="87">
        <f t="shared" si="49"/>
        <v>2.3423557217999353E-10</v>
      </c>
      <c r="AO213" s="87">
        <f t="shared" si="50"/>
        <v>2.3423557217999353E-10</v>
      </c>
      <c r="AP213" s="87">
        <f t="shared" si="51"/>
        <v>2.3423557217999353E-10</v>
      </c>
      <c r="AQ213" s="87">
        <f t="shared" si="52"/>
        <v>2.3423557217999353E-10</v>
      </c>
      <c r="AR213" s="87">
        <f t="shared" si="53"/>
        <v>2.3423557217999353E-10</v>
      </c>
    </row>
    <row r="214" spans="2:44" s="79" customFormat="1" x14ac:dyDescent="0.2">
      <c r="B214" s="86">
        <f>'3. Investeringen'!B195</f>
        <v>181</v>
      </c>
      <c r="C214" s="86" t="str">
        <f>'3. Investeringen'!G195</f>
        <v>Nieuwe investeringen TD</v>
      </c>
      <c r="D214" s="86">
        <f>'3. Investeringen'!K195</f>
        <v>2008</v>
      </c>
      <c r="E214" s="121">
        <f>'3. Investeringen'!N195</f>
        <v>2011</v>
      </c>
      <c r="F214" s="86">
        <f>'3. Investeringen'!O195</f>
        <v>12886.363636363636</v>
      </c>
      <c r="G214" s="86">
        <f>'3. Investeringen'!P195</f>
        <v>13338.623454545452</v>
      </c>
      <c r="H214" s="20"/>
      <c r="I214" s="86">
        <f>'6. Investeringen per jaar'!I195</f>
        <v>1</v>
      </c>
      <c r="J214" s="20"/>
      <c r="K214" s="86">
        <f>'8. Afschrijvingen voor GAW'!AO209</f>
        <v>257.88005345454548</v>
      </c>
      <c r="L214" s="86">
        <f>'8. Afschrijvingen voor GAW'!AP209</f>
        <v>264.5849348443636</v>
      </c>
      <c r="M214" s="86">
        <f>'8. Afschrijvingen voor GAW'!AQ209</f>
        <v>270.67038834578392</v>
      </c>
      <c r="N214" s="86">
        <f>'8. Afschrijvingen voor GAW'!AR209</f>
        <v>278.24915921946587</v>
      </c>
      <c r="O214" s="86">
        <f>'8. Afschrijvingen voor GAW'!AS209</f>
        <v>281.03165081166048</v>
      </c>
      <c r="P214" s="86">
        <f>'8. Afschrijvingen voor GAW'!AT209</f>
        <v>283.27990401815379</v>
      </c>
      <c r="Q214" s="86">
        <f>'8. Afschrijvingen voor GAW'!AU209</f>
        <v>283.84646382619007</v>
      </c>
      <c r="R214" s="86">
        <f>'8. Afschrijvingen voor GAW'!AV209</f>
        <v>287.82031431975673</v>
      </c>
      <c r="S214" s="86">
        <f>'8. Afschrijvingen voor GAW'!AW209</f>
        <v>293.8645409204716</v>
      </c>
      <c r="T214" s="86">
        <f>'8. Afschrijvingen voor GAW'!AX209</f>
        <v>302.09274806624478</v>
      </c>
      <c r="U214" s="86">
        <f>'8. Afschrijvingen voor GAW'!AY209</f>
        <v>304.20739730270844</v>
      </c>
      <c r="V214" s="86">
        <f>'8. Afschrijvingen voor GAW'!AZ209</f>
        <v>365.04887676325012</v>
      </c>
      <c r="W214" s="86">
        <f>'8. Afschrijvingen voor GAW'!BA209</f>
        <v>354.49324659178268</v>
      </c>
      <c r="X214" s="86">
        <f>'8. Afschrijvingen voor GAW'!BB209</f>
        <v>344.24283946141787</v>
      </c>
      <c r="Y214" s="86">
        <f>'8. Afschrijvingen voor GAW'!BC209</f>
        <v>334.28882964566606</v>
      </c>
      <c r="Z214" s="86">
        <f>'8. Afschrijvingen voor GAW'!BD209</f>
        <v>324.62264661976724</v>
      </c>
      <c r="AA214" s="20"/>
      <c r="AB214" s="122"/>
      <c r="AC214" s="87">
        <f t="shared" si="38"/>
        <v>13280.822752909085</v>
      </c>
      <c r="AD214" s="87">
        <f t="shared" si="39"/>
        <v>13361.539209640358</v>
      </c>
      <c r="AE214" s="87">
        <f t="shared" si="40"/>
        <v>13398.184223116301</v>
      </c>
      <c r="AF214" s="87">
        <f t="shared" si="41"/>
        <v>13495.084222144093</v>
      </c>
      <c r="AG214" s="87">
        <f t="shared" si="42"/>
        <v>13349.003413553872</v>
      </c>
      <c r="AH214" s="87">
        <f t="shared" si="43"/>
        <v>13172.515536844148</v>
      </c>
      <c r="AI214" s="87">
        <f t="shared" si="44"/>
        <v>12915.014104091646</v>
      </c>
      <c r="AJ214" s="87">
        <f t="shared" si="45"/>
        <v>12808.003987229173</v>
      </c>
      <c r="AK214" s="87">
        <f t="shared" si="46"/>
        <v>12783.107530040514</v>
      </c>
      <c r="AL214" s="87">
        <f t="shared" si="47"/>
        <v>12838.941792815403</v>
      </c>
      <c r="AM214" s="87">
        <f t="shared" si="48"/>
        <v>12624.6069880624</v>
      </c>
      <c r="AN214" s="87">
        <f t="shared" si="49"/>
        <v>12259.558111299149</v>
      </c>
      <c r="AO214" s="87">
        <f t="shared" si="50"/>
        <v>11905.064864707367</v>
      </c>
      <c r="AP214" s="87">
        <f t="shared" si="51"/>
        <v>11560.822025245949</v>
      </c>
      <c r="AQ214" s="87">
        <f t="shared" si="52"/>
        <v>11226.533195600283</v>
      </c>
      <c r="AR214" s="87">
        <f t="shared" si="53"/>
        <v>10901.910548980515</v>
      </c>
    </row>
    <row r="215" spans="2:44" s="79" customFormat="1" x14ac:dyDescent="0.2">
      <c r="B215" s="86">
        <f>'3. Investeringen'!B196</f>
        <v>182</v>
      </c>
      <c r="C215" s="86" t="str">
        <f>'3. Investeringen'!G196</f>
        <v>Nieuwe investeringen TD</v>
      </c>
      <c r="D215" s="86">
        <f>'3. Investeringen'!K196</f>
        <v>2008</v>
      </c>
      <c r="E215" s="121">
        <f>'3. Investeringen'!N196</f>
        <v>2011</v>
      </c>
      <c r="F215" s="86">
        <f>'3. Investeringen'!O196</f>
        <v>194408.14666666667</v>
      </c>
      <c r="G215" s="86">
        <f>'3. Investeringen'!P196</f>
        <v>201231.09498208002</v>
      </c>
      <c r="H215" s="20"/>
      <c r="I215" s="86">
        <f>'6. Investeringen per jaar'!I196</f>
        <v>1</v>
      </c>
      <c r="J215" s="20"/>
      <c r="K215" s="86">
        <f>'8. Afschrijvingen voor GAW'!AO210</f>
        <v>4805.8720331014401</v>
      </c>
      <c r="L215" s="86">
        <f>'8. Afschrijvingen voor GAW'!AP210</f>
        <v>4930.8247059620771</v>
      </c>
      <c r="M215" s="86">
        <f>'8. Afschrijvingen voor GAW'!AQ210</f>
        <v>5044.233674199204</v>
      </c>
      <c r="N215" s="86">
        <f>'8. Afschrijvingen voor GAW'!AR210</f>
        <v>5185.4722170767818</v>
      </c>
      <c r="O215" s="86">
        <f>'8. Afschrijvingen voor GAW'!AS210</f>
        <v>5237.3269392475495</v>
      </c>
      <c r="P215" s="86">
        <f>'8. Afschrijvingen voor GAW'!AT210</f>
        <v>5279.2255547615296</v>
      </c>
      <c r="Q215" s="86">
        <f>'8. Afschrijvingen voor GAW'!AU210</f>
        <v>5289.7840058710526</v>
      </c>
      <c r="R215" s="86">
        <f>'8. Afschrijvingen voor GAW'!AV210</f>
        <v>5363.8409819532471</v>
      </c>
      <c r="S215" s="86">
        <f>'8. Afschrijvingen voor GAW'!AW210</f>
        <v>5476.4816425742647</v>
      </c>
      <c r="T215" s="86">
        <f>'8. Afschrijvingen voor GAW'!AX210</f>
        <v>5629.8231285663442</v>
      </c>
      <c r="U215" s="86">
        <f>'8. Afschrijvingen voor GAW'!AY210</f>
        <v>5669.231890466308</v>
      </c>
      <c r="V215" s="86">
        <f>'8. Afschrijvingen voor GAW'!AZ210</f>
        <v>6803.0782685595686</v>
      </c>
      <c r="W215" s="86">
        <f>'8. Afschrijvingen voor GAW'!BA210</f>
        <v>6543.9133821382511</v>
      </c>
      <c r="X215" s="86">
        <f>'8. Afschrijvingen voor GAW'!BB210</f>
        <v>6294.6214437710787</v>
      </c>
      <c r="Y215" s="86">
        <f>'8. Afschrijvingen voor GAW'!BC210</f>
        <v>6054.8263411512289</v>
      </c>
      <c r="Z215" s="86">
        <f>'8. Afschrijvingen voor GAW'!BD210</f>
        <v>5824.1662900597539</v>
      </c>
      <c r="AA215" s="20"/>
      <c r="AB215" s="122"/>
      <c r="AC215" s="87">
        <f t="shared" si="38"/>
        <v>199443.68937370976</v>
      </c>
      <c r="AD215" s="87">
        <f t="shared" si="39"/>
        <v>199698.40059146413</v>
      </c>
      <c r="AE215" s="87">
        <f t="shared" si="40"/>
        <v>199247.23013086859</v>
      </c>
      <c r="AF215" s="87">
        <f t="shared" si="41"/>
        <v>199640.68035745612</v>
      </c>
      <c r="AG215" s="87">
        <f t="shared" si="42"/>
        <v>196399.76022178313</v>
      </c>
      <c r="AH215" s="87">
        <f t="shared" si="43"/>
        <v>192691.73274879585</v>
      </c>
      <c r="AI215" s="87">
        <f t="shared" si="44"/>
        <v>187787.33220842239</v>
      </c>
      <c r="AJ215" s="87">
        <f t="shared" si="45"/>
        <v>185052.51387738704</v>
      </c>
      <c r="AK215" s="87">
        <f t="shared" si="46"/>
        <v>183462.13502623787</v>
      </c>
      <c r="AL215" s="87">
        <f t="shared" si="47"/>
        <v>182969.25167840617</v>
      </c>
      <c r="AM215" s="87">
        <f t="shared" si="48"/>
        <v>178580.80454968871</v>
      </c>
      <c r="AN215" s="87">
        <f t="shared" si="49"/>
        <v>171777.72628112914</v>
      </c>
      <c r="AO215" s="87">
        <f t="shared" si="50"/>
        <v>165233.8128989909</v>
      </c>
      <c r="AP215" s="87">
        <f t="shared" si="51"/>
        <v>158939.19145521981</v>
      </c>
      <c r="AQ215" s="87">
        <f t="shared" si="52"/>
        <v>152884.36511406858</v>
      </c>
      <c r="AR215" s="87">
        <f t="shared" si="53"/>
        <v>147060.19882400884</v>
      </c>
    </row>
    <row r="216" spans="2:44" s="79" customFormat="1" x14ac:dyDescent="0.2">
      <c r="B216" s="86">
        <f>'3. Investeringen'!B197</f>
        <v>183</v>
      </c>
      <c r="C216" s="86" t="str">
        <f>'3. Investeringen'!G197</f>
        <v>Nieuwe investeringen TD</v>
      </c>
      <c r="D216" s="86">
        <f>'3. Investeringen'!K197</f>
        <v>2008</v>
      </c>
      <c r="E216" s="121">
        <f>'3. Investeringen'!N197</f>
        <v>2011</v>
      </c>
      <c r="F216" s="86">
        <f>'3. Investeringen'!O197</f>
        <v>91259.281666666662</v>
      </c>
      <c r="G216" s="86">
        <f>'3. Investeringen'!P197</f>
        <v>94462.117416039997</v>
      </c>
      <c r="H216" s="20"/>
      <c r="I216" s="86">
        <f>'6. Investeringen per jaar'!I197</f>
        <v>1</v>
      </c>
      <c r="J216" s="20"/>
      <c r="K216" s="86">
        <f>'8. Afschrijvingen voor GAW'!AO211</f>
        <v>3486.5108791738398</v>
      </c>
      <c r="L216" s="86">
        <f>'8. Afschrijvingen voor GAW'!AP211</f>
        <v>3577.1601620323595</v>
      </c>
      <c r="M216" s="86">
        <f>'8. Afschrijvingen voor GAW'!AQ211</f>
        <v>3659.4348457591032</v>
      </c>
      <c r="N216" s="86">
        <f>'8. Afschrijvingen voor GAW'!AR211</f>
        <v>3761.8990214403575</v>
      </c>
      <c r="O216" s="86">
        <f>'8. Afschrijvingen voor GAW'!AS211</f>
        <v>3799.5180116547613</v>
      </c>
      <c r="P216" s="86">
        <f>'8. Afschrijvingen voor GAW'!AT211</f>
        <v>3829.9141557479993</v>
      </c>
      <c r="Q216" s="86">
        <f>'8. Afschrijvingen voor GAW'!AU211</f>
        <v>3837.5739840594952</v>
      </c>
      <c r="R216" s="86">
        <f>'8. Afschrijvingen voor GAW'!AV211</f>
        <v>3891.3000198363279</v>
      </c>
      <c r="S216" s="86">
        <f>'8. Afschrijvingen voor GAW'!AW211</f>
        <v>3973.0173202528904</v>
      </c>
      <c r="T216" s="86">
        <f>'8. Afschrijvingen voor GAW'!AX211</f>
        <v>4084.2618052199709</v>
      </c>
      <c r="U216" s="86">
        <f>'8. Afschrijvingen voor GAW'!AY211</f>
        <v>4112.8516378565109</v>
      </c>
      <c r="V216" s="86">
        <f>'8. Afschrijvingen voor GAW'!AZ211</f>
        <v>4935.4219654278131</v>
      </c>
      <c r="W216" s="86">
        <f>'8. Afschrijvingen voor GAW'!BA211</f>
        <v>4576.4821861239716</v>
      </c>
      <c r="X216" s="86">
        <f>'8. Afschrijvingen voor GAW'!BB211</f>
        <v>4243.6471180422286</v>
      </c>
      <c r="Y216" s="86">
        <f>'8. Afschrijvingen voor GAW'!BC211</f>
        <v>4007.888944817661</v>
      </c>
      <c r="Z216" s="86">
        <f>'8. Afschrijvingen voor GAW'!BD211</f>
        <v>4007.888944817661</v>
      </c>
      <c r="AA216" s="20"/>
      <c r="AB216" s="122"/>
      <c r="AC216" s="87">
        <f t="shared" si="38"/>
        <v>92392.538298106738</v>
      </c>
      <c r="AD216" s="87">
        <f t="shared" si="39"/>
        <v>91217.584131825148</v>
      </c>
      <c r="AE216" s="87">
        <f t="shared" si="40"/>
        <v>89656.153721098017</v>
      </c>
      <c r="AF216" s="87">
        <f t="shared" si="41"/>
        <v>88404.627003848407</v>
      </c>
      <c r="AG216" s="87">
        <f t="shared" si="42"/>
        <v>85489.155262232132</v>
      </c>
      <c r="AH216" s="87">
        <f t="shared" si="43"/>
        <v>82343.154348581986</v>
      </c>
      <c r="AI216" s="87">
        <f t="shared" si="44"/>
        <v>78670.266673219652</v>
      </c>
      <c r="AJ216" s="87">
        <f t="shared" si="45"/>
        <v>75880.350386808394</v>
      </c>
      <c r="AK216" s="87">
        <f t="shared" si="46"/>
        <v>73500.820424678459</v>
      </c>
      <c r="AL216" s="87">
        <f t="shared" si="47"/>
        <v>71474.581591349488</v>
      </c>
      <c r="AM216" s="87">
        <f t="shared" si="48"/>
        <v>67862.052024632416</v>
      </c>
      <c r="AN216" s="87">
        <f t="shared" si="49"/>
        <v>62926.630059204603</v>
      </c>
      <c r="AO216" s="87">
        <f t="shared" si="50"/>
        <v>58350.147873080634</v>
      </c>
      <c r="AP216" s="87">
        <f t="shared" si="51"/>
        <v>54106.500755038403</v>
      </c>
      <c r="AQ216" s="87">
        <f t="shared" si="52"/>
        <v>50098.61181022074</v>
      </c>
      <c r="AR216" s="87">
        <f t="shared" si="53"/>
        <v>46090.722865403077</v>
      </c>
    </row>
    <row r="217" spans="2:44" s="79" customFormat="1" x14ac:dyDescent="0.2">
      <c r="B217" s="86">
        <f>'3. Investeringen'!B198</f>
        <v>184</v>
      </c>
      <c r="C217" s="86" t="str">
        <f>'3. Investeringen'!G198</f>
        <v>Nieuwe investeringen TD</v>
      </c>
      <c r="D217" s="86">
        <f>'3. Investeringen'!K198</f>
        <v>2008</v>
      </c>
      <c r="E217" s="121">
        <f>'3. Investeringen'!N198</f>
        <v>2011</v>
      </c>
      <c r="F217" s="86">
        <f>'3. Investeringen'!O198</f>
        <v>126483.655</v>
      </c>
      <c r="G217" s="86">
        <f>'3. Investeringen'!P198</f>
        <v>130922.72535588</v>
      </c>
      <c r="H217" s="20"/>
      <c r="I217" s="86">
        <f>'6. Investeringen per jaar'!I198</f>
        <v>1</v>
      </c>
      <c r="J217" s="20"/>
      <c r="K217" s="86">
        <f>'8. Afschrijvingen voor GAW'!AO212</f>
        <v>53154.626494487275</v>
      </c>
      <c r="L217" s="86">
        <f>'8. Afschrijvingen voor GAW'!AP212</f>
        <v>54536.646783343946</v>
      </c>
      <c r="M217" s="86">
        <f>'8. Afschrijvingen voor GAW'!AQ212</f>
        <v>27895.494829680421</v>
      </c>
      <c r="N217" s="86">
        <f>'8. Afschrijvingen voor GAW'!AR212</f>
        <v>0</v>
      </c>
      <c r="O217" s="86">
        <f>'8. Afschrijvingen voor GAW'!AS212</f>
        <v>0</v>
      </c>
      <c r="P217" s="86">
        <f>'8. Afschrijvingen voor GAW'!AT212</f>
        <v>0</v>
      </c>
      <c r="Q217" s="86">
        <f>'8. Afschrijvingen voor GAW'!AU212</f>
        <v>0</v>
      </c>
      <c r="R217" s="86">
        <f>'8. Afschrijvingen voor GAW'!AV212</f>
        <v>0</v>
      </c>
      <c r="S217" s="86">
        <f>'8. Afschrijvingen voor GAW'!AW212</f>
        <v>0</v>
      </c>
      <c r="T217" s="86">
        <f>'8. Afschrijvingen voor GAW'!AX212</f>
        <v>0</v>
      </c>
      <c r="U217" s="86">
        <f>'8. Afschrijvingen voor GAW'!AY212</f>
        <v>0</v>
      </c>
      <c r="V217" s="86">
        <f>'8. Afschrijvingen voor GAW'!AZ212</f>
        <v>0</v>
      </c>
      <c r="W217" s="86">
        <f>'8. Afschrijvingen voor GAW'!BA212</f>
        <v>0</v>
      </c>
      <c r="X217" s="86">
        <f>'8. Afschrijvingen voor GAW'!BB212</f>
        <v>0</v>
      </c>
      <c r="Y217" s="86">
        <f>'8. Afschrijvingen voor GAW'!BC212</f>
        <v>0</v>
      </c>
      <c r="Z217" s="86">
        <f>'8. Afschrijvingen voor GAW'!BD212</f>
        <v>0</v>
      </c>
      <c r="AA217" s="20"/>
      <c r="AB217" s="122"/>
      <c r="AC217" s="87">
        <f t="shared" si="38"/>
        <v>79731.939741730894</v>
      </c>
      <c r="AD217" s="87">
        <f t="shared" si="39"/>
        <v>27268.323391671955</v>
      </c>
      <c r="AE217" s="87">
        <f t="shared" si="40"/>
        <v>-1.4551915228366852E-11</v>
      </c>
      <c r="AF217" s="87">
        <f t="shared" si="41"/>
        <v>-1.4959368854761124E-11</v>
      </c>
      <c r="AG217" s="87">
        <f t="shared" si="42"/>
        <v>-1.5108962543308736E-11</v>
      </c>
      <c r="AH217" s="87">
        <f t="shared" si="43"/>
        <v>-1.5229834243655206E-11</v>
      </c>
      <c r="AI217" s="87">
        <f t="shared" si="44"/>
        <v>-1.5260293912142516E-11</v>
      </c>
      <c r="AJ217" s="87">
        <f t="shared" si="45"/>
        <v>-1.5473938026912513E-11</v>
      </c>
      <c r="AK217" s="87">
        <f t="shared" si="46"/>
        <v>-1.5798890725477676E-11</v>
      </c>
      <c r="AL217" s="87">
        <f t="shared" si="47"/>
        <v>-1.6241259665791051E-11</v>
      </c>
      <c r="AM217" s="87">
        <f t="shared" si="48"/>
        <v>-1.6354948483451587E-11</v>
      </c>
      <c r="AN217" s="87">
        <f t="shared" si="49"/>
        <v>-1.6354948483451587E-11</v>
      </c>
      <c r="AO217" s="87">
        <f t="shared" si="50"/>
        <v>-1.6354948483451587E-11</v>
      </c>
      <c r="AP217" s="87">
        <f t="shared" si="51"/>
        <v>-1.6354948483451587E-11</v>
      </c>
      <c r="AQ217" s="87">
        <f t="shared" si="52"/>
        <v>-1.6354948483451587E-11</v>
      </c>
      <c r="AR217" s="87">
        <f t="shared" si="53"/>
        <v>-1.6354948483451587E-11</v>
      </c>
    </row>
    <row r="218" spans="2:44" s="79" customFormat="1" x14ac:dyDescent="0.2">
      <c r="B218" s="86">
        <f>'3. Investeringen'!B199</f>
        <v>185</v>
      </c>
      <c r="C218" s="86" t="str">
        <f>'3. Investeringen'!G199</f>
        <v>Nieuwe investeringen TD</v>
      </c>
      <c r="D218" s="86">
        <f>'3. Investeringen'!K199</f>
        <v>2009</v>
      </c>
      <c r="E218" s="121">
        <f>'3. Investeringen'!N199</f>
        <v>2011</v>
      </c>
      <c r="F218" s="86">
        <f>'3. Investeringen'!O199</f>
        <v>235248.31290909095</v>
      </c>
      <c r="G218" s="86">
        <f>'3. Investeringen'!P199</f>
        <v>235954.05784781819</v>
      </c>
      <c r="H218" s="20"/>
      <c r="I218" s="86">
        <f>'6. Investeringen per jaar'!I199</f>
        <v>1</v>
      </c>
      <c r="J218" s="20"/>
      <c r="K218" s="86">
        <f>'8. Afschrijvingen voor GAW'!AO213</f>
        <v>4476.5115647763632</v>
      </c>
      <c r="L218" s="86">
        <f>'8. Afschrijvingen voor GAW'!AP213</f>
        <v>4592.9008654605486</v>
      </c>
      <c r="M218" s="86">
        <f>'8. Afschrijvingen voor GAW'!AQ213</f>
        <v>4698.5375853661408</v>
      </c>
      <c r="N218" s="86">
        <f>'8. Afschrijvingen voor GAW'!AR213</f>
        <v>4830.0966377563927</v>
      </c>
      <c r="O218" s="86">
        <f>'8. Afschrijvingen voor GAW'!AS213</f>
        <v>4878.3976041339565</v>
      </c>
      <c r="P218" s="86">
        <f>'8. Afschrijvingen voor GAW'!AT213</f>
        <v>4917.4247849670292</v>
      </c>
      <c r="Q218" s="86">
        <f>'8. Afschrijvingen voor GAW'!AU213</f>
        <v>4927.2596345369629</v>
      </c>
      <c r="R218" s="86">
        <f>'8. Afschrijvingen voor GAW'!AV213</f>
        <v>4996.2412694204804</v>
      </c>
      <c r="S218" s="86">
        <f>'8. Afschrijvingen voor GAW'!AW213</f>
        <v>5101.1623360783096</v>
      </c>
      <c r="T218" s="86">
        <f>'8. Afschrijvingen voor GAW'!AX213</f>
        <v>5243.9948814885029</v>
      </c>
      <c r="U218" s="86">
        <f>'8. Afschrijvingen voor GAW'!AY213</f>
        <v>5280.7028456589223</v>
      </c>
      <c r="V218" s="86">
        <f>'8. Afschrijvingen voor GAW'!AZ213</f>
        <v>6336.8434147907074</v>
      </c>
      <c r="W218" s="86">
        <f>'8. Afschrijvingen voor GAW'!BA213</f>
        <v>6157.9207771966157</v>
      </c>
      <c r="X218" s="86">
        <f>'8. Afschrijvingen voor GAW'!BB213</f>
        <v>5984.0500728993002</v>
      </c>
      <c r="Y218" s="86">
        <f>'8. Afschrijvingen voor GAW'!BC213</f>
        <v>5815.088659076262</v>
      </c>
      <c r="Z218" s="86">
        <f>'8. Afschrijvingen voor GAW'!BD213</f>
        <v>5650.8979204670486</v>
      </c>
      <c r="AA218" s="20"/>
      <c r="AB218" s="122"/>
      <c r="AC218" s="87">
        <f t="shared" si="38"/>
        <v>235016.85715075908</v>
      </c>
      <c r="AD218" s="87">
        <f t="shared" si="39"/>
        <v>236534.39457121829</v>
      </c>
      <c r="AE218" s="87">
        <f t="shared" si="40"/>
        <v>237276.14806099015</v>
      </c>
      <c r="AF218" s="87">
        <f t="shared" si="41"/>
        <v>239089.78356894149</v>
      </c>
      <c r="AG218" s="87">
        <f t="shared" si="42"/>
        <v>236602.28380049695</v>
      </c>
      <c r="AH218" s="87">
        <f t="shared" si="43"/>
        <v>233577.6772859339</v>
      </c>
      <c r="AI218" s="87">
        <f t="shared" si="44"/>
        <v>229117.57300596882</v>
      </c>
      <c r="AJ218" s="87">
        <f t="shared" si="45"/>
        <v>227328.9777586319</v>
      </c>
      <c r="AK218" s="87">
        <f t="shared" si="46"/>
        <v>227001.72395548483</v>
      </c>
      <c r="AL218" s="87">
        <f t="shared" si="47"/>
        <v>228113.77734474992</v>
      </c>
      <c r="AM218" s="87">
        <f t="shared" si="48"/>
        <v>224429.87094050422</v>
      </c>
      <c r="AN218" s="87">
        <f t="shared" si="49"/>
        <v>218093.02752571352</v>
      </c>
      <c r="AO218" s="87">
        <f t="shared" si="50"/>
        <v>211935.1067485169</v>
      </c>
      <c r="AP218" s="87">
        <f t="shared" si="51"/>
        <v>205951.05667561761</v>
      </c>
      <c r="AQ218" s="87">
        <f t="shared" si="52"/>
        <v>200135.96801654136</v>
      </c>
      <c r="AR218" s="87">
        <f t="shared" si="53"/>
        <v>194485.07009607431</v>
      </c>
    </row>
    <row r="219" spans="2:44" s="79" customFormat="1" x14ac:dyDescent="0.2">
      <c r="B219" s="86">
        <f>'3. Investeringen'!B200</f>
        <v>186</v>
      </c>
      <c r="C219" s="86" t="str">
        <f>'3. Investeringen'!G200</f>
        <v>Nieuwe investeringen TD</v>
      </c>
      <c r="D219" s="86">
        <f>'3. Investeringen'!K200</f>
        <v>2009</v>
      </c>
      <c r="E219" s="121">
        <f>'3. Investeringen'!N200</f>
        <v>2011</v>
      </c>
      <c r="F219" s="86">
        <f>'3. Investeringen'!O200</f>
        <v>213759.42533333332</v>
      </c>
      <c r="G219" s="86">
        <f>'3. Investeringen'!P200</f>
        <v>214400.70360933329</v>
      </c>
      <c r="H219" s="20"/>
      <c r="I219" s="86">
        <f>'6. Investeringen per jaar'!I200</f>
        <v>1</v>
      </c>
      <c r="J219" s="20"/>
      <c r="K219" s="86">
        <f>'8. Afschrijvingen voor GAW'!AO214</f>
        <v>5002.6830842177769</v>
      </c>
      <c r="L219" s="86">
        <f>'8. Afschrijvingen voor GAW'!AP214</f>
        <v>5132.7528444074387</v>
      </c>
      <c r="M219" s="86">
        <f>'8. Afschrijvingen voor GAW'!AQ214</f>
        <v>5250.8061598288086</v>
      </c>
      <c r="N219" s="86">
        <f>'8. Afschrijvingen voor GAW'!AR214</f>
        <v>5397.8287323040158</v>
      </c>
      <c r="O219" s="86">
        <f>'8. Afschrijvingen voor GAW'!AS214</f>
        <v>5451.8070196270555</v>
      </c>
      <c r="P219" s="86">
        <f>'8. Afschrijvingen voor GAW'!AT214</f>
        <v>5495.4214757840728</v>
      </c>
      <c r="Q219" s="86">
        <f>'8. Afschrijvingen voor GAW'!AU214</f>
        <v>5506.4123187356408</v>
      </c>
      <c r="R219" s="86">
        <f>'8. Afschrijvingen voor GAW'!AV214</f>
        <v>5583.50209119794</v>
      </c>
      <c r="S219" s="86">
        <f>'8. Afschrijvingen voor GAW'!AW214</f>
        <v>5700.7556351130961</v>
      </c>
      <c r="T219" s="86">
        <f>'8. Afschrijvingen voor GAW'!AX214</f>
        <v>5860.3767928962634</v>
      </c>
      <c r="U219" s="86">
        <f>'8. Afschrijvingen voor GAW'!AY214</f>
        <v>5901.3994304465368</v>
      </c>
      <c r="V219" s="86">
        <f>'8. Afschrijvingen voor GAW'!AZ214</f>
        <v>7081.6793165358431</v>
      </c>
      <c r="W219" s="86">
        <f>'8. Afschrijvingen voor GAW'!BA214</f>
        <v>6820.2019263868278</v>
      </c>
      <c r="X219" s="86">
        <f>'8. Afschrijvingen voor GAW'!BB214</f>
        <v>6568.3790860279296</v>
      </c>
      <c r="Y219" s="86">
        <f>'8. Afschrijvingen voor GAW'!BC214</f>
        <v>6325.8543197745903</v>
      </c>
      <c r="Z219" s="86">
        <f>'8. Afschrijvingen voor GAW'!BD214</f>
        <v>6092.2843141213743</v>
      </c>
      <c r="AA219" s="20"/>
      <c r="AB219" s="122"/>
      <c r="AC219" s="87">
        <f t="shared" si="38"/>
        <v>212614.03107925548</v>
      </c>
      <c r="AD219" s="87">
        <f t="shared" si="39"/>
        <v>213009.2430429087</v>
      </c>
      <c r="AE219" s="87">
        <f t="shared" si="40"/>
        <v>212657.64947306676</v>
      </c>
      <c r="AF219" s="87">
        <f t="shared" si="41"/>
        <v>213214.23492600862</v>
      </c>
      <c r="AG219" s="87">
        <f t="shared" si="42"/>
        <v>209894.57025564168</v>
      </c>
      <c r="AH219" s="87">
        <f t="shared" si="43"/>
        <v>206078.30534190274</v>
      </c>
      <c r="AI219" s="87">
        <f t="shared" si="44"/>
        <v>200984.0496338509</v>
      </c>
      <c r="AJ219" s="87">
        <f t="shared" si="45"/>
        <v>198214.32423752686</v>
      </c>
      <c r="AK219" s="87">
        <f t="shared" si="46"/>
        <v>196676.06941140181</v>
      </c>
      <c r="AL219" s="87">
        <f t="shared" si="47"/>
        <v>196322.6225620248</v>
      </c>
      <c r="AM219" s="87">
        <f t="shared" si="48"/>
        <v>191795.48148951243</v>
      </c>
      <c r="AN219" s="87">
        <f t="shared" si="49"/>
        <v>184713.80217297658</v>
      </c>
      <c r="AO219" s="87">
        <f t="shared" si="50"/>
        <v>177893.60024658975</v>
      </c>
      <c r="AP219" s="87">
        <f t="shared" si="51"/>
        <v>171325.22116056181</v>
      </c>
      <c r="AQ219" s="87">
        <f t="shared" si="52"/>
        <v>164999.3668407872</v>
      </c>
      <c r="AR219" s="87">
        <f t="shared" si="53"/>
        <v>158907.08252666582</v>
      </c>
    </row>
    <row r="220" spans="2:44" s="79" customFormat="1" x14ac:dyDescent="0.2">
      <c r="B220" s="86">
        <f>'3. Investeringen'!B201</f>
        <v>187</v>
      </c>
      <c r="C220" s="86" t="str">
        <f>'3. Investeringen'!G201</f>
        <v>Nieuwe investeringen TD</v>
      </c>
      <c r="D220" s="86">
        <f>'3. Investeringen'!K201</f>
        <v>2009</v>
      </c>
      <c r="E220" s="121">
        <f>'3. Investeringen'!N201</f>
        <v>2011</v>
      </c>
      <c r="F220" s="86">
        <f>'3. Investeringen'!O201</f>
        <v>21263.0805</v>
      </c>
      <c r="G220" s="86">
        <f>'3. Investeringen'!P201</f>
        <v>21326.869741499999</v>
      </c>
      <c r="H220" s="20"/>
      <c r="I220" s="86">
        <f>'6. Investeringen per jaar'!I201</f>
        <v>1</v>
      </c>
      <c r="J220" s="20"/>
      <c r="K220" s="86">
        <f>'8. Afschrijvingen voor GAW'!AO215</f>
        <v>759.53588728499983</v>
      </c>
      <c r="L220" s="86">
        <f>'8. Afschrijvingen voor GAW'!AP215</f>
        <v>779.28382035440984</v>
      </c>
      <c r="M220" s="86">
        <f>'8. Afschrijvingen voor GAW'!AQ215</f>
        <v>797.20734822256111</v>
      </c>
      <c r="N220" s="86">
        <f>'8. Afschrijvingen voor GAW'!AR215</f>
        <v>819.52915397279287</v>
      </c>
      <c r="O220" s="86">
        <f>'8. Afschrijvingen voor GAW'!AS215</f>
        <v>827.72444551252079</v>
      </c>
      <c r="P220" s="86">
        <f>'8. Afschrijvingen voor GAW'!AT215</f>
        <v>834.34624107662103</v>
      </c>
      <c r="Q220" s="86">
        <f>'8. Afschrijvingen voor GAW'!AU215</f>
        <v>836.01493355877426</v>
      </c>
      <c r="R220" s="86">
        <f>'8. Afschrijvingen voor GAW'!AV215</f>
        <v>847.71914262859707</v>
      </c>
      <c r="S220" s="86">
        <f>'8. Afschrijvingen voor GAW'!AW215</f>
        <v>865.52124462379754</v>
      </c>
      <c r="T220" s="86">
        <f>'8. Afschrijvingen voor GAW'!AX215</f>
        <v>889.75583947326402</v>
      </c>
      <c r="U220" s="86">
        <f>'8. Afschrijvingen voor GAW'!AY215</f>
        <v>895.98413034957684</v>
      </c>
      <c r="V220" s="86">
        <f>'8. Afschrijvingen voor GAW'!AZ215</f>
        <v>1075.1809564194921</v>
      </c>
      <c r="W220" s="86">
        <f>'8. Afschrijvingen voor GAW'!BA215</f>
        <v>1001.4542622650126</v>
      </c>
      <c r="X220" s="86">
        <f>'8. Afschrijvingen voor GAW'!BB215</f>
        <v>932.78311285255461</v>
      </c>
      <c r="Y220" s="86">
        <f>'8. Afschrijvingen voor GAW'!BC215</f>
        <v>873.81406548831251</v>
      </c>
      <c r="Z220" s="86">
        <f>'8. Afschrijvingen voor GAW'!BD215</f>
        <v>873.81406548831251</v>
      </c>
      <c r="AA220" s="20"/>
      <c r="AB220" s="122"/>
      <c r="AC220" s="87">
        <f t="shared" si="38"/>
        <v>20887.236900337495</v>
      </c>
      <c r="AD220" s="87">
        <f t="shared" si="39"/>
        <v>20651.021239391863</v>
      </c>
      <c r="AE220" s="87">
        <f t="shared" si="40"/>
        <v>20328.787379675312</v>
      </c>
      <c r="AF220" s="87">
        <f t="shared" si="41"/>
        <v>20078.464272333429</v>
      </c>
      <c r="AG220" s="87">
        <f t="shared" si="42"/>
        <v>19451.524469544242</v>
      </c>
      <c r="AH220" s="87">
        <f t="shared" si="43"/>
        <v>18772.790424223975</v>
      </c>
      <c r="AI220" s="87">
        <f t="shared" si="44"/>
        <v>17974.321071513648</v>
      </c>
      <c r="AJ220" s="87">
        <f t="shared" si="45"/>
        <v>17378.242423886244</v>
      </c>
      <c r="AK220" s="87">
        <f t="shared" si="46"/>
        <v>16877.664270164056</v>
      </c>
      <c r="AL220" s="87">
        <f t="shared" si="47"/>
        <v>16460.483030255389</v>
      </c>
      <c r="AM220" s="87">
        <f t="shared" si="48"/>
        <v>15679.722281117596</v>
      </c>
      <c r="AN220" s="87">
        <f t="shared" si="49"/>
        <v>14604.541324698104</v>
      </c>
      <c r="AO220" s="87">
        <f t="shared" si="50"/>
        <v>13603.087062433091</v>
      </c>
      <c r="AP220" s="87">
        <f t="shared" si="51"/>
        <v>12670.303949580537</v>
      </c>
      <c r="AQ220" s="87">
        <f t="shared" si="52"/>
        <v>11796.489884092225</v>
      </c>
      <c r="AR220" s="87">
        <f t="shared" si="53"/>
        <v>10922.675818603913</v>
      </c>
    </row>
    <row r="221" spans="2:44" s="79" customFormat="1" x14ac:dyDescent="0.2">
      <c r="B221" s="86">
        <f>'3. Investeringen'!B202</f>
        <v>188</v>
      </c>
      <c r="C221" s="86" t="str">
        <f>'3. Investeringen'!G202</f>
        <v>Nieuwe investeringen TD</v>
      </c>
      <c r="D221" s="86">
        <f>'3. Investeringen'!K202</f>
        <v>2010</v>
      </c>
      <c r="E221" s="121">
        <f>'3. Investeringen'!N202</f>
        <v>2011</v>
      </c>
      <c r="F221" s="86">
        <f>'3. Investeringen'!O202</f>
        <v>-35966.585470954553</v>
      </c>
      <c r="G221" s="86">
        <f>'3. Investeringen'!P202</f>
        <v>-35966.585470954553</v>
      </c>
      <c r="H221" s="20"/>
      <c r="I221" s="86">
        <f>'6. Investeringen per jaar'!I202</f>
        <v>1</v>
      </c>
      <c r="J221" s="20"/>
      <c r="K221" s="86">
        <f>'8. Afschrijvingen voor GAW'!AO216</f>
        <v>-669.83640831227285</v>
      </c>
      <c r="L221" s="86">
        <f>'8. Afschrijvingen voor GAW'!AP216</f>
        <v>-687.25215492839175</v>
      </c>
      <c r="M221" s="86">
        <f>'8. Afschrijvingen voor GAW'!AQ216</f>
        <v>-703.05895449174477</v>
      </c>
      <c r="N221" s="86">
        <f>'8. Afschrijvingen voor GAW'!AR216</f>
        <v>-722.74460521751359</v>
      </c>
      <c r="O221" s="86">
        <f>'8. Afschrijvingen voor GAW'!AS216</f>
        <v>-729.97205126968868</v>
      </c>
      <c r="P221" s="86">
        <f>'8. Afschrijvingen voor GAW'!AT216</f>
        <v>-735.81182767984615</v>
      </c>
      <c r="Q221" s="86">
        <f>'8. Afschrijvingen voor GAW'!AU216</f>
        <v>-737.28345133520588</v>
      </c>
      <c r="R221" s="86">
        <f>'8. Afschrijvingen voor GAW'!AV216</f>
        <v>-747.60541965389882</v>
      </c>
      <c r="S221" s="86">
        <f>'8. Afschrijvingen voor GAW'!AW216</f>
        <v>-763.30513346663065</v>
      </c>
      <c r="T221" s="86">
        <f>'8. Afschrijvingen voor GAW'!AX216</f>
        <v>-784.67767720369636</v>
      </c>
      <c r="U221" s="86">
        <f>'8. Afschrijvingen voor GAW'!AY216</f>
        <v>-790.17042094412216</v>
      </c>
      <c r="V221" s="86">
        <f>'8. Afschrijvingen voor GAW'!AZ216</f>
        <v>-948.20450513294668</v>
      </c>
      <c r="W221" s="86">
        <f>'8. Afschrijvingen voor GAW'!BA216</f>
        <v>-922.04713947410676</v>
      </c>
      <c r="X221" s="86">
        <f>'8. Afschrijvingen voor GAW'!BB216</f>
        <v>-896.61135631620027</v>
      </c>
      <c r="Y221" s="86">
        <f>'8. Afschrijvingen voor GAW'!BC216</f>
        <v>-871.87724993506379</v>
      </c>
      <c r="Z221" s="86">
        <f>'8. Afschrijvingen voor GAW'!BD216</f>
        <v>-847.82546372995853</v>
      </c>
      <c r="AA221" s="20"/>
      <c r="AB221" s="122"/>
      <c r="AC221" s="87">
        <f t="shared" si="38"/>
        <v>-35836.247844706595</v>
      </c>
      <c r="AD221" s="87">
        <f t="shared" si="39"/>
        <v>-36080.738133740575</v>
      </c>
      <c r="AE221" s="87">
        <f t="shared" si="40"/>
        <v>-36207.536156324859</v>
      </c>
      <c r="AF221" s="87">
        <f t="shared" si="41"/>
        <v>-36498.602563484441</v>
      </c>
      <c r="AG221" s="87">
        <f t="shared" si="42"/>
        <v>-36133.616537849601</v>
      </c>
      <c r="AH221" s="87">
        <f t="shared" si="43"/>
        <v>-35686.87364247255</v>
      </c>
      <c r="AI221" s="87">
        <f t="shared" si="44"/>
        <v>-35020.96393842229</v>
      </c>
      <c r="AJ221" s="87">
        <f t="shared" si="45"/>
        <v>-34763.652013906307</v>
      </c>
      <c r="AK221" s="87">
        <f t="shared" si="46"/>
        <v>-34730.383572731705</v>
      </c>
      <c r="AL221" s="87">
        <f t="shared" si="47"/>
        <v>-34918.156635564497</v>
      </c>
      <c r="AM221" s="87">
        <f t="shared" si="48"/>
        <v>-34372.413311069322</v>
      </c>
      <c r="AN221" s="87">
        <f t="shared" si="49"/>
        <v>-33424.208805936374</v>
      </c>
      <c r="AO221" s="87">
        <f t="shared" si="50"/>
        <v>-32502.161666462267</v>
      </c>
      <c r="AP221" s="87">
        <f t="shared" si="51"/>
        <v>-31605.550310146067</v>
      </c>
      <c r="AQ221" s="87">
        <f t="shared" si="52"/>
        <v>-30733.673060211004</v>
      </c>
      <c r="AR221" s="87">
        <f t="shared" si="53"/>
        <v>-29885.847596481046</v>
      </c>
    </row>
    <row r="222" spans="2:44" s="79" customFormat="1" x14ac:dyDescent="0.2">
      <c r="B222" s="86">
        <f>'3. Investeringen'!B203</f>
        <v>189</v>
      </c>
      <c r="C222" s="86" t="str">
        <f>'3. Investeringen'!G203</f>
        <v>Nieuwe investeringen TD</v>
      </c>
      <c r="D222" s="86">
        <f>'3. Investeringen'!K203</f>
        <v>2010</v>
      </c>
      <c r="E222" s="121">
        <f>'3. Investeringen'!N203</f>
        <v>2011</v>
      </c>
      <c r="F222" s="86">
        <f>'3. Investeringen'!O203</f>
        <v>114870.77554866667</v>
      </c>
      <c r="G222" s="86">
        <f>'3. Investeringen'!P203</f>
        <v>114870.77554866667</v>
      </c>
      <c r="H222" s="20"/>
      <c r="I222" s="86">
        <f>'6. Investeringen per jaar'!I203</f>
        <v>1</v>
      </c>
      <c r="J222" s="20"/>
      <c r="K222" s="86">
        <f>'8. Afschrijvingen voor GAW'!AO217</f>
        <v>2620.0862288066664</v>
      </c>
      <c r="L222" s="86">
        <f>'8. Afschrijvingen voor GAW'!AP217</f>
        <v>2688.2084707556396</v>
      </c>
      <c r="M222" s="86">
        <f>'8. Afschrijvingen voor GAW'!AQ217</f>
        <v>2750.0372655830192</v>
      </c>
      <c r="N222" s="86">
        <f>'8. Afschrijvingen voor GAW'!AR217</f>
        <v>2827.0383090193436</v>
      </c>
      <c r="O222" s="86">
        <f>'8. Afschrijvingen voor GAW'!AS217</f>
        <v>2855.3086921095369</v>
      </c>
      <c r="P222" s="86">
        <f>'8. Afschrijvingen voor GAW'!AT217</f>
        <v>2878.1511616464131</v>
      </c>
      <c r="Q222" s="86">
        <f>'8. Afschrijvingen voor GAW'!AU217</f>
        <v>2883.9074639697064</v>
      </c>
      <c r="R222" s="86">
        <f>'8. Afschrijvingen voor GAW'!AV217</f>
        <v>2924.2821684652822</v>
      </c>
      <c r="S222" s="86">
        <f>'8. Afschrijvingen voor GAW'!AW217</f>
        <v>2985.6920940030532</v>
      </c>
      <c r="T222" s="86">
        <f>'8. Afschrijvingen voor GAW'!AX217</f>
        <v>3069.2914726351387</v>
      </c>
      <c r="U222" s="86">
        <f>'8. Afschrijvingen voor GAW'!AY217</f>
        <v>3090.7765129435843</v>
      </c>
      <c r="V222" s="86">
        <f>'8. Afschrijvingen voor GAW'!AZ217</f>
        <v>3708.9318155323012</v>
      </c>
      <c r="W222" s="86">
        <f>'8. Afschrijvingen voor GAW'!BA217</f>
        <v>3576.074556468458</v>
      </c>
      <c r="X222" s="86">
        <f>'8. Afschrijvingen voor GAW'!BB217</f>
        <v>3447.9763634009309</v>
      </c>
      <c r="Y222" s="86">
        <f>'8. Afschrijvingen voor GAW'!BC217</f>
        <v>3324.4667623238829</v>
      </c>
      <c r="Z222" s="86">
        <f>'8. Afschrijvingen voor GAW'!BD217</f>
        <v>3205.3813857630271</v>
      </c>
      <c r="AA222" s="20"/>
      <c r="AB222" s="122"/>
      <c r="AC222" s="87">
        <f t="shared" si="38"/>
        <v>113973.75095308998</v>
      </c>
      <c r="AD222" s="87">
        <f t="shared" si="39"/>
        <v>114248.86000711469</v>
      </c>
      <c r="AE222" s="87">
        <f t="shared" si="40"/>
        <v>114126.5465216953</v>
      </c>
      <c r="AF222" s="87">
        <f t="shared" si="41"/>
        <v>114495.05151528343</v>
      </c>
      <c r="AG222" s="87">
        <f t="shared" si="42"/>
        <v>112784.69333832672</v>
      </c>
      <c r="AH222" s="87">
        <f t="shared" si="43"/>
        <v>110808.81972338691</v>
      </c>
      <c r="AI222" s="87">
        <f t="shared" si="44"/>
        <v>108146.52989886398</v>
      </c>
      <c r="AJ222" s="87">
        <f t="shared" si="45"/>
        <v>106736.2991489828</v>
      </c>
      <c r="AK222" s="87">
        <f t="shared" si="46"/>
        <v>105992.06933710838</v>
      </c>
      <c r="AL222" s="87">
        <f t="shared" si="47"/>
        <v>105890.55580591227</v>
      </c>
      <c r="AM222" s="87">
        <f t="shared" si="48"/>
        <v>103541.01318361006</v>
      </c>
      <c r="AN222" s="87">
        <f t="shared" si="49"/>
        <v>99832.081368077765</v>
      </c>
      <c r="AO222" s="87">
        <f t="shared" si="50"/>
        <v>96256.006811609303</v>
      </c>
      <c r="AP222" s="87">
        <f t="shared" si="51"/>
        <v>92808.030448208374</v>
      </c>
      <c r="AQ222" s="87">
        <f t="shared" si="52"/>
        <v>89483.563685884495</v>
      </c>
      <c r="AR222" s="87">
        <f t="shared" si="53"/>
        <v>86278.182300121465</v>
      </c>
    </row>
    <row r="223" spans="2:44" s="79" customFormat="1" x14ac:dyDescent="0.2">
      <c r="B223" s="86">
        <f>'3. Investeringen'!B204</f>
        <v>190</v>
      </c>
      <c r="C223" s="86" t="str">
        <f>'3. Investeringen'!G204</f>
        <v>Nieuwe investeringen TD</v>
      </c>
      <c r="D223" s="86">
        <f>'3. Investeringen'!K204</f>
        <v>2010</v>
      </c>
      <c r="E223" s="121">
        <f>'3. Investeringen'!N204</f>
        <v>2011</v>
      </c>
      <c r="F223" s="86">
        <f>'3. Investeringen'!O204</f>
        <v>-93013.649506000002</v>
      </c>
      <c r="G223" s="86">
        <f>'3. Investeringen'!P204</f>
        <v>-93013.649506000002</v>
      </c>
      <c r="H223" s="20"/>
      <c r="I223" s="86">
        <f>'6. Investeringen per jaar'!I204</f>
        <v>1</v>
      </c>
      <c r="J223" s="20"/>
      <c r="K223" s="86">
        <f>'8. Afschrijvingen voor GAW'!AO218</f>
        <v>-3200.3001440199996</v>
      </c>
      <c r="L223" s="86">
        <f>'8. Afschrijvingen voor GAW'!AP218</f>
        <v>-3283.5079477645195</v>
      </c>
      <c r="M223" s="86">
        <f>'8. Afschrijvingen voor GAW'!AQ218</f>
        <v>-3359.028630563103</v>
      </c>
      <c r="N223" s="86">
        <f>'8. Afschrijvingen voor GAW'!AR218</f>
        <v>-3453.0814322188698</v>
      </c>
      <c r="O223" s="86">
        <f>'8. Afschrijvingen voor GAW'!AS218</f>
        <v>-3487.6122465410581</v>
      </c>
      <c r="P223" s="86">
        <f>'8. Afschrijvingen voor GAW'!AT218</f>
        <v>-3515.5131445133866</v>
      </c>
      <c r="Q223" s="86">
        <f>'8. Afschrijvingen voor GAW'!AU218</f>
        <v>-3522.5441708024141</v>
      </c>
      <c r="R223" s="86">
        <f>'8. Afschrijvingen voor GAW'!AV218</f>
        <v>-3571.8597891936479</v>
      </c>
      <c r="S223" s="86">
        <f>'8. Afschrijvingen voor GAW'!AW218</f>
        <v>-3646.8688447667146</v>
      </c>
      <c r="T223" s="86">
        <f>'8. Afschrijvingen voor GAW'!AX218</f>
        <v>-3748.9811724201822</v>
      </c>
      <c r="U223" s="86">
        <f>'8. Afschrijvingen voor GAW'!AY218</f>
        <v>-3775.224040627123</v>
      </c>
      <c r="V223" s="86">
        <f>'8. Afschrijvingen voor GAW'!AZ218</f>
        <v>-4530.2688487525493</v>
      </c>
      <c r="W223" s="86">
        <f>'8. Afschrijvingen voor GAW'!BA218</f>
        <v>-4236.4135720767072</v>
      </c>
      <c r="X223" s="86">
        <f>'8. Afschrijvingen voor GAW'!BB218</f>
        <v>-3961.6191782122723</v>
      </c>
      <c r="Y223" s="86">
        <f>'8. Afschrijvingen voor GAW'!BC218</f>
        <v>-3704.6492855714769</v>
      </c>
      <c r="Z223" s="86">
        <f>'8. Afschrijvingen voor GAW'!BD218</f>
        <v>-3683.3581977233644</v>
      </c>
      <c r="AA223" s="20"/>
      <c r="AB223" s="122"/>
      <c r="AC223" s="87">
        <f t="shared" si="38"/>
        <v>-91208.554104569994</v>
      </c>
      <c r="AD223" s="87">
        <f t="shared" si="39"/>
        <v>-90296.468563524293</v>
      </c>
      <c r="AE223" s="87">
        <f t="shared" si="40"/>
        <v>-89014.258709922244</v>
      </c>
      <c r="AF223" s="87">
        <f t="shared" si="41"/>
        <v>-88053.576521581199</v>
      </c>
      <c r="AG223" s="87">
        <f t="shared" si="42"/>
        <v>-85446.500040255953</v>
      </c>
      <c r="AH223" s="87">
        <f t="shared" si="43"/>
        <v>-82614.558896064613</v>
      </c>
      <c r="AI223" s="87">
        <f t="shared" si="44"/>
        <v>-79257.243843054326</v>
      </c>
      <c r="AJ223" s="87">
        <f t="shared" si="45"/>
        <v>-76794.985467663442</v>
      </c>
      <c r="AK223" s="87">
        <f t="shared" si="46"/>
        <v>-74760.811317717656</v>
      </c>
      <c r="AL223" s="87">
        <f t="shared" si="47"/>
        <v>-73105.132862193568</v>
      </c>
      <c r="AM223" s="87">
        <f t="shared" si="48"/>
        <v>-69841.644751601794</v>
      </c>
      <c r="AN223" s="87">
        <f t="shared" si="49"/>
        <v>-65311.375902849242</v>
      </c>
      <c r="AO223" s="87">
        <f t="shared" si="50"/>
        <v>-61074.962330772534</v>
      </c>
      <c r="AP223" s="87">
        <f t="shared" si="51"/>
        <v>-57113.343152560265</v>
      </c>
      <c r="AQ223" s="87">
        <f t="shared" si="52"/>
        <v>-53408.69386698879</v>
      </c>
      <c r="AR223" s="87">
        <f t="shared" si="53"/>
        <v>-49725.335669265427</v>
      </c>
    </row>
    <row r="224" spans="2:44" s="79" customFormat="1" x14ac:dyDescent="0.2">
      <c r="B224" s="86">
        <f>'3. Investeringen'!B205</f>
        <v>191</v>
      </c>
      <c r="C224" s="86" t="str">
        <f>'3. Investeringen'!G205</f>
        <v>Nieuwe investeringen AD</v>
      </c>
      <c r="D224" s="86">
        <f>'3. Investeringen'!K205</f>
        <v>2009</v>
      </c>
      <c r="E224" s="121">
        <f>'3. Investeringen'!N205</f>
        <v>2011</v>
      </c>
      <c r="F224" s="86">
        <f>'3. Investeringen'!O205</f>
        <v>109187.59518820628</v>
      </c>
      <c r="G224" s="86">
        <f>'3. Investeringen'!P205</f>
        <v>109187.59518820628</v>
      </c>
      <c r="H224" s="20"/>
      <c r="I224" s="86">
        <f>'6. Investeringen per jaar'!I205</f>
        <v>1</v>
      </c>
      <c r="J224" s="20"/>
      <c r="K224" s="86">
        <f>'8. Afschrijvingen voor GAW'!AO219</f>
        <v>2955.3442430941168</v>
      </c>
      <c r="L224" s="86">
        <f>'8. Afschrijvingen voor GAW'!AP219</f>
        <v>3032.1831934145634</v>
      </c>
      <c r="M224" s="86">
        <f>'8. Afschrijvingen voor GAW'!AQ219</f>
        <v>3101.9234068630981</v>
      </c>
      <c r="N224" s="86">
        <f>'8. Afschrijvingen voor GAW'!AR219</f>
        <v>3188.7772622552648</v>
      </c>
      <c r="O224" s="86">
        <f>'8. Afschrijvingen voor GAW'!AS219</f>
        <v>3220.6650348778171</v>
      </c>
      <c r="P224" s="86">
        <f>'8. Afschrijvingen voor GAW'!AT219</f>
        <v>3246.4303551568396</v>
      </c>
      <c r="Q224" s="86">
        <f>'8. Afschrijvingen voor GAW'!AU219</f>
        <v>3252.9232158671539</v>
      </c>
      <c r="R224" s="86">
        <f>'8. Afschrijvingen voor GAW'!AV219</f>
        <v>3298.464140889294</v>
      </c>
      <c r="S224" s="86">
        <f>'8. Afschrijvingen voor GAW'!AW219</f>
        <v>3367.7318878479691</v>
      </c>
      <c r="T224" s="86">
        <f>'8. Afschrijvingen voor GAW'!AX219</f>
        <v>3462.0283807077126</v>
      </c>
      <c r="U224" s="86">
        <f>'8. Afschrijvingen voor GAW'!AY219</f>
        <v>3486.2625793726656</v>
      </c>
      <c r="V224" s="86">
        <f>'8. Afschrijvingen voor GAW'!AZ219</f>
        <v>4183.5150952471977</v>
      </c>
      <c r="W224" s="86">
        <f>'8. Afschrijvingen voor GAW'!BA219</f>
        <v>3994.0729022548721</v>
      </c>
      <c r="X224" s="86">
        <f>'8. Afschrijvingen voor GAW'!BB219</f>
        <v>3813.2092236621984</v>
      </c>
      <c r="Y224" s="86">
        <f>'8. Afschrijvingen voor GAW'!BC219</f>
        <v>3640.5355984397597</v>
      </c>
      <c r="Z224" s="86">
        <f>'8. Afschrijvingen voor GAW'!BD219</f>
        <v>3475.6811562462613</v>
      </c>
      <c r="AA224" s="20"/>
      <c r="AB224" s="122"/>
      <c r="AC224" s="87">
        <f t="shared" si="38"/>
        <v>107870.06487293524</v>
      </c>
      <c r="AD224" s="87">
        <f t="shared" si="39"/>
        <v>107642.503366217</v>
      </c>
      <c r="AE224" s="87">
        <f t="shared" si="40"/>
        <v>107016.35753677688</v>
      </c>
      <c r="AF224" s="87">
        <f t="shared" si="41"/>
        <v>106824.03828555137</v>
      </c>
      <c r="AG224" s="87">
        <f t="shared" si="42"/>
        <v>104671.61363352906</v>
      </c>
      <c r="AH224" s="87">
        <f t="shared" si="43"/>
        <v>102262.55618744045</v>
      </c>
      <c r="AI224" s="87">
        <f t="shared" si="44"/>
        <v>99214.158083948176</v>
      </c>
      <c r="AJ224" s="87">
        <f t="shared" si="45"/>
        <v>97304.692156234159</v>
      </c>
      <c r="AK224" s="87">
        <f t="shared" si="46"/>
        <v>95980.358803667099</v>
      </c>
      <c r="AL224" s="87">
        <f t="shared" si="47"/>
        <v>95205.780469462072</v>
      </c>
      <c r="AM224" s="87">
        <f t="shared" si="48"/>
        <v>92385.958353375638</v>
      </c>
      <c r="AN224" s="87">
        <f t="shared" si="49"/>
        <v>88202.443258128435</v>
      </c>
      <c r="AO224" s="87">
        <f t="shared" si="50"/>
        <v>84208.370355873558</v>
      </c>
      <c r="AP224" s="87">
        <f t="shared" si="51"/>
        <v>80395.16113221136</v>
      </c>
      <c r="AQ224" s="87">
        <f t="shared" si="52"/>
        <v>76754.625533771599</v>
      </c>
      <c r="AR224" s="87">
        <f t="shared" si="53"/>
        <v>73278.944377525331</v>
      </c>
    </row>
    <row r="225" spans="2:44" s="79" customFormat="1" x14ac:dyDescent="0.2">
      <c r="B225" s="86">
        <f>'3. Investeringen'!B206</f>
        <v>192</v>
      </c>
      <c r="C225" s="86" t="str">
        <f>'3. Investeringen'!G206</f>
        <v>Nieuwe investeringen AD</v>
      </c>
      <c r="D225" s="86">
        <f>'3. Investeringen'!K206</f>
        <v>2009</v>
      </c>
      <c r="E225" s="121">
        <f>'3. Investeringen'!N206</f>
        <v>2011</v>
      </c>
      <c r="F225" s="86">
        <f>'3. Investeringen'!O206</f>
        <v>5792.4784046252744</v>
      </c>
      <c r="G225" s="86">
        <f>'3. Investeringen'!P206</f>
        <v>5792.4784046252753</v>
      </c>
      <c r="H225" s="20"/>
      <c r="I225" s="86">
        <f>'6. Investeringen per jaar'!I206</f>
        <v>1</v>
      </c>
      <c r="J225" s="20"/>
      <c r="K225" s="86">
        <f>'8. Afschrijvingen voor GAW'!AO220</f>
        <v>156.7830821518574</v>
      </c>
      <c r="L225" s="86">
        <f>'8. Afschrijvingen voor GAW'!AP220</f>
        <v>160.85944228780568</v>
      </c>
      <c r="M225" s="86">
        <f>'8. Afschrijvingen voor GAW'!AQ220</f>
        <v>164.55920946042522</v>
      </c>
      <c r="N225" s="86">
        <f>'8. Afschrijvingen voor GAW'!AR220</f>
        <v>169.1668673253171</v>
      </c>
      <c r="O225" s="86">
        <f>'8. Afschrijvingen voor GAW'!AS220</f>
        <v>170.85853599857026</v>
      </c>
      <c r="P225" s="86">
        <f>'8. Afschrijvingen voor GAW'!AT220</f>
        <v>172.22540428655884</v>
      </c>
      <c r="Q225" s="86">
        <f>'8. Afschrijvingen voor GAW'!AU220</f>
        <v>172.56985509513197</v>
      </c>
      <c r="R225" s="86">
        <f>'8. Afschrijvingen voor GAW'!AV220</f>
        <v>174.98583306646381</v>
      </c>
      <c r="S225" s="86">
        <f>'8. Afschrijvingen voor GAW'!AW220</f>
        <v>178.66053556085956</v>
      </c>
      <c r="T225" s="86">
        <f>'8. Afschrijvingen voor GAW'!AX220</f>
        <v>183.66303055656363</v>
      </c>
      <c r="U225" s="86">
        <f>'8. Afschrijvingen voor GAW'!AY220</f>
        <v>184.94867177045955</v>
      </c>
      <c r="V225" s="86">
        <f>'8. Afschrijvingen voor GAW'!AZ220</f>
        <v>221.93840612455148</v>
      </c>
      <c r="W225" s="86">
        <f>'8. Afschrijvingen voor GAW'!BA220</f>
        <v>211.88836509249629</v>
      </c>
      <c r="X225" s="86">
        <f>'8. Afschrijvingen voor GAW'!BB220</f>
        <v>202.29342025811911</v>
      </c>
      <c r="Y225" s="86">
        <f>'8. Afschrijvingen voor GAW'!BC220</f>
        <v>193.13296349171372</v>
      </c>
      <c r="Z225" s="86">
        <f>'8. Afschrijvingen voor GAW'!BD220</f>
        <v>184.38731986190027</v>
      </c>
      <c r="AA225" s="20"/>
      <c r="AB225" s="122"/>
      <c r="AC225" s="87">
        <f t="shared" si="38"/>
        <v>5722.5824985427962</v>
      </c>
      <c r="AD225" s="87">
        <f t="shared" si="39"/>
        <v>5710.5102012171028</v>
      </c>
      <c r="AE225" s="87">
        <f t="shared" si="40"/>
        <v>5677.2927263846705</v>
      </c>
      <c r="AF225" s="87">
        <f t="shared" si="41"/>
        <v>5667.0900553981246</v>
      </c>
      <c r="AG225" s="87">
        <f t="shared" si="42"/>
        <v>5552.9024199535361</v>
      </c>
      <c r="AH225" s="87">
        <f t="shared" si="43"/>
        <v>5425.1002350266053</v>
      </c>
      <c r="AI225" s="87">
        <f t="shared" si="44"/>
        <v>5263.3805804015265</v>
      </c>
      <c r="AJ225" s="87">
        <f t="shared" si="45"/>
        <v>5162.0820754606839</v>
      </c>
      <c r="AK225" s="87">
        <f t="shared" si="46"/>
        <v>5091.8252634844976</v>
      </c>
      <c r="AL225" s="87">
        <f t="shared" si="47"/>
        <v>5050.7333403055</v>
      </c>
      <c r="AM225" s="87">
        <f t="shared" si="48"/>
        <v>4901.1398019171784</v>
      </c>
      <c r="AN225" s="87">
        <f t="shared" si="49"/>
        <v>4679.2013957926265</v>
      </c>
      <c r="AO225" s="87">
        <f t="shared" si="50"/>
        <v>4467.3130307001302</v>
      </c>
      <c r="AP225" s="87">
        <f t="shared" si="51"/>
        <v>4265.0196104420111</v>
      </c>
      <c r="AQ225" s="87">
        <f t="shared" si="52"/>
        <v>4071.8866469502973</v>
      </c>
      <c r="AR225" s="87">
        <f t="shared" si="53"/>
        <v>3887.499327088397</v>
      </c>
    </row>
    <row r="226" spans="2:44" s="79" customFormat="1" x14ac:dyDescent="0.2">
      <c r="B226" s="86">
        <f>'3. Investeringen'!B207</f>
        <v>193</v>
      </c>
      <c r="C226" s="86" t="str">
        <f>'3. Investeringen'!G207</f>
        <v>Nieuwe investeringen AD</v>
      </c>
      <c r="D226" s="86">
        <f>'3. Investeringen'!K207</f>
        <v>2010</v>
      </c>
      <c r="E226" s="121">
        <f>'3. Investeringen'!N207</f>
        <v>2011</v>
      </c>
      <c r="F226" s="86">
        <f>'3. Investeringen'!O207</f>
        <v>216656.14594238106</v>
      </c>
      <c r="G226" s="86">
        <f>'3. Investeringen'!P207</f>
        <v>216656.14594238106</v>
      </c>
      <c r="H226" s="20"/>
      <c r="I226" s="86">
        <f>'6. Investeringen per jaar'!I207</f>
        <v>1</v>
      </c>
      <c r="J226" s="20"/>
      <c r="K226" s="86">
        <f>'8. Afschrijvingen voor GAW'!AO221</f>
        <v>5711.843847571864</v>
      </c>
      <c r="L226" s="86">
        <f>'8. Afschrijvingen voor GAW'!AP221</f>
        <v>5860.3517876087308</v>
      </c>
      <c r="M226" s="86">
        <f>'8. Afschrijvingen voor GAW'!AQ221</f>
        <v>5995.1398787237313</v>
      </c>
      <c r="N226" s="86">
        <f>'8. Afschrijvingen voor GAW'!AR221</f>
        <v>6163.0037953279962</v>
      </c>
      <c r="O226" s="86">
        <f>'8. Afschrijvingen voor GAW'!AS221</f>
        <v>6224.6338332812747</v>
      </c>
      <c r="P226" s="86">
        <f>'8. Afschrijvingen voor GAW'!AT221</f>
        <v>6274.4309039475256</v>
      </c>
      <c r="Q226" s="86">
        <f>'8. Afschrijvingen voor GAW'!AU221</f>
        <v>6286.9797657554209</v>
      </c>
      <c r="R226" s="86">
        <f>'8. Afschrijvingen voor GAW'!AV221</f>
        <v>6374.9974824759975</v>
      </c>
      <c r="S226" s="86">
        <f>'8. Afschrijvingen voor GAW'!AW221</f>
        <v>6508.8724296079927</v>
      </c>
      <c r="T226" s="86">
        <f>'8. Afschrijvingen voor GAW'!AX221</f>
        <v>6691.1208576370173</v>
      </c>
      <c r="U226" s="86">
        <f>'8. Afschrijvingen voor GAW'!AY221</f>
        <v>6737.9587036404746</v>
      </c>
      <c r="V226" s="86">
        <f>'8. Afschrijvingen voor GAW'!AZ221</f>
        <v>8085.5504443685722</v>
      </c>
      <c r="W226" s="86">
        <f>'8. Afschrijvingen voor GAW'!BA221</f>
        <v>7732.7264249779437</v>
      </c>
      <c r="X226" s="86">
        <f>'8. Afschrijvingen voor GAW'!BB221</f>
        <v>7395.298362797088</v>
      </c>
      <c r="Y226" s="86">
        <f>'8. Afschrijvingen voor GAW'!BC221</f>
        <v>7072.5944342386692</v>
      </c>
      <c r="Z226" s="86">
        <f>'8. Afschrijvingen voor GAW'!BD221</f>
        <v>6763.9721316537089</v>
      </c>
      <c r="AA226" s="20"/>
      <c r="AB226" s="122"/>
      <c r="AC226" s="87">
        <f t="shared" si="38"/>
        <v>214194.14428394489</v>
      </c>
      <c r="AD226" s="87">
        <f t="shared" si="39"/>
        <v>213902.84024771873</v>
      </c>
      <c r="AE226" s="87">
        <f t="shared" si="40"/>
        <v>212827.46569469251</v>
      </c>
      <c r="AF226" s="87">
        <f t="shared" si="41"/>
        <v>212623.63093881591</v>
      </c>
      <c r="AG226" s="87">
        <f t="shared" si="42"/>
        <v>208525.23341492278</v>
      </c>
      <c r="AH226" s="87">
        <f t="shared" si="43"/>
        <v>203919.00437829463</v>
      </c>
      <c r="AI226" s="87">
        <f t="shared" si="44"/>
        <v>198039.86262129582</v>
      </c>
      <c r="AJ226" s="87">
        <f t="shared" si="45"/>
        <v>194437.42321551798</v>
      </c>
      <c r="AK226" s="87">
        <f t="shared" si="46"/>
        <v>192011.73667343584</v>
      </c>
      <c r="AL226" s="87">
        <f t="shared" si="47"/>
        <v>190696.94444265502</v>
      </c>
      <c r="AM226" s="87">
        <f t="shared" si="48"/>
        <v>185293.86435011312</v>
      </c>
      <c r="AN226" s="87">
        <f t="shared" si="49"/>
        <v>177208.31390574455</v>
      </c>
      <c r="AO226" s="87">
        <f t="shared" si="50"/>
        <v>169475.58748076661</v>
      </c>
      <c r="AP226" s="87">
        <f t="shared" si="51"/>
        <v>162080.28911796951</v>
      </c>
      <c r="AQ226" s="87">
        <f t="shared" si="52"/>
        <v>155007.69468373084</v>
      </c>
      <c r="AR226" s="87">
        <f t="shared" si="53"/>
        <v>148243.72255207712</v>
      </c>
    </row>
    <row r="227" spans="2:44" s="79" customFormat="1" x14ac:dyDescent="0.2">
      <c r="B227" s="86">
        <f>'3. Investeringen'!B208</f>
        <v>194</v>
      </c>
      <c r="C227" s="86" t="str">
        <f>'3. Investeringen'!G208</f>
        <v>Nieuwe investeringen AD</v>
      </c>
      <c r="D227" s="86">
        <f>'3. Investeringen'!K208</f>
        <v>2010</v>
      </c>
      <c r="E227" s="121">
        <f>'3. Investeringen'!N208</f>
        <v>2011</v>
      </c>
      <c r="F227" s="86">
        <f>'3. Investeringen'!O208</f>
        <v>23078.414877811283</v>
      </c>
      <c r="G227" s="86">
        <f>'3. Investeringen'!P208</f>
        <v>23078.414877811283</v>
      </c>
      <c r="H227" s="20"/>
      <c r="I227" s="86">
        <f>'6. Investeringen per jaar'!I208</f>
        <v>1</v>
      </c>
      <c r="J227" s="20"/>
      <c r="K227" s="86">
        <f>'8. Afschrijvingen voor GAW'!AO222</f>
        <v>608.43093768775191</v>
      </c>
      <c r="L227" s="86">
        <f>'8. Afschrijvingen voor GAW'!AP222</f>
        <v>624.25014206763342</v>
      </c>
      <c r="M227" s="86">
        <f>'8. Afschrijvingen voor GAW'!AQ222</f>
        <v>638.60789533518903</v>
      </c>
      <c r="N227" s="86">
        <f>'8. Afschrijvingen voor GAW'!AR222</f>
        <v>656.4889164045743</v>
      </c>
      <c r="O227" s="86">
        <f>'8. Afschrijvingen voor GAW'!AS222</f>
        <v>663.05380556861996</v>
      </c>
      <c r="P227" s="86">
        <f>'8. Afschrijvingen voor GAW'!AT222</f>
        <v>668.35823601316895</v>
      </c>
      <c r="Q227" s="86">
        <f>'8. Afschrijvingen voor GAW'!AU222</f>
        <v>669.69495248519536</v>
      </c>
      <c r="R227" s="86">
        <f>'8. Afschrijvingen voor GAW'!AV222</f>
        <v>679.07068181998807</v>
      </c>
      <c r="S227" s="86">
        <f>'8. Afschrijvingen voor GAW'!AW222</f>
        <v>693.33116613820778</v>
      </c>
      <c r="T227" s="86">
        <f>'8. Afschrijvingen voor GAW'!AX222</f>
        <v>712.74443879007765</v>
      </c>
      <c r="U227" s="86">
        <f>'8. Afschrijvingen voor GAW'!AY222</f>
        <v>717.73364986160811</v>
      </c>
      <c r="V227" s="86">
        <f>'8. Afschrijvingen voor GAW'!AZ222</f>
        <v>861.28037983392949</v>
      </c>
      <c r="W227" s="86">
        <f>'8. Afschrijvingen voor GAW'!BA222</f>
        <v>823.69723598663074</v>
      </c>
      <c r="X227" s="86">
        <f>'8. Afschrijvingen voor GAW'!BB222</f>
        <v>787.75408387085054</v>
      </c>
      <c r="Y227" s="86">
        <f>'8. Afschrijvingen voor GAW'!BC222</f>
        <v>753.37936021103155</v>
      </c>
      <c r="Z227" s="86">
        <f>'8. Afschrijvingen voor GAW'!BD222</f>
        <v>720.50462449273198</v>
      </c>
      <c r="AA227" s="20"/>
      <c r="AB227" s="122"/>
      <c r="AC227" s="87">
        <f t="shared" ref="AC227" si="54">$I227*IF($D227&lt;2011,IF(AC$33=$E227,$G227*K$28-K227,
AB227*K$28-K227),
IF(AC$33=$E227,$F227-K227,
AB227*K$28-K227))</f>
        <v>22816.160163290697</v>
      </c>
      <c r="AD227" s="87">
        <f t="shared" si="39"/>
        <v>22785.130185468621</v>
      </c>
      <c r="AE227" s="87">
        <f t="shared" si="40"/>
        <v>22670.580284399206</v>
      </c>
      <c r="AF227" s="87">
        <f t="shared" si="41"/>
        <v>22648.86761595781</v>
      </c>
      <c r="AG227" s="87">
        <f t="shared" si="42"/>
        <v>22212.302486548768</v>
      </c>
      <c r="AH227" s="87">
        <f t="shared" si="43"/>
        <v>21721.642670427987</v>
      </c>
      <c r="AI227" s="87">
        <f t="shared" si="44"/>
        <v>21095.391003283647</v>
      </c>
      <c r="AJ227" s="87">
        <f t="shared" si="45"/>
        <v>20711.655795509632</v>
      </c>
      <c r="AK227" s="87">
        <f t="shared" si="46"/>
        <v>20453.269401077127</v>
      </c>
      <c r="AL227" s="87">
        <f t="shared" si="47"/>
        <v>20313.216505517212</v>
      </c>
      <c r="AM227" s="87">
        <f t="shared" si="48"/>
        <v>19737.675371194222</v>
      </c>
      <c r="AN227" s="87">
        <f t="shared" si="49"/>
        <v>18876.394991360292</v>
      </c>
      <c r="AO227" s="87">
        <f t="shared" si="50"/>
        <v>18052.697755373661</v>
      </c>
      <c r="AP227" s="87">
        <f t="shared" si="51"/>
        <v>17264.94367150281</v>
      </c>
      <c r="AQ227" s="87">
        <f t="shared" si="52"/>
        <v>16511.564311291779</v>
      </c>
      <c r="AR227" s="87">
        <f t="shared" si="53"/>
        <v>15791.059686799046</v>
      </c>
    </row>
    <row r="228" spans="2:44" x14ac:dyDescent="0.2">
      <c r="B228" s="86">
        <f>'3. Investeringen'!B209</f>
        <v>195</v>
      </c>
      <c r="C228" s="86" t="str">
        <f>'3. Investeringen'!G209</f>
        <v>Nieuwe investeringen TD</v>
      </c>
      <c r="D228" s="86">
        <f>'3. Investeringen'!K209</f>
        <v>2020</v>
      </c>
      <c r="E228" s="121">
        <f>'3. Investeringen'!N209</f>
        <v>2020</v>
      </c>
      <c r="F228" s="86">
        <f>'3. Investeringen'!O209</f>
        <v>8906767.0683467742</v>
      </c>
      <c r="G228" s="86">
        <f>'3. Investeringen'!P209</f>
        <v>0</v>
      </c>
      <c r="H228" s="20"/>
      <c r="I228" s="86">
        <f>'6. Investeringen per jaar'!I209</f>
        <v>1</v>
      </c>
      <c r="J228" s="20"/>
      <c r="K228" s="86">
        <f>'8. Afschrijvingen voor GAW'!AO223</f>
        <v>0</v>
      </c>
      <c r="L228" s="86">
        <f>'8. Afschrijvingen voor GAW'!AP223</f>
        <v>0</v>
      </c>
      <c r="M228" s="86">
        <f>'8. Afschrijvingen voor GAW'!AQ223</f>
        <v>0</v>
      </c>
      <c r="N228" s="86">
        <f>'8. Afschrijvingen voor GAW'!AR223</f>
        <v>0</v>
      </c>
      <c r="O228" s="86">
        <f>'8. Afschrijvingen voor GAW'!AS223</f>
        <v>0</v>
      </c>
      <c r="P228" s="86">
        <f>'8. Afschrijvingen voor GAW'!AT223</f>
        <v>0</v>
      </c>
      <c r="Q228" s="86">
        <f>'8. Afschrijvingen voor GAW'!AU223</f>
        <v>0</v>
      </c>
      <c r="R228" s="86">
        <f>'8. Afschrijvingen voor GAW'!AV223</f>
        <v>0</v>
      </c>
      <c r="S228" s="86">
        <f>'8. Afschrijvingen voor GAW'!AW223</f>
        <v>0</v>
      </c>
      <c r="T228" s="86">
        <f>'8. Afschrijvingen voor GAW'!AX223</f>
        <v>80970.6097122434</v>
      </c>
      <c r="U228" s="86">
        <f>'8. Afschrijvingen voor GAW'!AY223</f>
        <v>163074.80796045819</v>
      </c>
      <c r="V228" s="86">
        <f>'8. Afschrijvingen voor GAW'!AZ223</f>
        <v>195689.76955254978</v>
      </c>
      <c r="W228" s="86">
        <f>'8. Afschrijvingen voor GAW'!BA223</f>
        <v>191300.46631024961</v>
      </c>
      <c r="X228" s="86">
        <f>'8. Afschrijvingen voor GAW'!BB223</f>
        <v>187009.61472945896</v>
      </c>
      <c r="Y228" s="86">
        <f>'8. Afschrijvingen voor GAW'!BC223</f>
        <v>182815.0065486113</v>
      </c>
      <c r="Z228" s="86">
        <f>'8. Afschrijvingen voor GAW'!BD223</f>
        <v>178714.48303724057</v>
      </c>
      <c r="AA228" s="20"/>
      <c r="AB228" s="122"/>
      <c r="AC228" s="87">
        <f t="shared" ref="AC228:AC233" si="55">$I228*IF($D228&lt;2011,IF(AC$33=$E228,$G228*K$28-K228,
AB228*K$28-K228),
IF(AC$33=$E228,$F228-K228,
AB228*K$28-K228))</f>
        <v>0</v>
      </c>
      <c r="AD228" s="87">
        <f t="shared" ref="AD228:AD233" si="56">$I228*IF($D228&lt;2011,IF(AD$33=$E228,$G228*L$28-L228,
AC228*L$28-L228),
IF(AD$33=$E228,$F228-L228,
AC228*L$28-L228))</f>
        <v>0</v>
      </c>
      <c r="AE228" s="87">
        <f t="shared" ref="AE228:AE233" si="57">$I228*IF($D228&lt;2011,IF(AE$33=$E228,$G228*M$28-M228,
AD228*M$28-M228),
IF(AE$33=$E228,$F228-M228,
AD228*M$28-M228))</f>
        <v>0</v>
      </c>
      <c r="AF228" s="87">
        <f t="shared" ref="AF228:AF233" si="58">$I228*IF($D228&lt;2011,IF(AF$33=$E228,$G228*N$28-N228,
AE228*N$28-N228),
IF(AF$33=$E228,$F228-N228,
AE228*N$28-N228))</f>
        <v>0</v>
      </c>
      <c r="AG228" s="87">
        <f t="shared" ref="AG228:AG233" si="59">$I228*IF($D228&lt;2011,IF(AG$33=$E228,$G228*O$28-O228,
AF228*O$28-O228),
IF(AG$33=$E228,$F228-O228,
AF228*O$28-O228))</f>
        <v>0</v>
      </c>
      <c r="AH228" s="87">
        <f t="shared" ref="AH228:AH233" si="60">$I228*IF($D228&lt;2011,IF(AH$33=$E228,$G228*P$28-P228,
AG228*P$28-P228),
IF(AH$33=$E228,$F228-P228,
AG228*P$28-P228))</f>
        <v>0</v>
      </c>
      <c r="AI228" s="87">
        <f t="shared" ref="AI228:AI233" si="61">$I228*IF($D228&lt;2011,IF(AI$33=$E228,$G228*Q$28-Q228,
AH228*Q$28-Q228),
IF(AI$33=$E228,$F228-Q228,
AH228*Q$28-Q228))</f>
        <v>0</v>
      </c>
      <c r="AJ228" s="87">
        <f t="shared" ref="AJ228:AJ233" si="62">$I228*IF($D228&lt;2011,IF(AJ$33=$E228,$G228*R$28-R228,
AI228*R$28-R228),
IF(AJ$33=$E228,$F228-R228,
AI228*R$28-R228))</f>
        <v>0</v>
      </c>
      <c r="AK228" s="87">
        <f t="shared" ref="AK228:AK233" si="63">$I228*IF($D228&lt;2011,IF(AK$33=$E228,$G228*S$28-S228,
AJ228*S$28-S228),
IF(AK$33=$E228,$F228-S228,
AJ228*S$28-S228))</f>
        <v>0</v>
      </c>
      <c r="AL228" s="87">
        <f t="shared" ref="AL228:AL233" si="64">$I228*IF($D228&lt;2011,IF(AL$33=$E228,$G228*T$28-T228,
AK228*T$28-T228),
IF(AL$33=$E228,$F228-T228,
AK228*T$28-T228))</f>
        <v>8825796.4586345311</v>
      </c>
      <c r="AM228" s="87">
        <f t="shared" ref="AM228:AM233" si="65">$I228*IF($D228&lt;2011,IF(AM$33=$E228,$G228*U$28-U228,
AL228*U$28-U228),
IF(AM$33=$E228,$F228-U228,
AL228*U$28-U228))</f>
        <v>8724502.2258845139</v>
      </c>
      <c r="AN228" s="87">
        <f t="shared" ref="AN228:AN233" si="66">$I228*IF($D228&lt;2011,IF(AN$33=$E228,$G228*V$28-V228,
AM228*V$28-V228),
IF(AN$33=$E228,$F228-V228,
AM228*V$28-V228))</f>
        <v>8528812.4563319646</v>
      </c>
      <c r="AO228" s="87">
        <f t="shared" ref="AO228:AO233" si="67">$I228*IF($D228&lt;2011,IF(AO$33=$E228,$G228*W$28-W228,
AN228*W$28-W228),
IF(AO$33=$E228,$F228-W228,
AN228*W$28-W228))</f>
        <v>8337511.9900217149</v>
      </c>
      <c r="AP228" s="87">
        <f t="shared" ref="AP228:AP233" si="68">$I228*IF($D228&lt;2011,IF(AP$33=$E228,$G228*X$28-X228,
AO228*X$28-X228),
IF(AP$33=$E228,$F228-X228,
AO228*X$28-X228))</f>
        <v>8150502.3752922555</v>
      </c>
      <c r="AQ228" s="87">
        <f t="shared" ref="AQ228:AQ233" si="69">$I228*IF($D228&lt;2011,IF(AQ$33=$E228,$G228*Y$28-Y228,
AP228*Y$28-Y228),
IF(AQ$33=$E228,$F228-Y228,
AP228*Y$28-Y228))</f>
        <v>7967687.3687436441</v>
      </c>
      <c r="AR228" s="87">
        <f t="shared" ref="AR228:AR233" si="70">$I228*IF($D228&lt;2011,IF(AR$33=$E228,$G228*Z$28-Z228,
AQ228*Z$28-Z228),
IF(AR$33=$E228,$F228-Z228,
AQ228*Z$28-Z228))</f>
        <v>7788972.8857064033</v>
      </c>
    </row>
    <row r="229" spans="2:44" x14ac:dyDescent="0.2">
      <c r="B229" s="86">
        <f>'3. Investeringen'!B210</f>
        <v>196</v>
      </c>
      <c r="C229" s="86" t="str">
        <f>'3. Investeringen'!G210</f>
        <v>Nieuwe investeringen TD</v>
      </c>
      <c r="D229" s="86">
        <f>'3. Investeringen'!K210</f>
        <v>2020</v>
      </c>
      <c r="E229" s="121">
        <f>'3. Investeringen'!N210</f>
        <v>2020</v>
      </c>
      <c r="F229" s="86">
        <f>'3. Investeringen'!O210</f>
        <v>53351367.672379076</v>
      </c>
      <c r="G229" s="86">
        <f>'3. Investeringen'!P210</f>
        <v>0</v>
      </c>
      <c r="H229" s="20"/>
      <c r="I229" s="86">
        <f>'6. Investeringen per jaar'!I210</f>
        <v>1</v>
      </c>
      <c r="J229" s="20"/>
      <c r="K229" s="86">
        <f>'8. Afschrijvingen voor GAW'!AO224</f>
        <v>0</v>
      </c>
      <c r="L229" s="86">
        <f>'8. Afschrijvingen voor GAW'!AP224</f>
        <v>0</v>
      </c>
      <c r="M229" s="86">
        <f>'8. Afschrijvingen voor GAW'!AQ224</f>
        <v>0</v>
      </c>
      <c r="N229" s="86">
        <f>'8. Afschrijvingen voor GAW'!AR224</f>
        <v>0</v>
      </c>
      <c r="O229" s="86">
        <f>'8. Afschrijvingen voor GAW'!AS224</f>
        <v>0</v>
      </c>
      <c r="P229" s="86">
        <f>'8. Afschrijvingen voor GAW'!AT224</f>
        <v>0</v>
      </c>
      <c r="Q229" s="86">
        <f>'8. Afschrijvingen voor GAW'!AU224</f>
        <v>0</v>
      </c>
      <c r="R229" s="86">
        <f>'8. Afschrijvingen voor GAW'!AV224</f>
        <v>0</v>
      </c>
      <c r="S229" s="86">
        <f>'8. Afschrijvingen voor GAW'!AW224</f>
        <v>0</v>
      </c>
      <c r="T229" s="86">
        <f>'8. Afschrijvingen voor GAW'!AX224</f>
        <v>592792.97413754533</v>
      </c>
      <c r="U229" s="86">
        <f>'8. Afschrijvingen voor GAW'!AY224</f>
        <v>1193885.0499130161</v>
      </c>
      <c r="V229" s="86">
        <f>'8. Afschrijvingen voor GAW'!AZ224</f>
        <v>1432662.0598956193</v>
      </c>
      <c r="W229" s="86">
        <f>'8. Afschrijvingen voor GAW'!BA224</f>
        <v>1393140.3478984989</v>
      </c>
      <c r="X229" s="86">
        <f>'8. Afschrijvingen voor GAW'!BB224</f>
        <v>1354708.8900254369</v>
      </c>
      <c r="Y229" s="86">
        <f>'8. Afschrijvingen voor GAW'!BC224</f>
        <v>1317337.610300597</v>
      </c>
      <c r="Z229" s="86">
        <f>'8. Afschrijvingen voor GAW'!BD224</f>
        <v>1280997.2624302357</v>
      </c>
      <c r="AA229" s="20"/>
      <c r="AB229" s="122"/>
      <c r="AC229" s="87">
        <f t="shared" si="55"/>
        <v>0</v>
      </c>
      <c r="AD229" s="87">
        <f t="shared" si="56"/>
        <v>0</v>
      </c>
      <c r="AE229" s="87">
        <f t="shared" si="57"/>
        <v>0</v>
      </c>
      <c r="AF229" s="87">
        <f t="shared" si="58"/>
        <v>0</v>
      </c>
      <c r="AG229" s="87">
        <f t="shared" si="59"/>
        <v>0</v>
      </c>
      <c r="AH229" s="87">
        <f t="shared" si="60"/>
        <v>0</v>
      </c>
      <c r="AI229" s="87">
        <f t="shared" si="61"/>
        <v>0</v>
      </c>
      <c r="AJ229" s="87">
        <f t="shared" si="62"/>
        <v>0</v>
      </c>
      <c r="AK229" s="87">
        <f t="shared" si="63"/>
        <v>0</v>
      </c>
      <c r="AL229" s="87">
        <f t="shared" si="64"/>
        <v>52758574.698241532</v>
      </c>
      <c r="AM229" s="87">
        <f t="shared" si="65"/>
        <v>51933999.671216197</v>
      </c>
      <c r="AN229" s="87">
        <f t="shared" si="66"/>
        <v>50501337.611320578</v>
      </c>
      <c r="AO229" s="87">
        <f t="shared" si="67"/>
        <v>49108197.263422079</v>
      </c>
      <c r="AP229" s="87">
        <f t="shared" si="68"/>
        <v>47753488.373396643</v>
      </c>
      <c r="AQ229" s="87">
        <f t="shared" si="69"/>
        <v>46436150.763096042</v>
      </c>
      <c r="AR229" s="87">
        <f t="shared" si="70"/>
        <v>45155153.500665806</v>
      </c>
    </row>
    <row r="230" spans="2:44" x14ac:dyDescent="0.2">
      <c r="B230" s="86">
        <f>'3. Investeringen'!B211</f>
        <v>197</v>
      </c>
      <c r="C230" s="86" t="str">
        <f>'3. Investeringen'!G211</f>
        <v>Nieuwe investeringen TD</v>
      </c>
      <c r="D230" s="86">
        <f>'3. Investeringen'!K211</f>
        <v>2020</v>
      </c>
      <c r="E230" s="121">
        <f>'3. Investeringen'!N211</f>
        <v>2020</v>
      </c>
      <c r="F230" s="86">
        <f>'3. Investeringen'!O211</f>
        <v>9222963.9047687221</v>
      </c>
      <c r="G230" s="86">
        <f>'3. Investeringen'!P211</f>
        <v>0</v>
      </c>
      <c r="H230" s="20"/>
      <c r="I230" s="86">
        <f>'6. Investeringen per jaar'!I211</f>
        <v>1</v>
      </c>
      <c r="J230" s="20"/>
      <c r="K230" s="86">
        <f>'8. Afschrijvingen voor GAW'!AO225</f>
        <v>0</v>
      </c>
      <c r="L230" s="86">
        <f>'8. Afschrijvingen voor GAW'!AP225</f>
        <v>0</v>
      </c>
      <c r="M230" s="86">
        <f>'8. Afschrijvingen voor GAW'!AQ225</f>
        <v>0</v>
      </c>
      <c r="N230" s="86">
        <f>'8. Afschrijvingen voor GAW'!AR225</f>
        <v>0</v>
      </c>
      <c r="O230" s="86">
        <f>'8. Afschrijvingen voor GAW'!AS225</f>
        <v>0</v>
      </c>
      <c r="P230" s="86">
        <f>'8. Afschrijvingen voor GAW'!AT225</f>
        <v>0</v>
      </c>
      <c r="Q230" s="86">
        <f>'8. Afschrijvingen voor GAW'!AU225</f>
        <v>0</v>
      </c>
      <c r="R230" s="86">
        <f>'8. Afschrijvingen voor GAW'!AV225</f>
        <v>0</v>
      </c>
      <c r="S230" s="86">
        <f>'8. Afschrijvingen voor GAW'!AW225</f>
        <v>0</v>
      </c>
      <c r="T230" s="86">
        <f>'8. Afschrijvingen voor GAW'!AX225</f>
        <v>153716.06507947869</v>
      </c>
      <c r="U230" s="86">
        <f>'8. Afschrijvingen voor GAW'!AY225</f>
        <v>309584.15507007006</v>
      </c>
      <c r="V230" s="86">
        <f>'8. Afschrijvingen voor GAW'!AZ225</f>
        <v>371500.98608408408</v>
      </c>
      <c r="W230" s="86">
        <f>'8. Afschrijvingen voor GAW'!BA225</f>
        <v>355858.83930159628</v>
      </c>
      <c r="X230" s="86">
        <f>'8. Afschrijvingen voor GAW'!BB225</f>
        <v>340875.30922573962</v>
      </c>
      <c r="Y230" s="86">
        <f>'8. Afschrijvingen voor GAW'!BC225</f>
        <v>326522.66462676116</v>
      </c>
      <c r="Z230" s="86">
        <f>'8. Afschrijvingen voor GAW'!BD225</f>
        <v>312774.34190563433</v>
      </c>
      <c r="AA230" s="20"/>
      <c r="AB230" s="122"/>
      <c r="AC230" s="87">
        <f t="shared" si="55"/>
        <v>0</v>
      </c>
      <c r="AD230" s="87">
        <f t="shared" si="56"/>
        <v>0</v>
      </c>
      <c r="AE230" s="87">
        <f t="shared" si="57"/>
        <v>0</v>
      </c>
      <c r="AF230" s="87">
        <f t="shared" si="58"/>
        <v>0</v>
      </c>
      <c r="AG230" s="87">
        <f t="shared" si="59"/>
        <v>0</v>
      </c>
      <c r="AH230" s="87">
        <f t="shared" si="60"/>
        <v>0</v>
      </c>
      <c r="AI230" s="87">
        <f t="shared" si="61"/>
        <v>0</v>
      </c>
      <c r="AJ230" s="87">
        <f t="shared" si="62"/>
        <v>0</v>
      </c>
      <c r="AK230" s="87">
        <f t="shared" si="63"/>
        <v>0</v>
      </c>
      <c r="AL230" s="87">
        <f t="shared" si="64"/>
        <v>9069247.8396892436</v>
      </c>
      <c r="AM230" s="87">
        <f t="shared" si="65"/>
        <v>8823148.4194969963</v>
      </c>
      <c r="AN230" s="87">
        <f t="shared" si="66"/>
        <v>8451647.4334129114</v>
      </c>
      <c r="AO230" s="87">
        <f t="shared" si="67"/>
        <v>8095788.594111315</v>
      </c>
      <c r="AP230" s="87">
        <f t="shared" si="68"/>
        <v>7754913.2848855751</v>
      </c>
      <c r="AQ230" s="87">
        <f t="shared" si="69"/>
        <v>7428390.6202588137</v>
      </c>
      <c r="AR230" s="87">
        <f t="shared" si="70"/>
        <v>7115616.2783531798</v>
      </c>
    </row>
    <row r="231" spans="2:44" x14ac:dyDescent="0.2">
      <c r="B231" s="86">
        <f>'3. Investeringen'!B212</f>
        <v>198</v>
      </c>
      <c r="C231" s="86" t="str">
        <f>'3. Investeringen'!G212</f>
        <v>Nieuwe investeringen TD</v>
      </c>
      <c r="D231" s="86">
        <f>'3. Investeringen'!K212</f>
        <v>2020</v>
      </c>
      <c r="E231" s="121">
        <f>'3. Investeringen'!N212</f>
        <v>2020</v>
      </c>
      <c r="F231" s="86">
        <f>'3. Investeringen'!O212</f>
        <v>-6721.66</v>
      </c>
      <c r="G231" s="86">
        <f>'3. Investeringen'!P212</f>
        <v>0</v>
      </c>
      <c r="H231" s="20"/>
      <c r="I231" s="86">
        <f>'6. Investeringen per jaar'!I212</f>
        <v>1</v>
      </c>
      <c r="J231" s="20"/>
      <c r="K231" s="86">
        <f>'8. Afschrijvingen voor GAW'!AO226</f>
        <v>0</v>
      </c>
      <c r="L231" s="86">
        <f>'8. Afschrijvingen voor GAW'!AP226</f>
        <v>0</v>
      </c>
      <c r="M231" s="86">
        <f>'8. Afschrijvingen voor GAW'!AQ226</f>
        <v>0</v>
      </c>
      <c r="N231" s="86">
        <f>'8. Afschrijvingen voor GAW'!AR226</f>
        <v>0</v>
      </c>
      <c r="O231" s="86">
        <f>'8. Afschrijvingen voor GAW'!AS226</f>
        <v>0</v>
      </c>
      <c r="P231" s="86">
        <f>'8. Afschrijvingen voor GAW'!AT226</f>
        <v>0</v>
      </c>
      <c r="Q231" s="86">
        <f>'8. Afschrijvingen voor GAW'!AU226</f>
        <v>0</v>
      </c>
      <c r="R231" s="86">
        <f>'8. Afschrijvingen voor GAW'!AV226</f>
        <v>0</v>
      </c>
      <c r="S231" s="86">
        <f>'8. Afschrijvingen voor GAW'!AW226</f>
        <v>0</v>
      </c>
      <c r="T231" s="86">
        <f>'8. Afschrijvingen voor GAW'!AX226</f>
        <v>0</v>
      </c>
      <c r="U231" s="86">
        <f>'8. Afschrijvingen voor GAW'!AY226</f>
        <v>0</v>
      </c>
      <c r="V231" s="86">
        <f>'8. Afschrijvingen voor GAW'!AZ226</f>
        <v>0</v>
      </c>
      <c r="W231" s="86">
        <f>'8. Afschrijvingen voor GAW'!BA226</f>
        <v>0</v>
      </c>
      <c r="X231" s="86">
        <f>'8. Afschrijvingen voor GAW'!BB226</f>
        <v>0</v>
      </c>
      <c r="Y231" s="86">
        <f>'8. Afschrijvingen voor GAW'!BC226</f>
        <v>0</v>
      </c>
      <c r="Z231" s="86">
        <f>'8. Afschrijvingen voor GAW'!BD226</f>
        <v>0</v>
      </c>
      <c r="AA231" s="20"/>
      <c r="AB231" s="122"/>
      <c r="AC231" s="87">
        <f t="shared" si="55"/>
        <v>0</v>
      </c>
      <c r="AD231" s="87">
        <f t="shared" si="56"/>
        <v>0</v>
      </c>
      <c r="AE231" s="87">
        <f t="shared" si="57"/>
        <v>0</v>
      </c>
      <c r="AF231" s="87">
        <f t="shared" si="58"/>
        <v>0</v>
      </c>
      <c r="AG231" s="87">
        <f t="shared" si="59"/>
        <v>0</v>
      </c>
      <c r="AH231" s="87">
        <f t="shared" si="60"/>
        <v>0</v>
      </c>
      <c r="AI231" s="87">
        <f t="shared" si="61"/>
        <v>0</v>
      </c>
      <c r="AJ231" s="87">
        <f t="shared" si="62"/>
        <v>0</v>
      </c>
      <c r="AK231" s="87">
        <f t="shared" si="63"/>
        <v>0</v>
      </c>
      <c r="AL231" s="87">
        <f t="shared" si="64"/>
        <v>-6721.66</v>
      </c>
      <c r="AM231" s="87">
        <f t="shared" si="65"/>
        <v>-6768.7116199999991</v>
      </c>
      <c r="AN231" s="87">
        <f t="shared" si="66"/>
        <v>-6768.7116199999991</v>
      </c>
      <c r="AO231" s="87">
        <f t="shared" si="67"/>
        <v>-6768.7116199999991</v>
      </c>
      <c r="AP231" s="87">
        <f t="shared" si="68"/>
        <v>-6768.7116199999991</v>
      </c>
      <c r="AQ231" s="87">
        <f t="shared" si="69"/>
        <v>-6768.7116199999991</v>
      </c>
      <c r="AR231" s="87">
        <f t="shared" si="70"/>
        <v>-6768.7116199999991</v>
      </c>
    </row>
    <row r="232" spans="2:44" x14ac:dyDescent="0.2">
      <c r="B232" s="86">
        <f>'3. Investeringen'!B213</f>
        <v>199</v>
      </c>
      <c r="C232" s="86" t="str">
        <f>'3. Investeringen'!G213</f>
        <v>Nieuwe investeringen AD</v>
      </c>
      <c r="D232" s="86">
        <f>'3. Investeringen'!K213</f>
        <v>2020</v>
      </c>
      <c r="E232" s="121">
        <f>'3. Investeringen'!N213</f>
        <v>2020</v>
      </c>
      <c r="F232" s="86">
        <f>'3. Investeringen'!O213</f>
        <v>21386179.228110004</v>
      </c>
      <c r="G232" s="86">
        <f>'3. Investeringen'!P213</f>
        <v>0</v>
      </c>
      <c r="H232" s="20"/>
      <c r="I232" s="86">
        <f>'6. Investeringen per jaar'!I213</f>
        <v>1</v>
      </c>
      <c r="J232" s="20"/>
      <c r="K232" s="86">
        <f>'8. Afschrijvingen voor GAW'!AO227</f>
        <v>0</v>
      </c>
      <c r="L232" s="86">
        <f>'8. Afschrijvingen voor GAW'!AP227</f>
        <v>0</v>
      </c>
      <c r="M232" s="86">
        <f>'8. Afschrijvingen voor GAW'!AQ227</f>
        <v>0</v>
      </c>
      <c r="N232" s="86">
        <f>'8. Afschrijvingen voor GAW'!AR227</f>
        <v>0</v>
      </c>
      <c r="O232" s="86">
        <f>'8. Afschrijvingen voor GAW'!AS227</f>
        <v>0</v>
      </c>
      <c r="P232" s="86">
        <f>'8. Afschrijvingen voor GAW'!AT227</f>
        <v>0</v>
      </c>
      <c r="Q232" s="86">
        <f>'8. Afschrijvingen voor GAW'!AU227</f>
        <v>0</v>
      </c>
      <c r="R232" s="86">
        <f>'8. Afschrijvingen voor GAW'!AV227</f>
        <v>0</v>
      </c>
      <c r="S232" s="86">
        <f>'8. Afschrijvingen voor GAW'!AW227</f>
        <v>0</v>
      </c>
      <c r="T232" s="86">
        <f>'8. Afschrijvingen voor GAW'!AX227</f>
        <v>274181.78497576929</v>
      </c>
      <c r="U232" s="86">
        <f>'8. Afschrijvingen voor GAW'!AY227</f>
        <v>552202.11494119931</v>
      </c>
      <c r="V232" s="86">
        <f>'8. Afschrijvingen voor GAW'!AZ227</f>
        <v>662642.5379294391</v>
      </c>
      <c r="W232" s="86">
        <f>'8. Afschrijvingen voor GAW'!BA227</f>
        <v>641437.97671569709</v>
      </c>
      <c r="X232" s="86">
        <f>'8. Afschrijvingen voor GAW'!BB227</f>
        <v>620911.96146079479</v>
      </c>
      <c r="Y232" s="86">
        <f>'8. Afschrijvingen voor GAW'!BC227</f>
        <v>601042.77869404922</v>
      </c>
      <c r="Z232" s="86">
        <f>'8. Afschrijvingen voor GAW'!BD227</f>
        <v>581809.40977583977</v>
      </c>
      <c r="AA232" s="20"/>
      <c r="AB232" s="122"/>
      <c r="AC232" s="87">
        <f t="shared" si="55"/>
        <v>0</v>
      </c>
      <c r="AD232" s="87">
        <f t="shared" si="56"/>
        <v>0</v>
      </c>
      <c r="AE232" s="87">
        <f t="shared" si="57"/>
        <v>0</v>
      </c>
      <c r="AF232" s="87">
        <f t="shared" si="58"/>
        <v>0</v>
      </c>
      <c r="AG232" s="87">
        <f t="shared" si="59"/>
        <v>0</v>
      </c>
      <c r="AH232" s="87">
        <f t="shared" si="60"/>
        <v>0</v>
      </c>
      <c r="AI232" s="87">
        <f t="shared" si="61"/>
        <v>0</v>
      </c>
      <c r="AJ232" s="87">
        <f t="shared" si="62"/>
        <v>0</v>
      </c>
      <c r="AK232" s="87">
        <f t="shared" si="63"/>
        <v>0</v>
      </c>
      <c r="AL232" s="87">
        <f t="shared" si="64"/>
        <v>21111997.443134233</v>
      </c>
      <c r="AM232" s="87">
        <f t="shared" si="65"/>
        <v>20707579.310294971</v>
      </c>
      <c r="AN232" s="87">
        <f t="shared" si="66"/>
        <v>20044936.772365533</v>
      </c>
      <c r="AO232" s="87">
        <f t="shared" si="67"/>
        <v>19403498.795649834</v>
      </c>
      <c r="AP232" s="87">
        <f t="shared" si="68"/>
        <v>18782586.834189039</v>
      </c>
      <c r="AQ232" s="87">
        <f t="shared" si="69"/>
        <v>18181544.05549499</v>
      </c>
      <c r="AR232" s="87">
        <f t="shared" si="70"/>
        <v>17599734.645719152</v>
      </c>
    </row>
    <row r="233" spans="2:44" x14ac:dyDescent="0.2">
      <c r="B233" s="86">
        <f>'3. Investeringen'!B214</f>
        <v>200</v>
      </c>
      <c r="C233" s="86" t="str">
        <f>'3. Investeringen'!G214</f>
        <v>Nieuwe investeringen AD</v>
      </c>
      <c r="D233" s="86">
        <f>'3. Investeringen'!K214</f>
        <v>2020</v>
      </c>
      <c r="E233" s="121">
        <f>'3. Investeringen'!N214</f>
        <v>2020</v>
      </c>
      <c r="F233" s="86">
        <f>'3. Investeringen'!O214</f>
        <v>1376942.3261035553</v>
      </c>
      <c r="G233" s="86">
        <f>'3. Investeringen'!P214</f>
        <v>0</v>
      </c>
      <c r="H233" s="20"/>
      <c r="I233" s="86">
        <f>'6. Investeringen per jaar'!I214</f>
        <v>1</v>
      </c>
      <c r="J233" s="20"/>
      <c r="K233" s="86">
        <f>'8. Afschrijvingen voor GAW'!AO228</f>
        <v>0</v>
      </c>
      <c r="L233" s="86">
        <f>'8. Afschrijvingen voor GAW'!AP228</f>
        <v>0</v>
      </c>
      <c r="M233" s="86">
        <f>'8. Afschrijvingen voor GAW'!AQ228</f>
        <v>0</v>
      </c>
      <c r="N233" s="86">
        <f>'8. Afschrijvingen voor GAW'!AR228</f>
        <v>0</v>
      </c>
      <c r="O233" s="86">
        <f>'8. Afschrijvingen voor GAW'!AS228</f>
        <v>0</v>
      </c>
      <c r="P233" s="86">
        <f>'8. Afschrijvingen voor GAW'!AT228</f>
        <v>0</v>
      </c>
      <c r="Q233" s="86">
        <f>'8. Afschrijvingen voor GAW'!AU228</f>
        <v>0</v>
      </c>
      <c r="R233" s="86">
        <f>'8. Afschrijvingen voor GAW'!AV228</f>
        <v>0</v>
      </c>
      <c r="S233" s="86">
        <f>'8. Afschrijvingen voor GAW'!AW228</f>
        <v>0</v>
      </c>
      <c r="T233" s="86">
        <f>'8. Afschrijvingen voor GAW'!AX228</f>
        <v>17653.106744917375</v>
      </c>
      <c r="U233" s="86">
        <f>'8. Afschrijvingen voor GAW'!AY228</f>
        <v>35553.356984263592</v>
      </c>
      <c r="V233" s="86">
        <f>'8. Afschrijvingen voor GAW'!AZ228</f>
        <v>42664.02838111631</v>
      </c>
      <c r="W233" s="86">
        <f>'8. Afschrijvingen voor GAW'!BA228</f>
        <v>41298.779472920593</v>
      </c>
      <c r="X233" s="86">
        <f>'8. Afschrijvingen voor GAW'!BB228</f>
        <v>39977.218529787133</v>
      </c>
      <c r="Y233" s="86">
        <f>'8. Afschrijvingen voor GAW'!BC228</f>
        <v>38697.947536833941</v>
      </c>
      <c r="Z233" s="86">
        <f>'8. Afschrijvingen voor GAW'!BD228</f>
        <v>37459.613215655248</v>
      </c>
      <c r="AA233" s="20"/>
      <c r="AB233" s="122"/>
      <c r="AC233" s="87">
        <f t="shared" si="55"/>
        <v>0</v>
      </c>
      <c r="AD233" s="87">
        <f t="shared" si="56"/>
        <v>0</v>
      </c>
      <c r="AE233" s="87">
        <f t="shared" si="57"/>
        <v>0</v>
      </c>
      <c r="AF233" s="87">
        <f t="shared" si="58"/>
        <v>0</v>
      </c>
      <c r="AG233" s="87">
        <f t="shared" si="59"/>
        <v>0</v>
      </c>
      <c r="AH233" s="87">
        <f t="shared" si="60"/>
        <v>0</v>
      </c>
      <c r="AI233" s="87">
        <f t="shared" si="61"/>
        <v>0</v>
      </c>
      <c r="AJ233" s="87">
        <f t="shared" si="62"/>
        <v>0</v>
      </c>
      <c r="AK233" s="87">
        <f t="shared" si="63"/>
        <v>0</v>
      </c>
      <c r="AL233" s="87">
        <f t="shared" si="64"/>
        <v>1359289.2193586379</v>
      </c>
      <c r="AM233" s="87">
        <f t="shared" si="65"/>
        <v>1333250.8869098846</v>
      </c>
      <c r="AN233" s="87">
        <f t="shared" si="66"/>
        <v>1290586.8585287684</v>
      </c>
      <c r="AO233" s="87">
        <f t="shared" si="67"/>
        <v>1249288.0790558478</v>
      </c>
      <c r="AP233" s="87">
        <f t="shared" si="68"/>
        <v>1209310.8605260607</v>
      </c>
      <c r="AQ233" s="87">
        <f t="shared" si="69"/>
        <v>1170612.9129892266</v>
      </c>
      <c r="AR233" s="87">
        <f t="shared" si="70"/>
        <v>1133153.2997735713</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R29" sqref="R29"/>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4" t="s">
        <v>105</v>
      </c>
      <c r="C29" s="174"/>
      <c r="D29" s="174"/>
      <c r="E29" s="174"/>
      <c r="F29" s="174"/>
    </row>
    <row r="30" spans="2:30" s="65" customFormat="1" x14ac:dyDescent="0.2">
      <c r="B30" s="173" t="s">
        <v>223</v>
      </c>
    </row>
    <row r="31" spans="2:30" ht="165" customHeight="1" x14ac:dyDescent="0.2">
      <c r="B31" s="174" t="s">
        <v>213</v>
      </c>
      <c r="C31" s="174"/>
      <c r="D31" s="174"/>
      <c r="E31" s="174"/>
      <c r="F31" s="174"/>
      <c r="G31" s="174"/>
      <c r="H31" s="174"/>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6" t="s">
        <v>216</v>
      </c>
      <c r="C5" s="176"/>
      <c r="D5" s="176"/>
      <c r="E5" s="176"/>
      <c r="F5" s="176"/>
      <c r="M5" s="68"/>
      <c r="N5" s="68"/>
      <c r="O5" s="68"/>
    </row>
    <row r="6" spans="1:22" s="65" customFormat="1" x14ac:dyDescent="0.2"/>
    <row r="7" spans="1:22" s="65" customFormat="1" x14ac:dyDescent="0.2">
      <c r="B7" s="165" t="s">
        <v>27</v>
      </c>
    </row>
    <row r="8" spans="1:22" s="65" customFormat="1" ht="39" customHeight="1" x14ac:dyDescent="0.2">
      <c r="B8" s="174" t="s">
        <v>208</v>
      </c>
      <c r="C8" s="174"/>
      <c r="D8" s="174"/>
      <c r="E8" s="174"/>
      <c r="F8" s="174"/>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t="s">
        <v>227</v>
      </c>
      <c r="C24" s="85">
        <v>1</v>
      </c>
      <c r="E24" s="52"/>
      <c r="F24" s="51"/>
      <c r="G24" s="54"/>
      <c r="H24" s="50"/>
      <c r="I24" s="55"/>
      <c r="J24" s="55"/>
      <c r="K24" s="52"/>
      <c r="L24" s="52"/>
      <c r="M24" s="44"/>
    </row>
    <row r="25" spans="2:13" s="39" customFormat="1" x14ac:dyDescent="0.2">
      <c r="B25" s="45" t="s">
        <v>228</v>
      </c>
      <c r="C25" s="85">
        <v>1</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Investeringen'!B15:B208,"&gt;0"))=(COUNTIF('9. GAW'!B34:B227,"&gt;0")),"CORRECT","NIET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65103550.137462921</v>
      </c>
      <c r="J64" s="129">
        <f>INDEX('9. GAW'!$AC$16:$AR$16,1,B64-2010)</f>
        <v>1736954198.1507044</v>
      </c>
      <c r="K64" s="2"/>
      <c r="L64" s="129">
        <f>INDEX('8. Afschrijvingen voor GAW'!$AO$16:$BD$16,  1, B64-2010)</f>
        <v>5954962.4153420357</v>
      </c>
      <c r="M64" s="129">
        <f>INDEX('9. GAW'!$AC$17:$AR$17,1,B64-2010)</f>
        <v>264868990.8099243</v>
      </c>
      <c r="O64" s="88">
        <f>INDEX('8. Afschrijvingen voor GAW'!$AO$17:$BD$17,  1, B64-2010)</f>
        <v>0</v>
      </c>
      <c r="P64" s="88">
        <f>INDEX('9. GAW'!$AC$18:$AR$18,1,B64-2010)</f>
        <v>0</v>
      </c>
      <c r="R64" s="88">
        <f>INDEX('8. Afschrijvingen voor GAW'!$AO$18:$BD$18,  1, B64-2010)</f>
        <v>0</v>
      </c>
      <c r="S64" s="88">
        <f>INDEX('9. GAW'!$AC$19:$AR$19,1,B64-2010)</f>
        <v>0</v>
      </c>
    </row>
    <row r="65" spans="2:19" x14ac:dyDescent="0.2">
      <c r="B65" s="56">
        <v>2012</v>
      </c>
      <c r="I65" s="129">
        <f>INDEX('8. Afschrijvingen voor GAW'!$AO$15:$BD$15,  1, B65-2010)</f>
        <v>66796242.441036947</v>
      </c>
      <c r="J65" s="129">
        <f>INDEX('9. GAW'!$AC$16:$AR$16,1,B65-2010)</f>
        <v>1715318764.8615859</v>
      </c>
      <c r="K65" s="2"/>
      <c r="L65" s="129">
        <f>INDEX('8. Afschrijvingen voor GAW'!$AO$16:$BD$16,  1, B65-2010)</f>
        <v>7778425.2657277938</v>
      </c>
      <c r="M65" s="129">
        <f>INDEX('9. GAW'!$AC$17:$AR$17,1,B65-2010)</f>
        <v>355815368.3240549</v>
      </c>
      <c r="O65" s="88">
        <f>INDEX('8. Afschrijvingen voor GAW'!$AO$17:$BD$17,  1, B65-2010)</f>
        <v>0</v>
      </c>
      <c r="P65" s="88">
        <f>INDEX('9. GAW'!$AC$18:$AR$18,1,B65-2010)</f>
        <v>0</v>
      </c>
      <c r="R65" s="88">
        <f>INDEX('8. Afschrijvingen voor GAW'!$AO$18:$BD$18,  1, B65-2010)</f>
        <v>0</v>
      </c>
      <c r="S65" s="88">
        <f>INDEX('9. GAW'!$AC$19:$AR$19,1,B65-2010)</f>
        <v>0</v>
      </c>
    </row>
    <row r="66" spans="2:19" x14ac:dyDescent="0.2">
      <c r="B66" s="56">
        <v>2013</v>
      </c>
      <c r="I66" s="129">
        <f>INDEX('8. Afschrijvingen voor GAW'!$AO$15:$BD$15,  1, B66-2010)</f>
        <v>68332556.017180786</v>
      </c>
      <c r="J66" s="129">
        <f>INDEX('9. GAW'!$AC$16:$AR$16,1,B66-2010)</f>
        <v>1686438540.4362216</v>
      </c>
      <c r="K66" s="2"/>
      <c r="L66" s="129">
        <f>INDEX('8. Afschrijvingen voor GAW'!$AO$16:$BD$16,  1, B66-2010)</f>
        <v>9777504.3293804172</v>
      </c>
      <c r="M66" s="129">
        <f>INDEX('9. GAW'!$AC$17:$AR$17,1,B66-2010)</f>
        <v>435524170.79864681</v>
      </c>
      <c r="O66" s="88">
        <f>INDEX('8. Afschrijvingen voor GAW'!$AO$17:$BD$17,  1, B66-2010)</f>
        <v>0</v>
      </c>
      <c r="P66" s="88">
        <f>INDEX('9. GAW'!$AC$18:$AR$18,1,B66-2010)</f>
        <v>0</v>
      </c>
      <c r="R66" s="88">
        <f>INDEX('8. Afschrijvingen voor GAW'!$AO$18:$BD$18,  1, B66-2010)</f>
        <v>0</v>
      </c>
      <c r="S66" s="88">
        <f>INDEX('9. GAW'!$AC$19:$AR$19,1,B66-2010)</f>
        <v>0</v>
      </c>
    </row>
    <row r="67" spans="2:19" x14ac:dyDescent="0.2">
      <c r="B67" s="56">
        <v>2014</v>
      </c>
      <c r="I67" s="129">
        <f>INDEX('8. Afschrijvingen voor GAW'!$AO$15:$BD$15,  1, B67-2010)</f>
        <v>70245867.585661858</v>
      </c>
      <c r="J67" s="129">
        <f>INDEX('9. GAW'!$AC$16:$AR$16,1,B67-2010)</f>
        <v>1663412951.9827738</v>
      </c>
      <c r="K67" s="2"/>
      <c r="L67" s="129">
        <f>INDEX('8. Afschrijvingen voor GAW'!$AO$16:$BD$16,  1, B67-2010)</f>
        <v>11760365.318269437</v>
      </c>
      <c r="M67" s="129">
        <f>INDEX('9. GAW'!$AC$17:$AR$17,1,B67-2010)</f>
        <v>504332679.1118018</v>
      </c>
      <c r="O67" s="88">
        <f>INDEX('8. Afschrijvingen voor GAW'!$AO$17:$BD$17,  1, B67-2010)</f>
        <v>0</v>
      </c>
      <c r="P67" s="88">
        <f>INDEX('9. GAW'!$AC$18:$AR$18,1,B67-2010)</f>
        <v>0</v>
      </c>
      <c r="R67" s="88">
        <f>INDEX('8. Afschrijvingen voor GAW'!$AO$18:$BD$18,  1, B67-2010)</f>
        <v>0</v>
      </c>
      <c r="S67" s="88">
        <f>INDEX('9. GAW'!$AC$19:$AR$19,1,B67-2010)</f>
        <v>0</v>
      </c>
    </row>
    <row r="68" spans="2:19" x14ac:dyDescent="0.2">
      <c r="B68" s="56">
        <v>2015</v>
      </c>
      <c r="I68" s="129">
        <f>INDEX('8. Afschrijvingen voor GAW'!$AO$15:$BD$15,  1, B68-2010)</f>
        <v>70948326.261518463</v>
      </c>
      <c r="J68" s="129">
        <f>INDEX('9. GAW'!$AC$16:$AR$16,1,B68-2010)</f>
        <v>1609098755.2410829</v>
      </c>
      <c r="K68" s="2"/>
      <c r="L68" s="129">
        <f>INDEX('8. Afschrijvingen voor GAW'!$AO$16:$BD$16,  1, B68-2010)</f>
        <v>13538231.284713773</v>
      </c>
      <c r="M68" s="129">
        <f>INDEX('9. GAW'!$AC$17:$AR$17,1,B68-2010)</f>
        <v>571236131.56514502</v>
      </c>
      <c r="O68" s="88">
        <f>INDEX('8. Afschrijvingen voor GAW'!$AO$17:$BD$17,  1, B68-2010)</f>
        <v>0</v>
      </c>
      <c r="P68" s="88">
        <f>INDEX('9. GAW'!$AC$18:$AR$18,1,B68-2010)</f>
        <v>0</v>
      </c>
      <c r="R68" s="88">
        <f>INDEX('8. Afschrijvingen voor GAW'!$AO$18:$BD$18,  1, B68-2010)</f>
        <v>0</v>
      </c>
      <c r="S68" s="88">
        <f>INDEX('9. GAW'!$AC$19:$AR$19,1,B68-2010)</f>
        <v>0</v>
      </c>
    </row>
    <row r="69" spans="2:19" x14ac:dyDescent="0.2">
      <c r="B69" s="56">
        <v>2016</v>
      </c>
      <c r="I69" s="129">
        <f>INDEX('8. Afschrijvingen voor GAW'!$AO$15:$BD$15,  1, B69-2010)</f>
        <v>71515912.871610612</v>
      </c>
      <c r="J69" s="129">
        <f>INDEX('9. GAW'!$AC$16:$AR$16,1,B69-2010)</f>
        <v>1550455632.411401</v>
      </c>
      <c r="K69" s="2"/>
      <c r="L69" s="129">
        <f>INDEX('8. Afschrijvingen voor GAW'!$AO$16:$BD$16,  1, B69-2010)</f>
        <v>15338245.395842573</v>
      </c>
      <c r="M69" s="129">
        <f>INDEX('9. GAW'!$AC$17:$AR$17,1,B69-2010)</f>
        <v>631380749.52489805</v>
      </c>
      <c r="O69" s="88">
        <f>INDEX('8. Afschrijvingen voor GAW'!$AO$17:$BD$17,  1, B69-2010)</f>
        <v>0</v>
      </c>
      <c r="P69" s="88">
        <f>INDEX('9. GAW'!$AC$18:$AR$18,1,B69-2010)</f>
        <v>0</v>
      </c>
      <c r="R69" s="88">
        <f>INDEX('8. Afschrijvingen voor GAW'!$AO$18:$BD$18,  1, B69-2010)</f>
        <v>0</v>
      </c>
      <c r="S69" s="88">
        <f>INDEX('9. GAW'!$AC$19:$AR$19,1,B69-2010)</f>
        <v>0</v>
      </c>
    </row>
    <row r="70" spans="2:19" x14ac:dyDescent="0.2">
      <c r="B70" s="56">
        <v>2017</v>
      </c>
      <c r="I70" s="129">
        <f>INDEX('8. Afschrijvingen voor GAW'!$AO$15:$BD$15,  1, B70-2010)</f>
        <v>71658944.69735384</v>
      </c>
      <c r="J70" s="129">
        <f>INDEX('9. GAW'!$AC$16:$AR$16,1,B70-2010)</f>
        <v>1481897598.9788699</v>
      </c>
      <c r="K70" s="2"/>
      <c r="L70" s="129">
        <f>INDEX('8. Afschrijvingen voor GAW'!$AO$16:$BD$16,  1, B70-2010)</f>
        <v>17002161.528167084</v>
      </c>
      <c r="M70" s="129">
        <f>INDEX('9. GAW'!$AC$17:$AR$17,1,B70-2010)</f>
        <v>687274657.37767184</v>
      </c>
      <c r="O70" s="88">
        <f>INDEX('8. Afschrijvingen voor GAW'!$AO$17:$BD$17,  1, B70-2010)</f>
        <v>0</v>
      </c>
      <c r="P70" s="88">
        <f>INDEX('9. GAW'!$AC$18:$AR$18,1,B70-2010)</f>
        <v>0</v>
      </c>
      <c r="R70" s="88">
        <f>INDEX('8. Afschrijvingen voor GAW'!$AO$18:$BD$18,  1, B70-2010)</f>
        <v>0</v>
      </c>
      <c r="S70" s="88">
        <f>INDEX('9. GAW'!$AC$19:$AR$19,1,B70-2010)</f>
        <v>0</v>
      </c>
    </row>
    <row r="71" spans="2:19" x14ac:dyDescent="0.2">
      <c r="B71" s="56">
        <v>2018</v>
      </c>
      <c r="I71" s="129">
        <f>INDEX('8. Afschrijvingen voor GAW'!$AO$15:$BD$15,  1, B71-2010)</f>
        <v>72662169.923116788</v>
      </c>
      <c r="J71" s="129">
        <f>INDEX('9. GAW'!$AC$16:$AR$16,1,B71-2010)</f>
        <v>1429981995.4414573</v>
      </c>
      <c r="K71" s="2"/>
      <c r="L71" s="129">
        <f>INDEX('8. Afschrijvingen voor GAW'!$AO$16:$BD$16,  1, B71-2010)</f>
        <v>19039098.825552598</v>
      </c>
      <c r="M71" s="129">
        <f>INDEX('9. GAW'!$AC$17:$AR$17,1,B71-2010)</f>
        <v>762590178.45282626</v>
      </c>
      <c r="O71" s="88">
        <f>INDEX('8. Afschrijvingen voor GAW'!$AO$17:$BD$17,  1, B71-2010)</f>
        <v>0</v>
      </c>
      <c r="P71" s="88">
        <f>INDEX('9. GAW'!$AC$18:$AR$18,1,B71-2010)</f>
        <v>0</v>
      </c>
      <c r="R71" s="88">
        <f>INDEX('8. Afschrijvingen voor GAW'!$AO$18:$BD$18,  1, B71-2010)</f>
        <v>0</v>
      </c>
      <c r="S71" s="88">
        <f>INDEX('9. GAW'!$AC$19:$AR$19,1,B71-2010)</f>
        <v>0</v>
      </c>
    </row>
    <row r="72" spans="2:19" x14ac:dyDescent="0.2">
      <c r="B72" s="56">
        <v>2019</v>
      </c>
      <c r="I72" s="129">
        <f>INDEX('8. Afschrijvingen voor GAW'!$AO$15:$BD$15,  1, B72-2010)</f>
        <v>74188075.491502225</v>
      </c>
      <c r="J72" s="129">
        <f>INDEX('9. GAW'!$AC$16:$AR$16,1,B72-2010)</f>
        <v>1385823541.8542256</v>
      </c>
      <c r="K72" s="2"/>
      <c r="L72" s="129">
        <f>INDEX('8. Afschrijvingen voor GAW'!$AO$16:$BD$16,  1, B72-2010)</f>
        <v>21162115.884585429</v>
      </c>
      <c r="M72" s="129">
        <f>INDEX('9. GAW'!$AC$17:$AR$17,1,B72-2010)</f>
        <v>823040497.31958175</v>
      </c>
      <c r="O72" s="88">
        <f>INDEX('8. Afschrijvingen voor GAW'!$AO$17:$BD$17,  1, B72-2010)</f>
        <v>0</v>
      </c>
      <c r="P72" s="88">
        <f>INDEX('9. GAW'!$AC$18:$AR$18,1,B72-2010)</f>
        <v>0</v>
      </c>
      <c r="R72" s="88">
        <f>INDEX('8. Afschrijvingen voor GAW'!$AO$18:$BD$18,  1, B72-2010)</f>
        <v>0</v>
      </c>
      <c r="S72" s="88">
        <f>INDEX('9. GAW'!$AC$19:$AR$19,1,B72-2010)</f>
        <v>0</v>
      </c>
    </row>
    <row r="73" spans="2:19" x14ac:dyDescent="0.2">
      <c r="B73" s="56">
        <v>2020</v>
      </c>
      <c r="I73" s="129">
        <f>INDEX('8. Afschrijvingen voor GAW'!$AO$15:$BD$15,  1, B73-2010)</f>
        <v>76265341.605264276</v>
      </c>
      <c r="J73" s="129">
        <f>INDEX('9. GAW'!$AC$16:$AR$16,1,B73-2010)</f>
        <v>1348361259.4208798</v>
      </c>
      <c r="K73" s="2"/>
      <c r="L73" s="129">
        <f>INDEX('8. Afschrijvingen voor GAW'!$AO$16:$BD$16,  1, B73-2010)</f>
        <v>23336703.537896138</v>
      </c>
      <c r="M73" s="129">
        <f>INDEX('9. GAW'!$AC$17:$AR$17,1,B73-2010)</f>
        <v>894223304.69212878</v>
      </c>
      <c r="O73" s="88">
        <f>INDEX('8. Afschrijvingen voor GAW'!$AO$17:$BD$17,  1, B73-2010)</f>
        <v>0</v>
      </c>
      <c r="P73" s="88">
        <f>INDEX('9. GAW'!$AC$18:$AR$18,1,B73-2010)</f>
        <v>0</v>
      </c>
      <c r="R73" s="88">
        <f>INDEX('8. Afschrijvingen voor GAW'!$AO$18:$BD$18,  1, B73-2010)</f>
        <v>0</v>
      </c>
      <c r="S73" s="88">
        <f>INDEX('9. GAW'!$AC$19:$AR$19,1,B73-2010)</f>
        <v>0</v>
      </c>
    </row>
    <row r="74" spans="2:19" x14ac:dyDescent="0.2">
      <c r="B74" s="56">
        <v>2021</v>
      </c>
      <c r="I74" s="129">
        <f>INDEX('8. Afschrijvingen voor GAW'!$AO$15:$BD$15,  1, B74-2010)</f>
        <v>76799198.996501148</v>
      </c>
      <c r="J74" s="129">
        <f>INDEX('9. GAW'!$AC$16:$AR$16,1,B74-2010)</f>
        <v>1281000589.2403247</v>
      </c>
      <c r="K74" s="2"/>
      <c r="L74" s="129">
        <f>INDEX('8. Afschrijvingen voor GAW'!$AO$16:$BD$16,  1, B74-2010)</f>
        <v>24333332.469133187</v>
      </c>
      <c r="M74" s="129">
        <f>INDEX('9. GAW'!$AC$17:$AR$17,1,B74-2010)</f>
        <v>876149535.35584056</v>
      </c>
      <c r="O74" s="88">
        <f>INDEX('8. Afschrijvingen voor GAW'!$AO$17:$BD$17,  1, B74-2010)</f>
        <v>0</v>
      </c>
      <c r="P74" s="88">
        <f>INDEX('9. GAW'!$AC$18:$AR$18,1,B74-2010)</f>
        <v>0</v>
      </c>
      <c r="R74" s="88">
        <f>INDEX('8. Afschrijvingen voor GAW'!$AO$18:$BD$18,  1, B74-2010)</f>
        <v>0</v>
      </c>
      <c r="S74" s="88">
        <f>INDEX('9. GAW'!$AC$19:$AR$19,1,B74-2010)</f>
        <v>0</v>
      </c>
    </row>
    <row r="75" spans="2:19" ht="13.5" customHeight="1" x14ac:dyDescent="0.2">
      <c r="B75" s="56">
        <v>2022</v>
      </c>
      <c r="I75" s="129">
        <f>INDEX('8. Afschrijvingen voor GAW'!$AO$15:$BD$15,  1, B75-2010)</f>
        <v>92159038.795801371</v>
      </c>
      <c r="J75" s="129">
        <f>INDEX('9. GAW'!$AC$16:$AR$16,1,B75-2010)</f>
        <v>1188841550.4445231</v>
      </c>
      <c r="K75" s="2"/>
      <c r="L75" s="129">
        <f>INDEX('8. Afschrijvingen voor GAW'!$AO$16:$BD$16,  1, B75-2010)</f>
        <v>29178998.205709983</v>
      </c>
      <c r="M75" s="129">
        <f>INDEX('9. GAW'!$AC$17:$AR$17,1,B75-2010)</f>
        <v>846970537.15013087</v>
      </c>
      <c r="O75" s="88">
        <f>INDEX('8. Afschrijvingen voor GAW'!$AO$17:$BD$17,  1, B75-2010)</f>
        <v>0</v>
      </c>
      <c r="P75" s="88">
        <f>INDEX('9. GAW'!$AC$18:$AR$18,1,B75-2010)</f>
        <v>0</v>
      </c>
      <c r="R75" s="88">
        <f>INDEX('8. Afschrijvingen voor GAW'!$AO$18:$BD$18,  1, B75-2010)</f>
        <v>0</v>
      </c>
      <c r="S75" s="88">
        <f>INDEX('9. GAW'!$AC$19:$AR$19,1,B75-2010)</f>
        <v>0</v>
      </c>
    </row>
    <row r="76" spans="2:19" x14ac:dyDescent="0.2">
      <c r="B76" s="56">
        <v>2023</v>
      </c>
      <c r="I76" s="129">
        <f>INDEX('8. Afschrijvingen voor GAW'!$AO$15:$BD$15,  1, B76-2010)</f>
        <v>85524612.796983838</v>
      </c>
      <c r="J76" s="129">
        <f>INDEX('9. GAW'!$AC$16:$AR$16,1,B76-2010)</f>
        <v>1103316937.6475394</v>
      </c>
      <c r="K76" s="2"/>
      <c r="L76" s="129">
        <f>INDEX('8. Afschrijvingen voor GAW'!$AO$16:$BD$16,  1, B76-2010)</f>
        <v>28082240.785016898</v>
      </c>
      <c r="M76" s="129">
        <f>INDEX('9. GAW'!$AC$17:$AR$17,1,B76-2010)</f>
        <v>818888296.36511338</v>
      </c>
      <c r="O76" s="88">
        <f>INDEX('8. Afschrijvingen voor GAW'!$AO$17:$BD$17,  1, B76-2010)</f>
        <v>0</v>
      </c>
      <c r="P76" s="88">
        <f>INDEX('9. GAW'!$AC$18:$AR$18,1,B76-2010)</f>
        <v>0</v>
      </c>
      <c r="R76" s="88">
        <f>INDEX('8. Afschrijvingen voor GAW'!$AO$18:$BD$18,  1, B76-2010)</f>
        <v>0</v>
      </c>
      <c r="S76" s="88">
        <f>INDEX('9. GAW'!$AC$19:$AR$19,1,B76-2010)</f>
        <v>0</v>
      </c>
    </row>
    <row r="77" spans="2:19" x14ac:dyDescent="0.2">
      <c r="B77" s="56">
        <v>2024</v>
      </c>
      <c r="I77" s="129">
        <f>INDEX('8. Afschrijvingen voor GAW'!$AO$15:$BD$15,  1, B77-2010)</f>
        <v>79368131.141412392</v>
      </c>
      <c r="J77" s="129">
        <f>INDEX('9. GAW'!$AC$16:$AR$16,1,B77-2010)</f>
        <v>1023948806.5061269</v>
      </c>
      <c r="K77" s="2"/>
      <c r="L77" s="129">
        <f>INDEX('8. Afschrijvingen voor GAW'!$AO$16:$BD$16,  1, B77-2010)</f>
        <v>27071710.931149978</v>
      </c>
      <c r="M77" s="129">
        <f>INDEX('9. GAW'!$AC$17:$AR$17,1,B77-2010)</f>
        <v>791816585.43396378</v>
      </c>
      <c r="O77" s="88">
        <f>INDEX('8. Afschrijvingen voor GAW'!$AO$17:$BD$17,  1, B77-2010)</f>
        <v>0</v>
      </c>
      <c r="P77" s="88">
        <f>INDEX('9. GAW'!$AC$18:$AR$18,1,B77-2010)</f>
        <v>0</v>
      </c>
      <c r="R77" s="88">
        <f>INDEX('8. Afschrijvingen voor GAW'!$AO$18:$BD$18,  1, B77-2010)</f>
        <v>0</v>
      </c>
      <c r="S77" s="88">
        <f>INDEX('9. GAW'!$AC$19:$AR$19,1,B77-2010)</f>
        <v>0</v>
      </c>
    </row>
    <row r="78" spans="2:19" x14ac:dyDescent="0.2">
      <c r="B78" s="56">
        <v>2025</v>
      </c>
      <c r="I78" s="129">
        <f>INDEX('8. Afschrijvingen voor GAW'!$AO$15:$BD$15,  1, B78-2010)</f>
        <v>74850109.182770535</v>
      </c>
      <c r="J78" s="129">
        <f>INDEX('9. GAW'!$AC$16:$AR$16,1,B78-2010)</f>
        <v>949098697.32335639</v>
      </c>
      <c r="K78" s="2"/>
      <c r="L78" s="129">
        <f>INDEX('8. Afschrijvingen voor GAW'!$AO$16:$BD$16,  1, B78-2010)</f>
        <v>26126870.303588439</v>
      </c>
      <c r="M78" s="129">
        <f>INDEX('9. GAW'!$AC$17:$AR$17,1,B78-2010)</f>
        <v>765689715.13037539</v>
      </c>
      <c r="O78" s="88">
        <f>INDEX('8. Afschrijvingen voor GAW'!$AO$17:$BD$17,  1, B78-2010)</f>
        <v>0</v>
      </c>
      <c r="P78" s="88">
        <f>INDEX('9. GAW'!$AC$18:$AR$18,1,B78-2010)</f>
        <v>0</v>
      </c>
      <c r="R78" s="88">
        <f>INDEX('8. Afschrijvingen voor GAW'!$AO$18:$BD$18,  1, B78-2010)</f>
        <v>0</v>
      </c>
      <c r="S78" s="88">
        <f>INDEX('9. GAW'!$AC$19:$AR$19,1,B78-2010)</f>
        <v>0</v>
      </c>
    </row>
    <row r="79" spans="2:19" ht="12.75" customHeight="1" x14ac:dyDescent="0.2">
      <c r="B79" s="56">
        <v>2026</v>
      </c>
      <c r="I79" s="129">
        <f>INDEX('8. Afschrijvingen voor GAW'!$AO$15:$BD$15,  1, B79-2010)</f>
        <v>74850109.182770535</v>
      </c>
      <c r="J79" s="129">
        <f>INDEX('9. GAW'!$AC$16:$AR$16,1,B79-2010)</f>
        <v>874248588.1405859</v>
      </c>
      <c r="K79" s="2"/>
      <c r="L79" s="129">
        <f>INDEX('8. Afschrijvingen voor GAW'!$AO$16:$BD$16,  1, B79-2010)</f>
        <v>25284548.075803127</v>
      </c>
      <c r="M79" s="129">
        <f>INDEX('9. GAW'!$AC$17:$AR$17,1,B79-2010)</f>
        <v>740405167.05457222</v>
      </c>
      <c r="O79" s="88">
        <f>INDEX('8. Afschrijvingen voor GAW'!$AO$17:$BD$17,  1, B79-2010)</f>
        <v>0</v>
      </c>
      <c r="P79" s="88">
        <f>INDEX('9. GAW'!$AC$18:$AR$18,1,B79-2010)</f>
        <v>0</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4851646.5037523359</v>
      </c>
      <c r="J85" s="88">
        <f>INDEX('9. GAW'!$AC$22:$AR$22,1,B85-2010)</f>
        <v>90624492.919691101</v>
      </c>
      <c r="L85" s="88">
        <f>INDEX('8. Afschrijvingen voor GAW'!$AO$22:$BD$22,  1, B85-2010)</f>
        <v>1979821.2069674795</v>
      </c>
      <c r="M85" s="88">
        <f>INDEX('9. GAW'!$AC$23:$AR$23,1,B85-2010)</f>
        <v>98737052.946732834</v>
      </c>
      <c r="O85" s="88">
        <f>INDEX('8. Afschrijvingen voor GAW'!$AO$23:$BD$23,  1, B85-2010)</f>
        <v>0</v>
      </c>
      <c r="P85" s="88">
        <f>INDEX('9. GAW'!$AC$24:$AR$24,1,B85-2010)</f>
        <v>0</v>
      </c>
    </row>
    <row r="86" spans="2:16" x14ac:dyDescent="0.2">
      <c r="B86" s="56">
        <v>2012</v>
      </c>
      <c r="C86" s="128"/>
      <c r="D86" s="128"/>
      <c r="I86" s="88">
        <f>INDEX('8. Afschrijvingen voor GAW'!$AO$21:$BD$21,  1, B86-2010)</f>
        <v>4977789.312849896</v>
      </c>
      <c r="J86" s="88">
        <f>INDEX('9. GAW'!$AC$22:$AR$22,1,B86-2010)</f>
        <v>88002940.42275317</v>
      </c>
      <c r="L86" s="88">
        <f>INDEX('8. Afschrijvingen voor GAW'!$AO$22:$BD$22,  1, B86-2010)</f>
        <v>3636549.1011682842</v>
      </c>
      <c r="M86" s="88">
        <f>INDEX('9. GAW'!$AC$23:$AR$23,1,B86-2010)</f>
        <v>172270498.63303384</v>
      </c>
      <c r="O86" s="88">
        <f>INDEX('8. Afschrijvingen voor GAW'!$AO$23:$BD$23,  1, B86-2010)</f>
        <v>0</v>
      </c>
      <c r="P86" s="88">
        <f>INDEX('9. GAW'!$AC$24:$AR$24,1,B86-2010)</f>
        <v>0</v>
      </c>
    </row>
    <row r="87" spans="2:16" x14ac:dyDescent="0.2">
      <c r="B87" s="56">
        <v>2013</v>
      </c>
      <c r="C87" s="128"/>
      <c r="D87" s="128"/>
      <c r="I87" s="88">
        <f>INDEX('8. Afschrijvingen voor GAW'!$AO$21:$BD$21,  1, B87-2010)</f>
        <v>5092278.4670454431</v>
      </c>
      <c r="J87" s="88">
        <f>INDEX('9. GAW'!$AC$22:$AR$22,1,B87-2010)</f>
        <v>84934729.585431039</v>
      </c>
      <c r="L87" s="88">
        <f>INDEX('8. Afschrijvingen voor GAW'!$AO$22:$BD$22,  1, B87-2010)</f>
        <v>5623354.502707744</v>
      </c>
      <c r="M87" s="88">
        <f>INDEX('9. GAW'!$AC$23:$AR$23,1,B87-2010)</f>
        <v>242737521.29816383</v>
      </c>
      <c r="O87" s="88">
        <f>INDEX('8. Afschrijvingen voor GAW'!$AO$23:$BD$23,  1, B87-2010)</f>
        <v>0</v>
      </c>
      <c r="P87" s="88">
        <f>INDEX('9. GAW'!$AC$24:$AR$24,1,B87-2010)</f>
        <v>0</v>
      </c>
    </row>
    <row r="88" spans="2:16" x14ac:dyDescent="0.2">
      <c r="B88" s="56">
        <v>2014</v>
      </c>
      <c r="C88" s="128"/>
      <c r="D88" s="128"/>
      <c r="I88" s="88">
        <f>INDEX('8. Afschrijvingen voor GAW'!$AO$21:$BD$21,  1, B88-2010)</f>
        <v>5234862.2641227152</v>
      </c>
      <c r="J88" s="88">
        <f>INDEX('9. GAW'!$AC$22:$AR$22,1,B88-2010)</f>
        <v>82078039.749700397</v>
      </c>
      <c r="L88" s="88">
        <f>INDEX('8. Afschrijvingen voor GAW'!$AO$22:$BD$22,  1, B88-2010)</f>
        <v>7338327.4481928963</v>
      </c>
      <c r="M88" s="88">
        <f>INDEX('9. GAW'!$AC$23:$AR$23,1,B88-2010)</f>
        <v>289534583.90138996</v>
      </c>
      <c r="O88" s="88">
        <f>INDEX('8. Afschrijvingen voor GAW'!$AO$23:$BD$23,  1, B88-2010)</f>
        <v>0</v>
      </c>
      <c r="P88" s="88">
        <f>INDEX('9. GAW'!$AC$24:$AR$24,1,B88-2010)</f>
        <v>0</v>
      </c>
    </row>
    <row r="89" spans="2:16" x14ac:dyDescent="0.2">
      <c r="B89" s="56">
        <v>2015</v>
      </c>
      <c r="C89" s="128"/>
      <c r="D89" s="128"/>
      <c r="I89" s="88">
        <f>INDEX('8. Afschrijvingen voor GAW'!$AO$21:$BD$21,  1, B89-2010)</f>
        <v>5287210.8867639424</v>
      </c>
      <c r="J89" s="88">
        <f>INDEX('9. GAW'!$AC$22:$AR$22,1,B89-2010)</f>
        <v>77611609.26043345</v>
      </c>
      <c r="L89" s="88">
        <f>INDEX('8. Afschrijvingen voor GAW'!$AO$22:$BD$22,  1, B89-2010)</f>
        <v>8566102.5682662055</v>
      </c>
      <c r="M89" s="88">
        <f>INDEX('9. GAW'!$AC$23:$AR$23,1,B89-2010)</f>
        <v>326094264.27864426</v>
      </c>
      <c r="O89" s="88">
        <f>INDEX('8. Afschrijvingen voor GAW'!$AO$23:$BD$23,  1, B89-2010)</f>
        <v>0</v>
      </c>
      <c r="P89" s="88">
        <f>INDEX('9. GAW'!$AC$24:$AR$24,1,B89-2010)</f>
        <v>0</v>
      </c>
    </row>
    <row r="90" spans="2:16" x14ac:dyDescent="0.2">
      <c r="B90" s="56">
        <v>2016</v>
      </c>
      <c r="C90" s="128"/>
      <c r="D90" s="128"/>
      <c r="I90" s="88">
        <f>INDEX('8. Afschrijvingen voor GAW'!$AO$21:$BD$21,  1, B90-2010)</f>
        <v>5329508.5738580544</v>
      </c>
      <c r="J90" s="88">
        <f>INDEX('9. GAW'!$AC$22:$AR$22,1,B90-2010)</f>
        <v>72902993.560658872</v>
      </c>
      <c r="L90" s="88">
        <f>INDEX('8. Afschrijvingen voor GAW'!$AO$22:$BD$22,  1, B90-2010)</f>
        <v>9578860.9952839613</v>
      </c>
      <c r="M90" s="88">
        <f>INDEX('9. GAW'!$AC$23:$AR$23,1,B90-2010)</f>
        <v>350205786.09901792</v>
      </c>
      <c r="O90" s="88">
        <f>INDEX('8. Afschrijvingen voor GAW'!$AO$23:$BD$23,  1, B90-2010)</f>
        <v>0</v>
      </c>
      <c r="P90" s="88">
        <f>INDEX('9. GAW'!$AC$24:$AR$24,1,B90-2010)</f>
        <v>0</v>
      </c>
    </row>
    <row r="91" spans="2:16" x14ac:dyDescent="0.2">
      <c r="B91" s="56">
        <v>2017</v>
      </c>
      <c r="C91" s="128"/>
      <c r="D91" s="128"/>
      <c r="I91" s="88">
        <f>INDEX('8. Afschrijvingen voor GAW'!$AO$21:$BD$21,  1, B91-2010)</f>
        <v>5340167.5910057705</v>
      </c>
      <c r="J91" s="88">
        <f>INDEX('9. GAW'!$AC$22:$AR$22,1,B91-2010)</f>
        <v>67708631.956774428</v>
      </c>
      <c r="L91" s="88">
        <f>INDEX('8. Afschrijvingen voor GAW'!$AO$22:$BD$22,  1, B91-2010)</f>
        <v>10448868.338137416</v>
      </c>
      <c r="M91" s="88">
        <f>INDEX('9. GAW'!$AC$23:$AR$23,1,B91-2010)</f>
        <v>375679807.80155206</v>
      </c>
      <c r="O91" s="88">
        <f>INDEX('8. Afschrijvingen voor GAW'!$AO$23:$BD$23,  1, B91-2010)</f>
        <v>0</v>
      </c>
      <c r="P91" s="88">
        <f>INDEX('9. GAW'!$AC$24:$AR$24,1,B91-2010)</f>
        <v>0</v>
      </c>
    </row>
    <row r="92" spans="2:16" x14ac:dyDescent="0.2">
      <c r="B92" s="56">
        <v>2018</v>
      </c>
      <c r="C92" s="128"/>
      <c r="D92" s="128"/>
      <c r="I92" s="88">
        <f>INDEX('8. Afschrijvingen voor GAW'!$AO$21:$BD$21,  1, B92-2010)</f>
        <v>5414929.9372798512</v>
      </c>
      <c r="J92" s="88">
        <f>INDEX('9. GAW'!$AC$22:$AR$22,1,B92-2010)</f>
        <v>63241622.866889417</v>
      </c>
      <c r="L92" s="88">
        <f>INDEX('8. Afschrijvingen voor GAW'!$AO$22:$BD$22,  1, B92-2010)</f>
        <v>11595180.064145317</v>
      </c>
      <c r="M92" s="88">
        <f>INDEX('9. GAW'!$AC$23:$AR$23,1,B92-2010)</f>
        <v>411630702.28296655</v>
      </c>
      <c r="O92" s="88">
        <f>INDEX('8. Afschrijvingen voor GAW'!$AO$23:$BD$23,  1, B92-2010)</f>
        <v>0</v>
      </c>
      <c r="P92" s="88">
        <f>INDEX('9. GAW'!$AC$24:$AR$24,1,B92-2010)</f>
        <v>0</v>
      </c>
    </row>
    <row r="93" spans="2:16" x14ac:dyDescent="0.2">
      <c r="B93" s="56">
        <v>2019</v>
      </c>
      <c r="C93" s="128"/>
      <c r="D93" s="128"/>
      <c r="I93" s="88">
        <f>INDEX('8. Afschrijvingen voor GAW'!$AO$21:$BD$21,  1, B93-2010)</f>
        <v>5528643.4659627285</v>
      </c>
      <c r="J93" s="88">
        <f>INDEX('9. GAW'!$AC$22:$AR$22,1,B93-2010)</f>
        <v>59041053.48113136</v>
      </c>
      <c r="L93" s="88">
        <f>INDEX('8. Afschrijvingen voor GAW'!$AO$22:$BD$22,  1, B93-2010)</f>
        <v>12798335.250481673</v>
      </c>
      <c r="M93" s="88">
        <f>INDEX('9. GAW'!$AC$23:$AR$23,1,B93-2010)</f>
        <v>439155236.43129188</v>
      </c>
      <c r="O93" s="88">
        <f>INDEX('8. Afschrijvingen voor GAW'!$AO$23:$BD$23,  1, B93-2010)</f>
        <v>0</v>
      </c>
      <c r="P93" s="88">
        <f>INDEX('9. GAW'!$AC$24:$AR$24,1,B93-2010)</f>
        <v>0</v>
      </c>
    </row>
    <row r="94" spans="2:16" x14ac:dyDescent="0.2">
      <c r="B94" s="56">
        <v>2020</v>
      </c>
      <c r="C94" s="128"/>
      <c r="D94" s="128"/>
      <c r="I94" s="88">
        <f>INDEX('8. Afschrijvingen voor GAW'!$AO$21:$BD$21,  1, B94-2010)</f>
        <v>5683445.4830096858</v>
      </c>
      <c r="J94" s="88">
        <f>INDEX('9. GAW'!$AC$22:$AR$22,1,B94-2010)</f>
        <v>55010757.495593369</v>
      </c>
      <c r="L94" s="88">
        <f>INDEX('8. Afschrijvingen voor GAW'!$AO$22:$BD$22,  1, B94-2010)</f>
        <v>13866031.556665704</v>
      </c>
      <c r="M94" s="88">
        <f>INDEX('9. GAW'!$AC$23:$AR$23,1,B94-2010)</f>
        <v>460348673.0489158</v>
      </c>
      <c r="O94" s="88">
        <f>INDEX('8. Afschrijvingen voor GAW'!$AO$23:$BD$23,  1, B94-2010)</f>
        <v>0</v>
      </c>
      <c r="P94" s="88">
        <f>INDEX('9. GAW'!$AC$24:$AR$24,1,B94-2010)</f>
        <v>0</v>
      </c>
    </row>
    <row r="95" spans="2:16" x14ac:dyDescent="0.2">
      <c r="B95" s="56">
        <v>2021</v>
      </c>
      <c r="C95" s="128"/>
      <c r="D95" s="128"/>
      <c r="I95" s="88">
        <f>INDEX('8. Afschrijvingen voor GAW'!$AO$21:$BD$21,  1, B95-2010)</f>
        <v>5723229.601390752</v>
      </c>
      <c r="J95" s="88">
        <f>INDEX('9. GAW'!$AC$22:$AR$22,1,B95-2010)</f>
        <v>49672603.196671754</v>
      </c>
      <c r="L95" s="88">
        <f>INDEX('8. Afschrijvingen voor GAW'!$AO$22:$BD$22,  1, B95-2010)</f>
        <v>14256971.513525093</v>
      </c>
      <c r="M95" s="88">
        <f>INDEX('9. GAW'!$AC$23:$AR$23,1,B95-2010)</f>
        <v>449314142.24673325</v>
      </c>
      <c r="O95" s="88">
        <f>INDEX('8. Afschrijvingen voor GAW'!$AO$23:$BD$23,  1, B95-2010)</f>
        <v>0</v>
      </c>
      <c r="P95" s="88">
        <f>INDEX('9. GAW'!$AC$24:$AR$24,1,B95-2010)</f>
        <v>0</v>
      </c>
    </row>
    <row r="96" spans="2:16" x14ac:dyDescent="0.2">
      <c r="B96" s="56">
        <v>2022</v>
      </c>
      <c r="C96" s="128"/>
      <c r="D96" s="128"/>
      <c r="I96" s="88">
        <f>INDEX('8. Afschrijvingen voor GAW'!$AO$21:$BD$21,  1, B96-2010)</f>
        <v>6867875.5216689017</v>
      </c>
      <c r="J96" s="88">
        <f>INDEX('9. GAW'!$AC$22:$AR$22,1,B96-2010)</f>
        <v>42804727.675002858</v>
      </c>
      <c r="L96" s="88">
        <f>INDEX('8. Afschrijvingen voor GAW'!$AO$22:$BD$22,  1, B96-2010)</f>
        <v>17108365.816230115</v>
      </c>
      <c r="M96" s="88">
        <f>INDEX('9. GAW'!$AC$23:$AR$23,1,B96-2010)</f>
        <v>432205776.43050301</v>
      </c>
      <c r="O96" s="88">
        <f>INDEX('8. Afschrijvingen voor GAW'!$AO$23:$BD$23,  1, B96-2010)</f>
        <v>0</v>
      </c>
      <c r="P96" s="88">
        <f>INDEX('9. GAW'!$AC$24:$AR$24,1,B96-2010)</f>
        <v>0</v>
      </c>
    </row>
    <row r="97" spans="2:16" x14ac:dyDescent="0.2">
      <c r="B97" s="56">
        <v>2023</v>
      </c>
      <c r="C97" s="128"/>
      <c r="D97" s="128"/>
      <c r="I97" s="88">
        <f>INDEX('8. Afschrijvingen voor GAW'!$AO$21:$BD$21,  1, B97-2010)</f>
        <v>5892572.3306942033</v>
      </c>
      <c r="J97" s="88">
        <f>INDEX('9. GAW'!$AC$22:$AR$22,1,B97-2010)</f>
        <v>36912155.344308659</v>
      </c>
      <c r="L97" s="88">
        <f>INDEX('8. Afschrijvingen voor GAW'!$AO$22:$BD$22,  1, B97-2010)</f>
        <v>16451108.250490244</v>
      </c>
      <c r="M97" s="88">
        <f>INDEX('9. GAW'!$AC$23:$AR$23,1,B97-2010)</f>
        <v>415754668.18001282</v>
      </c>
      <c r="O97" s="88">
        <f>INDEX('8. Afschrijvingen voor GAW'!$AO$23:$BD$23,  1, B97-2010)</f>
        <v>0</v>
      </c>
      <c r="P97" s="88">
        <f>INDEX('9. GAW'!$AC$24:$AR$24,1,B97-2010)</f>
        <v>0</v>
      </c>
    </row>
    <row r="98" spans="2:16" x14ac:dyDescent="0.2">
      <c r="B98" s="56">
        <v>2024</v>
      </c>
      <c r="C98" s="128"/>
      <c r="D98" s="128"/>
      <c r="I98" s="88">
        <f>INDEX('8. Afschrijvingen voor GAW'!$AO$21:$BD$21,  1, B98-2010)</f>
        <v>5532622.238033318</v>
      </c>
      <c r="J98" s="88">
        <f>INDEX('9. GAW'!$AC$22:$AR$22,1,B98-2010)</f>
        <v>31379533.106275339</v>
      </c>
      <c r="L98" s="88">
        <f>INDEX('8. Afschrijvingen voor GAW'!$AO$22:$BD$22,  1, B98-2010)</f>
        <v>15819321.225975806</v>
      </c>
      <c r="M98" s="88">
        <f>INDEX('9. GAW'!$AC$23:$AR$23,1,B98-2010)</f>
        <v>399935346.95403707</v>
      </c>
      <c r="O98" s="88">
        <f>INDEX('8. Afschrijvingen voor GAW'!$AO$23:$BD$23,  1, B98-2010)</f>
        <v>0</v>
      </c>
      <c r="P98" s="88">
        <f>INDEX('9. GAW'!$AC$24:$AR$24,1,B98-2010)</f>
        <v>0</v>
      </c>
    </row>
    <row r="99" spans="2:16" x14ac:dyDescent="0.2">
      <c r="B99" s="56">
        <v>2025</v>
      </c>
      <c r="C99" s="128"/>
      <c r="D99" s="128"/>
      <c r="I99" s="88">
        <f>INDEX('8. Afschrijvingen voor GAW'!$AO$21:$BD$21,  1, B99-2010)</f>
        <v>5520381.3334325179</v>
      </c>
      <c r="J99" s="88">
        <f>INDEX('9. GAW'!$AC$22:$AR$22,1,B99-2010)</f>
        <v>25859151.772842821</v>
      </c>
      <c r="L99" s="88">
        <f>INDEX('8. Afschrijvingen voor GAW'!$AO$22:$BD$22,  1, B99-2010)</f>
        <v>15212009.346961083</v>
      </c>
      <c r="M99" s="88">
        <f>INDEX('9. GAW'!$AC$23:$AR$23,1,B99-2010)</f>
        <v>384723337.60707575</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5520381.3334325179</v>
      </c>
      <c r="J100" s="88">
        <f>INDEX('9. GAW'!$AC$22:$AR$22,1,B100-2010)</f>
        <v>20338770.439410307</v>
      </c>
      <c r="L100" s="88">
        <f>INDEX('8. Afschrijvingen voor GAW'!$AO$22:$BD$22,  1, B100-2010)</f>
        <v>14628216.433981406</v>
      </c>
      <c r="M100" s="88">
        <f>INDEX('9. GAW'!$AC$23:$AR$23,1,B100-2010)</f>
        <v>370095121.17309433</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6" t="s">
        <v>178</v>
      </c>
      <c r="C5" s="176"/>
      <c r="D5" s="176"/>
      <c r="E5" s="176"/>
      <c r="F5" s="176"/>
      <c r="G5" s="176"/>
      <c r="H5" s="43"/>
      <c r="I5" s="43"/>
      <c r="J5" s="43"/>
      <c r="K5" s="38"/>
      <c r="L5" s="38"/>
      <c r="O5" s="8"/>
    </row>
    <row r="6" spans="1:26" s="65" customFormat="1" x14ac:dyDescent="0.2">
      <c r="B6" s="176"/>
      <c r="C6" s="176"/>
      <c r="D6" s="176"/>
      <c r="E6" s="176"/>
      <c r="F6" s="176"/>
      <c r="G6" s="176"/>
      <c r="H6" s="43"/>
      <c r="I6" s="43"/>
      <c r="J6" s="43"/>
      <c r="K6" s="38"/>
      <c r="L6" s="38"/>
      <c r="O6" s="8"/>
    </row>
    <row r="7" spans="1:26" s="65" customFormat="1" ht="17.25" customHeight="1" x14ac:dyDescent="0.2">
      <c r="B7" s="176"/>
      <c r="C7" s="176"/>
      <c r="D7" s="176"/>
      <c r="E7" s="176"/>
      <c r="F7" s="176"/>
      <c r="G7" s="176"/>
      <c r="H7" s="43"/>
      <c r="I7" s="43"/>
      <c r="J7" s="43"/>
      <c r="K7" s="38"/>
      <c r="L7" s="38"/>
      <c r="O7" s="8"/>
    </row>
    <row r="8" spans="1:26" s="65" customFormat="1" x14ac:dyDescent="0.2">
      <c r="B8" s="143"/>
      <c r="C8" s="143"/>
      <c r="D8" s="143"/>
      <c r="E8" s="143"/>
      <c r="F8" s="143"/>
      <c r="G8" s="143"/>
      <c r="H8" s="43"/>
      <c r="I8" s="43"/>
      <c r="J8" s="43"/>
      <c r="K8" s="38"/>
      <c r="L8" s="38"/>
      <c r="O8" s="8"/>
    </row>
    <row r="9" spans="1:26" s="65" customFormat="1" x14ac:dyDescent="0.2">
      <c r="B9" s="90" t="s">
        <v>27</v>
      </c>
      <c r="C9" s="143"/>
      <c r="D9" s="143"/>
      <c r="E9" s="143"/>
      <c r="F9" s="143"/>
      <c r="G9" s="143"/>
      <c r="H9" s="43"/>
      <c r="I9" s="43"/>
      <c r="J9" s="43"/>
      <c r="K9" s="38"/>
      <c r="L9" s="38"/>
      <c r="O9" s="8"/>
    </row>
    <row r="10" spans="1:26" s="65" customFormat="1" ht="12.75" customHeight="1" x14ac:dyDescent="0.2">
      <c r="B10" s="177" t="s">
        <v>217</v>
      </c>
      <c r="C10" s="177"/>
      <c r="D10" s="177"/>
      <c r="E10" s="177"/>
      <c r="F10" s="177"/>
      <c r="G10" s="177"/>
      <c r="H10" s="43"/>
      <c r="I10" s="43"/>
      <c r="J10" s="43"/>
      <c r="K10" s="38"/>
      <c r="L10" s="38"/>
      <c r="O10" s="8"/>
    </row>
    <row r="11" spans="1:26" s="65" customFormat="1" ht="44.25" customHeight="1" x14ac:dyDescent="0.2">
      <c r="B11" s="177"/>
      <c r="C11" s="177"/>
      <c r="D11" s="177"/>
      <c r="E11" s="177"/>
      <c r="F11" s="177"/>
      <c r="G11" s="177"/>
      <c r="H11" s="43"/>
      <c r="I11" s="43"/>
      <c r="J11" s="43"/>
      <c r="K11" s="38"/>
      <c r="L11" s="38"/>
      <c r="O11" s="8"/>
    </row>
    <row r="12" spans="1:26" s="65" customFormat="1" x14ac:dyDescent="0.2">
      <c r="B12" s="143"/>
      <c r="C12" s="143"/>
      <c r="D12" s="143"/>
      <c r="E12" s="143"/>
      <c r="F12" s="143"/>
      <c r="G12" s="143"/>
      <c r="H12" s="43"/>
      <c r="I12" s="43"/>
      <c r="J12" s="43"/>
      <c r="K12" s="38"/>
      <c r="L12" s="38"/>
      <c r="O12" s="8"/>
    </row>
    <row r="13" spans="1:26" s="77" customFormat="1" x14ac:dyDescent="0.2">
      <c r="B13" s="77" t="s">
        <v>171</v>
      </c>
      <c r="G13" s="77" t="s">
        <v>172</v>
      </c>
    </row>
    <row r="14" spans="1:26" ht="12.75" customHeight="1" x14ac:dyDescent="0.2">
      <c r="A14" s="40"/>
      <c r="B14" s="57"/>
      <c r="C14" s="143"/>
      <c r="D14" s="57"/>
      <c r="E14" s="57"/>
      <c r="F14" s="57"/>
      <c r="G14" s="57"/>
      <c r="H14" s="43"/>
      <c r="I14" s="43"/>
      <c r="J14" s="43"/>
      <c r="K14" s="38"/>
      <c r="L14" s="38"/>
      <c r="O14" s="8"/>
      <c r="W14" s="40"/>
      <c r="X14" s="40"/>
      <c r="Y14" s="40"/>
      <c r="Z14" s="40"/>
    </row>
    <row r="15" spans="1:26" s="65" customFormat="1" ht="12.75" customHeight="1" x14ac:dyDescent="0.2">
      <c r="B15" s="143"/>
      <c r="C15" s="143"/>
      <c r="D15" s="143"/>
      <c r="E15" s="143"/>
      <c r="F15" s="143"/>
      <c r="G15" s="143"/>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4" t="s">
        <v>177</v>
      </c>
      <c r="H18" s="174"/>
      <c r="I18" s="174"/>
      <c r="W18" s="40"/>
      <c r="X18" s="40"/>
      <c r="Y18" s="40"/>
      <c r="Z18" s="40"/>
    </row>
    <row r="19" spans="1:26" x14ac:dyDescent="0.2">
      <c r="A19" s="40"/>
      <c r="B19" s="38" t="s">
        <v>131</v>
      </c>
      <c r="C19" s="38"/>
      <c r="D19" s="85">
        <v>20</v>
      </c>
      <c r="E19" s="85" t="s">
        <v>124</v>
      </c>
      <c r="G19" s="174"/>
      <c r="H19" s="174"/>
      <c r="I19" s="174"/>
      <c r="W19" s="40"/>
      <c r="X19" s="40"/>
      <c r="Y19" s="40"/>
      <c r="Z19" s="40"/>
    </row>
    <row r="20" spans="1:26" x14ac:dyDescent="0.2">
      <c r="A20" s="40"/>
      <c r="B20" s="38" t="s">
        <v>132</v>
      </c>
      <c r="C20" s="38"/>
      <c r="D20" s="85">
        <v>30</v>
      </c>
      <c r="E20" s="85" t="s">
        <v>124</v>
      </c>
      <c r="G20" s="174"/>
      <c r="H20" s="174"/>
      <c r="I20" s="174"/>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8"/>
      <c r="B34" s="38" t="s">
        <v>156</v>
      </c>
      <c r="C34" s="38"/>
      <c r="D34" s="147">
        <f>'3. Investeringen'!J16</f>
        <v>34.799999999999997</v>
      </c>
      <c r="E34" s="85" t="s">
        <v>124</v>
      </c>
      <c r="G34" s="163" t="s">
        <v>188</v>
      </c>
      <c r="H34" s="163"/>
      <c r="I34" s="163"/>
      <c r="W34" s="40"/>
      <c r="X34" s="40"/>
      <c r="Y34" s="40"/>
      <c r="Z34" s="40"/>
    </row>
    <row r="35" spans="1:28" x14ac:dyDescent="0.2">
      <c r="A35" s="148"/>
      <c r="B35" s="38" t="s">
        <v>157</v>
      </c>
      <c r="C35" s="38"/>
      <c r="D35" s="91">
        <f>'3. Investeringen'!J15</f>
        <v>21</v>
      </c>
      <c r="E35" s="85" t="s">
        <v>125</v>
      </c>
      <c r="G35" s="163"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8">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214"/>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6" t="s">
        <v>168</v>
      </c>
      <c r="C5" s="176"/>
      <c r="D5" s="176"/>
      <c r="E5" s="176"/>
      <c r="F5" s="176"/>
      <c r="G5" s="176"/>
      <c r="H5" s="43"/>
      <c r="I5" s="43"/>
      <c r="O5" s="8"/>
      <c r="P5" s="8"/>
    </row>
    <row r="6" spans="1:17" s="65" customFormat="1" x14ac:dyDescent="0.2"/>
    <row r="7" spans="1:17" s="65" customFormat="1" x14ac:dyDescent="0.2">
      <c r="B7" s="90" t="s">
        <v>27</v>
      </c>
    </row>
    <row r="8" spans="1:17" s="65" customFormat="1" ht="12.75" customHeight="1" x14ac:dyDescent="0.2">
      <c r="B8" s="177" t="s">
        <v>222</v>
      </c>
      <c r="C8" s="177"/>
      <c r="D8" s="177"/>
      <c r="E8" s="177"/>
      <c r="F8" s="177"/>
      <c r="G8" s="177"/>
      <c r="H8" s="166"/>
      <c r="I8" s="166"/>
    </row>
    <row r="9" spans="1:17" s="65" customFormat="1" ht="129" customHeight="1" x14ac:dyDescent="0.2">
      <c r="B9" s="177"/>
      <c r="C9" s="177"/>
      <c r="D9" s="177"/>
      <c r="E9" s="177"/>
      <c r="F9" s="177"/>
      <c r="G9" s="177"/>
      <c r="H9" s="166"/>
      <c r="I9" s="166"/>
    </row>
    <row r="11" spans="1:17" s="77" customFormat="1" x14ac:dyDescent="0.2"/>
    <row r="12" spans="1:17" s="65" customFormat="1" x14ac:dyDescent="0.2"/>
    <row r="13" spans="1:17" s="150" customFormat="1" x14ac:dyDescent="0.2">
      <c r="B13" s="149" t="s">
        <v>99</v>
      </c>
      <c r="C13" s="149"/>
      <c r="D13" s="149"/>
      <c r="E13" s="149"/>
      <c r="F13" s="149"/>
      <c r="G13" s="149"/>
      <c r="H13" s="151" t="s">
        <v>103</v>
      </c>
      <c r="I13" s="149"/>
      <c r="J13" s="149"/>
      <c r="K13" s="149"/>
      <c r="L13" s="149"/>
      <c r="M13" s="149"/>
      <c r="N13" s="149"/>
      <c r="O13" s="149"/>
      <c r="P13" s="149"/>
      <c r="Q13" s="149"/>
    </row>
    <row r="14" spans="1:17" s="150" customFormat="1" ht="39.75" customHeight="1" x14ac:dyDescent="0.2">
      <c r="B14" s="152" t="s">
        <v>80</v>
      </c>
      <c r="C14" s="152" t="s">
        <v>126</v>
      </c>
      <c r="D14" s="152" t="s">
        <v>69</v>
      </c>
      <c r="E14" s="152" t="s">
        <v>159</v>
      </c>
      <c r="F14" s="152" t="s">
        <v>101</v>
      </c>
      <c r="G14" s="153" t="s">
        <v>149</v>
      </c>
      <c r="H14" s="152" t="s">
        <v>124</v>
      </c>
      <c r="I14" s="152" t="s">
        <v>125</v>
      </c>
      <c r="J14" s="152" t="s">
        <v>84</v>
      </c>
      <c r="K14" s="153" t="s">
        <v>179</v>
      </c>
      <c r="L14" s="153" t="s">
        <v>153</v>
      </c>
      <c r="M14" s="153" t="s">
        <v>189</v>
      </c>
      <c r="N14" s="153" t="s">
        <v>190</v>
      </c>
      <c r="O14" s="153" t="s">
        <v>218</v>
      </c>
      <c r="P14" s="153" t="s">
        <v>200</v>
      </c>
      <c r="Q14" s="152"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21</v>
      </c>
      <c r="K15" s="114">
        <v>2008</v>
      </c>
      <c r="L15" s="117">
        <f>INDEX('2. Reguleringsparameters'!$D$46:$E$50,MATCH('3. Investeringen'!C15,'2. Reguleringsparameters'!$B$46:$B$50,0),MATCH('3. Investeringen'!F15,'2. Reguleringsparameters'!$D$43:$E$43,0))</f>
        <v>1</v>
      </c>
      <c r="M15" s="117">
        <f t="shared" ref="M15:M78" si="1">IF(OR(J15=0,J15+K15+L15&lt;2011),0,MIN(J15,J15+L15+K15-2011))</f>
        <v>19</v>
      </c>
      <c r="N15" s="171">
        <f t="shared" ref="N15:N78" si="2">MAX(2011,K15)</f>
        <v>2011</v>
      </c>
      <c r="O15" s="85">
        <v>76294069.88749136</v>
      </c>
      <c r="P15" s="85">
        <v>76294069.887491345</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34.799999999999997</v>
      </c>
      <c r="K16" s="114">
        <v>2004</v>
      </c>
      <c r="L16" s="117">
        <f>INDEX('2. Reguleringsparameters'!$D$46:$E$50,MATCH('3. Investeringen'!C16,'2. Reguleringsparameters'!$B$46:$B$50,0),MATCH('3. Investeringen'!F16,'2. Reguleringsparameters'!$D$43:$E$43,0))</f>
        <v>0</v>
      </c>
      <c r="M16" s="117">
        <f t="shared" si="1"/>
        <v>27.799999999999955</v>
      </c>
      <c r="N16" s="171">
        <f t="shared" si="2"/>
        <v>2011</v>
      </c>
      <c r="O16" s="85">
        <v>1462466602.7068965</v>
      </c>
      <c r="P16" s="85">
        <v>1597182825.9012928</v>
      </c>
      <c r="Q16" s="115">
        <v>37987</v>
      </c>
    </row>
    <row r="17" spans="2:17" x14ac:dyDescent="0.2">
      <c r="B17" s="85">
        <v>3</v>
      </c>
      <c r="C17" s="85" t="s">
        <v>146</v>
      </c>
      <c r="D17" s="85" t="s">
        <v>155</v>
      </c>
      <c r="E17" s="85"/>
      <c r="F17" s="85" t="s">
        <v>124</v>
      </c>
      <c r="G17" s="87" t="str">
        <f t="shared" si="3"/>
        <v>Nieuwe investeringen TD</v>
      </c>
      <c r="H17" s="87">
        <f t="shared" si="0"/>
        <v>1</v>
      </c>
      <c r="I17" s="87">
        <f t="shared" si="0"/>
        <v>0</v>
      </c>
      <c r="J17" s="85">
        <v>55</v>
      </c>
      <c r="K17" s="114">
        <v>2004</v>
      </c>
      <c r="L17" s="117">
        <f>INDEX('2. Reguleringsparameters'!$D$46:$E$50,MATCH('3. Investeringen'!C17,'2. Reguleringsparameters'!$B$46:$B$50,0),MATCH('3. Investeringen'!F17,'2. Reguleringsparameters'!$D$43:$E$43,0))</f>
        <v>0.5</v>
      </c>
      <c r="M17" s="117">
        <f t="shared" si="1"/>
        <v>48.5</v>
      </c>
      <c r="N17" s="171">
        <f t="shared" si="2"/>
        <v>2011</v>
      </c>
      <c r="O17" s="85">
        <v>2765862.5123683102</v>
      </c>
      <c r="P17" s="85">
        <v>3020642.0409069858</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45</v>
      </c>
      <c r="K18" s="114">
        <v>2004</v>
      </c>
      <c r="L18" s="117">
        <f>INDEX('2. Reguleringsparameters'!$D$46:$E$50,MATCH('3. Investeringen'!C18,'2. Reguleringsparameters'!$B$46:$B$50,0),MATCH('3. Investeringen'!F18,'2. Reguleringsparameters'!$D$43:$E$43,0))</f>
        <v>0.5</v>
      </c>
      <c r="M18" s="117">
        <f t="shared" si="1"/>
        <v>38.5</v>
      </c>
      <c r="N18" s="171">
        <f t="shared" si="2"/>
        <v>2011</v>
      </c>
      <c r="O18" s="85">
        <v>11528042.806291806</v>
      </c>
      <c r="P18" s="85">
        <v>12589957.235525588</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30</v>
      </c>
      <c r="K19" s="114">
        <v>2004</v>
      </c>
      <c r="L19" s="117">
        <f>INDEX('2. Reguleringsparameters'!$D$46:$E$50,MATCH('3. Investeringen'!C19,'2. Reguleringsparameters'!$B$46:$B$50,0),MATCH('3. Investeringen'!F19,'2. Reguleringsparameters'!$D$43:$E$43,0))</f>
        <v>0.5</v>
      </c>
      <c r="M19" s="117">
        <f t="shared" si="1"/>
        <v>23.5</v>
      </c>
      <c r="N19" s="171">
        <f t="shared" si="2"/>
        <v>2011</v>
      </c>
      <c r="O19" s="85">
        <v>1511216.4613779471</v>
      </c>
      <c r="P19" s="85">
        <v>1650423.3148741014</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0</v>
      </c>
      <c r="K20" s="114">
        <v>2004</v>
      </c>
      <c r="L20" s="117">
        <f>INDEX('2. Reguleringsparameters'!$D$46:$E$50,MATCH('3. Investeringen'!C20,'2. Reguleringsparameters'!$B$46:$B$50,0),MATCH('3. Investeringen'!F20,'2. Reguleringsparameters'!$D$43:$E$43,0))</f>
        <v>0.5</v>
      </c>
      <c r="M20" s="117">
        <f t="shared" si="1"/>
        <v>0</v>
      </c>
      <c r="N20" s="171">
        <f t="shared" si="2"/>
        <v>2011</v>
      </c>
      <c r="O20" s="85">
        <v>-69816</v>
      </c>
      <c r="P20" s="85">
        <v>-76247.15392934889</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55</v>
      </c>
      <c r="K21" s="114">
        <v>2005</v>
      </c>
      <c r="L21" s="117">
        <f>INDEX('2. Reguleringsparameters'!$D$46:$E$50,MATCH('3. Investeringen'!C21,'2. Reguleringsparameters'!$B$46:$B$50,0),MATCH('3. Investeringen'!F21,'2. Reguleringsparameters'!$D$43:$E$43,0))</f>
        <v>0.5</v>
      </c>
      <c r="M21" s="117">
        <f t="shared" si="1"/>
        <v>49.5</v>
      </c>
      <c r="N21" s="171">
        <f t="shared" si="2"/>
        <v>2011</v>
      </c>
      <c r="O21" s="85">
        <v>3268129.5</v>
      </c>
      <c r="P21" s="85">
        <v>3530341.9723415128</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45</v>
      </c>
      <c r="K22" s="114">
        <v>2005</v>
      </c>
      <c r="L22" s="117">
        <f>INDEX('2. Reguleringsparameters'!$D$46:$E$50,MATCH('3. Investeringen'!C22,'2. Reguleringsparameters'!$B$46:$B$50,0),MATCH('3. Investeringen'!F22,'2. Reguleringsparameters'!$D$43:$E$43,0))</f>
        <v>0.5</v>
      </c>
      <c r="M22" s="117">
        <f t="shared" si="1"/>
        <v>39.5</v>
      </c>
      <c r="N22" s="171">
        <f t="shared" si="2"/>
        <v>2011</v>
      </c>
      <c r="O22" s="85">
        <v>7815021.0232712999</v>
      </c>
      <c r="P22" s="85">
        <v>8442045.1310714539</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30</v>
      </c>
      <c r="K23" s="114">
        <v>2005</v>
      </c>
      <c r="L23" s="117">
        <f>INDEX('2. Reguleringsparameters'!$D$46:$E$50,MATCH('3. Investeringen'!C23,'2. Reguleringsparameters'!$B$46:$B$50,0),MATCH('3. Investeringen'!F23,'2. Reguleringsparameters'!$D$43:$E$43,0))</f>
        <v>0.5</v>
      </c>
      <c r="M23" s="117">
        <f t="shared" si="1"/>
        <v>24.5</v>
      </c>
      <c r="N23" s="171">
        <f t="shared" si="2"/>
        <v>2011</v>
      </c>
      <c r="O23" s="85">
        <v>1308554.1014682653</v>
      </c>
      <c r="P23" s="85">
        <v>1413543.5782128742</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0</v>
      </c>
      <c r="K24" s="114">
        <v>2005</v>
      </c>
      <c r="L24" s="117">
        <f>INDEX('2. Reguleringsparameters'!$D$46:$E$50,MATCH('3. Investeringen'!C24,'2. Reguleringsparameters'!$B$46:$B$50,0),MATCH('3. Investeringen'!F24,'2. Reguleringsparameters'!$D$43:$E$43,0))</f>
        <v>0.5</v>
      </c>
      <c r="M24" s="117">
        <f t="shared" si="1"/>
        <v>0</v>
      </c>
      <c r="N24" s="171">
        <f t="shared" si="2"/>
        <v>2011</v>
      </c>
      <c r="O24" s="85">
        <v>63715</v>
      </c>
      <c r="P24" s="85">
        <v>68827.058036635179</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55</v>
      </c>
      <c r="K25" s="114">
        <v>2006</v>
      </c>
      <c r="L25" s="117">
        <f>INDEX('2. Reguleringsparameters'!$D$46:$E$50,MATCH('3. Investeringen'!C25,'2. Reguleringsparameters'!$B$46:$B$50,0),MATCH('3. Investeringen'!F25,'2. Reguleringsparameters'!$D$43:$E$43,0))</f>
        <v>0.5</v>
      </c>
      <c r="M25" s="117">
        <f t="shared" si="1"/>
        <v>50.5</v>
      </c>
      <c r="N25" s="171">
        <f t="shared" si="2"/>
        <v>2011</v>
      </c>
      <c r="O25" s="85">
        <v>3561468.4617226971</v>
      </c>
      <c r="P25" s="85">
        <v>3779191.0179375629</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45</v>
      </c>
      <c r="K26" s="114">
        <v>2006</v>
      </c>
      <c r="L26" s="117">
        <f>INDEX('2. Reguleringsparameters'!$D$46:$E$50,MATCH('3. Investeringen'!C26,'2. Reguleringsparameters'!$B$46:$B$50,0),MATCH('3. Investeringen'!F26,'2. Reguleringsparameters'!$D$43:$E$43,0))</f>
        <v>0.5</v>
      </c>
      <c r="M26" s="117">
        <f t="shared" si="1"/>
        <v>40.5</v>
      </c>
      <c r="N26" s="171">
        <f t="shared" si="2"/>
        <v>2011</v>
      </c>
      <c r="O26" s="85">
        <v>9466633.1972086541</v>
      </c>
      <c r="P26" s="85">
        <v>10045355.036415346</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30</v>
      </c>
      <c r="K27" s="114">
        <v>2006</v>
      </c>
      <c r="L27" s="117">
        <f>INDEX('2. Reguleringsparameters'!$D$46:$E$50,MATCH('3. Investeringen'!C27,'2. Reguleringsparameters'!$B$46:$B$50,0),MATCH('3. Investeringen'!F27,'2. Reguleringsparameters'!$D$43:$E$43,0))</f>
        <v>0.5</v>
      </c>
      <c r="M27" s="117">
        <f t="shared" si="1"/>
        <v>25.5</v>
      </c>
      <c r="N27" s="171">
        <f t="shared" si="2"/>
        <v>2011</v>
      </c>
      <c r="O27" s="85">
        <v>1856639.3607120616</v>
      </c>
      <c r="P27" s="85">
        <v>1970140.9323047628</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0</v>
      </c>
      <c r="K28" s="114">
        <v>2006</v>
      </c>
      <c r="L28" s="117">
        <f>INDEX('2. Reguleringsparameters'!$D$46:$E$50,MATCH('3. Investeringen'!C28,'2. Reguleringsparameters'!$B$46:$B$50,0),MATCH('3. Investeringen'!F28,'2. Reguleringsparameters'!$D$43:$E$43,0))</f>
        <v>0.5</v>
      </c>
      <c r="M28" s="117">
        <f t="shared" si="1"/>
        <v>0</v>
      </c>
      <c r="N28" s="171">
        <f t="shared" si="2"/>
        <v>2011</v>
      </c>
      <c r="O28" s="85">
        <v>22365</v>
      </c>
      <c r="P28" s="85">
        <v>23732.235178994157</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2007</v>
      </c>
      <c r="L29" s="117">
        <f>INDEX('2. Reguleringsparameters'!$D$46:$E$50,MATCH('3. Investeringen'!C29,'2. Reguleringsparameters'!$B$46:$B$50,0),MATCH('3. Investeringen'!F29,'2. Reguleringsparameters'!$D$43:$E$43,0))</f>
        <v>0.5</v>
      </c>
      <c r="M29" s="117">
        <f t="shared" si="1"/>
        <v>51.5</v>
      </c>
      <c r="N29" s="171">
        <f t="shared" si="2"/>
        <v>2011</v>
      </c>
      <c r="O29" s="85">
        <v>4006614.7909090915</v>
      </c>
      <c r="P29" s="85">
        <v>4192850.4839905542</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2007</v>
      </c>
      <c r="L30" s="117">
        <f>INDEX('2. Reguleringsparameters'!$D$46:$E$50,MATCH('3. Investeringen'!C30,'2. Reguleringsparameters'!$B$46:$B$50,0),MATCH('3. Investeringen'!F30,'2. Reguleringsparameters'!$D$43:$E$43,0))</f>
        <v>0.5</v>
      </c>
      <c r="M30" s="117">
        <f t="shared" si="1"/>
        <v>41.5</v>
      </c>
      <c r="N30" s="171">
        <f t="shared" si="2"/>
        <v>2011</v>
      </c>
      <c r="O30" s="85">
        <v>15493742.799999999</v>
      </c>
      <c r="P30" s="85">
        <v>16213923.820479194</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2007</v>
      </c>
      <c r="L31" s="117">
        <f>INDEX('2. Reguleringsparameters'!$D$46:$E$50,MATCH('3. Investeringen'!C31,'2. Reguleringsparameters'!$B$46:$B$50,0),MATCH('3. Investeringen'!F31,'2. Reguleringsparameters'!$D$43:$E$43,0))</f>
        <v>0.5</v>
      </c>
      <c r="M31" s="117">
        <f t="shared" si="1"/>
        <v>26.5</v>
      </c>
      <c r="N31" s="171">
        <f t="shared" si="2"/>
        <v>2011</v>
      </c>
      <c r="O31" s="85">
        <v>1476901.5333333332</v>
      </c>
      <c r="P31" s="85">
        <v>1545550.953112219</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55</v>
      </c>
      <c r="K32" s="114">
        <v>2008</v>
      </c>
      <c r="L32" s="117">
        <f>INDEX('2. Reguleringsparameters'!$D$46:$E$50,MATCH('3. Investeringen'!C32,'2. Reguleringsparameters'!$B$46:$B$50,0),MATCH('3. Investeringen'!F32,'2. Reguleringsparameters'!$D$43:$E$43,0))</f>
        <v>0.5</v>
      </c>
      <c r="M32" s="117">
        <f t="shared" si="1"/>
        <v>52.5</v>
      </c>
      <c r="N32" s="171">
        <f t="shared" si="2"/>
        <v>2011</v>
      </c>
      <c r="O32" s="85">
        <v>5795571.4090909092</v>
      </c>
      <c r="P32" s="85">
        <v>5998972.7832643632</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45</v>
      </c>
      <c r="K33" s="114">
        <v>2008</v>
      </c>
      <c r="L33" s="117">
        <f>INDEX('2. Reguleringsparameters'!$D$46:$E$50,MATCH('3. Investeringen'!C33,'2. Reguleringsparameters'!$B$46:$B$50,0),MATCH('3. Investeringen'!F33,'2. Reguleringsparameters'!$D$43:$E$43,0))</f>
        <v>0.5</v>
      </c>
      <c r="M33" s="117">
        <f t="shared" si="1"/>
        <v>42.5</v>
      </c>
      <c r="N33" s="171">
        <f t="shared" si="2"/>
        <v>2011</v>
      </c>
      <c r="O33" s="85">
        <v>17011940.611111108</v>
      </c>
      <c r="P33" s="85">
        <v>17608991.678798661</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30</v>
      </c>
      <c r="K34" s="114">
        <v>2008</v>
      </c>
      <c r="L34" s="117">
        <f>INDEX('2. Reguleringsparameters'!$D$46:$E$50,MATCH('3. Investeringen'!C34,'2. Reguleringsparameters'!$B$46:$B$50,0),MATCH('3. Investeringen'!F34,'2. Reguleringsparameters'!$D$43:$E$43,0))</f>
        <v>0.5</v>
      </c>
      <c r="M34" s="117">
        <f t="shared" si="1"/>
        <v>27.5</v>
      </c>
      <c r="N34" s="171">
        <f t="shared" si="2"/>
        <v>2011</v>
      </c>
      <c r="O34" s="85">
        <v>1489683.25</v>
      </c>
      <c r="P34" s="85">
        <v>1541965.173342</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0</v>
      </c>
      <c r="K35" s="114">
        <v>2008</v>
      </c>
      <c r="L35" s="117">
        <f>INDEX('2. Reguleringsparameters'!$D$46:$E$50,MATCH('3. Investeringen'!C35,'2. Reguleringsparameters'!$B$46:$B$50,0),MATCH('3. Investeringen'!F35,'2. Reguleringsparameters'!$D$43:$E$43,0))</f>
        <v>0.5</v>
      </c>
      <c r="M35" s="117">
        <f t="shared" si="1"/>
        <v>0</v>
      </c>
      <c r="N35" s="171">
        <f t="shared" si="2"/>
        <v>2011</v>
      </c>
      <c r="O35" s="85">
        <v>27867</v>
      </c>
      <c r="P35" s="85">
        <v>28845.020231999999</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55</v>
      </c>
      <c r="K36" s="114">
        <v>2009</v>
      </c>
      <c r="L36" s="117">
        <f>INDEX('2. Reguleringsparameters'!$D$46:$E$50,MATCH('3. Investeringen'!C36,'2. Reguleringsparameters'!$B$46:$B$50,0),MATCH('3. Investeringen'!F36,'2. Reguleringsparameters'!$D$43:$E$43,0))</f>
        <v>0.5</v>
      </c>
      <c r="M36" s="117">
        <f t="shared" si="1"/>
        <v>53.5</v>
      </c>
      <c r="N36" s="171">
        <f t="shared" si="2"/>
        <v>2011</v>
      </c>
      <c r="O36" s="85">
        <v>5675971.6090909094</v>
      </c>
      <c r="P36" s="85">
        <v>5692999.5239181817</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45</v>
      </c>
      <c r="K37" s="114">
        <v>2009</v>
      </c>
      <c r="L37" s="117">
        <f>INDEX('2. Reguleringsparameters'!$D$46:$E$50,MATCH('3. Investeringen'!C37,'2. Reguleringsparameters'!$B$46:$B$50,0),MATCH('3. Investeringen'!F37,'2. Reguleringsparameters'!$D$43:$E$43,0))</f>
        <v>0.5</v>
      </c>
      <c r="M37" s="117">
        <f t="shared" si="1"/>
        <v>43.5</v>
      </c>
      <c r="N37" s="171">
        <f t="shared" si="2"/>
        <v>2011</v>
      </c>
      <c r="O37" s="85">
        <v>22135651.666666668</v>
      </c>
      <c r="P37" s="85">
        <v>22202058.621666666</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30</v>
      </c>
      <c r="K38" s="114">
        <v>2009</v>
      </c>
      <c r="L38" s="117">
        <f>INDEX('2. Reguleringsparameters'!$D$46:$E$50,MATCH('3. Investeringen'!C38,'2. Reguleringsparameters'!$B$46:$B$50,0),MATCH('3. Investeringen'!F38,'2. Reguleringsparameters'!$D$43:$E$43,0))</f>
        <v>0.5</v>
      </c>
      <c r="M38" s="117">
        <f t="shared" si="1"/>
        <v>28.5</v>
      </c>
      <c r="N38" s="171">
        <f t="shared" si="2"/>
        <v>2011</v>
      </c>
      <c r="O38" s="85">
        <v>2176825.25</v>
      </c>
      <c r="P38" s="85">
        <v>2183355.7257499998</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0</v>
      </c>
      <c r="K39" s="114">
        <v>2009</v>
      </c>
      <c r="L39" s="117">
        <f>INDEX('2. Reguleringsparameters'!$D$46:$E$50,MATCH('3. Investeringen'!C39,'2. Reguleringsparameters'!$B$46:$B$50,0),MATCH('3. Investeringen'!F39,'2. Reguleringsparameters'!$D$43:$E$43,0))</f>
        <v>0.5</v>
      </c>
      <c r="M39" s="117">
        <f t="shared" si="1"/>
        <v>0</v>
      </c>
      <c r="N39" s="171">
        <f t="shared" si="2"/>
        <v>2011</v>
      </c>
      <c r="O39" s="85">
        <v>41244</v>
      </c>
      <c r="P39" s="85">
        <v>41367.731999999996</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55</v>
      </c>
      <c r="K40" s="114">
        <v>2010</v>
      </c>
      <c r="L40" s="117">
        <f>INDEX('2. Reguleringsparameters'!$D$46:$E$50,MATCH('3. Investeringen'!C40,'2. Reguleringsparameters'!$B$46:$B$50,0),MATCH('3. Investeringen'!F40,'2. Reguleringsparameters'!$D$43:$E$43,0))</f>
        <v>0.5</v>
      </c>
      <c r="M40" s="117">
        <f t="shared" si="1"/>
        <v>54.5</v>
      </c>
      <c r="N40" s="171">
        <f t="shared" si="2"/>
        <v>2011</v>
      </c>
      <c r="O40" s="85">
        <v>8484189.4000000004</v>
      </c>
      <c r="P40" s="85">
        <v>8484189.4000000004</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45</v>
      </c>
      <c r="K41" s="114">
        <v>2010</v>
      </c>
      <c r="L41" s="117">
        <f>INDEX('2. Reguleringsparameters'!$D$46:$E$50,MATCH('3. Investeringen'!C41,'2. Reguleringsparameters'!$B$46:$B$50,0),MATCH('3. Investeringen'!F41,'2. Reguleringsparameters'!$D$43:$E$43,0))</f>
        <v>0.5</v>
      </c>
      <c r="M41" s="117">
        <f t="shared" si="1"/>
        <v>44.5</v>
      </c>
      <c r="N41" s="171">
        <f t="shared" si="2"/>
        <v>2011</v>
      </c>
      <c r="O41" s="85">
        <v>32847272.522222221</v>
      </c>
      <c r="P41" s="85">
        <v>32847272.522222221</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30</v>
      </c>
      <c r="K42" s="114">
        <v>2010</v>
      </c>
      <c r="L42" s="117">
        <f>INDEX('2. Reguleringsparameters'!$D$46:$E$50,MATCH('3. Investeringen'!C42,'2. Reguleringsparameters'!$B$46:$B$50,0),MATCH('3. Investeringen'!F42,'2. Reguleringsparameters'!$D$43:$E$43,0))</f>
        <v>0.5</v>
      </c>
      <c r="M42" s="117">
        <f t="shared" si="1"/>
        <v>29.5</v>
      </c>
      <c r="N42" s="171">
        <f t="shared" si="2"/>
        <v>2011</v>
      </c>
      <c r="O42" s="85">
        <v>2797974.7</v>
      </c>
      <c r="P42" s="85">
        <v>2797974.7</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0</v>
      </c>
      <c r="K43" s="114">
        <v>2010</v>
      </c>
      <c r="L43" s="117">
        <f>INDEX('2. Reguleringsparameters'!$D$46:$E$50,MATCH('3. Investeringen'!C43,'2. Reguleringsparameters'!$B$46:$B$50,0),MATCH('3. Investeringen'!F43,'2. Reguleringsparameters'!$D$43:$E$43,0))</f>
        <v>0.5</v>
      </c>
      <c r="M43" s="117">
        <f t="shared" si="1"/>
        <v>0</v>
      </c>
      <c r="N43" s="171">
        <f t="shared" si="2"/>
        <v>2011</v>
      </c>
      <c r="O43" s="85">
        <v>180341</v>
      </c>
      <c r="P43" s="85">
        <v>180341</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55</v>
      </c>
      <c r="K44" s="114">
        <v>2011</v>
      </c>
      <c r="L44" s="117">
        <f>INDEX('2. Reguleringsparameters'!$D$46:$E$50,MATCH('3. Investeringen'!C44,'2. Reguleringsparameters'!$B$46:$B$50,0),MATCH('3. Investeringen'!F44,'2. Reguleringsparameters'!$D$43:$E$43,0))</f>
        <v>0.5</v>
      </c>
      <c r="M44" s="117">
        <f t="shared" si="1"/>
        <v>55</v>
      </c>
      <c r="N44" s="171">
        <f t="shared" si="2"/>
        <v>2011</v>
      </c>
      <c r="O44" s="85">
        <v>10859074.620987441</v>
      </c>
      <c r="P44" s="85">
        <v>0</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45</v>
      </c>
      <c r="K45" s="114">
        <v>2011</v>
      </c>
      <c r="L45" s="117">
        <f>INDEX('2. Reguleringsparameters'!$D$46:$E$50,MATCH('3. Investeringen'!C45,'2. Reguleringsparameters'!$B$46:$B$50,0),MATCH('3. Investeringen'!F45,'2. Reguleringsparameters'!$D$43:$E$43,0))</f>
        <v>0.5</v>
      </c>
      <c r="M45" s="117">
        <f t="shared" si="1"/>
        <v>45</v>
      </c>
      <c r="N45" s="171">
        <f t="shared" si="2"/>
        <v>2011</v>
      </c>
      <c r="O45" s="85">
        <v>47793582.324114159</v>
      </c>
      <c r="P45" s="85">
        <v>0</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30</v>
      </c>
      <c r="K46" s="114">
        <v>2011</v>
      </c>
      <c r="L46" s="117">
        <f>INDEX('2. Reguleringsparameters'!$D$46:$E$50,MATCH('3. Investeringen'!C46,'2. Reguleringsparameters'!$B$46:$B$50,0),MATCH('3. Investeringen'!F46,'2. Reguleringsparameters'!$D$43:$E$43,0))</f>
        <v>0.5</v>
      </c>
      <c r="M46" s="117">
        <f t="shared" si="1"/>
        <v>30</v>
      </c>
      <c r="N46" s="171">
        <f t="shared" si="2"/>
        <v>2011</v>
      </c>
      <c r="O46" s="85">
        <v>3745836.4371805424</v>
      </c>
      <c r="P46" s="85">
        <v>0</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0</v>
      </c>
      <c r="K47" s="114">
        <v>2011</v>
      </c>
      <c r="L47" s="117">
        <f>INDEX('2. Reguleringsparameters'!$D$46:$E$50,MATCH('3. Investeringen'!C47,'2. Reguleringsparameters'!$B$46:$B$50,0),MATCH('3. Investeringen'!F47,'2. Reguleringsparameters'!$D$43:$E$43,0))</f>
        <v>0.5</v>
      </c>
      <c r="M47" s="117">
        <f t="shared" si="1"/>
        <v>0</v>
      </c>
      <c r="N47" s="171">
        <f t="shared" si="2"/>
        <v>2011</v>
      </c>
      <c r="O47" s="85">
        <v>12090.14</v>
      </c>
      <c r="P47" s="85">
        <v>0</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55</v>
      </c>
      <c r="K48" s="114">
        <v>2012</v>
      </c>
      <c r="L48" s="117">
        <f>INDEX('2. Reguleringsparameters'!$D$46:$E$50,MATCH('3. Investeringen'!C48,'2. Reguleringsparameters'!$B$46:$B$50,0),MATCH('3. Investeringen'!F48,'2. Reguleringsparameters'!$D$43:$E$43,0))</f>
        <v>0.5</v>
      </c>
      <c r="M48" s="117">
        <f t="shared" si="1"/>
        <v>55</v>
      </c>
      <c r="N48" s="171">
        <f t="shared" si="2"/>
        <v>2012</v>
      </c>
      <c r="O48" s="85">
        <v>7339499.7497568503</v>
      </c>
      <c r="P48" s="85">
        <v>0</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45</v>
      </c>
      <c r="K49" s="114">
        <v>2012</v>
      </c>
      <c r="L49" s="117">
        <f>INDEX('2. Reguleringsparameters'!$D$46:$E$50,MATCH('3. Investeringen'!C49,'2. Reguleringsparameters'!$B$46:$B$50,0),MATCH('3. Investeringen'!F49,'2. Reguleringsparameters'!$D$43:$E$43,0))</f>
        <v>0.5</v>
      </c>
      <c r="M49" s="117">
        <f t="shared" si="1"/>
        <v>45</v>
      </c>
      <c r="N49" s="171">
        <f t="shared" si="2"/>
        <v>2012</v>
      </c>
      <c r="O49" s="85">
        <v>72423395.640396401</v>
      </c>
      <c r="P49" s="85">
        <v>0</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30</v>
      </c>
      <c r="K50" s="114">
        <v>2012</v>
      </c>
      <c r="L50" s="117">
        <f>INDEX('2. Reguleringsparameters'!$D$46:$E$50,MATCH('3. Investeringen'!C50,'2. Reguleringsparameters'!$B$46:$B$50,0),MATCH('3. Investeringen'!F50,'2. Reguleringsparameters'!$D$43:$E$43,0))</f>
        <v>0.5</v>
      </c>
      <c r="M50" s="117">
        <f t="shared" si="1"/>
        <v>30</v>
      </c>
      <c r="N50" s="171">
        <f t="shared" si="2"/>
        <v>2012</v>
      </c>
      <c r="O50" s="85">
        <v>4581443.82</v>
      </c>
      <c r="P50" s="85">
        <v>0</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0</v>
      </c>
      <c r="K51" s="114">
        <v>2012</v>
      </c>
      <c r="L51" s="117">
        <f>INDEX('2. Reguleringsparameters'!$D$46:$E$50,MATCH('3. Investeringen'!C51,'2. Reguleringsparameters'!$B$46:$B$50,0),MATCH('3. Investeringen'!F51,'2. Reguleringsparameters'!$D$43:$E$43,0))</f>
        <v>0.5</v>
      </c>
      <c r="M51" s="117">
        <f t="shared" si="1"/>
        <v>0</v>
      </c>
      <c r="N51" s="171">
        <f t="shared" si="2"/>
        <v>2012</v>
      </c>
      <c r="O51" s="85">
        <v>15857.22</v>
      </c>
      <c r="P51" s="85">
        <v>0</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55</v>
      </c>
      <c r="K52" s="114">
        <v>2013</v>
      </c>
      <c r="L52" s="117">
        <f>INDEX('2. Reguleringsparameters'!$D$46:$E$50,MATCH('3. Investeringen'!C52,'2. Reguleringsparameters'!$B$46:$B$50,0),MATCH('3. Investeringen'!F52,'2. Reguleringsparameters'!$D$43:$E$43,0))</f>
        <v>0.5</v>
      </c>
      <c r="M52" s="117">
        <f t="shared" si="1"/>
        <v>55</v>
      </c>
      <c r="N52" s="171">
        <f t="shared" si="2"/>
        <v>2013</v>
      </c>
      <c r="O52" s="85">
        <v>7868158.3185068462</v>
      </c>
      <c r="P52" s="85">
        <v>0</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45</v>
      </c>
      <c r="K53" s="114">
        <v>2013</v>
      </c>
      <c r="L53" s="117">
        <f>INDEX('2. Reguleringsparameters'!$D$46:$E$50,MATCH('3. Investeringen'!C53,'2. Reguleringsparameters'!$B$46:$B$50,0),MATCH('3. Investeringen'!F53,'2. Reguleringsparameters'!$D$43:$E$43,0))</f>
        <v>0.5</v>
      </c>
      <c r="M53" s="117">
        <f t="shared" si="1"/>
        <v>45</v>
      </c>
      <c r="N53" s="171">
        <f t="shared" si="2"/>
        <v>2013</v>
      </c>
      <c r="O53" s="85">
        <v>61937596.895396404</v>
      </c>
      <c r="P53" s="85">
        <v>0</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30</v>
      </c>
      <c r="K54" s="114">
        <v>2013</v>
      </c>
      <c r="L54" s="117">
        <f>INDEX('2. Reguleringsparameters'!$D$46:$E$50,MATCH('3. Investeringen'!C54,'2. Reguleringsparameters'!$B$46:$B$50,0),MATCH('3. Investeringen'!F54,'2. Reguleringsparameters'!$D$43:$E$43,0))</f>
        <v>0.5</v>
      </c>
      <c r="M54" s="117">
        <f t="shared" si="1"/>
        <v>30</v>
      </c>
      <c r="N54" s="171">
        <f t="shared" si="2"/>
        <v>2013</v>
      </c>
      <c r="O54" s="85">
        <v>4935722.2157229753</v>
      </c>
      <c r="P54" s="85">
        <v>0</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0</v>
      </c>
      <c r="K55" s="114">
        <v>2013</v>
      </c>
      <c r="L55" s="117">
        <f>INDEX('2. Reguleringsparameters'!$D$46:$E$50,MATCH('3. Investeringen'!C55,'2. Reguleringsparameters'!$B$46:$B$50,0),MATCH('3. Investeringen'!F55,'2. Reguleringsparameters'!$D$43:$E$43,0))</f>
        <v>0.5</v>
      </c>
      <c r="M55" s="117">
        <f t="shared" si="1"/>
        <v>0</v>
      </c>
      <c r="N55" s="171">
        <f t="shared" si="2"/>
        <v>2013</v>
      </c>
      <c r="O55" s="85">
        <v>2243</v>
      </c>
      <c r="P55" s="85">
        <v>0</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55</v>
      </c>
      <c r="K56" s="114">
        <v>2014</v>
      </c>
      <c r="L56" s="117">
        <f>INDEX('2. Reguleringsparameters'!$D$46:$E$50,MATCH('3. Investeringen'!C56,'2. Reguleringsparameters'!$B$46:$B$50,0),MATCH('3. Investeringen'!F56,'2. Reguleringsparameters'!$D$43:$E$43,0))</f>
        <v>0.5</v>
      </c>
      <c r="M56" s="117">
        <f t="shared" si="1"/>
        <v>55</v>
      </c>
      <c r="N56" s="171">
        <f t="shared" si="2"/>
        <v>2014</v>
      </c>
      <c r="O56" s="85">
        <v>8131867.7800000012</v>
      </c>
      <c r="P56" s="85">
        <v>0</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45</v>
      </c>
      <c r="K57" s="114">
        <v>2014</v>
      </c>
      <c r="L57" s="117">
        <f>INDEX('2. Reguleringsparameters'!$D$46:$E$50,MATCH('3. Investeringen'!C57,'2. Reguleringsparameters'!$B$46:$B$50,0),MATCH('3. Investeringen'!F57,'2. Reguleringsparameters'!$D$43:$E$43,0))</f>
        <v>0.5</v>
      </c>
      <c r="M57" s="117">
        <f t="shared" si="1"/>
        <v>45</v>
      </c>
      <c r="N57" s="171">
        <f t="shared" si="2"/>
        <v>2014</v>
      </c>
      <c r="O57" s="85">
        <v>48158941.640000001</v>
      </c>
      <c r="P57" s="85">
        <v>0</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30</v>
      </c>
      <c r="K58" s="114">
        <v>2014</v>
      </c>
      <c r="L58" s="117">
        <f>INDEX('2. Reguleringsparameters'!$D$46:$E$50,MATCH('3. Investeringen'!C58,'2. Reguleringsparameters'!$B$46:$B$50,0),MATCH('3. Investeringen'!F58,'2. Reguleringsparameters'!$D$43:$E$43,0))</f>
        <v>0.5</v>
      </c>
      <c r="M58" s="117">
        <f t="shared" si="1"/>
        <v>30</v>
      </c>
      <c r="N58" s="171">
        <f t="shared" si="2"/>
        <v>2014</v>
      </c>
      <c r="O58" s="85">
        <v>4243281.1975000007</v>
      </c>
      <c r="P58" s="85">
        <v>0</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0</v>
      </c>
      <c r="K59" s="114">
        <v>2014</v>
      </c>
      <c r="L59" s="117">
        <f>INDEX('2. Reguleringsparameters'!$D$46:$E$50,MATCH('3. Investeringen'!C59,'2. Reguleringsparameters'!$B$46:$B$50,0),MATCH('3. Investeringen'!F59,'2. Reguleringsparameters'!$D$43:$E$43,0))</f>
        <v>0.5</v>
      </c>
      <c r="M59" s="117">
        <f t="shared" si="1"/>
        <v>0</v>
      </c>
      <c r="N59" s="171">
        <f t="shared" si="2"/>
        <v>2014</v>
      </c>
      <c r="O59" s="85">
        <v>-246183.03000000003</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55</v>
      </c>
      <c r="K60" s="114">
        <v>2015</v>
      </c>
      <c r="L60" s="117">
        <f>INDEX('2. Reguleringsparameters'!$D$46:$E$50,MATCH('3. Investeringen'!C60,'2. Reguleringsparameters'!$B$46:$B$50,0),MATCH('3. Investeringen'!F60,'2. Reguleringsparameters'!$D$43:$E$43,0))</f>
        <v>0.5</v>
      </c>
      <c r="M60" s="117">
        <f t="shared" si="1"/>
        <v>55</v>
      </c>
      <c r="N60" s="171">
        <f t="shared" si="2"/>
        <v>2015</v>
      </c>
      <c r="O60" s="85">
        <v>9232372.6985624954</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45</v>
      </c>
      <c r="K61" s="114">
        <v>2015</v>
      </c>
      <c r="L61" s="117">
        <f>INDEX('2. Reguleringsparameters'!$D$46:$E$50,MATCH('3. Investeringen'!C61,'2. Reguleringsparameters'!$B$46:$B$50,0),MATCH('3. Investeringen'!F61,'2. Reguleringsparameters'!$D$43:$E$43,0))</f>
        <v>0.5</v>
      </c>
      <c r="M61" s="117">
        <f t="shared" si="1"/>
        <v>45</v>
      </c>
      <c r="N61" s="171">
        <f t="shared" si="2"/>
        <v>2015</v>
      </c>
      <c r="O61" s="85">
        <v>52180544.395106949</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30</v>
      </c>
      <c r="K62" s="114">
        <v>2015</v>
      </c>
      <c r="L62" s="117">
        <f>INDEX('2. Reguleringsparameters'!$D$46:$E$50,MATCH('3. Investeringen'!C62,'2. Reguleringsparameters'!$B$46:$B$50,0),MATCH('3. Investeringen'!F62,'2. Reguleringsparameters'!$D$43:$E$43,0))</f>
        <v>0.5</v>
      </c>
      <c r="M62" s="117">
        <f t="shared" si="1"/>
        <v>30</v>
      </c>
      <c r="N62" s="171">
        <f t="shared" si="2"/>
        <v>2015</v>
      </c>
      <c r="O62" s="85">
        <v>8461526.1582693234</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0</v>
      </c>
      <c r="K63" s="114">
        <v>2015</v>
      </c>
      <c r="L63" s="117">
        <f>INDEX('2. Reguleringsparameters'!$D$46:$E$50,MATCH('3. Investeringen'!C63,'2. Reguleringsparameters'!$B$46:$B$50,0),MATCH('3. Investeringen'!F63,'2. Reguleringsparameters'!$D$43:$E$43,0))</f>
        <v>0.5</v>
      </c>
      <c r="M63" s="117">
        <f t="shared" si="1"/>
        <v>0</v>
      </c>
      <c r="N63" s="171">
        <f t="shared" si="2"/>
        <v>2015</v>
      </c>
      <c r="O63" s="85">
        <v>285983.98</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55</v>
      </c>
      <c r="K64" s="114">
        <v>2016</v>
      </c>
      <c r="L64" s="117">
        <f>INDEX('2. Reguleringsparameters'!$D$46:$E$50,MATCH('3. Investeringen'!C64,'2. Reguleringsparameters'!$B$46:$B$50,0),MATCH('3. Investeringen'!F64,'2. Reguleringsparameters'!$D$43:$E$43,0))</f>
        <v>0.5</v>
      </c>
      <c r="M64" s="117">
        <f t="shared" si="1"/>
        <v>55</v>
      </c>
      <c r="N64" s="171">
        <f t="shared" si="2"/>
        <v>2016</v>
      </c>
      <c r="O64" s="85">
        <v>10568147.203657143</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45</v>
      </c>
      <c r="K65" s="114">
        <v>2016</v>
      </c>
      <c r="L65" s="117">
        <f>INDEX('2. Reguleringsparameters'!$D$46:$E$50,MATCH('3. Investeringen'!C65,'2. Reguleringsparameters'!$B$46:$B$50,0),MATCH('3. Investeringen'!F65,'2. Reguleringsparameters'!$D$43:$E$43,0))</f>
        <v>0.5</v>
      </c>
      <c r="M65" s="117">
        <f t="shared" si="1"/>
        <v>45</v>
      </c>
      <c r="N65" s="171">
        <f t="shared" si="2"/>
        <v>2016</v>
      </c>
      <c r="O65" s="85">
        <v>50749319.705177777</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30</v>
      </c>
      <c r="K66" s="114">
        <v>2016</v>
      </c>
      <c r="L66" s="117">
        <f>INDEX('2. Reguleringsparameters'!$D$46:$E$50,MATCH('3. Investeringen'!C66,'2. Reguleringsparameters'!$B$46:$B$50,0),MATCH('3. Investeringen'!F66,'2. Reguleringsparameters'!$D$43:$E$43,0))</f>
        <v>0.5</v>
      </c>
      <c r="M66" s="117">
        <f t="shared" si="1"/>
        <v>30</v>
      </c>
      <c r="N66" s="171">
        <f t="shared" si="2"/>
        <v>2016</v>
      </c>
      <c r="O66" s="85">
        <v>9275720.394239936</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0</v>
      </c>
      <c r="K67" s="114">
        <v>2016</v>
      </c>
      <c r="L67" s="117">
        <f>INDEX('2. Reguleringsparameters'!$D$46:$E$50,MATCH('3. Investeringen'!C67,'2. Reguleringsparameters'!$B$46:$B$50,0),MATCH('3. Investeringen'!F67,'2. Reguleringsparameters'!$D$43:$E$43,0))</f>
        <v>0.5</v>
      </c>
      <c r="M67" s="117">
        <f t="shared" si="1"/>
        <v>0</v>
      </c>
      <c r="N67" s="171">
        <f t="shared" si="2"/>
        <v>2016</v>
      </c>
      <c r="O67" s="85">
        <v>319787</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55</v>
      </c>
      <c r="K68" s="114">
        <v>2017</v>
      </c>
      <c r="L68" s="117">
        <f>INDEX('2. Reguleringsparameters'!$D$46:$E$50,MATCH('3. Investeringen'!C68,'2. Reguleringsparameters'!$B$46:$B$50,0),MATCH('3. Investeringen'!F68,'2. Reguleringsparameters'!$D$43:$E$43,0))</f>
        <v>0.5</v>
      </c>
      <c r="M68" s="117">
        <f t="shared" si="1"/>
        <v>55</v>
      </c>
      <c r="N68" s="171">
        <f t="shared" si="2"/>
        <v>2017</v>
      </c>
      <c r="O68" s="85">
        <v>10023167.65</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45</v>
      </c>
      <c r="K69" s="114">
        <v>2017</v>
      </c>
      <c r="L69" s="117">
        <f>INDEX('2. Reguleringsparameters'!$D$46:$E$50,MATCH('3. Investeringen'!C69,'2. Reguleringsparameters'!$B$46:$B$50,0),MATCH('3. Investeringen'!F69,'2. Reguleringsparameters'!$D$43:$E$43,0))</f>
        <v>0.5</v>
      </c>
      <c r="M69" s="117">
        <f t="shared" si="1"/>
        <v>45</v>
      </c>
      <c r="N69" s="171">
        <f t="shared" si="2"/>
        <v>2017</v>
      </c>
      <c r="O69" s="85">
        <v>53508810.700000003</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30</v>
      </c>
      <c r="K70" s="114">
        <v>2017</v>
      </c>
      <c r="L70" s="117">
        <f>INDEX('2. Reguleringsparameters'!$D$46:$E$50,MATCH('3. Investeringen'!C70,'2. Reguleringsparameters'!$B$46:$B$50,0),MATCH('3. Investeringen'!F70,'2. Reguleringsparameters'!$D$43:$E$43,0))</f>
        <v>0.5</v>
      </c>
      <c r="M70" s="117">
        <f t="shared" si="1"/>
        <v>30</v>
      </c>
      <c r="N70" s="171">
        <f t="shared" si="2"/>
        <v>2017</v>
      </c>
      <c r="O70" s="85">
        <v>8080591.1818900006</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0</v>
      </c>
      <c r="K71" s="114">
        <v>2017</v>
      </c>
      <c r="L71" s="117">
        <f>INDEX('2. Reguleringsparameters'!$D$46:$E$50,MATCH('3. Investeringen'!C71,'2. Reguleringsparameters'!$B$46:$B$50,0),MATCH('3. Investeringen'!F71,'2. Reguleringsparameters'!$D$43:$E$43,0))</f>
        <v>0.5</v>
      </c>
      <c r="M71" s="117">
        <f t="shared" si="1"/>
        <v>0</v>
      </c>
      <c r="N71" s="171">
        <f t="shared" si="2"/>
        <v>2017</v>
      </c>
      <c r="O71" s="85">
        <v>20738.349999999999</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55</v>
      </c>
      <c r="K72" s="114">
        <v>2018</v>
      </c>
      <c r="L72" s="117">
        <f>INDEX('2. Reguleringsparameters'!$D$46:$E$50,MATCH('3. Investeringen'!C72,'2. Reguleringsparameters'!$B$46:$B$50,0),MATCH('3. Investeringen'!F72,'2. Reguleringsparameters'!$D$43:$E$43,0))</f>
        <v>0.5</v>
      </c>
      <c r="M72" s="117">
        <f t="shared" si="1"/>
        <v>55</v>
      </c>
      <c r="N72" s="171">
        <f t="shared" si="2"/>
        <v>2018</v>
      </c>
      <c r="O72" s="85">
        <v>12179256.763</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45</v>
      </c>
      <c r="K73" s="114">
        <v>2018</v>
      </c>
      <c r="L73" s="117">
        <f>INDEX('2. Reguleringsparameters'!$D$46:$E$50,MATCH('3. Investeringen'!C73,'2. Reguleringsparameters'!$B$46:$B$50,0),MATCH('3. Investeringen'!F73,'2. Reguleringsparameters'!$D$43:$E$43,0))</f>
        <v>0.5</v>
      </c>
      <c r="M73" s="117">
        <f t="shared" si="1"/>
        <v>45</v>
      </c>
      <c r="N73" s="171">
        <f t="shared" si="2"/>
        <v>2018</v>
      </c>
      <c r="O73" s="85">
        <v>62762491.767999999</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30</v>
      </c>
      <c r="K74" s="114">
        <v>2018</v>
      </c>
      <c r="L74" s="117">
        <f>INDEX('2. Reguleringsparameters'!$D$46:$E$50,MATCH('3. Investeringen'!C74,'2. Reguleringsparameters'!$B$46:$B$50,0),MATCH('3. Investeringen'!F74,'2. Reguleringsparameters'!$D$43:$E$43,0))</f>
        <v>0.5</v>
      </c>
      <c r="M74" s="117">
        <f t="shared" si="1"/>
        <v>30</v>
      </c>
      <c r="N74" s="171">
        <f t="shared" si="2"/>
        <v>2018</v>
      </c>
      <c r="O74" s="85">
        <v>9766109.6664199997</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0</v>
      </c>
      <c r="K75" s="114">
        <v>2018</v>
      </c>
      <c r="L75" s="117">
        <f>INDEX('2. Reguleringsparameters'!$D$46:$E$50,MATCH('3. Investeringen'!C75,'2. Reguleringsparameters'!$B$46:$B$50,0),MATCH('3. Investeringen'!F75,'2. Reguleringsparameters'!$D$43:$E$43,0))</f>
        <v>0.5</v>
      </c>
      <c r="M75" s="117">
        <f t="shared" si="1"/>
        <v>0</v>
      </c>
      <c r="N75" s="171">
        <f t="shared" si="2"/>
        <v>2018</v>
      </c>
      <c r="O75" s="85">
        <v>24916.5</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55</v>
      </c>
      <c r="K76" s="114">
        <v>2019</v>
      </c>
      <c r="L76" s="117">
        <f>INDEX('2. Reguleringsparameters'!$D$46:$E$50,MATCH('3. Investeringen'!C76,'2. Reguleringsparameters'!$B$46:$B$50,0),MATCH('3. Investeringen'!F76,'2. Reguleringsparameters'!$D$43:$E$43,0))</f>
        <v>0.5</v>
      </c>
      <c r="M76" s="117">
        <f t="shared" si="1"/>
        <v>55</v>
      </c>
      <c r="N76" s="171">
        <f t="shared" si="2"/>
        <v>2019</v>
      </c>
      <c r="O76" s="85">
        <v>9727581.7710164431</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45</v>
      </c>
      <c r="K77" s="114">
        <v>2019</v>
      </c>
      <c r="L77" s="117">
        <f>INDEX('2. Reguleringsparameters'!$D$46:$E$50,MATCH('3. Investeringen'!C77,'2. Reguleringsparameters'!$B$46:$B$50,0),MATCH('3. Investeringen'!F77,'2. Reguleringsparameters'!$D$43:$E$43,0))</f>
        <v>0.5</v>
      </c>
      <c r="M77" s="117">
        <f t="shared" si="1"/>
        <v>45</v>
      </c>
      <c r="N77" s="171">
        <f t="shared" si="2"/>
        <v>2019</v>
      </c>
      <c r="O77" s="85">
        <v>50705288.703965679</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30</v>
      </c>
      <c r="K78" s="114">
        <v>2019</v>
      </c>
      <c r="L78" s="117">
        <f>INDEX('2. Reguleringsparameters'!$D$46:$E$50,MATCH('3. Investeringen'!C78,'2. Reguleringsparameters'!$B$46:$B$50,0),MATCH('3. Investeringen'!F78,'2. Reguleringsparameters'!$D$43:$E$43,0))</f>
        <v>0.5</v>
      </c>
      <c r="M78" s="117">
        <f t="shared" si="1"/>
        <v>30</v>
      </c>
      <c r="N78" s="171">
        <f t="shared" si="2"/>
        <v>2019</v>
      </c>
      <c r="O78" s="85">
        <v>5145184.5888502775</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0</v>
      </c>
      <c r="K79" s="114">
        <v>2019</v>
      </c>
      <c r="L79" s="117">
        <f>INDEX('2. Reguleringsparameters'!$D$46:$E$50,MATCH('3. Investeringen'!C79,'2. Reguleringsparameters'!$B$46:$B$50,0),MATCH('3. Investeringen'!F79,'2. Reguleringsparameters'!$D$43:$E$43,0))</f>
        <v>0.5</v>
      </c>
      <c r="M79" s="117">
        <f t="shared" ref="M79:M142" si="7">IF(OR(J79=0,J79+K79+L79&lt;2011),0,MIN(J79,J79+L79+K79-2011))</f>
        <v>0</v>
      </c>
      <c r="N79" s="171">
        <f t="shared" ref="N79:N142" si="8">MAX(2011,K79)</f>
        <v>2019</v>
      </c>
      <c r="O79" s="85">
        <v>19985.939999999999</v>
      </c>
      <c r="P79" s="85">
        <v>0</v>
      </c>
      <c r="Q79" s="105"/>
    </row>
    <row r="80" spans="2:17" x14ac:dyDescent="0.2">
      <c r="B80" s="85">
        <v>66</v>
      </c>
      <c r="C80" s="85" t="s">
        <v>146</v>
      </c>
      <c r="D80" s="85" t="s">
        <v>155</v>
      </c>
      <c r="E80" s="85"/>
      <c r="F80" s="85" t="s">
        <v>125</v>
      </c>
      <c r="G80" s="87" t="str">
        <f t="shared" ref="G80:G143" si="9">C80&amp;" "&amp;F80</f>
        <v>Nieuwe investeringen AD</v>
      </c>
      <c r="H80" s="87">
        <f t="shared" si="6"/>
        <v>0</v>
      </c>
      <c r="I80" s="87">
        <f t="shared" si="6"/>
        <v>1</v>
      </c>
      <c r="J80" s="85">
        <v>39</v>
      </c>
      <c r="K80" s="114">
        <v>2009</v>
      </c>
      <c r="L80" s="117">
        <f>INDEX('2. Reguleringsparameters'!$D$46:$E$50,MATCH('3. Investeringen'!C80,'2. Reguleringsparameters'!$B$46:$B$50,0),MATCH('3. Investeringen'!F80,'2. Reguleringsparameters'!$D$43:$E$43,0))</f>
        <v>0.5</v>
      </c>
      <c r="M80" s="117">
        <f t="shared" si="7"/>
        <v>37.5</v>
      </c>
      <c r="N80" s="171">
        <f t="shared" si="8"/>
        <v>2011</v>
      </c>
      <c r="O80" s="85">
        <v>16650195.031969447</v>
      </c>
      <c r="P80" s="85">
        <v>16650195.031969445</v>
      </c>
      <c r="Q80" s="105"/>
    </row>
    <row r="81" spans="2:17" x14ac:dyDescent="0.2">
      <c r="B81" s="85">
        <v>67</v>
      </c>
      <c r="C81" s="85" t="s">
        <v>146</v>
      </c>
      <c r="D81" s="85" t="s">
        <v>155</v>
      </c>
      <c r="E81" s="85"/>
      <c r="F81" s="85" t="s">
        <v>125</v>
      </c>
      <c r="G81" s="87" t="str">
        <f t="shared" si="9"/>
        <v>Nieuwe investeringen AD</v>
      </c>
      <c r="H81" s="87">
        <f t="shared" si="6"/>
        <v>0</v>
      </c>
      <c r="I81" s="87">
        <f t="shared" si="6"/>
        <v>1</v>
      </c>
      <c r="J81" s="85">
        <v>39</v>
      </c>
      <c r="K81" s="114">
        <v>2009</v>
      </c>
      <c r="L81" s="117">
        <f>INDEX('2. Reguleringsparameters'!$D$46:$E$50,MATCH('3. Investeringen'!C81,'2. Reguleringsparameters'!$B$46:$B$50,0),MATCH('3. Investeringen'!F81,'2. Reguleringsparameters'!$D$43:$E$43,0))</f>
        <v>0.5</v>
      </c>
      <c r="M81" s="117">
        <f t="shared" si="7"/>
        <v>37.5</v>
      </c>
      <c r="N81" s="171">
        <f t="shared" si="8"/>
        <v>2011</v>
      </c>
      <c r="O81" s="85">
        <v>548005.1433905469</v>
      </c>
      <c r="P81" s="85">
        <v>548005.1433905469</v>
      </c>
      <c r="Q81" s="105"/>
    </row>
    <row r="82" spans="2:17" x14ac:dyDescent="0.2">
      <c r="B82" s="85">
        <v>68</v>
      </c>
      <c r="C82" s="85" t="s">
        <v>146</v>
      </c>
      <c r="D82" s="85" t="s">
        <v>155</v>
      </c>
      <c r="E82" s="85"/>
      <c r="F82" s="85" t="s">
        <v>125</v>
      </c>
      <c r="G82" s="87" t="str">
        <f t="shared" si="9"/>
        <v>Nieuwe investeringen AD</v>
      </c>
      <c r="H82" s="87">
        <f t="shared" si="6"/>
        <v>0</v>
      </c>
      <c r="I82" s="87">
        <f t="shared" si="6"/>
        <v>1</v>
      </c>
      <c r="J82" s="85">
        <v>39</v>
      </c>
      <c r="K82" s="114">
        <v>2010</v>
      </c>
      <c r="L82" s="117">
        <f>INDEX('2. Reguleringsparameters'!$D$46:$E$50,MATCH('3. Investeringen'!C82,'2. Reguleringsparameters'!$B$46:$B$50,0),MATCH('3. Investeringen'!F82,'2. Reguleringsparameters'!$D$43:$E$43,0))</f>
        <v>0.5</v>
      </c>
      <c r="M82" s="117">
        <f t="shared" si="7"/>
        <v>38.5</v>
      </c>
      <c r="N82" s="171">
        <f t="shared" si="8"/>
        <v>2011</v>
      </c>
      <c r="O82" s="85">
        <v>30964150.187769618</v>
      </c>
      <c r="P82" s="85">
        <v>30964150.187769618</v>
      </c>
      <c r="Q82" s="105"/>
    </row>
    <row r="83" spans="2:17" s="40" customFormat="1" x14ac:dyDescent="0.2">
      <c r="B83" s="85">
        <v>69</v>
      </c>
      <c r="C83" s="85" t="s">
        <v>146</v>
      </c>
      <c r="D83" s="85" t="s">
        <v>155</v>
      </c>
      <c r="E83" s="85"/>
      <c r="F83" s="85" t="s">
        <v>125</v>
      </c>
      <c r="G83" s="87" t="str">
        <f t="shared" si="9"/>
        <v>Nieuwe investeringen AD</v>
      </c>
      <c r="H83" s="87">
        <f t="shared" si="6"/>
        <v>0</v>
      </c>
      <c r="I83" s="87">
        <f t="shared" si="6"/>
        <v>1</v>
      </c>
      <c r="J83" s="85">
        <v>39</v>
      </c>
      <c r="K83" s="114">
        <v>2010</v>
      </c>
      <c r="L83" s="117">
        <f>INDEX('2. Reguleringsparameters'!$D$46:$E$50,MATCH('3. Investeringen'!C83,'2. Reguleringsparameters'!$B$46:$B$50,0),MATCH('3. Investeringen'!F83,'2. Reguleringsparameters'!$D$43:$E$43,0))</f>
        <v>0.5</v>
      </c>
      <c r="M83" s="117">
        <f t="shared" si="7"/>
        <v>38.5</v>
      </c>
      <c r="N83" s="171">
        <f t="shared" si="8"/>
        <v>2011</v>
      </c>
      <c r="O83" s="85">
        <v>927430.87479448714</v>
      </c>
      <c r="P83" s="85">
        <v>927430.87479448714</v>
      </c>
      <c r="Q83" s="105"/>
    </row>
    <row r="84" spans="2:17" x14ac:dyDescent="0.2">
      <c r="B84" s="85">
        <v>70</v>
      </c>
      <c r="C84" s="85" t="s">
        <v>146</v>
      </c>
      <c r="D84" s="85" t="s">
        <v>155</v>
      </c>
      <c r="E84" s="85"/>
      <c r="F84" s="85" t="s">
        <v>125</v>
      </c>
      <c r="G84" s="87" t="str">
        <f t="shared" si="9"/>
        <v>Nieuwe investeringen AD</v>
      </c>
      <c r="H84" s="87">
        <f t="shared" si="6"/>
        <v>0</v>
      </c>
      <c r="I84" s="87">
        <f t="shared" si="6"/>
        <v>1</v>
      </c>
      <c r="J84" s="85">
        <v>39</v>
      </c>
      <c r="K84" s="114">
        <v>2011</v>
      </c>
      <c r="L84" s="117">
        <f>INDEX('2. Reguleringsparameters'!$D$46:$E$50,MATCH('3. Investeringen'!C84,'2. Reguleringsparameters'!$B$46:$B$50,0),MATCH('3. Investeringen'!F84,'2. Reguleringsparameters'!$D$43:$E$43,0))</f>
        <v>0.5</v>
      </c>
      <c r="M84" s="117">
        <f t="shared" si="7"/>
        <v>39</v>
      </c>
      <c r="N84" s="171">
        <f t="shared" si="8"/>
        <v>2011</v>
      </c>
      <c r="O84" s="85">
        <v>43737267</v>
      </c>
      <c r="P84" s="85">
        <v>0</v>
      </c>
      <c r="Q84" s="105"/>
    </row>
    <row r="85" spans="2:17" x14ac:dyDescent="0.2">
      <c r="B85" s="85">
        <v>71</v>
      </c>
      <c r="C85" s="85" t="s">
        <v>146</v>
      </c>
      <c r="D85" s="85" t="s">
        <v>155</v>
      </c>
      <c r="E85" s="85"/>
      <c r="F85" s="85" t="s">
        <v>125</v>
      </c>
      <c r="G85" s="87" t="str">
        <f t="shared" si="9"/>
        <v>Nieuwe investeringen AD</v>
      </c>
      <c r="H85" s="87">
        <f t="shared" si="6"/>
        <v>0</v>
      </c>
      <c r="I85" s="87">
        <f t="shared" si="6"/>
        <v>1</v>
      </c>
      <c r="J85" s="85">
        <v>39</v>
      </c>
      <c r="K85" s="114">
        <v>2011</v>
      </c>
      <c r="L85" s="117">
        <f>INDEX('2. Reguleringsparameters'!$D$46:$E$50,MATCH('3. Investeringen'!C85,'2. Reguleringsparameters'!$B$46:$B$50,0),MATCH('3. Investeringen'!F85,'2. Reguleringsparameters'!$D$43:$E$43,0))</f>
        <v>0.5</v>
      </c>
      <c r="M85" s="117">
        <f t="shared" si="7"/>
        <v>39</v>
      </c>
      <c r="N85" s="171">
        <f t="shared" si="8"/>
        <v>2011</v>
      </c>
      <c r="O85" s="85">
        <v>1571043.89267998</v>
      </c>
      <c r="P85" s="85">
        <v>0</v>
      </c>
      <c r="Q85" s="105"/>
    </row>
    <row r="86" spans="2:17" s="40" customFormat="1" x14ac:dyDescent="0.2">
      <c r="B86" s="85">
        <v>72</v>
      </c>
      <c r="C86" s="85" t="s">
        <v>146</v>
      </c>
      <c r="D86" s="85" t="s">
        <v>155</v>
      </c>
      <c r="E86" s="85"/>
      <c r="F86" s="85" t="s">
        <v>125</v>
      </c>
      <c r="G86" s="87" t="str">
        <f t="shared" si="9"/>
        <v>Nieuwe investeringen AD</v>
      </c>
      <c r="H86" s="87">
        <f t="shared" si="6"/>
        <v>0</v>
      </c>
      <c r="I86" s="87">
        <f t="shared" si="6"/>
        <v>1</v>
      </c>
      <c r="J86" s="85">
        <v>39</v>
      </c>
      <c r="K86" s="114">
        <v>2012</v>
      </c>
      <c r="L86" s="117">
        <f>INDEX('2. Reguleringsparameters'!$D$46:$E$50,MATCH('3. Investeringen'!C86,'2. Reguleringsparameters'!$B$46:$B$50,0),MATCH('3. Investeringen'!F86,'2. Reguleringsparameters'!$D$43:$E$43,0))</f>
        <v>0.5</v>
      </c>
      <c r="M86" s="117">
        <f t="shared" si="7"/>
        <v>39</v>
      </c>
      <c r="N86" s="171">
        <f t="shared" si="8"/>
        <v>2012</v>
      </c>
      <c r="O86" s="85">
        <v>65167284.649345301</v>
      </c>
      <c r="P86" s="85">
        <v>0</v>
      </c>
      <c r="Q86" s="105"/>
    </row>
    <row r="87" spans="2:17" x14ac:dyDescent="0.2">
      <c r="B87" s="85">
        <v>73</v>
      </c>
      <c r="C87" s="85" t="s">
        <v>146</v>
      </c>
      <c r="D87" s="85" t="s">
        <v>155</v>
      </c>
      <c r="E87" s="85"/>
      <c r="F87" s="85" t="s">
        <v>125</v>
      </c>
      <c r="G87" s="87" t="str">
        <f t="shared" si="9"/>
        <v>Nieuwe investeringen AD</v>
      </c>
      <c r="H87" s="87">
        <f t="shared" si="6"/>
        <v>0</v>
      </c>
      <c r="I87" s="87">
        <f t="shared" si="6"/>
        <v>1</v>
      </c>
      <c r="J87" s="85">
        <v>39</v>
      </c>
      <c r="K87" s="114">
        <v>2012</v>
      </c>
      <c r="L87" s="117">
        <f>INDEX('2. Reguleringsparameters'!$D$46:$E$50,MATCH('3. Investeringen'!C87,'2. Reguleringsparameters'!$B$46:$B$50,0),MATCH('3. Investeringen'!F87,'2. Reguleringsparameters'!$D$43:$E$43,0))</f>
        <v>0.5</v>
      </c>
      <c r="M87" s="117">
        <f t="shared" si="7"/>
        <v>39</v>
      </c>
      <c r="N87" s="171">
        <f t="shared" si="8"/>
        <v>2012</v>
      </c>
      <c r="O87" s="85">
        <v>3346419.2805865589</v>
      </c>
      <c r="P87" s="85">
        <v>0</v>
      </c>
      <c r="Q87" s="105"/>
    </row>
    <row r="88" spans="2:17" x14ac:dyDescent="0.2">
      <c r="B88" s="85">
        <v>74</v>
      </c>
      <c r="C88" s="85" t="s">
        <v>146</v>
      </c>
      <c r="D88" s="85" t="s">
        <v>155</v>
      </c>
      <c r="E88" s="85"/>
      <c r="F88" s="85" t="s">
        <v>125</v>
      </c>
      <c r="G88" s="87" t="str">
        <f t="shared" si="9"/>
        <v>Nieuwe investeringen AD</v>
      </c>
      <c r="H88" s="87">
        <f t="shared" si="6"/>
        <v>0</v>
      </c>
      <c r="I88" s="87">
        <f t="shared" si="6"/>
        <v>1</v>
      </c>
      <c r="J88" s="85">
        <v>39</v>
      </c>
      <c r="K88" s="114">
        <v>2013</v>
      </c>
      <c r="L88" s="117">
        <f>INDEX('2. Reguleringsparameters'!$D$46:$E$50,MATCH('3. Investeringen'!C88,'2. Reguleringsparameters'!$B$46:$B$50,0),MATCH('3. Investeringen'!F88,'2. Reguleringsparameters'!$D$43:$E$43,0))</f>
        <v>0.5</v>
      </c>
      <c r="M88" s="117">
        <f t="shared" si="7"/>
        <v>39</v>
      </c>
      <c r="N88" s="171">
        <f t="shared" si="8"/>
        <v>2013</v>
      </c>
      <c r="O88" s="85">
        <v>65219492.561430879</v>
      </c>
      <c r="P88" s="85">
        <v>0</v>
      </c>
      <c r="Q88" s="105"/>
    </row>
    <row r="89" spans="2:17" x14ac:dyDescent="0.2">
      <c r="B89" s="85">
        <v>75</v>
      </c>
      <c r="C89" s="85" t="s">
        <v>146</v>
      </c>
      <c r="D89" s="85" t="s">
        <v>155</v>
      </c>
      <c r="E89" s="85"/>
      <c r="F89" s="85" t="s">
        <v>125</v>
      </c>
      <c r="G89" s="87" t="str">
        <f t="shared" si="9"/>
        <v>Nieuwe investeringen AD</v>
      </c>
      <c r="H89" s="87">
        <f t="shared" si="6"/>
        <v>0</v>
      </c>
      <c r="I89" s="87">
        <f t="shared" si="6"/>
        <v>1</v>
      </c>
      <c r="J89" s="85">
        <v>39</v>
      </c>
      <c r="K89" s="114">
        <v>2013</v>
      </c>
      <c r="L89" s="117">
        <f>INDEX('2. Reguleringsparameters'!$D$46:$E$50,MATCH('3. Investeringen'!C89,'2. Reguleringsparameters'!$B$46:$B$50,0),MATCH('3. Investeringen'!F89,'2. Reguleringsparameters'!$D$43:$E$43,0))</f>
        <v>0.5</v>
      </c>
      <c r="M89" s="117">
        <f t="shared" si="7"/>
        <v>39</v>
      </c>
      <c r="N89" s="171">
        <f t="shared" si="8"/>
        <v>2013</v>
      </c>
      <c r="O89" s="85">
        <v>1164677.9443560119</v>
      </c>
      <c r="P89" s="85">
        <v>0</v>
      </c>
      <c r="Q89" s="105"/>
    </row>
    <row r="90" spans="2:17" x14ac:dyDescent="0.2">
      <c r="B90" s="85">
        <v>76</v>
      </c>
      <c r="C90" s="85" t="s">
        <v>146</v>
      </c>
      <c r="D90" s="85" t="s">
        <v>155</v>
      </c>
      <c r="E90" s="85"/>
      <c r="F90" s="85" t="s">
        <v>125</v>
      </c>
      <c r="G90" s="87" t="str">
        <f t="shared" si="9"/>
        <v>Nieuwe investeringen AD</v>
      </c>
      <c r="H90" s="87">
        <f t="shared" si="6"/>
        <v>0</v>
      </c>
      <c r="I90" s="87">
        <f t="shared" si="6"/>
        <v>1</v>
      </c>
      <c r="J90" s="85">
        <v>39</v>
      </c>
      <c r="K90" s="114">
        <v>2014</v>
      </c>
      <c r="L90" s="117">
        <f>INDEX('2. Reguleringsparameters'!$D$46:$E$50,MATCH('3. Investeringen'!C90,'2. Reguleringsparameters'!$B$46:$B$50,0),MATCH('3. Investeringen'!F90,'2. Reguleringsparameters'!$D$43:$E$43,0))</f>
        <v>0.5</v>
      </c>
      <c r="M90" s="117">
        <f t="shared" si="7"/>
        <v>39</v>
      </c>
      <c r="N90" s="171">
        <f t="shared" si="8"/>
        <v>2014</v>
      </c>
      <c r="O90" s="85">
        <v>41673868.162489057</v>
      </c>
      <c r="P90" s="85">
        <v>0</v>
      </c>
      <c r="Q90" s="105"/>
    </row>
    <row r="91" spans="2:17" x14ac:dyDescent="0.2">
      <c r="B91" s="85">
        <v>77</v>
      </c>
      <c r="C91" s="85" t="s">
        <v>146</v>
      </c>
      <c r="D91" s="85" t="s">
        <v>155</v>
      </c>
      <c r="E91" s="85"/>
      <c r="F91" s="85" t="s">
        <v>125</v>
      </c>
      <c r="G91" s="87" t="str">
        <f t="shared" si="9"/>
        <v>Nieuwe investeringen AD</v>
      </c>
      <c r="H91" s="87">
        <f t="shared" si="6"/>
        <v>0</v>
      </c>
      <c r="I91" s="87">
        <f t="shared" si="6"/>
        <v>1</v>
      </c>
      <c r="J91" s="85">
        <v>39</v>
      </c>
      <c r="K91" s="114">
        <v>2014</v>
      </c>
      <c r="L91" s="117">
        <f>INDEX('2. Reguleringsparameters'!$D$46:$E$50,MATCH('3. Investeringen'!C91,'2. Reguleringsparameters'!$B$46:$B$50,0),MATCH('3. Investeringen'!F91,'2. Reguleringsparameters'!$D$43:$E$43,0))</f>
        <v>0.5</v>
      </c>
      <c r="M91" s="117">
        <f t="shared" si="7"/>
        <v>39</v>
      </c>
      <c r="N91" s="171">
        <f t="shared" si="8"/>
        <v>2014</v>
      </c>
      <c r="O91" s="85">
        <v>829256.85750000097</v>
      </c>
      <c r="P91" s="85">
        <v>0</v>
      </c>
      <c r="Q91" s="105"/>
    </row>
    <row r="92" spans="2:17" x14ac:dyDescent="0.2">
      <c r="B92" s="85">
        <v>78</v>
      </c>
      <c r="C92" s="85" t="s">
        <v>146</v>
      </c>
      <c r="D92" s="85" t="s">
        <v>155</v>
      </c>
      <c r="E92" s="85"/>
      <c r="F92" s="85" t="s">
        <v>125</v>
      </c>
      <c r="G92" s="87" t="str">
        <f t="shared" si="9"/>
        <v>Nieuwe investeringen AD</v>
      </c>
      <c r="H92" s="87">
        <f t="shared" si="6"/>
        <v>0</v>
      </c>
      <c r="I92" s="87">
        <f t="shared" si="6"/>
        <v>1</v>
      </c>
      <c r="J92" s="85">
        <v>39</v>
      </c>
      <c r="K92" s="114">
        <v>2015</v>
      </c>
      <c r="L92" s="117">
        <f>INDEX('2. Reguleringsparameters'!$D$46:$E$50,MATCH('3. Investeringen'!C92,'2. Reguleringsparameters'!$B$46:$B$50,0),MATCH('3. Investeringen'!F92,'2. Reguleringsparameters'!$D$43:$E$43,0))</f>
        <v>0.5</v>
      </c>
      <c r="M92" s="117">
        <f t="shared" si="7"/>
        <v>39</v>
      </c>
      <c r="N92" s="171">
        <f t="shared" si="8"/>
        <v>2015</v>
      </c>
      <c r="O92" s="85">
        <v>36421612.572924353</v>
      </c>
      <c r="P92" s="85">
        <v>0</v>
      </c>
      <c r="Q92" s="105"/>
    </row>
    <row r="93" spans="2:17" x14ac:dyDescent="0.2">
      <c r="B93" s="85">
        <v>79</v>
      </c>
      <c r="C93" s="85" t="s">
        <v>146</v>
      </c>
      <c r="D93" s="85" t="s">
        <v>155</v>
      </c>
      <c r="E93" s="85"/>
      <c r="F93" s="85" t="s">
        <v>125</v>
      </c>
      <c r="G93" s="87" t="str">
        <f t="shared" si="9"/>
        <v>Nieuwe investeringen AD</v>
      </c>
      <c r="H93" s="87">
        <f t="shared" si="6"/>
        <v>0</v>
      </c>
      <c r="I93" s="87">
        <f t="shared" si="6"/>
        <v>1</v>
      </c>
      <c r="J93" s="85">
        <v>39</v>
      </c>
      <c r="K93" s="114">
        <v>2015</v>
      </c>
      <c r="L93" s="117">
        <f>INDEX('2. Reguleringsparameters'!$D$46:$E$50,MATCH('3. Investeringen'!C93,'2. Reguleringsparameters'!$B$46:$B$50,0),MATCH('3. Investeringen'!F93,'2. Reguleringsparameters'!$D$43:$E$43,0))</f>
        <v>0.5</v>
      </c>
      <c r="M93" s="117">
        <f t="shared" si="7"/>
        <v>39</v>
      </c>
      <c r="N93" s="171">
        <f t="shared" si="8"/>
        <v>2015</v>
      </c>
      <c r="O93" s="85">
        <v>1667697.269750484</v>
      </c>
      <c r="P93" s="85">
        <v>0</v>
      </c>
      <c r="Q93" s="105"/>
    </row>
    <row r="94" spans="2:17" s="40" customFormat="1" x14ac:dyDescent="0.2">
      <c r="B94" s="85">
        <v>80</v>
      </c>
      <c r="C94" s="85" t="s">
        <v>146</v>
      </c>
      <c r="D94" s="85" t="s">
        <v>155</v>
      </c>
      <c r="E94" s="85"/>
      <c r="F94" s="85" t="s">
        <v>125</v>
      </c>
      <c r="G94" s="87" t="str">
        <f t="shared" si="9"/>
        <v>Nieuwe investeringen AD</v>
      </c>
      <c r="H94" s="87">
        <f t="shared" si="6"/>
        <v>0</v>
      </c>
      <c r="I94" s="87">
        <f t="shared" si="6"/>
        <v>1</v>
      </c>
      <c r="J94" s="85">
        <v>39</v>
      </c>
      <c r="K94" s="114">
        <v>2016</v>
      </c>
      <c r="L94" s="117">
        <f>INDEX('2. Reguleringsparameters'!$D$46:$E$50,MATCH('3. Investeringen'!C94,'2. Reguleringsparameters'!$B$46:$B$50,0),MATCH('3. Investeringen'!F94,'2. Reguleringsparameters'!$D$43:$E$43,0))</f>
        <v>0.5</v>
      </c>
      <c r="M94" s="117">
        <f t="shared" si="7"/>
        <v>39</v>
      </c>
      <c r="N94" s="171">
        <f t="shared" si="8"/>
        <v>2016</v>
      </c>
      <c r="O94" s="85">
        <v>29988620.878984075</v>
      </c>
      <c r="P94" s="85">
        <v>0</v>
      </c>
      <c r="Q94" s="105"/>
    </row>
    <row r="95" spans="2:17" x14ac:dyDescent="0.2">
      <c r="B95" s="85">
        <v>81</v>
      </c>
      <c r="C95" s="85" t="s">
        <v>146</v>
      </c>
      <c r="D95" s="85" t="s">
        <v>155</v>
      </c>
      <c r="E95" s="85"/>
      <c r="F95" s="85" t="s">
        <v>125</v>
      </c>
      <c r="G95" s="87" t="str">
        <f t="shared" si="9"/>
        <v>Nieuwe investeringen AD</v>
      </c>
      <c r="H95" s="87">
        <f t="shared" ref="H95:I114" si="10">IF($F95=H$14,1,0)</f>
        <v>0</v>
      </c>
      <c r="I95" s="87">
        <f t="shared" si="10"/>
        <v>1</v>
      </c>
      <c r="J95" s="85">
        <v>39</v>
      </c>
      <c r="K95" s="114">
        <v>2016</v>
      </c>
      <c r="L95" s="117">
        <f>INDEX('2. Reguleringsparameters'!$D$46:$E$50,MATCH('3. Investeringen'!C95,'2. Reguleringsparameters'!$B$46:$B$50,0),MATCH('3. Investeringen'!F95,'2. Reguleringsparameters'!$D$43:$E$43,0))</f>
        <v>0.5</v>
      </c>
      <c r="M95" s="117">
        <f t="shared" si="7"/>
        <v>39</v>
      </c>
      <c r="N95" s="171">
        <f t="shared" si="8"/>
        <v>2016</v>
      </c>
      <c r="O95" s="85">
        <v>1093007.822444262</v>
      </c>
      <c r="P95" s="85">
        <v>0</v>
      </c>
      <c r="Q95" s="105"/>
    </row>
    <row r="96" spans="2:17" x14ac:dyDescent="0.2">
      <c r="B96" s="85">
        <v>82</v>
      </c>
      <c r="C96" s="85" t="s">
        <v>146</v>
      </c>
      <c r="D96" s="85" t="s">
        <v>155</v>
      </c>
      <c r="E96" s="85"/>
      <c r="F96" s="85" t="s">
        <v>125</v>
      </c>
      <c r="G96" s="87" t="str">
        <f t="shared" si="9"/>
        <v>Nieuwe investeringen AD</v>
      </c>
      <c r="H96" s="87">
        <f t="shared" si="10"/>
        <v>0</v>
      </c>
      <c r="I96" s="87">
        <f t="shared" si="10"/>
        <v>1</v>
      </c>
      <c r="J96" s="85">
        <v>39</v>
      </c>
      <c r="K96" s="114">
        <v>2017</v>
      </c>
      <c r="L96" s="117">
        <f>INDEX('2. Reguleringsparameters'!$D$46:$E$50,MATCH('3. Investeringen'!C96,'2. Reguleringsparameters'!$B$46:$B$50,0),MATCH('3. Investeringen'!F96,'2. Reguleringsparameters'!$D$43:$E$43,0))</f>
        <v>0.5</v>
      </c>
      <c r="M96" s="117">
        <f t="shared" si="7"/>
        <v>39</v>
      </c>
      <c r="N96" s="171">
        <f t="shared" si="8"/>
        <v>2017</v>
      </c>
      <c r="O96" s="85">
        <v>31089859.2128</v>
      </c>
      <c r="P96" s="85">
        <v>0</v>
      </c>
      <c r="Q96" s="105"/>
    </row>
    <row r="97" spans="2:17" s="40" customFormat="1" x14ac:dyDescent="0.2">
      <c r="B97" s="85">
        <v>83</v>
      </c>
      <c r="C97" s="85" t="s">
        <v>146</v>
      </c>
      <c r="D97" s="85" t="s">
        <v>155</v>
      </c>
      <c r="E97" s="85"/>
      <c r="F97" s="85" t="s">
        <v>125</v>
      </c>
      <c r="G97" s="87" t="str">
        <f t="shared" si="9"/>
        <v>Nieuwe investeringen AD</v>
      </c>
      <c r="H97" s="87">
        <f t="shared" si="10"/>
        <v>0</v>
      </c>
      <c r="I97" s="87">
        <f t="shared" si="10"/>
        <v>1</v>
      </c>
      <c r="J97" s="85">
        <v>39</v>
      </c>
      <c r="K97" s="114">
        <v>2017</v>
      </c>
      <c r="L97" s="117">
        <f>INDEX('2. Reguleringsparameters'!$D$46:$E$50,MATCH('3. Investeringen'!C97,'2. Reguleringsparameters'!$B$46:$B$50,0),MATCH('3. Investeringen'!F97,'2. Reguleringsparameters'!$D$43:$E$43,0))</f>
        <v>0.5</v>
      </c>
      <c r="M97" s="117">
        <f t="shared" si="7"/>
        <v>39</v>
      </c>
      <c r="N97" s="171">
        <f t="shared" si="8"/>
        <v>2017</v>
      </c>
      <c r="O97" s="85">
        <v>4132619.255673633</v>
      </c>
      <c r="P97" s="85">
        <v>0</v>
      </c>
      <c r="Q97" s="105"/>
    </row>
    <row r="98" spans="2:17" x14ac:dyDescent="0.2">
      <c r="B98" s="85">
        <v>84</v>
      </c>
      <c r="C98" s="85" t="s">
        <v>146</v>
      </c>
      <c r="D98" s="85" t="s">
        <v>155</v>
      </c>
      <c r="E98" s="85"/>
      <c r="F98" s="85" t="s">
        <v>125</v>
      </c>
      <c r="G98" s="87" t="str">
        <f t="shared" si="9"/>
        <v>Nieuwe investeringen AD</v>
      </c>
      <c r="H98" s="87">
        <f t="shared" si="10"/>
        <v>0</v>
      </c>
      <c r="I98" s="87">
        <f t="shared" si="10"/>
        <v>1</v>
      </c>
      <c r="J98" s="85">
        <v>39</v>
      </c>
      <c r="K98" s="114">
        <v>2018</v>
      </c>
      <c r="L98" s="117">
        <f>INDEX('2. Reguleringsparameters'!$D$46:$E$50,MATCH('3. Investeringen'!C98,'2. Reguleringsparameters'!$B$46:$B$50,0),MATCH('3. Investeringen'!F98,'2. Reguleringsparameters'!$D$43:$E$43,0))</f>
        <v>0.5</v>
      </c>
      <c r="M98" s="117">
        <f t="shared" si="7"/>
        <v>39</v>
      </c>
      <c r="N98" s="171">
        <f t="shared" si="8"/>
        <v>2018</v>
      </c>
      <c r="O98" s="85">
        <v>39465809.370000005</v>
      </c>
      <c r="P98" s="85">
        <v>0</v>
      </c>
      <c r="Q98" s="105"/>
    </row>
    <row r="99" spans="2:17" x14ac:dyDescent="0.2">
      <c r="B99" s="85">
        <v>85</v>
      </c>
      <c r="C99" s="85" t="s">
        <v>146</v>
      </c>
      <c r="D99" s="85" t="s">
        <v>155</v>
      </c>
      <c r="E99" s="85"/>
      <c r="F99" s="85" t="s">
        <v>125</v>
      </c>
      <c r="G99" s="87" t="str">
        <f t="shared" si="9"/>
        <v>Nieuwe investeringen AD</v>
      </c>
      <c r="H99" s="87">
        <f t="shared" si="10"/>
        <v>0</v>
      </c>
      <c r="I99" s="87">
        <f t="shared" si="10"/>
        <v>1</v>
      </c>
      <c r="J99" s="85">
        <v>39</v>
      </c>
      <c r="K99" s="114">
        <v>2018</v>
      </c>
      <c r="L99" s="117">
        <f>INDEX('2. Reguleringsparameters'!$D$46:$E$50,MATCH('3. Investeringen'!C99,'2. Reguleringsparameters'!$B$46:$B$50,0),MATCH('3. Investeringen'!F99,'2. Reguleringsparameters'!$D$43:$E$43,0))</f>
        <v>0.5</v>
      </c>
      <c r="M99" s="117">
        <f t="shared" si="7"/>
        <v>39</v>
      </c>
      <c r="N99" s="171">
        <f t="shared" si="8"/>
        <v>2018</v>
      </c>
      <c r="O99" s="85">
        <v>2820747.8663379932</v>
      </c>
      <c r="P99" s="85">
        <v>0</v>
      </c>
      <c r="Q99" s="105"/>
    </row>
    <row r="100" spans="2:17" x14ac:dyDescent="0.2">
      <c r="B100" s="85">
        <v>86</v>
      </c>
      <c r="C100" s="85" t="s">
        <v>146</v>
      </c>
      <c r="D100" s="85" t="s">
        <v>155</v>
      </c>
      <c r="E100" s="85"/>
      <c r="F100" s="85" t="s">
        <v>125</v>
      </c>
      <c r="G100" s="87" t="str">
        <f t="shared" si="9"/>
        <v>Nieuwe investeringen AD</v>
      </c>
      <c r="H100" s="87">
        <f t="shared" si="10"/>
        <v>0</v>
      </c>
      <c r="I100" s="87">
        <f t="shared" si="10"/>
        <v>1</v>
      </c>
      <c r="J100" s="85">
        <v>39</v>
      </c>
      <c r="K100" s="114">
        <v>2019</v>
      </c>
      <c r="L100" s="117">
        <f>INDEX('2. Reguleringsparameters'!$D$46:$E$50,MATCH('3. Investeringen'!C100,'2. Reguleringsparameters'!$B$46:$B$50,0),MATCH('3. Investeringen'!F100,'2. Reguleringsparameters'!$D$43:$E$43,0))</f>
        <v>0.5</v>
      </c>
      <c r="M100" s="117">
        <f t="shared" si="7"/>
        <v>39</v>
      </c>
      <c r="N100" s="171">
        <f t="shared" si="8"/>
        <v>2019</v>
      </c>
      <c r="O100" s="85">
        <v>29199805.454226777</v>
      </c>
      <c r="P100" s="85">
        <v>0</v>
      </c>
      <c r="Q100" s="105"/>
    </row>
    <row r="101" spans="2:17" x14ac:dyDescent="0.2">
      <c r="B101" s="85">
        <v>87</v>
      </c>
      <c r="C101" s="85" t="s">
        <v>146</v>
      </c>
      <c r="D101" s="85" t="s">
        <v>155</v>
      </c>
      <c r="E101" s="85"/>
      <c r="F101" s="85" t="s">
        <v>125</v>
      </c>
      <c r="G101" s="87" t="str">
        <f t="shared" si="9"/>
        <v>Nieuwe investeringen AD</v>
      </c>
      <c r="H101" s="87">
        <f t="shared" si="10"/>
        <v>0</v>
      </c>
      <c r="I101" s="87">
        <f t="shared" si="10"/>
        <v>1</v>
      </c>
      <c r="J101" s="85">
        <v>39</v>
      </c>
      <c r="K101" s="114">
        <v>2019</v>
      </c>
      <c r="L101" s="117">
        <f>INDEX('2. Reguleringsparameters'!$D$46:$E$50,MATCH('3. Investeringen'!C101,'2. Reguleringsparameters'!$B$46:$B$50,0),MATCH('3. Investeringen'!F101,'2. Reguleringsparameters'!$D$43:$E$43,0))</f>
        <v>0.5</v>
      </c>
      <c r="M101" s="117">
        <f t="shared" si="7"/>
        <v>39</v>
      </c>
      <c r="N101" s="171">
        <f t="shared" si="8"/>
        <v>2019</v>
      </c>
      <c r="O101" s="85">
        <v>2478819.1966379168</v>
      </c>
      <c r="P101" s="85">
        <v>0</v>
      </c>
      <c r="Q101" s="105"/>
    </row>
    <row r="102" spans="2:17" x14ac:dyDescent="0.2">
      <c r="B102" s="85">
        <v>88</v>
      </c>
      <c r="C102" s="85" t="s">
        <v>154</v>
      </c>
      <c r="D102" s="85" t="s">
        <v>157</v>
      </c>
      <c r="E102" s="85" t="s">
        <v>227</v>
      </c>
      <c r="F102" s="85" t="s">
        <v>125</v>
      </c>
      <c r="G102" s="87" t="str">
        <f t="shared" si="9"/>
        <v>Start-GAW excl. bijzonderheden AD</v>
      </c>
      <c r="H102" s="87">
        <f t="shared" si="10"/>
        <v>0</v>
      </c>
      <c r="I102" s="87">
        <f t="shared" si="10"/>
        <v>1</v>
      </c>
      <c r="J102" s="85">
        <v>26</v>
      </c>
      <c r="K102" s="114">
        <v>2008</v>
      </c>
      <c r="L102" s="117">
        <f>INDEX('2. Reguleringsparameters'!$D$46:$E$50,MATCH('3. Investeringen'!C102,'2. Reguleringsparameters'!$B$46:$B$50,0),MATCH('3. Investeringen'!F102,'2. Reguleringsparameters'!$D$43:$E$43,0))</f>
        <v>1</v>
      </c>
      <c r="M102" s="117">
        <f t="shared" si="7"/>
        <v>24</v>
      </c>
      <c r="N102" s="171">
        <f t="shared" si="8"/>
        <v>2011</v>
      </c>
      <c r="O102" s="85">
        <v>14890160.815766187</v>
      </c>
      <c r="P102" s="85">
        <v>14890160.815766189</v>
      </c>
      <c r="Q102" s="105"/>
    </row>
    <row r="103" spans="2:17" x14ac:dyDescent="0.2">
      <c r="B103" s="85">
        <v>89</v>
      </c>
      <c r="C103" s="85" t="s">
        <v>154</v>
      </c>
      <c r="D103" s="85" t="s">
        <v>156</v>
      </c>
      <c r="E103" s="85" t="s">
        <v>227</v>
      </c>
      <c r="F103" s="85" t="s">
        <v>124</v>
      </c>
      <c r="G103" s="87" t="str">
        <f t="shared" si="9"/>
        <v>Start-GAW excl. bijzonderheden TD</v>
      </c>
      <c r="H103" s="87">
        <f t="shared" si="10"/>
        <v>1</v>
      </c>
      <c r="I103" s="87">
        <f t="shared" si="10"/>
        <v>0</v>
      </c>
      <c r="J103" s="85">
        <v>33.9</v>
      </c>
      <c r="K103" s="114">
        <v>2004</v>
      </c>
      <c r="L103" s="117">
        <f>INDEX('2. Reguleringsparameters'!$D$46:$E$50,MATCH('3. Investeringen'!C103,'2. Reguleringsparameters'!$B$46:$B$50,0),MATCH('3. Investeringen'!F103,'2. Reguleringsparameters'!$D$43:$E$43,0))</f>
        <v>0</v>
      </c>
      <c r="M103" s="117">
        <f t="shared" si="7"/>
        <v>26.900000000000091</v>
      </c>
      <c r="N103" s="171">
        <f t="shared" si="8"/>
        <v>2011</v>
      </c>
      <c r="O103" s="85">
        <v>138806307.62290195</v>
      </c>
      <c r="P103" s="85">
        <v>151592556.20041192</v>
      </c>
      <c r="Q103" s="105"/>
    </row>
    <row r="104" spans="2:17" x14ac:dyDescent="0.2">
      <c r="B104" s="85">
        <v>90</v>
      </c>
      <c r="C104" s="85" t="s">
        <v>146</v>
      </c>
      <c r="D104" s="85" t="s">
        <v>155</v>
      </c>
      <c r="E104" s="85" t="s">
        <v>227</v>
      </c>
      <c r="F104" s="85" t="s">
        <v>124</v>
      </c>
      <c r="G104" s="87" t="str">
        <f t="shared" si="9"/>
        <v>Nieuwe investeringen TD</v>
      </c>
      <c r="H104" s="87">
        <f t="shared" si="10"/>
        <v>1</v>
      </c>
      <c r="I104" s="87">
        <f t="shared" si="10"/>
        <v>0</v>
      </c>
      <c r="J104" s="85">
        <v>55</v>
      </c>
      <c r="K104" s="114">
        <v>2004</v>
      </c>
      <c r="L104" s="117">
        <f>INDEX('2. Reguleringsparameters'!$D$46:$E$50,MATCH('3. Investeringen'!C104,'2. Reguleringsparameters'!$B$46:$B$50,0),MATCH('3. Investeringen'!F104,'2. Reguleringsparameters'!$D$43:$E$43,0))</f>
        <v>0.5</v>
      </c>
      <c r="M104" s="117">
        <f t="shared" si="7"/>
        <v>48.5</v>
      </c>
      <c r="N104" s="171">
        <f t="shared" si="8"/>
        <v>2011</v>
      </c>
      <c r="O104" s="85">
        <v>661793.16187627369</v>
      </c>
      <c r="P104" s="85">
        <v>722754.74222199409</v>
      </c>
      <c r="Q104" s="105"/>
    </row>
    <row r="105" spans="2:17" s="40" customFormat="1" x14ac:dyDescent="0.2">
      <c r="B105" s="85">
        <v>91</v>
      </c>
      <c r="C105" s="85" t="s">
        <v>146</v>
      </c>
      <c r="D105" s="85" t="s">
        <v>155</v>
      </c>
      <c r="E105" s="85" t="s">
        <v>227</v>
      </c>
      <c r="F105" s="85" t="s">
        <v>124</v>
      </c>
      <c r="G105" s="87" t="str">
        <f t="shared" si="9"/>
        <v>Nieuwe investeringen TD</v>
      </c>
      <c r="H105" s="87">
        <f t="shared" si="10"/>
        <v>1</v>
      </c>
      <c r="I105" s="87">
        <f t="shared" si="10"/>
        <v>0</v>
      </c>
      <c r="J105" s="85">
        <v>45</v>
      </c>
      <c r="K105" s="114">
        <v>2004</v>
      </c>
      <c r="L105" s="117">
        <f>INDEX('2. Reguleringsparameters'!$D$46:$E$50,MATCH('3. Investeringen'!C105,'2. Reguleringsparameters'!$B$46:$B$50,0),MATCH('3. Investeringen'!F105,'2. Reguleringsparameters'!$D$43:$E$43,0))</f>
        <v>0.5</v>
      </c>
      <c r="M105" s="117">
        <f t="shared" si="7"/>
        <v>38.5</v>
      </c>
      <c r="N105" s="171">
        <f t="shared" si="8"/>
        <v>2011</v>
      </c>
      <c r="O105" s="85">
        <v>1702010.0598881182</v>
      </c>
      <c r="P105" s="85">
        <v>1858792.0107939392</v>
      </c>
      <c r="Q105" s="105"/>
    </row>
    <row r="106" spans="2:17" x14ac:dyDescent="0.2">
      <c r="B106" s="85">
        <v>92</v>
      </c>
      <c r="C106" s="85" t="s">
        <v>146</v>
      </c>
      <c r="D106" s="85" t="s">
        <v>155</v>
      </c>
      <c r="E106" s="85" t="s">
        <v>227</v>
      </c>
      <c r="F106" s="85" t="s">
        <v>124</v>
      </c>
      <c r="G106" s="87" t="str">
        <f t="shared" si="9"/>
        <v>Nieuwe investeringen TD</v>
      </c>
      <c r="H106" s="87">
        <f t="shared" si="10"/>
        <v>1</v>
      </c>
      <c r="I106" s="87">
        <f t="shared" si="10"/>
        <v>0</v>
      </c>
      <c r="J106" s="85">
        <v>30</v>
      </c>
      <c r="K106" s="114">
        <v>2004</v>
      </c>
      <c r="L106" s="117">
        <f>INDEX('2. Reguleringsparameters'!$D$46:$E$50,MATCH('3. Investeringen'!C106,'2. Reguleringsparameters'!$B$46:$B$50,0),MATCH('3. Investeringen'!F106,'2. Reguleringsparameters'!$D$43:$E$43,0))</f>
        <v>0.5</v>
      </c>
      <c r="M106" s="117">
        <f t="shared" si="7"/>
        <v>23.5</v>
      </c>
      <c r="N106" s="171">
        <f t="shared" si="8"/>
        <v>2011</v>
      </c>
      <c r="O106" s="85">
        <v>241988.53070917877</v>
      </c>
      <c r="P106" s="85">
        <v>264279.48822790949</v>
      </c>
      <c r="Q106" s="105"/>
    </row>
    <row r="107" spans="2:17" x14ac:dyDescent="0.2">
      <c r="B107" s="85">
        <v>93</v>
      </c>
      <c r="C107" s="85" t="s">
        <v>146</v>
      </c>
      <c r="D107" s="85" t="s">
        <v>155</v>
      </c>
      <c r="E107" s="85" t="s">
        <v>227</v>
      </c>
      <c r="F107" s="85" t="s">
        <v>124</v>
      </c>
      <c r="G107" s="87" t="str">
        <f t="shared" si="9"/>
        <v>Nieuwe investeringen TD</v>
      </c>
      <c r="H107" s="87">
        <f t="shared" si="10"/>
        <v>1</v>
      </c>
      <c r="I107" s="87">
        <f t="shared" si="10"/>
        <v>0</v>
      </c>
      <c r="J107" s="85">
        <v>25</v>
      </c>
      <c r="K107" s="114">
        <v>2004</v>
      </c>
      <c r="L107" s="117">
        <f>INDEX('2. Reguleringsparameters'!$D$46:$E$50,MATCH('3. Investeringen'!C107,'2. Reguleringsparameters'!$B$46:$B$50,0),MATCH('3. Investeringen'!F107,'2. Reguleringsparameters'!$D$43:$E$43,0))</f>
        <v>0.5</v>
      </c>
      <c r="M107" s="117">
        <f t="shared" si="7"/>
        <v>18.5</v>
      </c>
      <c r="N107" s="171">
        <f t="shared" si="8"/>
        <v>2011</v>
      </c>
      <c r="O107" s="85">
        <v>171928.67402355556</v>
      </c>
      <c r="P107" s="85">
        <v>187766.01456890817</v>
      </c>
      <c r="Q107" s="105"/>
    </row>
    <row r="108" spans="2:17" s="40" customFormat="1" x14ac:dyDescent="0.2">
      <c r="B108" s="85">
        <v>94</v>
      </c>
      <c r="C108" s="85" t="s">
        <v>146</v>
      </c>
      <c r="D108" s="85" t="s">
        <v>155</v>
      </c>
      <c r="E108" s="85" t="s">
        <v>227</v>
      </c>
      <c r="F108" s="85" t="s">
        <v>124</v>
      </c>
      <c r="G108" s="87" t="str">
        <f t="shared" si="9"/>
        <v>Nieuwe investeringen TD</v>
      </c>
      <c r="H108" s="87">
        <f t="shared" si="10"/>
        <v>1</v>
      </c>
      <c r="I108" s="87">
        <f t="shared" si="10"/>
        <v>0</v>
      </c>
      <c r="J108" s="85">
        <v>10</v>
      </c>
      <c r="K108" s="114">
        <v>2004</v>
      </c>
      <c r="L108" s="117">
        <f>INDEX('2. Reguleringsparameters'!$D$46:$E$50,MATCH('3. Investeringen'!C108,'2. Reguleringsparameters'!$B$46:$B$50,0),MATCH('3. Investeringen'!F108,'2. Reguleringsparameters'!$D$43:$E$43,0))</f>
        <v>0.5</v>
      </c>
      <c r="M108" s="117">
        <f t="shared" si="7"/>
        <v>3.5</v>
      </c>
      <c r="N108" s="171">
        <f t="shared" si="8"/>
        <v>2011</v>
      </c>
      <c r="O108" s="85">
        <v>2411.1050900193968</v>
      </c>
      <c r="P108" s="85">
        <v>2633.205868834445</v>
      </c>
      <c r="Q108" s="105"/>
    </row>
    <row r="109" spans="2:17" x14ac:dyDescent="0.2">
      <c r="B109" s="85">
        <v>95</v>
      </c>
      <c r="C109" s="85" t="s">
        <v>146</v>
      </c>
      <c r="D109" s="85" t="s">
        <v>155</v>
      </c>
      <c r="E109" s="85" t="s">
        <v>227</v>
      </c>
      <c r="F109" s="85" t="s">
        <v>124</v>
      </c>
      <c r="G109" s="87" t="str">
        <f t="shared" si="9"/>
        <v>Nieuwe investeringen TD</v>
      </c>
      <c r="H109" s="87">
        <f t="shared" si="10"/>
        <v>1</v>
      </c>
      <c r="I109" s="87">
        <f t="shared" si="10"/>
        <v>0</v>
      </c>
      <c r="J109" s="85">
        <v>0</v>
      </c>
      <c r="K109" s="114">
        <v>2004</v>
      </c>
      <c r="L109" s="117">
        <f>INDEX('2. Reguleringsparameters'!$D$46:$E$50,MATCH('3. Investeringen'!C109,'2. Reguleringsparameters'!$B$46:$B$50,0),MATCH('3. Investeringen'!F109,'2. Reguleringsparameters'!$D$43:$E$43,0))</f>
        <v>0.5</v>
      </c>
      <c r="M109" s="117">
        <f t="shared" si="7"/>
        <v>0</v>
      </c>
      <c r="N109" s="171">
        <f t="shared" si="8"/>
        <v>2011</v>
      </c>
      <c r="O109" s="85">
        <v>12349</v>
      </c>
      <c r="P109" s="85">
        <v>13486.537525402908</v>
      </c>
      <c r="Q109" s="105"/>
    </row>
    <row r="110" spans="2:17" x14ac:dyDescent="0.2">
      <c r="B110" s="85">
        <v>96</v>
      </c>
      <c r="C110" s="85" t="s">
        <v>146</v>
      </c>
      <c r="D110" s="85" t="s">
        <v>155</v>
      </c>
      <c r="E110" s="85" t="s">
        <v>227</v>
      </c>
      <c r="F110" s="85" t="s">
        <v>124</v>
      </c>
      <c r="G110" s="87" t="str">
        <f t="shared" si="9"/>
        <v>Nieuwe investeringen TD</v>
      </c>
      <c r="H110" s="87">
        <f t="shared" si="10"/>
        <v>1</v>
      </c>
      <c r="I110" s="87">
        <f t="shared" si="10"/>
        <v>0</v>
      </c>
      <c r="J110" s="85">
        <v>55</v>
      </c>
      <c r="K110" s="114">
        <v>2005</v>
      </c>
      <c r="L110" s="117">
        <f>INDEX('2. Reguleringsparameters'!$D$46:$E$50,MATCH('3. Investeringen'!C110,'2. Reguleringsparameters'!$B$46:$B$50,0),MATCH('3. Investeringen'!F110,'2. Reguleringsparameters'!$D$43:$E$43,0))</f>
        <v>0.5</v>
      </c>
      <c r="M110" s="117">
        <f t="shared" si="7"/>
        <v>49.5</v>
      </c>
      <c r="N110" s="171">
        <f t="shared" si="8"/>
        <v>2011</v>
      </c>
      <c r="O110" s="85">
        <v>403383.75620685978</v>
      </c>
      <c r="P110" s="85">
        <v>435748.52388739598</v>
      </c>
      <c r="Q110" s="105"/>
    </row>
    <row r="111" spans="2:17" x14ac:dyDescent="0.2">
      <c r="B111" s="85">
        <v>97</v>
      </c>
      <c r="C111" s="85" t="s">
        <v>146</v>
      </c>
      <c r="D111" s="85" t="s">
        <v>155</v>
      </c>
      <c r="E111" s="85" t="s">
        <v>227</v>
      </c>
      <c r="F111" s="85" t="s">
        <v>124</v>
      </c>
      <c r="G111" s="87" t="str">
        <f t="shared" si="9"/>
        <v>Nieuwe investeringen TD</v>
      </c>
      <c r="H111" s="87">
        <f t="shared" si="10"/>
        <v>1</v>
      </c>
      <c r="I111" s="87">
        <f t="shared" si="10"/>
        <v>0</v>
      </c>
      <c r="J111" s="85">
        <v>45</v>
      </c>
      <c r="K111" s="114">
        <v>2005</v>
      </c>
      <c r="L111" s="117">
        <f>INDEX('2. Reguleringsparameters'!$D$46:$E$50,MATCH('3. Investeringen'!C111,'2. Reguleringsparameters'!$B$46:$B$50,0),MATCH('3. Investeringen'!F111,'2. Reguleringsparameters'!$D$43:$E$43,0))</f>
        <v>0.5</v>
      </c>
      <c r="M111" s="117">
        <f t="shared" si="7"/>
        <v>39.5</v>
      </c>
      <c r="N111" s="171">
        <f t="shared" si="8"/>
        <v>2011</v>
      </c>
      <c r="O111" s="85">
        <v>1115330.9068006277</v>
      </c>
      <c r="P111" s="85">
        <v>1204817.4692367534</v>
      </c>
      <c r="Q111" s="105"/>
    </row>
    <row r="112" spans="2:17" x14ac:dyDescent="0.2">
      <c r="B112" s="85">
        <v>98</v>
      </c>
      <c r="C112" s="85" t="s">
        <v>146</v>
      </c>
      <c r="D112" s="85" t="s">
        <v>155</v>
      </c>
      <c r="E112" s="85" t="s">
        <v>227</v>
      </c>
      <c r="F112" s="85" t="s">
        <v>124</v>
      </c>
      <c r="G112" s="87" t="str">
        <f t="shared" si="9"/>
        <v>Nieuwe investeringen TD</v>
      </c>
      <c r="H112" s="87">
        <f t="shared" si="10"/>
        <v>1</v>
      </c>
      <c r="I112" s="87">
        <f t="shared" si="10"/>
        <v>0</v>
      </c>
      <c r="J112" s="85">
        <v>30</v>
      </c>
      <c r="K112" s="114">
        <v>2005</v>
      </c>
      <c r="L112" s="117">
        <f>INDEX('2. Reguleringsparameters'!$D$46:$E$50,MATCH('3. Investeringen'!C112,'2. Reguleringsparameters'!$B$46:$B$50,0),MATCH('3. Investeringen'!F112,'2. Reguleringsparameters'!$D$43:$E$43,0))</f>
        <v>0.5</v>
      </c>
      <c r="M112" s="117">
        <f t="shared" si="7"/>
        <v>24.5</v>
      </c>
      <c r="N112" s="171">
        <f t="shared" si="8"/>
        <v>2011</v>
      </c>
      <c r="O112" s="85">
        <v>330378.0370228333</v>
      </c>
      <c r="P112" s="85">
        <v>356885.32258024253</v>
      </c>
      <c r="Q112" s="105"/>
    </row>
    <row r="113" spans="2:17" x14ac:dyDescent="0.2">
      <c r="B113" s="85">
        <v>99</v>
      </c>
      <c r="C113" s="85" t="s">
        <v>146</v>
      </c>
      <c r="D113" s="85" t="s">
        <v>155</v>
      </c>
      <c r="E113" s="85" t="s">
        <v>227</v>
      </c>
      <c r="F113" s="85" t="s">
        <v>124</v>
      </c>
      <c r="G113" s="87" t="str">
        <f t="shared" si="9"/>
        <v>Nieuwe investeringen TD</v>
      </c>
      <c r="H113" s="87">
        <f t="shared" si="10"/>
        <v>1</v>
      </c>
      <c r="I113" s="87">
        <f t="shared" si="10"/>
        <v>0</v>
      </c>
      <c r="J113" s="85">
        <v>10</v>
      </c>
      <c r="K113" s="114">
        <v>2005</v>
      </c>
      <c r="L113" s="117">
        <f>INDEX('2. Reguleringsparameters'!$D$46:$E$50,MATCH('3. Investeringen'!C113,'2. Reguleringsparameters'!$B$46:$B$50,0),MATCH('3. Investeringen'!F113,'2. Reguleringsparameters'!$D$43:$E$43,0))</f>
        <v>0.5</v>
      </c>
      <c r="M113" s="117">
        <f t="shared" si="7"/>
        <v>4.5</v>
      </c>
      <c r="N113" s="171">
        <f t="shared" si="8"/>
        <v>2011</v>
      </c>
      <c r="O113" s="85">
        <v>2135.3787596486554</v>
      </c>
      <c r="P113" s="85">
        <v>2306.7070206471963</v>
      </c>
      <c r="Q113" s="105"/>
    </row>
    <row r="114" spans="2:17" x14ac:dyDescent="0.2">
      <c r="B114" s="85">
        <v>100</v>
      </c>
      <c r="C114" s="85" t="s">
        <v>146</v>
      </c>
      <c r="D114" s="85" t="s">
        <v>155</v>
      </c>
      <c r="E114" s="85" t="s">
        <v>227</v>
      </c>
      <c r="F114" s="85" t="s">
        <v>124</v>
      </c>
      <c r="G114" s="87" t="str">
        <f t="shared" si="9"/>
        <v>Nieuwe investeringen TD</v>
      </c>
      <c r="H114" s="87">
        <f t="shared" si="10"/>
        <v>1</v>
      </c>
      <c r="I114" s="87">
        <f t="shared" si="10"/>
        <v>0</v>
      </c>
      <c r="J114" s="85">
        <v>0</v>
      </c>
      <c r="K114" s="114">
        <v>2005</v>
      </c>
      <c r="L114" s="117">
        <f>INDEX('2. Reguleringsparameters'!$D$46:$E$50,MATCH('3. Investeringen'!C114,'2. Reguleringsparameters'!$B$46:$B$50,0),MATCH('3. Investeringen'!F114,'2. Reguleringsparameters'!$D$43:$E$43,0))</f>
        <v>0.5</v>
      </c>
      <c r="M114" s="117">
        <f t="shared" si="7"/>
        <v>0</v>
      </c>
      <c r="N114" s="171">
        <f t="shared" si="8"/>
        <v>2011</v>
      </c>
      <c r="O114" s="85">
        <v>190</v>
      </c>
      <c r="P114" s="85">
        <v>205.24430710132125</v>
      </c>
      <c r="Q114" s="105"/>
    </row>
    <row r="115" spans="2:17" x14ac:dyDescent="0.2">
      <c r="B115" s="85">
        <v>101</v>
      </c>
      <c r="C115" s="85" t="s">
        <v>146</v>
      </c>
      <c r="D115" s="85" t="s">
        <v>155</v>
      </c>
      <c r="E115" s="85" t="s">
        <v>227</v>
      </c>
      <c r="F115" s="85" t="s">
        <v>124</v>
      </c>
      <c r="G115" s="87" t="str">
        <f t="shared" si="9"/>
        <v>Nieuwe investeringen TD</v>
      </c>
      <c r="H115" s="87">
        <f t="shared" ref="H115:I134" si="11">IF($F115=H$14,1,0)</f>
        <v>1</v>
      </c>
      <c r="I115" s="87">
        <f t="shared" si="11"/>
        <v>0</v>
      </c>
      <c r="J115" s="85">
        <v>55</v>
      </c>
      <c r="K115" s="114">
        <v>2006</v>
      </c>
      <c r="L115" s="117">
        <f>INDEX('2. Reguleringsparameters'!$D$46:$E$50,MATCH('3. Investeringen'!C115,'2. Reguleringsparameters'!$B$46:$B$50,0),MATCH('3. Investeringen'!F115,'2. Reguleringsparameters'!$D$43:$E$43,0))</f>
        <v>0.5</v>
      </c>
      <c r="M115" s="117">
        <f t="shared" si="7"/>
        <v>50.5</v>
      </c>
      <c r="N115" s="171">
        <f t="shared" si="8"/>
        <v>2011</v>
      </c>
      <c r="O115" s="85">
        <v>211148.97250891244</v>
      </c>
      <c r="P115" s="85">
        <v>224057.10142564191</v>
      </c>
      <c r="Q115" s="105"/>
    </row>
    <row r="116" spans="2:17" s="40" customFormat="1" x14ac:dyDescent="0.2">
      <c r="B116" s="85">
        <v>102</v>
      </c>
      <c r="C116" s="85" t="s">
        <v>146</v>
      </c>
      <c r="D116" s="85" t="s">
        <v>155</v>
      </c>
      <c r="E116" s="85" t="s">
        <v>227</v>
      </c>
      <c r="F116" s="85" t="s">
        <v>124</v>
      </c>
      <c r="G116" s="87" t="str">
        <f t="shared" si="9"/>
        <v>Nieuwe investeringen TD</v>
      </c>
      <c r="H116" s="87">
        <f t="shared" si="11"/>
        <v>1</v>
      </c>
      <c r="I116" s="87">
        <f t="shared" si="11"/>
        <v>0</v>
      </c>
      <c r="J116" s="85">
        <v>45</v>
      </c>
      <c r="K116" s="114">
        <v>2006</v>
      </c>
      <c r="L116" s="117">
        <f>INDEX('2. Reguleringsparameters'!$D$46:$E$50,MATCH('3. Investeringen'!C116,'2. Reguleringsparameters'!$B$46:$B$50,0),MATCH('3. Investeringen'!F116,'2. Reguleringsparameters'!$D$43:$E$43,0))</f>
        <v>0.5</v>
      </c>
      <c r="M116" s="117">
        <f t="shared" si="7"/>
        <v>40.5</v>
      </c>
      <c r="N116" s="171">
        <f t="shared" si="8"/>
        <v>2011</v>
      </c>
      <c r="O116" s="85">
        <v>1732925.4856682029</v>
      </c>
      <c r="P116" s="85">
        <v>1838864.0810887753</v>
      </c>
      <c r="Q116" s="105"/>
    </row>
    <row r="117" spans="2:17" x14ac:dyDescent="0.2">
      <c r="B117" s="85">
        <v>103</v>
      </c>
      <c r="C117" s="85" t="s">
        <v>146</v>
      </c>
      <c r="D117" s="85" t="s">
        <v>155</v>
      </c>
      <c r="E117" s="85" t="s">
        <v>227</v>
      </c>
      <c r="F117" s="85" t="s">
        <v>124</v>
      </c>
      <c r="G117" s="87" t="str">
        <f t="shared" si="9"/>
        <v>Nieuwe investeringen TD</v>
      </c>
      <c r="H117" s="87">
        <f t="shared" si="11"/>
        <v>1</v>
      </c>
      <c r="I117" s="87">
        <f t="shared" si="11"/>
        <v>0</v>
      </c>
      <c r="J117" s="85">
        <v>30</v>
      </c>
      <c r="K117" s="114">
        <v>2006</v>
      </c>
      <c r="L117" s="117">
        <f>INDEX('2. Reguleringsparameters'!$D$46:$E$50,MATCH('3. Investeringen'!C117,'2. Reguleringsparameters'!$B$46:$B$50,0),MATCH('3. Investeringen'!F117,'2. Reguleringsparameters'!$D$43:$E$43,0))</f>
        <v>0.5</v>
      </c>
      <c r="M117" s="117">
        <f t="shared" si="7"/>
        <v>25.5</v>
      </c>
      <c r="N117" s="171">
        <f t="shared" si="8"/>
        <v>2011</v>
      </c>
      <c r="O117" s="85">
        <v>255966.40232811018</v>
      </c>
      <c r="P117" s="85">
        <v>271614.34643289738</v>
      </c>
      <c r="Q117" s="105"/>
    </row>
    <row r="118" spans="2:17" x14ac:dyDescent="0.2">
      <c r="B118" s="85">
        <v>104</v>
      </c>
      <c r="C118" s="85" t="s">
        <v>146</v>
      </c>
      <c r="D118" s="85" t="s">
        <v>155</v>
      </c>
      <c r="E118" s="85" t="s">
        <v>227</v>
      </c>
      <c r="F118" s="85" t="s">
        <v>124</v>
      </c>
      <c r="G118" s="87" t="str">
        <f t="shared" si="9"/>
        <v>Nieuwe investeringen TD</v>
      </c>
      <c r="H118" s="87">
        <f t="shared" si="11"/>
        <v>1</v>
      </c>
      <c r="I118" s="87">
        <f t="shared" si="11"/>
        <v>0</v>
      </c>
      <c r="J118" s="85">
        <v>10</v>
      </c>
      <c r="K118" s="114">
        <v>2006</v>
      </c>
      <c r="L118" s="117">
        <f>INDEX('2. Reguleringsparameters'!$D$46:$E$50,MATCH('3. Investeringen'!C118,'2. Reguleringsparameters'!$B$46:$B$50,0),MATCH('3. Investeringen'!F118,'2. Reguleringsparameters'!$D$43:$E$43,0))</f>
        <v>0.5</v>
      </c>
      <c r="M118" s="117">
        <f t="shared" si="7"/>
        <v>5.5</v>
      </c>
      <c r="N118" s="171">
        <f t="shared" si="8"/>
        <v>2011</v>
      </c>
      <c r="O118" s="85">
        <v>14405.27861012106</v>
      </c>
      <c r="P118" s="85">
        <v>15285.913695252721</v>
      </c>
      <c r="Q118" s="105"/>
    </row>
    <row r="119" spans="2:17" s="40" customFormat="1" x14ac:dyDescent="0.2">
      <c r="B119" s="85">
        <v>105</v>
      </c>
      <c r="C119" s="85" t="s">
        <v>146</v>
      </c>
      <c r="D119" s="85" t="s">
        <v>155</v>
      </c>
      <c r="E119" s="85" t="s">
        <v>227</v>
      </c>
      <c r="F119" s="85" t="s">
        <v>124</v>
      </c>
      <c r="G119" s="87" t="str">
        <f t="shared" si="9"/>
        <v>Nieuwe investeringen TD</v>
      </c>
      <c r="H119" s="87">
        <f t="shared" si="11"/>
        <v>1</v>
      </c>
      <c r="I119" s="87">
        <f t="shared" si="11"/>
        <v>0</v>
      </c>
      <c r="J119" s="85">
        <v>0</v>
      </c>
      <c r="K119" s="114">
        <v>2006</v>
      </c>
      <c r="L119" s="117">
        <f>INDEX('2. Reguleringsparameters'!$D$46:$E$50,MATCH('3. Investeringen'!C119,'2. Reguleringsparameters'!$B$46:$B$50,0),MATCH('3. Investeringen'!F119,'2. Reguleringsparameters'!$D$43:$E$43,0))</f>
        <v>0.5</v>
      </c>
      <c r="M119" s="117">
        <f t="shared" si="7"/>
        <v>0</v>
      </c>
      <c r="N119" s="171">
        <f t="shared" si="8"/>
        <v>2011</v>
      </c>
      <c r="O119" s="85">
        <v>13781.56</v>
      </c>
      <c r="P119" s="85">
        <v>14624.065417098978</v>
      </c>
      <c r="Q119" s="105"/>
    </row>
    <row r="120" spans="2:17" x14ac:dyDescent="0.2">
      <c r="B120" s="85">
        <v>106</v>
      </c>
      <c r="C120" s="85" t="s">
        <v>146</v>
      </c>
      <c r="D120" s="85" t="s">
        <v>155</v>
      </c>
      <c r="E120" s="85" t="s">
        <v>227</v>
      </c>
      <c r="F120" s="85" t="s">
        <v>124</v>
      </c>
      <c r="G120" s="87" t="str">
        <f t="shared" si="9"/>
        <v>Nieuwe investeringen TD</v>
      </c>
      <c r="H120" s="87">
        <f t="shared" si="11"/>
        <v>1</v>
      </c>
      <c r="I120" s="87">
        <f t="shared" si="11"/>
        <v>0</v>
      </c>
      <c r="J120" s="85">
        <v>55</v>
      </c>
      <c r="K120" s="114">
        <v>2007</v>
      </c>
      <c r="L120" s="117">
        <f>INDEX('2. Reguleringsparameters'!$D$46:$E$50,MATCH('3. Investeringen'!C120,'2. Reguleringsparameters'!$B$46:$B$50,0),MATCH('3. Investeringen'!F120,'2. Reguleringsparameters'!$D$43:$E$43,0))</f>
        <v>0.5</v>
      </c>
      <c r="M120" s="117">
        <f t="shared" si="7"/>
        <v>51.5</v>
      </c>
      <c r="N120" s="171">
        <f t="shared" si="8"/>
        <v>2011</v>
      </c>
      <c r="O120" s="85">
        <v>810397.27915453597</v>
      </c>
      <c r="P120" s="85">
        <v>848066.21086644463</v>
      </c>
      <c r="Q120" s="105"/>
    </row>
    <row r="121" spans="2:17" x14ac:dyDescent="0.2">
      <c r="B121" s="85">
        <v>107</v>
      </c>
      <c r="C121" s="85" t="s">
        <v>146</v>
      </c>
      <c r="D121" s="85" t="s">
        <v>155</v>
      </c>
      <c r="E121" s="85" t="s">
        <v>227</v>
      </c>
      <c r="F121" s="85" t="s">
        <v>124</v>
      </c>
      <c r="G121" s="87" t="str">
        <f t="shared" si="9"/>
        <v>Nieuwe investeringen TD</v>
      </c>
      <c r="H121" s="87">
        <f t="shared" si="11"/>
        <v>1</v>
      </c>
      <c r="I121" s="87">
        <f t="shared" si="11"/>
        <v>0</v>
      </c>
      <c r="J121" s="85">
        <v>45</v>
      </c>
      <c r="K121" s="114">
        <v>2007</v>
      </c>
      <c r="L121" s="117">
        <f>INDEX('2. Reguleringsparameters'!$D$46:$E$50,MATCH('3. Investeringen'!C121,'2. Reguleringsparameters'!$B$46:$B$50,0),MATCH('3. Investeringen'!F121,'2. Reguleringsparameters'!$D$43:$E$43,0))</f>
        <v>0.5</v>
      </c>
      <c r="M121" s="117">
        <f t="shared" si="7"/>
        <v>41.5</v>
      </c>
      <c r="N121" s="171">
        <f t="shared" si="8"/>
        <v>2011</v>
      </c>
      <c r="O121" s="85">
        <v>2850165.9352503559</v>
      </c>
      <c r="P121" s="85">
        <v>2982647.5078619542</v>
      </c>
      <c r="Q121" s="105"/>
    </row>
    <row r="122" spans="2:17" x14ac:dyDescent="0.2">
      <c r="B122" s="85">
        <v>108</v>
      </c>
      <c r="C122" s="85" t="s">
        <v>146</v>
      </c>
      <c r="D122" s="85" t="s">
        <v>155</v>
      </c>
      <c r="E122" s="85" t="s">
        <v>227</v>
      </c>
      <c r="F122" s="85" t="s">
        <v>124</v>
      </c>
      <c r="G122" s="87" t="str">
        <f t="shared" si="9"/>
        <v>Nieuwe investeringen TD</v>
      </c>
      <c r="H122" s="87">
        <f t="shared" si="11"/>
        <v>1</v>
      </c>
      <c r="I122" s="87">
        <f t="shared" si="11"/>
        <v>0</v>
      </c>
      <c r="J122" s="85">
        <v>30</v>
      </c>
      <c r="K122" s="114">
        <v>2007</v>
      </c>
      <c r="L122" s="117">
        <f>INDEX('2. Reguleringsparameters'!$D$46:$E$50,MATCH('3. Investeringen'!C122,'2. Reguleringsparameters'!$B$46:$B$50,0),MATCH('3. Investeringen'!F122,'2. Reguleringsparameters'!$D$43:$E$43,0))</f>
        <v>0.5</v>
      </c>
      <c r="M122" s="117">
        <f t="shared" si="7"/>
        <v>26.5</v>
      </c>
      <c r="N122" s="171">
        <f t="shared" si="8"/>
        <v>2011</v>
      </c>
      <c r="O122" s="85">
        <v>521548.40976666671</v>
      </c>
      <c r="P122" s="85">
        <v>545791.05215615162</v>
      </c>
      <c r="Q122" s="105"/>
    </row>
    <row r="123" spans="2:17" x14ac:dyDescent="0.2">
      <c r="B123" s="85">
        <v>109</v>
      </c>
      <c r="C123" s="85" t="s">
        <v>146</v>
      </c>
      <c r="D123" s="85" t="s">
        <v>155</v>
      </c>
      <c r="E123" s="85" t="s">
        <v>227</v>
      </c>
      <c r="F123" s="85" t="s">
        <v>124</v>
      </c>
      <c r="G123" s="87" t="str">
        <f t="shared" si="9"/>
        <v>Nieuwe investeringen TD</v>
      </c>
      <c r="H123" s="87">
        <f t="shared" si="11"/>
        <v>1</v>
      </c>
      <c r="I123" s="87">
        <f t="shared" si="11"/>
        <v>0</v>
      </c>
      <c r="J123" s="85">
        <v>10</v>
      </c>
      <c r="K123" s="114">
        <v>2007</v>
      </c>
      <c r="L123" s="117">
        <f>INDEX('2. Reguleringsparameters'!$D$46:$E$50,MATCH('3. Investeringen'!C123,'2. Reguleringsparameters'!$B$46:$B$50,0),MATCH('3. Investeringen'!F123,'2. Reguleringsparameters'!$D$43:$E$43,0))</f>
        <v>0.5</v>
      </c>
      <c r="M123" s="117">
        <f t="shared" si="7"/>
        <v>6.5</v>
      </c>
      <c r="N123" s="171">
        <f t="shared" si="8"/>
        <v>2011</v>
      </c>
      <c r="O123" s="85">
        <v>19194.973850000002</v>
      </c>
      <c r="P123" s="85">
        <v>20087.195699414231</v>
      </c>
      <c r="Q123" s="105"/>
    </row>
    <row r="124" spans="2:17" x14ac:dyDescent="0.2">
      <c r="B124" s="85">
        <v>110</v>
      </c>
      <c r="C124" s="85" t="s">
        <v>146</v>
      </c>
      <c r="D124" s="85" t="s">
        <v>155</v>
      </c>
      <c r="E124" s="85" t="s">
        <v>227</v>
      </c>
      <c r="F124" s="85" t="s">
        <v>124</v>
      </c>
      <c r="G124" s="87" t="str">
        <f t="shared" si="9"/>
        <v>Nieuwe investeringen TD</v>
      </c>
      <c r="H124" s="87">
        <f t="shared" si="11"/>
        <v>1</v>
      </c>
      <c r="I124" s="87">
        <f t="shared" si="11"/>
        <v>0</v>
      </c>
      <c r="J124" s="85">
        <v>0</v>
      </c>
      <c r="K124" s="114">
        <v>2007</v>
      </c>
      <c r="L124" s="117">
        <f>INDEX('2. Reguleringsparameters'!$D$46:$E$50,MATCH('3. Investeringen'!C124,'2. Reguleringsparameters'!$B$46:$B$50,0),MATCH('3. Investeringen'!F124,'2. Reguleringsparameters'!$D$43:$E$43,0))</f>
        <v>0.5</v>
      </c>
      <c r="M124" s="117">
        <f t="shared" si="7"/>
        <v>0</v>
      </c>
      <c r="N124" s="171">
        <f t="shared" si="8"/>
        <v>2011</v>
      </c>
      <c r="O124" s="85">
        <v>76</v>
      </c>
      <c r="P124" s="85">
        <v>79.532636255999989</v>
      </c>
      <c r="Q124" s="105"/>
    </row>
    <row r="125" spans="2:17" x14ac:dyDescent="0.2">
      <c r="B125" s="85">
        <v>111</v>
      </c>
      <c r="C125" s="85" t="s">
        <v>146</v>
      </c>
      <c r="D125" s="85" t="s">
        <v>155</v>
      </c>
      <c r="E125" s="85" t="s">
        <v>227</v>
      </c>
      <c r="F125" s="85" t="s">
        <v>124</v>
      </c>
      <c r="G125" s="87" t="str">
        <f t="shared" si="9"/>
        <v>Nieuwe investeringen TD</v>
      </c>
      <c r="H125" s="87">
        <f t="shared" si="11"/>
        <v>1</v>
      </c>
      <c r="I125" s="87">
        <f t="shared" si="11"/>
        <v>0</v>
      </c>
      <c r="J125" s="85">
        <v>55</v>
      </c>
      <c r="K125" s="114">
        <v>2008</v>
      </c>
      <c r="L125" s="117">
        <f>INDEX('2. Reguleringsparameters'!$D$46:$E$50,MATCH('3. Investeringen'!C125,'2. Reguleringsparameters'!$B$46:$B$50,0),MATCH('3. Investeringen'!F125,'2. Reguleringsparameters'!$D$43:$E$43,0))</f>
        <v>0.5</v>
      </c>
      <c r="M125" s="117">
        <f t="shared" si="7"/>
        <v>52.5</v>
      </c>
      <c r="N125" s="171">
        <f t="shared" si="8"/>
        <v>2011</v>
      </c>
      <c r="O125" s="85">
        <v>1258667.9713345005</v>
      </c>
      <c r="P125" s="85">
        <v>1302842.1824564561</v>
      </c>
      <c r="Q125" s="105"/>
    </row>
    <row r="126" spans="2:17" x14ac:dyDescent="0.2">
      <c r="B126" s="85">
        <v>112</v>
      </c>
      <c r="C126" s="85" t="s">
        <v>146</v>
      </c>
      <c r="D126" s="85" t="s">
        <v>155</v>
      </c>
      <c r="E126" s="85" t="s">
        <v>227</v>
      </c>
      <c r="F126" s="85" t="s">
        <v>124</v>
      </c>
      <c r="G126" s="87" t="str">
        <f t="shared" si="9"/>
        <v>Nieuwe investeringen TD</v>
      </c>
      <c r="H126" s="87">
        <f t="shared" si="11"/>
        <v>1</v>
      </c>
      <c r="I126" s="87">
        <f t="shared" si="11"/>
        <v>0</v>
      </c>
      <c r="J126" s="85">
        <v>45</v>
      </c>
      <c r="K126" s="114">
        <v>2008</v>
      </c>
      <c r="L126" s="117">
        <f>INDEX('2. Reguleringsparameters'!$D$46:$E$50,MATCH('3. Investeringen'!C126,'2. Reguleringsparameters'!$B$46:$B$50,0),MATCH('3. Investeringen'!F126,'2. Reguleringsparameters'!$D$43:$E$43,0))</f>
        <v>0.5</v>
      </c>
      <c r="M126" s="117">
        <f t="shared" si="7"/>
        <v>42.5</v>
      </c>
      <c r="N126" s="171">
        <f t="shared" si="8"/>
        <v>2011</v>
      </c>
      <c r="O126" s="85">
        <v>4792888.2957648234</v>
      </c>
      <c r="P126" s="85">
        <v>4961099.5033929851</v>
      </c>
      <c r="Q126" s="105"/>
    </row>
    <row r="127" spans="2:17" s="40" customFormat="1" x14ac:dyDescent="0.2">
      <c r="B127" s="85">
        <v>113</v>
      </c>
      <c r="C127" s="85" t="s">
        <v>146</v>
      </c>
      <c r="D127" s="85" t="s">
        <v>155</v>
      </c>
      <c r="E127" s="85" t="s">
        <v>227</v>
      </c>
      <c r="F127" s="85" t="s">
        <v>124</v>
      </c>
      <c r="G127" s="87" t="str">
        <f t="shared" si="9"/>
        <v>Nieuwe investeringen TD</v>
      </c>
      <c r="H127" s="87">
        <f t="shared" si="11"/>
        <v>1</v>
      </c>
      <c r="I127" s="87">
        <f t="shared" si="11"/>
        <v>0</v>
      </c>
      <c r="J127" s="85">
        <v>30</v>
      </c>
      <c r="K127" s="114">
        <v>2008</v>
      </c>
      <c r="L127" s="117">
        <f>INDEX('2. Reguleringsparameters'!$D$46:$E$50,MATCH('3. Investeringen'!C127,'2. Reguleringsparameters'!$B$46:$B$50,0),MATCH('3. Investeringen'!F127,'2. Reguleringsparameters'!$D$43:$E$43,0))</f>
        <v>0.5</v>
      </c>
      <c r="M127" s="117">
        <f t="shared" si="7"/>
        <v>27.5</v>
      </c>
      <c r="N127" s="171">
        <f t="shared" si="8"/>
        <v>2011</v>
      </c>
      <c r="O127" s="85">
        <v>1310151.4983333333</v>
      </c>
      <c r="P127" s="85">
        <v>1356132.5753188399</v>
      </c>
      <c r="Q127" s="105"/>
    </row>
    <row r="128" spans="2:17" x14ac:dyDescent="0.2">
      <c r="B128" s="85">
        <v>114</v>
      </c>
      <c r="C128" s="85" t="s">
        <v>146</v>
      </c>
      <c r="D128" s="85" t="s">
        <v>155</v>
      </c>
      <c r="E128" s="85" t="s">
        <v>227</v>
      </c>
      <c r="F128" s="85" t="s">
        <v>124</v>
      </c>
      <c r="G128" s="87" t="str">
        <f t="shared" si="9"/>
        <v>Nieuwe investeringen TD</v>
      </c>
      <c r="H128" s="87">
        <f t="shared" si="11"/>
        <v>1</v>
      </c>
      <c r="I128" s="87">
        <f t="shared" si="11"/>
        <v>0</v>
      </c>
      <c r="J128" s="85">
        <v>10</v>
      </c>
      <c r="K128" s="114">
        <v>2008</v>
      </c>
      <c r="L128" s="117">
        <f>INDEX('2. Reguleringsparameters'!$D$46:$E$50,MATCH('3. Investeringen'!C128,'2. Reguleringsparameters'!$B$46:$B$50,0),MATCH('3. Investeringen'!F128,'2. Reguleringsparameters'!$D$43:$E$43,0))</f>
        <v>0.5</v>
      </c>
      <c r="M128" s="117">
        <f t="shared" si="7"/>
        <v>7.5</v>
      </c>
      <c r="N128" s="171">
        <f t="shared" si="8"/>
        <v>2011</v>
      </c>
      <c r="O128" s="85">
        <v>25787.115375000005</v>
      </c>
      <c r="P128" s="85">
        <v>26692.139976201001</v>
      </c>
      <c r="Q128" s="105"/>
    </row>
    <row r="129" spans="2:17" x14ac:dyDescent="0.2">
      <c r="B129" s="85">
        <v>115</v>
      </c>
      <c r="C129" s="85" t="s">
        <v>146</v>
      </c>
      <c r="D129" s="85" t="s">
        <v>155</v>
      </c>
      <c r="E129" s="85" t="s">
        <v>227</v>
      </c>
      <c r="F129" s="85" t="s">
        <v>124</v>
      </c>
      <c r="G129" s="87" t="str">
        <f t="shared" si="9"/>
        <v>Nieuwe investeringen TD</v>
      </c>
      <c r="H129" s="87">
        <f t="shared" si="11"/>
        <v>1</v>
      </c>
      <c r="I129" s="87">
        <f t="shared" si="11"/>
        <v>0</v>
      </c>
      <c r="J129" s="85">
        <v>0</v>
      </c>
      <c r="K129" s="114">
        <v>2008</v>
      </c>
      <c r="L129" s="117">
        <f>INDEX('2. Reguleringsparameters'!$D$46:$E$50,MATCH('3. Investeringen'!C129,'2. Reguleringsparameters'!$B$46:$B$50,0),MATCH('3. Investeringen'!F129,'2. Reguleringsparameters'!$D$43:$E$43,0))</f>
        <v>0.5</v>
      </c>
      <c r="M129" s="117">
        <f t="shared" si="7"/>
        <v>0</v>
      </c>
      <c r="N129" s="171">
        <f t="shared" si="8"/>
        <v>2011</v>
      </c>
      <c r="O129" s="85">
        <v>6954.7</v>
      </c>
      <c r="P129" s="85">
        <v>7198.7821511999991</v>
      </c>
      <c r="Q129" s="105"/>
    </row>
    <row r="130" spans="2:17" s="40" customFormat="1" x14ac:dyDescent="0.2">
      <c r="B130" s="85">
        <v>116</v>
      </c>
      <c r="C130" s="85" t="s">
        <v>146</v>
      </c>
      <c r="D130" s="85" t="s">
        <v>155</v>
      </c>
      <c r="E130" s="85" t="s">
        <v>227</v>
      </c>
      <c r="F130" s="85" t="s">
        <v>124</v>
      </c>
      <c r="G130" s="87" t="str">
        <f t="shared" si="9"/>
        <v>Nieuwe investeringen TD</v>
      </c>
      <c r="H130" s="87">
        <f t="shared" si="11"/>
        <v>1</v>
      </c>
      <c r="I130" s="87">
        <f t="shared" si="11"/>
        <v>0</v>
      </c>
      <c r="J130" s="85">
        <v>55</v>
      </c>
      <c r="K130" s="114">
        <v>2009</v>
      </c>
      <c r="L130" s="117">
        <f>INDEX('2. Reguleringsparameters'!$D$46:$E$50,MATCH('3. Investeringen'!C130,'2. Reguleringsparameters'!$B$46:$B$50,0),MATCH('3. Investeringen'!F130,'2. Reguleringsparameters'!$D$43:$E$43,0))</f>
        <v>0.5</v>
      </c>
      <c r="M130" s="117">
        <f t="shared" si="7"/>
        <v>53.5</v>
      </c>
      <c r="N130" s="171">
        <f t="shared" si="8"/>
        <v>2011</v>
      </c>
      <c r="O130" s="85">
        <v>728355.50729254528</v>
      </c>
      <c r="P130" s="85">
        <v>730540.57381442282</v>
      </c>
      <c r="Q130" s="105"/>
    </row>
    <row r="131" spans="2:17" x14ac:dyDescent="0.2">
      <c r="B131" s="85">
        <v>117</v>
      </c>
      <c r="C131" s="85" t="s">
        <v>146</v>
      </c>
      <c r="D131" s="85" t="s">
        <v>155</v>
      </c>
      <c r="E131" s="85" t="s">
        <v>227</v>
      </c>
      <c r="F131" s="85" t="s">
        <v>124</v>
      </c>
      <c r="G131" s="87" t="str">
        <f t="shared" si="9"/>
        <v>Nieuwe investeringen TD</v>
      </c>
      <c r="H131" s="87">
        <f t="shared" si="11"/>
        <v>1</v>
      </c>
      <c r="I131" s="87">
        <f t="shared" si="11"/>
        <v>0</v>
      </c>
      <c r="J131" s="85">
        <v>45</v>
      </c>
      <c r="K131" s="114">
        <v>2009</v>
      </c>
      <c r="L131" s="117">
        <f>INDEX('2. Reguleringsparameters'!$D$46:$E$50,MATCH('3. Investeringen'!C131,'2. Reguleringsparameters'!$B$46:$B$50,0),MATCH('3. Investeringen'!F131,'2. Reguleringsparameters'!$D$43:$E$43,0))</f>
        <v>0.5</v>
      </c>
      <c r="M131" s="117">
        <f t="shared" si="7"/>
        <v>43.5</v>
      </c>
      <c r="N131" s="171">
        <f t="shared" si="8"/>
        <v>2011</v>
      </c>
      <c r="O131" s="85">
        <v>3186312.7273720009</v>
      </c>
      <c r="P131" s="85">
        <v>3195871.6655541165</v>
      </c>
      <c r="Q131" s="105"/>
    </row>
    <row r="132" spans="2:17" x14ac:dyDescent="0.2">
      <c r="B132" s="85">
        <v>118</v>
      </c>
      <c r="C132" s="85" t="s">
        <v>146</v>
      </c>
      <c r="D132" s="85" t="s">
        <v>155</v>
      </c>
      <c r="E132" s="85" t="s">
        <v>227</v>
      </c>
      <c r="F132" s="85" t="s">
        <v>124</v>
      </c>
      <c r="G132" s="87" t="str">
        <f t="shared" si="9"/>
        <v>Nieuwe investeringen TD</v>
      </c>
      <c r="H132" s="87">
        <f t="shared" si="11"/>
        <v>1</v>
      </c>
      <c r="I132" s="87">
        <f t="shared" si="11"/>
        <v>0</v>
      </c>
      <c r="J132" s="85">
        <v>30</v>
      </c>
      <c r="K132" s="114">
        <v>2009</v>
      </c>
      <c r="L132" s="117">
        <f>INDEX('2. Reguleringsparameters'!$D$46:$E$50,MATCH('3. Investeringen'!C132,'2. Reguleringsparameters'!$B$46:$B$50,0),MATCH('3. Investeringen'!F132,'2. Reguleringsparameters'!$D$43:$E$43,0))</f>
        <v>0.5</v>
      </c>
      <c r="M132" s="117">
        <f t="shared" si="7"/>
        <v>28.5</v>
      </c>
      <c r="N132" s="171">
        <f t="shared" si="8"/>
        <v>2011</v>
      </c>
      <c r="O132" s="85">
        <v>483801.20461455418</v>
      </c>
      <c r="P132" s="85">
        <v>485252.60822839779</v>
      </c>
      <c r="Q132" s="105"/>
    </row>
    <row r="133" spans="2:17" x14ac:dyDescent="0.2">
      <c r="B133" s="85">
        <v>119</v>
      </c>
      <c r="C133" s="85" t="s">
        <v>146</v>
      </c>
      <c r="D133" s="85" t="s">
        <v>155</v>
      </c>
      <c r="E133" s="85" t="s">
        <v>227</v>
      </c>
      <c r="F133" s="85" t="s">
        <v>124</v>
      </c>
      <c r="G133" s="87" t="str">
        <f t="shared" si="9"/>
        <v>Nieuwe investeringen TD</v>
      </c>
      <c r="H133" s="87">
        <f t="shared" si="11"/>
        <v>1</v>
      </c>
      <c r="I133" s="87">
        <f t="shared" si="11"/>
        <v>0</v>
      </c>
      <c r="J133" s="85">
        <v>25</v>
      </c>
      <c r="K133" s="114">
        <v>2009</v>
      </c>
      <c r="L133" s="117">
        <f>INDEX('2. Reguleringsparameters'!$D$46:$E$50,MATCH('3. Investeringen'!C133,'2. Reguleringsparameters'!$B$46:$B$50,0),MATCH('3. Investeringen'!F133,'2. Reguleringsparameters'!$D$43:$E$43,0))</f>
        <v>0.5</v>
      </c>
      <c r="M133" s="117">
        <f t="shared" si="7"/>
        <v>23.5</v>
      </c>
      <c r="N133" s="171">
        <f t="shared" si="8"/>
        <v>2011</v>
      </c>
      <c r="O133" s="85">
        <v>9175.5186000178601</v>
      </c>
      <c r="P133" s="85">
        <v>9203.045155817912</v>
      </c>
      <c r="Q133" s="105"/>
    </row>
    <row r="134" spans="2:17" x14ac:dyDescent="0.2">
      <c r="B134" s="85">
        <v>120</v>
      </c>
      <c r="C134" s="85" t="s">
        <v>146</v>
      </c>
      <c r="D134" s="85" t="s">
        <v>155</v>
      </c>
      <c r="E134" s="85" t="s">
        <v>227</v>
      </c>
      <c r="F134" s="85" t="s">
        <v>124</v>
      </c>
      <c r="G134" s="87" t="str">
        <f t="shared" si="9"/>
        <v>Nieuwe investeringen TD</v>
      </c>
      <c r="H134" s="87">
        <f t="shared" si="11"/>
        <v>1</v>
      </c>
      <c r="I134" s="87">
        <f t="shared" si="11"/>
        <v>0</v>
      </c>
      <c r="J134" s="85">
        <v>10</v>
      </c>
      <c r="K134" s="114">
        <v>2009</v>
      </c>
      <c r="L134" s="117">
        <f>INDEX('2. Reguleringsparameters'!$D$46:$E$50,MATCH('3. Investeringen'!C134,'2. Reguleringsparameters'!$B$46:$B$50,0),MATCH('3. Investeringen'!F134,'2. Reguleringsparameters'!$D$43:$E$43,0))</f>
        <v>0.5</v>
      </c>
      <c r="M134" s="117">
        <f t="shared" si="7"/>
        <v>8.5</v>
      </c>
      <c r="N134" s="171">
        <f t="shared" si="8"/>
        <v>2011</v>
      </c>
      <c r="O134" s="85">
        <v>52188.777376999999</v>
      </c>
      <c r="P134" s="85">
        <v>52345.343709130997</v>
      </c>
      <c r="Q134" s="105"/>
    </row>
    <row r="135" spans="2:17" x14ac:dyDescent="0.2">
      <c r="B135" s="85">
        <v>121</v>
      </c>
      <c r="C135" s="85" t="s">
        <v>146</v>
      </c>
      <c r="D135" s="85" t="s">
        <v>155</v>
      </c>
      <c r="E135" s="85" t="s">
        <v>227</v>
      </c>
      <c r="F135" s="85" t="s">
        <v>124</v>
      </c>
      <c r="G135" s="87" t="str">
        <f t="shared" si="9"/>
        <v>Nieuwe investeringen TD</v>
      </c>
      <c r="H135" s="87">
        <f t="shared" ref="H135:I154" si="12">IF($F135=H$14,1,0)</f>
        <v>1</v>
      </c>
      <c r="I135" s="87">
        <f t="shared" si="12"/>
        <v>0</v>
      </c>
      <c r="J135" s="85">
        <v>0</v>
      </c>
      <c r="K135" s="114">
        <v>2009</v>
      </c>
      <c r="L135" s="117">
        <f>INDEX('2. Reguleringsparameters'!$D$46:$E$50,MATCH('3. Investeringen'!C135,'2. Reguleringsparameters'!$B$46:$B$50,0),MATCH('3. Investeringen'!F135,'2. Reguleringsparameters'!$D$43:$E$43,0))</f>
        <v>0.5</v>
      </c>
      <c r="M135" s="117">
        <f t="shared" si="7"/>
        <v>0</v>
      </c>
      <c r="N135" s="171">
        <f t="shared" si="8"/>
        <v>2011</v>
      </c>
      <c r="O135" s="85">
        <v>929.1</v>
      </c>
      <c r="P135" s="85">
        <v>931.88729999999987</v>
      </c>
      <c r="Q135" s="105"/>
    </row>
    <row r="136" spans="2:17" x14ac:dyDescent="0.2">
      <c r="B136" s="85">
        <v>122</v>
      </c>
      <c r="C136" s="85" t="s">
        <v>146</v>
      </c>
      <c r="D136" s="85" t="s">
        <v>155</v>
      </c>
      <c r="E136" s="85" t="s">
        <v>227</v>
      </c>
      <c r="F136" s="85" t="s">
        <v>124</v>
      </c>
      <c r="G136" s="87" t="str">
        <f t="shared" si="9"/>
        <v>Nieuwe investeringen TD</v>
      </c>
      <c r="H136" s="87">
        <f t="shared" si="12"/>
        <v>1</v>
      </c>
      <c r="I136" s="87">
        <f t="shared" si="12"/>
        <v>0</v>
      </c>
      <c r="J136" s="85">
        <v>55</v>
      </c>
      <c r="K136" s="114">
        <v>2010</v>
      </c>
      <c r="L136" s="117">
        <f>INDEX('2. Reguleringsparameters'!$D$46:$E$50,MATCH('3. Investeringen'!C136,'2. Reguleringsparameters'!$B$46:$B$50,0),MATCH('3. Investeringen'!F136,'2. Reguleringsparameters'!$D$43:$E$43,0))</f>
        <v>0.5</v>
      </c>
      <c r="M136" s="117">
        <f t="shared" si="7"/>
        <v>54.5</v>
      </c>
      <c r="N136" s="171">
        <f t="shared" si="8"/>
        <v>2011</v>
      </c>
      <c r="O136" s="85">
        <v>1732060.922818182</v>
      </c>
      <c r="P136" s="85">
        <v>1732060.922818182</v>
      </c>
      <c r="Q136" s="105"/>
    </row>
    <row r="137" spans="2:17" x14ac:dyDescent="0.2">
      <c r="B137" s="85">
        <v>123</v>
      </c>
      <c r="C137" s="85" t="s">
        <v>146</v>
      </c>
      <c r="D137" s="85" t="s">
        <v>155</v>
      </c>
      <c r="E137" s="85" t="s">
        <v>227</v>
      </c>
      <c r="F137" s="85" t="s">
        <v>124</v>
      </c>
      <c r="G137" s="87" t="str">
        <f t="shared" si="9"/>
        <v>Nieuwe investeringen TD</v>
      </c>
      <c r="H137" s="87">
        <f t="shared" si="12"/>
        <v>1</v>
      </c>
      <c r="I137" s="87">
        <f t="shared" si="12"/>
        <v>0</v>
      </c>
      <c r="J137" s="85">
        <v>45</v>
      </c>
      <c r="K137" s="114">
        <v>2010</v>
      </c>
      <c r="L137" s="117">
        <f>INDEX('2. Reguleringsparameters'!$D$46:$E$50,MATCH('3. Investeringen'!C137,'2. Reguleringsparameters'!$B$46:$B$50,0),MATCH('3. Investeringen'!F137,'2. Reguleringsparameters'!$D$43:$E$43,0))</f>
        <v>0.5</v>
      </c>
      <c r="M137" s="117">
        <f t="shared" si="7"/>
        <v>44.5</v>
      </c>
      <c r="N137" s="171">
        <f t="shared" si="8"/>
        <v>2011</v>
      </c>
      <c r="O137" s="85">
        <v>3082447.1523333336</v>
      </c>
      <c r="P137" s="85">
        <v>3082447.1523333336</v>
      </c>
      <c r="Q137" s="105"/>
    </row>
    <row r="138" spans="2:17" s="40" customFormat="1" x14ac:dyDescent="0.2">
      <c r="B138" s="85">
        <v>124</v>
      </c>
      <c r="C138" s="85" t="s">
        <v>146</v>
      </c>
      <c r="D138" s="85" t="s">
        <v>155</v>
      </c>
      <c r="E138" s="85" t="s">
        <v>227</v>
      </c>
      <c r="F138" s="85" t="s">
        <v>124</v>
      </c>
      <c r="G138" s="87" t="str">
        <f t="shared" si="9"/>
        <v>Nieuwe investeringen TD</v>
      </c>
      <c r="H138" s="87">
        <f t="shared" si="12"/>
        <v>1</v>
      </c>
      <c r="I138" s="87">
        <f t="shared" si="12"/>
        <v>0</v>
      </c>
      <c r="J138" s="85">
        <v>30</v>
      </c>
      <c r="K138" s="114">
        <v>2010</v>
      </c>
      <c r="L138" s="117">
        <f>INDEX('2. Reguleringsparameters'!$D$46:$E$50,MATCH('3. Investeringen'!C138,'2. Reguleringsparameters'!$B$46:$B$50,0),MATCH('3. Investeringen'!F138,'2. Reguleringsparameters'!$D$43:$E$43,0))</f>
        <v>0.5</v>
      </c>
      <c r="M138" s="117">
        <f t="shared" si="7"/>
        <v>29.5</v>
      </c>
      <c r="N138" s="171">
        <f t="shared" si="8"/>
        <v>2011</v>
      </c>
      <c r="O138" s="85">
        <v>687305.28783333325</v>
      </c>
      <c r="P138" s="85">
        <v>687305.28783333325</v>
      </c>
      <c r="Q138" s="105"/>
    </row>
    <row r="139" spans="2:17" x14ac:dyDescent="0.2">
      <c r="B139" s="85">
        <v>125</v>
      </c>
      <c r="C139" s="85" t="s">
        <v>146</v>
      </c>
      <c r="D139" s="85" t="s">
        <v>155</v>
      </c>
      <c r="E139" s="85" t="s">
        <v>227</v>
      </c>
      <c r="F139" s="85" t="s">
        <v>124</v>
      </c>
      <c r="G139" s="87" t="str">
        <f t="shared" si="9"/>
        <v>Nieuwe investeringen TD</v>
      </c>
      <c r="H139" s="87">
        <f t="shared" si="12"/>
        <v>1</v>
      </c>
      <c r="I139" s="87">
        <f t="shared" si="12"/>
        <v>0</v>
      </c>
      <c r="J139" s="85">
        <v>0</v>
      </c>
      <c r="K139" s="114">
        <v>2010</v>
      </c>
      <c r="L139" s="117">
        <f>INDEX('2. Reguleringsparameters'!$D$46:$E$50,MATCH('3. Investeringen'!C139,'2. Reguleringsparameters'!$B$46:$B$50,0),MATCH('3. Investeringen'!F139,'2. Reguleringsparameters'!$D$43:$E$43,0))</f>
        <v>0.5</v>
      </c>
      <c r="M139" s="117">
        <f t="shared" si="7"/>
        <v>0</v>
      </c>
      <c r="N139" s="171">
        <f t="shared" si="8"/>
        <v>2011</v>
      </c>
      <c r="O139" s="85">
        <v>8569.01</v>
      </c>
      <c r="P139" s="85">
        <v>8569.01</v>
      </c>
      <c r="Q139" s="105"/>
    </row>
    <row r="140" spans="2:17" x14ac:dyDescent="0.2">
      <c r="B140" s="85">
        <v>126</v>
      </c>
      <c r="C140" s="85" t="s">
        <v>146</v>
      </c>
      <c r="D140" s="85" t="s">
        <v>155</v>
      </c>
      <c r="E140" s="85" t="s">
        <v>227</v>
      </c>
      <c r="F140" s="85" t="s">
        <v>124</v>
      </c>
      <c r="G140" s="87" t="str">
        <f t="shared" si="9"/>
        <v>Nieuwe investeringen TD</v>
      </c>
      <c r="H140" s="87">
        <f t="shared" si="12"/>
        <v>1</v>
      </c>
      <c r="I140" s="87">
        <f t="shared" si="12"/>
        <v>0</v>
      </c>
      <c r="J140" s="85">
        <v>55</v>
      </c>
      <c r="K140" s="114">
        <v>2011</v>
      </c>
      <c r="L140" s="117">
        <f>INDEX('2. Reguleringsparameters'!$D$46:$E$50,MATCH('3. Investeringen'!C140,'2. Reguleringsparameters'!$B$46:$B$50,0),MATCH('3. Investeringen'!F140,'2. Reguleringsparameters'!$D$43:$E$43,0))</f>
        <v>0.5</v>
      </c>
      <c r="M140" s="117">
        <f t="shared" si="7"/>
        <v>55</v>
      </c>
      <c r="N140" s="171">
        <f t="shared" si="8"/>
        <v>2011</v>
      </c>
      <c r="O140" s="85">
        <v>1426503.4603100002</v>
      </c>
      <c r="P140" s="85">
        <v>0</v>
      </c>
      <c r="Q140" s="105"/>
    </row>
    <row r="141" spans="2:17" s="40" customFormat="1" x14ac:dyDescent="0.2">
      <c r="B141" s="85">
        <v>127</v>
      </c>
      <c r="C141" s="85" t="s">
        <v>146</v>
      </c>
      <c r="D141" s="85" t="s">
        <v>155</v>
      </c>
      <c r="E141" s="85" t="s">
        <v>227</v>
      </c>
      <c r="F141" s="85" t="s">
        <v>124</v>
      </c>
      <c r="G141" s="87" t="str">
        <f t="shared" si="9"/>
        <v>Nieuwe investeringen TD</v>
      </c>
      <c r="H141" s="87">
        <f t="shared" si="12"/>
        <v>1</v>
      </c>
      <c r="I141" s="87">
        <f t="shared" si="12"/>
        <v>0</v>
      </c>
      <c r="J141" s="85">
        <v>45</v>
      </c>
      <c r="K141" s="114">
        <v>2011</v>
      </c>
      <c r="L141" s="117">
        <f>INDEX('2. Reguleringsparameters'!$D$46:$E$50,MATCH('3. Investeringen'!C141,'2. Reguleringsparameters'!$B$46:$B$50,0),MATCH('3. Investeringen'!F141,'2. Reguleringsparameters'!$D$43:$E$43,0))</f>
        <v>0.5</v>
      </c>
      <c r="M141" s="117">
        <f t="shared" si="7"/>
        <v>45</v>
      </c>
      <c r="N141" s="171">
        <f t="shared" si="8"/>
        <v>2011</v>
      </c>
      <c r="O141" s="85">
        <v>3237446.3870700002</v>
      </c>
      <c r="P141" s="85">
        <v>0</v>
      </c>
      <c r="Q141" s="105"/>
    </row>
    <row r="142" spans="2:17" x14ac:dyDescent="0.2">
      <c r="B142" s="85">
        <v>128</v>
      </c>
      <c r="C142" s="85" t="s">
        <v>146</v>
      </c>
      <c r="D142" s="85" t="s">
        <v>155</v>
      </c>
      <c r="E142" s="85" t="s">
        <v>227</v>
      </c>
      <c r="F142" s="85" t="s">
        <v>124</v>
      </c>
      <c r="G142" s="87" t="str">
        <f t="shared" si="9"/>
        <v>Nieuwe investeringen TD</v>
      </c>
      <c r="H142" s="87">
        <f t="shared" si="12"/>
        <v>1</v>
      </c>
      <c r="I142" s="87">
        <f t="shared" si="12"/>
        <v>0</v>
      </c>
      <c r="J142" s="85">
        <v>30</v>
      </c>
      <c r="K142" s="114">
        <v>2011</v>
      </c>
      <c r="L142" s="117">
        <f>INDEX('2. Reguleringsparameters'!$D$46:$E$50,MATCH('3. Investeringen'!C142,'2. Reguleringsparameters'!$B$46:$B$50,0),MATCH('3. Investeringen'!F142,'2. Reguleringsparameters'!$D$43:$E$43,0))</f>
        <v>0.5</v>
      </c>
      <c r="M142" s="117">
        <f t="shared" si="7"/>
        <v>30</v>
      </c>
      <c r="N142" s="171">
        <f t="shared" si="8"/>
        <v>2011</v>
      </c>
      <c r="O142" s="85">
        <v>687806.92362999998</v>
      </c>
      <c r="P142" s="85">
        <v>0</v>
      </c>
      <c r="Q142" s="105"/>
    </row>
    <row r="143" spans="2:17" x14ac:dyDescent="0.2">
      <c r="B143" s="85">
        <v>129</v>
      </c>
      <c r="C143" s="85" t="s">
        <v>146</v>
      </c>
      <c r="D143" s="85" t="s">
        <v>155</v>
      </c>
      <c r="E143" s="85" t="s">
        <v>227</v>
      </c>
      <c r="F143" s="85" t="s">
        <v>124</v>
      </c>
      <c r="G143" s="87" t="str">
        <f t="shared" si="9"/>
        <v>Nieuwe investeringen TD</v>
      </c>
      <c r="H143" s="87">
        <f t="shared" si="12"/>
        <v>1</v>
      </c>
      <c r="I143" s="87">
        <f t="shared" si="12"/>
        <v>0</v>
      </c>
      <c r="J143" s="85">
        <v>0</v>
      </c>
      <c r="K143" s="114">
        <v>2011</v>
      </c>
      <c r="L143" s="117">
        <f>INDEX('2. Reguleringsparameters'!$D$46:$E$50,MATCH('3. Investeringen'!C143,'2. Reguleringsparameters'!$B$46:$B$50,0),MATCH('3. Investeringen'!F143,'2. Reguleringsparameters'!$D$43:$E$43,0))</f>
        <v>0.5</v>
      </c>
      <c r="M143" s="117">
        <f t="shared" ref="M143:M206" si="13">IF(OR(J143=0,J143+K143+L143&lt;2011),0,MIN(J143,J143+L143+K143-2011))</f>
        <v>0</v>
      </c>
      <c r="N143" s="171">
        <f t="shared" ref="N143:N206" si="14">MAX(2011,K143)</f>
        <v>2011</v>
      </c>
      <c r="O143" s="85">
        <v>11204.0252</v>
      </c>
      <c r="P143" s="85">
        <v>0</v>
      </c>
      <c r="Q143" s="105"/>
    </row>
    <row r="144" spans="2:17" x14ac:dyDescent="0.2">
      <c r="B144" s="85">
        <v>130</v>
      </c>
      <c r="C144" s="85" t="s">
        <v>146</v>
      </c>
      <c r="D144" s="85" t="s">
        <v>155</v>
      </c>
      <c r="E144" s="85" t="s">
        <v>227</v>
      </c>
      <c r="F144" s="85" t="s">
        <v>124</v>
      </c>
      <c r="G144" s="87" t="str">
        <f t="shared" ref="G144:G207" si="15">C144&amp;" "&amp;F144</f>
        <v>Nieuwe investeringen TD</v>
      </c>
      <c r="H144" s="87">
        <f t="shared" si="12"/>
        <v>1</v>
      </c>
      <c r="I144" s="87">
        <f t="shared" si="12"/>
        <v>0</v>
      </c>
      <c r="J144" s="85">
        <v>55</v>
      </c>
      <c r="K144" s="114">
        <v>2012</v>
      </c>
      <c r="L144" s="117">
        <f>INDEX('2. Reguleringsparameters'!$D$46:$E$50,MATCH('3. Investeringen'!C144,'2. Reguleringsparameters'!$B$46:$B$50,0),MATCH('3. Investeringen'!F144,'2. Reguleringsparameters'!$D$43:$E$43,0))</f>
        <v>0.5</v>
      </c>
      <c r="M144" s="117">
        <f t="shared" si="13"/>
        <v>55</v>
      </c>
      <c r="N144" s="171">
        <f t="shared" si="14"/>
        <v>2012</v>
      </c>
      <c r="O144" s="85">
        <v>1944431.8527384805</v>
      </c>
      <c r="P144" s="85">
        <v>0</v>
      </c>
      <c r="Q144" s="105"/>
    </row>
    <row r="145" spans="2:17" x14ac:dyDescent="0.2">
      <c r="B145" s="85">
        <v>131</v>
      </c>
      <c r="C145" s="85" t="s">
        <v>146</v>
      </c>
      <c r="D145" s="85" t="s">
        <v>155</v>
      </c>
      <c r="E145" s="85" t="s">
        <v>227</v>
      </c>
      <c r="F145" s="85" t="s">
        <v>124</v>
      </c>
      <c r="G145" s="87" t="str">
        <f t="shared" si="15"/>
        <v>Nieuwe investeringen TD</v>
      </c>
      <c r="H145" s="87">
        <f t="shared" si="12"/>
        <v>1</v>
      </c>
      <c r="I145" s="87">
        <f t="shared" si="12"/>
        <v>0</v>
      </c>
      <c r="J145" s="85">
        <v>45</v>
      </c>
      <c r="K145" s="114">
        <v>2012</v>
      </c>
      <c r="L145" s="117">
        <f>INDEX('2. Reguleringsparameters'!$D$46:$E$50,MATCH('3. Investeringen'!C145,'2. Reguleringsparameters'!$B$46:$B$50,0),MATCH('3. Investeringen'!F145,'2. Reguleringsparameters'!$D$43:$E$43,0))</f>
        <v>0.5</v>
      </c>
      <c r="M145" s="117">
        <f t="shared" si="13"/>
        <v>45</v>
      </c>
      <c r="N145" s="171">
        <f t="shared" si="14"/>
        <v>2012</v>
      </c>
      <c r="O145" s="85">
        <v>4390986.8830104508</v>
      </c>
      <c r="P145" s="85">
        <v>0</v>
      </c>
      <c r="Q145" s="105"/>
    </row>
    <row r="146" spans="2:17" x14ac:dyDescent="0.2">
      <c r="B146" s="85">
        <v>132</v>
      </c>
      <c r="C146" s="85" t="s">
        <v>146</v>
      </c>
      <c r="D146" s="85" t="s">
        <v>155</v>
      </c>
      <c r="E146" s="85" t="s">
        <v>227</v>
      </c>
      <c r="F146" s="85" t="s">
        <v>124</v>
      </c>
      <c r="G146" s="87" t="str">
        <f t="shared" si="15"/>
        <v>Nieuwe investeringen TD</v>
      </c>
      <c r="H146" s="87">
        <f t="shared" si="12"/>
        <v>1</v>
      </c>
      <c r="I146" s="87">
        <f t="shared" si="12"/>
        <v>0</v>
      </c>
      <c r="J146" s="85">
        <v>30</v>
      </c>
      <c r="K146" s="114">
        <v>2012</v>
      </c>
      <c r="L146" s="117">
        <f>INDEX('2. Reguleringsparameters'!$D$46:$E$50,MATCH('3. Investeringen'!C146,'2. Reguleringsparameters'!$B$46:$B$50,0),MATCH('3. Investeringen'!F146,'2. Reguleringsparameters'!$D$43:$E$43,0))</f>
        <v>0.5</v>
      </c>
      <c r="M146" s="117">
        <f t="shared" si="13"/>
        <v>30</v>
      </c>
      <c r="N146" s="171">
        <f t="shared" si="14"/>
        <v>2012</v>
      </c>
      <c r="O146" s="85">
        <v>866850.05590301869</v>
      </c>
      <c r="P146" s="85">
        <v>0</v>
      </c>
      <c r="Q146" s="105"/>
    </row>
    <row r="147" spans="2:17" x14ac:dyDescent="0.2">
      <c r="B147" s="85">
        <v>133</v>
      </c>
      <c r="C147" s="85" t="s">
        <v>146</v>
      </c>
      <c r="D147" s="85" t="s">
        <v>155</v>
      </c>
      <c r="E147" s="85" t="s">
        <v>227</v>
      </c>
      <c r="F147" s="85" t="s">
        <v>124</v>
      </c>
      <c r="G147" s="87" t="str">
        <f t="shared" si="15"/>
        <v>Nieuwe investeringen TD</v>
      </c>
      <c r="H147" s="87">
        <f t="shared" si="12"/>
        <v>1</v>
      </c>
      <c r="I147" s="87">
        <f t="shared" si="12"/>
        <v>0</v>
      </c>
      <c r="J147" s="85">
        <v>25</v>
      </c>
      <c r="K147" s="114">
        <v>2012</v>
      </c>
      <c r="L147" s="117">
        <f>INDEX('2. Reguleringsparameters'!$D$46:$E$50,MATCH('3. Investeringen'!C147,'2. Reguleringsparameters'!$B$46:$B$50,0),MATCH('3. Investeringen'!F147,'2. Reguleringsparameters'!$D$43:$E$43,0))</f>
        <v>0.5</v>
      </c>
      <c r="M147" s="117">
        <f t="shared" si="13"/>
        <v>25</v>
      </c>
      <c r="N147" s="171">
        <f t="shared" si="14"/>
        <v>2012</v>
      </c>
      <c r="O147" s="85">
        <v>5370.5563579738518</v>
      </c>
      <c r="P147" s="85">
        <v>0</v>
      </c>
      <c r="Q147" s="105"/>
    </row>
    <row r="148" spans="2:17" x14ac:dyDescent="0.2">
      <c r="B148" s="85">
        <v>134</v>
      </c>
      <c r="C148" s="85" t="s">
        <v>146</v>
      </c>
      <c r="D148" s="85" t="s">
        <v>155</v>
      </c>
      <c r="E148" s="85" t="s">
        <v>227</v>
      </c>
      <c r="F148" s="85" t="s">
        <v>124</v>
      </c>
      <c r="G148" s="87" t="str">
        <f t="shared" si="15"/>
        <v>Nieuwe investeringen TD</v>
      </c>
      <c r="H148" s="87">
        <f t="shared" si="12"/>
        <v>1</v>
      </c>
      <c r="I148" s="87">
        <f t="shared" si="12"/>
        <v>0</v>
      </c>
      <c r="J148" s="85">
        <v>10</v>
      </c>
      <c r="K148" s="114">
        <v>2012</v>
      </c>
      <c r="L148" s="117">
        <f>INDEX('2. Reguleringsparameters'!$D$46:$E$50,MATCH('3. Investeringen'!C148,'2. Reguleringsparameters'!$B$46:$B$50,0),MATCH('3. Investeringen'!F148,'2. Reguleringsparameters'!$D$43:$E$43,0))</f>
        <v>0.5</v>
      </c>
      <c r="M148" s="117">
        <f t="shared" si="13"/>
        <v>10</v>
      </c>
      <c r="N148" s="171">
        <f t="shared" si="14"/>
        <v>2012</v>
      </c>
      <c r="O148" s="85">
        <v>260934.95226782426</v>
      </c>
      <c r="P148" s="85">
        <v>0</v>
      </c>
      <c r="Q148" s="105"/>
    </row>
    <row r="149" spans="2:17" s="40" customFormat="1" x14ac:dyDescent="0.2">
      <c r="B149" s="85">
        <v>135</v>
      </c>
      <c r="C149" s="85" t="s">
        <v>146</v>
      </c>
      <c r="D149" s="85" t="s">
        <v>155</v>
      </c>
      <c r="E149" s="85" t="s">
        <v>227</v>
      </c>
      <c r="F149" s="85" t="s">
        <v>124</v>
      </c>
      <c r="G149" s="87" t="str">
        <f t="shared" si="15"/>
        <v>Nieuwe investeringen TD</v>
      </c>
      <c r="H149" s="87">
        <f t="shared" si="12"/>
        <v>1</v>
      </c>
      <c r="I149" s="87">
        <f t="shared" si="12"/>
        <v>0</v>
      </c>
      <c r="J149" s="85">
        <v>0</v>
      </c>
      <c r="K149" s="114">
        <v>2012</v>
      </c>
      <c r="L149" s="117">
        <f>INDEX('2. Reguleringsparameters'!$D$46:$E$50,MATCH('3. Investeringen'!C149,'2. Reguleringsparameters'!$B$46:$B$50,0),MATCH('3. Investeringen'!F149,'2. Reguleringsparameters'!$D$43:$E$43,0))</f>
        <v>0.5</v>
      </c>
      <c r="M149" s="117">
        <f t="shared" si="13"/>
        <v>0</v>
      </c>
      <c r="N149" s="171">
        <f t="shared" si="14"/>
        <v>2012</v>
      </c>
      <c r="O149" s="85">
        <v>9438.2883691093375</v>
      </c>
      <c r="P149" s="85">
        <v>0</v>
      </c>
      <c r="Q149" s="105"/>
    </row>
    <row r="150" spans="2:17" x14ac:dyDescent="0.2">
      <c r="B150" s="85">
        <v>136</v>
      </c>
      <c r="C150" s="85" t="s">
        <v>146</v>
      </c>
      <c r="D150" s="85" t="s">
        <v>155</v>
      </c>
      <c r="E150" s="85" t="s">
        <v>227</v>
      </c>
      <c r="F150" s="85" t="s">
        <v>124</v>
      </c>
      <c r="G150" s="87" t="str">
        <f t="shared" si="15"/>
        <v>Nieuwe investeringen TD</v>
      </c>
      <c r="H150" s="87">
        <f t="shared" si="12"/>
        <v>1</v>
      </c>
      <c r="I150" s="87">
        <f t="shared" si="12"/>
        <v>0</v>
      </c>
      <c r="J150" s="85">
        <v>55</v>
      </c>
      <c r="K150" s="114">
        <v>2013</v>
      </c>
      <c r="L150" s="117">
        <f>INDEX('2. Reguleringsparameters'!$D$46:$E$50,MATCH('3. Investeringen'!C150,'2. Reguleringsparameters'!$B$46:$B$50,0),MATCH('3. Investeringen'!F150,'2. Reguleringsparameters'!$D$43:$E$43,0))</f>
        <v>0.5</v>
      </c>
      <c r="M150" s="117">
        <f t="shared" si="13"/>
        <v>55</v>
      </c>
      <c r="N150" s="171">
        <f t="shared" si="14"/>
        <v>2013</v>
      </c>
      <c r="O150" s="85">
        <v>1679792.2428601999</v>
      </c>
      <c r="P150" s="85">
        <v>0</v>
      </c>
      <c r="Q150" s="105"/>
    </row>
    <row r="151" spans="2:17" x14ac:dyDescent="0.2">
      <c r="B151" s="85">
        <v>137</v>
      </c>
      <c r="C151" s="85" t="s">
        <v>146</v>
      </c>
      <c r="D151" s="85" t="s">
        <v>155</v>
      </c>
      <c r="E151" s="85" t="s">
        <v>227</v>
      </c>
      <c r="F151" s="85" t="s">
        <v>124</v>
      </c>
      <c r="G151" s="87" t="str">
        <f t="shared" si="15"/>
        <v>Nieuwe investeringen TD</v>
      </c>
      <c r="H151" s="87">
        <f t="shared" si="12"/>
        <v>1</v>
      </c>
      <c r="I151" s="87">
        <f t="shared" si="12"/>
        <v>0</v>
      </c>
      <c r="J151" s="85">
        <v>45</v>
      </c>
      <c r="K151" s="114">
        <v>2013</v>
      </c>
      <c r="L151" s="117">
        <f>INDEX('2. Reguleringsparameters'!$D$46:$E$50,MATCH('3. Investeringen'!C151,'2. Reguleringsparameters'!$B$46:$B$50,0),MATCH('3. Investeringen'!F151,'2. Reguleringsparameters'!$D$43:$E$43,0))</f>
        <v>0.5</v>
      </c>
      <c r="M151" s="117">
        <f t="shared" si="13"/>
        <v>45</v>
      </c>
      <c r="N151" s="171">
        <f t="shared" si="14"/>
        <v>2013</v>
      </c>
      <c r="O151" s="85">
        <v>3693953.5182383396</v>
      </c>
      <c r="P151" s="85">
        <v>0</v>
      </c>
      <c r="Q151" s="105"/>
    </row>
    <row r="152" spans="2:17" s="40" customFormat="1" x14ac:dyDescent="0.2">
      <c r="B152" s="85">
        <v>138</v>
      </c>
      <c r="C152" s="85" t="s">
        <v>146</v>
      </c>
      <c r="D152" s="85" t="s">
        <v>155</v>
      </c>
      <c r="E152" s="85" t="s">
        <v>227</v>
      </c>
      <c r="F152" s="85" t="s">
        <v>124</v>
      </c>
      <c r="G152" s="87" t="str">
        <f t="shared" si="15"/>
        <v>Nieuwe investeringen TD</v>
      </c>
      <c r="H152" s="87">
        <f t="shared" si="12"/>
        <v>1</v>
      </c>
      <c r="I152" s="87">
        <f t="shared" si="12"/>
        <v>0</v>
      </c>
      <c r="J152" s="85">
        <v>30</v>
      </c>
      <c r="K152" s="114">
        <v>2013</v>
      </c>
      <c r="L152" s="117">
        <f>INDEX('2. Reguleringsparameters'!$D$46:$E$50,MATCH('3. Investeringen'!C152,'2. Reguleringsparameters'!$B$46:$B$50,0),MATCH('3. Investeringen'!F152,'2. Reguleringsparameters'!$D$43:$E$43,0))</f>
        <v>0.5</v>
      </c>
      <c r="M152" s="117">
        <f t="shared" si="13"/>
        <v>30</v>
      </c>
      <c r="N152" s="171">
        <f t="shared" si="14"/>
        <v>2013</v>
      </c>
      <c r="O152" s="85">
        <v>780999.4568346584</v>
      </c>
      <c r="P152" s="85">
        <v>0</v>
      </c>
      <c r="Q152" s="105"/>
    </row>
    <row r="153" spans="2:17" x14ac:dyDescent="0.2">
      <c r="B153" s="85">
        <v>139</v>
      </c>
      <c r="C153" s="85" t="s">
        <v>146</v>
      </c>
      <c r="D153" s="85" t="s">
        <v>155</v>
      </c>
      <c r="E153" s="85" t="s">
        <v>227</v>
      </c>
      <c r="F153" s="85" t="s">
        <v>124</v>
      </c>
      <c r="G153" s="87" t="str">
        <f t="shared" si="15"/>
        <v>Nieuwe investeringen TD</v>
      </c>
      <c r="H153" s="87">
        <f t="shared" si="12"/>
        <v>1</v>
      </c>
      <c r="I153" s="87">
        <f t="shared" si="12"/>
        <v>0</v>
      </c>
      <c r="J153" s="85">
        <v>25</v>
      </c>
      <c r="K153" s="114">
        <v>2013</v>
      </c>
      <c r="L153" s="117">
        <f>INDEX('2. Reguleringsparameters'!$D$46:$E$50,MATCH('3. Investeringen'!C153,'2. Reguleringsparameters'!$B$46:$B$50,0),MATCH('3. Investeringen'!F153,'2. Reguleringsparameters'!$D$43:$E$43,0))</f>
        <v>0.5</v>
      </c>
      <c r="M153" s="117">
        <f t="shared" si="13"/>
        <v>25</v>
      </c>
      <c r="N153" s="171">
        <f t="shared" si="14"/>
        <v>2013</v>
      </c>
      <c r="O153" s="85">
        <v>1401.2938544116071</v>
      </c>
      <c r="P153" s="85">
        <v>0</v>
      </c>
      <c r="Q153" s="105"/>
    </row>
    <row r="154" spans="2:17" x14ac:dyDescent="0.2">
      <c r="B154" s="85">
        <v>140</v>
      </c>
      <c r="C154" s="85" t="s">
        <v>146</v>
      </c>
      <c r="D154" s="85" t="s">
        <v>155</v>
      </c>
      <c r="E154" s="85" t="s">
        <v>227</v>
      </c>
      <c r="F154" s="85" t="s">
        <v>124</v>
      </c>
      <c r="G154" s="87" t="str">
        <f t="shared" si="15"/>
        <v>Nieuwe investeringen TD</v>
      </c>
      <c r="H154" s="87">
        <f t="shared" si="12"/>
        <v>1</v>
      </c>
      <c r="I154" s="87">
        <f t="shared" si="12"/>
        <v>0</v>
      </c>
      <c r="J154" s="85">
        <v>10</v>
      </c>
      <c r="K154" s="114">
        <v>2013</v>
      </c>
      <c r="L154" s="117">
        <f>INDEX('2. Reguleringsparameters'!$D$46:$E$50,MATCH('3. Investeringen'!C154,'2. Reguleringsparameters'!$B$46:$B$50,0),MATCH('3. Investeringen'!F154,'2. Reguleringsparameters'!$D$43:$E$43,0))</f>
        <v>0.5</v>
      </c>
      <c r="M154" s="117">
        <f t="shared" si="13"/>
        <v>10</v>
      </c>
      <c r="N154" s="171">
        <f t="shared" si="14"/>
        <v>2013</v>
      </c>
      <c r="O154" s="85">
        <v>392645.94213164691</v>
      </c>
      <c r="P154" s="85">
        <v>0</v>
      </c>
      <c r="Q154" s="105"/>
    </row>
    <row r="155" spans="2:17" x14ac:dyDescent="0.2">
      <c r="B155" s="85">
        <v>141</v>
      </c>
      <c r="C155" s="85" t="s">
        <v>146</v>
      </c>
      <c r="D155" s="85" t="s">
        <v>155</v>
      </c>
      <c r="E155" s="85" t="s">
        <v>227</v>
      </c>
      <c r="F155" s="85" t="s">
        <v>124</v>
      </c>
      <c r="G155" s="87" t="str">
        <f t="shared" si="15"/>
        <v>Nieuwe investeringen TD</v>
      </c>
      <c r="H155" s="87">
        <f t="shared" ref="H155:I174" si="16">IF($F155=H$14,1,0)</f>
        <v>1</v>
      </c>
      <c r="I155" s="87">
        <f t="shared" si="16"/>
        <v>0</v>
      </c>
      <c r="J155" s="85">
        <v>0</v>
      </c>
      <c r="K155" s="114">
        <v>2013</v>
      </c>
      <c r="L155" s="117">
        <f>INDEX('2. Reguleringsparameters'!$D$46:$E$50,MATCH('3. Investeringen'!C155,'2. Reguleringsparameters'!$B$46:$B$50,0),MATCH('3. Investeringen'!F155,'2. Reguleringsparameters'!$D$43:$E$43,0))</f>
        <v>0.5</v>
      </c>
      <c r="M155" s="117">
        <f t="shared" si="13"/>
        <v>0</v>
      </c>
      <c r="N155" s="171">
        <f t="shared" si="14"/>
        <v>2013</v>
      </c>
      <c r="O155" s="85">
        <v>10040.448973730447</v>
      </c>
      <c r="P155" s="85">
        <v>0</v>
      </c>
      <c r="Q155" s="105"/>
    </row>
    <row r="156" spans="2:17" x14ac:dyDescent="0.2">
      <c r="B156" s="85">
        <v>142</v>
      </c>
      <c r="C156" s="85" t="s">
        <v>146</v>
      </c>
      <c r="D156" s="85" t="s">
        <v>155</v>
      </c>
      <c r="E156" s="85" t="s">
        <v>227</v>
      </c>
      <c r="F156" s="85" t="s">
        <v>124</v>
      </c>
      <c r="G156" s="87" t="str">
        <f t="shared" si="15"/>
        <v>Nieuwe investeringen TD</v>
      </c>
      <c r="H156" s="87">
        <f t="shared" si="16"/>
        <v>1</v>
      </c>
      <c r="I156" s="87">
        <f t="shared" si="16"/>
        <v>0</v>
      </c>
      <c r="J156" s="85">
        <v>55</v>
      </c>
      <c r="K156" s="114">
        <v>2014</v>
      </c>
      <c r="L156" s="117">
        <f>INDEX('2. Reguleringsparameters'!$D$46:$E$50,MATCH('3. Investeringen'!C156,'2. Reguleringsparameters'!$B$46:$B$50,0),MATCH('3. Investeringen'!F156,'2. Reguleringsparameters'!$D$43:$E$43,0))</f>
        <v>0.5</v>
      </c>
      <c r="M156" s="117">
        <f t="shared" si="13"/>
        <v>55</v>
      </c>
      <c r="N156" s="171">
        <f t="shared" si="14"/>
        <v>2014</v>
      </c>
      <c r="O156" s="85">
        <v>2146380.80564507</v>
      </c>
      <c r="P156" s="85">
        <v>0</v>
      </c>
      <c r="Q156" s="105"/>
    </row>
    <row r="157" spans="2:17" x14ac:dyDescent="0.2">
      <c r="B157" s="85">
        <v>143</v>
      </c>
      <c r="C157" s="85" t="s">
        <v>146</v>
      </c>
      <c r="D157" s="85" t="s">
        <v>155</v>
      </c>
      <c r="E157" s="85" t="s">
        <v>227</v>
      </c>
      <c r="F157" s="85" t="s">
        <v>124</v>
      </c>
      <c r="G157" s="87" t="str">
        <f t="shared" si="15"/>
        <v>Nieuwe investeringen TD</v>
      </c>
      <c r="H157" s="87">
        <f t="shared" si="16"/>
        <v>1</v>
      </c>
      <c r="I157" s="87">
        <f t="shared" si="16"/>
        <v>0</v>
      </c>
      <c r="J157" s="85">
        <v>45</v>
      </c>
      <c r="K157" s="114">
        <v>2014</v>
      </c>
      <c r="L157" s="117">
        <f>INDEX('2. Reguleringsparameters'!$D$46:$E$50,MATCH('3. Investeringen'!C157,'2. Reguleringsparameters'!$B$46:$B$50,0),MATCH('3. Investeringen'!F157,'2. Reguleringsparameters'!$D$43:$E$43,0))</f>
        <v>0.5</v>
      </c>
      <c r="M157" s="117">
        <f t="shared" si="13"/>
        <v>45</v>
      </c>
      <c r="N157" s="171">
        <f t="shared" si="14"/>
        <v>2014</v>
      </c>
      <c r="O157" s="85">
        <v>4687133.0309084048</v>
      </c>
      <c r="P157" s="85">
        <v>0</v>
      </c>
      <c r="Q157" s="105"/>
    </row>
    <row r="158" spans="2:17" s="79" customFormat="1" x14ac:dyDescent="0.2">
      <c r="B158" s="85">
        <v>144</v>
      </c>
      <c r="C158" s="85" t="s">
        <v>146</v>
      </c>
      <c r="D158" s="85" t="s">
        <v>155</v>
      </c>
      <c r="E158" s="85" t="s">
        <v>227</v>
      </c>
      <c r="F158" s="85" t="s">
        <v>124</v>
      </c>
      <c r="G158" s="87" t="str">
        <f t="shared" si="15"/>
        <v>Nieuwe investeringen TD</v>
      </c>
      <c r="H158" s="87">
        <f t="shared" si="16"/>
        <v>1</v>
      </c>
      <c r="I158" s="87">
        <f t="shared" si="16"/>
        <v>0</v>
      </c>
      <c r="J158" s="85">
        <v>30</v>
      </c>
      <c r="K158" s="114">
        <v>2014</v>
      </c>
      <c r="L158" s="117">
        <f>INDEX('2. Reguleringsparameters'!$D$46:$E$50,MATCH('3. Investeringen'!C158,'2. Reguleringsparameters'!$B$46:$B$50,0),MATCH('3. Investeringen'!F158,'2. Reguleringsparameters'!$D$43:$E$43,0))</f>
        <v>0.5</v>
      </c>
      <c r="M158" s="117">
        <f t="shared" si="13"/>
        <v>30</v>
      </c>
      <c r="N158" s="171">
        <f t="shared" si="14"/>
        <v>2014</v>
      </c>
      <c r="O158" s="85">
        <v>963613.63931597373</v>
      </c>
      <c r="P158" s="85">
        <v>0</v>
      </c>
      <c r="Q158" s="105"/>
    </row>
    <row r="159" spans="2:17" s="79" customFormat="1" x14ac:dyDescent="0.2">
      <c r="B159" s="85">
        <v>145</v>
      </c>
      <c r="C159" s="85" t="s">
        <v>146</v>
      </c>
      <c r="D159" s="85" t="s">
        <v>155</v>
      </c>
      <c r="E159" s="85" t="s">
        <v>227</v>
      </c>
      <c r="F159" s="85" t="s">
        <v>124</v>
      </c>
      <c r="G159" s="87" t="str">
        <f t="shared" si="15"/>
        <v>Nieuwe investeringen TD</v>
      </c>
      <c r="H159" s="87">
        <f t="shared" si="16"/>
        <v>1</v>
      </c>
      <c r="I159" s="87">
        <f t="shared" si="16"/>
        <v>0</v>
      </c>
      <c r="J159" s="85">
        <v>25</v>
      </c>
      <c r="K159" s="114">
        <v>2014</v>
      </c>
      <c r="L159" s="117">
        <f>INDEX('2. Reguleringsparameters'!$D$46:$E$50,MATCH('3. Investeringen'!C159,'2. Reguleringsparameters'!$B$46:$B$50,0),MATCH('3. Investeringen'!F159,'2. Reguleringsparameters'!$D$43:$E$43,0))</f>
        <v>0.5</v>
      </c>
      <c r="M159" s="117">
        <f t="shared" si="13"/>
        <v>25</v>
      </c>
      <c r="N159" s="171">
        <f t="shared" si="14"/>
        <v>2014</v>
      </c>
      <c r="O159" s="85">
        <v>3272.543515036954</v>
      </c>
      <c r="P159" s="85">
        <v>0</v>
      </c>
      <c r="Q159" s="105"/>
    </row>
    <row r="160" spans="2:17" s="79" customFormat="1" x14ac:dyDescent="0.2">
      <c r="B160" s="85">
        <v>146</v>
      </c>
      <c r="C160" s="85" t="s">
        <v>146</v>
      </c>
      <c r="D160" s="85" t="s">
        <v>155</v>
      </c>
      <c r="E160" s="85" t="s">
        <v>227</v>
      </c>
      <c r="F160" s="85" t="s">
        <v>124</v>
      </c>
      <c r="G160" s="87" t="str">
        <f t="shared" si="15"/>
        <v>Nieuwe investeringen TD</v>
      </c>
      <c r="H160" s="87">
        <f t="shared" si="16"/>
        <v>1</v>
      </c>
      <c r="I160" s="87">
        <f t="shared" si="16"/>
        <v>0</v>
      </c>
      <c r="J160" s="85">
        <v>10</v>
      </c>
      <c r="K160" s="114">
        <v>2014</v>
      </c>
      <c r="L160" s="117">
        <f>INDEX('2. Reguleringsparameters'!$D$46:$E$50,MATCH('3. Investeringen'!C160,'2. Reguleringsparameters'!$B$46:$B$50,0),MATCH('3. Investeringen'!F160,'2. Reguleringsparameters'!$D$43:$E$43,0))</f>
        <v>0.5</v>
      </c>
      <c r="M160" s="117">
        <f t="shared" si="13"/>
        <v>10</v>
      </c>
      <c r="N160" s="171">
        <f t="shared" si="14"/>
        <v>2014</v>
      </c>
      <c r="O160" s="85">
        <v>273394.90931603988</v>
      </c>
      <c r="P160" s="85">
        <v>0</v>
      </c>
      <c r="Q160" s="105"/>
    </row>
    <row r="161" spans="2:17" s="79" customFormat="1" x14ac:dyDescent="0.2">
      <c r="B161" s="85">
        <v>147</v>
      </c>
      <c r="C161" s="85" t="s">
        <v>146</v>
      </c>
      <c r="D161" s="85" t="s">
        <v>155</v>
      </c>
      <c r="E161" s="85" t="s">
        <v>227</v>
      </c>
      <c r="F161" s="85" t="s">
        <v>124</v>
      </c>
      <c r="G161" s="87" t="str">
        <f t="shared" si="15"/>
        <v>Nieuwe investeringen TD</v>
      </c>
      <c r="H161" s="87">
        <f t="shared" si="16"/>
        <v>1</v>
      </c>
      <c r="I161" s="87">
        <f t="shared" si="16"/>
        <v>0</v>
      </c>
      <c r="J161" s="85">
        <v>0</v>
      </c>
      <c r="K161" s="114">
        <v>2014</v>
      </c>
      <c r="L161" s="117">
        <f>INDEX('2. Reguleringsparameters'!$D$46:$E$50,MATCH('3. Investeringen'!C161,'2. Reguleringsparameters'!$B$46:$B$50,0),MATCH('3. Investeringen'!F161,'2. Reguleringsparameters'!$D$43:$E$43,0))</f>
        <v>0.5</v>
      </c>
      <c r="M161" s="117">
        <f t="shared" si="13"/>
        <v>0</v>
      </c>
      <c r="N161" s="171">
        <f t="shared" si="14"/>
        <v>2014</v>
      </c>
      <c r="O161" s="85">
        <v>12494.33286197521</v>
      </c>
      <c r="P161" s="85">
        <v>0</v>
      </c>
      <c r="Q161" s="105"/>
    </row>
    <row r="162" spans="2:17" s="79" customFormat="1" x14ac:dyDescent="0.2">
      <c r="B162" s="85">
        <v>148</v>
      </c>
      <c r="C162" s="85" t="s">
        <v>146</v>
      </c>
      <c r="D162" s="85" t="s">
        <v>155</v>
      </c>
      <c r="E162" s="85" t="s">
        <v>227</v>
      </c>
      <c r="F162" s="85" t="s">
        <v>124</v>
      </c>
      <c r="G162" s="87" t="str">
        <f t="shared" si="15"/>
        <v>Nieuwe investeringen TD</v>
      </c>
      <c r="H162" s="87">
        <f t="shared" si="16"/>
        <v>1</v>
      </c>
      <c r="I162" s="87">
        <f t="shared" si="16"/>
        <v>0</v>
      </c>
      <c r="J162" s="85">
        <v>55</v>
      </c>
      <c r="K162" s="114">
        <v>2015</v>
      </c>
      <c r="L162" s="117">
        <f>INDEX('2. Reguleringsparameters'!$D$46:$E$50,MATCH('3. Investeringen'!C162,'2. Reguleringsparameters'!$B$46:$B$50,0),MATCH('3. Investeringen'!F162,'2. Reguleringsparameters'!$D$43:$E$43,0))</f>
        <v>0.5</v>
      </c>
      <c r="M162" s="117">
        <f t="shared" si="13"/>
        <v>55</v>
      </c>
      <c r="N162" s="171">
        <f t="shared" si="14"/>
        <v>2015</v>
      </c>
      <c r="O162" s="85">
        <v>1373733.2654095753</v>
      </c>
      <c r="P162" s="85">
        <v>0</v>
      </c>
      <c r="Q162" s="105"/>
    </row>
    <row r="163" spans="2:17" s="79" customFormat="1" x14ac:dyDescent="0.2">
      <c r="B163" s="85">
        <v>149</v>
      </c>
      <c r="C163" s="85" t="s">
        <v>146</v>
      </c>
      <c r="D163" s="85" t="s">
        <v>155</v>
      </c>
      <c r="E163" s="85" t="s">
        <v>227</v>
      </c>
      <c r="F163" s="85" t="s">
        <v>124</v>
      </c>
      <c r="G163" s="87" t="str">
        <f t="shared" si="15"/>
        <v>Nieuwe investeringen TD</v>
      </c>
      <c r="H163" s="87">
        <f t="shared" si="16"/>
        <v>1</v>
      </c>
      <c r="I163" s="87">
        <f t="shared" si="16"/>
        <v>0</v>
      </c>
      <c r="J163" s="85">
        <v>45</v>
      </c>
      <c r="K163" s="114">
        <v>2015</v>
      </c>
      <c r="L163" s="117">
        <f>INDEX('2. Reguleringsparameters'!$D$46:$E$50,MATCH('3. Investeringen'!C163,'2. Reguleringsparameters'!$B$46:$B$50,0),MATCH('3. Investeringen'!F163,'2. Reguleringsparameters'!$D$43:$E$43,0))</f>
        <v>0.5</v>
      </c>
      <c r="M163" s="117">
        <f t="shared" si="13"/>
        <v>45</v>
      </c>
      <c r="N163" s="171">
        <f t="shared" si="14"/>
        <v>2015</v>
      </c>
      <c r="O163" s="85">
        <v>3019890.4552159794</v>
      </c>
      <c r="P163" s="85">
        <v>0</v>
      </c>
      <c r="Q163" s="105"/>
    </row>
    <row r="164" spans="2:17" s="79" customFormat="1" x14ac:dyDescent="0.2">
      <c r="B164" s="85">
        <v>150</v>
      </c>
      <c r="C164" s="85" t="s">
        <v>146</v>
      </c>
      <c r="D164" s="85" t="s">
        <v>155</v>
      </c>
      <c r="E164" s="85" t="s">
        <v>227</v>
      </c>
      <c r="F164" s="85" t="s">
        <v>124</v>
      </c>
      <c r="G164" s="87" t="str">
        <f t="shared" si="15"/>
        <v>Nieuwe investeringen TD</v>
      </c>
      <c r="H164" s="87">
        <f t="shared" si="16"/>
        <v>1</v>
      </c>
      <c r="I164" s="87">
        <f t="shared" si="16"/>
        <v>0</v>
      </c>
      <c r="J164" s="85">
        <v>30</v>
      </c>
      <c r="K164" s="114">
        <v>2015</v>
      </c>
      <c r="L164" s="117">
        <f>INDEX('2. Reguleringsparameters'!$D$46:$E$50,MATCH('3. Investeringen'!C164,'2. Reguleringsparameters'!$B$46:$B$50,0),MATCH('3. Investeringen'!F164,'2. Reguleringsparameters'!$D$43:$E$43,0))</f>
        <v>0.5</v>
      </c>
      <c r="M164" s="117">
        <f t="shared" si="13"/>
        <v>30</v>
      </c>
      <c r="N164" s="171">
        <f t="shared" si="14"/>
        <v>2015</v>
      </c>
      <c r="O164" s="85">
        <v>615923.55010191235</v>
      </c>
      <c r="P164" s="85">
        <v>0</v>
      </c>
      <c r="Q164" s="105"/>
    </row>
    <row r="165" spans="2:17" s="79" customFormat="1" x14ac:dyDescent="0.2">
      <c r="B165" s="85">
        <v>151</v>
      </c>
      <c r="C165" s="85" t="s">
        <v>146</v>
      </c>
      <c r="D165" s="85" t="s">
        <v>155</v>
      </c>
      <c r="E165" s="85" t="s">
        <v>227</v>
      </c>
      <c r="F165" s="85" t="s">
        <v>124</v>
      </c>
      <c r="G165" s="87" t="str">
        <f t="shared" si="15"/>
        <v>Nieuwe investeringen TD</v>
      </c>
      <c r="H165" s="87">
        <f t="shared" si="16"/>
        <v>1</v>
      </c>
      <c r="I165" s="87">
        <f t="shared" si="16"/>
        <v>0</v>
      </c>
      <c r="J165" s="85">
        <v>25</v>
      </c>
      <c r="K165" s="114">
        <v>2015</v>
      </c>
      <c r="L165" s="117">
        <f>INDEX('2. Reguleringsparameters'!$D$46:$E$50,MATCH('3. Investeringen'!C165,'2. Reguleringsparameters'!$B$46:$B$50,0),MATCH('3. Investeringen'!F165,'2. Reguleringsparameters'!$D$43:$E$43,0))</f>
        <v>0.5</v>
      </c>
      <c r="M165" s="117">
        <f t="shared" si="13"/>
        <v>25</v>
      </c>
      <c r="N165" s="171">
        <f t="shared" si="14"/>
        <v>2015</v>
      </c>
      <c r="O165" s="85">
        <v>2483.701508650443</v>
      </c>
      <c r="P165" s="85">
        <v>0</v>
      </c>
      <c r="Q165" s="105"/>
    </row>
    <row r="166" spans="2:17" s="79" customFormat="1" x14ac:dyDescent="0.2">
      <c r="B166" s="85">
        <v>152</v>
      </c>
      <c r="C166" s="85" t="s">
        <v>146</v>
      </c>
      <c r="D166" s="85" t="s">
        <v>155</v>
      </c>
      <c r="E166" s="85" t="s">
        <v>227</v>
      </c>
      <c r="F166" s="85" t="s">
        <v>124</v>
      </c>
      <c r="G166" s="87" t="str">
        <f t="shared" si="15"/>
        <v>Nieuwe investeringen TD</v>
      </c>
      <c r="H166" s="87">
        <f t="shared" si="16"/>
        <v>1</v>
      </c>
      <c r="I166" s="87">
        <f t="shared" si="16"/>
        <v>0</v>
      </c>
      <c r="J166" s="85">
        <v>10</v>
      </c>
      <c r="K166" s="114">
        <v>2015</v>
      </c>
      <c r="L166" s="117">
        <f>INDEX('2. Reguleringsparameters'!$D$46:$E$50,MATCH('3. Investeringen'!C166,'2. Reguleringsparameters'!$B$46:$B$50,0),MATCH('3. Investeringen'!F166,'2. Reguleringsparameters'!$D$43:$E$43,0))</f>
        <v>0.5</v>
      </c>
      <c r="M166" s="117">
        <f t="shared" si="13"/>
        <v>10</v>
      </c>
      <c r="N166" s="171">
        <f t="shared" si="14"/>
        <v>2015</v>
      </c>
      <c r="O166" s="85">
        <v>218374.91575693112</v>
      </c>
      <c r="P166" s="85">
        <v>0</v>
      </c>
      <c r="Q166" s="105"/>
    </row>
    <row r="167" spans="2:17" s="79" customFormat="1" x14ac:dyDescent="0.2">
      <c r="B167" s="85">
        <v>153</v>
      </c>
      <c r="C167" s="85" t="s">
        <v>146</v>
      </c>
      <c r="D167" s="85" t="s">
        <v>155</v>
      </c>
      <c r="E167" s="85" t="s">
        <v>227</v>
      </c>
      <c r="F167" s="85" t="s">
        <v>124</v>
      </c>
      <c r="G167" s="87" t="str">
        <f t="shared" si="15"/>
        <v>Nieuwe investeringen TD</v>
      </c>
      <c r="H167" s="87">
        <f t="shared" si="16"/>
        <v>1</v>
      </c>
      <c r="I167" s="87">
        <f t="shared" si="16"/>
        <v>0</v>
      </c>
      <c r="J167" s="85">
        <v>0</v>
      </c>
      <c r="K167" s="114">
        <v>2015</v>
      </c>
      <c r="L167" s="117">
        <f>INDEX('2. Reguleringsparameters'!$D$46:$E$50,MATCH('3. Investeringen'!C167,'2. Reguleringsparameters'!$B$46:$B$50,0),MATCH('3. Investeringen'!F167,'2. Reguleringsparameters'!$D$43:$E$43,0))</f>
        <v>0.5</v>
      </c>
      <c r="M167" s="117">
        <f t="shared" si="13"/>
        <v>0</v>
      </c>
      <c r="N167" s="171">
        <f t="shared" si="14"/>
        <v>2015</v>
      </c>
      <c r="O167" s="85">
        <v>7523.8270069478103</v>
      </c>
      <c r="P167" s="85">
        <v>0</v>
      </c>
      <c r="Q167" s="105"/>
    </row>
    <row r="168" spans="2:17" s="79" customFormat="1" x14ac:dyDescent="0.2">
      <c r="B168" s="85">
        <v>154</v>
      </c>
      <c r="C168" s="85" t="s">
        <v>146</v>
      </c>
      <c r="D168" s="85" t="s">
        <v>155</v>
      </c>
      <c r="E168" s="85" t="s">
        <v>227</v>
      </c>
      <c r="F168" s="85" t="s">
        <v>125</v>
      </c>
      <c r="G168" s="87" t="str">
        <f t="shared" si="15"/>
        <v>Nieuwe investeringen AD</v>
      </c>
      <c r="H168" s="87">
        <f t="shared" si="16"/>
        <v>0</v>
      </c>
      <c r="I168" s="87">
        <f t="shared" si="16"/>
        <v>1</v>
      </c>
      <c r="J168" s="85">
        <v>39</v>
      </c>
      <c r="K168" s="114">
        <v>2009</v>
      </c>
      <c r="L168" s="117">
        <f>INDEX('2. Reguleringsparameters'!$D$46:$E$50,MATCH('3. Investeringen'!C168,'2. Reguleringsparameters'!$B$46:$B$50,0),MATCH('3. Investeringen'!F168,'2. Reguleringsparameters'!$D$43:$E$43,0))</f>
        <v>0.5</v>
      </c>
      <c r="M168" s="117">
        <f t="shared" si="13"/>
        <v>37.5</v>
      </c>
      <c r="N168" s="171">
        <f t="shared" si="14"/>
        <v>2011</v>
      </c>
      <c r="O168" s="85">
        <v>531594.17907931341</v>
      </c>
      <c r="P168" s="85">
        <v>531594.17907931341</v>
      </c>
      <c r="Q168" s="105"/>
    </row>
    <row r="169" spans="2:17" s="79" customFormat="1" x14ac:dyDescent="0.2">
      <c r="B169" s="85">
        <v>155</v>
      </c>
      <c r="C169" s="85" t="s">
        <v>146</v>
      </c>
      <c r="D169" s="85" t="s">
        <v>155</v>
      </c>
      <c r="E169" s="85" t="s">
        <v>227</v>
      </c>
      <c r="F169" s="85" t="s">
        <v>125</v>
      </c>
      <c r="G169" s="87" t="str">
        <f t="shared" si="15"/>
        <v>Nieuwe investeringen AD</v>
      </c>
      <c r="H169" s="87">
        <f t="shared" si="16"/>
        <v>0</v>
      </c>
      <c r="I169" s="87">
        <f t="shared" si="16"/>
        <v>1</v>
      </c>
      <c r="J169" s="85">
        <v>39</v>
      </c>
      <c r="K169" s="114">
        <v>2009</v>
      </c>
      <c r="L169" s="117">
        <f>INDEX('2. Reguleringsparameters'!$D$46:$E$50,MATCH('3. Investeringen'!C169,'2. Reguleringsparameters'!$B$46:$B$50,0),MATCH('3. Investeringen'!F169,'2. Reguleringsparameters'!$D$43:$E$43,0))</f>
        <v>0.5</v>
      </c>
      <c r="M169" s="117">
        <f t="shared" si="13"/>
        <v>37.5</v>
      </c>
      <c r="N169" s="171">
        <f t="shared" si="14"/>
        <v>2011</v>
      </c>
      <c r="O169" s="85">
        <v>60659.861725684248</v>
      </c>
      <c r="P169" s="85">
        <v>60659.861725684248</v>
      </c>
      <c r="Q169" s="105"/>
    </row>
    <row r="170" spans="2:17" s="79" customFormat="1" x14ac:dyDescent="0.2">
      <c r="B170" s="85">
        <v>156</v>
      </c>
      <c r="C170" s="85" t="s">
        <v>146</v>
      </c>
      <c r="D170" s="85" t="s">
        <v>155</v>
      </c>
      <c r="E170" s="85" t="s">
        <v>227</v>
      </c>
      <c r="F170" s="85" t="s">
        <v>125</v>
      </c>
      <c r="G170" s="87" t="str">
        <f t="shared" si="15"/>
        <v>Nieuwe investeringen AD</v>
      </c>
      <c r="H170" s="87">
        <f t="shared" si="16"/>
        <v>0</v>
      </c>
      <c r="I170" s="87">
        <f t="shared" si="16"/>
        <v>1</v>
      </c>
      <c r="J170" s="85">
        <v>39</v>
      </c>
      <c r="K170" s="114">
        <v>2010</v>
      </c>
      <c r="L170" s="117">
        <f>INDEX('2. Reguleringsparameters'!$D$46:$E$50,MATCH('3. Investeringen'!C170,'2. Reguleringsparameters'!$B$46:$B$50,0),MATCH('3. Investeringen'!F170,'2. Reguleringsparameters'!$D$43:$E$43,0))</f>
        <v>0.5</v>
      </c>
      <c r="M170" s="117">
        <f t="shared" si="13"/>
        <v>38.5</v>
      </c>
      <c r="N170" s="171">
        <f t="shared" si="14"/>
        <v>2011</v>
      </c>
      <c r="O170" s="85">
        <v>529405.93039251328</v>
      </c>
      <c r="P170" s="85">
        <v>529405.93039251328</v>
      </c>
      <c r="Q170" s="105"/>
    </row>
    <row r="171" spans="2:17" s="79" customFormat="1" x14ac:dyDescent="0.2">
      <c r="B171" s="85">
        <v>157</v>
      </c>
      <c r="C171" s="85" t="s">
        <v>146</v>
      </c>
      <c r="D171" s="85" t="s">
        <v>155</v>
      </c>
      <c r="E171" s="85" t="s">
        <v>227</v>
      </c>
      <c r="F171" s="85" t="s">
        <v>125</v>
      </c>
      <c r="G171" s="87" t="str">
        <f t="shared" si="15"/>
        <v>Nieuwe investeringen AD</v>
      </c>
      <c r="H171" s="87">
        <f t="shared" si="16"/>
        <v>0</v>
      </c>
      <c r="I171" s="87">
        <f t="shared" si="16"/>
        <v>1</v>
      </c>
      <c r="J171" s="85">
        <v>39</v>
      </c>
      <c r="K171" s="114">
        <v>2010</v>
      </c>
      <c r="L171" s="117">
        <f>INDEX('2. Reguleringsparameters'!$D$46:$E$50,MATCH('3. Investeringen'!C171,'2. Reguleringsparameters'!$B$46:$B$50,0),MATCH('3. Investeringen'!F171,'2. Reguleringsparameters'!$D$43:$E$43,0))</f>
        <v>0.5</v>
      </c>
      <c r="M171" s="117">
        <f t="shared" si="13"/>
        <v>38.5</v>
      </c>
      <c r="N171" s="171">
        <f t="shared" si="14"/>
        <v>2011</v>
      </c>
      <c r="O171" s="85">
        <v>66792.382027325788</v>
      </c>
      <c r="P171" s="85">
        <v>66792.382027325788</v>
      </c>
      <c r="Q171" s="105"/>
    </row>
    <row r="172" spans="2:17" s="79" customFormat="1" x14ac:dyDescent="0.2">
      <c r="B172" s="85">
        <v>158</v>
      </c>
      <c r="C172" s="85" t="s">
        <v>146</v>
      </c>
      <c r="D172" s="85" t="s">
        <v>155</v>
      </c>
      <c r="E172" s="85" t="s">
        <v>227</v>
      </c>
      <c r="F172" s="85" t="s">
        <v>125</v>
      </c>
      <c r="G172" s="87" t="str">
        <f t="shared" si="15"/>
        <v>Nieuwe investeringen AD</v>
      </c>
      <c r="H172" s="87">
        <f t="shared" si="16"/>
        <v>0</v>
      </c>
      <c r="I172" s="87">
        <f t="shared" si="16"/>
        <v>1</v>
      </c>
      <c r="J172" s="85">
        <v>39</v>
      </c>
      <c r="K172" s="114">
        <v>2011</v>
      </c>
      <c r="L172" s="117">
        <f>INDEX('2. Reguleringsparameters'!$D$46:$E$50,MATCH('3. Investeringen'!C172,'2. Reguleringsparameters'!$B$46:$B$50,0),MATCH('3. Investeringen'!F172,'2. Reguleringsparameters'!$D$43:$E$43,0))</f>
        <v>0.5</v>
      </c>
      <c r="M172" s="117">
        <f t="shared" si="13"/>
        <v>39</v>
      </c>
      <c r="N172" s="171">
        <f t="shared" si="14"/>
        <v>2011</v>
      </c>
      <c r="O172" s="85">
        <v>3592403.949868436</v>
      </c>
      <c r="P172" s="85">
        <v>0</v>
      </c>
      <c r="Q172" s="105"/>
    </row>
    <row r="173" spans="2:17" s="79" customFormat="1" x14ac:dyDescent="0.2">
      <c r="B173" s="85">
        <v>159</v>
      </c>
      <c r="C173" s="85" t="s">
        <v>146</v>
      </c>
      <c r="D173" s="85" t="s">
        <v>155</v>
      </c>
      <c r="E173" s="85" t="s">
        <v>227</v>
      </c>
      <c r="F173" s="85" t="s">
        <v>125</v>
      </c>
      <c r="G173" s="87" t="str">
        <f t="shared" si="15"/>
        <v>Nieuwe investeringen AD</v>
      </c>
      <c r="H173" s="87">
        <f t="shared" si="16"/>
        <v>0</v>
      </c>
      <c r="I173" s="87">
        <f t="shared" si="16"/>
        <v>1</v>
      </c>
      <c r="J173" s="85">
        <v>39</v>
      </c>
      <c r="K173" s="114">
        <v>2011</v>
      </c>
      <c r="L173" s="117">
        <f>INDEX('2. Reguleringsparameters'!$D$46:$E$50,MATCH('3. Investeringen'!C173,'2. Reguleringsparameters'!$B$46:$B$50,0),MATCH('3. Investeringen'!F173,'2. Reguleringsparameters'!$D$43:$E$43,0))</f>
        <v>0.5</v>
      </c>
      <c r="M173" s="117">
        <f t="shared" si="13"/>
        <v>39</v>
      </c>
      <c r="N173" s="171">
        <f t="shared" si="14"/>
        <v>2011</v>
      </c>
      <c r="O173" s="85">
        <v>423716.86220649513</v>
      </c>
      <c r="P173" s="85">
        <v>0</v>
      </c>
      <c r="Q173" s="105"/>
    </row>
    <row r="174" spans="2:17" s="79" customFormat="1" x14ac:dyDescent="0.2">
      <c r="B174" s="85">
        <v>160</v>
      </c>
      <c r="C174" s="85" t="s">
        <v>146</v>
      </c>
      <c r="D174" s="85" t="s">
        <v>155</v>
      </c>
      <c r="E174" s="85" t="s">
        <v>227</v>
      </c>
      <c r="F174" s="85" t="s">
        <v>125</v>
      </c>
      <c r="G174" s="87" t="str">
        <f t="shared" si="15"/>
        <v>Nieuwe investeringen AD</v>
      </c>
      <c r="H174" s="87">
        <f t="shared" si="16"/>
        <v>0</v>
      </c>
      <c r="I174" s="87">
        <f t="shared" si="16"/>
        <v>1</v>
      </c>
      <c r="J174" s="85">
        <v>39</v>
      </c>
      <c r="K174" s="114">
        <v>2012</v>
      </c>
      <c r="L174" s="117">
        <f>INDEX('2. Reguleringsparameters'!$D$46:$E$50,MATCH('3. Investeringen'!C174,'2. Reguleringsparameters'!$B$46:$B$50,0),MATCH('3. Investeringen'!F174,'2. Reguleringsparameters'!$D$43:$E$43,0))</f>
        <v>0.5</v>
      </c>
      <c r="M174" s="117">
        <f t="shared" si="13"/>
        <v>39</v>
      </c>
      <c r="N174" s="171">
        <f t="shared" si="14"/>
        <v>2012</v>
      </c>
      <c r="O174" s="85">
        <v>5122150</v>
      </c>
      <c r="P174" s="85">
        <v>0</v>
      </c>
      <c r="Q174" s="105"/>
    </row>
    <row r="175" spans="2:17" s="79" customFormat="1" x14ac:dyDescent="0.2">
      <c r="B175" s="85">
        <v>161</v>
      </c>
      <c r="C175" s="85" t="s">
        <v>146</v>
      </c>
      <c r="D175" s="85" t="s">
        <v>155</v>
      </c>
      <c r="E175" s="85" t="s">
        <v>227</v>
      </c>
      <c r="F175" s="85" t="s">
        <v>125</v>
      </c>
      <c r="G175" s="87" t="str">
        <f t="shared" si="15"/>
        <v>Nieuwe investeringen AD</v>
      </c>
      <c r="H175" s="87">
        <f t="shared" ref="H175:I194" si="17">IF($F175=H$14,1,0)</f>
        <v>0</v>
      </c>
      <c r="I175" s="87">
        <f t="shared" si="17"/>
        <v>1</v>
      </c>
      <c r="J175" s="85">
        <v>39</v>
      </c>
      <c r="K175" s="114">
        <v>2012</v>
      </c>
      <c r="L175" s="117">
        <f>INDEX('2. Reguleringsparameters'!$D$46:$E$50,MATCH('3. Investeringen'!C175,'2. Reguleringsparameters'!$B$46:$B$50,0),MATCH('3. Investeringen'!F175,'2. Reguleringsparameters'!$D$43:$E$43,0))</f>
        <v>0.5</v>
      </c>
      <c r="M175" s="117">
        <f t="shared" si="13"/>
        <v>39</v>
      </c>
      <c r="N175" s="171">
        <f t="shared" si="14"/>
        <v>2012</v>
      </c>
      <c r="O175" s="85">
        <v>966977.48092243716</v>
      </c>
      <c r="P175" s="85">
        <v>0</v>
      </c>
      <c r="Q175" s="105"/>
    </row>
    <row r="176" spans="2:17" s="79" customFormat="1" x14ac:dyDescent="0.2">
      <c r="B176" s="85">
        <v>162</v>
      </c>
      <c r="C176" s="85" t="s">
        <v>146</v>
      </c>
      <c r="D176" s="85" t="s">
        <v>155</v>
      </c>
      <c r="E176" s="85" t="s">
        <v>227</v>
      </c>
      <c r="F176" s="85" t="s">
        <v>125</v>
      </c>
      <c r="G176" s="87" t="str">
        <f t="shared" si="15"/>
        <v>Nieuwe investeringen AD</v>
      </c>
      <c r="H176" s="87">
        <f t="shared" si="17"/>
        <v>0</v>
      </c>
      <c r="I176" s="87">
        <f t="shared" si="17"/>
        <v>1</v>
      </c>
      <c r="J176" s="85">
        <v>39</v>
      </c>
      <c r="K176" s="114">
        <v>2013</v>
      </c>
      <c r="L176" s="117">
        <f>INDEX('2. Reguleringsparameters'!$D$46:$E$50,MATCH('3. Investeringen'!C176,'2. Reguleringsparameters'!$B$46:$B$50,0),MATCH('3. Investeringen'!F176,'2. Reguleringsparameters'!$D$43:$E$43,0))</f>
        <v>0.5</v>
      </c>
      <c r="M176" s="117">
        <f t="shared" si="13"/>
        <v>39</v>
      </c>
      <c r="N176" s="171">
        <f t="shared" si="14"/>
        <v>2013</v>
      </c>
      <c r="O176" s="85">
        <v>4751550</v>
      </c>
      <c r="P176" s="85">
        <v>0</v>
      </c>
      <c r="Q176" s="105"/>
    </row>
    <row r="177" spans="2:17" s="79" customFormat="1" x14ac:dyDescent="0.2">
      <c r="B177" s="85">
        <v>163</v>
      </c>
      <c r="C177" s="85" t="s">
        <v>146</v>
      </c>
      <c r="D177" s="85" t="s">
        <v>155</v>
      </c>
      <c r="E177" s="85" t="s">
        <v>227</v>
      </c>
      <c r="F177" s="85" t="s">
        <v>125</v>
      </c>
      <c r="G177" s="87" t="str">
        <f t="shared" si="15"/>
        <v>Nieuwe investeringen AD</v>
      </c>
      <c r="H177" s="87">
        <f t="shared" si="17"/>
        <v>0</v>
      </c>
      <c r="I177" s="87">
        <f t="shared" si="17"/>
        <v>1</v>
      </c>
      <c r="J177" s="85">
        <v>39</v>
      </c>
      <c r="K177" s="114">
        <v>2013</v>
      </c>
      <c r="L177" s="117">
        <f>INDEX('2. Reguleringsparameters'!$D$46:$E$50,MATCH('3. Investeringen'!C177,'2. Reguleringsparameters'!$B$46:$B$50,0),MATCH('3. Investeringen'!F177,'2. Reguleringsparameters'!$D$43:$E$43,0))</f>
        <v>0.5</v>
      </c>
      <c r="M177" s="117">
        <f t="shared" si="13"/>
        <v>39</v>
      </c>
      <c r="N177" s="171">
        <f t="shared" si="14"/>
        <v>2013</v>
      </c>
      <c r="O177" s="85">
        <v>992435.19349110872</v>
      </c>
      <c r="P177" s="85">
        <v>0</v>
      </c>
      <c r="Q177" s="105"/>
    </row>
    <row r="178" spans="2:17" s="79" customFormat="1" x14ac:dyDescent="0.2">
      <c r="B178" s="85">
        <v>164</v>
      </c>
      <c r="C178" s="85" t="s">
        <v>146</v>
      </c>
      <c r="D178" s="85" t="s">
        <v>155</v>
      </c>
      <c r="E178" s="85" t="s">
        <v>227</v>
      </c>
      <c r="F178" s="85" t="s">
        <v>125</v>
      </c>
      <c r="G178" s="87" t="str">
        <f t="shared" si="15"/>
        <v>Nieuwe investeringen AD</v>
      </c>
      <c r="H178" s="87">
        <f t="shared" si="17"/>
        <v>0</v>
      </c>
      <c r="I178" s="87">
        <f t="shared" si="17"/>
        <v>1</v>
      </c>
      <c r="J178" s="85">
        <v>39</v>
      </c>
      <c r="K178" s="114">
        <v>2014</v>
      </c>
      <c r="L178" s="117">
        <f>INDEX('2. Reguleringsparameters'!$D$46:$E$50,MATCH('3. Investeringen'!C178,'2. Reguleringsparameters'!$B$46:$B$50,0),MATCH('3. Investeringen'!F178,'2. Reguleringsparameters'!$D$43:$E$43,0))</f>
        <v>0.5</v>
      </c>
      <c r="M178" s="117">
        <f t="shared" si="13"/>
        <v>39</v>
      </c>
      <c r="N178" s="171">
        <f t="shared" si="14"/>
        <v>2014</v>
      </c>
      <c r="O178" s="85">
        <v>4181117.8309374992</v>
      </c>
      <c r="P178" s="85">
        <v>0</v>
      </c>
      <c r="Q178" s="105"/>
    </row>
    <row r="179" spans="2:17" s="79" customFormat="1" x14ac:dyDescent="0.2">
      <c r="B179" s="85">
        <v>165</v>
      </c>
      <c r="C179" s="85" t="s">
        <v>146</v>
      </c>
      <c r="D179" s="85" t="s">
        <v>155</v>
      </c>
      <c r="E179" s="85" t="s">
        <v>227</v>
      </c>
      <c r="F179" s="85" t="s">
        <v>125</v>
      </c>
      <c r="G179" s="87" t="str">
        <f t="shared" si="15"/>
        <v>Nieuwe investeringen AD</v>
      </c>
      <c r="H179" s="87">
        <f t="shared" si="17"/>
        <v>0</v>
      </c>
      <c r="I179" s="87">
        <f t="shared" si="17"/>
        <v>1</v>
      </c>
      <c r="J179" s="85">
        <v>39</v>
      </c>
      <c r="K179" s="114">
        <v>2014</v>
      </c>
      <c r="L179" s="117">
        <f>INDEX('2. Reguleringsparameters'!$D$46:$E$50,MATCH('3. Investeringen'!C179,'2. Reguleringsparameters'!$B$46:$B$50,0),MATCH('3. Investeringen'!F179,'2. Reguleringsparameters'!$D$43:$E$43,0))</f>
        <v>0.5</v>
      </c>
      <c r="M179" s="117">
        <f t="shared" si="13"/>
        <v>39</v>
      </c>
      <c r="N179" s="171">
        <f t="shared" si="14"/>
        <v>2014</v>
      </c>
      <c r="O179" s="85">
        <v>654496.60414372408</v>
      </c>
      <c r="P179" s="85">
        <v>0</v>
      </c>
      <c r="Q179" s="105"/>
    </row>
    <row r="180" spans="2:17" s="79" customFormat="1" x14ac:dyDescent="0.2">
      <c r="B180" s="85">
        <v>166</v>
      </c>
      <c r="C180" s="85" t="s">
        <v>146</v>
      </c>
      <c r="D180" s="85" t="s">
        <v>155</v>
      </c>
      <c r="E180" s="85" t="s">
        <v>227</v>
      </c>
      <c r="F180" s="85" t="s">
        <v>125</v>
      </c>
      <c r="G180" s="87" t="str">
        <f t="shared" si="15"/>
        <v>Nieuwe investeringen AD</v>
      </c>
      <c r="H180" s="87">
        <f t="shared" si="17"/>
        <v>0</v>
      </c>
      <c r="I180" s="87">
        <f t="shared" si="17"/>
        <v>1</v>
      </c>
      <c r="J180" s="85">
        <v>39</v>
      </c>
      <c r="K180" s="114">
        <v>2015</v>
      </c>
      <c r="L180" s="117">
        <f>INDEX('2. Reguleringsparameters'!$D$46:$E$50,MATCH('3. Investeringen'!C180,'2. Reguleringsparameters'!$B$46:$B$50,0),MATCH('3. Investeringen'!F180,'2. Reguleringsparameters'!$D$43:$E$43,0))</f>
        <v>0.5</v>
      </c>
      <c r="M180" s="117">
        <f t="shared" si="13"/>
        <v>39</v>
      </c>
      <c r="N180" s="171">
        <f t="shared" si="14"/>
        <v>2015</v>
      </c>
      <c r="O180" s="85">
        <v>3532752.7250000001</v>
      </c>
      <c r="P180" s="85">
        <v>0</v>
      </c>
      <c r="Q180" s="105"/>
    </row>
    <row r="181" spans="2:17" s="79" customFormat="1" x14ac:dyDescent="0.2">
      <c r="B181" s="85">
        <v>167</v>
      </c>
      <c r="C181" s="85" t="s">
        <v>146</v>
      </c>
      <c r="D181" s="85" t="s">
        <v>155</v>
      </c>
      <c r="E181" s="85" t="s">
        <v>227</v>
      </c>
      <c r="F181" s="85" t="s">
        <v>125</v>
      </c>
      <c r="G181" s="87" t="str">
        <f t="shared" si="15"/>
        <v>Nieuwe investeringen AD</v>
      </c>
      <c r="H181" s="87">
        <f t="shared" si="17"/>
        <v>0</v>
      </c>
      <c r="I181" s="87">
        <f t="shared" si="17"/>
        <v>1</v>
      </c>
      <c r="J181" s="85">
        <v>39</v>
      </c>
      <c r="K181" s="114">
        <v>2015</v>
      </c>
      <c r="L181" s="117">
        <f>INDEX('2. Reguleringsparameters'!$D$46:$E$50,MATCH('3. Investeringen'!C181,'2. Reguleringsparameters'!$B$46:$B$50,0),MATCH('3. Investeringen'!F181,'2. Reguleringsparameters'!$D$43:$E$43,0))</f>
        <v>0.5</v>
      </c>
      <c r="M181" s="117">
        <f t="shared" si="13"/>
        <v>39</v>
      </c>
      <c r="N181" s="171">
        <f t="shared" si="14"/>
        <v>2015</v>
      </c>
      <c r="O181" s="85">
        <v>608374.5388319015</v>
      </c>
      <c r="P181" s="85">
        <v>0</v>
      </c>
      <c r="Q181" s="105"/>
    </row>
    <row r="182" spans="2:17" s="79" customFormat="1" x14ac:dyDescent="0.2">
      <c r="B182" s="85">
        <v>168</v>
      </c>
      <c r="C182" s="85" t="s">
        <v>154</v>
      </c>
      <c r="D182" s="85" t="s">
        <v>157</v>
      </c>
      <c r="E182" s="85" t="s">
        <v>228</v>
      </c>
      <c r="F182" s="85" t="s">
        <v>125</v>
      </c>
      <c r="G182" s="87" t="str">
        <f t="shared" si="15"/>
        <v>Start-GAW excl. bijzonderheden AD</v>
      </c>
      <c r="H182" s="87">
        <f t="shared" si="17"/>
        <v>0</v>
      </c>
      <c r="I182" s="87">
        <f t="shared" si="17"/>
        <v>1</v>
      </c>
      <c r="J182" s="85">
        <v>22</v>
      </c>
      <c r="K182" s="114">
        <v>2008</v>
      </c>
      <c r="L182" s="117">
        <f>INDEX('2. Reguleringsparameters'!$D$46:$E$50,MATCH('3. Investeringen'!C182,'2. Reguleringsparameters'!$B$46:$B$50,0),MATCH('3. Investeringen'!F182,'2. Reguleringsparameters'!$D$43:$E$43,0))</f>
        <v>1</v>
      </c>
      <c r="M182" s="117">
        <f t="shared" si="13"/>
        <v>20</v>
      </c>
      <c r="N182" s="171">
        <f t="shared" si="14"/>
        <v>2011</v>
      </c>
      <c r="O182" s="85">
        <v>2880931.2902828115</v>
      </c>
      <c r="P182" s="85">
        <v>2880931.2902828115</v>
      </c>
      <c r="Q182" s="105"/>
    </row>
    <row r="183" spans="2:17" s="79" customFormat="1" x14ac:dyDescent="0.2">
      <c r="B183" s="85">
        <v>169</v>
      </c>
      <c r="C183" s="85" t="s">
        <v>154</v>
      </c>
      <c r="D183" s="85" t="s">
        <v>156</v>
      </c>
      <c r="E183" s="85" t="s">
        <v>228</v>
      </c>
      <c r="F183" s="85" t="s">
        <v>124</v>
      </c>
      <c r="G183" s="87" t="str">
        <f t="shared" si="15"/>
        <v>Start-GAW excl. bijzonderheden TD</v>
      </c>
      <c r="H183" s="87">
        <f t="shared" si="17"/>
        <v>1</v>
      </c>
      <c r="I183" s="87">
        <f t="shared" si="17"/>
        <v>0</v>
      </c>
      <c r="J183" s="85">
        <v>32.29999999999999</v>
      </c>
      <c r="K183" s="114">
        <v>2004</v>
      </c>
      <c r="L183" s="117">
        <f>INDEX('2. Reguleringsparameters'!$D$46:$E$50,MATCH('3. Investeringen'!C183,'2. Reguleringsparameters'!$B$46:$B$50,0),MATCH('3. Investeringen'!F183,'2. Reguleringsparameters'!$D$43:$E$43,0))</f>
        <v>0</v>
      </c>
      <c r="M183" s="117">
        <f t="shared" si="13"/>
        <v>25.299999999999955</v>
      </c>
      <c r="N183" s="171">
        <f t="shared" si="14"/>
        <v>2011</v>
      </c>
      <c r="O183" s="85">
        <v>24403064.086687304</v>
      </c>
      <c r="P183" s="85">
        <v>26650970.891563714</v>
      </c>
      <c r="Q183" s="105"/>
    </row>
    <row r="184" spans="2:17" s="79" customFormat="1" x14ac:dyDescent="0.2">
      <c r="B184" s="85">
        <v>170</v>
      </c>
      <c r="C184" s="85" t="s">
        <v>146</v>
      </c>
      <c r="D184" s="85" t="s">
        <v>155</v>
      </c>
      <c r="E184" s="85" t="s">
        <v>228</v>
      </c>
      <c r="F184" s="85" t="s">
        <v>124</v>
      </c>
      <c r="G184" s="87" t="str">
        <f t="shared" si="15"/>
        <v>Nieuwe investeringen TD</v>
      </c>
      <c r="H184" s="87">
        <f t="shared" si="17"/>
        <v>1</v>
      </c>
      <c r="I184" s="87">
        <f t="shared" si="17"/>
        <v>0</v>
      </c>
      <c r="J184" s="85">
        <v>55</v>
      </c>
      <c r="K184" s="114">
        <v>2004</v>
      </c>
      <c r="L184" s="117">
        <f>INDEX('2. Reguleringsparameters'!$D$46:$E$50,MATCH('3. Investeringen'!C184,'2. Reguleringsparameters'!$B$46:$B$50,0),MATCH('3. Investeringen'!F184,'2. Reguleringsparameters'!$D$43:$E$43,0))</f>
        <v>0.5</v>
      </c>
      <c r="M184" s="117">
        <f t="shared" si="13"/>
        <v>48.5</v>
      </c>
      <c r="N184" s="171">
        <f t="shared" si="14"/>
        <v>2011</v>
      </c>
      <c r="O184" s="85">
        <v>82381.112363636363</v>
      </c>
      <c r="P184" s="85">
        <v>89969.711173100281</v>
      </c>
      <c r="Q184" s="105"/>
    </row>
    <row r="185" spans="2:17" s="79" customFormat="1" x14ac:dyDescent="0.2">
      <c r="B185" s="85">
        <v>171</v>
      </c>
      <c r="C185" s="85" t="s">
        <v>146</v>
      </c>
      <c r="D185" s="85" t="s">
        <v>155</v>
      </c>
      <c r="E185" s="85" t="s">
        <v>228</v>
      </c>
      <c r="F185" s="85" t="s">
        <v>124</v>
      </c>
      <c r="G185" s="87" t="str">
        <f t="shared" si="15"/>
        <v>Nieuwe investeringen TD</v>
      </c>
      <c r="H185" s="87">
        <f t="shared" si="17"/>
        <v>1</v>
      </c>
      <c r="I185" s="87">
        <f t="shared" si="17"/>
        <v>0</v>
      </c>
      <c r="J185" s="85">
        <v>45</v>
      </c>
      <c r="K185" s="114">
        <v>2004</v>
      </c>
      <c r="L185" s="117">
        <f>INDEX('2. Reguleringsparameters'!$D$46:$E$50,MATCH('3. Investeringen'!C185,'2. Reguleringsparameters'!$B$46:$B$50,0),MATCH('3. Investeringen'!F185,'2. Reguleringsparameters'!$D$43:$E$43,0))</f>
        <v>0.5</v>
      </c>
      <c r="M185" s="117">
        <f t="shared" si="13"/>
        <v>38.5</v>
      </c>
      <c r="N185" s="171">
        <f t="shared" si="14"/>
        <v>2011</v>
      </c>
      <c r="O185" s="85">
        <v>326809.91077777778</v>
      </c>
      <c r="P185" s="85">
        <v>356914.25422123855</v>
      </c>
      <c r="Q185" s="105"/>
    </row>
    <row r="186" spans="2:17" s="79" customFormat="1" x14ac:dyDescent="0.2">
      <c r="B186" s="85">
        <v>172</v>
      </c>
      <c r="C186" s="85" t="s">
        <v>146</v>
      </c>
      <c r="D186" s="85" t="s">
        <v>155</v>
      </c>
      <c r="E186" s="85" t="s">
        <v>228</v>
      </c>
      <c r="F186" s="85" t="s">
        <v>124</v>
      </c>
      <c r="G186" s="87" t="str">
        <f t="shared" si="15"/>
        <v>Nieuwe investeringen TD</v>
      </c>
      <c r="H186" s="87">
        <f t="shared" si="17"/>
        <v>1</v>
      </c>
      <c r="I186" s="87">
        <f t="shared" si="17"/>
        <v>0</v>
      </c>
      <c r="J186" s="85">
        <v>30</v>
      </c>
      <c r="K186" s="114">
        <v>2004</v>
      </c>
      <c r="L186" s="117">
        <f>INDEX('2. Reguleringsparameters'!$D$46:$E$50,MATCH('3. Investeringen'!C186,'2. Reguleringsparameters'!$B$46:$B$50,0),MATCH('3. Investeringen'!F186,'2. Reguleringsparameters'!$D$43:$E$43,0))</f>
        <v>0.5</v>
      </c>
      <c r="M186" s="117">
        <f t="shared" si="13"/>
        <v>23.5</v>
      </c>
      <c r="N186" s="171">
        <f t="shared" si="14"/>
        <v>2011</v>
      </c>
      <c r="O186" s="85">
        <v>53383.250166666665</v>
      </c>
      <c r="P186" s="85">
        <v>58300.68884935791</v>
      </c>
      <c r="Q186" s="105"/>
    </row>
    <row r="187" spans="2:17" s="79" customFormat="1" x14ac:dyDescent="0.2">
      <c r="B187" s="85">
        <v>173</v>
      </c>
      <c r="C187" s="85" t="s">
        <v>146</v>
      </c>
      <c r="D187" s="85" t="s">
        <v>155</v>
      </c>
      <c r="E187" s="85" t="s">
        <v>228</v>
      </c>
      <c r="F187" s="85" t="s">
        <v>124</v>
      </c>
      <c r="G187" s="87" t="str">
        <f t="shared" si="15"/>
        <v>Nieuwe investeringen TD</v>
      </c>
      <c r="H187" s="87">
        <f t="shared" si="17"/>
        <v>1</v>
      </c>
      <c r="I187" s="87">
        <f t="shared" si="17"/>
        <v>0</v>
      </c>
      <c r="J187" s="85">
        <v>55</v>
      </c>
      <c r="K187" s="114">
        <v>2005</v>
      </c>
      <c r="L187" s="117">
        <f>INDEX('2. Reguleringsparameters'!$D$46:$E$50,MATCH('3. Investeringen'!C187,'2. Reguleringsparameters'!$B$46:$B$50,0),MATCH('3. Investeringen'!F187,'2. Reguleringsparameters'!$D$43:$E$43,0))</f>
        <v>0.5</v>
      </c>
      <c r="M187" s="117">
        <f t="shared" si="13"/>
        <v>49.5</v>
      </c>
      <c r="N187" s="171">
        <f t="shared" si="14"/>
        <v>2011</v>
      </c>
      <c r="O187" s="85">
        <v>-2051.5770000000002</v>
      </c>
      <c r="P187" s="85">
        <v>-2216.1815780526708</v>
      </c>
      <c r="Q187" s="105"/>
    </row>
    <row r="188" spans="2:17" s="79" customFormat="1" x14ac:dyDescent="0.2">
      <c r="B188" s="85">
        <v>174</v>
      </c>
      <c r="C188" s="85" t="s">
        <v>146</v>
      </c>
      <c r="D188" s="85" t="s">
        <v>155</v>
      </c>
      <c r="E188" s="85" t="s">
        <v>228</v>
      </c>
      <c r="F188" s="85" t="s">
        <v>124</v>
      </c>
      <c r="G188" s="87" t="str">
        <f t="shared" si="15"/>
        <v>Nieuwe investeringen TD</v>
      </c>
      <c r="H188" s="87">
        <f t="shared" si="17"/>
        <v>1</v>
      </c>
      <c r="I188" s="87">
        <f t="shared" si="17"/>
        <v>0</v>
      </c>
      <c r="J188" s="85">
        <v>45</v>
      </c>
      <c r="K188" s="114">
        <v>2005</v>
      </c>
      <c r="L188" s="117">
        <f>INDEX('2. Reguleringsparameters'!$D$46:$E$50,MATCH('3. Investeringen'!C188,'2. Reguleringsparameters'!$B$46:$B$50,0),MATCH('3. Investeringen'!F188,'2. Reguleringsparameters'!$D$43:$E$43,0))</f>
        <v>0.5</v>
      </c>
      <c r="M188" s="117">
        <f t="shared" si="13"/>
        <v>39.5</v>
      </c>
      <c r="N188" s="171">
        <f t="shared" si="14"/>
        <v>2011</v>
      </c>
      <c r="O188" s="85">
        <v>244202.49144444446</v>
      </c>
      <c r="P188" s="85">
        <v>263795.63762595435</v>
      </c>
      <c r="Q188" s="105"/>
    </row>
    <row r="189" spans="2:17" s="79" customFormat="1" x14ac:dyDescent="0.2">
      <c r="B189" s="85">
        <v>175</v>
      </c>
      <c r="C189" s="85" t="s">
        <v>146</v>
      </c>
      <c r="D189" s="85" t="s">
        <v>155</v>
      </c>
      <c r="E189" s="85" t="s">
        <v>228</v>
      </c>
      <c r="F189" s="85" t="s">
        <v>124</v>
      </c>
      <c r="G189" s="87" t="str">
        <f t="shared" si="15"/>
        <v>Nieuwe investeringen TD</v>
      </c>
      <c r="H189" s="87">
        <f t="shared" si="17"/>
        <v>1</v>
      </c>
      <c r="I189" s="87">
        <f t="shared" si="17"/>
        <v>0</v>
      </c>
      <c r="J189" s="85">
        <v>30</v>
      </c>
      <c r="K189" s="114">
        <v>2005</v>
      </c>
      <c r="L189" s="117">
        <f>INDEX('2. Reguleringsparameters'!$D$46:$E$50,MATCH('3. Investeringen'!C189,'2. Reguleringsparameters'!$B$46:$B$50,0),MATCH('3. Investeringen'!F189,'2. Reguleringsparameters'!$D$43:$E$43,0))</f>
        <v>0.5</v>
      </c>
      <c r="M189" s="117">
        <f t="shared" si="13"/>
        <v>24.5</v>
      </c>
      <c r="N189" s="171">
        <f t="shared" si="14"/>
        <v>2011</v>
      </c>
      <c r="O189" s="85">
        <v>4859.6729999999998</v>
      </c>
      <c r="P189" s="85">
        <v>5249.5800927578894</v>
      </c>
      <c r="Q189" s="105"/>
    </row>
    <row r="190" spans="2:17" s="79" customFormat="1" x14ac:dyDescent="0.2">
      <c r="B190" s="85">
        <v>176</v>
      </c>
      <c r="C190" s="85" t="s">
        <v>146</v>
      </c>
      <c r="D190" s="85" t="s">
        <v>155</v>
      </c>
      <c r="E190" s="85" t="s">
        <v>228</v>
      </c>
      <c r="F190" s="85" t="s">
        <v>124</v>
      </c>
      <c r="G190" s="87" t="str">
        <f t="shared" si="15"/>
        <v>Nieuwe investeringen TD</v>
      </c>
      <c r="H190" s="87">
        <f t="shared" si="17"/>
        <v>1</v>
      </c>
      <c r="I190" s="87">
        <f t="shared" si="17"/>
        <v>0</v>
      </c>
      <c r="J190" s="85">
        <v>45</v>
      </c>
      <c r="K190" s="114">
        <v>2006</v>
      </c>
      <c r="L190" s="117">
        <f>INDEX('2. Reguleringsparameters'!$D$46:$E$50,MATCH('3. Investeringen'!C190,'2. Reguleringsparameters'!$B$46:$B$50,0),MATCH('3. Investeringen'!F190,'2. Reguleringsparameters'!$D$43:$E$43,0))</f>
        <v>0.5</v>
      </c>
      <c r="M190" s="117">
        <f t="shared" si="13"/>
        <v>40.5</v>
      </c>
      <c r="N190" s="171">
        <f t="shared" si="14"/>
        <v>2011</v>
      </c>
      <c r="O190" s="85">
        <v>256917.65399999998</v>
      </c>
      <c r="P190" s="85">
        <v>272623.75078754523</v>
      </c>
      <c r="Q190" s="105"/>
    </row>
    <row r="191" spans="2:17" s="79" customFormat="1" x14ac:dyDescent="0.2">
      <c r="B191" s="85">
        <v>177</v>
      </c>
      <c r="C191" s="85" t="s">
        <v>146</v>
      </c>
      <c r="D191" s="85" t="s">
        <v>155</v>
      </c>
      <c r="E191" s="85" t="s">
        <v>228</v>
      </c>
      <c r="F191" s="85" t="s">
        <v>124</v>
      </c>
      <c r="G191" s="87" t="str">
        <f t="shared" si="15"/>
        <v>Nieuwe investeringen TD</v>
      </c>
      <c r="H191" s="87">
        <f t="shared" si="17"/>
        <v>1</v>
      </c>
      <c r="I191" s="87">
        <f t="shared" si="17"/>
        <v>0</v>
      </c>
      <c r="J191" s="85">
        <v>30</v>
      </c>
      <c r="K191" s="114">
        <v>2006</v>
      </c>
      <c r="L191" s="117">
        <f>INDEX('2. Reguleringsparameters'!$D$46:$E$50,MATCH('3. Investeringen'!C191,'2. Reguleringsparameters'!$B$46:$B$50,0),MATCH('3. Investeringen'!F191,'2. Reguleringsparameters'!$D$43:$E$43,0))</f>
        <v>0.5</v>
      </c>
      <c r="M191" s="117">
        <f t="shared" si="13"/>
        <v>25.5</v>
      </c>
      <c r="N191" s="171">
        <f t="shared" si="14"/>
        <v>2011</v>
      </c>
      <c r="O191" s="85">
        <v>-62.05</v>
      </c>
      <c r="P191" s="85">
        <v>-65.843290536847178</v>
      </c>
      <c r="Q191" s="105"/>
    </row>
    <row r="192" spans="2:17" s="79" customFormat="1" x14ac:dyDescent="0.2">
      <c r="B192" s="85">
        <v>178</v>
      </c>
      <c r="C192" s="85" t="s">
        <v>146</v>
      </c>
      <c r="D192" s="85" t="s">
        <v>155</v>
      </c>
      <c r="E192" s="85" t="s">
        <v>228</v>
      </c>
      <c r="F192" s="85" t="s">
        <v>124</v>
      </c>
      <c r="G192" s="87" t="str">
        <f t="shared" si="15"/>
        <v>Nieuwe investeringen TD</v>
      </c>
      <c r="H192" s="87">
        <f t="shared" si="17"/>
        <v>1</v>
      </c>
      <c r="I192" s="87">
        <f t="shared" si="17"/>
        <v>0</v>
      </c>
      <c r="J192" s="85">
        <v>45</v>
      </c>
      <c r="K192" s="114">
        <v>2007</v>
      </c>
      <c r="L192" s="117">
        <f>INDEX('2. Reguleringsparameters'!$D$46:$E$50,MATCH('3. Investeringen'!C192,'2. Reguleringsparameters'!$B$46:$B$50,0),MATCH('3. Investeringen'!F192,'2. Reguleringsparameters'!$D$43:$E$43,0))</f>
        <v>0.5</v>
      </c>
      <c r="M192" s="117">
        <f t="shared" si="13"/>
        <v>41.5</v>
      </c>
      <c r="N192" s="171">
        <f t="shared" si="14"/>
        <v>2011</v>
      </c>
      <c r="O192" s="85">
        <v>204781.8698888889</v>
      </c>
      <c r="P192" s="85">
        <v>214300.55223284892</v>
      </c>
      <c r="Q192" s="105"/>
    </row>
    <row r="193" spans="2:17" s="79" customFormat="1" x14ac:dyDescent="0.2">
      <c r="B193" s="85">
        <v>179</v>
      </c>
      <c r="C193" s="85" t="s">
        <v>146</v>
      </c>
      <c r="D193" s="85" t="s">
        <v>155</v>
      </c>
      <c r="E193" s="85" t="s">
        <v>228</v>
      </c>
      <c r="F193" s="85" t="s">
        <v>124</v>
      </c>
      <c r="G193" s="87" t="str">
        <f t="shared" si="15"/>
        <v>Nieuwe investeringen TD</v>
      </c>
      <c r="H193" s="87">
        <f t="shared" si="17"/>
        <v>1</v>
      </c>
      <c r="I193" s="87">
        <f t="shared" si="17"/>
        <v>0</v>
      </c>
      <c r="J193" s="85">
        <v>30</v>
      </c>
      <c r="K193" s="114">
        <v>2007</v>
      </c>
      <c r="L193" s="117">
        <f>INDEX('2. Reguleringsparameters'!$D$46:$E$50,MATCH('3. Investeringen'!C193,'2. Reguleringsparameters'!$B$46:$B$50,0),MATCH('3. Investeringen'!F193,'2. Reguleringsparameters'!$D$43:$E$43,0))</f>
        <v>0.5</v>
      </c>
      <c r="M193" s="117">
        <f t="shared" si="13"/>
        <v>26.5</v>
      </c>
      <c r="N193" s="171">
        <f t="shared" si="14"/>
        <v>2011</v>
      </c>
      <c r="O193" s="85">
        <v>6277.7263333333331</v>
      </c>
      <c r="P193" s="85">
        <v>6569.5279603120061</v>
      </c>
      <c r="Q193" s="105"/>
    </row>
    <row r="194" spans="2:17" s="79" customFormat="1" x14ac:dyDescent="0.2">
      <c r="B194" s="85">
        <v>180</v>
      </c>
      <c r="C194" s="85" t="s">
        <v>146</v>
      </c>
      <c r="D194" s="85" t="s">
        <v>155</v>
      </c>
      <c r="E194" s="85" t="s">
        <v>228</v>
      </c>
      <c r="F194" s="85" t="s">
        <v>124</v>
      </c>
      <c r="G194" s="87" t="str">
        <f t="shared" si="15"/>
        <v>Nieuwe investeringen TD</v>
      </c>
      <c r="H194" s="87">
        <f t="shared" si="17"/>
        <v>1</v>
      </c>
      <c r="I194" s="87">
        <f t="shared" si="17"/>
        <v>0</v>
      </c>
      <c r="J194" s="85">
        <v>5</v>
      </c>
      <c r="K194" s="114">
        <v>2007</v>
      </c>
      <c r="L194" s="117">
        <f>INDEX('2. Reguleringsparameters'!$D$46:$E$50,MATCH('3. Investeringen'!C194,'2. Reguleringsparameters'!$B$46:$B$50,0),MATCH('3. Investeringen'!F194,'2. Reguleringsparameters'!$D$43:$E$43,0))</f>
        <v>0.5</v>
      </c>
      <c r="M194" s="117">
        <f t="shared" si="13"/>
        <v>1.5</v>
      </c>
      <c r="N194" s="171">
        <f t="shared" si="14"/>
        <v>2011</v>
      </c>
      <c r="O194" s="85">
        <v>400197.06299999997</v>
      </c>
      <c r="P194" s="85">
        <v>418799.04529340152</v>
      </c>
      <c r="Q194" s="105"/>
    </row>
    <row r="195" spans="2:17" s="79" customFormat="1" x14ac:dyDescent="0.2">
      <c r="B195" s="85">
        <v>181</v>
      </c>
      <c r="C195" s="85" t="s">
        <v>146</v>
      </c>
      <c r="D195" s="85" t="s">
        <v>155</v>
      </c>
      <c r="E195" s="85" t="s">
        <v>228</v>
      </c>
      <c r="F195" s="85" t="s">
        <v>124</v>
      </c>
      <c r="G195" s="87" t="str">
        <f t="shared" si="15"/>
        <v>Nieuwe investeringen TD</v>
      </c>
      <c r="H195" s="87">
        <f t="shared" ref="H195:I210" si="18">IF($F195=H$14,1,0)</f>
        <v>1</v>
      </c>
      <c r="I195" s="87">
        <f t="shared" si="18"/>
        <v>0</v>
      </c>
      <c r="J195" s="85">
        <v>55</v>
      </c>
      <c r="K195" s="114">
        <v>2008</v>
      </c>
      <c r="L195" s="117">
        <f>INDEX('2. Reguleringsparameters'!$D$46:$E$50,MATCH('3. Investeringen'!C195,'2. Reguleringsparameters'!$B$46:$B$50,0),MATCH('3. Investeringen'!F195,'2. Reguleringsparameters'!$D$43:$E$43,0))</f>
        <v>0.5</v>
      </c>
      <c r="M195" s="117">
        <f t="shared" si="13"/>
        <v>52.5</v>
      </c>
      <c r="N195" s="171">
        <f t="shared" si="14"/>
        <v>2011</v>
      </c>
      <c r="O195" s="85">
        <v>12886.363636363636</v>
      </c>
      <c r="P195" s="85">
        <v>13338.623454545452</v>
      </c>
      <c r="Q195" s="105"/>
    </row>
    <row r="196" spans="2:17" s="79" customFormat="1" x14ac:dyDescent="0.2">
      <c r="B196" s="85">
        <v>182</v>
      </c>
      <c r="C196" s="85" t="s">
        <v>146</v>
      </c>
      <c r="D196" s="85" t="s">
        <v>155</v>
      </c>
      <c r="E196" s="85" t="s">
        <v>228</v>
      </c>
      <c r="F196" s="85" t="s">
        <v>124</v>
      </c>
      <c r="G196" s="87" t="str">
        <f t="shared" si="15"/>
        <v>Nieuwe investeringen TD</v>
      </c>
      <c r="H196" s="87">
        <f t="shared" si="18"/>
        <v>1</v>
      </c>
      <c r="I196" s="87">
        <f t="shared" si="18"/>
        <v>0</v>
      </c>
      <c r="J196" s="85">
        <v>45</v>
      </c>
      <c r="K196" s="114">
        <v>2008</v>
      </c>
      <c r="L196" s="117">
        <f>INDEX('2. Reguleringsparameters'!$D$46:$E$50,MATCH('3. Investeringen'!C196,'2. Reguleringsparameters'!$B$46:$B$50,0),MATCH('3. Investeringen'!F196,'2. Reguleringsparameters'!$D$43:$E$43,0))</f>
        <v>0.5</v>
      </c>
      <c r="M196" s="117">
        <f t="shared" si="13"/>
        <v>42.5</v>
      </c>
      <c r="N196" s="171">
        <f t="shared" si="14"/>
        <v>2011</v>
      </c>
      <c r="O196" s="85">
        <v>194408.14666666667</v>
      </c>
      <c r="P196" s="85">
        <v>201231.09498208002</v>
      </c>
      <c r="Q196" s="105"/>
    </row>
    <row r="197" spans="2:17" s="79" customFormat="1" x14ac:dyDescent="0.2">
      <c r="B197" s="85">
        <v>183</v>
      </c>
      <c r="C197" s="85" t="s">
        <v>146</v>
      </c>
      <c r="D197" s="85" t="s">
        <v>155</v>
      </c>
      <c r="E197" s="85" t="s">
        <v>228</v>
      </c>
      <c r="F197" s="85" t="s">
        <v>124</v>
      </c>
      <c r="G197" s="87" t="str">
        <f t="shared" si="15"/>
        <v>Nieuwe investeringen TD</v>
      </c>
      <c r="H197" s="87">
        <f t="shared" si="18"/>
        <v>1</v>
      </c>
      <c r="I197" s="87">
        <f t="shared" si="18"/>
        <v>0</v>
      </c>
      <c r="J197" s="85">
        <v>30</v>
      </c>
      <c r="K197" s="114">
        <v>2008</v>
      </c>
      <c r="L197" s="117">
        <f>INDEX('2. Reguleringsparameters'!$D$46:$E$50,MATCH('3. Investeringen'!C197,'2. Reguleringsparameters'!$B$46:$B$50,0),MATCH('3. Investeringen'!F197,'2. Reguleringsparameters'!$D$43:$E$43,0))</f>
        <v>0.5</v>
      </c>
      <c r="M197" s="117">
        <f t="shared" si="13"/>
        <v>27.5</v>
      </c>
      <c r="N197" s="171">
        <f t="shared" si="14"/>
        <v>2011</v>
      </c>
      <c r="O197" s="85">
        <v>91259.281666666662</v>
      </c>
      <c r="P197" s="85">
        <v>94462.117416039997</v>
      </c>
      <c r="Q197" s="105"/>
    </row>
    <row r="198" spans="2:17" s="79" customFormat="1" x14ac:dyDescent="0.2">
      <c r="B198" s="85">
        <v>184</v>
      </c>
      <c r="C198" s="85" t="s">
        <v>146</v>
      </c>
      <c r="D198" s="85" t="s">
        <v>155</v>
      </c>
      <c r="E198" s="85" t="s">
        <v>228</v>
      </c>
      <c r="F198" s="85" t="s">
        <v>124</v>
      </c>
      <c r="G198" s="87" t="str">
        <f t="shared" si="15"/>
        <v>Nieuwe investeringen TD</v>
      </c>
      <c r="H198" s="87">
        <f t="shared" si="18"/>
        <v>1</v>
      </c>
      <c r="I198" s="87">
        <f t="shared" si="18"/>
        <v>0</v>
      </c>
      <c r="J198" s="85">
        <v>5</v>
      </c>
      <c r="K198" s="114">
        <v>2008</v>
      </c>
      <c r="L198" s="117">
        <f>INDEX('2. Reguleringsparameters'!$D$46:$E$50,MATCH('3. Investeringen'!C198,'2. Reguleringsparameters'!$B$46:$B$50,0),MATCH('3. Investeringen'!F198,'2. Reguleringsparameters'!$D$43:$E$43,0))</f>
        <v>0.5</v>
      </c>
      <c r="M198" s="117">
        <f t="shared" si="13"/>
        <v>2.5</v>
      </c>
      <c r="N198" s="171">
        <f t="shared" si="14"/>
        <v>2011</v>
      </c>
      <c r="O198" s="85">
        <v>126483.655</v>
      </c>
      <c r="P198" s="85">
        <v>130922.72535588</v>
      </c>
      <c r="Q198" s="105"/>
    </row>
    <row r="199" spans="2:17" s="79" customFormat="1" x14ac:dyDescent="0.2">
      <c r="B199" s="85">
        <v>185</v>
      </c>
      <c r="C199" s="85" t="s">
        <v>146</v>
      </c>
      <c r="D199" s="85" t="s">
        <v>155</v>
      </c>
      <c r="E199" s="85" t="s">
        <v>228</v>
      </c>
      <c r="F199" s="85" t="s">
        <v>124</v>
      </c>
      <c r="G199" s="87" t="str">
        <f t="shared" si="15"/>
        <v>Nieuwe investeringen TD</v>
      </c>
      <c r="H199" s="87">
        <f t="shared" si="18"/>
        <v>1</v>
      </c>
      <c r="I199" s="87">
        <f t="shared" si="18"/>
        <v>0</v>
      </c>
      <c r="J199" s="85">
        <v>55</v>
      </c>
      <c r="K199" s="114">
        <v>2009</v>
      </c>
      <c r="L199" s="117">
        <f>INDEX('2. Reguleringsparameters'!$D$46:$E$50,MATCH('3. Investeringen'!C199,'2. Reguleringsparameters'!$B$46:$B$50,0),MATCH('3. Investeringen'!F199,'2. Reguleringsparameters'!$D$43:$E$43,0))</f>
        <v>0.5</v>
      </c>
      <c r="M199" s="117">
        <f t="shared" si="13"/>
        <v>53.5</v>
      </c>
      <c r="N199" s="171">
        <f t="shared" si="14"/>
        <v>2011</v>
      </c>
      <c r="O199" s="85">
        <v>235248.31290909095</v>
      </c>
      <c r="P199" s="85">
        <v>235954.05784781819</v>
      </c>
      <c r="Q199" s="105"/>
    </row>
    <row r="200" spans="2:17" s="79" customFormat="1" x14ac:dyDescent="0.2">
      <c r="B200" s="85">
        <v>186</v>
      </c>
      <c r="C200" s="85" t="s">
        <v>146</v>
      </c>
      <c r="D200" s="85" t="s">
        <v>155</v>
      </c>
      <c r="E200" s="85" t="s">
        <v>228</v>
      </c>
      <c r="F200" s="85" t="s">
        <v>124</v>
      </c>
      <c r="G200" s="87" t="str">
        <f t="shared" si="15"/>
        <v>Nieuwe investeringen TD</v>
      </c>
      <c r="H200" s="87">
        <f t="shared" si="18"/>
        <v>1</v>
      </c>
      <c r="I200" s="87">
        <f t="shared" si="18"/>
        <v>0</v>
      </c>
      <c r="J200" s="85">
        <v>45</v>
      </c>
      <c r="K200" s="114">
        <v>2009</v>
      </c>
      <c r="L200" s="117">
        <f>INDEX('2. Reguleringsparameters'!$D$46:$E$50,MATCH('3. Investeringen'!C200,'2. Reguleringsparameters'!$B$46:$B$50,0),MATCH('3. Investeringen'!F200,'2. Reguleringsparameters'!$D$43:$E$43,0))</f>
        <v>0.5</v>
      </c>
      <c r="M200" s="117">
        <f t="shared" si="13"/>
        <v>43.5</v>
      </c>
      <c r="N200" s="171">
        <f t="shared" si="14"/>
        <v>2011</v>
      </c>
      <c r="O200" s="85">
        <v>213759.42533333332</v>
      </c>
      <c r="P200" s="85">
        <v>214400.70360933329</v>
      </c>
      <c r="Q200" s="105"/>
    </row>
    <row r="201" spans="2:17" s="79" customFormat="1" x14ac:dyDescent="0.2">
      <c r="B201" s="85">
        <v>187</v>
      </c>
      <c r="C201" s="85" t="s">
        <v>146</v>
      </c>
      <c r="D201" s="85" t="s">
        <v>155</v>
      </c>
      <c r="E201" s="85" t="s">
        <v>228</v>
      </c>
      <c r="F201" s="85" t="s">
        <v>124</v>
      </c>
      <c r="G201" s="87" t="str">
        <f t="shared" si="15"/>
        <v>Nieuwe investeringen TD</v>
      </c>
      <c r="H201" s="87">
        <f t="shared" si="18"/>
        <v>1</v>
      </c>
      <c r="I201" s="87">
        <f t="shared" si="18"/>
        <v>0</v>
      </c>
      <c r="J201" s="85">
        <v>30</v>
      </c>
      <c r="K201" s="114">
        <v>2009</v>
      </c>
      <c r="L201" s="117">
        <f>INDEX('2. Reguleringsparameters'!$D$46:$E$50,MATCH('3. Investeringen'!C201,'2. Reguleringsparameters'!$B$46:$B$50,0),MATCH('3. Investeringen'!F201,'2. Reguleringsparameters'!$D$43:$E$43,0))</f>
        <v>0.5</v>
      </c>
      <c r="M201" s="117">
        <f t="shared" si="13"/>
        <v>28.5</v>
      </c>
      <c r="N201" s="171">
        <f t="shared" si="14"/>
        <v>2011</v>
      </c>
      <c r="O201" s="85">
        <v>21263.0805</v>
      </c>
      <c r="P201" s="85">
        <v>21326.869741499999</v>
      </c>
      <c r="Q201" s="105"/>
    </row>
    <row r="202" spans="2:17" s="79" customFormat="1" x14ac:dyDescent="0.2">
      <c r="B202" s="85">
        <v>188</v>
      </c>
      <c r="C202" s="85" t="s">
        <v>146</v>
      </c>
      <c r="D202" s="85" t="s">
        <v>155</v>
      </c>
      <c r="E202" s="85" t="s">
        <v>228</v>
      </c>
      <c r="F202" s="85" t="s">
        <v>124</v>
      </c>
      <c r="G202" s="87" t="str">
        <f t="shared" si="15"/>
        <v>Nieuwe investeringen TD</v>
      </c>
      <c r="H202" s="87">
        <f t="shared" si="18"/>
        <v>1</v>
      </c>
      <c r="I202" s="87">
        <f t="shared" si="18"/>
        <v>0</v>
      </c>
      <c r="J202" s="85">
        <v>55</v>
      </c>
      <c r="K202" s="114">
        <v>2010</v>
      </c>
      <c r="L202" s="117">
        <f>INDEX('2. Reguleringsparameters'!$D$46:$E$50,MATCH('3. Investeringen'!C202,'2. Reguleringsparameters'!$B$46:$B$50,0),MATCH('3. Investeringen'!F202,'2. Reguleringsparameters'!$D$43:$E$43,0))</f>
        <v>0.5</v>
      </c>
      <c r="M202" s="117">
        <f t="shared" si="13"/>
        <v>54.5</v>
      </c>
      <c r="N202" s="171">
        <f t="shared" si="14"/>
        <v>2011</v>
      </c>
      <c r="O202" s="85">
        <v>-35966.585470954553</v>
      </c>
      <c r="P202" s="85">
        <v>-35966.585470954553</v>
      </c>
      <c r="Q202" s="105"/>
    </row>
    <row r="203" spans="2:17" s="79" customFormat="1" x14ac:dyDescent="0.2">
      <c r="B203" s="85">
        <v>189</v>
      </c>
      <c r="C203" s="85" t="s">
        <v>146</v>
      </c>
      <c r="D203" s="85" t="s">
        <v>155</v>
      </c>
      <c r="E203" s="85" t="s">
        <v>228</v>
      </c>
      <c r="F203" s="85" t="s">
        <v>124</v>
      </c>
      <c r="G203" s="87" t="str">
        <f t="shared" si="15"/>
        <v>Nieuwe investeringen TD</v>
      </c>
      <c r="H203" s="87">
        <f t="shared" si="18"/>
        <v>1</v>
      </c>
      <c r="I203" s="87">
        <f t="shared" si="18"/>
        <v>0</v>
      </c>
      <c r="J203" s="85">
        <v>45</v>
      </c>
      <c r="K203" s="114">
        <v>2010</v>
      </c>
      <c r="L203" s="117">
        <f>INDEX('2. Reguleringsparameters'!$D$46:$E$50,MATCH('3. Investeringen'!C203,'2. Reguleringsparameters'!$B$46:$B$50,0),MATCH('3. Investeringen'!F203,'2. Reguleringsparameters'!$D$43:$E$43,0))</f>
        <v>0.5</v>
      </c>
      <c r="M203" s="117">
        <f t="shared" si="13"/>
        <v>44.5</v>
      </c>
      <c r="N203" s="171">
        <f t="shared" si="14"/>
        <v>2011</v>
      </c>
      <c r="O203" s="85">
        <v>114870.77554866667</v>
      </c>
      <c r="P203" s="85">
        <v>114870.77554866667</v>
      </c>
      <c r="Q203" s="105"/>
    </row>
    <row r="204" spans="2:17" s="79" customFormat="1" x14ac:dyDescent="0.2">
      <c r="B204" s="85">
        <v>190</v>
      </c>
      <c r="C204" s="85" t="s">
        <v>146</v>
      </c>
      <c r="D204" s="85" t="s">
        <v>155</v>
      </c>
      <c r="E204" s="85" t="s">
        <v>228</v>
      </c>
      <c r="F204" s="85" t="s">
        <v>124</v>
      </c>
      <c r="G204" s="87" t="str">
        <f t="shared" si="15"/>
        <v>Nieuwe investeringen TD</v>
      </c>
      <c r="H204" s="87">
        <f t="shared" si="18"/>
        <v>1</v>
      </c>
      <c r="I204" s="87">
        <f t="shared" si="18"/>
        <v>0</v>
      </c>
      <c r="J204" s="85">
        <v>30</v>
      </c>
      <c r="K204" s="114">
        <v>2010</v>
      </c>
      <c r="L204" s="117">
        <f>INDEX('2. Reguleringsparameters'!$D$46:$E$50,MATCH('3. Investeringen'!C204,'2. Reguleringsparameters'!$B$46:$B$50,0),MATCH('3. Investeringen'!F204,'2. Reguleringsparameters'!$D$43:$E$43,0))</f>
        <v>0.5</v>
      </c>
      <c r="M204" s="117">
        <f t="shared" si="13"/>
        <v>29.5</v>
      </c>
      <c r="N204" s="171">
        <f t="shared" si="14"/>
        <v>2011</v>
      </c>
      <c r="O204" s="85">
        <v>-93013.649506000002</v>
      </c>
      <c r="P204" s="85">
        <v>-93013.649506000002</v>
      </c>
      <c r="Q204" s="105"/>
    </row>
    <row r="205" spans="2:17" s="79" customFormat="1" x14ac:dyDescent="0.2">
      <c r="B205" s="85">
        <v>191</v>
      </c>
      <c r="C205" s="85" t="s">
        <v>146</v>
      </c>
      <c r="D205" s="85" t="s">
        <v>155</v>
      </c>
      <c r="E205" s="85" t="s">
        <v>228</v>
      </c>
      <c r="F205" s="85" t="s">
        <v>125</v>
      </c>
      <c r="G205" s="87" t="str">
        <f t="shared" si="15"/>
        <v>Nieuwe investeringen AD</v>
      </c>
      <c r="H205" s="87">
        <f t="shared" si="18"/>
        <v>0</v>
      </c>
      <c r="I205" s="87">
        <f t="shared" si="18"/>
        <v>1</v>
      </c>
      <c r="J205" s="85">
        <v>39</v>
      </c>
      <c r="K205" s="114">
        <v>2009</v>
      </c>
      <c r="L205" s="117">
        <f>INDEX('2. Reguleringsparameters'!$D$46:$E$50,MATCH('3. Investeringen'!C205,'2. Reguleringsparameters'!$B$46:$B$50,0),MATCH('3. Investeringen'!F205,'2. Reguleringsparameters'!$D$43:$E$43,0))</f>
        <v>0.5</v>
      </c>
      <c r="M205" s="117">
        <f t="shared" si="13"/>
        <v>37.5</v>
      </c>
      <c r="N205" s="171">
        <f t="shared" si="14"/>
        <v>2011</v>
      </c>
      <c r="O205" s="85">
        <v>109187.59518820628</v>
      </c>
      <c r="P205" s="85">
        <v>109187.59518820628</v>
      </c>
      <c r="Q205" s="105"/>
    </row>
    <row r="206" spans="2:17" s="79" customFormat="1" x14ac:dyDescent="0.2">
      <c r="B206" s="85">
        <v>192</v>
      </c>
      <c r="C206" s="85" t="s">
        <v>146</v>
      </c>
      <c r="D206" s="85" t="s">
        <v>155</v>
      </c>
      <c r="E206" s="85" t="s">
        <v>228</v>
      </c>
      <c r="F206" s="85" t="s">
        <v>125</v>
      </c>
      <c r="G206" s="87" t="str">
        <f t="shared" si="15"/>
        <v>Nieuwe investeringen AD</v>
      </c>
      <c r="H206" s="87">
        <f t="shared" si="18"/>
        <v>0</v>
      </c>
      <c r="I206" s="87">
        <f t="shared" si="18"/>
        <v>1</v>
      </c>
      <c r="J206" s="85">
        <v>39</v>
      </c>
      <c r="K206" s="114">
        <v>2009</v>
      </c>
      <c r="L206" s="117">
        <f>INDEX('2. Reguleringsparameters'!$D$46:$E$50,MATCH('3. Investeringen'!C206,'2. Reguleringsparameters'!$B$46:$B$50,0),MATCH('3. Investeringen'!F206,'2. Reguleringsparameters'!$D$43:$E$43,0))</f>
        <v>0.5</v>
      </c>
      <c r="M206" s="117">
        <f t="shared" si="13"/>
        <v>37.5</v>
      </c>
      <c r="N206" s="171">
        <f t="shared" si="14"/>
        <v>2011</v>
      </c>
      <c r="O206" s="85">
        <v>5792.4784046252744</v>
      </c>
      <c r="P206" s="85">
        <v>5792.4784046252753</v>
      </c>
      <c r="Q206" s="105"/>
    </row>
    <row r="207" spans="2:17" s="79" customFormat="1" x14ac:dyDescent="0.2">
      <c r="B207" s="85">
        <v>193</v>
      </c>
      <c r="C207" s="85" t="s">
        <v>146</v>
      </c>
      <c r="D207" s="85" t="s">
        <v>155</v>
      </c>
      <c r="E207" s="85" t="s">
        <v>228</v>
      </c>
      <c r="F207" s="85" t="s">
        <v>125</v>
      </c>
      <c r="G207" s="87" t="str">
        <f t="shared" si="15"/>
        <v>Nieuwe investeringen AD</v>
      </c>
      <c r="H207" s="87">
        <f t="shared" si="18"/>
        <v>0</v>
      </c>
      <c r="I207" s="87">
        <f t="shared" si="18"/>
        <v>1</v>
      </c>
      <c r="J207" s="85">
        <v>39</v>
      </c>
      <c r="K207" s="114">
        <v>2010</v>
      </c>
      <c r="L207" s="117">
        <f>INDEX('2. Reguleringsparameters'!$D$46:$E$50,MATCH('3. Investeringen'!C207,'2. Reguleringsparameters'!$B$46:$B$50,0),MATCH('3. Investeringen'!F207,'2. Reguleringsparameters'!$D$43:$E$43,0))</f>
        <v>0.5</v>
      </c>
      <c r="M207" s="117">
        <f t="shared" ref="M207:M208" si="19">IF(OR(J207=0,J207+K207+L207&lt;2011),0,MIN(J207,J207+L207+K207-2011))</f>
        <v>38.5</v>
      </c>
      <c r="N207" s="171">
        <f t="shared" ref="N207:N208" si="20">MAX(2011,K207)</f>
        <v>2011</v>
      </c>
      <c r="O207" s="85">
        <v>216656.14594238106</v>
      </c>
      <c r="P207" s="85">
        <v>216656.14594238106</v>
      </c>
      <c r="Q207" s="105"/>
    </row>
    <row r="208" spans="2:17" s="79" customFormat="1" x14ac:dyDescent="0.2">
      <c r="B208" s="85">
        <v>194</v>
      </c>
      <c r="C208" s="85" t="s">
        <v>146</v>
      </c>
      <c r="D208" s="85" t="s">
        <v>155</v>
      </c>
      <c r="E208" s="85" t="s">
        <v>228</v>
      </c>
      <c r="F208" s="85" t="s">
        <v>125</v>
      </c>
      <c r="G208" s="87" t="str">
        <f t="shared" ref="G208" si="21">C208&amp;" "&amp;F208</f>
        <v>Nieuwe investeringen AD</v>
      </c>
      <c r="H208" s="87">
        <f t="shared" si="18"/>
        <v>0</v>
      </c>
      <c r="I208" s="87">
        <f t="shared" si="18"/>
        <v>1</v>
      </c>
      <c r="J208" s="85">
        <v>39</v>
      </c>
      <c r="K208" s="114">
        <v>2010</v>
      </c>
      <c r="L208" s="117">
        <f>INDEX('2. Reguleringsparameters'!$D$46:$E$50,MATCH('3. Investeringen'!C208,'2. Reguleringsparameters'!$B$46:$B$50,0),MATCH('3. Investeringen'!F208,'2. Reguleringsparameters'!$D$43:$E$43,0))</f>
        <v>0.5</v>
      </c>
      <c r="M208" s="117">
        <f t="shared" si="19"/>
        <v>38.5</v>
      </c>
      <c r="N208" s="171">
        <f t="shared" si="20"/>
        <v>2011</v>
      </c>
      <c r="O208" s="85">
        <v>23078.414877811283</v>
      </c>
      <c r="P208" s="85">
        <v>23078.414877811283</v>
      </c>
      <c r="Q208" s="105"/>
    </row>
    <row r="209" spans="2:17" x14ac:dyDescent="0.2">
      <c r="B209" s="85">
        <v>195</v>
      </c>
      <c r="C209" s="85" t="s">
        <v>146</v>
      </c>
      <c r="D209" s="85" t="s">
        <v>155</v>
      </c>
      <c r="E209" s="85"/>
      <c r="F209" s="85" t="s">
        <v>124</v>
      </c>
      <c r="G209" s="87" t="str">
        <f t="shared" ref="G209:G214" si="22">C209&amp;" "&amp;F209</f>
        <v>Nieuwe investeringen TD</v>
      </c>
      <c r="H209" s="87">
        <f t="shared" si="18"/>
        <v>1</v>
      </c>
      <c r="I209" s="87">
        <f t="shared" si="18"/>
        <v>0</v>
      </c>
      <c r="J209" s="85">
        <v>55</v>
      </c>
      <c r="K209" s="114">
        <v>2020</v>
      </c>
      <c r="L209" s="117">
        <f>INDEX('2. Reguleringsparameters'!$D$46:$E$50,MATCH('3. Investeringen'!C209,'2. Reguleringsparameters'!$B$46:$B$50,0),MATCH('3. Investeringen'!F209,'2. Reguleringsparameters'!$D$43:$E$43,0))</f>
        <v>0.5</v>
      </c>
      <c r="M209" s="117">
        <f t="shared" ref="M209:M214" si="23">IF(OR(J209=0,J209+K209+L209&lt;2011),0,MIN(J209,J209+L209+K209-2011))</f>
        <v>55</v>
      </c>
      <c r="N209" s="171">
        <f t="shared" ref="N209:N214" si="24">MAX(2011,K209)</f>
        <v>2020</v>
      </c>
      <c r="O209" s="85">
        <v>8906767.0683467742</v>
      </c>
      <c r="P209" s="85">
        <v>0</v>
      </c>
      <c r="Q209" s="105"/>
    </row>
    <row r="210" spans="2:17" x14ac:dyDescent="0.2">
      <c r="B210" s="85">
        <v>196</v>
      </c>
      <c r="C210" s="85" t="s">
        <v>146</v>
      </c>
      <c r="D210" s="85" t="s">
        <v>155</v>
      </c>
      <c r="E210" s="85"/>
      <c r="F210" s="85" t="s">
        <v>124</v>
      </c>
      <c r="G210" s="87" t="str">
        <f t="shared" si="22"/>
        <v>Nieuwe investeringen TD</v>
      </c>
      <c r="H210" s="87">
        <f t="shared" si="18"/>
        <v>1</v>
      </c>
      <c r="I210" s="87">
        <f t="shared" si="18"/>
        <v>0</v>
      </c>
      <c r="J210" s="85">
        <v>45</v>
      </c>
      <c r="K210" s="114">
        <v>2020</v>
      </c>
      <c r="L210" s="117">
        <f>INDEX('2. Reguleringsparameters'!$D$46:$E$50,MATCH('3. Investeringen'!C210,'2. Reguleringsparameters'!$B$46:$B$50,0),MATCH('3. Investeringen'!F210,'2. Reguleringsparameters'!$D$43:$E$43,0))</f>
        <v>0.5</v>
      </c>
      <c r="M210" s="117">
        <f t="shared" si="23"/>
        <v>45</v>
      </c>
      <c r="N210" s="171">
        <f t="shared" si="24"/>
        <v>2020</v>
      </c>
      <c r="O210" s="85">
        <v>53351367.672379076</v>
      </c>
      <c r="P210" s="85">
        <v>0</v>
      </c>
      <c r="Q210" s="105"/>
    </row>
    <row r="211" spans="2:17" x14ac:dyDescent="0.2">
      <c r="B211" s="85">
        <v>197</v>
      </c>
      <c r="C211" s="85" t="s">
        <v>146</v>
      </c>
      <c r="D211" s="85" t="s">
        <v>155</v>
      </c>
      <c r="E211" s="85"/>
      <c r="F211" s="85" t="s">
        <v>124</v>
      </c>
      <c r="G211" s="87" t="str">
        <f t="shared" si="22"/>
        <v>Nieuwe investeringen TD</v>
      </c>
      <c r="H211" s="87">
        <f t="shared" ref="H211:I214" si="25">IF($F211=H$14,1,0)</f>
        <v>1</v>
      </c>
      <c r="I211" s="87">
        <f t="shared" si="25"/>
        <v>0</v>
      </c>
      <c r="J211" s="85">
        <v>30</v>
      </c>
      <c r="K211" s="114">
        <v>2020</v>
      </c>
      <c r="L211" s="117">
        <f>INDEX('2. Reguleringsparameters'!$D$46:$E$50,MATCH('3. Investeringen'!C211,'2. Reguleringsparameters'!$B$46:$B$50,0),MATCH('3. Investeringen'!F211,'2. Reguleringsparameters'!$D$43:$E$43,0))</f>
        <v>0.5</v>
      </c>
      <c r="M211" s="117">
        <f t="shared" si="23"/>
        <v>30</v>
      </c>
      <c r="N211" s="171">
        <f t="shared" si="24"/>
        <v>2020</v>
      </c>
      <c r="O211" s="85">
        <v>9222963.9047687221</v>
      </c>
      <c r="P211" s="85">
        <v>0</v>
      </c>
      <c r="Q211" s="105"/>
    </row>
    <row r="212" spans="2:17" x14ac:dyDescent="0.2">
      <c r="B212" s="85">
        <v>198</v>
      </c>
      <c r="C212" s="85" t="s">
        <v>146</v>
      </c>
      <c r="D212" s="85" t="s">
        <v>155</v>
      </c>
      <c r="E212" s="85"/>
      <c r="F212" s="85" t="s">
        <v>124</v>
      </c>
      <c r="G212" s="87" t="str">
        <f t="shared" si="22"/>
        <v>Nieuwe investeringen TD</v>
      </c>
      <c r="H212" s="87">
        <f t="shared" si="25"/>
        <v>1</v>
      </c>
      <c r="I212" s="87">
        <f t="shared" si="25"/>
        <v>0</v>
      </c>
      <c r="J212" s="85">
        <v>0</v>
      </c>
      <c r="K212" s="114">
        <v>2020</v>
      </c>
      <c r="L212" s="117">
        <f>INDEX('2. Reguleringsparameters'!$D$46:$E$50,MATCH('3. Investeringen'!C212,'2. Reguleringsparameters'!$B$46:$B$50,0),MATCH('3. Investeringen'!F212,'2. Reguleringsparameters'!$D$43:$E$43,0))</f>
        <v>0.5</v>
      </c>
      <c r="M212" s="117">
        <f t="shared" si="23"/>
        <v>0</v>
      </c>
      <c r="N212" s="171">
        <f t="shared" si="24"/>
        <v>2020</v>
      </c>
      <c r="O212" s="85">
        <v>-6721.66</v>
      </c>
      <c r="P212" s="85">
        <v>0</v>
      </c>
      <c r="Q212" s="105"/>
    </row>
    <row r="213" spans="2:17" x14ac:dyDescent="0.2">
      <c r="B213" s="85">
        <v>199</v>
      </c>
      <c r="C213" s="85" t="s">
        <v>146</v>
      </c>
      <c r="D213" s="85" t="s">
        <v>155</v>
      </c>
      <c r="E213" s="85"/>
      <c r="F213" s="85" t="s">
        <v>125</v>
      </c>
      <c r="G213" s="87" t="str">
        <f t="shared" si="22"/>
        <v>Nieuwe investeringen AD</v>
      </c>
      <c r="H213" s="87">
        <f t="shared" si="25"/>
        <v>0</v>
      </c>
      <c r="I213" s="87">
        <f t="shared" si="25"/>
        <v>1</v>
      </c>
      <c r="J213" s="85">
        <v>39</v>
      </c>
      <c r="K213" s="114">
        <v>2020</v>
      </c>
      <c r="L213" s="117">
        <f>INDEX('2. Reguleringsparameters'!$D$46:$E$50,MATCH('3. Investeringen'!C213,'2. Reguleringsparameters'!$B$46:$B$50,0),MATCH('3. Investeringen'!F213,'2. Reguleringsparameters'!$D$43:$E$43,0))</f>
        <v>0.5</v>
      </c>
      <c r="M213" s="117">
        <f t="shared" si="23"/>
        <v>39</v>
      </c>
      <c r="N213" s="171">
        <f t="shared" si="24"/>
        <v>2020</v>
      </c>
      <c r="O213" s="85">
        <v>21386179.228110004</v>
      </c>
      <c r="P213" s="85">
        <v>0</v>
      </c>
      <c r="Q213" s="105"/>
    </row>
    <row r="214" spans="2:17" x14ac:dyDescent="0.2">
      <c r="B214" s="85">
        <v>200</v>
      </c>
      <c r="C214" s="85" t="s">
        <v>146</v>
      </c>
      <c r="D214" s="85" t="s">
        <v>155</v>
      </c>
      <c r="E214" s="85"/>
      <c r="F214" s="85" t="s">
        <v>125</v>
      </c>
      <c r="G214" s="87" t="str">
        <f t="shared" si="22"/>
        <v>Nieuwe investeringen AD</v>
      </c>
      <c r="H214" s="87">
        <f t="shared" si="25"/>
        <v>0</v>
      </c>
      <c r="I214" s="87">
        <f t="shared" si="25"/>
        <v>1</v>
      </c>
      <c r="J214" s="85">
        <v>39</v>
      </c>
      <c r="K214" s="114">
        <v>2020</v>
      </c>
      <c r="L214" s="117">
        <f>INDEX('2. Reguleringsparameters'!$D$46:$E$50,MATCH('3. Investeringen'!C214,'2. Reguleringsparameters'!$B$46:$B$50,0),MATCH('3. Investeringen'!F214,'2. Reguleringsparameters'!$D$43:$E$43,0))</f>
        <v>0.5</v>
      </c>
      <c r="M214" s="117">
        <f t="shared" si="23"/>
        <v>39</v>
      </c>
      <c r="N214" s="171">
        <f t="shared" si="24"/>
        <v>2020</v>
      </c>
      <c r="O214" s="85">
        <v>1376942.3261035553</v>
      </c>
      <c r="P214" s="85">
        <v>0</v>
      </c>
      <c r="Q214" s="105"/>
    </row>
  </sheetData>
  <mergeCells count="2">
    <mergeCell ref="B5:G5"/>
    <mergeCell ref="B8:G9"/>
  </mergeCells>
  <dataValidations count="1">
    <dataValidation allowBlank="1" showInputMessage="1" showErrorMessage="1" errorTitle="Niet bestaande activacategorie" error="Je kan alleen activacategoriëen kiezen die terug te vinden zijn op het &quot;Activacategoriëen&quot; tabblad." sqref="E17:E157"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C15:C157</xm:sqref>
        </x14:dataValidation>
        <x14:dataValidation type="list" allowBlank="1" showInputMessage="1" showErrorMessage="1" xr:uid="{00000000-0002-0000-0600-000002000000}">
          <x14:formula1>
            <xm:f>'5. Selectie'!$B$39:$B$57</xm:f>
          </x14:formula1>
          <xm:sqref>D15:D101</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D102:D157</xm:sqref>
        </x14:dataValidation>
        <x14:dataValidation type="list" allowBlank="1" showInputMessage="1" showErrorMessage="1" errorTitle="Fout type investering" error="Je kan hier enkel kiezen voor &quot;VVI&quot;, &quot;RUI&quot;, &quot;NRUI&quot;, &quot;(N)RUI&quot; en &quot;Onbekend&quot;." xr:uid="{00000000-0002-0000-0600-000004000000}">
          <x14:formula1>
            <xm:f>'5. Selectie'!$B$22:$B$25</xm:f>
          </x14:formula1>
          <xm:sqref>C158:C208</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5000000}">
          <x14:formula1>
            <xm:f>'2. Reguleringsparameters'!$B$18:$B$34</xm:f>
          </x14:formula1>
          <xm:sqref>D158:D208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6" t="s">
        <v>219</v>
      </c>
      <c r="C5" s="176"/>
      <c r="D5" s="176"/>
      <c r="E5" s="176"/>
      <c r="F5" s="176"/>
      <c r="G5" s="176"/>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9CDAB9D1-B815-4B0E-93E7-4496A7FE99F6}">
  <ds:schemaRefs>
    <ds:schemaRef ds:uri="http://purl.org/dc/terms/"/>
    <ds:schemaRef ds:uri="http://www.w3.org/XML/1998/namespace"/>
    <ds:schemaRef ds:uri="http://schemas.microsoft.com/office/2006/metadata/properties"/>
    <ds:schemaRef ds:uri="http://purl.org/dc/elements/1.1/"/>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4.xml><?xml version="1.0" encoding="utf-8"?>
<ds:datastoreItem xmlns:ds="http://schemas.openxmlformats.org/officeDocument/2006/customXml" ds:itemID="{B8CB0073-9495-4CBE-ADCE-F3EF07692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2021-09-16T10:45:21Z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