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N:\07 RN\04 Projecten en zaken\REG2022 modellen RNB's (tijdelijk)\Definitieve modellen MB\Elektriciteit\"/>
    </mc:Choice>
  </mc:AlternateContent>
  <xr:revisionPtr revIDLastSave="0" documentId="13_ncr:1_{22C0D475-FFC7-4668-8C9D-1E23D54D68F5}" xr6:coauthVersionLast="46" xr6:coauthVersionMax="46" xr10:uidLastSave="{00000000-0000-0000-0000-000000000000}"/>
  <bookViews>
    <workbookView xWindow="3375" yWindow="3375" windowWidth="21600" windowHeight="11385" xr2:uid="{A468F6FF-4AAB-41E1-8657-F53D498649C7}"/>
  </bookViews>
  <sheets>
    <sheet name="Titelblad" sheetId="6" r:id="rId1"/>
    <sheet name="Toelichting" sheetId="7" r:id="rId2"/>
    <sheet name="Bronnen en toepassingen" sheetId="8" r:id="rId3"/>
    <sheet name="1) Berekening correctie" sheetId="3" r:id="rId4"/>
    <sheet name="2) Reguleringsparameters" sheetId="4" r:id="rId5"/>
    <sheet name="3) Input geactiveerde inflatie" sheetId="5" r:id="rId6"/>
    <sheet name="4) Berekening afschr. &amp; GAW" sheetId="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DAT1" localSheetId="3">#REF!</definedName>
    <definedName name="__DAT1" localSheetId="4">#REF!</definedName>
    <definedName name="__DAT1" localSheetId="5">#REF!</definedName>
    <definedName name="__DAT1">#REF!</definedName>
    <definedName name="__DAT10" localSheetId="3">#REF!</definedName>
    <definedName name="__DAT10" localSheetId="4">#REF!</definedName>
    <definedName name="__DAT10" localSheetId="5">#REF!</definedName>
    <definedName name="__DAT10">#REF!</definedName>
    <definedName name="__DAT11" localSheetId="3">#REF!</definedName>
    <definedName name="__DAT11" localSheetId="4">#REF!</definedName>
    <definedName name="__DAT11" localSheetId="5">#REF!</definedName>
    <definedName name="__DAT11">#REF!</definedName>
    <definedName name="__DAT12" localSheetId="3">#REF!</definedName>
    <definedName name="__DAT12" localSheetId="4">#REF!</definedName>
    <definedName name="__DAT12" localSheetId="5">#REF!</definedName>
    <definedName name="__DAT12">#REF!</definedName>
    <definedName name="__DAT13" localSheetId="3">#REF!</definedName>
    <definedName name="__DAT13" localSheetId="4">#REF!</definedName>
    <definedName name="__DAT13" localSheetId="5">#REF!</definedName>
    <definedName name="__DAT13">#REF!</definedName>
    <definedName name="__DAT14" localSheetId="3">#REF!</definedName>
    <definedName name="__DAT14" localSheetId="4">#REF!</definedName>
    <definedName name="__DAT14" localSheetId="5">#REF!</definedName>
    <definedName name="__DAT14">#REF!</definedName>
    <definedName name="__DAT15" localSheetId="3">#REF!</definedName>
    <definedName name="__DAT15" localSheetId="4">#REF!</definedName>
    <definedName name="__DAT15" localSheetId="5">#REF!</definedName>
    <definedName name="__DAT15">#REF!</definedName>
    <definedName name="__DAT2" localSheetId="3">#REF!</definedName>
    <definedName name="__DAT2" localSheetId="4">#REF!</definedName>
    <definedName name="__DAT2" localSheetId="5">#REF!</definedName>
    <definedName name="__DAT2">#REF!</definedName>
    <definedName name="__DAT3" localSheetId="3">#REF!</definedName>
    <definedName name="__DAT3" localSheetId="4">#REF!</definedName>
    <definedName name="__DAT3" localSheetId="5">#REF!</definedName>
    <definedName name="__DAT3">#REF!</definedName>
    <definedName name="__DAT4" localSheetId="3">#REF!</definedName>
    <definedName name="__DAT4" localSheetId="4">#REF!</definedName>
    <definedName name="__DAT4" localSheetId="5">#REF!</definedName>
    <definedName name="__DAT4">#REF!</definedName>
    <definedName name="__DAT5" localSheetId="3">#REF!</definedName>
    <definedName name="__DAT5" localSheetId="4">#REF!</definedName>
    <definedName name="__DAT5" localSheetId="5">#REF!</definedName>
    <definedName name="__DAT5">#REF!</definedName>
    <definedName name="__DAT6" localSheetId="3">#REF!</definedName>
    <definedName name="__DAT6" localSheetId="4">#REF!</definedName>
    <definedName name="__DAT6" localSheetId="5">#REF!</definedName>
    <definedName name="__DAT6">#REF!</definedName>
    <definedName name="__DAT7" localSheetId="3">#REF!</definedName>
    <definedName name="__DAT7" localSheetId="4">#REF!</definedName>
    <definedName name="__DAT7" localSheetId="5">#REF!</definedName>
    <definedName name="__DAT7">#REF!</definedName>
    <definedName name="__DAT8" localSheetId="3">#REF!</definedName>
    <definedName name="__DAT8" localSheetId="4">#REF!</definedName>
    <definedName name="__DAT8" localSheetId="5">#REF!</definedName>
    <definedName name="__DAT8">#REF!</definedName>
    <definedName name="__DAT9" localSheetId="3">#REF!</definedName>
    <definedName name="__DAT9" localSheetId="4">#REF!</definedName>
    <definedName name="__DAT9" localSheetId="5">#REF!</definedName>
    <definedName name="__DAT9">#REF!</definedName>
    <definedName name="_cpi2000" localSheetId="3">#REF!</definedName>
    <definedName name="_cpi2000" localSheetId="4">#REF!</definedName>
    <definedName name="_cpi2000" localSheetId="5">#REF!</definedName>
    <definedName name="_cpi2000">#REF!</definedName>
    <definedName name="_cpi2001" localSheetId="3">#REF!</definedName>
    <definedName name="_cpi2001" localSheetId="4">#REF!</definedName>
    <definedName name="_cpi2001" localSheetId="5">#REF!</definedName>
    <definedName name="_cpi2001">#REF!</definedName>
    <definedName name="_cpi2002" localSheetId="3">#REF!</definedName>
    <definedName name="_cpi2002" localSheetId="4">#REF!</definedName>
    <definedName name="_cpi2002" localSheetId="5">#REF!</definedName>
    <definedName name="_cpi2002">#REF!</definedName>
    <definedName name="_cpi2003" localSheetId="3">#REF!</definedName>
    <definedName name="_cpi2003" localSheetId="4">#REF!</definedName>
    <definedName name="_cpi2003" localSheetId="5">#REF!</definedName>
    <definedName name="_cpi2003">#REF!</definedName>
    <definedName name="_DAT1" localSheetId="3">#REF!</definedName>
    <definedName name="_DAT1" localSheetId="4">#REF!</definedName>
    <definedName name="_DAT1" localSheetId="5">#REF!</definedName>
    <definedName name="_DAT1">#REF!</definedName>
    <definedName name="_DAT10" localSheetId="3">#REF!</definedName>
    <definedName name="_DAT10" localSheetId="4">#REF!</definedName>
    <definedName name="_DAT10" localSheetId="5">#REF!</definedName>
    <definedName name="_DAT10">#REF!</definedName>
    <definedName name="_DAT11" localSheetId="3">#REF!</definedName>
    <definedName name="_DAT11" localSheetId="4">#REF!</definedName>
    <definedName name="_DAT11" localSheetId="5">#REF!</definedName>
    <definedName name="_DAT11">#REF!</definedName>
    <definedName name="_DAT12" localSheetId="3">#REF!</definedName>
    <definedName name="_DAT12" localSheetId="4">#REF!</definedName>
    <definedName name="_DAT12" localSheetId="5">#REF!</definedName>
    <definedName name="_DAT12">#REF!</definedName>
    <definedName name="_DAT13" localSheetId="3">#REF!</definedName>
    <definedName name="_DAT13" localSheetId="4">#REF!</definedName>
    <definedName name="_DAT13" localSheetId="5">#REF!</definedName>
    <definedName name="_DAT13">#REF!</definedName>
    <definedName name="_DAT14" localSheetId="3">#REF!</definedName>
    <definedName name="_DAT14" localSheetId="4">#REF!</definedName>
    <definedName name="_DAT14" localSheetId="5">#REF!</definedName>
    <definedName name="_DAT14">#REF!</definedName>
    <definedName name="_DAT15" localSheetId="3">#REF!</definedName>
    <definedName name="_DAT15" localSheetId="4">#REF!</definedName>
    <definedName name="_DAT15" localSheetId="5">#REF!</definedName>
    <definedName name="_DAT15">#REF!</definedName>
    <definedName name="_DAT2" localSheetId="3">#REF!</definedName>
    <definedName name="_DAT2" localSheetId="4">#REF!</definedName>
    <definedName name="_DAT2" localSheetId="5">#REF!</definedName>
    <definedName name="_DAT2">#REF!</definedName>
    <definedName name="_DAT3" localSheetId="3">#REF!</definedName>
    <definedName name="_DAT3" localSheetId="4">#REF!</definedName>
    <definedName name="_DAT3" localSheetId="5">#REF!</definedName>
    <definedName name="_DAT3">#REF!</definedName>
    <definedName name="_DAT4" localSheetId="3">#REF!</definedName>
    <definedName name="_DAT4" localSheetId="4">#REF!</definedName>
    <definedName name="_DAT4" localSheetId="5">#REF!</definedName>
    <definedName name="_DAT4">#REF!</definedName>
    <definedName name="_DAT5" localSheetId="3">#REF!</definedName>
    <definedName name="_DAT5" localSheetId="4">#REF!</definedName>
    <definedName name="_DAT5" localSheetId="5">#REF!</definedName>
    <definedName name="_DAT5">#REF!</definedName>
    <definedName name="_DAT6" localSheetId="3">#REF!</definedName>
    <definedName name="_DAT6" localSheetId="4">#REF!</definedName>
    <definedName name="_DAT6" localSheetId="5">#REF!</definedName>
    <definedName name="_DAT6">#REF!</definedName>
    <definedName name="_DAT7" localSheetId="3">#REF!</definedName>
    <definedName name="_DAT7" localSheetId="4">#REF!</definedName>
    <definedName name="_DAT7" localSheetId="5">#REF!</definedName>
    <definedName name="_DAT7">#REF!</definedName>
    <definedName name="_DAT8" localSheetId="3">#REF!</definedName>
    <definedName name="_DAT8" localSheetId="4">#REF!</definedName>
    <definedName name="_DAT8" localSheetId="5">#REF!</definedName>
    <definedName name="_DAT8">#REF!</definedName>
    <definedName name="_DAT9" localSheetId="3">#REF!</definedName>
    <definedName name="_DAT9" localSheetId="4">#REF!</definedName>
    <definedName name="_DAT9" localSheetId="5">#REF!</definedName>
    <definedName name="_DAT9">#REF!</definedName>
    <definedName name="AF" localSheetId="3">[1]ORI!#REF!</definedName>
    <definedName name="AF" localSheetId="4">[1]ORI!#REF!</definedName>
    <definedName name="AF" localSheetId="5">[1]ORI!#REF!</definedName>
    <definedName name="AF" localSheetId="0">[1]ORI!#REF!</definedName>
    <definedName name="AF">[1]ORI!#REF!</definedName>
    <definedName name="afd">'[2]PwC - Afdelingen'!$A$2:$B$109</definedName>
    <definedName name="afdtennet">'[2]TenneT - Afdelingen'!$D$3:$E$70</definedName>
    <definedName name="afwijking" localSheetId="3">#REF!</definedName>
    <definedName name="afwijking" localSheetId="4">#REF!</definedName>
    <definedName name="afwijking" localSheetId="5">#REF!</definedName>
    <definedName name="afwijking" localSheetId="0">#REF!</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 localSheetId="3">#REF!</definedName>
    <definedName name="dd" localSheetId="4">#REF!</definedName>
    <definedName name="dd" localSheetId="5">#REF!</definedName>
    <definedName name="dd" localSheetId="0">#REF!</definedName>
    <definedName name="dd">#REF!</definedName>
    <definedName name="DF_GRID_3" localSheetId="3">[1]ORI!#REF!</definedName>
    <definedName name="DF_GRID_3" localSheetId="4">[1]ORI!#REF!</definedName>
    <definedName name="DF_GRID_3" localSheetId="5">[1]ORI!#REF!</definedName>
    <definedName name="DF_GRID_3" localSheetId="0">[1]ORI!#REF!</definedName>
    <definedName name="DF_GRID_3">[1]ORI!#REF!</definedName>
    <definedName name="ee" localSheetId="3">[1]ORI!#REF!</definedName>
    <definedName name="ee" localSheetId="4">[1]ORI!#REF!</definedName>
    <definedName name="ee" localSheetId="5">[1]ORI!#REF!</definedName>
    <definedName name="ee">[1]ORI!#REF!</definedName>
    <definedName name="eeee" localSheetId="3">'[7]Toegestane Omzet'!#REF!</definedName>
    <definedName name="eeee" localSheetId="4">'[7]Toegestane Omzet'!#REF!</definedName>
    <definedName name="eeee" localSheetId="5">'[7]Toegestane Omzet'!#REF!</definedName>
    <definedName name="eeee">'[7]Toegestane Omzet'!#REF!</definedName>
    <definedName name="Eigenaar">[3]Lijsten!$G$2:$G$11</definedName>
    <definedName name="eur" localSheetId="3">#REF!</definedName>
    <definedName name="eur" localSheetId="4">#REF!</definedName>
    <definedName name="eur" localSheetId="5">#REF!</definedName>
    <definedName name="eur" localSheetId="0">#REF!</definedName>
    <definedName name="eur">#REF!</definedName>
    <definedName name="factor" localSheetId="3">#REF!</definedName>
    <definedName name="factor" localSheetId="4">#REF!</definedName>
    <definedName name="factor" localSheetId="5">#REF!</definedName>
    <definedName name="factor">#REF!</definedName>
    <definedName name="fik">[8]cockpit!$B$9</definedName>
    <definedName name="Financiering">[3]Lijsten!$P$2:$P$9</definedName>
    <definedName name="Jaar">[3]Lijsten!$A$2:$A$19</definedName>
    <definedName name="Kwartaal">[3]Lijsten!$B$2:$B$5</definedName>
    <definedName name="METHODE" localSheetId="3">#REF!</definedName>
    <definedName name="METHODE" localSheetId="4">#REF!</definedName>
    <definedName name="METHODE" localSheetId="5">#REF!</definedName>
    <definedName name="METHODE" localSheetId="0">#REF!</definedName>
    <definedName name="METHODE">#REF!</definedName>
    <definedName name="Naam">[9]Lijsten!$B$3:$B$10</definedName>
    <definedName name="NAAM_NE">'[7]Toegestane Omzet'!$M$1</definedName>
    <definedName name="NAAM_VOL">[4]Adresgegevens!$D$8</definedName>
    <definedName name="omzet_2000_aanpas_kolom" localSheetId="3">#REF!</definedName>
    <definedName name="omzet_2000_aanpas_kolom" localSheetId="4">#REF!</definedName>
    <definedName name="omzet_2000_aanpas_kolom" localSheetId="5">#REF!</definedName>
    <definedName name="omzet_2000_aanpas_kolom" localSheetId="0">#REF!</definedName>
    <definedName name="omzet_2000_aanpas_kolom">#REF!</definedName>
    <definedName name="omzet_2000_kolom" localSheetId="3">#REF!</definedName>
    <definedName name="omzet_2000_kolom" localSheetId="4">#REF!</definedName>
    <definedName name="omzet_2000_kolom" localSheetId="5">#REF!</definedName>
    <definedName name="omzet_2000_kolom">#REF!</definedName>
    <definedName name="omzet_2001_kolom" localSheetId="3">#REF!</definedName>
    <definedName name="omzet_2001_kolom" localSheetId="4">#REF!</definedName>
    <definedName name="omzet_2001_kolom" localSheetId="5">#REF!</definedName>
    <definedName name="omzet_2001_kolom">#REF!</definedName>
    <definedName name="PB">[4]Adresgegevens!$D$9</definedName>
    <definedName name="PC">[4]Adresgegevens!$D$10</definedName>
    <definedName name="PGcode">[3]Lijsten!$L$2:$L$26</definedName>
    <definedName name="PLAATS">[4]Adresgegevens!$D$11</definedName>
    <definedName name="PR_ME_2000" localSheetId="3">'[7]Toegestane Omzet'!#REF!</definedName>
    <definedName name="PR_ME_2000" localSheetId="4">'[7]Toegestane Omzet'!#REF!</definedName>
    <definedName name="PR_ME_2000" localSheetId="5">'[7]Toegestane Omzet'!#REF!</definedName>
    <definedName name="PR_ME_2000">'[7]Toegestane Omzet'!#REF!</definedName>
    <definedName name="Projecteigenaar">[3]Lijsten!$H$2:$H$25</definedName>
    <definedName name="Projectleider">[3]Lijsten!$J$2:$J$15</definedName>
    <definedName name="Regio">[3]Lijsten!$F$2:$F$7</definedName>
    <definedName name="required_x" localSheetId="3">#REF!</definedName>
    <definedName name="required_x" localSheetId="4">#REF!</definedName>
    <definedName name="required_x" localSheetId="5">#REF!</definedName>
    <definedName name="required_x" localSheetId="0">#REF!</definedName>
    <definedName name="required_x">#REF!</definedName>
    <definedName name="s" localSheetId="3">[10]Data!#REF!</definedName>
    <definedName name="s" localSheetId="4">[10]Data!#REF!</definedName>
    <definedName name="s" localSheetId="5">[10]Data!#REF!</definedName>
    <definedName name="s" localSheetId="0">[10]Data!#REF!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 localSheetId="3">#REF!</definedName>
    <definedName name="tarief_factor" localSheetId="4">#REF!</definedName>
    <definedName name="tarief_factor" localSheetId="5">#REF!</definedName>
    <definedName name="tarief_factor" localSheetId="0">#REF!</definedName>
    <definedName name="tarief_factor">#REF!</definedName>
    <definedName name="test" localSheetId="3">#REF!</definedName>
    <definedName name="test" localSheetId="4">#REF!</definedName>
    <definedName name="test" localSheetId="5">#REF!</definedName>
    <definedName name="test">#REF!</definedName>
    <definedName name="TEST0" localSheetId="3">#REF!</definedName>
    <definedName name="TEST0" localSheetId="4">#REF!</definedName>
    <definedName name="TEST0" localSheetId="5">#REF!</definedName>
    <definedName name="TEST0">#REF!</definedName>
    <definedName name="TESTHKEY" localSheetId="3">#REF!</definedName>
    <definedName name="TESTHKEY" localSheetId="4">#REF!</definedName>
    <definedName name="TESTHKEY" localSheetId="5">#REF!</definedName>
    <definedName name="TESTHKEY">#REF!</definedName>
    <definedName name="TESTKEYS" localSheetId="3">#REF!</definedName>
    <definedName name="TESTKEYS" localSheetId="4">#REF!</definedName>
    <definedName name="TESTKEYS" localSheetId="5">#REF!</definedName>
    <definedName name="TESTKEYS">#REF!</definedName>
    <definedName name="TESTVKEY" localSheetId="3">#REF!</definedName>
    <definedName name="TESTVKEY" localSheetId="4">#REF!</definedName>
    <definedName name="TESTVKEY" localSheetId="5">#REF!</definedName>
    <definedName name="TESTVKEY">#REF!</definedName>
    <definedName name="TIPROJ">'[2]PwC - TI-projecten'!$B$1:$E$303</definedName>
    <definedName name="TTTI">'[2]TenneT - Projecten TI'!$B$2:$G$221</definedName>
    <definedName name="VerbruikstarRC" localSheetId="3">[11]Tarievenvoorstel!#REF!</definedName>
    <definedName name="VerbruikstarRC" localSheetId="4">[11]Tarievenvoorstel!#REF!</definedName>
    <definedName name="VerbruikstarRC" localSheetId="5">[11]Tarievenvoorstel!#REF!</definedName>
    <definedName name="VerbruikstarRC">[11]Tarievenvoorstel!#REF!</definedName>
    <definedName name="wac" localSheetId="3">[10]Data!#REF!</definedName>
    <definedName name="wac" localSheetId="4">[10]Data!#REF!</definedName>
    <definedName name="wac" localSheetId="5">[10]Data!#REF!</definedName>
    <definedName name="wac">[10]Data!#REF!</definedName>
    <definedName name="wacc" localSheetId="3">[10]Data!#REF!</definedName>
    <definedName name="wacc" localSheetId="4">[10]Data!#REF!</definedName>
    <definedName name="wacc" localSheetId="5">[10]Data!#REF!</definedName>
    <definedName name="wacc">[10]Data!#REF!</definedName>
    <definedName name="wacc_exc_tax">[10]constants!$E$3</definedName>
    <definedName name="wacc_inc_tax">[10]constants!$E$4</definedName>
    <definedName name="WvD">'[2]TenneT - WvD'!$A$2:$A$274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2" i="2" l="1"/>
  <c r="R12" i="2"/>
  <c r="Q12" i="2"/>
  <c r="P12" i="2"/>
  <c r="O12" i="2"/>
  <c r="U12" i="2"/>
  <c r="V12" i="2"/>
  <c r="W12" i="2"/>
  <c r="X12" i="2"/>
  <c r="Y12" i="2"/>
  <c r="B1047" i="2"/>
  <c r="C1047" i="2"/>
  <c r="D1047" i="2" s="1"/>
  <c r="E1047" i="2"/>
  <c r="L1047" i="2" s="1"/>
  <c r="R1047" i="2" s="1"/>
  <c r="F1047" i="2"/>
  <c r="J1047" i="2" s="1"/>
  <c r="P1047" i="2" s="1"/>
  <c r="M1047" i="2"/>
  <c r="S1047" i="2" s="1"/>
  <c r="I1047" i="2" l="1"/>
  <c r="O1047" i="2" s="1"/>
  <c r="K1047" i="2"/>
  <c r="Q1047" i="2" s="1"/>
  <c r="U1047" i="2"/>
  <c r="V1047" i="2" s="1"/>
  <c r="W1047" i="2" l="1"/>
  <c r="X1047" i="2" s="1"/>
  <c r="Y1047" i="2" s="1"/>
  <c r="B49" i="7" l="1"/>
  <c r="B37" i="7"/>
  <c r="B38" i="7" s="1"/>
  <c r="B39" i="7" l="1"/>
  <c r="B43" i="7" s="1"/>
  <c r="B44" i="7"/>
  <c r="F16" i="3" l="1"/>
  <c r="B27" i="2"/>
  <c r="C27" i="2"/>
  <c r="E27" i="2"/>
  <c r="F27" i="2"/>
  <c r="B28" i="2"/>
  <c r="C28" i="2"/>
  <c r="E28" i="2"/>
  <c r="F28" i="2"/>
  <c r="B29" i="2"/>
  <c r="C29" i="2"/>
  <c r="E29" i="2"/>
  <c r="F29" i="2"/>
  <c r="B30" i="2"/>
  <c r="C30" i="2"/>
  <c r="E30" i="2"/>
  <c r="F30" i="2"/>
  <c r="B31" i="2"/>
  <c r="C31" i="2"/>
  <c r="E31" i="2"/>
  <c r="F31" i="2"/>
  <c r="B32" i="2"/>
  <c r="C32" i="2"/>
  <c r="E32" i="2"/>
  <c r="F32" i="2"/>
  <c r="B33" i="2"/>
  <c r="C33" i="2"/>
  <c r="E33" i="2"/>
  <c r="F33" i="2"/>
  <c r="B34" i="2"/>
  <c r="C34" i="2"/>
  <c r="E34" i="2"/>
  <c r="F34" i="2"/>
  <c r="B35" i="2"/>
  <c r="C35" i="2"/>
  <c r="E35" i="2"/>
  <c r="F35" i="2"/>
  <c r="B36" i="2"/>
  <c r="C36" i="2"/>
  <c r="E36" i="2"/>
  <c r="F36" i="2"/>
  <c r="B37" i="2"/>
  <c r="C37" i="2"/>
  <c r="E37" i="2"/>
  <c r="F37" i="2"/>
  <c r="B38" i="2"/>
  <c r="C38" i="2"/>
  <c r="E38" i="2"/>
  <c r="F38" i="2"/>
  <c r="B39" i="2"/>
  <c r="C39" i="2"/>
  <c r="E39" i="2"/>
  <c r="F39" i="2"/>
  <c r="B40" i="2"/>
  <c r="C40" i="2"/>
  <c r="E40" i="2"/>
  <c r="F40" i="2"/>
  <c r="B41" i="2"/>
  <c r="C41" i="2"/>
  <c r="E41" i="2"/>
  <c r="F41" i="2"/>
  <c r="B42" i="2"/>
  <c r="C42" i="2"/>
  <c r="E42" i="2"/>
  <c r="F42" i="2"/>
  <c r="B43" i="2"/>
  <c r="C43" i="2"/>
  <c r="E43" i="2"/>
  <c r="F43" i="2"/>
  <c r="B44" i="2"/>
  <c r="C44" i="2"/>
  <c r="E44" i="2"/>
  <c r="F44" i="2"/>
  <c r="B45" i="2"/>
  <c r="C45" i="2"/>
  <c r="E45" i="2"/>
  <c r="F45" i="2"/>
  <c r="B46" i="2"/>
  <c r="C46" i="2"/>
  <c r="E46" i="2"/>
  <c r="F46" i="2"/>
  <c r="B47" i="2"/>
  <c r="C47" i="2"/>
  <c r="E47" i="2"/>
  <c r="F47" i="2"/>
  <c r="B48" i="2"/>
  <c r="C48" i="2"/>
  <c r="E48" i="2"/>
  <c r="F48" i="2"/>
  <c r="B49" i="2"/>
  <c r="C49" i="2"/>
  <c r="E49" i="2"/>
  <c r="F49" i="2"/>
  <c r="B50" i="2"/>
  <c r="C50" i="2"/>
  <c r="E50" i="2"/>
  <c r="F50" i="2"/>
  <c r="B51" i="2"/>
  <c r="C51" i="2"/>
  <c r="E51" i="2"/>
  <c r="F51" i="2"/>
  <c r="B52" i="2"/>
  <c r="C52" i="2"/>
  <c r="E52" i="2"/>
  <c r="F52" i="2"/>
  <c r="B53" i="2"/>
  <c r="C53" i="2"/>
  <c r="E53" i="2"/>
  <c r="F53" i="2"/>
  <c r="B54" i="2"/>
  <c r="C54" i="2"/>
  <c r="E54" i="2"/>
  <c r="F54" i="2"/>
  <c r="B55" i="2"/>
  <c r="C55" i="2"/>
  <c r="E55" i="2"/>
  <c r="F55" i="2"/>
  <c r="B56" i="2"/>
  <c r="C56" i="2"/>
  <c r="E56" i="2"/>
  <c r="F56" i="2"/>
  <c r="B57" i="2"/>
  <c r="C57" i="2"/>
  <c r="E57" i="2"/>
  <c r="F57" i="2"/>
  <c r="B58" i="2"/>
  <c r="C58" i="2"/>
  <c r="E58" i="2"/>
  <c r="F58" i="2"/>
  <c r="B59" i="2"/>
  <c r="C59" i="2"/>
  <c r="E59" i="2"/>
  <c r="F59" i="2"/>
  <c r="B60" i="2"/>
  <c r="C60" i="2"/>
  <c r="E60" i="2"/>
  <c r="F60" i="2"/>
  <c r="B61" i="2"/>
  <c r="C61" i="2"/>
  <c r="E61" i="2"/>
  <c r="F61" i="2"/>
  <c r="B62" i="2"/>
  <c r="C62" i="2"/>
  <c r="E62" i="2"/>
  <c r="F62" i="2"/>
  <c r="B63" i="2"/>
  <c r="C63" i="2"/>
  <c r="E63" i="2"/>
  <c r="F63" i="2"/>
  <c r="B64" i="2"/>
  <c r="C64" i="2"/>
  <c r="E64" i="2"/>
  <c r="F64" i="2"/>
  <c r="B65" i="2"/>
  <c r="C65" i="2"/>
  <c r="E65" i="2"/>
  <c r="F65" i="2"/>
  <c r="B66" i="2"/>
  <c r="C66" i="2"/>
  <c r="E66" i="2"/>
  <c r="F66" i="2"/>
  <c r="B67" i="2"/>
  <c r="C67" i="2"/>
  <c r="E67" i="2"/>
  <c r="F67" i="2"/>
  <c r="B68" i="2"/>
  <c r="C68" i="2"/>
  <c r="E68" i="2"/>
  <c r="F68" i="2"/>
  <c r="B69" i="2"/>
  <c r="C69" i="2"/>
  <c r="E69" i="2"/>
  <c r="F69" i="2"/>
  <c r="B70" i="2"/>
  <c r="C70" i="2"/>
  <c r="E70" i="2"/>
  <c r="F70" i="2"/>
  <c r="B71" i="2"/>
  <c r="C71" i="2"/>
  <c r="E71" i="2"/>
  <c r="F71" i="2"/>
  <c r="B72" i="2"/>
  <c r="C72" i="2"/>
  <c r="E72" i="2"/>
  <c r="F72" i="2"/>
  <c r="B73" i="2"/>
  <c r="C73" i="2"/>
  <c r="E73" i="2"/>
  <c r="F73" i="2"/>
  <c r="B74" i="2"/>
  <c r="C74" i="2"/>
  <c r="E74" i="2"/>
  <c r="F74" i="2"/>
  <c r="B75" i="2"/>
  <c r="C75" i="2"/>
  <c r="E75" i="2"/>
  <c r="F75" i="2"/>
  <c r="B76" i="2"/>
  <c r="C76" i="2"/>
  <c r="E76" i="2"/>
  <c r="F76" i="2"/>
  <c r="B77" i="2"/>
  <c r="C77" i="2"/>
  <c r="E77" i="2"/>
  <c r="F77" i="2"/>
  <c r="B78" i="2"/>
  <c r="C78" i="2"/>
  <c r="E78" i="2"/>
  <c r="F78" i="2"/>
  <c r="B79" i="2"/>
  <c r="C79" i="2"/>
  <c r="E79" i="2"/>
  <c r="F79" i="2"/>
  <c r="B80" i="2"/>
  <c r="C80" i="2"/>
  <c r="E80" i="2"/>
  <c r="F80" i="2"/>
  <c r="B81" i="2"/>
  <c r="C81" i="2"/>
  <c r="E81" i="2"/>
  <c r="F81" i="2"/>
  <c r="B82" i="2"/>
  <c r="C82" i="2"/>
  <c r="E82" i="2"/>
  <c r="F82" i="2"/>
  <c r="B83" i="2"/>
  <c r="C83" i="2"/>
  <c r="E83" i="2"/>
  <c r="F83" i="2"/>
  <c r="B84" i="2"/>
  <c r="C84" i="2"/>
  <c r="E84" i="2"/>
  <c r="F84" i="2"/>
  <c r="B85" i="2"/>
  <c r="C85" i="2"/>
  <c r="E85" i="2"/>
  <c r="F85" i="2"/>
  <c r="B86" i="2"/>
  <c r="C86" i="2"/>
  <c r="E86" i="2"/>
  <c r="F86" i="2"/>
  <c r="B87" i="2"/>
  <c r="C87" i="2"/>
  <c r="E87" i="2"/>
  <c r="F87" i="2"/>
  <c r="B88" i="2"/>
  <c r="C88" i="2"/>
  <c r="E88" i="2"/>
  <c r="F88" i="2"/>
  <c r="B89" i="2"/>
  <c r="C89" i="2"/>
  <c r="E89" i="2"/>
  <c r="F89" i="2"/>
  <c r="B90" i="2"/>
  <c r="C90" i="2"/>
  <c r="E90" i="2"/>
  <c r="F90" i="2"/>
  <c r="B91" i="2"/>
  <c r="C91" i="2"/>
  <c r="E91" i="2"/>
  <c r="F91" i="2"/>
  <c r="B92" i="2"/>
  <c r="C92" i="2"/>
  <c r="E92" i="2"/>
  <c r="F92" i="2"/>
  <c r="B93" i="2"/>
  <c r="C93" i="2"/>
  <c r="E93" i="2"/>
  <c r="F93" i="2"/>
  <c r="B94" i="2"/>
  <c r="C94" i="2"/>
  <c r="E94" i="2"/>
  <c r="F94" i="2"/>
  <c r="B95" i="2"/>
  <c r="C95" i="2"/>
  <c r="E95" i="2"/>
  <c r="F95" i="2"/>
  <c r="B96" i="2"/>
  <c r="C96" i="2"/>
  <c r="E96" i="2"/>
  <c r="F96" i="2"/>
  <c r="B97" i="2"/>
  <c r="C97" i="2"/>
  <c r="E97" i="2"/>
  <c r="F97" i="2"/>
  <c r="B98" i="2"/>
  <c r="C98" i="2"/>
  <c r="E98" i="2"/>
  <c r="F98" i="2"/>
  <c r="B99" i="2"/>
  <c r="C99" i="2"/>
  <c r="E99" i="2"/>
  <c r="F99" i="2"/>
  <c r="B100" i="2"/>
  <c r="C100" i="2"/>
  <c r="E100" i="2"/>
  <c r="F100" i="2"/>
  <c r="B101" i="2"/>
  <c r="C101" i="2"/>
  <c r="E101" i="2"/>
  <c r="F101" i="2"/>
  <c r="B102" i="2"/>
  <c r="C102" i="2"/>
  <c r="E102" i="2"/>
  <c r="F102" i="2"/>
  <c r="B103" i="2"/>
  <c r="C103" i="2"/>
  <c r="E103" i="2"/>
  <c r="F103" i="2"/>
  <c r="B104" i="2"/>
  <c r="C104" i="2"/>
  <c r="E104" i="2"/>
  <c r="F104" i="2"/>
  <c r="B105" i="2"/>
  <c r="C105" i="2"/>
  <c r="E105" i="2"/>
  <c r="F105" i="2"/>
  <c r="B106" i="2"/>
  <c r="C106" i="2"/>
  <c r="E106" i="2"/>
  <c r="F106" i="2"/>
  <c r="B107" i="2"/>
  <c r="C107" i="2"/>
  <c r="E107" i="2"/>
  <c r="F107" i="2"/>
  <c r="B108" i="2"/>
  <c r="C108" i="2"/>
  <c r="E108" i="2"/>
  <c r="F108" i="2"/>
  <c r="B109" i="2"/>
  <c r="C109" i="2"/>
  <c r="E109" i="2"/>
  <c r="F109" i="2"/>
  <c r="B110" i="2"/>
  <c r="C110" i="2"/>
  <c r="E110" i="2"/>
  <c r="F110" i="2"/>
  <c r="B111" i="2"/>
  <c r="C111" i="2"/>
  <c r="E111" i="2"/>
  <c r="F111" i="2"/>
  <c r="B112" i="2"/>
  <c r="C112" i="2"/>
  <c r="E112" i="2"/>
  <c r="F112" i="2"/>
  <c r="B113" i="2"/>
  <c r="C113" i="2"/>
  <c r="E113" i="2"/>
  <c r="F113" i="2"/>
  <c r="B114" i="2"/>
  <c r="C114" i="2"/>
  <c r="E114" i="2"/>
  <c r="F114" i="2"/>
  <c r="B115" i="2"/>
  <c r="C115" i="2"/>
  <c r="E115" i="2"/>
  <c r="F115" i="2"/>
  <c r="B116" i="2"/>
  <c r="C116" i="2"/>
  <c r="E116" i="2"/>
  <c r="F116" i="2"/>
  <c r="B117" i="2"/>
  <c r="C117" i="2"/>
  <c r="E117" i="2"/>
  <c r="F117" i="2"/>
  <c r="B118" i="2"/>
  <c r="C118" i="2"/>
  <c r="E118" i="2"/>
  <c r="F118" i="2"/>
  <c r="B119" i="2"/>
  <c r="C119" i="2"/>
  <c r="E119" i="2"/>
  <c r="F119" i="2"/>
  <c r="B120" i="2"/>
  <c r="C120" i="2"/>
  <c r="E120" i="2"/>
  <c r="F120" i="2"/>
  <c r="B121" i="2"/>
  <c r="C121" i="2"/>
  <c r="E121" i="2"/>
  <c r="F121" i="2"/>
  <c r="B122" i="2"/>
  <c r="C122" i="2"/>
  <c r="E122" i="2"/>
  <c r="F122" i="2"/>
  <c r="B123" i="2"/>
  <c r="C123" i="2"/>
  <c r="E123" i="2"/>
  <c r="F123" i="2"/>
  <c r="B124" i="2"/>
  <c r="C124" i="2"/>
  <c r="E124" i="2"/>
  <c r="F124" i="2"/>
  <c r="B125" i="2"/>
  <c r="C125" i="2"/>
  <c r="E125" i="2"/>
  <c r="F125" i="2"/>
  <c r="B126" i="2"/>
  <c r="C126" i="2"/>
  <c r="E126" i="2"/>
  <c r="F126" i="2"/>
  <c r="B127" i="2"/>
  <c r="C127" i="2"/>
  <c r="E127" i="2"/>
  <c r="F127" i="2"/>
  <c r="B128" i="2"/>
  <c r="C128" i="2"/>
  <c r="E128" i="2"/>
  <c r="F128" i="2"/>
  <c r="B129" i="2"/>
  <c r="C129" i="2"/>
  <c r="E129" i="2"/>
  <c r="F129" i="2"/>
  <c r="B130" i="2"/>
  <c r="C130" i="2"/>
  <c r="E130" i="2"/>
  <c r="F130" i="2"/>
  <c r="B131" i="2"/>
  <c r="C131" i="2"/>
  <c r="E131" i="2"/>
  <c r="F131" i="2"/>
  <c r="B132" i="2"/>
  <c r="C132" i="2"/>
  <c r="E132" i="2"/>
  <c r="F132" i="2"/>
  <c r="B133" i="2"/>
  <c r="C133" i="2"/>
  <c r="E133" i="2"/>
  <c r="F133" i="2"/>
  <c r="B134" i="2"/>
  <c r="C134" i="2"/>
  <c r="E134" i="2"/>
  <c r="F134" i="2"/>
  <c r="B135" i="2"/>
  <c r="C135" i="2"/>
  <c r="E135" i="2"/>
  <c r="F135" i="2"/>
  <c r="B136" i="2"/>
  <c r="C136" i="2"/>
  <c r="E136" i="2"/>
  <c r="F136" i="2"/>
  <c r="B137" i="2"/>
  <c r="C137" i="2"/>
  <c r="E137" i="2"/>
  <c r="F137" i="2"/>
  <c r="B138" i="2"/>
  <c r="C138" i="2"/>
  <c r="E138" i="2"/>
  <c r="F138" i="2"/>
  <c r="B139" i="2"/>
  <c r="C139" i="2"/>
  <c r="E139" i="2"/>
  <c r="F139" i="2"/>
  <c r="B140" i="2"/>
  <c r="C140" i="2"/>
  <c r="E140" i="2"/>
  <c r="F140" i="2"/>
  <c r="B141" i="2"/>
  <c r="C141" i="2"/>
  <c r="E141" i="2"/>
  <c r="F141" i="2"/>
  <c r="B142" i="2"/>
  <c r="C142" i="2"/>
  <c r="E142" i="2"/>
  <c r="F142" i="2"/>
  <c r="B143" i="2"/>
  <c r="C143" i="2"/>
  <c r="E143" i="2"/>
  <c r="F143" i="2"/>
  <c r="B144" i="2"/>
  <c r="C144" i="2"/>
  <c r="E144" i="2"/>
  <c r="F144" i="2"/>
  <c r="B145" i="2"/>
  <c r="C145" i="2"/>
  <c r="E145" i="2"/>
  <c r="F145" i="2"/>
  <c r="B146" i="2"/>
  <c r="C146" i="2"/>
  <c r="E146" i="2"/>
  <c r="F146" i="2"/>
  <c r="B147" i="2"/>
  <c r="C147" i="2"/>
  <c r="E147" i="2"/>
  <c r="F147" i="2"/>
  <c r="B148" i="2"/>
  <c r="C148" i="2"/>
  <c r="E148" i="2"/>
  <c r="F148" i="2"/>
  <c r="B149" i="2"/>
  <c r="C149" i="2"/>
  <c r="E149" i="2"/>
  <c r="F149" i="2"/>
  <c r="B150" i="2"/>
  <c r="C150" i="2"/>
  <c r="E150" i="2"/>
  <c r="F150" i="2"/>
  <c r="B151" i="2"/>
  <c r="C151" i="2"/>
  <c r="E151" i="2"/>
  <c r="F151" i="2"/>
  <c r="B152" i="2"/>
  <c r="C152" i="2"/>
  <c r="E152" i="2"/>
  <c r="F152" i="2"/>
  <c r="B153" i="2"/>
  <c r="C153" i="2"/>
  <c r="E153" i="2"/>
  <c r="F153" i="2"/>
  <c r="B154" i="2"/>
  <c r="C154" i="2"/>
  <c r="E154" i="2"/>
  <c r="F154" i="2"/>
  <c r="B155" i="2"/>
  <c r="C155" i="2"/>
  <c r="E155" i="2"/>
  <c r="F155" i="2"/>
  <c r="B156" i="2"/>
  <c r="C156" i="2"/>
  <c r="E156" i="2"/>
  <c r="F156" i="2"/>
  <c r="B157" i="2"/>
  <c r="C157" i="2"/>
  <c r="E157" i="2"/>
  <c r="F157" i="2"/>
  <c r="B158" i="2"/>
  <c r="C158" i="2"/>
  <c r="E158" i="2"/>
  <c r="F158" i="2"/>
  <c r="B159" i="2"/>
  <c r="C159" i="2"/>
  <c r="E159" i="2"/>
  <c r="F159" i="2"/>
  <c r="B160" i="2"/>
  <c r="C160" i="2"/>
  <c r="E160" i="2"/>
  <c r="F160" i="2"/>
  <c r="B161" i="2"/>
  <c r="C161" i="2"/>
  <c r="E161" i="2"/>
  <c r="F161" i="2"/>
  <c r="B162" i="2"/>
  <c r="C162" i="2"/>
  <c r="E162" i="2"/>
  <c r="F162" i="2"/>
  <c r="B163" i="2"/>
  <c r="C163" i="2"/>
  <c r="E163" i="2"/>
  <c r="F163" i="2"/>
  <c r="B164" i="2"/>
  <c r="C164" i="2"/>
  <c r="E164" i="2"/>
  <c r="F164" i="2"/>
  <c r="B165" i="2"/>
  <c r="C165" i="2"/>
  <c r="E165" i="2"/>
  <c r="F165" i="2"/>
  <c r="B166" i="2"/>
  <c r="C166" i="2"/>
  <c r="E166" i="2"/>
  <c r="F166" i="2"/>
  <c r="B167" i="2"/>
  <c r="C167" i="2"/>
  <c r="E167" i="2"/>
  <c r="F167" i="2"/>
  <c r="B168" i="2"/>
  <c r="C168" i="2"/>
  <c r="E168" i="2"/>
  <c r="F168" i="2"/>
  <c r="B169" i="2"/>
  <c r="C169" i="2"/>
  <c r="E169" i="2"/>
  <c r="F169" i="2"/>
  <c r="B170" i="2"/>
  <c r="C170" i="2"/>
  <c r="E170" i="2"/>
  <c r="F170" i="2"/>
  <c r="B171" i="2"/>
  <c r="C171" i="2"/>
  <c r="E171" i="2"/>
  <c r="F171" i="2"/>
  <c r="B172" i="2"/>
  <c r="C172" i="2"/>
  <c r="E172" i="2"/>
  <c r="F172" i="2"/>
  <c r="B173" i="2"/>
  <c r="C173" i="2"/>
  <c r="E173" i="2"/>
  <c r="F173" i="2"/>
  <c r="B174" i="2"/>
  <c r="C174" i="2"/>
  <c r="E174" i="2"/>
  <c r="F174" i="2"/>
  <c r="B175" i="2"/>
  <c r="C175" i="2"/>
  <c r="E175" i="2"/>
  <c r="F175" i="2"/>
  <c r="B176" i="2"/>
  <c r="C176" i="2"/>
  <c r="E176" i="2"/>
  <c r="F176" i="2"/>
  <c r="B177" i="2"/>
  <c r="C177" i="2"/>
  <c r="E177" i="2"/>
  <c r="F177" i="2"/>
  <c r="B178" i="2"/>
  <c r="C178" i="2"/>
  <c r="E178" i="2"/>
  <c r="F178" i="2"/>
  <c r="B179" i="2"/>
  <c r="C179" i="2"/>
  <c r="E179" i="2"/>
  <c r="F179" i="2"/>
  <c r="B180" i="2"/>
  <c r="C180" i="2"/>
  <c r="E180" i="2"/>
  <c r="F180" i="2"/>
  <c r="B181" i="2"/>
  <c r="C181" i="2"/>
  <c r="E181" i="2"/>
  <c r="F181" i="2"/>
  <c r="B182" i="2"/>
  <c r="C182" i="2"/>
  <c r="E182" i="2"/>
  <c r="F182" i="2"/>
  <c r="B183" i="2"/>
  <c r="C183" i="2"/>
  <c r="E183" i="2"/>
  <c r="F183" i="2"/>
  <c r="B184" i="2"/>
  <c r="C184" i="2"/>
  <c r="E184" i="2"/>
  <c r="F184" i="2"/>
  <c r="B185" i="2"/>
  <c r="C185" i="2"/>
  <c r="E185" i="2"/>
  <c r="F185" i="2"/>
  <c r="B186" i="2"/>
  <c r="C186" i="2"/>
  <c r="E186" i="2"/>
  <c r="F186" i="2"/>
  <c r="B187" i="2"/>
  <c r="C187" i="2"/>
  <c r="E187" i="2"/>
  <c r="F187" i="2"/>
  <c r="B188" i="2"/>
  <c r="C188" i="2"/>
  <c r="E188" i="2"/>
  <c r="F188" i="2"/>
  <c r="B189" i="2"/>
  <c r="C189" i="2"/>
  <c r="E189" i="2"/>
  <c r="F189" i="2"/>
  <c r="B190" i="2"/>
  <c r="C190" i="2"/>
  <c r="E190" i="2"/>
  <c r="F190" i="2"/>
  <c r="B191" i="2"/>
  <c r="C191" i="2"/>
  <c r="E191" i="2"/>
  <c r="F191" i="2"/>
  <c r="B192" i="2"/>
  <c r="C192" i="2"/>
  <c r="E192" i="2"/>
  <c r="F192" i="2"/>
  <c r="B193" i="2"/>
  <c r="C193" i="2"/>
  <c r="E193" i="2"/>
  <c r="F193" i="2"/>
  <c r="B194" i="2"/>
  <c r="C194" i="2"/>
  <c r="E194" i="2"/>
  <c r="F194" i="2"/>
  <c r="B195" i="2"/>
  <c r="C195" i="2"/>
  <c r="E195" i="2"/>
  <c r="F195" i="2"/>
  <c r="B196" i="2"/>
  <c r="C196" i="2"/>
  <c r="E196" i="2"/>
  <c r="F196" i="2"/>
  <c r="B197" i="2"/>
  <c r="C197" i="2"/>
  <c r="E197" i="2"/>
  <c r="F197" i="2"/>
  <c r="B198" i="2"/>
  <c r="C198" i="2"/>
  <c r="E198" i="2"/>
  <c r="F198" i="2"/>
  <c r="B199" i="2"/>
  <c r="C199" i="2"/>
  <c r="E199" i="2"/>
  <c r="F199" i="2"/>
  <c r="B200" i="2"/>
  <c r="C200" i="2"/>
  <c r="E200" i="2"/>
  <c r="F200" i="2"/>
  <c r="B201" i="2"/>
  <c r="C201" i="2"/>
  <c r="E201" i="2"/>
  <c r="F201" i="2"/>
  <c r="B202" i="2"/>
  <c r="C202" i="2"/>
  <c r="E202" i="2"/>
  <c r="F202" i="2"/>
  <c r="B203" i="2"/>
  <c r="C203" i="2"/>
  <c r="E203" i="2"/>
  <c r="F203" i="2"/>
  <c r="B204" i="2"/>
  <c r="C204" i="2"/>
  <c r="E204" i="2"/>
  <c r="F204" i="2"/>
  <c r="B205" i="2"/>
  <c r="C205" i="2"/>
  <c r="E205" i="2"/>
  <c r="F205" i="2"/>
  <c r="B206" i="2"/>
  <c r="C206" i="2"/>
  <c r="E206" i="2"/>
  <c r="F206" i="2"/>
  <c r="B207" i="2"/>
  <c r="C207" i="2"/>
  <c r="E207" i="2"/>
  <c r="F207" i="2"/>
  <c r="B208" i="2"/>
  <c r="C208" i="2"/>
  <c r="E208" i="2"/>
  <c r="F208" i="2"/>
  <c r="B209" i="2"/>
  <c r="C209" i="2"/>
  <c r="E209" i="2"/>
  <c r="F209" i="2"/>
  <c r="B210" i="2"/>
  <c r="C210" i="2"/>
  <c r="E210" i="2"/>
  <c r="F210" i="2"/>
  <c r="B211" i="2"/>
  <c r="C211" i="2"/>
  <c r="E211" i="2"/>
  <c r="F211" i="2"/>
  <c r="B212" i="2"/>
  <c r="C212" i="2"/>
  <c r="E212" i="2"/>
  <c r="F212" i="2"/>
  <c r="B213" i="2"/>
  <c r="C213" i="2"/>
  <c r="E213" i="2"/>
  <c r="F213" i="2"/>
  <c r="B214" i="2"/>
  <c r="C214" i="2"/>
  <c r="E214" i="2"/>
  <c r="F214" i="2"/>
  <c r="B215" i="2"/>
  <c r="C215" i="2"/>
  <c r="E215" i="2"/>
  <c r="F215" i="2"/>
  <c r="B216" i="2"/>
  <c r="C216" i="2"/>
  <c r="E216" i="2"/>
  <c r="F216" i="2"/>
  <c r="B217" i="2"/>
  <c r="C217" i="2"/>
  <c r="E217" i="2"/>
  <c r="F217" i="2"/>
  <c r="B218" i="2"/>
  <c r="C218" i="2"/>
  <c r="E218" i="2"/>
  <c r="F218" i="2"/>
  <c r="B219" i="2"/>
  <c r="C219" i="2"/>
  <c r="E219" i="2"/>
  <c r="F219" i="2"/>
  <c r="B220" i="2"/>
  <c r="C220" i="2"/>
  <c r="E220" i="2"/>
  <c r="F220" i="2"/>
  <c r="B221" i="2"/>
  <c r="C221" i="2"/>
  <c r="E221" i="2"/>
  <c r="F221" i="2"/>
  <c r="B222" i="2"/>
  <c r="C222" i="2"/>
  <c r="E222" i="2"/>
  <c r="F222" i="2"/>
  <c r="B223" i="2"/>
  <c r="C223" i="2"/>
  <c r="E223" i="2"/>
  <c r="F223" i="2"/>
  <c r="B224" i="2"/>
  <c r="C224" i="2"/>
  <c r="E224" i="2"/>
  <c r="F224" i="2"/>
  <c r="B225" i="2"/>
  <c r="C225" i="2"/>
  <c r="E225" i="2"/>
  <c r="F225" i="2"/>
  <c r="B226" i="2"/>
  <c r="C226" i="2"/>
  <c r="E226" i="2"/>
  <c r="F226" i="2"/>
  <c r="B227" i="2"/>
  <c r="C227" i="2"/>
  <c r="E227" i="2"/>
  <c r="F227" i="2"/>
  <c r="B228" i="2"/>
  <c r="C228" i="2"/>
  <c r="E228" i="2"/>
  <c r="F228" i="2"/>
  <c r="B229" i="2"/>
  <c r="C229" i="2"/>
  <c r="E229" i="2"/>
  <c r="F229" i="2"/>
  <c r="B230" i="2"/>
  <c r="C230" i="2"/>
  <c r="E230" i="2"/>
  <c r="F230" i="2"/>
  <c r="B231" i="2"/>
  <c r="C231" i="2"/>
  <c r="E231" i="2"/>
  <c r="F231" i="2"/>
  <c r="B232" i="2"/>
  <c r="C232" i="2"/>
  <c r="E232" i="2"/>
  <c r="F232" i="2"/>
  <c r="B233" i="2"/>
  <c r="C233" i="2"/>
  <c r="E233" i="2"/>
  <c r="F233" i="2"/>
  <c r="B234" i="2"/>
  <c r="C234" i="2"/>
  <c r="E234" i="2"/>
  <c r="F234" i="2"/>
  <c r="B235" i="2"/>
  <c r="C235" i="2"/>
  <c r="E235" i="2"/>
  <c r="F235" i="2"/>
  <c r="B236" i="2"/>
  <c r="C236" i="2"/>
  <c r="E236" i="2"/>
  <c r="F236" i="2"/>
  <c r="B237" i="2"/>
  <c r="C237" i="2"/>
  <c r="E237" i="2"/>
  <c r="F237" i="2"/>
  <c r="B238" i="2"/>
  <c r="C238" i="2"/>
  <c r="E238" i="2"/>
  <c r="F238" i="2"/>
  <c r="B239" i="2"/>
  <c r="C239" i="2"/>
  <c r="E239" i="2"/>
  <c r="F239" i="2"/>
  <c r="B240" i="2"/>
  <c r="C240" i="2"/>
  <c r="E240" i="2"/>
  <c r="F240" i="2"/>
  <c r="B241" i="2"/>
  <c r="C241" i="2"/>
  <c r="E241" i="2"/>
  <c r="F241" i="2"/>
  <c r="B242" i="2"/>
  <c r="C242" i="2"/>
  <c r="E242" i="2"/>
  <c r="F242" i="2"/>
  <c r="B243" i="2"/>
  <c r="C243" i="2"/>
  <c r="E243" i="2"/>
  <c r="F243" i="2"/>
  <c r="B244" i="2"/>
  <c r="C244" i="2"/>
  <c r="E244" i="2"/>
  <c r="F244" i="2"/>
  <c r="B245" i="2"/>
  <c r="C245" i="2"/>
  <c r="E245" i="2"/>
  <c r="F245" i="2"/>
  <c r="B246" i="2"/>
  <c r="C246" i="2"/>
  <c r="E246" i="2"/>
  <c r="F246" i="2"/>
  <c r="B247" i="2"/>
  <c r="C247" i="2"/>
  <c r="E247" i="2"/>
  <c r="F247" i="2"/>
  <c r="B248" i="2"/>
  <c r="C248" i="2"/>
  <c r="E248" i="2"/>
  <c r="F248" i="2"/>
  <c r="B249" i="2"/>
  <c r="C249" i="2"/>
  <c r="E249" i="2"/>
  <c r="F249" i="2"/>
  <c r="B250" i="2"/>
  <c r="C250" i="2"/>
  <c r="E250" i="2"/>
  <c r="F250" i="2"/>
  <c r="B251" i="2"/>
  <c r="C251" i="2"/>
  <c r="E251" i="2"/>
  <c r="F251" i="2"/>
  <c r="B252" i="2"/>
  <c r="C252" i="2"/>
  <c r="E252" i="2"/>
  <c r="F252" i="2"/>
  <c r="B253" i="2"/>
  <c r="C253" i="2"/>
  <c r="E253" i="2"/>
  <c r="F253" i="2"/>
  <c r="B254" i="2"/>
  <c r="C254" i="2"/>
  <c r="E254" i="2"/>
  <c r="F254" i="2"/>
  <c r="B255" i="2"/>
  <c r="C255" i="2"/>
  <c r="E255" i="2"/>
  <c r="F255" i="2"/>
  <c r="B256" i="2"/>
  <c r="C256" i="2"/>
  <c r="E256" i="2"/>
  <c r="F256" i="2"/>
  <c r="B257" i="2"/>
  <c r="C257" i="2"/>
  <c r="E257" i="2"/>
  <c r="F257" i="2"/>
  <c r="B258" i="2"/>
  <c r="C258" i="2"/>
  <c r="E258" i="2"/>
  <c r="F258" i="2"/>
  <c r="B259" i="2"/>
  <c r="C259" i="2"/>
  <c r="E259" i="2"/>
  <c r="F259" i="2"/>
  <c r="B260" i="2"/>
  <c r="C260" i="2"/>
  <c r="E260" i="2"/>
  <c r="F260" i="2"/>
  <c r="B261" i="2"/>
  <c r="C261" i="2"/>
  <c r="E261" i="2"/>
  <c r="F261" i="2"/>
  <c r="B262" i="2"/>
  <c r="C262" i="2"/>
  <c r="E262" i="2"/>
  <c r="F262" i="2"/>
  <c r="B263" i="2"/>
  <c r="C263" i="2"/>
  <c r="E263" i="2"/>
  <c r="F263" i="2"/>
  <c r="B264" i="2"/>
  <c r="C264" i="2"/>
  <c r="E264" i="2"/>
  <c r="F264" i="2"/>
  <c r="B265" i="2"/>
  <c r="C265" i="2"/>
  <c r="E265" i="2"/>
  <c r="F265" i="2"/>
  <c r="B266" i="2"/>
  <c r="C266" i="2"/>
  <c r="E266" i="2"/>
  <c r="F266" i="2"/>
  <c r="B267" i="2"/>
  <c r="C267" i="2"/>
  <c r="E267" i="2"/>
  <c r="F267" i="2"/>
  <c r="B268" i="2"/>
  <c r="C268" i="2"/>
  <c r="E268" i="2"/>
  <c r="F268" i="2"/>
  <c r="B269" i="2"/>
  <c r="C269" i="2"/>
  <c r="E269" i="2"/>
  <c r="F269" i="2"/>
  <c r="B270" i="2"/>
  <c r="C270" i="2"/>
  <c r="E270" i="2"/>
  <c r="F270" i="2"/>
  <c r="B271" i="2"/>
  <c r="C271" i="2"/>
  <c r="E271" i="2"/>
  <c r="F271" i="2"/>
  <c r="B272" i="2"/>
  <c r="C272" i="2"/>
  <c r="E272" i="2"/>
  <c r="F272" i="2"/>
  <c r="B273" i="2"/>
  <c r="C273" i="2"/>
  <c r="E273" i="2"/>
  <c r="F273" i="2"/>
  <c r="B274" i="2"/>
  <c r="C274" i="2"/>
  <c r="E274" i="2"/>
  <c r="F274" i="2"/>
  <c r="B275" i="2"/>
  <c r="C275" i="2"/>
  <c r="E275" i="2"/>
  <c r="F275" i="2"/>
  <c r="B276" i="2"/>
  <c r="C276" i="2"/>
  <c r="E276" i="2"/>
  <c r="F276" i="2"/>
  <c r="B277" i="2"/>
  <c r="C277" i="2"/>
  <c r="E277" i="2"/>
  <c r="F277" i="2"/>
  <c r="B278" i="2"/>
  <c r="C278" i="2"/>
  <c r="E278" i="2"/>
  <c r="F278" i="2"/>
  <c r="B279" i="2"/>
  <c r="C279" i="2"/>
  <c r="E279" i="2"/>
  <c r="F279" i="2"/>
  <c r="B280" i="2"/>
  <c r="C280" i="2"/>
  <c r="E280" i="2"/>
  <c r="F280" i="2"/>
  <c r="B281" i="2"/>
  <c r="C281" i="2"/>
  <c r="E281" i="2"/>
  <c r="F281" i="2"/>
  <c r="B282" i="2"/>
  <c r="C282" i="2"/>
  <c r="E282" i="2"/>
  <c r="F282" i="2"/>
  <c r="B283" i="2"/>
  <c r="C283" i="2"/>
  <c r="E283" i="2"/>
  <c r="F283" i="2"/>
  <c r="B284" i="2"/>
  <c r="C284" i="2"/>
  <c r="E284" i="2"/>
  <c r="F284" i="2"/>
  <c r="B285" i="2"/>
  <c r="C285" i="2"/>
  <c r="E285" i="2"/>
  <c r="F285" i="2"/>
  <c r="B286" i="2"/>
  <c r="C286" i="2"/>
  <c r="E286" i="2"/>
  <c r="F286" i="2"/>
  <c r="B287" i="2"/>
  <c r="C287" i="2"/>
  <c r="E287" i="2"/>
  <c r="F287" i="2"/>
  <c r="B288" i="2"/>
  <c r="C288" i="2"/>
  <c r="E288" i="2"/>
  <c r="F288" i="2"/>
  <c r="B289" i="2"/>
  <c r="C289" i="2"/>
  <c r="E289" i="2"/>
  <c r="F289" i="2"/>
  <c r="B290" i="2"/>
  <c r="C290" i="2"/>
  <c r="E290" i="2"/>
  <c r="F290" i="2"/>
  <c r="B291" i="2"/>
  <c r="C291" i="2"/>
  <c r="E291" i="2"/>
  <c r="F291" i="2"/>
  <c r="B292" i="2"/>
  <c r="C292" i="2"/>
  <c r="E292" i="2"/>
  <c r="F292" i="2"/>
  <c r="B293" i="2"/>
  <c r="C293" i="2"/>
  <c r="E293" i="2"/>
  <c r="F293" i="2"/>
  <c r="B294" i="2"/>
  <c r="C294" i="2"/>
  <c r="E294" i="2"/>
  <c r="F294" i="2"/>
  <c r="B295" i="2"/>
  <c r="C295" i="2"/>
  <c r="E295" i="2"/>
  <c r="F295" i="2"/>
  <c r="B296" i="2"/>
  <c r="C296" i="2"/>
  <c r="E296" i="2"/>
  <c r="F296" i="2"/>
  <c r="B297" i="2"/>
  <c r="C297" i="2"/>
  <c r="E297" i="2"/>
  <c r="F297" i="2"/>
  <c r="B298" i="2"/>
  <c r="C298" i="2"/>
  <c r="E298" i="2"/>
  <c r="F298" i="2"/>
  <c r="B299" i="2"/>
  <c r="C299" i="2"/>
  <c r="E299" i="2"/>
  <c r="F299" i="2"/>
  <c r="B300" i="2"/>
  <c r="C300" i="2"/>
  <c r="E300" i="2"/>
  <c r="F300" i="2"/>
  <c r="B301" i="2"/>
  <c r="C301" i="2"/>
  <c r="E301" i="2"/>
  <c r="F301" i="2"/>
  <c r="B302" i="2"/>
  <c r="C302" i="2"/>
  <c r="E302" i="2"/>
  <c r="F302" i="2"/>
  <c r="B303" i="2"/>
  <c r="C303" i="2"/>
  <c r="E303" i="2"/>
  <c r="F303" i="2"/>
  <c r="B304" i="2"/>
  <c r="C304" i="2"/>
  <c r="E304" i="2"/>
  <c r="F304" i="2"/>
  <c r="B305" i="2"/>
  <c r="C305" i="2"/>
  <c r="E305" i="2"/>
  <c r="F305" i="2"/>
  <c r="B306" i="2"/>
  <c r="C306" i="2"/>
  <c r="E306" i="2"/>
  <c r="F306" i="2"/>
  <c r="B307" i="2"/>
  <c r="C307" i="2"/>
  <c r="E307" i="2"/>
  <c r="F307" i="2"/>
  <c r="B308" i="2"/>
  <c r="C308" i="2"/>
  <c r="E308" i="2"/>
  <c r="F308" i="2"/>
  <c r="B309" i="2"/>
  <c r="C309" i="2"/>
  <c r="E309" i="2"/>
  <c r="F309" i="2"/>
  <c r="B310" i="2"/>
  <c r="C310" i="2"/>
  <c r="E310" i="2"/>
  <c r="F310" i="2"/>
  <c r="B311" i="2"/>
  <c r="C311" i="2"/>
  <c r="E311" i="2"/>
  <c r="F311" i="2"/>
  <c r="B312" i="2"/>
  <c r="C312" i="2"/>
  <c r="E312" i="2"/>
  <c r="F312" i="2"/>
  <c r="B313" i="2"/>
  <c r="C313" i="2"/>
  <c r="E313" i="2"/>
  <c r="F313" i="2"/>
  <c r="B314" i="2"/>
  <c r="C314" i="2"/>
  <c r="E314" i="2"/>
  <c r="F314" i="2"/>
  <c r="B315" i="2"/>
  <c r="C315" i="2"/>
  <c r="E315" i="2"/>
  <c r="F315" i="2"/>
  <c r="B316" i="2"/>
  <c r="C316" i="2"/>
  <c r="E316" i="2"/>
  <c r="F316" i="2"/>
  <c r="B317" i="2"/>
  <c r="C317" i="2"/>
  <c r="E317" i="2"/>
  <c r="F317" i="2"/>
  <c r="B318" i="2"/>
  <c r="C318" i="2"/>
  <c r="E318" i="2"/>
  <c r="F318" i="2"/>
  <c r="B319" i="2"/>
  <c r="C319" i="2"/>
  <c r="E319" i="2"/>
  <c r="F319" i="2"/>
  <c r="B320" i="2"/>
  <c r="C320" i="2"/>
  <c r="E320" i="2"/>
  <c r="F320" i="2"/>
  <c r="B321" i="2"/>
  <c r="C321" i="2"/>
  <c r="E321" i="2"/>
  <c r="F321" i="2"/>
  <c r="B322" i="2"/>
  <c r="C322" i="2"/>
  <c r="E322" i="2"/>
  <c r="F322" i="2"/>
  <c r="B323" i="2"/>
  <c r="C323" i="2"/>
  <c r="E323" i="2"/>
  <c r="F323" i="2"/>
  <c r="B324" i="2"/>
  <c r="C324" i="2"/>
  <c r="E324" i="2"/>
  <c r="F324" i="2"/>
  <c r="B325" i="2"/>
  <c r="C325" i="2"/>
  <c r="E325" i="2"/>
  <c r="F325" i="2"/>
  <c r="B326" i="2"/>
  <c r="C326" i="2"/>
  <c r="E326" i="2"/>
  <c r="F326" i="2"/>
  <c r="B327" i="2"/>
  <c r="C327" i="2"/>
  <c r="E327" i="2"/>
  <c r="F327" i="2"/>
  <c r="B328" i="2"/>
  <c r="C328" i="2"/>
  <c r="E328" i="2"/>
  <c r="F328" i="2"/>
  <c r="B329" i="2"/>
  <c r="C329" i="2"/>
  <c r="E329" i="2"/>
  <c r="F329" i="2"/>
  <c r="B330" i="2"/>
  <c r="C330" i="2"/>
  <c r="E330" i="2"/>
  <c r="F330" i="2"/>
  <c r="B331" i="2"/>
  <c r="C331" i="2"/>
  <c r="E331" i="2"/>
  <c r="F331" i="2"/>
  <c r="B332" i="2"/>
  <c r="C332" i="2"/>
  <c r="E332" i="2"/>
  <c r="F332" i="2"/>
  <c r="B333" i="2"/>
  <c r="C333" i="2"/>
  <c r="E333" i="2"/>
  <c r="F333" i="2"/>
  <c r="B334" i="2"/>
  <c r="C334" i="2"/>
  <c r="E334" i="2"/>
  <c r="F334" i="2"/>
  <c r="B335" i="2"/>
  <c r="C335" i="2"/>
  <c r="E335" i="2"/>
  <c r="F335" i="2"/>
  <c r="B336" i="2"/>
  <c r="C336" i="2"/>
  <c r="E336" i="2"/>
  <c r="F336" i="2"/>
  <c r="B337" i="2"/>
  <c r="C337" i="2"/>
  <c r="E337" i="2"/>
  <c r="F337" i="2"/>
  <c r="B338" i="2"/>
  <c r="C338" i="2"/>
  <c r="E338" i="2"/>
  <c r="F338" i="2"/>
  <c r="B339" i="2"/>
  <c r="C339" i="2"/>
  <c r="E339" i="2"/>
  <c r="F339" i="2"/>
  <c r="B340" i="2"/>
  <c r="C340" i="2"/>
  <c r="E340" i="2"/>
  <c r="F340" i="2"/>
  <c r="B341" i="2"/>
  <c r="C341" i="2"/>
  <c r="E341" i="2"/>
  <c r="F341" i="2"/>
  <c r="B342" i="2"/>
  <c r="C342" i="2"/>
  <c r="E342" i="2"/>
  <c r="F342" i="2"/>
  <c r="B343" i="2"/>
  <c r="C343" i="2"/>
  <c r="E343" i="2"/>
  <c r="F343" i="2"/>
  <c r="B344" i="2"/>
  <c r="C344" i="2"/>
  <c r="E344" i="2"/>
  <c r="F344" i="2"/>
  <c r="B345" i="2"/>
  <c r="C345" i="2"/>
  <c r="E345" i="2"/>
  <c r="F345" i="2"/>
  <c r="B346" i="2"/>
  <c r="C346" i="2"/>
  <c r="E346" i="2"/>
  <c r="F346" i="2"/>
  <c r="B347" i="2"/>
  <c r="C347" i="2"/>
  <c r="E347" i="2"/>
  <c r="F347" i="2"/>
  <c r="B348" i="2"/>
  <c r="C348" i="2"/>
  <c r="E348" i="2"/>
  <c r="F348" i="2"/>
  <c r="B349" i="2"/>
  <c r="C349" i="2"/>
  <c r="E349" i="2"/>
  <c r="F349" i="2"/>
  <c r="B350" i="2"/>
  <c r="C350" i="2"/>
  <c r="E350" i="2"/>
  <c r="F350" i="2"/>
  <c r="B351" i="2"/>
  <c r="C351" i="2"/>
  <c r="E351" i="2"/>
  <c r="F351" i="2"/>
  <c r="B352" i="2"/>
  <c r="C352" i="2"/>
  <c r="E352" i="2"/>
  <c r="F352" i="2"/>
  <c r="B353" i="2"/>
  <c r="C353" i="2"/>
  <c r="E353" i="2"/>
  <c r="F353" i="2"/>
  <c r="B354" i="2"/>
  <c r="C354" i="2"/>
  <c r="E354" i="2"/>
  <c r="F354" i="2"/>
  <c r="B355" i="2"/>
  <c r="C355" i="2"/>
  <c r="E355" i="2"/>
  <c r="F355" i="2"/>
  <c r="B356" i="2"/>
  <c r="C356" i="2"/>
  <c r="E356" i="2"/>
  <c r="F356" i="2"/>
  <c r="B357" i="2"/>
  <c r="C357" i="2"/>
  <c r="E357" i="2"/>
  <c r="F357" i="2"/>
  <c r="B358" i="2"/>
  <c r="C358" i="2"/>
  <c r="E358" i="2"/>
  <c r="F358" i="2"/>
  <c r="B359" i="2"/>
  <c r="C359" i="2"/>
  <c r="E359" i="2"/>
  <c r="F359" i="2"/>
  <c r="B360" i="2"/>
  <c r="C360" i="2"/>
  <c r="E360" i="2"/>
  <c r="F360" i="2"/>
  <c r="B361" i="2"/>
  <c r="C361" i="2"/>
  <c r="E361" i="2"/>
  <c r="F361" i="2"/>
  <c r="B362" i="2"/>
  <c r="C362" i="2"/>
  <c r="E362" i="2"/>
  <c r="F362" i="2"/>
  <c r="B363" i="2"/>
  <c r="C363" i="2"/>
  <c r="E363" i="2"/>
  <c r="F363" i="2"/>
  <c r="B364" i="2"/>
  <c r="C364" i="2"/>
  <c r="E364" i="2"/>
  <c r="F364" i="2"/>
  <c r="B365" i="2"/>
  <c r="C365" i="2"/>
  <c r="E365" i="2"/>
  <c r="F365" i="2"/>
  <c r="B366" i="2"/>
  <c r="C366" i="2"/>
  <c r="E366" i="2"/>
  <c r="F366" i="2"/>
  <c r="B367" i="2"/>
  <c r="C367" i="2"/>
  <c r="E367" i="2"/>
  <c r="F367" i="2"/>
  <c r="B368" i="2"/>
  <c r="C368" i="2"/>
  <c r="E368" i="2"/>
  <c r="F368" i="2"/>
  <c r="B369" i="2"/>
  <c r="C369" i="2"/>
  <c r="E369" i="2"/>
  <c r="F369" i="2"/>
  <c r="B370" i="2"/>
  <c r="C370" i="2"/>
  <c r="E370" i="2"/>
  <c r="F370" i="2"/>
  <c r="B371" i="2"/>
  <c r="C371" i="2"/>
  <c r="E371" i="2"/>
  <c r="F371" i="2"/>
  <c r="B372" i="2"/>
  <c r="C372" i="2"/>
  <c r="E372" i="2"/>
  <c r="F372" i="2"/>
  <c r="B373" i="2"/>
  <c r="C373" i="2"/>
  <c r="E373" i="2"/>
  <c r="F373" i="2"/>
  <c r="B374" i="2"/>
  <c r="C374" i="2"/>
  <c r="E374" i="2"/>
  <c r="F374" i="2"/>
  <c r="B375" i="2"/>
  <c r="C375" i="2"/>
  <c r="E375" i="2"/>
  <c r="F375" i="2"/>
  <c r="B376" i="2"/>
  <c r="C376" i="2"/>
  <c r="E376" i="2"/>
  <c r="F376" i="2"/>
  <c r="B377" i="2"/>
  <c r="C377" i="2"/>
  <c r="E377" i="2"/>
  <c r="F377" i="2"/>
  <c r="B378" i="2"/>
  <c r="C378" i="2"/>
  <c r="E378" i="2"/>
  <c r="F378" i="2"/>
  <c r="B379" i="2"/>
  <c r="C379" i="2"/>
  <c r="E379" i="2"/>
  <c r="F379" i="2"/>
  <c r="B380" i="2"/>
  <c r="C380" i="2"/>
  <c r="E380" i="2"/>
  <c r="F380" i="2"/>
  <c r="B381" i="2"/>
  <c r="C381" i="2"/>
  <c r="E381" i="2"/>
  <c r="F381" i="2"/>
  <c r="B382" i="2"/>
  <c r="C382" i="2"/>
  <c r="E382" i="2"/>
  <c r="F382" i="2"/>
  <c r="B383" i="2"/>
  <c r="C383" i="2"/>
  <c r="E383" i="2"/>
  <c r="F383" i="2"/>
  <c r="B384" i="2"/>
  <c r="C384" i="2"/>
  <c r="E384" i="2"/>
  <c r="F384" i="2"/>
  <c r="B385" i="2"/>
  <c r="C385" i="2"/>
  <c r="E385" i="2"/>
  <c r="F385" i="2"/>
  <c r="B386" i="2"/>
  <c r="C386" i="2"/>
  <c r="E386" i="2"/>
  <c r="F386" i="2"/>
  <c r="B387" i="2"/>
  <c r="C387" i="2"/>
  <c r="E387" i="2"/>
  <c r="F387" i="2"/>
  <c r="B388" i="2"/>
  <c r="C388" i="2"/>
  <c r="E388" i="2"/>
  <c r="F388" i="2"/>
  <c r="B389" i="2"/>
  <c r="C389" i="2"/>
  <c r="E389" i="2"/>
  <c r="F389" i="2"/>
  <c r="B390" i="2"/>
  <c r="C390" i="2"/>
  <c r="E390" i="2"/>
  <c r="F390" i="2"/>
  <c r="B391" i="2"/>
  <c r="C391" i="2"/>
  <c r="E391" i="2"/>
  <c r="F391" i="2"/>
  <c r="B392" i="2"/>
  <c r="C392" i="2"/>
  <c r="E392" i="2"/>
  <c r="F392" i="2"/>
  <c r="B393" i="2"/>
  <c r="C393" i="2"/>
  <c r="E393" i="2"/>
  <c r="F393" i="2"/>
  <c r="B394" i="2"/>
  <c r="C394" i="2"/>
  <c r="E394" i="2"/>
  <c r="F394" i="2"/>
  <c r="B395" i="2"/>
  <c r="C395" i="2"/>
  <c r="E395" i="2"/>
  <c r="F395" i="2"/>
  <c r="B396" i="2"/>
  <c r="C396" i="2"/>
  <c r="E396" i="2"/>
  <c r="F396" i="2"/>
  <c r="B397" i="2"/>
  <c r="C397" i="2"/>
  <c r="E397" i="2"/>
  <c r="F397" i="2"/>
  <c r="B398" i="2"/>
  <c r="C398" i="2"/>
  <c r="E398" i="2"/>
  <c r="F398" i="2"/>
  <c r="B399" i="2"/>
  <c r="C399" i="2"/>
  <c r="E399" i="2"/>
  <c r="F399" i="2"/>
  <c r="B400" i="2"/>
  <c r="C400" i="2"/>
  <c r="E400" i="2"/>
  <c r="F400" i="2"/>
  <c r="B401" i="2"/>
  <c r="C401" i="2"/>
  <c r="E401" i="2"/>
  <c r="F401" i="2"/>
  <c r="B402" i="2"/>
  <c r="C402" i="2"/>
  <c r="E402" i="2"/>
  <c r="F402" i="2"/>
  <c r="B403" i="2"/>
  <c r="C403" i="2"/>
  <c r="E403" i="2"/>
  <c r="F403" i="2"/>
  <c r="B404" i="2"/>
  <c r="C404" i="2"/>
  <c r="E404" i="2"/>
  <c r="F404" i="2"/>
  <c r="B405" i="2"/>
  <c r="C405" i="2"/>
  <c r="E405" i="2"/>
  <c r="F405" i="2"/>
  <c r="B406" i="2"/>
  <c r="C406" i="2"/>
  <c r="E406" i="2"/>
  <c r="F406" i="2"/>
  <c r="B407" i="2"/>
  <c r="C407" i="2"/>
  <c r="E407" i="2"/>
  <c r="F407" i="2"/>
  <c r="B408" i="2"/>
  <c r="C408" i="2"/>
  <c r="E408" i="2"/>
  <c r="F408" i="2"/>
  <c r="B409" i="2"/>
  <c r="C409" i="2"/>
  <c r="E409" i="2"/>
  <c r="F409" i="2"/>
  <c r="B410" i="2"/>
  <c r="C410" i="2"/>
  <c r="E410" i="2"/>
  <c r="F410" i="2"/>
  <c r="B411" i="2"/>
  <c r="C411" i="2"/>
  <c r="E411" i="2"/>
  <c r="F411" i="2"/>
  <c r="B412" i="2"/>
  <c r="C412" i="2"/>
  <c r="E412" i="2"/>
  <c r="F412" i="2"/>
  <c r="B413" i="2"/>
  <c r="C413" i="2"/>
  <c r="E413" i="2"/>
  <c r="F413" i="2"/>
  <c r="B414" i="2"/>
  <c r="C414" i="2"/>
  <c r="E414" i="2"/>
  <c r="F414" i="2"/>
  <c r="B415" i="2"/>
  <c r="C415" i="2"/>
  <c r="E415" i="2"/>
  <c r="F415" i="2"/>
  <c r="B416" i="2"/>
  <c r="C416" i="2"/>
  <c r="E416" i="2"/>
  <c r="F416" i="2"/>
  <c r="B417" i="2"/>
  <c r="C417" i="2"/>
  <c r="E417" i="2"/>
  <c r="F417" i="2"/>
  <c r="B418" i="2"/>
  <c r="C418" i="2"/>
  <c r="E418" i="2"/>
  <c r="F418" i="2"/>
  <c r="B419" i="2"/>
  <c r="C419" i="2"/>
  <c r="E419" i="2"/>
  <c r="F419" i="2"/>
  <c r="B420" i="2"/>
  <c r="C420" i="2"/>
  <c r="E420" i="2"/>
  <c r="F420" i="2"/>
  <c r="B421" i="2"/>
  <c r="C421" i="2"/>
  <c r="E421" i="2"/>
  <c r="F421" i="2"/>
  <c r="B422" i="2"/>
  <c r="C422" i="2"/>
  <c r="E422" i="2"/>
  <c r="F422" i="2"/>
  <c r="B423" i="2"/>
  <c r="C423" i="2"/>
  <c r="E423" i="2"/>
  <c r="F423" i="2"/>
  <c r="B424" i="2"/>
  <c r="C424" i="2"/>
  <c r="E424" i="2"/>
  <c r="F424" i="2"/>
  <c r="B425" i="2"/>
  <c r="C425" i="2"/>
  <c r="E425" i="2"/>
  <c r="F425" i="2"/>
  <c r="B426" i="2"/>
  <c r="C426" i="2"/>
  <c r="E426" i="2"/>
  <c r="F426" i="2"/>
  <c r="B427" i="2"/>
  <c r="C427" i="2"/>
  <c r="E427" i="2"/>
  <c r="F427" i="2"/>
  <c r="B428" i="2"/>
  <c r="C428" i="2"/>
  <c r="E428" i="2"/>
  <c r="F428" i="2"/>
  <c r="B429" i="2"/>
  <c r="C429" i="2"/>
  <c r="E429" i="2"/>
  <c r="F429" i="2"/>
  <c r="B430" i="2"/>
  <c r="C430" i="2"/>
  <c r="E430" i="2"/>
  <c r="F430" i="2"/>
  <c r="B431" i="2"/>
  <c r="C431" i="2"/>
  <c r="E431" i="2"/>
  <c r="F431" i="2"/>
  <c r="B432" i="2"/>
  <c r="C432" i="2"/>
  <c r="E432" i="2"/>
  <c r="F432" i="2"/>
  <c r="B433" i="2"/>
  <c r="C433" i="2"/>
  <c r="E433" i="2"/>
  <c r="F433" i="2"/>
  <c r="B434" i="2"/>
  <c r="C434" i="2"/>
  <c r="E434" i="2"/>
  <c r="F434" i="2"/>
  <c r="B435" i="2"/>
  <c r="C435" i="2"/>
  <c r="E435" i="2"/>
  <c r="F435" i="2"/>
  <c r="B436" i="2"/>
  <c r="C436" i="2"/>
  <c r="E436" i="2"/>
  <c r="F436" i="2"/>
  <c r="B437" i="2"/>
  <c r="C437" i="2"/>
  <c r="E437" i="2"/>
  <c r="F437" i="2"/>
  <c r="B438" i="2"/>
  <c r="C438" i="2"/>
  <c r="E438" i="2"/>
  <c r="F438" i="2"/>
  <c r="B439" i="2"/>
  <c r="C439" i="2"/>
  <c r="E439" i="2"/>
  <c r="F439" i="2"/>
  <c r="B440" i="2"/>
  <c r="C440" i="2"/>
  <c r="E440" i="2"/>
  <c r="F440" i="2"/>
  <c r="B441" i="2"/>
  <c r="C441" i="2"/>
  <c r="E441" i="2"/>
  <c r="F441" i="2"/>
  <c r="B442" i="2"/>
  <c r="C442" i="2"/>
  <c r="E442" i="2"/>
  <c r="F442" i="2"/>
  <c r="B443" i="2"/>
  <c r="C443" i="2"/>
  <c r="E443" i="2"/>
  <c r="F443" i="2"/>
  <c r="B444" i="2"/>
  <c r="C444" i="2"/>
  <c r="E444" i="2"/>
  <c r="F444" i="2"/>
  <c r="B445" i="2"/>
  <c r="C445" i="2"/>
  <c r="E445" i="2"/>
  <c r="F445" i="2"/>
  <c r="B446" i="2"/>
  <c r="C446" i="2"/>
  <c r="E446" i="2"/>
  <c r="F446" i="2"/>
  <c r="B447" i="2"/>
  <c r="C447" i="2"/>
  <c r="E447" i="2"/>
  <c r="F447" i="2"/>
  <c r="B448" i="2"/>
  <c r="C448" i="2"/>
  <c r="E448" i="2"/>
  <c r="F448" i="2"/>
  <c r="B449" i="2"/>
  <c r="C449" i="2"/>
  <c r="E449" i="2"/>
  <c r="F449" i="2"/>
  <c r="B450" i="2"/>
  <c r="C450" i="2"/>
  <c r="E450" i="2"/>
  <c r="F450" i="2"/>
  <c r="B451" i="2"/>
  <c r="C451" i="2"/>
  <c r="E451" i="2"/>
  <c r="F451" i="2"/>
  <c r="B452" i="2"/>
  <c r="C452" i="2"/>
  <c r="E452" i="2"/>
  <c r="F452" i="2"/>
  <c r="B453" i="2"/>
  <c r="C453" i="2"/>
  <c r="E453" i="2"/>
  <c r="F453" i="2"/>
  <c r="B454" i="2"/>
  <c r="C454" i="2"/>
  <c r="E454" i="2"/>
  <c r="F454" i="2"/>
  <c r="B455" i="2"/>
  <c r="C455" i="2"/>
  <c r="E455" i="2"/>
  <c r="F455" i="2"/>
  <c r="B456" i="2"/>
  <c r="C456" i="2"/>
  <c r="E456" i="2"/>
  <c r="F456" i="2"/>
  <c r="B457" i="2"/>
  <c r="C457" i="2"/>
  <c r="E457" i="2"/>
  <c r="F457" i="2"/>
  <c r="B458" i="2"/>
  <c r="C458" i="2"/>
  <c r="E458" i="2"/>
  <c r="F458" i="2"/>
  <c r="B459" i="2"/>
  <c r="C459" i="2"/>
  <c r="E459" i="2"/>
  <c r="F459" i="2"/>
  <c r="B460" i="2"/>
  <c r="C460" i="2"/>
  <c r="E460" i="2"/>
  <c r="F460" i="2"/>
  <c r="B461" i="2"/>
  <c r="C461" i="2"/>
  <c r="E461" i="2"/>
  <c r="F461" i="2"/>
  <c r="B462" i="2"/>
  <c r="C462" i="2"/>
  <c r="E462" i="2"/>
  <c r="F462" i="2"/>
  <c r="B463" i="2"/>
  <c r="C463" i="2"/>
  <c r="E463" i="2"/>
  <c r="F463" i="2"/>
  <c r="B464" i="2"/>
  <c r="C464" i="2"/>
  <c r="E464" i="2"/>
  <c r="F464" i="2"/>
  <c r="B465" i="2"/>
  <c r="C465" i="2"/>
  <c r="E465" i="2"/>
  <c r="F465" i="2"/>
  <c r="B466" i="2"/>
  <c r="C466" i="2"/>
  <c r="E466" i="2"/>
  <c r="F466" i="2"/>
  <c r="B467" i="2"/>
  <c r="C467" i="2"/>
  <c r="E467" i="2"/>
  <c r="F467" i="2"/>
  <c r="B468" i="2"/>
  <c r="C468" i="2"/>
  <c r="E468" i="2"/>
  <c r="F468" i="2"/>
  <c r="B469" i="2"/>
  <c r="C469" i="2"/>
  <c r="E469" i="2"/>
  <c r="F469" i="2"/>
  <c r="B470" i="2"/>
  <c r="C470" i="2"/>
  <c r="E470" i="2"/>
  <c r="F470" i="2"/>
  <c r="B471" i="2"/>
  <c r="C471" i="2"/>
  <c r="E471" i="2"/>
  <c r="F471" i="2"/>
  <c r="B472" i="2"/>
  <c r="C472" i="2"/>
  <c r="E472" i="2"/>
  <c r="F472" i="2"/>
  <c r="B473" i="2"/>
  <c r="C473" i="2"/>
  <c r="E473" i="2"/>
  <c r="F473" i="2"/>
  <c r="B474" i="2"/>
  <c r="C474" i="2"/>
  <c r="E474" i="2"/>
  <c r="F474" i="2"/>
  <c r="B475" i="2"/>
  <c r="C475" i="2"/>
  <c r="E475" i="2"/>
  <c r="F475" i="2"/>
  <c r="B476" i="2"/>
  <c r="C476" i="2"/>
  <c r="E476" i="2"/>
  <c r="F476" i="2"/>
  <c r="B477" i="2"/>
  <c r="C477" i="2"/>
  <c r="E477" i="2"/>
  <c r="F477" i="2"/>
  <c r="B478" i="2"/>
  <c r="C478" i="2"/>
  <c r="E478" i="2"/>
  <c r="F478" i="2"/>
  <c r="B479" i="2"/>
  <c r="C479" i="2"/>
  <c r="E479" i="2"/>
  <c r="F479" i="2"/>
  <c r="B480" i="2"/>
  <c r="C480" i="2"/>
  <c r="E480" i="2"/>
  <c r="F480" i="2"/>
  <c r="B481" i="2"/>
  <c r="C481" i="2"/>
  <c r="E481" i="2"/>
  <c r="F481" i="2"/>
  <c r="B482" i="2"/>
  <c r="C482" i="2"/>
  <c r="E482" i="2"/>
  <c r="F482" i="2"/>
  <c r="B483" i="2"/>
  <c r="C483" i="2"/>
  <c r="E483" i="2"/>
  <c r="F483" i="2"/>
  <c r="B484" i="2"/>
  <c r="C484" i="2"/>
  <c r="E484" i="2"/>
  <c r="F484" i="2"/>
  <c r="B485" i="2"/>
  <c r="C485" i="2"/>
  <c r="E485" i="2"/>
  <c r="F485" i="2"/>
  <c r="B486" i="2"/>
  <c r="C486" i="2"/>
  <c r="E486" i="2"/>
  <c r="F486" i="2"/>
  <c r="B487" i="2"/>
  <c r="C487" i="2"/>
  <c r="E487" i="2"/>
  <c r="F487" i="2"/>
  <c r="B488" i="2"/>
  <c r="C488" i="2"/>
  <c r="E488" i="2"/>
  <c r="F488" i="2"/>
  <c r="B489" i="2"/>
  <c r="C489" i="2"/>
  <c r="E489" i="2"/>
  <c r="F489" i="2"/>
  <c r="B490" i="2"/>
  <c r="C490" i="2"/>
  <c r="E490" i="2"/>
  <c r="F490" i="2"/>
  <c r="B491" i="2"/>
  <c r="C491" i="2"/>
  <c r="E491" i="2"/>
  <c r="F491" i="2"/>
  <c r="B492" i="2"/>
  <c r="C492" i="2"/>
  <c r="E492" i="2"/>
  <c r="F492" i="2"/>
  <c r="B493" i="2"/>
  <c r="C493" i="2"/>
  <c r="E493" i="2"/>
  <c r="F493" i="2"/>
  <c r="B494" i="2"/>
  <c r="C494" i="2"/>
  <c r="E494" i="2"/>
  <c r="F494" i="2"/>
  <c r="B495" i="2"/>
  <c r="C495" i="2"/>
  <c r="E495" i="2"/>
  <c r="F495" i="2"/>
  <c r="B496" i="2"/>
  <c r="C496" i="2"/>
  <c r="E496" i="2"/>
  <c r="F496" i="2"/>
  <c r="B497" i="2"/>
  <c r="C497" i="2"/>
  <c r="E497" i="2"/>
  <c r="F497" i="2"/>
  <c r="B498" i="2"/>
  <c r="C498" i="2"/>
  <c r="E498" i="2"/>
  <c r="F498" i="2"/>
  <c r="B499" i="2"/>
  <c r="C499" i="2"/>
  <c r="E499" i="2"/>
  <c r="F499" i="2"/>
  <c r="B500" i="2"/>
  <c r="C500" i="2"/>
  <c r="E500" i="2"/>
  <c r="F500" i="2"/>
  <c r="B501" i="2"/>
  <c r="C501" i="2"/>
  <c r="E501" i="2"/>
  <c r="F501" i="2"/>
  <c r="B502" i="2"/>
  <c r="C502" i="2"/>
  <c r="E502" i="2"/>
  <c r="F502" i="2"/>
  <c r="B503" i="2"/>
  <c r="C503" i="2"/>
  <c r="E503" i="2"/>
  <c r="F503" i="2"/>
  <c r="B504" i="2"/>
  <c r="C504" i="2"/>
  <c r="E504" i="2"/>
  <c r="F504" i="2"/>
  <c r="B505" i="2"/>
  <c r="C505" i="2"/>
  <c r="E505" i="2"/>
  <c r="F505" i="2"/>
  <c r="B506" i="2"/>
  <c r="C506" i="2"/>
  <c r="E506" i="2"/>
  <c r="F506" i="2"/>
  <c r="B507" i="2"/>
  <c r="C507" i="2"/>
  <c r="E507" i="2"/>
  <c r="F507" i="2"/>
  <c r="B508" i="2"/>
  <c r="C508" i="2"/>
  <c r="E508" i="2"/>
  <c r="F508" i="2"/>
  <c r="B509" i="2"/>
  <c r="C509" i="2"/>
  <c r="E509" i="2"/>
  <c r="F509" i="2"/>
  <c r="B510" i="2"/>
  <c r="C510" i="2"/>
  <c r="E510" i="2"/>
  <c r="F510" i="2"/>
  <c r="B511" i="2"/>
  <c r="C511" i="2"/>
  <c r="E511" i="2"/>
  <c r="F511" i="2"/>
  <c r="B512" i="2"/>
  <c r="C512" i="2"/>
  <c r="E512" i="2"/>
  <c r="F512" i="2"/>
  <c r="B513" i="2"/>
  <c r="C513" i="2"/>
  <c r="E513" i="2"/>
  <c r="F513" i="2"/>
  <c r="B514" i="2"/>
  <c r="C514" i="2"/>
  <c r="E514" i="2"/>
  <c r="F514" i="2"/>
  <c r="B515" i="2"/>
  <c r="C515" i="2"/>
  <c r="E515" i="2"/>
  <c r="F515" i="2"/>
  <c r="B516" i="2"/>
  <c r="C516" i="2"/>
  <c r="E516" i="2"/>
  <c r="F516" i="2"/>
  <c r="B517" i="2"/>
  <c r="C517" i="2"/>
  <c r="E517" i="2"/>
  <c r="F517" i="2"/>
  <c r="B518" i="2"/>
  <c r="C518" i="2"/>
  <c r="E518" i="2"/>
  <c r="F518" i="2"/>
  <c r="B519" i="2"/>
  <c r="C519" i="2"/>
  <c r="E519" i="2"/>
  <c r="F519" i="2"/>
  <c r="B520" i="2"/>
  <c r="C520" i="2"/>
  <c r="E520" i="2"/>
  <c r="F520" i="2"/>
  <c r="B521" i="2"/>
  <c r="C521" i="2"/>
  <c r="E521" i="2"/>
  <c r="F521" i="2"/>
  <c r="B522" i="2"/>
  <c r="C522" i="2"/>
  <c r="E522" i="2"/>
  <c r="F522" i="2"/>
  <c r="B523" i="2"/>
  <c r="C523" i="2"/>
  <c r="E523" i="2"/>
  <c r="F523" i="2"/>
  <c r="B524" i="2"/>
  <c r="C524" i="2"/>
  <c r="E524" i="2"/>
  <c r="F524" i="2"/>
  <c r="B525" i="2"/>
  <c r="C525" i="2"/>
  <c r="E525" i="2"/>
  <c r="F525" i="2"/>
  <c r="B526" i="2"/>
  <c r="C526" i="2"/>
  <c r="E526" i="2"/>
  <c r="F526" i="2"/>
  <c r="B527" i="2"/>
  <c r="C527" i="2"/>
  <c r="E527" i="2"/>
  <c r="F527" i="2"/>
  <c r="B528" i="2"/>
  <c r="C528" i="2"/>
  <c r="E528" i="2"/>
  <c r="F528" i="2"/>
  <c r="B529" i="2"/>
  <c r="C529" i="2"/>
  <c r="E529" i="2"/>
  <c r="F529" i="2"/>
  <c r="B530" i="2"/>
  <c r="C530" i="2"/>
  <c r="E530" i="2"/>
  <c r="F530" i="2"/>
  <c r="B531" i="2"/>
  <c r="C531" i="2"/>
  <c r="E531" i="2"/>
  <c r="F531" i="2"/>
  <c r="B532" i="2"/>
  <c r="C532" i="2"/>
  <c r="E532" i="2"/>
  <c r="F532" i="2"/>
  <c r="B533" i="2"/>
  <c r="C533" i="2"/>
  <c r="E533" i="2"/>
  <c r="F533" i="2"/>
  <c r="B534" i="2"/>
  <c r="C534" i="2"/>
  <c r="E534" i="2"/>
  <c r="F534" i="2"/>
  <c r="B535" i="2"/>
  <c r="C535" i="2"/>
  <c r="E535" i="2"/>
  <c r="F535" i="2"/>
  <c r="B536" i="2"/>
  <c r="C536" i="2"/>
  <c r="E536" i="2"/>
  <c r="F536" i="2"/>
  <c r="B537" i="2"/>
  <c r="C537" i="2"/>
  <c r="E537" i="2"/>
  <c r="F537" i="2"/>
  <c r="B538" i="2"/>
  <c r="C538" i="2"/>
  <c r="E538" i="2"/>
  <c r="F538" i="2"/>
  <c r="B539" i="2"/>
  <c r="C539" i="2"/>
  <c r="E539" i="2"/>
  <c r="F539" i="2"/>
  <c r="B540" i="2"/>
  <c r="C540" i="2"/>
  <c r="E540" i="2"/>
  <c r="F540" i="2"/>
  <c r="B541" i="2"/>
  <c r="C541" i="2"/>
  <c r="E541" i="2"/>
  <c r="F541" i="2"/>
  <c r="B542" i="2"/>
  <c r="C542" i="2"/>
  <c r="E542" i="2"/>
  <c r="F542" i="2"/>
  <c r="B543" i="2"/>
  <c r="C543" i="2"/>
  <c r="E543" i="2"/>
  <c r="F543" i="2"/>
  <c r="B544" i="2"/>
  <c r="C544" i="2"/>
  <c r="E544" i="2"/>
  <c r="F544" i="2"/>
  <c r="B545" i="2"/>
  <c r="C545" i="2"/>
  <c r="E545" i="2"/>
  <c r="F545" i="2"/>
  <c r="B546" i="2"/>
  <c r="C546" i="2"/>
  <c r="E546" i="2"/>
  <c r="F546" i="2"/>
  <c r="B547" i="2"/>
  <c r="C547" i="2"/>
  <c r="E547" i="2"/>
  <c r="F547" i="2"/>
  <c r="B548" i="2"/>
  <c r="C548" i="2"/>
  <c r="E548" i="2"/>
  <c r="F548" i="2"/>
  <c r="B549" i="2"/>
  <c r="C549" i="2"/>
  <c r="E549" i="2"/>
  <c r="F549" i="2"/>
  <c r="B550" i="2"/>
  <c r="C550" i="2"/>
  <c r="E550" i="2"/>
  <c r="F550" i="2"/>
  <c r="B551" i="2"/>
  <c r="C551" i="2"/>
  <c r="E551" i="2"/>
  <c r="F551" i="2"/>
  <c r="B552" i="2"/>
  <c r="C552" i="2"/>
  <c r="E552" i="2"/>
  <c r="F552" i="2"/>
  <c r="B553" i="2"/>
  <c r="C553" i="2"/>
  <c r="E553" i="2"/>
  <c r="F553" i="2"/>
  <c r="B554" i="2"/>
  <c r="C554" i="2"/>
  <c r="E554" i="2"/>
  <c r="F554" i="2"/>
  <c r="B555" i="2"/>
  <c r="C555" i="2"/>
  <c r="E555" i="2"/>
  <c r="F555" i="2"/>
  <c r="B556" i="2"/>
  <c r="C556" i="2"/>
  <c r="E556" i="2"/>
  <c r="F556" i="2"/>
  <c r="B557" i="2"/>
  <c r="C557" i="2"/>
  <c r="E557" i="2"/>
  <c r="F557" i="2"/>
  <c r="B558" i="2"/>
  <c r="C558" i="2"/>
  <c r="E558" i="2"/>
  <c r="F558" i="2"/>
  <c r="B559" i="2"/>
  <c r="C559" i="2"/>
  <c r="E559" i="2"/>
  <c r="F559" i="2"/>
  <c r="B560" i="2"/>
  <c r="C560" i="2"/>
  <c r="E560" i="2"/>
  <c r="F560" i="2"/>
  <c r="B561" i="2"/>
  <c r="C561" i="2"/>
  <c r="E561" i="2"/>
  <c r="F561" i="2"/>
  <c r="B562" i="2"/>
  <c r="C562" i="2"/>
  <c r="E562" i="2"/>
  <c r="F562" i="2"/>
  <c r="B563" i="2"/>
  <c r="C563" i="2"/>
  <c r="E563" i="2"/>
  <c r="F563" i="2"/>
  <c r="B564" i="2"/>
  <c r="C564" i="2"/>
  <c r="E564" i="2"/>
  <c r="F564" i="2"/>
  <c r="B565" i="2"/>
  <c r="C565" i="2"/>
  <c r="E565" i="2"/>
  <c r="F565" i="2"/>
  <c r="B566" i="2"/>
  <c r="C566" i="2"/>
  <c r="E566" i="2"/>
  <c r="F566" i="2"/>
  <c r="B567" i="2"/>
  <c r="C567" i="2"/>
  <c r="E567" i="2"/>
  <c r="F567" i="2"/>
  <c r="B568" i="2"/>
  <c r="C568" i="2"/>
  <c r="E568" i="2"/>
  <c r="F568" i="2"/>
  <c r="B569" i="2"/>
  <c r="C569" i="2"/>
  <c r="E569" i="2"/>
  <c r="F569" i="2"/>
  <c r="B570" i="2"/>
  <c r="C570" i="2"/>
  <c r="E570" i="2"/>
  <c r="F570" i="2"/>
  <c r="B571" i="2"/>
  <c r="C571" i="2"/>
  <c r="E571" i="2"/>
  <c r="F571" i="2"/>
  <c r="B572" i="2"/>
  <c r="C572" i="2"/>
  <c r="E572" i="2"/>
  <c r="F572" i="2"/>
  <c r="B573" i="2"/>
  <c r="C573" i="2"/>
  <c r="E573" i="2"/>
  <c r="F573" i="2"/>
  <c r="B574" i="2"/>
  <c r="C574" i="2"/>
  <c r="E574" i="2"/>
  <c r="F574" i="2"/>
  <c r="B575" i="2"/>
  <c r="C575" i="2"/>
  <c r="E575" i="2"/>
  <c r="F575" i="2"/>
  <c r="B576" i="2"/>
  <c r="C576" i="2"/>
  <c r="E576" i="2"/>
  <c r="F576" i="2"/>
  <c r="B577" i="2"/>
  <c r="C577" i="2"/>
  <c r="E577" i="2"/>
  <c r="F577" i="2"/>
  <c r="B578" i="2"/>
  <c r="C578" i="2"/>
  <c r="E578" i="2"/>
  <c r="F578" i="2"/>
  <c r="B579" i="2"/>
  <c r="C579" i="2"/>
  <c r="E579" i="2"/>
  <c r="F579" i="2"/>
  <c r="B580" i="2"/>
  <c r="C580" i="2"/>
  <c r="E580" i="2"/>
  <c r="F580" i="2"/>
  <c r="B581" i="2"/>
  <c r="C581" i="2"/>
  <c r="E581" i="2"/>
  <c r="F581" i="2"/>
  <c r="B582" i="2"/>
  <c r="C582" i="2"/>
  <c r="E582" i="2"/>
  <c r="F582" i="2"/>
  <c r="B583" i="2"/>
  <c r="C583" i="2"/>
  <c r="E583" i="2"/>
  <c r="F583" i="2"/>
  <c r="B584" i="2"/>
  <c r="C584" i="2"/>
  <c r="E584" i="2"/>
  <c r="F584" i="2"/>
  <c r="B585" i="2"/>
  <c r="C585" i="2"/>
  <c r="E585" i="2"/>
  <c r="F585" i="2"/>
  <c r="B586" i="2"/>
  <c r="C586" i="2"/>
  <c r="E586" i="2"/>
  <c r="F586" i="2"/>
  <c r="B587" i="2"/>
  <c r="C587" i="2"/>
  <c r="E587" i="2"/>
  <c r="F587" i="2"/>
  <c r="B588" i="2"/>
  <c r="C588" i="2"/>
  <c r="E588" i="2"/>
  <c r="F588" i="2"/>
  <c r="B589" i="2"/>
  <c r="C589" i="2"/>
  <c r="E589" i="2"/>
  <c r="F589" i="2"/>
  <c r="B590" i="2"/>
  <c r="C590" i="2"/>
  <c r="E590" i="2"/>
  <c r="F590" i="2"/>
  <c r="B591" i="2"/>
  <c r="C591" i="2"/>
  <c r="E591" i="2"/>
  <c r="F591" i="2"/>
  <c r="B592" i="2"/>
  <c r="C592" i="2"/>
  <c r="E592" i="2"/>
  <c r="F592" i="2"/>
  <c r="B593" i="2"/>
  <c r="C593" i="2"/>
  <c r="E593" i="2"/>
  <c r="F593" i="2"/>
  <c r="B594" i="2"/>
  <c r="C594" i="2"/>
  <c r="E594" i="2"/>
  <c r="F594" i="2"/>
  <c r="B595" i="2"/>
  <c r="C595" i="2"/>
  <c r="E595" i="2"/>
  <c r="F595" i="2"/>
  <c r="B596" i="2"/>
  <c r="C596" i="2"/>
  <c r="E596" i="2"/>
  <c r="F596" i="2"/>
  <c r="B597" i="2"/>
  <c r="C597" i="2"/>
  <c r="E597" i="2"/>
  <c r="F597" i="2"/>
  <c r="B598" i="2"/>
  <c r="C598" i="2"/>
  <c r="E598" i="2"/>
  <c r="F598" i="2"/>
  <c r="B599" i="2"/>
  <c r="C599" i="2"/>
  <c r="E599" i="2"/>
  <c r="F599" i="2"/>
  <c r="B600" i="2"/>
  <c r="C600" i="2"/>
  <c r="E600" i="2"/>
  <c r="F600" i="2"/>
  <c r="B601" i="2"/>
  <c r="C601" i="2"/>
  <c r="E601" i="2"/>
  <c r="F601" i="2"/>
  <c r="B602" i="2"/>
  <c r="C602" i="2"/>
  <c r="E602" i="2"/>
  <c r="F602" i="2"/>
  <c r="B603" i="2"/>
  <c r="C603" i="2"/>
  <c r="E603" i="2"/>
  <c r="F603" i="2"/>
  <c r="B604" i="2"/>
  <c r="C604" i="2"/>
  <c r="E604" i="2"/>
  <c r="F604" i="2"/>
  <c r="B605" i="2"/>
  <c r="C605" i="2"/>
  <c r="E605" i="2"/>
  <c r="F605" i="2"/>
  <c r="B606" i="2"/>
  <c r="C606" i="2"/>
  <c r="E606" i="2"/>
  <c r="F606" i="2"/>
  <c r="B607" i="2"/>
  <c r="C607" i="2"/>
  <c r="E607" i="2"/>
  <c r="F607" i="2"/>
  <c r="B608" i="2"/>
  <c r="C608" i="2"/>
  <c r="E608" i="2"/>
  <c r="F608" i="2"/>
  <c r="B609" i="2"/>
  <c r="C609" i="2"/>
  <c r="E609" i="2"/>
  <c r="F609" i="2"/>
  <c r="B610" i="2"/>
  <c r="C610" i="2"/>
  <c r="E610" i="2"/>
  <c r="F610" i="2"/>
  <c r="B611" i="2"/>
  <c r="C611" i="2"/>
  <c r="E611" i="2"/>
  <c r="F611" i="2"/>
  <c r="B612" i="2"/>
  <c r="C612" i="2"/>
  <c r="E612" i="2"/>
  <c r="F612" i="2"/>
  <c r="B613" i="2"/>
  <c r="C613" i="2"/>
  <c r="E613" i="2"/>
  <c r="F613" i="2"/>
  <c r="B614" i="2"/>
  <c r="C614" i="2"/>
  <c r="E614" i="2"/>
  <c r="F614" i="2"/>
  <c r="B615" i="2"/>
  <c r="C615" i="2"/>
  <c r="E615" i="2"/>
  <c r="F615" i="2"/>
  <c r="B616" i="2"/>
  <c r="C616" i="2"/>
  <c r="E616" i="2"/>
  <c r="F616" i="2"/>
  <c r="B617" i="2"/>
  <c r="C617" i="2"/>
  <c r="E617" i="2"/>
  <c r="F617" i="2"/>
  <c r="B618" i="2"/>
  <c r="C618" i="2"/>
  <c r="E618" i="2"/>
  <c r="F618" i="2"/>
  <c r="B619" i="2"/>
  <c r="C619" i="2"/>
  <c r="E619" i="2"/>
  <c r="F619" i="2"/>
  <c r="B620" i="2"/>
  <c r="C620" i="2"/>
  <c r="E620" i="2"/>
  <c r="F620" i="2"/>
  <c r="B621" i="2"/>
  <c r="C621" i="2"/>
  <c r="E621" i="2"/>
  <c r="F621" i="2"/>
  <c r="B622" i="2"/>
  <c r="C622" i="2"/>
  <c r="E622" i="2"/>
  <c r="F622" i="2"/>
  <c r="B623" i="2"/>
  <c r="C623" i="2"/>
  <c r="E623" i="2"/>
  <c r="F623" i="2"/>
  <c r="B624" i="2"/>
  <c r="C624" i="2"/>
  <c r="E624" i="2"/>
  <c r="F624" i="2"/>
  <c r="B625" i="2"/>
  <c r="C625" i="2"/>
  <c r="E625" i="2"/>
  <c r="F625" i="2"/>
  <c r="B626" i="2"/>
  <c r="C626" i="2"/>
  <c r="E626" i="2"/>
  <c r="F626" i="2"/>
  <c r="B627" i="2"/>
  <c r="C627" i="2"/>
  <c r="E627" i="2"/>
  <c r="F627" i="2"/>
  <c r="B628" i="2"/>
  <c r="C628" i="2"/>
  <c r="E628" i="2"/>
  <c r="F628" i="2"/>
  <c r="B629" i="2"/>
  <c r="C629" i="2"/>
  <c r="E629" i="2"/>
  <c r="F629" i="2"/>
  <c r="B630" i="2"/>
  <c r="C630" i="2"/>
  <c r="E630" i="2"/>
  <c r="F630" i="2"/>
  <c r="B631" i="2"/>
  <c r="C631" i="2"/>
  <c r="E631" i="2"/>
  <c r="F631" i="2"/>
  <c r="B632" i="2"/>
  <c r="C632" i="2"/>
  <c r="E632" i="2"/>
  <c r="F632" i="2"/>
  <c r="B633" i="2"/>
  <c r="C633" i="2"/>
  <c r="E633" i="2"/>
  <c r="F633" i="2"/>
  <c r="B634" i="2"/>
  <c r="C634" i="2"/>
  <c r="E634" i="2"/>
  <c r="F634" i="2"/>
  <c r="B635" i="2"/>
  <c r="C635" i="2"/>
  <c r="E635" i="2"/>
  <c r="F635" i="2"/>
  <c r="B636" i="2"/>
  <c r="C636" i="2"/>
  <c r="E636" i="2"/>
  <c r="F636" i="2"/>
  <c r="B637" i="2"/>
  <c r="C637" i="2"/>
  <c r="E637" i="2"/>
  <c r="F637" i="2"/>
  <c r="B638" i="2"/>
  <c r="C638" i="2"/>
  <c r="E638" i="2"/>
  <c r="F638" i="2"/>
  <c r="B639" i="2"/>
  <c r="C639" i="2"/>
  <c r="E639" i="2"/>
  <c r="F639" i="2"/>
  <c r="B640" i="2"/>
  <c r="C640" i="2"/>
  <c r="E640" i="2"/>
  <c r="F640" i="2"/>
  <c r="B641" i="2"/>
  <c r="C641" i="2"/>
  <c r="E641" i="2"/>
  <c r="F641" i="2"/>
  <c r="B642" i="2"/>
  <c r="C642" i="2"/>
  <c r="E642" i="2"/>
  <c r="F642" i="2"/>
  <c r="B643" i="2"/>
  <c r="C643" i="2"/>
  <c r="E643" i="2"/>
  <c r="F643" i="2"/>
  <c r="B644" i="2"/>
  <c r="C644" i="2"/>
  <c r="E644" i="2"/>
  <c r="F644" i="2"/>
  <c r="B645" i="2"/>
  <c r="C645" i="2"/>
  <c r="E645" i="2"/>
  <c r="F645" i="2"/>
  <c r="B646" i="2"/>
  <c r="C646" i="2"/>
  <c r="E646" i="2"/>
  <c r="F646" i="2"/>
  <c r="B647" i="2"/>
  <c r="C647" i="2"/>
  <c r="E647" i="2"/>
  <c r="F647" i="2"/>
  <c r="B648" i="2"/>
  <c r="C648" i="2"/>
  <c r="E648" i="2"/>
  <c r="F648" i="2"/>
  <c r="B649" i="2"/>
  <c r="C649" i="2"/>
  <c r="E649" i="2"/>
  <c r="F649" i="2"/>
  <c r="B650" i="2"/>
  <c r="C650" i="2"/>
  <c r="E650" i="2"/>
  <c r="F650" i="2"/>
  <c r="B651" i="2"/>
  <c r="C651" i="2"/>
  <c r="E651" i="2"/>
  <c r="F651" i="2"/>
  <c r="B652" i="2"/>
  <c r="C652" i="2"/>
  <c r="E652" i="2"/>
  <c r="F652" i="2"/>
  <c r="B653" i="2"/>
  <c r="C653" i="2"/>
  <c r="E653" i="2"/>
  <c r="F653" i="2"/>
  <c r="B654" i="2"/>
  <c r="C654" i="2"/>
  <c r="E654" i="2"/>
  <c r="F654" i="2"/>
  <c r="B655" i="2"/>
  <c r="C655" i="2"/>
  <c r="E655" i="2"/>
  <c r="F655" i="2"/>
  <c r="B656" i="2"/>
  <c r="C656" i="2"/>
  <c r="E656" i="2"/>
  <c r="F656" i="2"/>
  <c r="B657" i="2"/>
  <c r="C657" i="2"/>
  <c r="E657" i="2"/>
  <c r="F657" i="2"/>
  <c r="B658" i="2"/>
  <c r="C658" i="2"/>
  <c r="E658" i="2"/>
  <c r="F658" i="2"/>
  <c r="B659" i="2"/>
  <c r="C659" i="2"/>
  <c r="E659" i="2"/>
  <c r="F659" i="2"/>
  <c r="B660" i="2"/>
  <c r="C660" i="2"/>
  <c r="E660" i="2"/>
  <c r="F660" i="2"/>
  <c r="B661" i="2"/>
  <c r="C661" i="2"/>
  <c r="E661" i="2"/>
  <c r="F661" i="2"/>
  <c r="B662" i="2"/>
  <c r="C662" i="2"/>
  <c r="E662" i="2"/>
  <c r="F662" i="2"/>
  <c r="B663" i="2"/>
  <c r="C663" i="2"/>
  <c r="E663" i="2"/>
  <c r="F663" i="2"/>
  <c r="B664" i="2"/>
  <c r="C664" i="2"/>
  <c r="E664" i="2"/>
  <c r="F664" i="2"/>
  <c r="B665" i="2"/>
  <c r="C665" i="2"/>
  <c r="E665" i="2"/>
  <c r="F665" i="2"/>
  <c r="B666" i="2"/>
  <c r="C666" i="2"/>
  <c r="E666" i="2"/>
  <c r="F666" i="2"/>
  <c r="B667" i="2"/>
  <c r="C667" i="2"/>
  <c r="E667" i="2"/>
  <c r="F667" i="2"/>
  <c r="B668" i="2"/>
  <c r="C668" i="2"/>
  <c r="E668" i="2"/>
  <c r="F668" i="2"/>
  <c r="B669" i="2"/>
  <c r="C669" i="2"/>
  <c r="E669" i="2"/>
  <c r="F669" i="2"/>
  <c r="B670" i="2"/>
  <c r="C670" i="2"/>
  <c r="E670" i="2"/>
  <c r="F670" i="2"/>
  <c r="B671" i="2"/>
  <c r="C671" i="2"/>
  <c r="E671" i="2"/>
  <c r="F671" i="2"/>
  <c r="B672" i="2"/>
  <c r="C672" i="2"/>
  <c r="E672" i="2"/>
  <c r="F672" i="2"/>
  <c r="B673" i="2"/>
  <c r="C673" i="2"/>
  <c r="E673" i="2"/>
  <c r="F673" i="2"/>
  <c r="B674" i="2"/>
  <c r="C674" i="2"/>
  <c r="E674" i="2"/>
  <c r="F674" i="2"/>
  <c r="B675" i="2"/>
  <c r="C675" i="2"/>
  <c r="E675" i="2"/>
  <c r="F675" i="2"/>
  <c r="B676" i="2"/>
  <c r="C676" i="2"/>
  <c r="E676" i="2"/>
  <c r="F676" i="2"/>
  <c r="B677" i="2"/>
  <c r="C677" i="2"/>
  <c r="E677" i="2"/>
  <c r="F677" i="2"/>
  <c r="B678" i="2"/>
  <c r="C678" i="2"/>
  <c r="E678" i="2"/>
  <c r="F678" i="2"/>
  <c r="B679" i="2"/>
  <c r="C679" i="2"/>
  <c r="E679" i="2"/>
  <c r="F679" i="2"/>
  <c r="B680" i="2"/>
  <c r="C680" i="2"/>
  <c r="E680" i="2"/>
  <c r="F680" i="2"/>
  <c r="B681" i="2"/>
  <c r="C681" i="2"/>
  <c r="E681" i="2"/>
  <c r="F681" i="2"/>
  <c r="B682" i="2"/>
  <c r="C682" i="2"/>
  <c r="E682" i="2"/>
  <c r="F682" i="2"/>
  <c r="B683" i="2"/>
  <c r="C683" i="2"/>
  <c r="E683" i="2"/>
  <c r="F683" i="2"/>
  <c r="B684" i="2"/>
  <c r="C684" i="2"/>
  <c r="E684" i="2"/>
  <c r="F684" i="2"/>
  <c r="B685" i="2"/>
  <c r="C685" i="2"/>
  <c r="E685" i="2"/>
  <c r="F685" i="2"/>
  <c r="B686" i="2"/>
  <c r="C686" i="2"/>
  <c r="E686" i="2"/>
  <c r="F686" i="2"/>
  <c r="B687" i="2"/>
  <c r="C687" i="2"/>
  <c r="E687" i="2"/>
  <c r="F687" i="2"/>
  <c r="B688" i="2"/>
  <c r="C688" i="2"/>
  <c r="E688" i="2"/>
  <c r="F688" i="2"/>
  <c r="B689" i="2"/>
  <c r="C689" i="2"/>
  <c r="E689" i="2"/>
  <c r="F689" i="2"/>
  <c r="B690" i="2"/>
  <c r="C690" i="2"/>
  <c r="E690" i="2"/>
  <c r="F690" i="2"/>
  <c r="B691" i="2"/>
  <c r="C691" i="2"/>
  <c r="E691" i="2"/>
  <c r="F691" i="2"/>
  <c r="B692" i="2"/>
  <c r="C692" i="2"/>
  <c r="E692" i="2"/>
  <c r="F692" i="2"/>
  <c r="B693" i="2"/>
  <c r="C693" i="2"/>
  <c r="E693" i="2"/>
  <c r="F693" i="2"/>
  <c r="B694" i="2"/>
  <c r="C694" i="2"/>
  <c r="E694" i="2"/>
  <c r="F694" i="2"/>
  <c r="B695" i="2"/>
  <c r="C695" i="2"/>
  <c r="E695" i="2"/>
  <c r="F695" i="2"/>
  <c r="B696" i="2"/>
  <c r="C696" i="2"/>
  <c r="E696" i="2"/>
  <c r="F696" i="2"/>
  <c r="B697" i="2"/>
  <c r="C697" i="2"/>
  <c r="E697" i="2"/>
  <c r="F697" i="2"/>
  <c r="B698" i="2"/>
  <c r="C698" i="2"/>
  <c r="E698" i="2"/>
  <c r="F698" i="2"/>
  <c r="B699" i="2"/>
  <c r="C699" i="2"/>
  <c r="E699" i="2"/>
  <c r="F699" i="2"/>
  <c r="B700" i="2"/>
  <c r="C700" i="2"/>
  <c r="E700" i="2"/>
  <c r="F700" i="2"/>
  <c r="B701" i="2"/>
  <c r="C701" i="2"/>
  <c r="E701" i="2"/>
  <c r="F701" i="2"/>
  <c r="B702" i="2"/>
  <c r="C702" i="2"/>
  <c r="E702" i="2"/>
  <c r="F702" i="2"/>
  <c r="B703" i="2"/>
  <c r="C703" i="2"/>
  <c r="E703" i="2"/>
  <c r="F703" i="2"/>
  <c r="B704" i="2"/>
  <c r="C704" i="2"/>
  <c r="E704" i="2"/>
  <c r="F704" i="2"/>
  <c r="B705" i="2"/>
  <c r="C705" i="2"/>
  <c r="E705" i="2"/>
  <c r="F705" i="2"/>
  <c r="B706" i="2"/>
  <c r="C706" i="2"/>
  <c r="E706" i="2"/>
  <c r="F706" i="2"/>
  <c r="B707" i="2"/>
  <c r="C707" i="2"/>
  <c r="E707" i="2"/>
  <c r="F707" i="2"/>
  <c r="B708" i="2"/>
  <c r="C708" i="2"/>
  <c r="E708" i="2"/>
  <c r="F708" i="2"/>
  <c r="B709" i="2"/>
  <c r="C709" i="2"/>
  <c r="E709" i="2"/>
  <c r="F709" i="2"/>
  <c r="B710" i="2"/>
  <c r="C710" i="2"/>
  <c r="E710" i="2"/>
  <c r="F710" i="2"/>
  <c r="B711" i="2"/>
  <c r="C711" i="2"/>
  <c r="E711" i="2"/>
  <c r="F711" i="2"/>
  <c r="B712" i="2"/>
  <c r="C712" i="2"/>
  <c r="E712" i="2"/>
  <c r="F712" i="2"/>
  <c r="B713" i="2"/>
  <c r="C713" i="2"/>
  <c r="E713" i="2"/>
  <c r="F713" i="2"/>
  <c r="B714" i="2"/>
  <c r="C714" i="2"/>
  <c r="E714" i="2"/>
  <c r="F714" i="2"/>
  <c r="B715" i="2"/>
  <c r="C715" i="2"/>
  <c r="E715" i="2"/>
  <c r="F715" i="2"/>
  <c r="B716" i="2"/>
  <c r="C716" i="2"/>
  <c r="E716" i="2"/>
  <c r="F716" i="2"/>
  <c r="B717" i="2"/>
  <c r="C717" i="2"/>
  <c r="E717" i="2"/>
  <c r="F717" i="2"/>
  <c r="B718" i="2"/>
  <c r="C718" i="2"/>
  <c r="E718" i="2"/>
  <c r="F718" i="2"/>
  <c r="B719" i="2"/>
  <c r="C719" i="2"/>
  <c r="E719" i="2"/>
  <c r="F719" i="2"/>
  <c r="B720" i="2"/>
  <c r="C720" i="2"/>
  <c r="E720" i="2"/>
  <c r="F720" i="2"/>
  <c r="B721" i="2"/>
  <c r="C721" i="2"/>
  <c r="E721" i="2"/>
  <c r="F721" i="2"/>
  <c r="B722" i="2"/>
  <c r="C722" i="2"/>
  <c r="E722" i="2"/>
  <c r="F722" i="2"/>
  <c r="B723" i="2"/>
  <c r="C723" i="2"/>
  <c r="E723" i="2"/>
  <c r="F723" i="2"/>
  <c r="B724" i="2"/>
  <c r="C724" i="2"/>
  <c r="E724" i="2"/>
  <c r="F724" i="2"/>
  <c r="B725" i="2"/>
  <c r="C725" i="2"/>
  <c r="E725" i="2"/>
  <c r="F725" i="2"/>
  <c r="B726" i="2"/>
  <c r="C726" i="2"/>
  <c r="E726" i="2"/>
  <c r="F726" i="2"/>
  <c r="B727" i="2"/>
  <c r="C727" i="2"/>
  <c r="E727" i="2"/>
  <c r="F727" i="2"/>
  <c r="B728" i="2"/>
  <c r="C728" i="2"/>
  <c r="E728" i="2"/>
  <c r="F728" i="2"/>
  <c r="B729" i="2"/>
  <c r="C729" i="2"/>
  <c r="E729" i="2"/>
  <c r="F729" i="2"/>
  <c r="B730" i="2"/>
  <c r="C730" i="2"/>
  <c r="E730" i="2"/>
  <c r="F730" i="2"/>
  <c r="B731" i="2"/>
  <c r="C731" i="2"/>
  <c r="E731" i="2"/>
  <c r="F731" i="2"/>
  <c r="B732" i="2"/>
  <c r="C732" i="2"/>
  <c r="E732" i="2"/>
  <c r="F732" i="2"/>
  <c r="B733" i="2"/>
  <c r="C733" i="2"/>
  <c r="E733" i="2"/>
  <c r="F733" i="2"/>
  <c r="B734" i="2"/>
  <c r="C734" i="2"/>
  <c r="E734" i="2"/>
  <c r="F734" i="2"/>
  <c r="B735" i="2"/>
  <c r="C735" i="2"/>
  <c r="E735" i="2"/>
  <c r="F735" i="2"/>
  <c r="B736" i="2"/>
  <c r="C736" i="2"/>
  <c r="E736" i="2"/>
  <c r="F736" i="2"/>
  <c r="B737" i="2"/>
  <c r="C737" i="2"/>
  <c r="E737" i="2"/>
  <c r="F737" i="2"/>
  <c r="B738" i="2"/>
  <c r="C738" i="2"/>
  <c r="E738" i="2"/>
  <c r="F738" i="2"/>
  <c r="B739" i="2"/>
  <c r="C739" i="2"/>
  <c r="E739" i="2"/>
  <c r="F739" i="2"/>
  <c r="B740" i="2"/>
  <c r="C740" i="2"/>
  <c r="E740" i="2"/>
  <c r="F740" i="2"/>
  <c r="B741" i="2"/>
  <c r="C741" i="2"/>
  <c r="E741" i="2"/>
  <c r="F741" i="2"/>
  <c r="B742" i="2"/>
  <c r="C742" i="2"/>
  <c r="E742" i="2"/>
  <c r="F742" i="2"/>
  <c r="B743" i="2"/>
  <c r="C743" i="2"/>
  <c r="E743" i="2"/>
  <c r="F743" i="2"/>
  <c r="B744" i="2"/>
  <c r="C744" i="2"/>
  <c r="E744" i="2"/>
  <c r="F744" i="2"/>
  <c r="B745" i="2"/>
  <c r="C745" i="2"/>
  <c r="E745" i="2"/>
  <c r="F745" i="2"/>
  <c r="B746" i="2"/>
  <c r="C746" i="2"/>
  <c r="E746" i="2"/>
  <c r="F746" i="2"/>
  <c r="B747" i="2"/>
  <c r="C747" i="2"/>
  <c r="E747" i="2"/>
  <c r="F747" i="2"/>
  <c r="B748" i="2"/>
  <c r="C748" i="2"/>
  <c r="E748" i="2"/>
  <c r="F748" i="2"/>
  <c r="B749" i="2"/>
  <c r="C749" i="2"/>
  <c r="E749" i="2"/>
  <c r="F749" i="2"/>
  <c r="B750" i="2"/>
  <c r="C750" i="2"/>
  <c r="E750" i="2"/>
  <c r="F750" i="2"/>
  <c r="B751" i="2"/>
  <c r="C751" i="2"/>
  <c r="E751" i="2"/>
  <c r="F751" i="2"/>
  <c r="B752" i="2"/>
  <c r="C752" i="2"/>
  <c r="E752" i="2"/>
  <c r="F752" i="2"/>
  <c r="B753" i="2"/>
  <c r="C753" i="2"/>
  <c r="E753" i="2"/>
  <c r="F753" i="2"/>
  <c r="B754" i="2"/>
  <c r="C754" i="2"/>
  <c r="E754" i="2"/>
  <c r="F754" i="2"/>
  <c r="B755" i="2"/>
  <c r="C755" i="2"/>
  <c r="E755" i="2"/>
  <c r="F755" i="2"/>
  <c r="B756" i="2"/>
  <c r="C756" i="2"/>
  <c r="E756" i="2"/>
  <c r="F756" i="2"/>
  <c r="B757" i="2"/>
  <c r="C757" i="2"/>
  <c r="E757" i="2"/>
  <c r="F757" i="2"/>
  <c r="B758" i="2"/>
  <c r="C758" i="2"/>
  <c r="E758" i="2"/>
  <c r="F758" i="2"/>
  <c r="B759" i="2"/>
  <c r="C759" i="2"/>
  <c r="E759" i="2"/>
  <c r="F759" i="2"/>
  <c r="B760" i="2"/>
  <c r="C760" i="2"/>
  <c r="E760" i="2"/>
  <c r="F760" i="2"/>
  <c r="B761" i="2"/>
  <c r="C761" i="2"/>
  <c r="E761" i="2"/>
  <c r="F761" i="2"/>
  <c r="B762" i="2"/>
  <c r="C762" i="2"/>
  <c r="E762" i="2"/>
  <c r="F762" i="2"/>
  <c r="B763" i="2"/>
  <c r="C763" i="2"/>
  <c r="E763" i="2"/>
  <c r="F763" i="2"/>
  <c r="B764" i="2"/>
  <c r="C764" i="2"/>
  <c r="E764" i="2"/>
  <c r="F764" i="2"/>
  <c r="B765" i="2"/>
  <c r="C765" i="2"/>
  <c r="E765" i="2"/>
  <c r="F765" i="2"/>
  <c r="B766" i="2"/>
  <c r="C766" i="2"/>
  <c r="E766" i="2"/>
  <c r="F766" i="2"/>
  <c r="B767" i="2"/>
  <c r="C767" i="2"/>
  <c r="E767" i="2"/>
  <c r="F767" i="2"/>
  <c r="B768" i="2"/>
  <c r="C768" i="2"/>
  <c r="E768" i="2"/>
  <c r="F768" i="2"/>
  <c r="B769" i="2"/>
  <c r="C769" i="2"/>
  <c r="E769" i="2"/>
  <c r="F769" i="2"/>
  <c r="B770" i="2"/>
  <c r="C770" i="2"/>
  <c r="E770" i="2"/>
  <c r="F770" i="2"/>
  <c r="B771" i="2"/>
  <c r="C771" i="2"/>
  <c r="E771" i="2"/>
  <c r="F771" i="2"/>
  <c r="B772" i="2"/>
  <c r="C772" i="2"/>
  <c r="E772" i="2"/>
  <c r="F772" i="2"/>
  <c r="B773" i="2"/>
  <c r="C773" i="2"/>
  <c r="E773" i="2"/>
  <c r="F773" i="2"/>
  <c r="B774" i="2"/>
  <c r="C774" i="2"/>
  <c r="E774" i="2"/>
  <c r="F774" i="2"/>
  <c r="B775" i="2"/>
  <c r="C775" i="2"/>
  <c r="E775" i="2"/>
  <c r="F775" i="2"/>
  <c r="B776" i="2"/>
  <c r="C776" i="2"/>
  <c r="E776" i="2"/>
  <c r="F776" i="2"/>
  <c r="B777" i="2"/>
  <c r="C777" i="2"/>
  <c r="E777" i="2"/>
  <c r="F777" i="2"/>
  <c r="B778" i="2"/>
  <c r="C778" i="2"/>
  <c r="E778" i="2"/>
  <c r="F778" i="2"/>
  <c r="B779" i="2"/>
  <c r="C779" i="2"/>
  <c r="E779" i="2"/>
  <c r="F779" i="2"/>
  <c r="B780" i="2"/>
  <c r="C780" i="2"/>
  <c r="E780" i="2"/>
  <c r="F780" i="2"/>
  <c r="B781" i="2"/>
  <c r="C781" i="2"/>
  <c r="E781" i="2"/>
  <c r="F781" i="2"/>
  <c r="B782" i="2"/>
  <c r="C782" i="2"/>
  <c r="E782" i="2"/>
  <c r="F782" i="2"/>
  <c r="B783" i="2"/>
  <c r="C783" i="2"/>
  <c r="E783" i="2"/>
  <c r="F783" i="2"/>
  <c r="B784" i="2"/>
  <c r="C784" i="2"/>
  <c r="E784" i="2"/>
  <c r="F784" i="2"/>
  <c r="B785" i="2"/>
  <c r="C785" i="2"/>
  <c r="E785" i="2"/>
  <c r="F785" i="2"/>
  <c r="B786" i="2"/>
  <c r="C786" i="2"/>
  <c r="E786" i="2"/>
  <c r="F786" i="2"/>
  <c r="B787" i="2"/>
  <c r="C787" i="2"/>
  <c r="E787" i="2"/>
  <c r="F787" i="2"/>
  <c r="B788" i="2"/>
  <c r="C788" i="2"/>
  <c r="E788" i="2"/>
  <c r="F788" i="2"/>
  <c r="B789" i="2"/>
  <c r="C789" i="2"/>
  <c r="E789" i="2"/>
  <c r="F789" i="2"/>
  <c r="B790" i="2"/>
  <c r="C790" i="2"/>
  <c r="E790" i="2"/>
  <c r="F790" i="2"/>
  <c r="B791" i="2"/>
  <c r="C791" i="2"/>
  <c r="E791" i="2"/>
  <c r="F791" i="2"/>
  <c r="B792" i="2"/>
  <c r="C792" i="2"/>
  <c r="E792" i="2"/>
  <c r="F792" i="2"/>
  <c r="B793" i="2"/>
  <c r="C793" i="2"/>
  <c r="E793" i="2"/>
  <c r="F793" i="2"/>
  <c r="B794" i="2"/>
  <c r="C794" i="2"/>
  <c r="E794" i="2"/>
  <c r="F794" i="2"/>
  <c r="B795" i="2"/>
  <c r="C795" i="2"/>
  <c r="E795" i="2"/>
  <c r="F795" i="2"/>
  <c r="B796" i="2"/>
  <c r="C796" i="2"/>
  <c r="E796" i="2"/>
  <c r="F796" i="2"/>
  <c r="B797" i="2"/>
  <c r="C797" i="2"/>
  <c r="E797" i="2"/>
  <c r="F797" i="2"/>
  <c r="B798" i="2"/>
  <c r="C798" i="2"/>
  <c r="E798" i="2"/>
  <c r="F798" i="2"/>
  <c r="B799" i="2"/>
  <c r="C799" i="2"/>
  <c r="E799" i="2"/>
  <c r="F799" i="2"/>
  <c r="B800" i="2"/>
  <c r="C800" i="2"/>
  <c r="E800" i="2"/>
  <c r="F800" i="2"/>
  <c r="B801" i="2"/>
  <c r="C801" i="2"/>
  <c r="E801" i="2"/>
  <c r="F801" i="2"/>
  <c r="B802" i="2"/>
  <c r="C802" i="2"/>
  <c r="E802" i="2"/>
  <c r="F802" i="2"/>
  <c r="B803" i="2"/>
  <c r="C803" i="2"/>
  <c r="E803" i="2"/>
  <c r="F803" i="2"/>
  <c r="B804" i="2"/>
  <c r="C804" i="2"/>
  <c r="E804" i="2"/>
  <c r="F804" i="2"/>
  <c r="B805" i="2"/>
  <c r="C805" i="2"/>
  <c r="E805" i="2"/>
  <c r="F805" i="2"/>
  <c r="B806" i="2"/>
  <c r="C806" i="2"/>
  <c r="E806" i="2"/>
  <c r="F806" i="2"/>
  <c r="B807" i="2"/>
  <c r="C807" i="2"/>
  <c r="E807" i="2"/>
  <c r="F807" i="2"/>
  <c r="B808" i="2"/>
  <c r="C808" i="2"/>
  <c r="E808" i="2"/>
  <c r="F808" i="2"/>
  <c r="B809" i="2"/>
  <c r="C809" i="2"/>
  <c r="E809" i="2"/>
  <c r="F809" i="2"/>
  <c r="B810" i="2"/>
  <c r="C810" i="2"/>
  <c r="E810" i="2"/>
  <c r="F810" i="2"/>
  <c r="B811" i="2"/>
  <c r="C811" i="2"/>
  <c r="E811" i="2"/>
  <c r="F811" i="2"/>
  <c r="B812" i="2"/>
  <c r="C812" i="2"/>
  <c r="E812" i="2"/>
  <c r="F812" i="2"/>
  <c r="B813" i="2"/>
  <c r="C813" i="2"/>
  <c r="E813" i="2"/>
  <c r="F813" i="2"/>
  <c r="B814" i="2"/>
  <c r="C814" i="2"/>
  <c r="E814" i="2"/>
  <c r="F814" i="2"/>
  <c r="B815" i="2"/>
  <c r="C815" i="2"/>
  <c r="E815" i="2"/>
  <c r="F815" i="2"/>
  <c r="B816" i="2"/>
  <c r="C816" i="2"/>
  <c r="E816" i="2"/>
  <c r="F816" i="2"/>
  <c r="B817" i="2"/>
  <c r="C817" i="2"/>
  <c r="E817" i="2"/>
  <c r="F817" i="2"/>
  <c r="B818" i="2"/>
  <c r="C818" i="2"/>
  <c r="E818" i="2"/>
  <c r="F818" i="2"/>
  <c r="B819" i="2"/>
  <c r="C819" i="2"/>
  <c r="E819" i="2"/>
  <c r="F819" i="2"/>
  <c r="B820" i="2"/>
  <c r="C820" i="2"/>
  <c r="E820" i="2"/>
  <c r="F820" i="2"/>
  <c r="B821" i="2"/>
  <c r="C821" i="2"/>
  <c r="E821" i="2"/>
  <c r="F821" i="2"/>
  <c r="B822" i="2"/>
  <c r="C822" i="2"/>
  <c r="E822" i="2"/>
  <c r="F822" i="2"/>
  <c r="B823" i="2"/>
  <c r="C823" i="2"/>
  <c r="E823" i="2"/>
  <c r="F823" i="2"/>
  <c r="B824" i="2"/>
  <c r="C824" i="2"/>
  <c r="E824" i="2"/>
  <c r="F824" i="2"/>
  <c r="B825" i="2"/>
  <c r="C825" i="2"/>
  <c r="E825" i="2"/>
  <c r="F825" i="2"/>
  <c r="B826" i="2"/>
  <c r="C826" i="2"/>
  <c r="E826" i="2"/>
  <c r="F826" i="2"/>
  <c r="B827" i="2"/>
  <c r="C827" i="2"/>
  <c r="E827" i="2"/>
  <c r="F827" i="2"/>
  <c r="B828" i="2"/>
  <c r="C828" i="2"/>
  <c r="E828" i="2"/>
  <c r="F828" i="2"/>
  <c r="B829" i="2"/>
  <c r="C829" i="2"/>
  <c r="E829" i="2"/>
  <c r="F829" i="2"/>
  <c r="B830" i="2"/>
  <c r="C830" i="2"/>
  <c r="E830" i="2"/>
  <c r="F830" i="2"/>
  <c r="B831" i="2"/>
  <c r="C831" i="2"/>
  <c r="E831" i="2"/>
  <c r="F831" i="2"/>
  <c r="B832" i="2"/>
  <c r="C832" i="2"/>
  <c r="E832" i="2"/>
  <c r="F832" i="2"/>
  <c r="B833" i="2"/>
  <c r="C833" i="2"/>
  <c r="E833" i="2"/>
  <c r="F833" i="2"/>
  <c r="B834" i="2"/>
  <c r="C834" i="2"/>
  <c r="E834" i="2"/>
  <c r="F834" i="2"/>
  <c r="B835" i="2"/>
  <c r="C835" i="2"/>
  <c r="E835" i="2"/>
  <c r="F835" i="2"/>
  <c r="B836" i="2"/>
  <c r="C836" i="2"/>
  <c r="E836" i="2"/>
  <c r="F836" i="2"/>
  <c r="B837" i="2"/>
  <c r="C837" i="2"/>
  <c r="E837" i="2"/>
  <c r="F837" i="2"/>
  <c r="B838" i="2"/>
  <c r="C838" i="2"/>
  <c r="E838" i="2"/>
  <c r="F838" i="2"/>
  <c r="B839" i="2"/>
  <c r="C839" i="2"/>
  <c r="E839" i="2"/>
  <c r="F839" i="2"/>
  <c r="B840" i="2"/>
  <c r="C840" i="2"/>
  <c r="E840" i="2"/>
  <c r="F840" i="2"/>
  <c r="B841" i="2"/>
  <c r="C841" i="2"/>
  <c r="E841" i="2"/>
  <c r="F841" i="2"/>
  <c r="B842" i="2"/>
  <c r="C842" i="2"/>
  <c r="E842" i="2"/>
  <c r="F842" i="2"/>
  <c r="B843" i="2"/>
  <c r="C843" i="2"/>
  <c r="E843" i="2"/>
  <c r="F843" i="2"/>
  <c r="B844" i="2"/>
  <c r="C844" i="2"/>
  <c r="E844" i="2"/>
  <c r="F844" i="2"/>
  <c r="B845" i="2"/>
  <c r="C845" i="2"/>
  <c r="E845" i="2"/>
  <c r="F845" i="2"/>
  <c r="B846" i="2"/>
  <c r="C846" i="2"/>
  <c r="E846" i="2"/>
  <c r="F846" i="2"/>
  <c r="B847" i="2"/>
  <c r="C847" i="2"/>
  <c r="E847" i="2"/>
  <c r="F847" i="2"/>
  <c r="B848" i="2"/>
  <c r="C848" i="2"/>
  <c r="E848" i="2"/>
  <c r="F848" i="2"/>
  <c r="B849" i="2"/>
  <c r="C849" i="2"/>
  <c r="E849" i="2"/>
  <c r="F849" i="2"/>
  <c r="B850" i="2"/>
  <c r="C850" i="2"/>
  <c r="E850" i="2"/>
  <c r="F850" i="2"/>
  <c r="B851" i="2"/>
  <c r="C851" i="2"/>
  <c r="E851" i="2"/>
  <c r="F851" i="2"/>
  <c r="B852" i="2"/>
  <c r="C852" i="2"/>
  <c r="E852" i="2"/>
  <c r="F852" i="2"/>
  <c r="B853" i="2"/>
  <c r="C853" i="2"/>
  <c r="E853" i="2"/>
  <c r="F853" i="2"/>
  <c r="B854" i="2"/>
  <c r="C854" i="2"/>
  <c r="E854" i="2"/>
  <c r="F854" i="2"/>
  <c r="B855" i="2"/>
  <c r="C855" i="2"/>
  <c r="E855" i="2"/>
  <c r="F855" i="2"/>
  <c r="B856" i="2"/>
  <c r="C856" i="2"/>
  <c r="E856" i="2"/>
  <c r="F856" i="2"/>
  <c r="B857" i="2"/>
  <c r="C857" i="2"/>
  <c r="E857" i="2"/>
  <c r="F857" i="2"/>
  <c r="B858" i="2"/>
  <c r="C858" i="2"/>
  <c r="E858" i="2"/>
  <c r="F858" i="2"/>
  <c r="B859" i="2"/>
  <c r="C859" i="2"/>
  <c r="E859" i="2"/>
  <c r="F859" i="2"/>
  <c r="B860" i="2"/>
  <c r="C860" i="2"/>
  <c r="E860" i="2"/>
  <c r="F860" i="2"/>
  <c r="B861" i="2"/>
  <c r="C861" i="2"/>
  <c r="E861" i="2"/>
  <c r="F861" i="2"/>
  <c r="B862" i="2"/>
  <c r="C862" i="2"/>
  <c r="E862" i="2"/>
  <c r="F862" i="2"/>
  <c r="B863" i="2"/>
  <c r="C863" i="2"/>
  <c r="E863" i="2"/>
  <c r="F863" i="2"/>
  <c r="B864" i="2"/>
  <c r="C864" i="2"/>
  <c r="E864" i="2"/>
  <c r="F864" i="2"/>
  <c r="B865" i="2"/>
  <c r="C865" i="2"/>
  <c r="E865" i="2"/>
  <c r="F865" i="2"/>
  <c r="B866" i="2"/>
  <c r="C866" i="2"/>
  <c r="E866" i="2"/>
  <c r="F866" i="2"/>
  <c r="B867" i="2"/>
  <c r="C867" i="2"/>
  <c r="E867" i="2"/>
  <c r="F867" i="2"/>
  <c r="B868" i="2"/>
  <c r="C868" i="2"/>
  <c r="E868" i="2"/>
  <c r="F868" i="2"/>
  <c r="B869" i="2"/>
  <c r="C869" i="2"/>
  <c r="E869" i="2"/>
  <c r="F869" i="2"/>
  <c r="B870" i="2"/>
  <c r="C870" i="2"/>
  <c r="E870" i="2"/>
  <c r="F870" i="2"/>
  <c r="B871" i="2"/>
  <c r="C871" i="2"/>
  <c r="E871" i="2"/>
  <c r="F871" i="2"/>
  <c r="B872" i="2"/>
  <c r="C872" i="2"/>
  <c r="E872" i="2"/>
  <c r="F872" i="2"/>
  <c r="B873" i="2"/>
  <c r="C873" i="2"/>
  <c r="E873" i="2"/>
  <c r="F873" i="2"/>
  <c r="B874" i="2"/>
  <c r="C874" i="2"/>
  <c r="E874" i="2"/>
  <c r="F874" i="2"/>
  <c r="B875" i="2"/>
  <c r="C875" i="2"/>
  <c r="E875" i="2"/>
  <c r="F875" i="2"/>
  <c r="B876" i="2"/>
  <c r="C876" i="2"/>
  <c r="E876" i="2"/>
  <c r="F876" i="2"/>
  <c r="B877" i="2"/>
  <c r="C877" i="2"/>
  <c r="E877" i="2"/>
  <c r="F877" i="2"/>
  <c r="B878" i="2"/>
  <c r="C878" i="2"/>
  <c r="E878" i="2"/>
  <c r="F878" i="2"/>
  <c r="B879" i="2"/>
  <c r="C879" i="2"/>
  <c r="E879" i="2"/>
  <c r="F879" i="2"/>
  <c r="B880" i="2"/>
  <c r="C880" i="2"/>
  <c r="E880" i="2"/>
  <c r="F880" i="2"/>
  <c r="B881" i="2"/>
  <c r="C881" i="2"/>
  <c r="E881" i="2"/>
  <c r="F881" i="2"/>
  <c r="B882" i="2"/>
  <c r="C882" i="2"/>
  <c r="E882" i="2"/>
  <c r="F882" i="2"/>
  <c r="B883" i="2"/>
  <c r="C883" i="2"/>
  <c r="E883" i="2"/>
  <c r="F883" i="2"/>
  <c r="B884" i="2"/>
  <c r="C884" i="2"/>
  <c r="E884" i="2"/>
  <c r="F884" i="2"/>
  <c r="B885" i="2"/>
  <c r="C885" i="2"/>
  <c r="E885" i="2"/>
  <c r="F885" i="2"/>
  <c r="B886" i="2"/>
  <c r="C886" i="2"/>
  <c r="E886" i="2"/>
  <c r="F886" i="2"/>
  <c r="B887" i="2"/>
  <c r="C887" i="2"/>
  <c r="E887" i="2"/>
  <c r="F887" i="2"/>
  <c r="B888" i="2"/>
  <c r="C888" i="2"/>
  <c r="E888" i="2"/>
  <c r="F888" i="2"/>
  <c r="B889" i="2"/>
  <c r="C889" i="2"/>
  <c r="E889" i="2"/>
  <c r="F889" i="2"/>
  <c r="B890" i="2"/>
  <c r="C890" i="2"/>
  <c r="E890" i="2"/>
  <c r="F890" i="2"/>
  <c r="B891" i="2"/>
  <c r="C891" i="2"/>
  <c r="E891" i="2"/>
  <c r="F891" i="2"/>
  <c r="B892" i="2"/>
  <c r="C892" i="2"/>
  <c r="E892" i="2"/>
  <c r="F892" i="2"/>
  <c r="B893" i="2"/>
  <c r="C893" i="2"/>
  <c r="E893" i="2"/>
  <c r="F893" i="2"/>
  <c r="B894" i="2"/>
  <c r="C894" i="2"/>
  <c r="E894" i="2"/>
  <c r="F894" i="2"/>
  <c r="B895" i="2"/>
  <c r="C895" i="2"/>
  <c r="E895" i="2"/>
  <c r="F895" i="2"/>
  <c r="B896" i="2"/>
  <c r="C896" i="2"/>
  <c r="E896" i="2"/>
  <c r="F896" i="2"/>
  <c r="B897" i="2"/>
  <c r="C897" i="2"/>
  <c r="E897" i="2"/>
  <c r="F897" i="2"/>
  <c r="B898" i="2"/>
  <c r="C898" i="2"/>
  <c r="E898" i="2"/>
  <c r="F898" i="2"/>
  <c r="B899" i="2"/>
  <c r="C899" i="2"/>
  <c r="E899" i="2"/>
  <c r="F899" i="2"/>
  <c r="B900" i="2"/>
  <c r="C900" i="2"/>
  <c r="E900" i="2"/>
  <c r="F900" i="2"/>
  <c r="B901" i="2"/>
  <c r="C901" i="2"/>
  <c r="E901" i="2"/>
  <c r="F901" i="2"/>
  <c r="B902" i="2"/>
  <c r="C902" i="2"/>
  <c r="E902" i="2"/>
  <c r="F902" i="2"/>
  <c r="B903" i="2"/>
  <c r="C903" i="2"/>
  <c r="E903" i="2"/>
  <c r="F903" i="2"/>
  <c r="B904" i="2"/>
  <c r="C904" i="2"/>
  <c r="E904" i="2"/>
  <c r="F904" i="2"/>
  <c r="B905" i="2"/>
  <c r="C905" i="2"/>
  <c r="E905" i="2"/>
  <c r="F905" i="2"/>
  <c r="B906" i="2"/>
  <c r="C906" i="2"/>
  <c r="E906" i="2"/>
  <c r="F906" i="2"/>
  <c r="B907" i="2"/>
  <c r="C907" i="2"/>
  <c r="E907" i="2"/>
  <c r="F907" i="2"/>
  <c r="B908" i="2"/>
  <c r="C908" i="2"/>
  <c r="E908" i="2"/>
  <c r="F908" i="2"/>
  <c r="B909" i="2"/>
  <c r="C909" i="2"/>
  <c r="E909" i="2"/>
  <c r="F909" i="2"/>
  <c r="B910" i="2"/>
  <c r="C910" i="2"/>
  <c r="E910" i="2"/>
  <c r="F910" i="2"/>
  <c r="B911" i="2"/>
  <c r="C911" i="2"/>
  <c r="E911" i="2"/>
  <c r="F911" i="2"/>
  <c r="B912" i="2"/>
  <c r="C912" i="2"/>
  <c r="E912" i="2"/>
  <c r="F912" i="2"/>
  <c r="B913" i="2"/>
  <c r="C913" i="2"/>
  <c r="E913" i="2"/>
  <c r="F913" i="2"/>
  <c r="B914" i="2"/>
  <c r="C914" i="2"/>
  <c r="E914" i="2"/>
  <c r="F914" i="2"/>
  <c r="B915" i="2"/>
  <c r="C915" i="2"/>
  <c r="E915" i="2"/>
  <c r="F915" i="2"/>
  <c r="B916" i="2"/>
  <c r="C916" i="2"/>
  <c r="E916" i="2"/>
  <c r="F916" i="2"/>
  <c r="B917" i="2"/>
  <c r="C917" i="2"/>
  <c r="E917" i="2"/>
  <c r="F917" i="2"/>
  <c r="B918" i="2"/>
  <c r="C918" i="2"/>
  <c r="E918" i="2"/>
  <c r="F918" i="2"/>
  <c r="B919" i="2"/>
  <c r="C919" i="2"/>
  <c r="E919" i="2"/>
  <c r="F919" i="2"/>
  <c r="B920" i="2"/>
  <c r="C920" i="2"/>
  <c r="E920" i="2"/>
  <c r="F920" i="2"/>
  <c r="B921" i="2"/>
  <c r="C921" i="2"/>
  <c r="E921" i="2"/>
  <c r="F921" i="2"/>
  <c r="B922" i="2"/>
  <c r="C922" i="2"/>
  <c r="E922" i="2"/>
  <c r="F922" i="2"/>
  <c r="B923" i="2"/>
  <c r="C923" i="2"/>
  <c r="E923" i="2"/>
  <c r="F923" i="2"/>
  <c r="B924" i="2"/>
  <c r="C924" i="2"/>
  <c r="E924" i="2"/>
  <c r="F924" i="2"/>
  <c r="B925" i="2"/>
  <c r="C925" i="2"/>
  <c r="E925" i="2"/>
  <c r="F925" i="2"/>
  <c r="B926" i="2"/>
  <c r="C926" i="2"/>
  <c r="E926" i="2"/>
  <c r="F926" i="2"/>
  <c r="B927" i="2"/>
  <c r="C927" i="2"/>
  <c r="E927" i="2"/>
  <c r="F927" i="2"/>
  <c r="B928" i="2"/>
  <c r="C928" i="2"/>
  <c r="E928" i="2"/>
  <c r="F928" i="2"/>
  <c r="B929" i="2"/>
  <c r="C929" i="2"/>
  <c r="E929" i="2"/>
  <c r="F929" i="2"/>
  <c r="B930" i="2"/>
  <c r="C930" i="2"/>
  <c r="E930" i="2"/>
  <c r="F930" i="2"/>
  <c r="B931" i="2"/>
  <c r="C931" i="2"/>
  <c r="E931" i="2"/>
  <c r="F931" i="2"/>
  <c r="B932" i="2"/>
  <c r="C932" i="2"/>
  <c r="E932" i="2"/>
  <c r="F932" i="2"/>
  <c r="B933" i="2"/>
  <c r="C933" i="2"/>
  <c r="E933" i="2"/>
  <c r="F933" i="2"/>
  <c r="B934" i="2"/>
  <c r="C934" i="2"/>
  <c r="E934" i="2"/>
  <c r="F934" i="2"/>
  <c r="B935" i="2"/>
  <c r="C935" i="2"/>
  <c r="E935" i="2"/>
  <c r="F935" i="2"/>
  <c r="B936" i="2"/>
  <c r="C936" i="2"/>
  <c r="E936" i="2"/>
  <c r="F936" i="2"/>
  <c r="B937" i="2"/>
  <c r="C937" i="2"/>
  <c r="E937" i="2"/>
  <c r="F937" i="2"/>
  <c r="B938" i="2"/>
  <c r="C938" i="2"/>
  <c r="E938" i="2"/>
  <c r="F938" i="2"/>
  <c r="B939" i="2"/>
  <c r="C939" i="2"/>
  <c r="E939" i="2"/>
  <c r="F939" i="2"/>
  <c r="B940" i="2"/>
  <c r="C940" i="2"/>
  <c r="E940" i="2"/>
  <c r="F940" i="2"/>
  <c r="B941" i="2"/>
  <c r="C941" i="2"/>
  <c r="E941" i="2"/>
  <c r="F941" i="2"/>
  <c r="B942" i="2"/>
  <c r="C942" i="2"/>
  <c r="E942" i="2"/>
  <c r="F942" i="2"/>
  <c r="B943" i="2"/>
  <c r="C943" i="2"/>
  <c r="E943" i="2"/>
  <c r="F943" i="2"/>
  <c r="B944" i="2"/>
  <c r="C944" i="2"/>
  <c r="E944" i="2"/>
  <c r="F944" i="2"/>
  <c r="B945" i="2"/>
  <c r="C945" i="2"/>
  <c r="E945" i="2"/>
  <c r="F945" i="2"/>
  <c r="B946" i="2"/>
  <c r="C946" i="2"/>
  <c r="E946" i="2"/>
  <c r="F946" i="2"/>
  <c r="B947" i="2"/>
  <c r="C947" i="2"/>
  <c r="E947" i="2"/>
  <c r="F947" i="2"/>
  <c r="B948" i="2"/>
  <c r="C948" i="2"/>
  <c r="E948" i="2"/>
  <c r="F948" i="2"/>
  <c r="B949" i="2"/>
  <c r="C949" i="2"/>
  <c r="E949" i="2"/>
  <c r="F949" i="2"/>
  <c r="B950" i="2"/>
  <c r="C950" i="2"/>
  <c r="E950" i="2"/>
  <c r="F950" i="2"/>
  <c r="B951" i="2"/>
  <c r="C951" i="2"/>
  <c r="E951" i="2"/>
  <c r="F951" i="2"/>
  <c r="B952" i="2"/>
  <c r="C952" i="2"/>
  <c r="E952" i="2"/>
  <c r="F952" i="2"/>
  <c r="B953" i="2"/>
  <c r="C953" i="2"/>
  <c r="E953" i="2"/>
  <c r="F953" i="2"/>
  <c r="B954" i="2"/>
  <c r="C954" i="2"/>
  <c r="E954" i="2"/>
  <c r="F954" i="2"/>
  <c r="B955" i="2"/>
  <c r="C955" i="2"/>
  <c r="E955" i="2"/>
  <c r="F955" i="2"/>
  <c r="B956" i="2"/>
  <c r="C956" i="2"/>
  <c r="E956" i="2"/>
  <c r="F956" i="2"/>
  <c r="B957" i="2"/>
  <c r="C957" i="2"/>
  <c r="E957" i="2"/>
  <c r="F957" i="2"/>
  <c r="B958" i="2"/>
  <c r="C958" i="2"/>
  <c r="E958" i="2"/>
  <c r="F958" i="2"/>
  <c r="B959" i="2"/>
  <c r="C959" i="2"/>
  <c r="E959" i="2"/>
  <c r="F959" i="2"/>
  <c r="B960" i="2"/>
  <c r="C960" i="2"/>
  <c r="E960" i="2"/>
  <c r="F960" i="2"/>
  <c r="B961" i="2"/>
  <c r="C961" i="2"/>
  <c r="E961" i="2"/>
  <c r="F961" i="2"/>
  <c r="B962" i="2"/>
  <c r="C962" i="2"/>
  <c r="E962" i="2"/>
  <c r="F962" i="2"/>
  <c r="B963" i="2"/>
  <c r="C963" i="2"/>
  <c r="E963" i="2"/>
  <c r="F963" i="2"/>
  <c r="B964" i="2"/>
  <c r="C964" i="2"/>
  <c r="E964" i="2"/>
  <c r="F964" i="2"/>
  <c r="B965" i="2"/>
  <c r="C965" i="2"/>
  <c r="E965" i="2"/>
  <c r="F965" i="2"/>
  <c r="B966" i="2"/>
  <c r="C966" i="2"/>
  <c r="E966" i="2"/>
  <c r="F966" i="2"/>
  <c r="B967" i="2"/>
  <c r="C967" i="2"/>
  <c r="E967" i="2"/>
  <c r="F967" i="2"/>
  <c r="B968" i="2"/>
  <c r="C968" i="2"/>
  <c r="E968" i="2"/>
  <c r="F968" i="2"/>
  <c r="B969" i="2"/>
  <c r="C969" i="2"/>
  <c r="E969" i="2"/>
  <c r="F969" i="2"/>
  <c r="B970" i="2"/>
  <c r="C970" i="2"/>
  <c r="E970" i="2"/>
  <c r="F970" i="2"/>
  <c r="B971" i="2"/>
  <c r="C971" i="2"/>
  <c r="E971" i="2"/>
  <c r="F971" i="2"/>
  <c r="B972" i="2"/>
  <c r="C972" i="2"/>
  <c r="E972" i="2"/>
  <c r="F972" i="2"/>
  <c r="B973" i="2"/>
  <c r="C973" i="2"/>
  <c r="E973" i="2"/>
  <c r="F973" i="2"/>
  <c r="B974" i="2"/>
  <c r="C974" i="2"/>
  <c r="E974" i="2"/>
  <c r="F974" i="2"/>
  <c r="B975" i="2"/>
  <c r="C975" i="2"/>
  <c r="E975" i="2"/>
  <c r="F975" i="2"/>
  <c r="B976" i="2"/>
  <c r="C976" i="2"/>
  <c r="E976" i="2"/>
  <c r="F976" i="2"/>
  <c r="B977" i="2"/>
  <c r="C977" i="2"/>
  <c r="E977" i="2"/>
  <c r="F977" i="2"/>
  <c r="B978" i="2"/>
  <c r="C978" i="2"/>
  <c r="E978" i="2"/>
  <c r="F978" i="2"/>
  <c r="B979" i="2"/>
  <c r="C979" i="2"/>
  <c r="E979" i="2"/>
  <c r="F979" i="2"/>
  <c r="B980" i="2"/>
  <c r="C980" i="2"/>
  <c r="E980" i="2"/>
  <c r="F980" i="2"/>
  <c r="B981" i="2"/>
  <c r="C981" i="2"/>
  <c r="E981" i="2"/>
  <c r="F981" i="2"/>
  <c r="B982" i="2"/>
  <c r="C982" i="2"/>
  <c r="E982" i="2"/>
  <c r="F982" i="2"/>
  <c r="B983" i="2"/>
  <c r="C983" i="2"/>
  <c r="E983" i="2"/>
  <c r="F983" i="2"/>
  <c r="B984" i="2"/>
  <c r="C984" i="2"/>
  <c r="E984" i="2"/>
  <c r="F984" i="2"/>
  <c r="B985" i="2"/>
  <c r="C985" i="2"/>
  <c r="E985" i="2"/>
  <c r="F985" i="2"/>
  <c r="B986" i="2"/>
  <c r="C986" i="2"/>
  <c r="E986" i="2"/>
  <c r="F986" i="2"/>
  <c r="B987" i="2"/>
  <c r="C987" i="2"/>
  <c r="E987" i="2"/>
  <c r="F987" i="2"/>
  <c r="B988" i="2"/>
  <c r="C988" i="2"/>
  <c r="E988" i="2"/>
  <c r="F988" i="2"/>
  <c r="B989" i="2"/>
  <c r="C989" i="2"/>
  <c r="E989" i="2"/>
  <c r="F989" i="2"/>
  <c r="B990" i="2"/>
  <c r="C990" i="2"/>
  <c r="E990" i="2"/>
  <c r="F990" i="2"/>
  <c r="B991" i="2"/>
  <c r="C991" i="2"/>
  <c r="E991" i="2"/>
  <c r="F991" i="2"/>
  <c r="B992" i="2"/>
  <c r="C992" i="2"/>
  <c r="E992" i="2"/>
  <c r="F992" i="2"/>
  <c r="B993" i="2"/>
  <c r="C993" i="2"/>
  <c r="E993" i="2"/>
  <c r="F993" i="2"/>
  <c r="B994" i="2"/>
  <c r="C994" i="2"/>
  <c r="E994" i="2"/>
  <c r="F994" i="2"/>
  <c r="B995" i="2"/>
  <c r="C995" i="2"/>
  <c r="E995" i="2"/>
  <c r="F995" i="2"/>
  <c r="B996" i="2"/>
  <c r="C996" i="2"/>
  <c r="E996" i="2"/>
  <c r="F996" i="2"/>
  <c r="B997" i="2"/>
  <c r="C997" i="2"/>
  <c r="E997" i="2"/>
  <c r="F997" i="2"/>
  <c r="B998" i="2"/>
  <c r="C998" i="2"/>
  <c r="E998" i="2"/>
  <c r="F998" i="2"/>
  <c r="B999" i="2"/>
  <c r="C999" i="2"/>
  <c r="E999" i="2"/>
  <c r="F999" i="2"/>
  <c r="B1000" i="2"/>
  <c r="C1000" i="2"/>
  <c r="E1000" i="2"/>
  <c r="F1000" i="2"/>
  <c r="B1001" i="2"/>
  <c r="C1001" i="2"/>
  <c r="E1001" i="2"/>
  <c r="F1001" i="2"/>
  <c r="B1002" i="2"/>
  <c r="C1002" i="2"/>
  <c r="E1002" i="2"/>
  <c r="F1002" i="2"/>
  <c r="B1003" i="2"/>
  <c r="C1003" i="2"/>
  <c r="E1003" i="2"/>
  <c r="F1003" i="2"/>
  <c r="B1004" i="2"/>
  <c r="C1004" i="2"/>
  <c r="E1004" i="2"/>
  <c r="F1004" i="2"/>
  <c r="B1005" i="2"/>
  <c r="C1005" i="2"/>
  <c r="E1005" i="2"/>
  <c r="F1005" i="2"/>
  <c r="B1006" i="2"/>
  <c r="C1006" i="2"/>
  <c r="E1006" i="2"/>
  <c r="F1006" i="2"/>
  <c r="B1007" i="2"/>
  <c r="C1007" i="2"/>
  <c r="E1007" i="2"/>
  <c r="F1007" i="2"/>
  <c r="B1008" i="2"/>
  <c r="C1008" i="2"/>
  <c r="E1008" i="2"/>
  <c r="F1008" i="2"/>
  <c r="B1009" i="2"/>
  <c r="C1009" i="2"/>
  <c r="E1009" i="2"/>
  <c r="F1009" i="2"/>
  <c r="B1010" i="2"/>
  <c r="C1010" i="2"/>
  <c r="E1010" i="2"/>
  <c r="F1010" i="2"/>
  <c r="B1011" i="2"/>
  <c r="C1011" i="2"/>
  <c r="E1011" i="2"/>
  <c r="F1011" i="2"/>
  <c r="B1012" i="2"/>
  <c r="C1012" i="2"/>
  <c r="E1012" i="2"/>
  <c r="F1012" i="2"/>
  <c r="B1013" i="2"/>
  <c r="C1013" i="2"/>
  <c r="E1013" i="2"/>
  <c r="F1013" i="2"/>
  <c r="B1014" i="2"/>
  <c r="C1014" i="2"/>
  <c r="E1014" i="2"/>
  <c r="F1014" i="2"/>
  <c r="B1015" i="2"/>
  <c r="C1015" i="2"/>
  <c r="E1015" i="2"/>
  <c r="F1015" i="2"/>
  <c r="B1016" i="2"/>
  <c r="C1016" i="2"/>
  <c r="E1016" i="2"/>
  <c r="F1016" i="2"/>
  <c r="B1017" i="2"/>
  <c r="C1017" i="2"/>
  <c r="E1017" i="2"/>
  <c r="F1017" i="2"/>
  <c r="B1018" i="2"/>
  <c r="C1018" i="2"/>
  <c r="E1018" i="2"/>
  <c r="F1018" i="2"/>
  <c r="B1019" i="2"/>
  <c r="C1019" i="2"/>
  <c r="E1019" i="2"/>
  <c r="F1019" i="2"/>
  <c r="B1020" i="2"/>
  <c r="C1020" i="2"/>
  <c r="E1020" i="2"/>
  <c r="F1020" i="2"/>
  <c r="B1021" i="2"/>
  <c r="C1021" i="2"/>
  <c r="E1021" i="2"/>
  <c r="F1021" i="2"/>
  <c r="B1022" i="2"/>
  <c r="C1022" i="2"/>
  <c r="E1022" i="2"/>
  <c r="F1022" i="2"/>
  <c r="B1023" i="2"/>
  <c r="C1023" i="2"/>
  <c r="E1023" i="2"/>
  <c r="F1023" i="2"/>
  <c r="B1024" i="2"/>
  <c r="C1024" i="2"/>
  <c r="E1024" i="2"/>
  <c r="F1024" i="2"/>
  <c r="B1025" i="2"/>
  <c r="C1025" i="2"/>
  <c r="E1025" i="2"/>
  <c r="F1025" i="2"/>
  <c r="B1026" i="2"/>
  <c r="C1026" i="2"/>
  <c r="E1026" i="2"/>
  <c r="F1026" i="2"/>
  <c r="B1027" i="2"/>
  <c r="C1027" i="2"/>
  <c r="E1027" i="2"/>
  <c r="F1027" i="2"/>
  <c r="B1028" i="2"/>
  <c r="C1028" i="2"/>
  <c r="E1028" i="2"/>
  <c r="F1028" i="2"/>
  <c r="B1029" i="2"/>
  <c r="C1029" i="2"/>
  <c r="E1029" i="2"/>
  <c r="F1029" i="2"/>
  <c r="B1030" i="2"/>
  <c r="C1030" i="2"/>
  <c r="E1030" i="2"/>
  <c r="F1030" i="2"/>
  <c r="B1031" i="2"/>
  <c r="C1031" i="2"/>
  <c r="E1031" i="2"/>
  <c r="F1031" i="2"/>
  <c r="B1032" i="2"/>
  <c r="C1032" i="2"/>
  <c r="E1032" i="2"/>
  <c r="F1032" i="2"/>
  <c r="B1033" i="2"/>
  <c r="C1033" i="2"/>
  <c r="E1033" i="2"/>
  <c r="F1033" i="2"/>
  <c r="B1034" i="2"/>
  <c r="C1034" i="2"/>
  <c r="E1034" i="2"/>
  <c r="F1034" i="2"/>
  <c r="B1035" i="2"/>
  <c r="C1035" i="2"/>
  <c r="E1035" i="2"/>
  <c r="F1035" i="2"/>
  <c r="B1036" i="2"/>
  <c r="C1036" i="2"/>
  <c r="E1036" i="2"/>
  <c r="F1036" i="2"/>
  <c r="B1037" i="2"/>
  <c r="C1037" i="2"/>
  <c r="E1037" i="2"/>
  <c r="F1037" i="2"/>
  <c r="B1038" i="2"/>
  <c r="C1038" i="2"/>
  <c r="E1038" i="2"/>
  <c r="F1038" i="2"/>
  <c r="B1039" i="2"/>
  <c r="C1039" i="2"/>
  <c r="E1039" i="2"/>
  <c r="F1039" i="2"/>
  <c r="B1040" i="2"/>
  <c r="C1040" i="2"/>
  <c r="E1040" i="2"/>
  <c r="F1040" i="2"/>
  <c r="B1041" i="2"/>
  <c r="C1041" i="2"/>
  <c r="E1041" i="2"/>
  <c r="F1041" i="2"/>
  <c r="B1042" i="2"/>
  <c r="C1042" i="2"/>
  <c r="E1042" i="2"/>
  <c r="F1042" i="2"/>
  <c r="B1043" i="2"/>
  <c r="C1043" i="2"/>
  <c r="E1043" i="2"/>
  <c r="F1043" i="2"/>
  <c r="B1044" i="2"/>
  <c r="C1044" i="2"/>
  <c r="E1044" i="2"/>
  <c r="F1044" i="2"/>
  <c r="B1045" i="2"/>
  <c r="C1045" i="2"/>
  <c r="E1045" i="2"/>
  <c r="F1045" i="2"/>
  <c r="B1046" i="2"/>
  <c r="C1046" i="2"/>
  <c r="E1046" i="2"/>
  <c r="F1046" i="2"/>
  <c r="F20" i="2"/>
  <c r="F26" i="2"/>
  <c r="E26" i="2"/>
  <c r="C26" i="2"/>
  <c r="B26" i="2"/>
  <c r="D999" i="2" l="1"/>
  <c r="D834" i="2"/>
  <c r="D835" i="2"/>
  <c r="D858" i="2"/>
  <c r="D850" i="2"/>
  <c r="D842" i="2"/>
  <c r="D838" i="2"/>
  <c r="D836" i="2"/>
  <c r="D1044" i="2"/>
  <c r="D1043" i="2"/>
  <c r="D943" i="2"/>
  <c r="D916" i="2"/>
  <c r="D903" i="2"/>
  <c r="D900" i="2"/>
  <c r="D898" i="2"/>
  <c r="D897" i="2"/>
  <c r="D896" i="2"/>
  <c r="D1016" i="2"/>
  <c r="D1006" i="2"/>
  <c r="D1002" i="2"/>
  <c r="D1001" i="2"/>
  <c r="D1000" i="2"/>
  <c r="D794" i="2"/>
  <c r="D778" i="2"/>
  <c r="D736" i="2"/>
  <c r="D687" i="2"/>
  <c r="D524" i="2"/>
  <c r="D556" i="2"/>
  <c r="D692" i="2"/>
  <c r="D744" i="2"/>
  <c r="D802" i="2"/>
  <c r="D923" i="2"/>
  <c r="D180" i="2"/>
  <c r="D712" i="2"/>
  <c r="D826" i="2"/>
  <c r="D992" i="2"/>
  <c r="D1037" i="2"/>
  <c r="D644" i="2"/>
  <c r="D868" i="2"/>
  <c r="D974" i="2"/>
  <c r="D1021" i="2"/>
  <c r="D628" i="2"/>
  <c r="D766" i="2"/>
  <c r="D891" i="2"/>
  <c r="D942" i="2"/>
  <c r="D375" i="2"/>
  <c r="D720" i="2"/>
  <c r="D772" i="2"/>
  <c r="D967" i="2"/>
  <c r="D955" i="2"/>
  <c r="D950" i="2"/>
  <c r="D949" i="2"/>
  <c r="D948" i="2"/>
  <c r="D774" i="2"/>
  <c r="D731" i="2"/>
  <c r="D722" i="2"/>
  <c r="D645" i="2"/>
  <c r="D1041" i="2"/>
  <c r="D1038" i="2"/>
  <c r="D993" i="2"/>
  <c r="D830" i="2"/>
  <c r="D827" i="2"/>
  <c r="D770" i="2"/>
  <c r="D768" i="2"/>
  <c r="D716" i="2"/>
  <c r="D713" i="2"/>
  <c r="D630" i="2"/>
  <c r="D1025" i="2"/>
  <c r="D1023" i="2"/>
  <c r="D928" i="2"/>
  <c r="D924" i="2"/>
  <c r="D870" i="2"/>
  <c r="D818" i="2"/>
  <c r="D806" i="2"/>
  <c r="D803" i="2"/>
  <c r="D746" i="2"/>
  <c r="D693" i="2"/>
  <c r="D775" i="2"/>
  <c r="D773" i="2"/>
  <c r="D726" i="2"/>
  <c r="D723" i="2"/>
  <c r="D721" i="2"/>
  <c r="D660" i="2"/>
  <c r="D646" i="2"/>
  <c r="D418" i="2"/>
  <c r="D376" i="2"/>
  <c r="D1039" i="2"/>
  <c r="D994" i="2"/>
  <c r="D944" i="2"/>
  <c r="D892" i="2"/>
  <c r="D828" i="2"/>
  <c r="D767" i="2"/>
  <c r="D714" i="2"/>
  <c r="D629" i="2"/>
  <c r="D186" i="2"/>
  <c r="D182" i="2"/>
  <c r="D181" i="2"/>
  <c r="D1027" i="2"/>
  <c r="D1022" i="2"/>
  <c r="D980" i="2"/>
  <c r="D975" i="2"/>
  <c r="D926" i="2"/>
  <c r="D884" i="2"/>
  <c r="D876" i="2"/>
  <c r="D871" i="2"/>
  <c r="D869" i="2"/>
  <c r="D810" i="2"/>
  <c r="D804" i="2"/>
  <c r="D760" i="2"/>
  <c r="D752" i="2"/>
  <c r="D748" i="2"/>
  <c r="D745" i="2"/>
  <c r="D704" i="2"/>
  <c r="D698" i="2"/>
  <c r="D695" i="2"/>
  <c r="D694" i="2"/>
  <c r="D583" i="2"/>
  <c r="D558" i="2"/>
  <c r="D557" i="2"/>
  <c r="D1019" i="2"/>
  <c r="D1017" i="2"/>
  <c r="D970" i="2"/>
  <c r="D969" i="2"/>
  <c r="D968" i="2"/>
  <c r="D919" i="2"/>
  <c r="D918" i="2"/>
  <c r="D917" i="2"/>
  <c r="D862" i="2"/>
  <c r="D860" i="2"/>
  <c r="D859" i="2"/>
  <c r="D798" i="2"/>
  <c r="D796" i="2"/>
  <c r="D795" i="2"/>
  <c r="D740" i="2"/>
  <c r="D738" i="2"/>
  <c r="D737" i="2"/>
  <c r="D690" i="2"/>
  <c r="D688" i="2"/>
  <c r="D526" i="2"/>
  <c r="D525" i="2"/>
  <c r="D328" i="2"/>
  <c r="D1036" i="2"/>
  <c r="D1033" i="2"/>
  <c r="D1032" i="2"/>
  <c r="D1013" i="2"/>
  <c r="D1012" i="2"/>
  <c r="D1011" i="2"/>
  <c r="D988" i="2"/>
  <c r="D987" i="2"/>
  <c r="D962" i="2"/>
  <c r="D961" i="2"/>
  <c r="D960" i="2"/>
  <c r="D939" i="2"/>
  <c r="D938" i="2"/>
  <c r="D937" i="2"/>
  <c r="D936" i="2"/>
  <c r="D935" i="2"/>
  <c r="D912" i="2"/>
  <c r="D911" i="2"/>
  <c r="D910" i="2"/>
  <c r="D887" i="2"/>
  <c r="D886" i="2"/>
  <c r="D885" i="2"/>
  <c r="D854" i="2"/>
  <c r="D852" i="2"/>
  <c r="D851" i="2"/>
  <c r="D822" i="2"/>
  <c r="D820" i="2"/>
  <c r="D819" i="2"/>
  <c r="D790" i="2"/>
  <c r="D788" i="2"/>
  <c r="D787" i="2"/>
  <c r="D786" i="2"/>
  <c r="D763" i="2"/>
  <c r="D762" i="2"/>
  <c r="D761" i="2"/>
  <c r="D734" i="2"/>
  <c r="D732" i="2"/>
  <c r="D708" i="2"/>
  <c r="D706" i="2"/>
  <c r="D705" i="2"/>
  <c r="D684" i="2"/>
  <c r="D678" i="2"/>
  <c r="D677" i="2"/>
  <c r="D676" i="2"/>
  <c r="D608" i="2"/>
  <c r="D607" i="2"/>
  <c r="D606" i="2"/>
  <c r="D476" i="2"/>
  <c r="D475" i="2"/>
  <c r="D474" i="2"/>
  <c r="D26" i="2"/>
  <c r="K26" i="2" s="1"/>
  <c r="D1031" i="2"/>
  <c r="D1028" i="2"/>
  <c r="D1008" i="2"/>
  <c r="D1007" i="2"/>
  <c r="D982" i="2"/>
  <c r="D981" i="2"/>
  <c r="D956" i="2"/>
  <c r="D932" i="2"/>
  <c r="D930" i="2"/>
  <c r="D929" i="2"/>
  <c r="D907" i="2"/>
  <c r="D906" i="2"/>
  <c r="D905" i="2"/>
  <c r="D904" i="2"/>
  <c r="D879" i="2"/>
  <c r="D878" i="2"/>
  <c r="D877" i="2"/>
  <c r="D846" i="2"/>
  <c r="D844" i="2"/>
  <c r="D843" i="2"/>
  <c r="D814" i="2"/>
  <c r="D812" i="2"/>
  <c r="D811" i="2"/>
  <c r="D782" i="2"/>
  <c r="D780" i="2"/>
  <c r="D779" i="2"/>
  <c r="D756" i="2"/>
  <c r="D754" i="2"/>
  <c r="D753" i="2"/>
  <c r="D728" i="2"/>
  <c r="D727" i="2"/>
  <c r="D700" i="2"/>
  <c r="D699" i="2"/>
  <c r="D662" i="2"/>
  <c r="D661" i="2"/>
  <c r="D586" i="2"/>
  <c r="D584" i="2"/>
  <c r="D420" i="2"/>
  <c r="D419" i="2"/>
  <c r="D1042" i="2"/>
  <c r="D1026" i="2"/>
  <c r="D1020" i="2"/>
  <c r="D1015" i="2"/>
  <c r="D1010" i="2"/>
  <c r="D1009" i="2"/>
  <c r="D1005" i="2"/>
  <c r="D1004" i="2"/>
  <c r="D998" i="2"/>
  <c r="D991" i="2"/>
  <c r="D986" i="2"/>
  <c r="D979" i="2"/>
  <c r="D978" i="2"/>
  <c r="D973" i="2"/>
  <c r="D972" i="2"/>
  <c r="D966" i="2"/>
  <c r="D959" i="2"/>
  <c r="D954" i="2"/>
  <c r="D947" i="2"/>
  <c r="D946" i="2"/>
  <c r="D941" i="2"/>
  <c r="D940" i="2"/>
  <c r="D934" i="2"/>
  <c r="D927" i="2"/>
  <c r="D922" i="2"/>
  <c r="D915" i="2"/>
  <c r="D914" i="2"/>
  <c r="D909" i="2"/>
  <c r="D908" i="2"/>
  <c r="D902" i="2"/>
  <c r="D895" i="2"/>
  <c r="D890" i="2"/>
  <c r="D883" i="2"/>
  <c r="D882" i="2"/>
  <c r="D875" i="2"/>
  <c r="D874" i="2"/>
  <c r="D867" i="2"/>
  <c r="D866" i="2"/>
  <c r="D857" i="2"/>
  <c r="D856" i="2"/>
  <c r="D849" i="2"/>
  <c r="D848" i="2"/>
  <c r="D841" i="2"/>
  <c r="D840" i="2"/>
  <c r="D833" i="2"/>
  <c r="D832" i="2"/>
  <c r="D825" i="2"/>
  <c r="D824" i="2"/>
  <c r="D817" i="2"/>
  <c r="D816" i="2"/>
  <c r="D809" i="2"/>
  <c r="D808" i="2"/>
  <c r="D801" i="2"/>
  <c r="D800" i="2"/>
  <c r="D793" i="2"/>
  <c r="D792" i="2"/>
  <c r="D785" i="2"/>
  <c r="D784" i="2"/>
  <c r="D777" i="2"/>
  <c r="D776" i="2"/>
  <c r="D771" i="2"/>
  <c r="D765" i="2"/>
  <c r="D764" i="2"/>
  <c r="D759" i="2"/>
  <c r="D758" i="2"/>
  <c r="D751" i="2"/>
  <c r="D750" i="2"/>
  <c r="D743" i="2"/>
  <c r="D742" i="2"/>
  <c r="D735" i="2"/>
  <c r="D730" i="2"/>
  <c r="D725" i="2"/>
  <c r="D724" i="2"/>
  <c r="D719" i="2"/>
  <c r="D718" i="2"/>
  <c r="D711" i="2"/>
  <c r="D710" i="2"/>
  <c r="D703" i="2"/>
  <c r="D702" i="2"/>
  <c r="D697" i="2"/>
  <c r="D696" i="2"/>
  <c r="D691" i="2"/>
  <c r="D686" i="2"/>
  <c r="D672" i="2"/>
  <c r="D671" i="2"/>
  <c r="D670" i="2"/>
  <c r="D658" i="2"/>
  <c r="D656" i="2"/>
  <c r="D655" i="2"/>
  <c r="D654" i="2"/>
  <c r="D642" i="2"/>
  <c r="D640" i="2"/>
  <c r="D639" i="2"/>
  <c r="D638" i="2"/>
  <c r="D626" i="2"/>
  <c r="D624" i="2"/>
  <c r="D623" i="2"/>
  <c r="D622" i="2"/>
  <c r="D603" i="2"/>
  <c r="D602" i="2"/>
  <c r="D601" i="2"/>
  <c r="D600" i="2"/>
  <c r="D579" i="2"/>
  <c r="D578" i="2"/>
  <c r="D550" i="2"/>
  <c r="D549" i="2"/>
  <c r="D548" i="2"/>
  <c r="D518" i="2"/>
  <c r="D517" i="2"/>
  <c r="D516" i="2"/>
  <c r="D460" i="2"/>
  <c r="D459" i="2"/>
  <c r="D458" i="2"/>
  <c r="D408" i="2"/>
  <c r="D407" i="2"/>
  <c r="D362" i="2"/>
  <c r="D361" i="2"/>
  <c r="D360" i="2"/>
  <c r="D78" i="2"/>
  <c r="D75" i="2"/>
  <c r="D74" i="2"/>
  <c r="D1046" i="2"/>
  <c r="D1045" i="2"/>
  <c r="D1040" i="2"/>
  <c r="D1035" i="2"/>
  <c r="D1030" i="2"/>
  <c r="D1029" i="2"/>
  <c r="D1024" i="2"/>
  <c r="D1014" i="2"/>
  <c r="D1003" i="2"/>
  <c r="D997" i="2"/>
  <c r="D996" i="2"/>
  <c r="D990" i="2"/>
  <c r="D985" i="2"/>
  <c r="D984" i="2"/>
  <c r="D983" i="2"/>
  <c r="D977" i="2"/>
  <c r="D976" i="2"/>
  <c r="D971" i="2"/>
  <c r="D965" i="2"/>
  <c r="D964" i="2"/>
  <c r="D958" i="2"/>
  <c r="D953" i="2"/>
  <c r="D952" i="2"/>
  <c r="D951" i="2"/>
  <c r="D945" i="2"/>
  <c r="D933" i="2"/>
  <c r="D921" i="2"/>
  <c r="D920" i="2"/>
  <c r="D913" i="2"/>
  <c r="D901" i="2"/>
  <c r="D894" i="2"/>
  <c r="D889" i="2"/>
  <c r="D888" i="2"/>
  <c r="D881" i="2"/>
  <c r="D880" i="2"/>
  <c r="D873" i="2"/>
  <c r="D872" i="2"/>
  <c r="D865" i="2"/>
  <c r="D864" i="2"/>
  <c r="D863" i="2"/>
  <c r="D855" i="2"/>
  <c r="D847" i="2"/>
  <c r="D839" i="2"/>
  <c r="D831" i="2"/>
  <c r="D823" i="2"/>
  <c r="D815" i="2"/>
  <c r="D807" i="2"/>
  <c r="D799" i="2"/>
  <c r="D791" i="2"/>
  <c r="D783" i="2"/>
  <c r="D757" i="2"/>
  <c r="D749" i="2"/>
  <c r="D741" i="2"/>
  <c r="D729" i="2"/>
  <c r="D717" i="2"/>
  <c r="D709" i="2"/>
  <c r="D701" i="2"/>
  <c r="D685" i="2"/>
  <c r="D669" i="2"/>
  <c r="D668" i="2"/>
  <c r="D653" i="2"/>
  <c r="D652" i="2"/>
  <c r="D637" i="2"/>
  <c r="D636" i="2"/>
  <c r="D619" i="2"/>
  <c r="D618" i="2"/>
  <c r="D617" i="2"/>
  <c r="D616" i="2"/>
  <c r="D598" i="2"/>
  <c r="D596" i="2"/>
  <c r="D595" i="2"/>
  <c r="D575" i="2"/>
  <c r="D574" i="2"/>
  <c r="D573" i="2"/>
  <c r="D572" i="2"/>
  <c r="D542" i="2"/>
  <c r="D541" i="2"/>
  <c r="D540" i="2"/>
  <c r="D507" i="2"/>
  <c r="D506" i="2"/>
  <c r="D446" i="2"/>
  <c r="D445" i="2"/>
  <c r="D444" i="2"/>
  <c r="D398" i="2"/>
  <c r="D397" i="2"/>
  <c r="D396" i="2"/>
  <c r="D330" i="2"/>
  <c r="D329" i="2"/>
  <c r="D28" i="2"/>
  <c r="D38" i="2"/>
  <c r="D46" i="2"/>
  <c r="D54" i="2"/>
  <c r="D62" i="2"/>
  <c r="D70" i="2"/>
  <c r="D76" i="2"/>
  <c r="D82" i="2"/>
  <c r="D88" i="2"/>
  <c r="D94" i="2"/>
  <c r="D100" i="2"/>
  <c r="D108" i="2"/>
  <c r="D116" i="2"/>
  <c r="D124" i="2"/>
  <c r="D132" i="2"/>
  <c r="D140" i="2"/>
  <c r="D148" i="2"/>
  <c r="D155" i="2"/>
  <c r="D160" i="2"/>
  <c r="D166" i="2"/>
  <c r="D171" i="2"/>
  <c r="D176" i="2"/>
  <c r="D184" i="2"/>
  <c r="D192" i="2"/>
  <c r="D200" i="2"/>
  <c r="D208" i="2"/>
  <c r="D216" i="2"/>
  <c r="D224" i="2"/>
  <c r="D232" i="2"/>
  <c r="D240" i="2"/>
  <c r="D248" i="2"/>
  <c r="D256" i="2"/>
  <c r="D264" i="2"/>
  <c r="D272" i="2"/>
  <c r="D280" i="2"/>
  <c r="D32" i="2"/>
  <c r="D156" i="2"/>
  <c r="D162" i="2"/>
  <c r="D167" i="2"/>
  <c r="D202" i="2"/>
  <c r="D210" i="2"/>
  <c r="D218" i="2"/>
  <c r="D226" i="2"/>
  <c r="D266" i="2"/>
  <c r="D50" i="2"/>
  <c r="D79" i="2"/>
  <c r="D104" i="2"/>
  <c r="D136" i="2"/>
  <c r="D163" i="2"/>
  <c r="D188" i="2"/>
  <c r="D220" i="2"/>
  <c r="D252" i="2"/>
  <c r="D296" i="2"/>
  <c r="D322" i="2"/>
  <c r="D347" i="2"/>
  <c r="D58" i="2"/>
  <c r="D84" i="2"/>
  <c r="D112" i="2"/>
  <c r="D144" i="2"/>
  <c r="D168" i="2"/>
  <c r="D196" i="2"/>
  <c r="D228" i="2"/>
  <c r="D260" i="2"/>
  <c r="D288" i="2"/>
  <c r="D298" i="2"/>
  <c r="D306" i="2"/>
  <c r="D315" i="2"/>
  <c r="D323" i="2"/>
  <c r="D331" i="2"/>
  <c r="D340" i="2"/>
  <c r="D350" i="2"/>
  <c r="D356" i="2"/>
  <c r="D367" i="2"/>
  <c r="D34" i="2"/>
  <c r="D66" i="2"/>
  <c r="D91" i="2"/>
  <c r="D120" i="2"/>
  <c r="D152" i="2"/>
  <c r="D174" i="2"/>
  <c r="D204" i="2"/>
  <c r="D236" i="2"/>
  <c r="D268" i="2"/>
  <c r="D290" i="2"/>
  <c r="D300" i="2"/>
  <c r="D308" i="2"/>
  <c r="D318" i="2"/>
  <c r="D324" i="2"/>
  <c r="D335" i="2"/>
  <c r="D342" i="2"/>
  <c r="D351" i="2"/>
  <c r="D96" i="2"/>
  <c r="D212" i="2"/>
  <c r="D303" i="2"/>
  <c r="D336" i="2"/>
  <c r="D128" i="2"/>
  <c r="D244" i="2"/>
  <c r="D310" i="2"/>
  <c r="D344" i="2"/>
  <c r="D368" i="2"/>
  <c r="D380" i="2"/>
  <c r="D391" i="2"/>
  <c r="D402" i="2"/>
  <c r="D412" i="2"/>
  <c r="D426" i="2"/>
  <c r="D439" i="2"/>
  <c r="D451" i="2"/>
  <c r="D466" i="2"/>
  <c r="D482" i="2"/>
  <c r="D498" i="2"/>
  <c r="D512" i="2"/>
  <c r="D520" i="2"/>
  <c r="D528" i="2"/>
  <c r="D536" i="2"/>
  <c r="D544" i="2"/>
  <c r="D552" i="2"/>
  <c r="D560" i="2"/>
  <c r="D580" i="2"/>
  <c r="D592" i="2"/>
  <c r="D674" i="2"/>
  <c r="D42" i="2"/>
  <c r="D158" i="2"/>
  <c r="D276" i="2"/>
  <c r="D319" i="2"/>
  <c r="D354" i="2"/>
  <c r="D370" i="2"/>
  <c r="D382" i="2"/>
  <c r="D392" i="2"/>
  <c r="D403" i="2"/>
  <c r="D414" i="2"/>
  <c r="D428" i="2"/>
  <c r="D440" i="2"/>
  <c r="D452" i="2"/>
  <c r="D468" i="2"/>
  <c r="D484" i="2"/>
  <c r="D500" i="2"/>
  <c r="D514" i="2"/>
  <c r="D522" i="2"/>
  <c r="D530" i="2"/>
  <c r="D538" i="2"/>
  <c r="D546" i="2"/>
  <c r="D554" i="2"/>
  <c r="D562" i="2"/>
  <c r="D570" i="2"/>
  <c r="D576" i="2"/>
  <c r="D582" i="2"/>
  <c r="D588" i="2"/>
  <c r="D594" i="2"/>
  <c r="D599" i="2"/>
  <c r="D604" i="2"/>
  <c r="D610" i="2"/>
  <c r="D615" i="2"/>
  <c r="D620" i="2"/>
  <c r="D1034" i="2"/>
  <c r="D1018" i="2"/>
  <c r="D995" i="2"/>
  <c r="D989" i="2"/>
  <c r="D963" i="2"/>
  <c r="D957" i="2"/>
  <c r="D931" i="2"/>
  <c r="D925" i="2"/>
  <c r="D899" i="2"/>
  <c r="D893" i="2"/>
  <c r="D861" i="2"/>
  <c r="D853" i="2"/>
  <c r="D845" i="2"/>
  <c r="D837" i="2"/>
  <c r="D829" i="2"/>
  <c r="D821" i="2"/>
  <c r="D813" i="2"/>
  <c r="D805" i="2"/>
  <c r="D797" i="2"/>
  <c r="D789" i="2"/>
  <c r="D781" i="2"/>
  <c r="D769" i="2"/>
  <c r="D755" i="2"/>
  <c r="D747" i="2"/>
  <c r="D739" i="2"/>
  <c r="D733" i="2"/>
  <c r="D715" i="2"/>
  <c r="D707" i="2"/>
  <c r="D689" i="2"/>
  <c r="D683" i="2"/>
  <c r="D682" i="2"/>
  <c r="D680" i="2"/>
  <c r="D679" i="2"/>
  <c r="D666" i="2"/>
  <c r="D664" i="2"/>
  <c r="D663" i="2"/>
  <c r="D650" i="2"/>
  <c r="D648" i="2"/>
  <c r="D647" i="2"/>
  <c r="D634" i="2"/>
  <c r="D632" i="2"/>
  <c r="D631" i="2"/>
  <c r="D614" i="2"/>
  <c r="D612" i="2"/>
  <c r="D611" i="2"/>
  <c r="D591" i="2"/>
  <c r="D590" i="2"/>
  <c r="D568" i="2"/>
  <c r="D566" i="2"/>
  <c r="D565" i="2"/>
  <c r="D564" i="2"/>
  <c r="D534" i="2"/>
  <c r="D533" i="2"/>
  <c r="D532" i="2"/>
  <c r="D492" i="2"/>
  <c r="D491" i="2"/>
  <c r="D490" i="2"/>
  <c r="D435" i="2"/>
  <c r="D434" i="2"/>
  <c r="D387" i="2"/>
  <c r="D386" i="2"/>
  <c r="D294" i="2"/>
  <c r="D293" i="2"/>
  <c r="D292" i="2"/>
  <c r="D621" i="2"/>
  <c r="D605" i="2"/>
  <c r="D589" i="2"/>
  <c r="D577" i="2"/>
  <c r="D571" i="2"/>
  <c r="D563" i="2"/>
  <c r="D555" i="2"/>
  <c r="D547" i="2"/>
  <c r="D539" i="2"/>
  <c r="D531" i="2"/>
  <c r="D523" i="2"/>
  <c r="D515" i="2"/>
  <c r="D504" i="2"/>
  <c r="D502" i="2"/>
  <c r="D501" i="2"/>
  <c r="D488" i="2"/>
  <c r="D486" i="2"/>
  <c r="D485" i="2"/>
  <c r="D472" i="2"/>
  <c r="D470" i="2"/>
  <c r="D469" i="2"/>
  <c r="D456" i="2"/>
  <c r="D454" i="2"/>
  <c r="D453" i="2"/>
  <c r="D443" i="2"/>
  <c r="D442" i="2"/>
  <c r="D441" i="2"/>
  <c r="D432" i="2"/>
  <c r="D430" i="2"/>
  <c r="D429" i="2"/>
  <c r="D416" i="2"/>
  <c r="D415" i="2"/>
  <c r="D406" i="2"/>
  <c r="D404" i="2"/>
  <c r="D395" i="2"/>
  <c r="D394" i="2"/>
  <c r="D393" i="2"/>
  <c r="D384" i="2"/>
  <c r="D383" i="2"/>
  <c r="D374" i="2"/>
  <c r="D372" i="2"/>
  <c r="D371" i="2"/>
  <c r="D355" i="2"/>
  <c r="D320" i="2"/>
  <c r="D284" i="2"/>
  <c r="D282" i="2"/>
  <c r="D278" i="2"/>
  <c r="D277" i="2"/>
  <c r="D159" i="2"/>
  <c r="D48" i="2"/>
  <c r="D44" i="2"/>
  <c r="D43" i="2"/>
  <c r="D675" i="2"/>
  <c r="D667" i="2"/>
  <c r="D659" i="2"/>
  <c r="D651" i="2"/>
  <c r="D643" i="2"/>
  <c r="D635" i="2"/>
  <c r="D627" i="2"/>
  <c r="D609" i="2"/>
  <c r="D593" i="2"/>
  <c r="D587" i="2"/>
  <c r="D581" i="2"/>
  <c r="D569" i="2"/>
  <c r="D561" i="2"/>
  <c r="D553" i="2"/>
  <c r="D545" i="2"/>
  <c r="D537" i="2"/>
  <c r="D529" i="2"/>
  <c r="D521" i="2"/>
  <c r="D513" i="2"/>
  <c r="D499" i="2"/>
  <c r="D483" i="2"/>
  <c r="D467" i="2"/>
  <c r="D427" i="2"/>
  <c r="D413" i="2"/>
  <c r="D381" i="2"/>
  <c r="D369" i="2"/>
  <c r="D352" i="2"/>
  <c r="D346" i="2"/>
  <c r="D345" i="2"/>
  <c r="D312" i="2"/>
  <c r="D311" i="2"/>
  <c r="D250" i="2"/>
  <c r="D246" i="2"/>
  <c r="D245" i="2"/>
  <c r="D134" i="2"/>
  <c r="D130" i="2"/>
  <c r="D129" i="2"/>
  <c r="D681" i="2"/>
  <c r="D673" i="2"/>
  <c r="D665" i="2"/>
  <c r="D657" i="2"/>
  <c r="D649" i="2"/>
  <c r="D641" i="2"/>
  <c r="D633" i="2"/>
  <c r="D625" i="2"/>
  <c r="D613" i="2"/>
  <c r="D597" i="2"/>
  <c r="D585" i="2"/>
  <c r="D567" i="2"/>
  <c r="D559" i="2"/>
  <c r="D551" i="2"/>
  <c r="D543" i="2"/>
  <c r="D535" i="2"/>
  <c r="D527" i="2"/>
  <c r="D519" i="2"/>
  <c r="D511" i="2"/>
  <c r="D510" i="2"/>
  <c r="D508" i="2"/>
  <c r="D496" i="2"/>
  <c r="D494" i="2"/>
  <c r="D493" i="2"/>
  <c r="D480" i="2"/>
  <c r="D478" i="2"/>
  <c r="D477" i="2"/>
  <c r="D464" i="2"/>
  <c r="D462" i="2"/>
  <c r="D461" i="2"/>
  <c r="D450" i="2"/>
  <c r="D448" i="2"/>
  <c r="D447" i="2"/>
  <c r="D438" i="2"/>
  <c r="D436" i="2"/>
  <c r="D424" i="2"/>
  <c r="D422" i="2"/>
  <c r="D421" i="2"/>
  <c r="D411" i="2"/>
  <c r="D410" i="2"/>
  <c r="D409" i="2"/>
  <c r="D400" i="2"/>
  <c r="D399" i="2"/>
  <c r="D390" i="2"/>
  <c r="D388" i="2"/>
  <c r="D379" i="2"/>
  <c r="D378" i="2"/>
  <c r="D377" i="2"/>
  <c r="D363" i="2"/>
  <c r="D338" i="2"/>
  <c r="D337" i="2"/>
  <c r="D304" i="2"/>
  <c r="D214" i="2"/>
  <c r="D213" i="2"/>
  <c r="D102" i="2"/>
  <c r="D98" i="2"/>
  <c r="D97" i="2"/>
  <c r="D343" i="2"/>
  <c r="D326" i="2"/>
  <c r="D325" i="2"/>
  <c r="D309" i="2"/>
  <c r="D302" i="2"/>
  <c r="D301" i="2"/>
  <c r="D291" i="2"/>
  <c r="D274" i="2"/>
  <c r="D270" i="2"/>
  <c r="D269" i="2"/>
  <c r="D242" i="2"/>
  <c r="D238" i="2"/>
  <c r="D237" i="2"/>
  <c r="D206" i="2"/>
  <c r="D205" i="2"/>
  <c r="D178" i="2"/>
  <c r="D175" i="2"/>
  <c r="D154" i="2"/>
  <c r="D153" i="2"/>
  <c r="D126" i="2"/>
  <c r="D122" i="2"/>
  <c r="D121" i="2"/>
  <c r="D95" i="2"/>
  <c r="D92" i="2"/>
  <c r="D72" i="2"/>
  <c r="D68" i="2"/>
  <c r="D67" i="2"/>
  <c r="D40" i="2"/>
  <c r="D36" i="2"/>
  <c r="D35" i="2"/>
  <c r="D505" i="2"/>
  <c r="D497" i="2"/>
  <c r="D489" i="2"/>
  <c r="D481" i="2"/>
  <c r="D473" i="2"/>
  <c r="D465" i="2"/>
  <c r="D457" i="2"/>
  <c r="D433" i="2"/>
  <c r="D425" i="2"/>
  <c r="D417" i="2"/>
  <c r="D401" i="2"/>
  <c r="D385" i="2"/>
  <c r="D358" i="2"/>
  <c r="D357" i="2"/>
  <c r="D341" i="2"/>
  <c r="D334" i="2"/>
  <c r="D333" i="2"/>
  <c r="D332" i="2"/>
  <c r="D317" i="2"/>
  <c r="D316" i="2"/>
  <c r="D307" i="2"/>
  <c r="D299" i="2"/>
  <c r="D289" i="2"/>
  <c r="D262" i="2"/>
  <c r="D261" i="2"/>
  <c r="D234" i="2"/>
  <c r="D230" i="2"/>
  <c r="D229" i="2"/>
  <c r="D198" i="2"/>
  <c r="D197" i="2"/>
  <c r="D172" i="2"/>
  <c r="D170" i="2"/>
  <c r="D169" i="2"/>
  <c r="D150" i="2"/>
  <c r="D146" i="2"/>
  <c r="D145" i="2"/>
  <c r="D118" i="2"/>
  <c r="D114" i="2"/>
  <c r="D113" i="2"/>
  <c r="D90" i="2"/>
  <c r="D86" i="2"/>
  <c r="D85" i="2"/>
  <c r="D64" i="2"/>
  <c r="D60" i="2"/>
  <c r="D59" i="2"/>
  <c r="D509" i="2"/>
  <c r="D503" i="2"/>
  <c r="D495" i="2"/>
  <c r="D487" i="2"/>
  <c r="D479" i="2"/>
  <c r="D471" i="2"/>
  <c r="D463" i="2"/>
  <c r="D455" i="2"/>
  <c r="D449" i="2"/>
  <c r="D437" i="2"/>
  <c r="D431" i="2"/>
  <c r="D423" i="2"/>
  <c r="D405" i="2"/>
  <c r="D389" i="2"/>
  <c r="D373" i="2"/>
  <c r="D366" i="2"/>
  <c r="D365" i="2"/>
  <c r="D364" i="2"/>
  <c r="D349" i="2"/>
  <c r="D348" i="2"/>
  <c r="D339" i="2"/>
  <c r="D314" i="2"/>
  <c r="D313" i="2"/>
  <c r="D305" i="2"/>
  <c r="D297" i="2"/>
  <c r="D286" i="2"/>
  <c r="D285" i="2"/>
  <c r="D258" i="2"/>
  <c r="D254" i="2"/>
  <c r="D253" i="2"/>
  <c r="D222" i="2"/>
  <c r="D221" i="2"/>
  <c r="D194" i="2"/>
  <c r="D190" i="2"/>
  <c r="D189" i="2"/>
  <c r="D164" i="2"/>
  <c r="D142" i="2"/>
  <c r="D138" i="2"/>
  <c r="D137" i="2"/>
  <c r="D110" i="2"/>
  <c r="D106" i="2"/>
  <c r="D105" i="2"/>
  <c r="D83" i="2"/>
  <c r="D80" i="2"/>
  <c r="D56" i="2"/>
  <c r="D52" i="2"/>
  <c r="D51" i="2"/>
  <c r="D283" i="2"/>
  <c r="D275" i="2"/>
  <c r="D267" i="2"/>
  <c r="D259" i="2"/>
  <c r="D251" i="2"/>
  <c r="D243" i="2"/>
  <c r="D235" i="2"/>
  <c r="D227" i="2"/>
  <c r="D219" i="2"/>
  <c r="D211" i="2"/>
  <c r="D203" i="2"/>
  <c r="D195" i="2"/>
  <c r="D187" i="2"/>
  <c r="D179" i="2"/>
  <c r="D173" i="2"/>
  <c r="D157" i="2"/>
  <c r="D151" i="2"/>
  <c r="D143" i="2"/>
  <c r="D135" i="2"/>
  <c r="D127" i="2"/>
  <c r="D119" i="2"/>
  <c r="D111" i="2"/>
  <c r="D103" i="2"/>
  <c r="D73" i="2"/>
  <c r="D65" i="2"/>
  <c r="D57" i="2"/>
  <c r="D49" i="2"/>
  <c r="D41" i="2"/>
  <c r="D33" i="2"/>
  <c r="D281" i="2"/>
  <c r="D273" i="2"/>
  <c r="D265" i="2"/>
  <c r="D257" i="2"/>
  <c r="D249" i="2"/>
  <c r="D241" i="2"/>
  <c r="D233" i="2"/>
  <c r="D225" i="2"/>
  <c r="D217" i="2"/>
  <c r="D209" i="2"/>
  <c r="D201" i="2"/>
  <c r="D193" i="2"/>
  <c r="D185" i="2"/>
  <c r="D177" i="2"/>
  <c r="D161" i="2"/>
  <c r="D149" i="2"/>
  <c r="D141" i="2"/>
  <c r="D133" i="2"/>
  <c r="D125" i="2"/>
  <c r="D117" i="2"/>
  <c r="D109" i="2"/>
  <c r="D101" i="2"/>
  <c r="D89" i="2"/>
  <c r="D77" i="2"/>
  <c r="D71" i="2"/>
  <c r="D63" i="2"/>
  <c r="D55" i="2"/>
  <c r="D47" i="2"/>
  <c r="D39" i="2"/>
  <c r="D31" i="2"/>
  <c r="D30" i="2"/>
  <c r="D29" i="2"/>
  <c r="D359" i="2"/>
  <c r="D353" i="2"/>
  <c r="D327" i="2"/>
  <c r="D321" i="2"/>
  <c r="D295" i="2"/>
  <c r="D287" i="2"/>
  <c r="D279" i="2"/>
  <c r="D271" i="2"/>
  <c r="D263" i="2"/>
  <c r="D255" i="2"/>
  <c r="D247" i="2"/>
  <c r="D239" i="2"/>
  <c r="D231" i="2"/>
  <c r="D223" i="2"/>
  <c r="D215" i="2"/>
  <c r="D207" i="2"/>
  <c r="D199" i="2"/>
  <c r="D191" i="2"/>
  <c r="D183" i="2"/>
  <c r="D165" i="2"/>
  <c r="D147" i="2"/>
  <c r="D139" i="2"/>
  <c r="D131" i="2"/>
  <c r="D123" i="2"/>
  <c r="D115" i="2"/>
  <c r="D107" i="2"/>
  <c r="D99" i="2"/>
  <c r="D93" i="2"/>
  <c r="D87" i="2"/>
  <c r="D81" i="2"/>
  <c r="D69" i="2"/>
  <c r="D61" i="2"/>
  <c r="D53" i="2"/>
  <c r="D45" i="2"/>
  <c r="D37" i="2"/>
  <c r="D27" i="2"/>
  <c r="J26" i="2" l="1"/>
  <c r="I26" i="2"/>
  <c r="H19" i="3" l="1"/>
  <c r="H22" i="3" s="1"/>
  <c r="H18" i="3"/>
  <c r="H21" i="3" s="1"/>
  <c r="F12" i="3"/>
  <c r="H26" i="3" l="1"/>
  <c r="H27" i="3" s="1"/>
  <c r="P16" i="2"/>
  <c r="Q16" i="2"/>
  <c r="R16" i="2"/>
  <c r="S16" i="2"/>
  <c r="O16" i="2" l="1"/>
  <c r="L724" i="2"/>
  <c r="F14" i="3"/>
  <c r="J97" i="2"/>
  <c r="S18" i="2"/>
  <c r="R18" i="2"/>
  <c r="Q17" i="2"/>
  <c r="P18" i="2"/>
  <c r="O18" i="2"/>
  <c r="J868" i="2" l="1"/>
  <c r="J416" i="2"/>
  <c r="M360" i="2"/>
  <c r="I332" i="2"/>
  <c r="J945" i="2"/>
  <c r="I809" i="2"/>
  <c r="L305" i="2"/>
  <c r="L293" i="2"/>
  <c r="J241" i="2"/>
  <c r="J229" i="2"/>
  <c r="K78" i="2"/>
  <c r="I27" i="2"/>
  <c r="K624" i="2"/>
  <c r="I466" i="2"/>
  <c r="J766" i="2"/>
  <c r="L666" i="2"/>
  <c r="I586" i="2"/>
  <c r="I262" i="2"/>
  <c r="L182" i="2"/>
  <c r="J158" i="2"/>
  <c r="J142" i="2"/>
  <c r="M611" i="2"/>
  <c r="K503" i="2"/>
  <c r="J207" i="2"/>
  <c r="L115" i="2"/>
  <c r="L63" i="2"/>
  <c r="L32" i="2"/>
  <c r="I421" i="2"/>
  <c r="L385" i="2"/>
  <c r="L997" i="2"/>
  <c r="J1040" i="2"/>
  <c r="J1033" i="2"/>
  <c r="J1016" i="2"/>
  <c r="I998" i="2"/>
  <c r="J972" i="2"/>
  <c r="J968" i="2"/>
  <c r="J955" i="2"/>
  <c r="J941" i="2"/>
  <c r="J933" i="2"/>
  <c r="L879" i="2"/>
  <c r="J856" i="2"/>
  <c r="K849" i="2"/>
  <c r="K855" i="2"/>
  <c r="I849" i="2"/>
  <c r="L848" i="2"/>
  <c r="M847" i="2"/>
  <c r="K846" i="2"/>
  <c r="J798" i="2"/>
  <c r="J774" i="2"/>
  <c r="J770" i="2"/>
  <c r="K754" i="2"/>
  <c r="L734" i="2"/>
  <c r="K727" i="2"/>
  <c r="I681" i="2"/>
  <c r="L677" i="2"/>
  <c r="M675" i="2"/>
  <c r="J665" i="2"/>
  <c r="M626" i="2"/>
  <c r="J625" i="2"/>
  <c r="K621" i="2"/>
  <c r="M614" i="2"/>
  <c r="L612" i="2"/>
  <c r="M606" i="2"/>
  <c r="I589" i="2"/>
  <c r="M587" i="2"/>
  <c r="M583" i="2"/>
  <c r="J544" i="2"/>
  <c r="M534" i="2"/>
  <c r="M502" i="2"/>
  <c r="L494" i="2"/>
  <c r="L470" i="2"/>
  <c r="M465" i="2"/>
  <c r="K464" i="2"/>
  <c r="M443" i="2"/>
  <c r="K419" i="2"/>
  <c r="L417" i="2"/>
  <c r="I412" i="2"/>
  <c r="L405" i="2"/>
  <c r="I393" i="2"/>
  <c r="I373" i="2"/>
  <c r="M370" i="2"/>
  <c r="I364" i="2"/>
  <c r="K356" i="2"/>
  <c r="K340" i="2"/>
  <c r="I337" i="2"/>
  <c r="K324" i="2"/>
  <c r="M313" i="2"/>
  <c r="M312" i="2"/>
  <c r="J303" i="2"/>
  <c r="I300" i="2"/>
  <c r="L299" i="2"/>
  <c r="J287" i="2"/>
  <c r="I281" i="2"/>
  <c r="M274" i="2"/>
  <c r="M250" i="2"/>
  <c r="L244" i="2"/>
  <c r="I242" i="2"/>
  <c r="J235" i="2"/>
  <c r="M234" i="2"/>
  <c r="J232" i="2"/>
  <c r="K225" i="2"/>
  <c r="K217" i="2"/>
  <c r="I212" i="2"/>
  <c r="J203" i="2"/>
  <c r="J190" i="2"/>
  <c r="K183" i="2"/>
  <c r="J174" i="2"/>
  <c r="K167" i="2"/>
  <c r="L166" i="2"/>
  <c r="K151" i="2"/>
  <c r="L150" i="2"/>
  <c r="K146" i="2"/>
  <c r="J127" i="2"/>
  <c r="I126" i="2"/>
  <c r="K119" i="2"/>
  <c r="I114" i="2"/>
  <c r="I110" i="2"/>
  <c r="K105" i="2"/>
  <c r="J91" i="2"/>
  <c r="I84" i="2"/>
  <c r="J83" i="2"/>
  <c r="K75" i="2"/>
  <c r="M70" i="2"/>
  <c r="M67" i="2"/>
  <c r="M62" i="2"/>
  <c r="M54" i="2"/>
  <c r="K53" i="2"/>
  <c r="J417" i="2"/>
  <c r="K627" i="2"/>
  <c r="I627" i="2"/>
  <c r="K124" i="2"/>
  <c r="M128" i="2"/>
  <c r="I208" i="2"/>
  <c r="M286" i="2"/>
  <c r="I290" i="2"/>
  <c r="K314" i="2"/>
  <c r="J339" i="2"/>
  <c r="M392" i="2"/>
  <c r="I481" i="2"/>
  <c r="J485" i="2"/>
  <c r="K543" i="2"/>
  <c r="I626" i="2"/>
  <c r="K1026" i="2"/>
  <c r="L554" i="2"/>
  <c r="K618" i="2"/>
  <c r="I618" i="2"/>
  <c r="J897" i="2"/>
  <c r="J913" i="2"/>
  <c r="I1013" i="2"/>
  <c r="M1013" i="2"/>
  <c r="L616" i="2"/>
  <c r="K616" i="2"/>
  <c r="L132" i="2"/>
  <c r="K310" i="2"/>
  <c r="K322" i="2"/>
  <c r="I457" i="2"/>
  <c r="J461" i="2"/>
  <c r="I497" i="2"/>
  <c r="J501" i="2"/>
  <c r="I424" i="2"/>
  <c r="M35" i="2"/>
  <c r="M51" i="2"/>
  <c r="J117" i="2"/>
  <c r="J121" i="2"/>
  <c r="L125" i="2"/>
  <c r="J129" i="2"/>
  <c r="J137" i="2"/>
  <c r="J145" i="2"/>
  <c r="J153" i="2"/>
  <c r="J169" i="2"/>
  <c r="J193" i="2"/>
  <c r="J197" i="2"/>
  <c r="J201" i="2"/>
  <c r="L209" i="2"/>
  <c r="K307" i="2"/>
  <c r="K327" i="2"/>
  <c r="I341" i="2"/>
  <c r="K394" i="2"/>
  <c r="K560" i="2"/>
  <c r="K576" i="2"/>
  <c r="J584" i="2"/>
  <c r="K617" i="2"/>
  <c r="J617" i="2"/>
  <c r="K656" i="2"/>
  <c r="L398" i="2"/>
  <c r="J440" i="2"/>
  <c r="J464" i="2"/>
  <c r="J488" i="2"/>
  <c r="L522" i="2"/>
  <c r="L526" i="2"/>
  <c r="M622" i="2"/>
  <c r="M647" i="2"/>
  <c r="I659" i="2"/>
  <c r="I675" i="2"/>
  <c r="K683" i="2"/>
  <c r="K739" i="2"/>
  <c r="K904" i="2"/>
  <c r="K912" i="2"/>
  <c r="K916" i="2"/>
  <c r="K936" i="2"/>
  <c r="K952" i="2"/>
  <c r="K1000" i="2"/>
  <c r="I1021" i="2"/>
  <c r="L52" i="2"/>
  <c r="L64" i="2"/>
  <c r="M73" i="2"/>
  <c r="J76" i="2"/>
  <c r="I77" i="2"/>
  <c r="I94" i="2"/>
  <c r="L211" i="2"/>
  <c r="K219" i="2"/>
  <c r="J231" i="2"/>
  <c r="I277" i="2"/>
  <c r="J280" i="2"/>
  <c r="J284" i="2"/>
  <c r="M309" i="2"/>
  <c r="I329" i="2"/>
  <c r="J333" i="2"/>
  <c r="L337" i="2"/>
  <c r="M373" i="2"/>
  <c r="L382" i="2"/>
  <c r="J396" i="2"/>
  <c r="J400" i="2"/>
  <c r="K422" i="2"/>
  <c r="I438" i="2"/>
  <c r="M466" i="2"/>
  <c r="L487" i="2"/>
  <c r="M490" i="2"/>
  <c r="M494" i="2"/>
  <c r="K512" i="2"/>
  <c r="I553" i="2"/>
  <c r="L558" i="2"/>
  <c r="M566" i="2"/>
  <c r="L578" i="2"/>
  <c r="L592" i="2"/>
  <c r="L611" i="2"/>
  <c r="K653" i="2"/>
  <c r="L730" i="2"/>
  <c r="I733" i="2"/>
  <c r="I737" i="2"/>
  <c r="I741" i="2"/>
  <c r="I749" i="2"/>
  <c r="I777" i="2"/>
  <c r="K811" i="2"/>
  <c r="K815" i="2"/>
  <c r="M883" i="2"/>
  <c r="J886" i="2"/>
  <c r="J898" i="2"/>
  <c r="M911" i="2"/>
  <c r="M954" i="2"/>
  <c r="L963" i="2"/>
  <c r="K991" i="2"/>
  <c r="M998" i="2"/>
  <c r="J1010" i="2"/>
  <c r="K402" i="2"/>
  <c r="I402" i="2"/>
  <c r="M26" i="2"/>
  <c r="J30" i="2"/>
  <c r="L31" i="2"/>
  <c r="J38" i="2"/>
  <c r="J42" i="2"/>
  <c r="J70" i="2"/>
  <c r="L73" i="2"/>
  <c r="I74" i="2"/>
  <c r="J77" i="2"/>
  <c r="K100" i="2"/>
  <c r="J107" i="2"/>
  <c r="J113" i="2"/>
  <c r="M125" i="2"/>
  <c r="J128" i="2"/>
  <c r="J144" i="2"/>
  <c r="L161" i="2"/>
  <c r="J192" i="2"/>
  <c r="I196" i="2"/>
  <c r="K204" i="2"/>
  <c r="K209" i="2"/>
  <c r="J251" i="2"/>
  <c r="J255" i="2"/>
  <c r="M260" i="2"/>
  <c r="I264" i="2"/>
  <c r="K272" i="2"/>
  <c r="M289" i="2"/>
  <c r="L289" i="2"/>
  <c r="J312" i="2"/>
  <c r="I313" i="2"/>
  <c r="J344" i="2"/>
  <c r="J348" i="2"/>
  <c r="M377" i="2"/>
  <c r="K390" i="2"/>
  <c r="I465" i="2"/>
  <c r="M598" i="2"/>
  <c r="L648" i="2"/>
  <c r="K648" i="2"/>
  <c r="K664" i="2"/>
  <c r="L841" i="2"/>
  <c r="I841" i="2"/>
  <c r="J997" i="2"/>
  <c r="L486" i="2"/>
  <c r="I486" i="2"/>
  <c r="K649" i="2"/>
  <c r="J649" i="2"/>
  <c r="K914" i="2"/>
  <c r="I914" i="2"/>
  <c r="R17" i="2"/>
  <c r="J37" i="2"/>
  <c r="M40" i="2"/>
  <c r="J41" i="2"/>
  <c r="M44" i="2"/>
  <c r="L56" i="2"/>
  <c r="K68" i="2"/>
  <c r="J75" i="2"/>
  <c r="M76" i="2"/>
  <c r="K89" i="2"/>
  <c r="M114" i="2"/>
  <c r="J123" i="2"/>
  <c r="K127" i="2"/>
  <c r="K130" i="2"/>
  <c r="J139" i="2"/>
  <c r="J155" i="2"/>
  <c r="J171" i="2"/>
  <c r="M202" i="2"/>
  <c r="I206" i="2"/>
  <c r="K294" i="2"/>
  <c r="J319" i="2"/>
  <c r="J403" i="2"/>
  <c r="L411" i="2"/>
  <c r="J415" i="2"/>
  <c r="K420" i="2"/>
  <c r="M421" i="2"/>
  <c r="I422" i="2"/>
  <c r="L451" i="2"/>
  <c r="L463" i="2"/>
  <c r="K650" i="2"/>
  <c r="I650" i="2"/>
  <c r="L246" i="2"/>
  <c r="J258" i="2"/>
  <c r="K259" i="2"/>
  <c r="K279" i="2"/>
  <c r="L318" i="2"/>
  <c r="J323" i="2"/>
  <c r="K343" i="2"/>
  <c r="L347" i="2"/>
  <c r="J351" i="2"/>
  <c r="J355" i="2"/>
  <c r="L363" i="2"/>
  <c r="J397" i="2"/>
  <c r="K406" i="2"/>
  <c r="I430" i="2"/>
  <c r="I446" i="2"/>
  <c r="I450" i="2"/>
  <c r="J480" i="2"/>
  <c r="L490" i="2"/>
  <c r="I505" i="2"/>
  <c r="J509" i="2"/>
  <c r="J517" i="2"/>
  <c r="I521" i="2"/>
  <c r="J525" i="2"/>
  <c r="M530" i="2"/>
  <c r="I546" i="2"/>
  <c r="L551" i="2"/>
  <c r="J560" i="2"/>
  <c r="K599" i="2"/>
  <c r="M638" i="2"/>
  <c r="M654" i="2"/>
  <c r="I658" i="2"/>
  <c r="M666" i="2"/>
  <c r="K671" i="2"/>
  <c r="M680" i="2"/>
  <c r="L689" i="2"/>
  <c r="K779" i="2"/>
  <c r="M898" i="2"/>
  <c r="K935" i="2"/>
  <c r="K939" i="2"/>
  <c r="L951" i="2"/>
  <c r="J957" i="2"/>
  <c r="M961" i="2"/>
  <c r="K977" i="2"/>
  <c r="M981" i="2"/>
  <c r="K1007" i="2"/>
  <c r="M1020" i="2"/>
  <c r="L1025" i="2"/>
  <c r="K1030" i="2"/>
  <c r="K1042" i="2"/>
  <c r="L214" i="2"/>
  <c r="M218" i="2"/>
  <c r="I222" i="2"/>
  <c r="K226" i="2"/>
  <c r="J240" i="2"/>
  <c r="K252" i="2"/>
  <c r="K257" i="2"/>
  <c r="I258" i="2"/>
  <c r="I265" i="2"/>
  <c r="L269" i="2"/>
  <c r="M277" i="2"/>
  <c r="J316" i="2"/>
  <c r="J320" i="2"/>
  <c r="M341" i="2"/>
  <c r="M345" i="2"/>
  <c r="J349" i="2"/>
  <c r="K354" i="2"/>
  <c r="M361" i="2"/>
  <c r="J383" i="2"/>
  <c r="K387" i="2"/>
  <c r="J392" i="2"/>
  <c r="M393" i="2"/>
  <c r="K399" i="2"/>
  <c r="M424" i="2"/>
  <c r="I425" i="2"/>
  <c r="M429" i="2"/>
  <c r="L432" i="2"/>
  <c r="K445" i="2"/>
  <c r="M454" i="2"/>
  <c r="J493" i="2"/>
  <c r="L503" i="2"/>
  <c r="J504" i="2"/>
  <c r="J512" i="2"/>
  <c r="J520" i="2"/>
  <c r="K528" i="2"/>
  <c r="I537" i="2"/>
  <c r="J541" i="2"/>
  <c r="I545" i="2"/>
  <c r="L546" i="2"/>
  <c r="J549" i="2"/>
  <c r="L550" i="2"/>
  <c r="M562" i="2"/>
  <c r="L567" i="2"/>
  <c r="L579" i="2"/>
  <c r="M589" i="2"/>
  <c r="I593" i="2"/>
  <c r="I599" i="2"/>
  <c r="I603" i="2"/>
  <c r="L644" i="2"/>
  <c r="J657" i="2"/>
  <c r="M658" i="2"/>
  <c r="I666" i="2"/>
  <c r="M670" i="2"/>
  <c r="I674" i="2"/>
  <c r="J688" i="2"/>
  <c r="J700" i="2"/>
  <c r="J716" i="2"/>
  <c r="M733" i="2"/>
  <c r="M741" i="2"/>
  <c r="M745" i="2"/>
  <c r="L777" i="2"/>
  <c r="J838" i="2"/>
  <c r="J875" i="2"/>
  <c r="J905" i="2"/>
  <c r="J921" i="2"/>
  <c r="L964" i="2"/>
  <c r="K1024" i="2"/>
  <c r="I1028" i="2"/>
  <c r="L1041" i="2"/>
  <c r="I469" i="2"/>
  <c r="K496" i="2"/>
  <c r="M514" i="2"/>
  <c r="M522" i="2"/>
  <c r="M526" i="2"/>
  <c r="K552" i="2"/>
  <c r="M585" i="2"/>
  <c r="I677" i="2"/>
  <c r="J698" i="2"/>
  <c r="J702" i="2"/>
  <c r="J706" i="2"/>
  <c r="L809" i="2"/>
  <c r="J887" i="2"/>
  <c r="J891" i="2"/>
  <c r="J895" i="2"/>
  <c r="K896" i="2"/>
  <c r="J903" i="2"/>
  <c r="L955" i="2"/>
  <c r="M958" i="2"/>
  <c r="J974" i="2"/>
  <c r="J978" i="2"/>
  <c r="I990" i="2"/>
  <c r="I1017" i="2"/>
  <c r="M1021" i="2"/>
  <c r="J1027" i="2"/>
  <c r="M1028" i="2"/>
  <c r="M1036" i="2"/>
  <c r="M31" i="2"/>
  <c r="K36" i="2"/>
  <c r="K66" i="2"/>
  <c r="K88" i="2"/>
  <c r="M98" i="2"/>
  <c r="J135" i="2"/>
  <c r="M141" i="2"/>
  <c r="M157" i="2"/>
  <c r="J162" i="2"/>
  <c r="K177" i="2"/>
  <c r="L205" i="2"/>
  <c r="M205" i="2"/>
  <c r="L325" i="2"/>
  <c r="M325" i="2"/>
  <c r="K370" i="2"/>
  <c r="J408" i="2"/>
  <c r="M408" i="2"/>
  <c r="I433" i="2"/>
  <c r="K479" i="2"/>
  <c r="L479" i="2"/>
  <c r="M71" i="2"/>
  <c r="L72" i="2"/>
  <c r="M86" i="2"/>
  <c r="K87" i="2"/>
  <c r="I98" i="2"/>
  <c r="M102" i="2"/>
  <c r="K103" i="2"/>
  <c r="J122" i="2"/>
  <c r="L129" i="2"/>
  <c r="L134" i="2"/>
  <c r="J138" i="2"/>
  <c r="J154" i="2"/>
  <c r="I160" i="2"/>
  <c r="J170" i="2"/>
  <c r="I176" i="2"/>
  <c r="L177" i="2"/>
  <c r="I325" i="2"/>
  <c r="I408" i="2"/>
  <c r="K432" i="2"/>
  <c r="L482" i="2"/>
  <c r="I482" i="2"/>
  <c r="M570" i="2"/>
  <c r="L570" i="2"/>
  <c r="M635" i="2"/>
  <c r="L635" i="2"/>
  <c r="I635" i="2"/>
  <c r="J726" i="2"/>
  <c r="L726" i="2"/>
  <c r="K756" i="2"/>
  <c r="L756" i="2"/>
  <c r="I756" i="2"/>
  <c r="M994" i="2"/>
  <c r="I994" i="2"/>
  <c r="J296" i="2"/>
  <c r="M296" i="2"/>
  <c r="J433" i="2"/>
  <c r="M433" i="2"/>
  <c r="L455" i="2"/>
  <c r="K455" i="2"/>
  <c r="J49" i="2"/>
  <c r="K58" i="2"/>
  <c r="I67" i="2"/>
  <c r="L77" i="2"/>
  <c r="K99" i="2"/>
  <c r="K104" i="2"/>
  <c r="K114" i="2"/>
  <c r="I146" i="2"/>
  <c r="K161" i="2"/>
  <c r="M173" i="2"/>
  <c r="J178" i="2"/>
  <c r="K194" i="2"/>
  <c r="I194" i="2"/>
  <c r="I296" i="2"/>
  <c r="J29" i="2"/>
  <c r="L39" i="2"/>
  <c r="L43" i="2"/>
  <c r="M47" i="2"/>
  <c r="K48" i="2"/>
  <c r="L55" i="2"/>
  <c r="J61" i="2"/>
  <c r="M27" i="2"/>
  <c r="K28" i="2"/>
  <c r="M34" i="2"/>
  <c r="K46" i="2"/>
  <c r="I47" i="2"/>
  <c r="M50" i="2"/>
  <c r="L51" i="2"/>
  <c r="M55" i="2"/>
  <c r="M59" i="2"/>
  <c r="K60" i="2"/>
  <c r="J69" i="2"/>
  <c r="I71" i="2"/>
  <c r="L80" i="2"/>
  <c r="K84" i="2"/>
  <c r="I86" i="2"/>
  <c r="L90" i="2"/>
  <c r="M94" i="2"/>
  <c r="K95" i="2"/>
  <c r="I102" i="2"/>
  <c r="L106" i="2"/>
  <c r="M110" i="2"/>
  <c r="K111" i="2"/>
  <c r="I116" i="2"/>
  <c r="M122" i="2"/>
  <c r="I129" i="2"/>
  <c r="J133" i="2"/>
  <c r="J136" i="2"/>
  <c r="M138" i="2"/>
  <c r="M146" i="2"/>
  <c r="L148" i="2"/>
  <c r="M154" i="2"/>
  <c r="K159" i="2"/>
  <c r="L164" i="2"/>
  <c r="M170" i="2"/>
  <c r="K175" i="2"/>
  <c r="I294" i="2"/>
  <c r="K407" i="2"/>
  <c r="K443" i="2"/>
  <c r="J181" i="2"/>
  <c r="K185" i="2"/>
  <c r="M189" i="2"/>
  <c r="L198" i="2"/>
  <c r="J202" i="2"/>
  <c r="J216" i="2"/>
  <c r="K220" i="2"/>
  <c r="J223" i="2"/>
  <c r="I224" i="2"/>
  <c r="L228" i="2"/>
  <c r="J238" i="2"/>
  <c r="M242" i="2"/>
  <c r="K258" i="2"/>
  <c r="K266" i="2"/>
  <c r="J271" i="2"/>
  <c r="L302" i="2"/>
  <c r="I316" i="2"/>
  <c r="K319" i="2"/>
  <c r="J335" i="2"/>
  <c r="I345" i="2"/>
  <c r="J371" i="2"/>
  <c r="I377" i="2"/>
  <c r="I396" i="2"/>
  <c r="J419" i="2"/>
  <c r="J428" i="2"/>
  <c r="L435" i="2"/>
  <c r="L439" i="2"/>
  <c r="J444" i="2"/>
  <c r="J453" i="2"/>
  <c r="J456" i="2"/>
  <c r="J469" i="2"/>
  <c r="J496" i="2"/>
  <c r="L514" i="2"/>
  <c r="L518" i="2"/>
  <c r="I518" i="2"/>
  <c r="L535" i="2"/>
  <c r="K535" i="2"/>
  <c r="I577" i="2"/>
  <c r="K585" i="2"/>
  <c r="L591" i="2"/>
  <c r="K631" i="2"/>
  <c r="I631" i="2"/>
  <c r="L639" i="2"/>
  <c r="I639" i="2"/>
  <c r="K743" i="2"/>
  <c r="L887" i="2"/>
  <c r="J906" i="2"/>
  <c r="M906" i="2"/>
  <c r="M1017" i="2"/>
  <c r="L180" i="2"/>
  <c r="J184" i="2"/>
  <c r="K188" i="2"/>
  <c r="M237" i="2"/>
  <c r="I254" i="2"/>
  <c r="M261" i="2"/>
  <c r="L266" i="2"/>
  <c r="J289" i="2"/>
  <c r="I297" i="2"/>
  <c r="J301" i="2"/>
  <c r="J305" i="2"/>
  <c r="J307" i="2"/>
  <c r="K311" i="2"/>
  <c r="I312" i="2"/>
  <c r="M322" i="2"/>
  <c r="M329" i="2"/>
  <c r="L334" i="2"/>
  <c r="J337" i="2"/>
  <c r="K339" i="2"/>
  <c r="L341" i="2"/>
  <c r="M344" i="2"/>
  <c r="I348" i="2"/>
  <c r="J352" i="2"/>
  <c r="J360" i="2"/>
  <c r="I361" i="2"/>
  <c r="J364" i="2"/>
  <c r="J365" i="2"/>
  <c r="J368" i="2"/>
  <c r="L373" i="2"/>
  <c r="K375" i="2"/>
  <c r="I380" i="2"/>
  <c r="J385" i="2"/>
  <c r="J387" i="2"/>
  <c r="K391" i="2"/>
  <c r="I392" i="2"/>
  <c r="J399" i="2"/>
  <c r="M402" i="2"/>
  <c r="M405" i="2"/>
  <c r="I409" i="2"/>
  <c r="L421" i="2"/>
  <c r="J424" i="2"/>
  <c r="L427" i="2"/>
  <c r="I434" i="2"/>
  <c r="J438" i="2"/>
  <c r="K441" i="2"/>
  <c r="K447" i="2"/>
  <c r="M450" i="2"/>
  <c r="K451" i="2"/>
  <c r="K463" i="2"/>
  <c r="K472" i="2"/>
  <c r="I473" i="2"/>
  <c r="J477" i="2"/>
  <c r="M486" i="2"/>
  <c r="K488" i="2"/>
  <c r="I489" i="2"/>
  <c r="I493" i="2"/>
  <c r="I513" i="2"/>
  <c r="M550" i="2"/>
  <c r="I550" i="2"/>
  <c r="J576" i="2"/>
  <c r="K584" i="2"/>
  <c r="I590" i="2"/>
  <c r="L594" i="2"/>
  <c r="M603" i="2"/>
  <c r="L603" i="2"/>
  <c r="K667" i="2"/>
  <c r="I667" i="2"/>
  <c r="L685" i="2"/>
  <c r="I685" i="2"/>
  <c r="L693" i="2"/>
  <c r="M693" i="2"/>
  <c r="I693" i="2"/>
  <c r="K746" i="2"/>
  <c r="L746" i="2"/>
  <c r="I906" i="2"/>
  <c r="L179" i="2"/>
  <c r="M186" i="2"/>
  <c r="K187" i="2"/>
  <c r="M194" i="2"/>
  <c r="L195" i="2"/>
  <c r="K199" i="2"/>
  <c r="M210" i="2"/>
  <c r="J213" i="2"/>
  <c r="L221" i="2"/>
  <c r="L230" i="2"/>
  <c r="J233" i="2"/>
  <c r="J234" i="2"/>
  <c r="J249" i="2"/>
  <c r="L253" i="2"/>
  <c r="K263" i="2"/>
  <c r="I273" i="2"/>
  <c r="M276" i="2"/>
  <c r="K287" i="2"/>
  <c r="J288" i="2"/>
  <c r="K291" i="2"/>
  <c r="K303" i="2"/>
  <c r="J304" i="2"/>
  <c r="L309" i="2"/>
  <c r="M338" i="2"/>
  <c r="M354" i="2"/>
  <c r="K359" i="2"/>
  <c r="K367" i="2"/>
  <c r="K383" i="2"/>
  <c r="J384" i="2"/>
  <c r="L389" i="2"/>
  <c r="J401" i="2"/>
  <c r="K403" i="2"/>
  <c r="K415" i="2"/>
  <c r="K440" i="2"/>
  <c r="J449" i="2"/>
  <c r="I454" i="2"/>
  <c r="J454" i="2" s="1"/>
  <c r="M470" i="2"/>
  <c r="K480" i="2"/>
  <c r="M482" i="2"/>
  <c r="L607" i="2"/>
  <c r="I607" i="2"/>
  <c r="M692" i="2"/>
  <c r="J692" i="2"/>
  <c r="L950" i="2"/>
  <c r="M950" i="2"/>
  <c r="J959" i="2"/>
  <c r="L959" i="2"/>
  <c r="M1005" i="2"/>
  <c r="I1005" i="2"/>
  <c r="J1036" i="2"/>
  <c r="I1036" i="2"/>
  <c r="K511" i="2"/>
  <c r="L519" i="2"/>
  <c r="I529" i="2"/>
  <c r="J536" i="2"/>
  <c r="K544" i="2"/>
  <c r="M546" i="2"/>
  <c r="J552" i="2"/>
  <c r="J557" i="2"/>
  <c r="I569" i="2"/>
  <c r="K575" i="2"/>
  <c r="M595" i="2"/>
  <c r="L596" i="2"/>
  <c r="L599" i="2"/>
  <c r="L626" i="2"/>
  <c r="L658" i="2"/>
  <c r="M662" i="2"/>
  <c r="K679" i="2"/>
  <c r="K726" i="2"/>
  <c r="K734" i="2"/>
  <c r="K742" i="2"/>
  <c r="K750" i="2"/>
  <c r="L761" i="2"/>
  <c r="K763" i="2"/>
  <c r="K767" i="2"/>
  <c r="M777" i="2"/>
  <c r="L793" i="2"/>
  <c r="K795" i="2"/>
  <c r="K799" i="2"/>
  <c r="M809" i="2"/>
  <c r="L825" i="2"/>
  <c r="K827" i="2"/>
  <c r="K831" i="2"/>
  <c r="M841" i="2"/>
  <c r="K853" i="2"/>
  <c r="M857" i="2"/>
  <c r="J911" i="2"/>
  <c r="J925" i="2"/>
  <c r="J929" i="2"/>
  <c r="K932" i="2"/>
  <c r="M949" i="2"/>
  <c r="L958" i="2"/>
  <c r="J964" i="2"/>
  <c r="L981" i="2"/>
  <c r="L985" i="2"/>
  <c r="K1001" i="2"/>
  <c r="J1013" i="2"/>
  <c r="K1019" i="2"/>
  <c r="J1025" i="2"/>
  <c r="L1027" i="2"/>
  <c r="K1038" i="2"/>
  <c r="J1041" i="2"/>
  <c r="J1043" i="2"/>
  <c r="M498" i="2"/>
  <c r="L511" i="2"/>
  <c r="I514" i="2"/>
  <c r="M554" i="2"/>
  <c r="I561" i="2"/>
  <c r="J565" i="2"/>
  <c r="K567" i="2"/>
  <c r="J568" i="2"/>
  <c r="L575" i="2"/>
  <c r="K586" i="2"/>
  <c r="L595" i="2"/>
  <c r="I602" i="2"/>
  <c r="L647" i="2"/>
  <c r="J696" i="2"/>
  <c r="J708" i="2"/>
  <c r="K738" i="2"/>
  <c r="M740" i="2"/>
  <c r="L742" i="2"/>
  <c r="L750" i="2"/>
  <c r="I761" i="2"/>
  <c r="I793" i="2"/>
  <c r="I825" i="2"/>
  <c r="I898" i="2"/>
  <c r="K920" i="2"/>
  <c r="L923" i="2"/>
  <c r="K948" i="2"/>
  <c r="M518" i="2"/>
  <c r="K520" i="2"/>
  <c r="L543" i="2"/>
  <c r="M558" i="2"/>
  <c r="M607" i="2"/>
  <c r="L615" i="2"/>
  <c r="M639" i="2"/>
  <c r="K659" i="2"/>
  <c r="I671" i="2"/>
  <c r="L681" i="2"/>
  <c r="I689" i="2"/>
  <c r="K711" i="2"/>
  <c r="K723" i="2"/>
  <c r="M729" i="2"/>
  <c r="K730" i="2"/>
  <c r="L738" i="2"/>
  <c r="I745" i="2"/>
  <c r="J758" i="2"/>
  <c r="M761" i="2"/>
  <c r="K783" i="2"/>
  <c r="M793" i="2"/>
  <c r="J814" i="2"/>
  <c r="J818" i="2"/>
  <c r="M825" i="2"/>
  <c r="K843" i="2"/>
  <c r="J854" i="2"/>
  <c r="J858" i="2"/>
  <c r="J862" i="2"/>
  <c r="J866" i="2"/>
  <c r="J870" i="2"/>
  <c r="J878" i="2"/>
  <c r="J883" i="2"/>
  <c r="I934" i="2"/>
  <c r="I938" i="2"/>
  <c r="I942" i="2"/>
  <c r="K943" i="2"/>
  <c r="I946" i="2"/>
  <c r="K947" i="2"/>
  <c r="J951" i="2"/>
  <c r="I954" i="2"/>
  <c r="M962" i="2"/>
  <c r="M963" i="2"/>
  <c r="I979" i="2"/>
  <c r="J980" i="2"/>
  <c r="J983" i="2"/>
  <c r="J987" i="2"/>
  <c r="K988" i="2"/>
  <c r="K1003" i="2"/>
  <c r="J1039" i="2"/>
  <c r="M130" i="2"/>
  <c r="M145" i="2"/>
  <c r="M241" i="2"/>
  <c r="M328" i="2"/>
  <c r="I328" i="2"/>
  <c r="L495" i="2"/>
  <c r="K495" i="2"/>
  <c r="M704" i="2"/>
  <c r="J704" i="2"/>
  <c r="M720" i="2"/>
  <c r="J720" i="2"/>
  <c r="K1014" i="2"/>
  <c r="L1014" i="2"/>
  <c r="K1029" i="2"/>
  <c r="L1029" i="2"/>
  <c r="Q18" i="2"/>
  <c r="L28" i="2"/>
  <c r="J34" i="2"/>
  <c r="L35" i="2"/>
  <c r="M38" i="2"/>
  <c r="I39" i="2"/>
  <c r="K40" i="2"/>
  <c r="M42" i="2"/>
  <c r="I43" i="2"/>
  <c r="K44" i="2"/>
  <c r="J45" i="2"/>
  <c r="L48" i="2"/>
  <c r="M58" i="2"/>
  <c r="L59" i="2"/>
  <c r="K62" i="2"/>
  <c r="I63" i="2"/>
  <c r="K64" i="2"/>
  <c r="J65" i="2"/>
  <c r="L68" i="2"/>
  <c r="J78" i="2"/>
  <c r="I81" i="2"/>
  <c r="J82" i="2"/>
  <c r="L87" i="2"/>
  <c r="J89" i="2"/>
  <c r="I90" i="2"/>
  <c r="K91" i="2"/>
  <c r="K92" i="2"/>
  <c r="L95" i="2"/>
  <c r="L99" i="2"/>
  <c r="L103" i="2"/>
  <c r="J105" i="2"/>
  <c r="I106" i="2"/>
  <c r="K107" i="2"/>
  <c r="K108" i="2"/>
  <c r="L111" i="2"/>
  <c r="L116" i="2"/>
  <c r="J130" i="2"/>
  <c r="K135" i="2"/>
  <c r="K137" i="2"/>
  <c r="L141" i="2"/>
  <c r="J143" i="2"/>
  <c r="I144" i="2"/>
  <c r="K145" i="2"/>
  <c r="I148" i="2"/>
  <c r="J152" i="2"/>
  <c r="K153" i="2"/>
  <c r="L157" i="2"/>
  <c r="J160" i="2"/>
  <c r="J161" i="2"/>
  <c r="M161" i="2"/>
  <c r="I162" i="2"/>
  <c r="L163" i="2"/>
  <c r="I164" i="2"/>
  <c r="J168" i="2"/>
  <c r="K169" i="2"/>
  <c r="L173" i="2"/>
  <c r="J175" i="2"/>
  <c r="J176" i="2"/>
  <c r="J177" i="2"/>
  <c r="M177" i="2"/>
  <c r="I178" i="2"/>
  <c r="J183" i="2"/>
  <c r="I185" i="2"/>
  <c r="J186" i="2"/>
  <c r="L189" i="2"/>
  <c r="J191" i="2"/>
  <c r="I192" i="2"/>
  <c r="K193" i="2"/>
  <c r="L196" i="2"/>
  <c r="K201" i="2"/>
  <c r="J208" i="2"/>
  <c r="J209" i="2"/>
  <c r="M209" i="2"/>
  <c r="I210" i="2"/>
  <c r="L212" i="2"/>
  <c r="J215" i="2"/>
  <c r="I217" i="2"/>
  <c r="J218" i="2"/>
  <c r="J222" i="2"/>
  <c r="M224" i="2"/>
  <c r="I225" i="2"/>
  <c r="J226" i="2"/>
  <c r="K231" i="2"/>
  <c r="K233" i="2"/>
  <c r="L237" i="2"/>
  <c r="J239" i="2"/>
  <c r="I240" i="2"/>
  <c r="K241" i="2"/>
  <c r="K242" i="2"/>
  <c r="I244" i="2"/>
  <c r="J248" i="2"/>
  <c r="K249" i="2"/>
  <c r="J250" i="2"/>
  <c r="K251" i="2"/>
  <c r="J254" i="2"/>
  <c r="I257" i="2"/>
  <c r="M258" i="2"/>
  <c r="J259" i="2"/>
  <c r="I261" i="2"/>
  <c r="J262" i="2"/>
  <c r="K262" i="2"/>
  <c r="L263" i="2"/>
  <c r="M264" i="2"/>
  <c r="J268" i="2"/>
  <c r="M270" i="2"/>
  <c r="J274" i="2"/>
  <c r="I274" i="2"/>
  <c r="M280" i="2"/>
  <c r="I280" i="2"/>
  <c r="I293" i="2"/>
  <c r="J298" i="2"/>
  <c r="K298" i="2"/>
  <c r="J342" i="2"/>
  <c r="K342" i="2"/>
  <c r="I342" i="2"/>
  <c r="J367" i="2"/>
  <c r="J374" i="2"/>
  <c r="K374" i="2"/>
  <c r="I374" i="2"/>
  <c r="K378" i="2"/>
  <c r="M389" i="2"/>
  <c r="K404" i="2"/>
  <c r="J426" i="2"/>
  <c r="K426" i="2"/>
  <c r="K437" i="2"/>
  <c r="K458" i="2"/>
  <c r="M458" i="2"/>
  <c r="L458" i="2"/>
  <c r="I458" i="2"/>
  <c r="K462" i="2"/>
  <c r="M462" i="2"/>
  <c r="L462" i="2"/>
  <c r="I462" i="2"/>
  <c r="J472" i="2"/>
  <c r="K506" i="2"/>
  <c r="M506" i="2"/>
  <c r="L506" i="2"/>
  <c r="I506" i="2"/>
  <c r="K510" i="2"/>
  <c r="M510" i="2"/>
  <c r="L510" i="2"/>
  <c r="I510" i="2"/>
  <c r="J528" i="2"/>
  <c r="J533" i="2"/>
  <c r="K663" i="2"/>
  <c r="M663" i="2"/>
  <c r="L663" i="2"/>
  <c r="I663" i="2"/>
  <c r="K273" i="2"/>
  <c r="M273" i="2"/>
  <c r="J386" i="2"/>
  <c r="M386" i="2"/>
  <c r="K386" i="2"/>
  <c r="I386" i="2"/>
  <c r="J418" i="2"/>
  <c r="M418" i="2"/>
  <c r="K418" i="2"/>
  <c r="I418" i="2"/>
  <c r="K442" i="2"/>
  <c r="M442" i="2"/>
  <c r="L442" i="2"/>
  <c r="I442" i="2"/>
  <c r="L559" i="2"/>
  <c r="K559" i="2"/>
  <c r="K915" i="2"/>
  <c r="L915" i="2"/>
  <c r="K999" i="2"/>
  <c r="L999" i="2"/>
  <c r="M1008" i="2"/>
  <c r="J1008" i="2"/>
  <c r="I35" i="2"/>
  <c r="M39" i="2"/>
  <c r="I40" i="2"/>
  <c r="M43" i="2"/>
  <c r="L44" i="2"/>
  <c r="I59" i="2"/>
  <c r="M63" i="2"/>
  <c r="M77" i="2"/>
  <c r="I78" i="2"/>
  <c r="M90" i="2"/>
  <c r="L91" i="2"/>
  <c r="M106" i="2"/>
  <c r="L107" i="2"/>
  <c r="I121" i="2"/>
  <c r="M129" i="2"/>
  <c r="I130" i="2"/>
  <c r="I137" i="2"/>
  <c r="M144" i="2"/>
  <c r="I145" i="2"/>
  <c r="I153" i="2"/>
  <c r="K162" i="2"/>
  <c r="I169" i="2"/>
  <c r="K178" i="2"/>
  <c r="L185" i="2"/>
  <c r="K186" i="2"/>
  <c r="M192" i="2"/>
  <c r="I193" i="2"/>
  <c r="I201" i="2"/>
  <c r="K210" i="2"/>
  <c r="L217" i="2"/>
  <c r="K218" i="2"/>
  <c r="M221" i="2"/>
  <c r="L225" i="2"/>
  <c r="I226" i="2"/>
  <c r="I233" i="2"/>
  <c r="M240" i="2"/>
  <c r="I241" i="2"/>
  <c r="L249" i="2"/>
  <c r="M253" i="2"/>
  <c r="K255" i="2"/>
  <c r="L257" i="2"/>
  <c r="L273" i="2"/>
  <c r="K274" i="2"/>
  <c r="K276" i="2"/>
  <c r="M292" i="2"/>
  <c r="K292" i="2"/>
  <c r="M293" i="2"/>
  <c r="J326" i="2"/>
  <c r="K326" i="2"/>
  <c r="I326" i="2"/>
  <c r="M353" i="2"/>
  <c r="L353" i="2"/>
  <c r="I353" i="2"/>
  <c r="M401" i="2"/>
  <c r="L436" i="2"/>
  <c r="J436" i="2"/>
  <c r="L471" i="2"/>
  <c r="K471" i="2"/>
  <c r="L527" i="2"/>
  <c r="K527" i="2"/>
  <c r="L634" i="2"/>
  <c r="M634" i="2"/>
  <c r="L640" i="2"/>
  <c r="K640" i="2"/>
  <c r="L643" i="2"/>
  <c r="M643" i="2"/>
  <c r="M78" i="2"/>
  <c r="M193" i="2"/>
  <c r="M226" i="2"/>
  <c r="K321" i="2"/>
  <c r="M321" i="2"/>
  <c r="L321" i="2"/>
  <c r="I321" i="2"/>
  <c r="K682" i="2"/>
  <c r="L682" i="2"/>
  <c r="L736" i="2"/>
  <c r="J736" i="2"/>
  <c r="L910" i="2"/>
  <c r="M910" i="2"/>
  <c r="I910" i="2"/>
  <c r="L27" i="2"/>
  <c r="J28" i="2"/>
  <c r="I31" i="2"/>
  <c r="K32" i="2"/>
  <c r="J33" i="2"/>
  <c r="L36" i="2"/>
  <c r="L40" i="2"/>
  <c r="M46" i="2"/>
  <c r="L47" i="2"/>
  <c r="K50" i="2"/>
  <c r="I51" i="2"/>
  <c r="K52" i="2"/>
  <c r="J53" i="2"/>
  <c r="K54" i="2"/>
  <c r="I55" i="2"/>
  <c r="K56" i="2"/>
  <c r="J57" i="2"/>
  <c r="L60" i="2"/>
  <c r="M66" i="2"/>
  <c r="L67" i="2"/>
  <c r="J68" i="2"/>
  <c r="K70" i="2"/>
  <c r="L71" i="2"/>
  <c r="J74" i="2"/>
  <c r="I76" i="2"/>
  <c r="K77" i="2"/>
  <c r="I80" i="2"/>
  <c r="K83" i="2"/>
  <c r="J85" i="2"/>
  <c r="L86" i="2"/>
  <c r="J87" i="2"/>
  <c r="L94" i="2"/>
  <c r="J95" i="2"/>
  <c r="K97" i="2"/>
  <c r="L98" i="2"/>
  <c r="J99" i="2"/>
  <c r="J101" i="2"/>
  <c r="L102" i="2"/>
  <c r="J103" i="2"/>
  <c r="L110" i="2"/>
  <c r="J111" i="2"/>
  <c r="K113" i="2"/>
  <c r="J119" i="2"/>
  <c r="L121" i="2"/>
  <c r="K122" i="2"/>
  <c r="K123" i="2"/>
  <c r="J126" i="2"/>
  <c r="I128" i="2"/>
  <c r="K129" i="2"/>
  <c r="L131" i="2"/>
  <c r="I132" i="2"/>
  <c r="L137" i="2"/>
  <c r="K138" i="2"/>
  <c r="K139" i="2"/>
  <c r="K140" i="2"/>
  <c r="I142" i="2"/>
  <c r="L145" i="2"/>
  <c r="J146" i="2"/>
  <c r="J151" i="2"/>
  <c r="L153" i="2"/>
  <c r="K154" i="2"/>
  <c r="K155" i="2"/>
  <c r="I158" i="2"/>
  <c r="M160" i="2"/>
  <c r="I161" i="2"/>
  <c r="J167" i="2"/>
  <c r="L169" i="2"/>
  <c r="K170" i="2"/>
  <c r="K171" i="2"/>
  <c r="I174" i="2"/>
  <c r="M176" i="2"/>
  <c r="I177" i="2"/>
  <c r="M178" i="2"/>
  <c r="I180" i="2"/>
  <c r="J185" i="2"/>
  <c r="J187" i="2"/>
  <c r="I190" i="2"/>
  <c r="L193" i="2"/>
  <c r="J194" i="2"/>
  <c r="J199" i="2"/>
  <c r="L201" i="2"/>
  <c r="K202" i="2"/>
  <c r="K203" i="2"/>
  <c r="J206" i="2"/>
  <c r="M208" i="2"/>
  <c r="I209" i="2"/>
  <c r="J217" i="2"/>
  <c r="J219" i="2"/>
  <c r="J224" i="2"/>
  <c r="J225" i="2"/>
  <c r="L227" i="2"/>
  <c r="I228" i="2"/>
  <c r="L233" i="2"/>
  <c r="K234" i="2"/>
  <c r="K235" i="2"/>
  <c r="K236" i="2"/>
  <c r="I238" i="2"/>
  <c r="L241" i="2"/>
  <c r="J242" i="2"/>
  <c r="K247" i="2"/>
  <c r="J257" i="2"/>
  <c r="M257" i="2"/>
  <c r="L261" i="2"/>
  <c r="J264" i="2"/>
  <c r="J278" i="2"/>
  <c r="K278" i="2"/>
  <c r="I278" i="2"/>
  <c r="L282" i="2"/>
  <c r="K282" i="2"/>
  <c r="J290" i="2"/>
  <c r="M290" i="2"/>
  <c r="K290" i="2"/>
  <c r="J306" i="2"/>
  <c r="M306" i="2"/>
  <c r="K306" i="2"/>
  <c r="I306" i="2"/>
  <c r="M357" i="2"/>
  <c r="I357" i="2"/>
  <c r="K369" i="2"/>
  <c r="M369" i="2"/>
  <c r="L369" i="2"/>
  <c r="I369" i="2"/>
  <c r="M376" i="2"/>
  <c r="I376" i="2"/>
  <c r="J410" i="2"/>
  <c r="K410" i="2"/>
  <c r="K478" i="2"/>
  <c r="M478" i="2"/>
  <c r="L478" i="2"/>
  <c r="I478" i="2"/>
  <c r="K538" i="2"/>
  <c r="M538" i="2"/>
  <c r="L538" i="2"/>
  <c r="I538" i="2"/>
  <c r="K542" i="2"/>
  <c r="M542" i="2"/>
  <c r="L542" i="2"/>
  <c r="I542" i="2"/>
  <c r="M305" i="2"/>
  <c r="J330" i="2"/>
  <c r="L331" i="2"/>
  <c r="J338" i="2"/>
  <c r="J358" i="2"/>
  <c r="M385" i="2"/>
  <c r="K401" i="2"/>
  <c r="M417" i="2"/>
  <c r="K474" i="2"/>
  <c r="K498" i="2"/>
  <c r="K502" i="2"/>
  <c r="K530" i="2"/>
  <c r="K534" i="2"/>
  <c r="K562" i="2"/>
  <c r="K566" i="2"/>
  <c r="K574" i="2"/>
  <c r="I574" i="2"/>
  <c r="K582" i="2"/>
  <c r="M582" i="2"/>
  <c r="L582" i="2"/>
  <c r="K610" i="2"/>
  <c r="M610" i="2"/>
  <c r="I610" i="2"/>
  <c r="K686" i="2"/>
  <c r="L686" i="2"/>
  <c r="K695" i="2"/>
  <c r="K707" i="2"/>
  <c r="J710" i="2"/>
  <c r="L710" i="2"/>
  <c r="J714" i="2"/>
  <c r="L714" i="2"/>
  <c r="J718" i="2"/>
  <c r="L718" i="2"/>
  <c r="J722" i="2"/>
  <c r="L722" i="2"/>
  <c r="K889" i="2"/>
  <c r="J889" i="2"/>
  <c r="L283" i="2"/>
  <c r="K289" i="2"/>
  <c r="K305" i="2"/>
  <c r="I309" i="2"/>
  <c r="J310" i="2"/>
  <c r="J322" i="2"/>
  <c r="K330" i="2"/>
  <c r="M337" i="2"/>
  <c r="I338" i="2"/>
  <c r="I344" i="2"/>
  <c r="J346" i="2"/>
  <c r="J354" i="2"/>
  <c r="I358" i="2"/>
  <c r="I360" i="2"/>
  <c r="J362" i="2"/>
  <c r="L366" i="2"/>
  <c r="J370" i="2"/>
  <c r="K385" i="2"/>
  <c r="K388" i="2"/>
  <c r="I389" i="2"/>
  <c r="J390" i="2"/>
  <c r="I401" i="2"/>
  <c r="I405" i="2"/>
  <c r="J406" i="2"/>
  <c r="K417" i="2"/>
  <c r="J443" i="2"/>
  <c r="K454" i="2"/>
  <c r="K470" i="2"/>
  <c r="I474" i="2"/>
  <c r="K487" i="2"/>
  <c r="K490" i="2"/>
  <c r="K494" i="2"/>
  <c r="I498" i="2"/>
  <c r="I502" i="2"/>
  <c r="K519" i="2"/>
  <c r="K522" i="2"/>
  <c r="K526" i="2"/>
  <c r="I530" i="2"/>
  <c r="I534" i="2"/>
  <c r="K551" i="2"/>
  <c r="K554" i="2"/>
  <c r="K558" i="2"/>
  <c r="I562" i="2"/>
  <c r="I566" i="2"/>
  <c r="J573" i="2"/>
  <c r="L574" i="2"/>
  <c r="K609" i="2"/>
  <c r="J609" i="2"/>
  <c r="K619" i="2"/>
  <c r="M619" i="2"/>
  <c r="L619" i="2"/>
  <c r="I619" i="2"/>
  <c r="K623" i="2"/>
  <c r="M623" i="2"/>
  <c r="L623" i="2"/>
  <c r="I623" i="2"/>
  <c r="L628" i="2"/>
  <c r="K642" i="2"/>
  <c r="M642" i="2"/>
  <c r="I642" i="2"/>
  <c r="K694" i="2"/>
  <c r="L694" i="2"/>
  <c r="I694" i="2"/>
  <c r="K757" i="2"/>
  <c r="I757" i="2"/>
  <c r="L781" i="2"/>
  <c r="M781" i="2"/>
  <c r="I781" i="2"/>
  <c r="L785" i="2"/>
  <c r="M785" i="2"/>
  <c r="I785" i="2"/>
  <c r="L789" i="2"/>
  <c r="M789" i="2"/>
  <c r="I789" i="2"/>
  <c r="L813" i="2"/>
  <c r="M813" i="2"/>
  <c r="I813" i="2"/>
  <c r="L817" i="2"/>
  <c r="M817" i="2"/>
  <c r="I817" i="2"/>
  <c r="L821" i="2"/>
  <c r="M821" i="2"/>
  <c r="I821" i="2"/>
  <c r="J845" i="2"/>
  <c r="M845" i="2"/>
  <c r="L861" i="2"/>
  <c r="M861" i="2"/>
  <c r="I861" i="2"/>
  <c r="L865" i="2"/>
  <c r="M865" i="2"/>
  <c r="I865" i="2"/>
  <c r="L869" i="2"/>
  <c r="M869" i="2"/>
  <c r="I869" i="2"/>
  <c r="K873" i="2"/>
  <c r="J873" i="2"/>
  <c r="L267" i="2"/>
  <c r="K271" i="2"/>
  <c r="J272" i="2"/>
  <c r="J273" i="2"/>
  <c r="K275" i="2"/>
  <c r="L277" i="2"/>
  <c r="L285" i="2"/>
  <c r="L286" i="2"/>
  <c r="I289" i="2"/>
  <c r="J294" i="2"/>
  <c r="K295" i="2"/>
  <c r="M297" i="2"/>
  <c r="J300" i="2"/>
  <c r="I305" i="2"/>
  <c r="I310" i="2"/>
  <c r="J314" i="2"/>
  <c r="J321" i="2"/>
  <c r="I322" i="2"/>
  <c r="K323" i="2"/>
  <c r="J328" i="2"/>
  <c r="J332" i="2"/>
  <c r="K335" i="2"/>
  <c r="J336" i="2"/>
  <c r="K337" i="2"/>
  <c r="K338" i="2"/>
  <c r="K346" i="2"/>
  <c r="K351" i="2"/>
  <c r="J353" i="2"/>
  <c r="I354" i="2"/>
  <c r="K355" i="2"/>
  <c r="L357" i="2"/>
  <c r="K358" i="2"/>
  <c r="K362" i="2"/>
  <c r="J369" i="2"/>
  <c r="I370" i="2"/>
  <c r="K371" i="2"/>
  <c r="J376" i="2"/>
  <c r="J380" i="2"/>
  <c r="I385" i="2"/>
  <c r="I390" i="2"/>
  <c r="J394" i="2"/>
  <c r="L395" i="2"/>
  <c r="L401" i="2"/>
  <c r="J402" i="2"/>
  <c r="I406" i="2"/>
  <c r="M409" i="2"/>
  <c r="J412" i="2"/>
  <c r="J413" i="2"/>
  <c r="I417" i="2"/>
  <c r="J422" i="2"/>
  <c r="K423" i="2"/>
  <c r="M425" i="2"/>
  <c r="K428" i="2"/>
  <c r="L430" i="2"/>
  <c r="M434" i="2"/>
  <c r="J442" i="2"/>
  <c r="I443" i="2"/>
  <c r="K444" i="2"/>
  <c r="L446" i="2"/>
  <c r="K456" i="2"/>
  <c r="M457" i="2"/>
  <c r="I461" i="2"/>
  <c r="K466" i="2"/>
  <c r="I470" i="2"/>
  <c r="L474" i="2"/>
  <c r="K482" i="2"/>
  <c r="K486" i="2"/>
  <c r="I490" i="2"/>
  <c r="I494" i="2"/>
  <c r="L498" i="2"/>
  <c r="L502" i="2"/>
  <c r="K504" i="2"/>
  <c r="K514" i="2"/>
  <c r="K518" i="2"/>
  <c r="I522" i="2"/>
  <c r="I526" i="2"/>
  <c r="L530" i="2"/>
  <c r="L534" i="2"/>
  <c r="K536" i="2"/>
  <c r="K546" i="2"/>
  <c r="K550" i="2"/>
  <c r="I554" i="2"/>
  <c r="I558" i="2"/>
  <c r="L562" i="2"/>
  <c r="L566" i="2"/>
  <c r="K568" i="2"/>
  <c r="K570" i="2"/>
  <c r="I570" i="2"/>
  <c r="M574" i="2"/>
  <c r="M579" i="2"/>
  <c r="K580" i="2"/>
  <c r="J580" i="2"/>
  <c r="L602" i="2"/>
  <c r="M602" i="2"/>
  <c r="L608" i="2"/>
  <c r="K608" i="2"/>
  <c r="M615" i="2"/>
  <c r="K641" i="2"/>
  <c r="J641" i="2"/>
  <c r="K651" i="2"/>
  <c r="M651" i="2"/>
  <c r="L651" i="2"/>
  <c r="I651" i="2"/>
  <c r="K655" i="2"/>
  <c r="M655" i="2"/>
  <c r="L655" i="2"/>
  <c r="I655" i="2"/>
  <c r="L660" i="2"/>
  <c r="L674" i="2"/>
  <c r="M674" i="2"/>
  <c r="K678" i="2"/>
  <c r="L678" i="2"/>
  <c r="K690" i="2"/>
  <c r="L690" i="2"/>
  <c r="L697" i="2"/>
  <c r="M697" i="2"/>
  <c r="I697" i="2"/>
  <c r="L701" i="2"/>
  <c r="M701" i="2"/>
  <c r="I701" i="2"/>
  <c r="L705" i="2"/>
  <c r="M705" i="2"/>
  <c r="I705" i="2"/>
  <c r="L709" i="2"/>
  <c r="M709" i="2"/>
  <c r="I709" i="2"/>
  <c r="L713" i="2"/>
  <c r="M713" i="2"/>
  <c r="I713" i="2"/>
  <c r="L717" i="2"/>
  <c r="M717" i="2"/>
  <c r="I717" i="2"/>
  <c r="L721" i="2"/>
  <c r="M721" i="2"/>
  <c r="I721" i="2"/>
  <c r="L725" i="2"/>
  <c r="M725" i="2"/>
  <c r="I725" i="2"/>
  <c r="L748" i="2"/>
  <c r="J748" i="2"/>
  <c r="J583" i="2"/>
  <c r="L586" i="2"/>
  <c r="J587" i="2"/>
  <c r="L600" i="2"/>
  <c r="K601" i="2"/>
  <c r="K611" i="2"/>
  <c r="K615" i="2"/>
  <c r="M618" i="2"/>
  <c r="L627" i="2"/>
  <c r="L631" i="2"/>
  <c r="L632" i="2"/>
  <c r="K633" i="2"/>
  <c r="K634" i="2"/>
  <c r="K643" i="2"/>
  <c r="K647" i="2"/>
  <c r="M650" i="2"/>
  <c r="L659" i="2"/>
  <c r="L667" i="2"/>
  <c r="L671" i="2"/>
  <c r="L672" i="2"/>
  <c r="K673" i="2"/>
  <c r="M677" i="2"/>
  <c r="M681" i="2"/>
  <c r="M685" i="2"/>
  <c r="M689" i="2"/>
  <c r="K698" i="2"/>
  <c r="K702" i="2"/>
  <c r="K706" i="2"/>
  <c r="M708" i="2"/>
  <c r="K710" i="2"/>
  <c r="K714" i="2"/>
  <c r="K718" i="2"/>
  <c r="K722" i="2"/>
  <c r="M724" i="2"/>
  <c r="M737" i="2"/>
  <c r="M749" i="2"/>
  <c r="K762" i="2"/>
  <c r="L762" i="2"/>
  <c r="K780" i="2"/>
  <c r="J780" i="2"/>
  <c r="K788" i="2"/>
  <c r="J788" i="2"/>
  <c r="K794" i="2"/>
  <c r="L794" i="2"/>
  <c r="K812" i="2"/>
  <c r="J812" i="2"/>
  <c r="K820" i="2"/>
  <c r="J820" i="2"/>
  <c r="K826" i="2"/>
  <c r="L826" i="2"/>
  <c r="K844" i="2"/>
  <c r="L844" i="2"/>
  <c r="K864" i="2"/>
  <c r="J864" i="2"/>
  <c r="L882" i="2"/>
  <c r="M882" i="2"/>
  <c r="I882" i="2"/>
  <c r="L888" i="2"/>
  <c r="K888" i="2"/>
  <c r="I583" i="2"/>
  <c r="J586" i="2"/>
  <c r="M586" i="2"/>
  <c r="I587" i="2"/>
  <c r="L589" i="2"/>
  <c r="M593" i="2"/>
  <c r="M599" i="2"/>
  <c r="K600" i="2"/>
  <c r="J601" i="2"/>
  <c r="K603" i="2"/>
  <c r="K605" i="2"/>
  <c r="K607" i="2"/>
  <c r="I611" i="2"/>
  <c r="I615" i="2"/>
  <c r="L618" i="2"/>
  <c r="L624" i="2"/>
  <c r="K625" i="2"/>
  <c r="K626" i="2"/>
  <c r="M627" i="2"/>
  <c r="M631" i="2"/>
  <c r="K632" i="2"/>
  <c r="J633" i="2"/>
  <c r="I634" i="2"/>
  <c r="K635" i="2"/>
  <c r="K637" i="2"/>
  <c r="K639" i="2"/>
  <c r="I643" i="2"/>
  <c r="I647" i="2"/>
  <c r="L650" i="2"/>
  <c r="L656" i="2"/>
  <c r="K657" i="2"/>
  <c r="K658" i="2"/>
  <c r="M659" i="2"/>
  <c r="L664" i="2"/>
  <c r="K665" i="2"/>
  <c r="K666" i="2"/>
  <c r="M667" i="2"/>
  <c r="M671" i="2"/>
  <c r="K672" i="2"/>
  <c r="J673" i="2"/>
  <c r="J675" i="2"/>
  <c r="L698" i="2"/>
  <c r="L702" i="2"/>
  <c r="L706" i="2"/>
  <c r="L732" i="2"/>
  <c r="J732" i="2"/>
  <c r="L752" i="2"/>
  <c r="J752" i="2"/>
  <c r="L765" i="2"/>
  <c r="M765" i="2"/>
  <c r="I765" i="2"/>
  <c r="L769" i="2"/>
  <c r="M769" i="2"/>
  <c r="I769" i="2"/>
  <c r="L773" i="2"/>
  <c r="M773" i="2"/>
  <c r="I773" i="2"/>
  <c r="L797" i="2"/>
  <c r="M797" i="2"/>
  <c r="I797" i="2"/>
  <c r="L801" i="2"/>
  <c r="M801" i="2"/>
  <c r="I801" i="2"/>
  <c r="L805" i="2"/>
  <c r="M805" i="2"/>
  <c r="I805" i="2"/>
  <c r="L829" i="2"/>
  <c r="M829" i="2"/>
  <c r="I829" i="2"/>
  <c r="L833" i="2"/>
  <c r="M833" i="2"/>
  <c r="I833" i="2"/>
  <c r="L837" i="2"/>
  <c r="M837" i="2"/>
  <c r="I837" i="2"/>
  <c r="K851" i="2"/>
  <c r="I851" i="2"/>
  <c r="K867" i="2"/>
  <c r="K871" i="2"/>
  <c r="K881" i="2"/>
  <c r="J881" i="2"/>
  <c r="J582" i="2"/>
  <c r="K587" i="2"/>
  <c r="L610" i="2"/>
  <c r="M630" i="2"/>
  <c r="L642" i="2"/>
  <c r="K669" i="2"/>
  <c r="J678" i="2"/>
  <c r="J680" i="2"/>
  <c r="J682" i="2"/>
  <c r="J684" i="2"/>
  <c r="J686" i="2"/>
  <c r="J690" i="2"/>
  <c r="J694" i="2"/>
  <c r="L704" i="2"/>
  <c r="L716" i="2"/>
  <c r="L720" i="2"/>
  <c r="K764" i="2"/>
  <c r="J764" i="2"/>
  <c r="K772" i="2"/>
  <c r="J772" i="2"/>
  <c r="K778" i="2"/>
  <c r="L778" i="2"/>
  <c r="K796" i="2"/>
  <c r="J796" i="2"/>
  <c r="K804" i="2"/>
  <c r="J804" i="2"/>
  <c r="K810" i="2"/>
  <c r="L810" i="2"/>
  <c r="K828" i="2"/>
  <c r="J828" i="2"/>
  <c r="K836" i="2"/>
  <c r="J836" i="2"/>
  <c r="K842" i="2"/>
  <c r="L842" i="2"/>
  <c r="K850" i="2"/>
  <c r="J850" i="2"/>
  <c r="L874" i="2"/>
  <c r="M874" i="2"/>
  <c r="I874" i="2"/>
  <c r="M875" i="2"/>
  <c r="L880" i="2"/>
  <c r="K880" i="2"/>
  <c r="L890" i="2"/>
  <c r="M890" i="2"/>
  <c r="I890" i="2"/>
  <c r="M891" i="2"/>
  <c r="K758" i="2"/>
  <c r="K766" i="2"/>
  <c r="K770" i="2"/>
  <c r="K774" i="2"/>
  <c r="K782" i="2"/>
  <c r="K786" i="2"/>
  <c r="K790" i="2"/>
  <c r="K798" i="2"/>
  <c r="K802" i="2"/>
  <c r="K806" i="2"/>
  <c r="K814" i="2"/>
  <c r="K818" i="2"/>
  <c r="K822" i="2"/>
  <c r="K830" i="2"/>
  <c r="K834" i="2"/>
  <c r="K838" i="2"/>
  <c r="K862" i="2"/>
  <c r="K866" i="2"/>
  <c r="K868" i="2"/>
  <c r="K870" i="2"/>
  <c r="K875" i="2"/>
  <c r="L878" i="2"/>
  <c r="M879" i="2"/>
  <c r="K883" i="2"/>
  <c r="L886" i="2"/>
  <c r="M887" i="2"/>
  <c r="K891" i="2"/>
  <c r="L894" i="2"/>
  <c r="M894" i="2"/>
  <c r="K895" i="2"/>
  <c r="L895" i="2"/>
  <c r="I895" i="2"/>
  <c r="L918" i="2"/>
  <c r="M918" i="2"/>
  <c r="I918" i="2"/>
  <c r="L922" i="2"/>
  <c r="M922" i="2"/>
  <c r="I922" i="2"/>
  <c r="L926" i="2"/>
  <c r="M926" i="2"/>
  <c r="I926" i="2"/>
  <c r="L930" i="2"/>
  <c r="M930" i="2"/>
  <c r="I930" i="2"/>
  <c r="L975" i="2"/>
  <c r="M975" i="2"/>
  <c r="I975" i="2"/>
  <c r="K1002" i="2"/>
  <c r="L1002" i="2"/>
  <c r="L1022" i="2"/>
  <c r="M1044" i="2"/>
  <c r="I1044" i="2"/>
  <c r="L729" i="2"/>
  <c r="J730" i="2"/>
  <c r="L733" i="2"/>
  <c r="J734" i="2"/>
  <c r="M736" i="2"/>
  <c r="L737" i="2"/>
  <c r="J738" i="2"/>
  <c r="L740" i="2"/>
  <c r="L741" i="2"/>
  <c r="J742" i="2"/>
  <c r="L745" i="2"/>
  <c r="J746" i="2"/>
  <c r="L749" i="2"/>
  <c r="J750" i="2"/>
  <c r="M752" i="2"/>
  <c r="J756" i="2"/>
  <c r="M756" i="2"/>
  <c r="L758" i="2"/>
  <c r="L766" i="2"/>
  <c r="L770" i="2"/>
  <c r="L774" i="2"/>
  <c r="L782" i="2"/>
  <c r="L786" i="2"/>
  <c r="L790" i="2"/>
  <c r="L798" i="2"/>
  <c r="L802" i="2"/>
  <c r="L806" i="2"/>
  <c r="L814" i="2"/>
  <c r="L818" i="2"/>
  <c r="L822" i="2"/>
  <c r="L830" i="2"/>
  <c r="L834" i="2"/>
  <c r="L838" i="2"/>
  <c r="K854" i="2"/>
  <c r="K856" i="2"/>
  <c r="I857" i="2"/>
  <c r="K858" i="2"/>
  <c r="K859" i="2"/>
  <c r="L862" i="2"/>
  <c r="L866" i="2"/>
  <c r="L870" i="2"/>
  <c r="I875" i="2"/>
  <c r="I878" i="2"/>
  <c r="K879" i="2"/>
  <c r="I883" i="2"/>
  <c r="I886" i="2"/>
  <c r="K887" i="2"/>
  <c r="I891" i="2"/>
  <c r="I894" i="2"/>
  <c r="M895" i="2"/>
  <c r="K899" i="2"/>
  <c r="M899" i="2"/>
  <c r="L899" i="2"/>
  <c r="I899" i="2"/>
  <c r="M917" i="2"/>
  <c r="J917" i="2"/>
  <c r="J970" i="2"/>
  <c r="L986" i="2"/>
  <c r="M986" i="2"/>
  <c r="I986" i="2"/>
  <c r="L989" i="2"/>
  <c r="J989" i="2"/>
  <c r="K995" i="2"/>
  <c r="L995" i="2"/>
  <c r="K1006" i="2"/>
  <c r="L1006" i="2"/>
  <c r="I729" i="2"/>
  <c r="J760" i="2"/>
  <c r="J776" i="2"/>
  <c r="J792" i="2"/>
  <c r="J808" i="2"/>
  <c r="J810" i="2"/>
  <c r="J824" i="2"/>
  <c r="J840" i="2"/>
  <c r="J844" i="2"/>
  <c r="L846" i="2"/>
  <c r="L850" i="2"/>
  <c r="J852" i="2"/>
  <c r="L854" i="2"/>
  <c r="L858" i="2"/>
  <c r="J874" i="2"/>
  <c r="L875" i="2"/>
  <c r="M878" i="2"/>
  <c r="I879" i="2"/>
  <c r="J879" i="2" s="1"/>
  <c r="J882" i="2"/>
  <c r="L883" i="2"/>
  <c r="M886" i="2"/>
  <c r="I887" i="2"/>
  <c r="J890" i="2"/>
  <c r="L891" i="2"/>
  <c r="L902" i="2"/>
  <c r="M902" i="2"/>
  <c r="I902" i="2"/>
  <c r="M903" i="2"/>
  <c r="K907" i="2"/>
  <c r="M907" i="2"/>
  <c r="L907" i="2"/>
  <c r="I907" i="2"/>
  <c r="J927" i="2"/>
  <c r="L927" i="2"/>
  <c r="J931" i="2"/>
  <c r="L931" i="2"/>
  <c r="J976" i="2"/>
  <c r="L976" i="2"/>
  <c r="L1009" i="2"/>
  <c r="M1009" i="2"/>
  <c r="I1009" i="2"/>
  <c r="K1018" i="2"/>
  <c r="L1018" i="2"/>
  <c r="K1037" i="2"/>
  <c r="M1037" i="2"/>
  <c r="I1037" i="2"/>
  <c r="K903" i="2"/>
  <c r="K911" i="2"/>
  <c r="K919" i="2"/>
  <c r="K923" i="2"/>
  <c r="K927" i="2"/>
  <c r="K931" i="2"/>
  <c r="M933" i="2"/>
  <c r="L934" i="2"/>
  <c r="J935" i="2"/>
  <c r="L938" i="2"/>
  <c r="L942" i="2"/>
  <c r="L946" i="2"/>
  <c r="L949" i="2"/>
  <c r="L962" i="2"/>
  <c r="L967" i="2"/>
  <c r="L971" i="2"/>
  <c r="K976" i="2"/>
  <c r="K978" i="2"/>
  <c r="L979" i="2"/>
  <c r="I984" i="2"/>
  <c r="K987" i="2"/>
  <c r="M989" i="2"/>
  <c r="L990" i="2"/>
  <c r="J991" i="2"/>
  <c r="K992" i="2"/>
  <c r="K1010" i="2"/>
  <c r="K1011" i="2"/>
  <c r="L1040" i="2"/>
  <c r="M1041" i="2"/>
  <c r="K1045" i="2"/>
  <c r="I903" i="2"/>
  <c r="I911" i="2"/>
  <c r="L919" i="2"/>
  <c r="I967" i="2"/>
  <c r="K968" i="2"/>
  <c r="I971" i="2"/>
  <c r="K972" i="2"/>
  <c r="K982" i="2"/>
  <c r="K984" i="2"/>
  <c r="L987" i="2"/>
  <c r="L1010" i="2"/>
  <c r="K1032" i="2"/>
  <c r="I1040" i="2"/>
  <c r="K1041" i="2"/>
  <c r="L1045" i="2"/>
  <c r="J894" i="2"/>
  <c r="L896" i="2"/>
  <c r="K897" i="2"/>
  <c r="L898" i="2"/>
  <c r="J899" i="2"/>
  <c r="J902" i="2"/>
  <c r="L903" i="2"/>
  <c r="L904" i="2"/>
  <c r="K905" i="2"/>
  <c r="L906" i="2"/>
  <c r="J907" i="2"/>
  <c r="J910" i="2"/>
  <c r="L911" i="2"/>
  <c r="L912" i="2"/>
  <c r="K913" i="2"/>
  <c r="J914" i="2"/>
  <c r="J915" i="2"/>
  <c r="L925" i="2"/>
  <c r="M934" i="2"/>
  <c r="L935" i="2"/>
  <c r="M938" i="2"/>
  <c r="L939" i="2"/>
  <c r="M942" i="2"/>
  <c r="L943" i="2"/>
  <c r="M946" i="2"/>
  <c r="L947" i="2"/>
  <c r="J949" i="2"/>
  <c r="I950" i="2"/>
  <c r="K951" i="2"/>
  <c r="K955" i="2"/>
  <c r="I958" i="2"/>
  <c r="K959" i="2"/>
  <c r="J962" i="2"/>
  <c r="I963" i="2"/>
  <c r="K964" i="2"/>
  <c r="K965" i="2"/>
  <c r="M967" i="2"/>
  <c r="L968" i="2"/>
  <c r="M971" i="2"/>
  <c r="L972" i="2"/>
  <c r="M979" i="2"/>
  <c r="I980" i="2"/>
  <c r="J981" i="2"/>
  <c r="I982" i="2"/>
  <c r="M990" i="2"/>
  <c r="L994" i="2"/>
  <c r="J995" i="2"/>
  <c r="M997" i="2"/>
  <c r="L998" i="2"/>
  <c r="J999" i="2"/>
  <c r="J1002" i="2"/>
  <c r="J1004" i="2"/>
  <c r="L1005" i="2"/>
  <c r="J1006" i="2"/>
  <c r="J1012" i="2"/>
  <c r="M1016" i="2"/>
  <c r="L1017" i="2"/>
  <c r="J1018" i="2"/>
  <c r="L1020" i="2"/>
  <c r="L1021" i="2"/>
  <c r="J1022" i="2"/>
  <c r="I1024" i="2"/>
  <c r="K1025" i="2"/>
  <c r="M1027" i="2"/>
  <c r="L1028" i="2"/>
  <c r="J1029" i="2"/>
  <c r="M1035" i="2"/>
  <c r="L1036" i="2"/>
  <c r="J1037" i="2"/>
  <c r="I1041" i="2"/>
  <c r="K1043" i="2"/>
  <c r="J54" i="2"/>
  <c r="K61" i="2"/>
  <c r="J66" i="2"/>
  <c r="M79" i="2"/>
  <c r="I79" i="2"/>
  <c r="L82" i="2"/>
  <c r="J96" i="2"/>
  <c r="M96" i="2"/>
  <c r="I96" i="2"/>
  <c r="L96" i="2"/>
  <c r="L172" i="2"/>
  <c r="J172" i="2"/>
  <c r="I172" i="2"/>
  <c r="M172" i="2"/>
  <c r="I200" i="2"/>
  <c r="M200" i="2"/>
  <c r="L256" i="2"/>
  <c r="I256" i="2"/>
  <c r="K256" i="2"/>
  <c r="J256" i="2"/>
  <c r="L308" i="2"/>
  <c r="J308" i="2"/>
  <c r="I308" i="2"/>
  <c r="M308" i="2"/>
  <c r="K308" i="2"/>
  <c r="O17" i="2"/>
  <c r="O675" i="2" s="1"/>
  <c r="S17" i="2"/>
  <c r="J27" i="2"/>
  <c r="I28" i="2"/>
  <c r="M28" i="2"/>
  <c r="L29" i="2"/>
  <c r="K30" i="2"/>
  <c r="J31" i="2"/>
  <c r="I32" i="2"/>
  <c r="M32" i="2"/>
  <c r="L33" i="2"/>
  <c r="K34" i="2"/>
  <c r="J35" i="2"/>
  <c r="I36" i="2"/>
  <c r="M36" i="2"/>
  <c r="L37" i="2"/>
  <c r="K38" i="2"/>
  <c r="J39" i="2"/>
  <c r="L41" i="2"/>
  <c r="K42" i="2"/>
  <c r="J43" i="2"/>
  <c r="I44" i="2"/>
  <c r="L45" i="2"/>
  <c r="J47" i="2"/>
  <c r="I48" i="2"/>
  <c r="M48" i="2"/>
  <c r="L49" i="2"/>
  <c r="J51" i="2"/>
  <c r="I52" i="2"/>
  <c r="M52" i="2"/>
  <c r="L53" i="2"/>
  <c r="J55" i="2"/>
  <c r="I56" i="2"/>
  <c r="M56" i="2"/>
  <c r="L57" i="2"/>
  <c r="J59" i="2"/>
  <c r="I60" i="2"/>
  <c r="M60" i="2"/>
  <c r="L61" i="2"/>
  <c r="J63" i="2"/>
  <c r="I64" i="2"/>
  <c r="M64" i="2"/>
  <c r="L65" i="2"/>
  <c r="J67" i="2"/>
  <c r="I68" i="2"/>
  <c r="M68" i="2"/>
  <c r="L69" i="2"/>
  <c r="J71" i="2"/>
  <c r="M72" i="2"/>
  <c r="I73" i="2"/>
  <c r="K74" i="2"/>
  <c r="M75" i="2"/>
  <c r="I75" i="2"/>
  <c r="L75" i="2"/>
  <c r="L78" i="2"/>
  <c r="J80" i="2"/>
  <c r="K81" i="2"/>
  <c r="L81" i="2"/>
  <c r="M82" i="2"/>
  <c r="J84" i="2"/>
  <c r="L84" i="2"/>
  <c r="M84" i="2"/>
  <c r="K93" i="2"/>
  <c r="M97" i="2"/>
  <c r="I97" i="2"/>
  <c r="L97" i="2"/>
  <c r="J100" i="2"/>
  <c r="M100" i="2"/>
  <c r="I100" i="2"/>
  <c r="L100" i="2"/>
  <c r="K109" i="2"/>
  <c r="M113" i="2"/>
  <c r="I113" i="2"/>
  <c r="L113" i="2"/>
  <c r="J134" i="2"/>
  <c r="K134" i="2"/>
  <c r="I134" i="2"/>
  <c r="M134" i="2"/>
  <c r="I136" i="2"/>
  <c r="M136" i="2"/>
  <c r="M179" i="2"/>
  <c r="I179" i="2"/>
  <c r="K179" i="2"/>
  <c r="J179" i="2"/>
  <c r="I181" i="2"/>
  <c r="M181" i="2"/>
  <c r="L181" i="2"/>
  <c r="L188" i="2"/>
  <c r="J188" i="2"/>
  <c r="I188" i="2"/>
  <c r="M188" i="2"/>
  <c r="K191" i="2"/>
  <c r="J214" i="2"/>
  <c r="K214" i="2"/>
  <c r="I214" i="2"/>
  <c r="M214" i="2"/>
  <c r="I216" i="2"/>
  <c r="M216" i="2"/>
  <c r="J230" i="2"/>
  <c r="K230" i="2"/>
  <c r="I230" i="2"/>
  <c r="M230" i="2"/>
  <c r="I232" i="2"/>
  <c r="M232" i="2"/>
  <c r="I269" i="2"/>
  <c r="M269" i="2"/>
  <c r="J269" i="2"/>
  <c r="L295" i="2"/>
  <c r="M315" i="2"/>
  <c r="I315" i="2"/>
  <c r="K315" i="2"/>
  <c r="J315" i="2"/>
  <c r="L315" i="2"/>
  <c r="I381" i="2"/>
  <c r="M381" i="2"/>
  <c r="L381" i="2"/>
  <c r="J381" i="2"/>
  <c r="J414" i="2"/>
  <c r="K414" i="2"/>
  <c r="I414" i="2"/>
  <c r="M414" i="2"/>
  <c r="L414" i="2"/>
  <c r="J467" i="2"/>
  <c r="M467" i="2"/>
  <c r="I467" i="2"/>
  <c r="K467" i="2"/>
  <c r="L467" i="2"/>
  <c r="L712" i="2"/>
  <c r="J712" i="2"/>
  <c r="K49" i="2"/>
  <c r="J62" i="2"/>
  <c r="K65" i="2"/>
  <c r="K69" i="2"/>
  <c r="K72" i="2"/>
  <c r="L79" i="2"/>
  <c r="J112" i="2"/>
  <c r="M112" i="2"/>
  <c r="I112" i="2"/>
  <c r="L112" i="2"/>
  <c r="J118" i="2"/>
  <c r="K118" i="2"/>
  <c r="I118" i="2"/>
  <c r="M118" i="2"/>
  <c r="M147" i="2"/>
  <c r="I147" i="2"/>
  <c r="K147" i="2"/>
  <c r="J147" i="2"/>
  <c r="L156" i="2"/>
  <c r="J156" i="2"/>
  <c r="I156" i="2"/>
  <c r="M156" i="2"/>
  <c r="I165" i="2"/>
  <c r="M165" i="2"/>
  <c r="L165" i="2"/>
  <c r="M243" i="2"/>
  <c r="I243" i="2"/>
  <c r="K243" i="2"/>
  <c r="J243" i="2"/>
  <c r="J431" i="2"/>
  <c r="M431" i="2"/>
  <c r="K431" i="2"/>
  <c r="I431" i="2"/>
  <c r="L431" i="2"/>
  <c r="L646" i="2"/>
  <c r="I646" i="2"/>
  <c r="J646" i="2"/>
  <c r="M646" i="2"/>
  <c r="J1015" i="2"/>
  <c r="I1015" i="2"/>
  <c r="L1015" i="2"/>
  <c r="K1015" i="2"/>
  <c r="P17" i="2"/>
  <c r="L26" i="2"/>
  <c r="K27" i="2"/>
  <c r="I29" i="2"/>
  <c r="M29" i="2"/>
  <c r="L30" i="2"/>
  <c r="K31" i="2"/>
  <c r="J32" i="2"/>
  <c r="I33" i="2"/>
  <c r="M33" i="2"/>
  <c r="L34" i="2"/>
  <c r="K35" i="2"/>
  <c r="J36" i="2"/>
  <c r="I37" i="2"/>
  <c r="M37" i="2"/>
  <c r="L38" i="2"/>
  <c r="K39" i="2"/>
  <c r="J40" i="2"/>
  <c r="I41" i="2"/>
  <c r="M41" i="2"/>
  <c r="L42" i="2"/>
  <c r="K43" i="2"/>
  <c r="J44" i="2"/>
  <c r="I45" i="2"/>
  <c r="M45" i="2"/>
  <c r="L46" i="2"/>
  <c r="K47" i="2"/>
  <c r="J48" i="2"/>
  <c r="I49" i="2"/>
  <c r="M49" i="2"/>
  <c r="L50" i="2"/>
  <c r="K51" i="2"/>
  <c r="J52" i="2"/>
  <c r="I53" i="2"/>
  <c r="M53" i="2"/>
  <c r="L54" i="2"/>
  <c r="K55" i="2"/>
  <c r="J56" i="2"/>
  <c r="I57" i="2"/>
  <c r="M57" i="2"/>
  <c r="L58" i="2"/>
  <c r="K59" i="2"/>
  <c r="J60" i="2"/>
  <c r="I61" i="2"/>
  <c r="M61" i="2"/>
  <c r="L62" i="2"/>
  <c r="K63" i="2"/>
  <c r="J64" i="2"/>
  <c r="I65" i="2"/>
  <c r="M65" i="2"/>
  <c r="L66" i="2"/>
  <c r="K67" i="2"/>
  <c r="I69" i="2"/>
  <c r="M69" i="2"/>
  <c r="L70" i="2"/>
  <c r="K71" i="2"/>
  <c r="I72" i="2"/>
  <c r="J73" i="2"/>
  <c r="L74" i="2"/>
  <c r="J79" i="2"/>
  <c r="K80" i="2"/>
  <c r="M81" i="2"/>
  <c r="I82" i="2"/>
  <c r="M85" i="2"/>
  <c r="I85" i="2"/>
  <c r="L85" i="2"/>
  <c r="J88" i="2"/>
  <c r="M88" i="2"/>
  <c r="I88" i="2"/>
  <c r="L88" i="2"/>
  <c r="K96" i="2"/>
  <c r="M101" i="2"/>
  <c r="I101" i="2"/>
  <c r="L101" i="2"/>
  <c r="J104" i="2"/>
  <c r="M104" i="2"/>
  <c r="I104" i="2"/>
  <c r="L104" i="2"/>
  <c r="K112" i="2"/>
  <c r="M115" i="2"/>
  <c r="I115" i="2"/>
  <c r="K115" i="2"/>
  <c r="J115" i="2"/>
  <c r="I117" i="2"/>
  <c r="M117" i="2"/>
  <c r="L117" i="2"/>
  <c r="L118" i="2"/>
  <c r="L124" i="2"/>
  <c r="J124" i="2"/>
  <c r="I124" i="2"/>
  <c r="M124" i="2"/>
  <c r="L147" i="2"/>
  <c r="K150" i="2"/>
  <c r="I150" i="2"/>
  <c r="M150" i="2"/>
  <c r="I152" i="2"/>
  <c r="M152" i="2"/>
  <c r="K156" i="2"/>
  <c r="J166" i="2"/>
  <c r="K166" i="2"/>
  <c r="I166" i="2"/>
  <c r="M166" i="2"/>
  <c r="I168" i="2"/>
  <c r="M168" i="2"/>
  <c r="K172" i="2"/>
  <c r="M195" i="2"/>
  <c r="I195" i="2"/>
  <c r="K195" i="2"/>
  <c r="J195" i="2"/>
  <c r="I197" i="2"/>
  <c r="M197" i="2"/>
  <c r="L197" i="2"/>
  <c r="L204" i="2"/>
  <c r="J204" i="2"/>
  <c r="I204" i="2"/>
  <c r="M204" i="2"/>
  <c r="K207" i="2"/>
  <c r="L243" i="2"/>
  <c r="J246" i="2"/>
  <c r="K246" i="2"/>
  <c r="I246" i="2"/>
  <c r="M246" i="2"/>
  <c r="I248" i="2"/>
  <c r="M248" i="2"/>
  <c r="L252" i="2"/>
  <c r="J252" i="2"/>
  <c r="I252" i="2"/>
  <c r="M252" i="2"/>
  <c r="M256" i="2"/>
  <c r="L260" i="2"/>
  <c r="J260" i="2"/>
  <c r="K260" i="2"/>
  <c r="I260" i="2"/>
  <c r="L279" i="2"/>
  <c r="L372" i="2"/>
  <c r="J372" i="2"/>
  <c r="I372" i="2"/>
  <c r="M372" i="2"/>
  <c r="K372" i="2"/>
  <c r="K29" i="2"/>
  <c r="K33" i="2"/>
  <c r="K37" i="2"/>
  <c r="K41" i="2"/>
  <c r="K45" i="2"/>
  <c r="J46" i="2"/>
  <c r="J50" i="2"/>
  <c r="K57" i="2"/>
  <c r="J58" i="2"/>
  <c r="J81" i="2"/>
  <c r="M93" i="2"/>
  <c r="I93" i="2"/>
  <c r="L93" i="2"/>
  <c r="M109" i="2"/>
  <c r="I109" i="2"/>
  <c r="L109" i="2"/>
  <c r="I120" i="2"/>
  <c r="M120" i="2"/>
  <c r="I149" i="2"/>
  <c r="M149" i="2"/>
  <c r="L149" i="2"/>
  <c r="M163" i="2"/>
  <c r="I163" i="2"/>
  <c r="K163" i="2"/>
  <c r="J163" i="2"/>
  <c r="J198" i="2"/>
  <c r="K198" i="2"/>
  <c r="I198" i="2"/>
  <c r="M198" i="2"/>
  <c r="I245" i="2"/>
  <c r="M245" i="2"/>
  <c r="L245" i="2"/>
  <c r="I30" i="2"/>
  <c r="I34" i="2"/>
  <c r="I38" i="2"/>
  <c r="I42" i="2"/>
  <c r="I46" i="2"/>
  <c r="I50" i="2"/>
  <c r="I54" i="2"/>
  <c r="I58" i="2"/>
  <c r="I62" i="2"/>
  <c r="I66" i="2"/>
  <c r="I70" i="2"/>
  <c r="J72" i="2"/>
  <c r="K73" i="2"/>
  <c r="M74" i="2"/>
  <c r="L76" i="2"/>
  <c r="K76" i="2"/>
  <c r="K79" i="2"/>
  <c r="M80" i="2"/>
  <c r="K82" i="2"/>
  <c r="M83" i="2"/>
  <c r="I83" i="2"/>
  <c r="L83" i="2"/>
  <c r="K85" i="2"/>
  <c r="M89" i="2"/>
  <c r="I89" i="2"/>
  <c r="L89" i="2"/>
  <c r="J92" i="2"/>
  <c r="M92" i="2"/>
  <c r="I92" i="2"/>
  <c r="L92" i="2"/>
  <c r="J93" i="2"/>
  <c r="K101" i="2"/>
  <c r="M105" i="2"/>
  <c r="I105" i="2"/>
  <c r="L105" i="2"/>
  <c r="J108" i="2"/>
  <c r="M108" i="2"/>
  <c r="I108" i="2"/>
  <c r="L108" i="2"/>
  <c r="J109" i="2"/>
  <c r="J120" i="2"/>
  <c r="M131" i="2"/>
  <c r="I131" i="2"/>
  <c r="K131" i="2"/>
  <c r="J131" i="2"/>
  <c r="I133" i="2"/>
  <c r="M133" i="2"/>
  <c r="L133" i="2"/>
  <c r="L140" i="2"/>
  <c r="J140" i="2"/>
  <c r="I140" i="2"/>
  <c r="M140" i="2"/>
  <c r="K143" i="2"/>
  <c r="J149" i="2"/>
  <c r="J165" i="2"/>
  <c r="J182" i="2"/>
  <c r="K182" i="2"/>
  <c r="I182" i="2"/>
  <c r="M182" i="2"/>
  <c r="I184" i="2"/>
  <c r="M184" i="2"/>
  <c r="J200" i="2"/>
  <c r="M211" i="2"/>
  <c r="I211" i="2"/>
  <c r="K211" i="2"/>
  <c r="J211" i="2"/>
  <c r="I213" i="2"/>
  <c r="M213" i="2"/>
  <c r="L213" i="2"/>
  <c r="J220" i="2"/>
  <c r="I220" i="2"/>
  <c r="M220" i="2"/>
  <c r="K223" i="2"/>
  <c r="M227" i="2"/>
  <c r="I227" i="2"/>
  <c r="K227" i="2"/>
  <c r="J227" i="2"/>
  <c r="I229" i="2"/>
  <c r="M229" i="2"/>
  <c r="L229" i="2"/>
  <c r="L236" i="2"/>
  <c r="J236" i="2"/>
  <c r="I236" i="2"/>
  <c r="M236" i="2"/>
  <c r="K239" i="2"/>
  <c r="J245" i="2"/>
  <c r="I285" i="2"/>
  <c r="M285" i="2"/>
  <c r="J285" i="2"/>
  <c r="K288" i="2"/>
  <c r="I317" i="2"/>
  <c r="M317" i="2"/>
  <c r="L317" i="2"/>
  <c r="J317" i="2"/>
  <c r="J350" i="2"/>
  <c r="K350" i="2"/>
  <c r="I350" i="2"/>
  <c r="M350" i="2"/>
  <c r="L350" i="2"/>
  <c r="M379" i="2"/>
  <c r="I379" i="2"/>
  <c r="K379" i="2"/>
  <c r="J379" i="2"/>
  <c r="L379" i="2"/>
  <c r="J86" i="2"/>
  <c r="I87" i="2"/>
  <c r="M87" i="2"/>
  <c r="J90" i="2"/>
  <c r="I91" i="2"/>
  <c r="M91" i="2"/>
  <c r="J94" i="2"/>
  <c r="I95" i="2"/>
  <c r="M95" i="2"/>
  <c r="J98" i="2"/>
  <c r="I99" i="2"/>
  <c r="M99" i="2"/>
  <c r="J102" i="2"/>
  <c r="I103" i="2"/>
  <c r="M103" i="2"/>
  <c r="J106" i="2"/>
  <c r="I107" i="2"/>
  <c r="M107" i="2"/>
  <c r="J110" i="2"/>
  <c r="I111" i="2"/>
  <c r="M111" i="2"/>
  <c r="J114" i="2"/>
  <c r="L114" i="2"/>
  <c r="J116" i="2"/>
  <c r="K117" i="2"/>
  <c r="L120" i="2"/>
  <c r="K120" i="2"/>
  <c r="M121" i="2"/>
  <c r="I122" i="2"/>
  <c r="I125" i="2"/>
  <c r="K126" i="2"/>
  <c r="M127" i="2"/>
  <c r="I127" i="2"/>
  <c r="L127" i="2"/>
  <c r="L130" i="2"/>
  <c r="J132" i="2"/>
  <c r="K133" i="2"/>
  <c r="L136" i="2"/>
  <c r="K136" i="2"/>
  <c r="M137" i="2"/>
  <c r="I138" i="2"/>
  <c r="I141" i="2"/>
  <c r="K142" i="2"/>
  <c r="M143" i="2"/>
  <c r="I143" i="2"/>
  <c r="L143" i="2"/>
  <c r="L146" i="2"/>
  <c r="J148" i="2"/>
  <c r="K149" i="2"/>
  <c r="L152" i="2"/>
  <c r="K152" i="2"/>
  <c r="M153" i="2"/>
  <c r="I154" i="2"/>
  <c r="I157" i="2"/>
  <c r="K158" i="2"/>
  <c r="M159" i="2"/>
  <c r="I159" i="2"/>
  <c r="J159" i="2" s="1"/>
  <c r="L159" i="2"/>
  <c r="L162" i="2"/>
  <c r="J164" i="2"/>
  <c r="K165" i="2"/>
  <c r="L168" i="2"/>
  <c r="K168" i="2"/>
  <c r="M169" i="2"/>
  <c r="I170" i="2"/>
  <c r="I173" i="2"/>
  <c r="K174" i="2"/>
  <c r="M175" i="2"/>
  <c r="I175" i="2"/>
  <c r="L175" i="2"/>
  <c r="L178" i="2"/>
  <c r="J180" i="2"/>
  <c r="K181" i="2"/>
  <c r="L184" i="2"/>
  <c r="K184" i="2"/>
  <c r="M185" i="2"/>
  <c r="I186" i="2"/>
  <c r="I189" i="2"/>
  <c r="K190" i="2"/>
  <c r="M191" i="2"/>
  <c r="I191" i="2"/>
  <c r="L191" i="2"/>
  <c r="L194" i="2"/>
  <c r="J196" i="2"/>
  <c r="K197" i="2"/>
  <c r="L200" i="2"/>
  <c r="K200" i="2"/>
  <c r="M201" i="2"/>
  <c r="I202" i="2"/>
  <c r="I205" i="2"/>
  <c r="K206" i="2"/>
  <c r="M207" i="2"/>
  <c r="I207" i="2"/>
  <c r="L207" i="2"/>
  <c r="L210" i="2"/>
  <c r="J212" i="2"/>
  <c r="K213" i="2"/>
  <c r="L216" i="2"/>
  <c r="K216" i="2"/>
  <c r="M217" i="2"/>
  <c r="I218" i="2"/>
  <c r="I221" i="2"/>
  <c r="K222" i="2"/>
  <c r="M223" i="2"/>
  <c r="I223" i="2"/>
  <c r="L223" i="2"/>
  <c r="L226" i="2"/>
  <c r="J228" i="2"/>
  <c r="K229" i="2"/>
  <c r="L232" i="2"/>
  <c r="K232" i="2"/>
  <c r="M233" i="2"/>
  <c r="I234" i="2"/>
  <c r="I237" i="2"/>
  <c r="K238" i="2"/>
  <c r="M239" i="2"/>
  <c r="I239" i="2"/>
  <c r="L239" i="2"/>
  <c r="L242" i="2"/>
  <c r="J244" i="2"/>
  <c r="K245" i="2"/>
  <c r="J247" i="2"/>
  <c r="L248" i="2"/>
  <c r="K248" i="2"/>
  <c r="M249" i="2"/>
  <c r="I250" i="2"/>
  <c r="I253" i="2"/>
  <c r="K254" i="2"/>
  <c r="M255" i="2"/>
  <c r="I255" i="2"/>
  <c r="L255" i="2"/>
  <c r="J261" i="2"/>
  <c r="M263" i="2"/>
  <c r="I263" i="2"/>
  <c r="J263" i="2"/>
  <c r="J266" i="2"/>
  <c r="I266" i="2"/>
  <c r="M266" i="2"/>
  <c r="I268" i="2"/>
  <c r="K269" i="2"/>
  <c r="L270" i="2"/>
  <c r="L272" i="2"/>
  <c r="I272" i="2"/>
  <c r="M272" i="2"/>
  <c r="J275" i="2"/>
  <c r="L276" i="2"/>
  <c r="J276" i="2"/>
  <c r="I276" i="2"/>
  <c r="M279" i="2"/>
  <c r="I279" i="2"/>
  <c r="J279" i="2"/>
  <c r="J282" i="2"/>
  <c r="I282" i="2"/>
  <c r="M282" i="2"/>
  <c r="I284" i="2"/>
  <c r="K285" i="2"/>
  <c r="L288" i="2"/>
  <c r="I288" i="2"/>
  <c r="M288" i="2"/>
  <c r="J291" i="2"/>
  <c r="L292" i="2"/>
  <c r="J292" i="2"/>
  <c r="I292" i="2"/>
  <c r="M295" i="2"/>
  <c r="I295" i="2"/>
  <c r="J295" i="2"/>
  <c r="M299" i="2"/>
  <c r="I299" i="2"/>
  <c r="K299" i="2"/>
  <c r="J299" i="2"/>
  <c r="I301" i="2"/>
  <c r="M301" i="2"/>
  <c r="L301" i="2"/>
  <c r="J334" i="2"/>
  <c r="K334" i="2"/>
  <c r="I334" i="2"/>
  <c r="M334" i="2"/>
  <c r="L356" i="2"/>
  <c r="J356" i="2"/>
  <c r="I356" i="2"/>
  <c r="M356" i="2"/>
  <c r="M363" i="2"/>
  <c r="I363" i="2"/>
  <c r="K363" i="2"/>
  <c r="J363" i="2"/>
  <c r="I365" i="2"/>
  <c r="L365" i="2"/>
  <c r="J398" i="2"/>
  <c r="K398" i="2"/>
  <c r="I398" i="2"/>
  <c r="M398" i="2"/>
  <c r="L420" i="2"/>
  <c r="J420" i="2"/>
  <c r="I420" i="2"/>
  <c r="M420" i="2"/>
  <c r="M427" i="2"/>
  <c r="I427" i="2"/>
  <c r="K427" i="2"/>
  <c r="J427" i="2"/>
  <c r="L429" i="2"/>
  <c r="J429" i="2"/>
  <c r="K429" i="2"/>
  <c r="I429" i="2"/>
  <c r="L437" i="2"/>
  <c r="M437" i="2"/>
  <c r="J437" i="2"/>
  <c r="I437" i="2"/>
  <c r="M448" i="2"/>
  <c r="I448" i="2"/>
  <c r="J448" i="2"/>
  <c r="L448" i="2"/>
  <c r="K448" i="2"/>
  <c r="M452" i="2"/>
  <c r="I452" i="2"/>
  <c r="K452" i="2"/>
  <c r="L452" i="2"/>
  <c r="J452" i="2"/>
  <c r="J475" i="2"/>
  <c r="M475" i="2"/>
  <c r="I475" i="2"/>
  <c r="K475" i="2"/>
  <c r="L475" i="2"/>
  <c r="J491" i="2"/>
  <c r="M491" i="2"/>
  <c r="I491" i="2"/>
  <c r="K491" i="2"/>
  <c r="L491" i="2"/>
  <c r="J507" i="2"/>
  <c r="M507" i="2"/>
  <c r="I507" i="2"/>
  <c r="K507" i="2"/>
  <c r="L507" i="2"/>
  <c r="J523" i="2"/>
  <c r="M523" i="2"/>
  <c r="I523" i="2"/>
  <c r="K523" i="2"/>
  <c r="L523" i="2"/>
  <c r="J539" i="2"/>
  <c r="M539" i="2"/>
  <c r="I539" i="2"/>
  <c r="K539" i="2"/>
  <c r="L539" i="2"/>
  <c r="J555" i="2"/>
  <c r="M555" i="2"/>
  <c r="I555" i="2"/>
  <c r="K555" i="2"/>
  <c r="L555" i="2"/>
  <c r="J571" i="2"/>
  <c r="M571" i="2"/>
  <c r="I571" i="2"/>
  <c r="K571" i="2"/>
  <c r="L571" i="2"/>
  <c r="L598" i="2"/>
  <c r="I598" i="2"/>
  <c r="J598" i="2"/>
  <c r="L662" i="2"/>
  <c r="I662" i="2"/>
  <c r="J662" i="2"/>
  <c r="L744" i="2"/>
  <c r="J744" i="2"/>
  <c r="M800" i="2"/>
  <c r="I800" i="2"/>
  <c r="L800" i="2"/>
  <c r="J800" i="2"/>
  <c r="J803" i="2"/>
  <c r="M803" i="2"/>
  <c r="I803" i="2"/>
  <c r="L803" i="2"/>
  <c r="K803" i="2"/>
  <c r="K86" i="2"/>
  <c r="K90" i="2"/>
  <c r="K94" i="2"/>
  <c r="K98" i="2"/>
  <c r="K102" i="2"/>
  <c r="K106" i="2"/>
  <c r="K110" i="2"/>
  <c r="K116" i="2"/>
  <c r="M123" i="2"/>
  <c r="I123" i="2"/>
  <c r="L123" i="2"/>
  <c r="J125" i="2"/>
  <c r="L126" i="2"/>
  <c r="K132" i="2"/>
  <c r="M139" i="2"/>
  <c r="I139" i="2"/>
  <c r="L139" i="2"/>
  <c r="J141" i="2"/>
  <c r="L142" i="2"/>
  <c r="K148" i="2"/>
  <c r="M155" i="2"/>
  <c r="I155" i="2"/>
  <c r="L155" i="2"/>
  <c r="J157" i="2"/>
  <c r="L158" i="2"/>
  <c r="K164" i="2"/>
  <c r="M171" i="2"/>
  <c r="I171" i="2"/>
  <c r="L171" i="2"/>
  <c r="J173" i="2"/>
  <c r="L174" i="2"/>
  <c r="K180" i="2"/>
  <c r="M187" i="2"/>
  <c r="I187" i="2"/>
  <c r="L187" i="2"/>
  <c r="J189" i="2"/>
  <c r="L190" i="2"/>
  <c r="K196" i="2"/>
  <c r="M203" i="2"/>
  <c r="I203" i="2"/>
  <c r="L203" i="2"/>
  <c r="J205" i="2"/>
  <c r="L206" i="2"/>
  <c r="K212" i="2"/>
  <c r="M219" i="2"/>
  <c r="I219" i="2"/>
  <c r="L219" i="2"/>
  <c r="J221" i="2"/>
  <c r="L222" i="2"/>
  <c r="K228" i="2"/>
  <c r="M235" i="2"/>
  <c r="I235" i="2"/>
  <c r="L235" i="2"/>
  <c r="J237" i="2"/>
  <c r="L238" i="2"/>
  <c r="K244" i="2"/>
  <c r="I249" i="2"/>
  <c r="K250" i="2"/>
  <c r="M251" i="2"/>
  <c r="I251" i="2"/>
  <c r="L251" i="2"/>
  <c r="J253" i="2"/>
  <c r="L254" i="2"/>
  <c r="M259" i="2"/>
  <c r="I259" i="2"/>
  <c r="L259" i="2"/>
  <c r="M265" i="2"/>
  <c r="L265" i="2"/>
  <c r="J265" i="2"/>
  <c r="M281" i="2"/>
  <c r="L281" i="2"/>
  <c r="J281" i="2"/>
  <c r="J318" i="2"/>
  <c r="K318" i="2"/>
  <c r="I318" i="2"/>
  <c r="M318" i="2"/>
  <c r="L340" i="2"/>
  <c r="J340" i="2"/>
  <c r="I340" i="2"/>
  <c r="M340" i="2"/>
  <c r="M347" i="2"/>
  <c r="I347" i="2"/>
  <c r="J347" i="2" s="1"/>
  <c r="K347" i="2"/>
  <c r="I349" i="2"/>
  <c r="M349" i="2"/>
  <c r="L349" i="2"/>
  <c r="J382" i="2"/>
  <c r="K382" i="2"/>
  <c r="I382" i="2"/>
  <c r="M382" i="2"/>
  <c r="L404" i="2"/>
  <c r="J404" i="2"/>
  <c r="I404" i="2"/>
  <c r="M404" i="2"/>
  <c r="M411" i="2"/>
  <c r="I411" i="2"/>
  <c r="K411" i="2"/>
  <c r="J411" i="2"/>
  <c r="I413" i="2"/>
  <c r="M413" i="2"/>
  <c r="L413" i="2"/>
  <c r="L581" i="2"/>
  <c r="I581" i="2"/>
  <c r="M581" i="2"/>
  <c r="J581" i="2"/>
  <c r="K581" i="2"/>
  <c r="L614" i="2"/>
  <c r="I614" i="2"/>
  <c r="J614" i="2"/>
  <c r="M116" i="2"/>
  <c r="M119" i="2"/>
  <c r="I119" i="2"/>
  <c r="L119" i="2"/>
  <c r="L122" i="2"/>
  <c r="K125" i="2"/>
  <c r="M126" i="2"/>
  <c r="K128" i="2"/>
  <c r="M132" i="2"/>
  <c r="I135" i="2"/>
  <c r="L135" i="2"/>
  <c r="L138" i="2"/>
  <c r="K141" i="2"/>
  <c r="M142" i="2"/>
  <c r="L144" i="2"/>
  <c r="K144" i="2"/>
  <c r="M148" i="2"/>
  <c r="M151" i="2"/>
  <c r="I151" i="2"/>
  <c r="L151" i="2"/>
  <c r="L154" i="2"/>
  <c r="M158" i="2"/>
  <c r="L160" i="2"/>
  <c r="K160" i="2"/>
  <c r="M164" i="2"/>
  <c r="M167" i="2"/>
  <c r="I167" i="2"/>
  <c r="L167" i="2"/>
  <c r="L170" i="2"/>
  <c r="K173" i="2"/>
  <c r="M174" i="2"/>
  <c r="L176" i="2"/>
  <c r="K176" i="2"/>
  <c r="M180" i="2"/>
  <c r="M183" i="2"/>
  <c r="I183" i="2"/>
  <c r="L183" i="2"/>
  <c r="L186" i="2"/>
  <c r="K189" i="2"/>
  <c r="M190" i="2"/>
  <c r="L192" i="2"/>
  <c r="K192" i="2"/>
  <c r="M196" i="2"/>
  <c r="M199" i="2"/>
  <c r="I199" i="2"/>
  <c r="L199" i="2"/>
  <c r="L202" i="2"/>
  <c r="K205" i="2"/>
  <c r="M206" i="2"/>
  <c r="L208" i="2"/>
  <c r="K208" i="2"/>
  <c r="M212" i="2"/>
  <c r="M215" i="2"/>
  <c r="I215" i="2"/>
  <c r="L215" i="2"/>
  <c r="L218" i="2"/>
  <c r="K221" i="2"/>
  <c r="M222" i="2"/>
  <c r="L224" i="2"/>
  <c r="K224" i="2"/>
  <c r="M228" i="2"/>
  <c r="M231" i="2"/>
  <c r="I231" i="2"/>
  <c r="L231" i="2"/>
  <c r="L234" i="2"/>
  <c r="K237" i="2"/>
  <c r="M238" i="2"/>
  <c r="L240" i="2"/>
  <c r="K240" i="2"/>
  <c r="M244" i="2"/>
  <c r="M247" i="2"/>
  <c r="I247" i="2"/>
  <c r="L247" i="2"/>
  <c r="L250" i="2"/>
  <c r="K253" i="2"/>
  <c r="M254" i="2"/>
  <c r="M267" i="2"/>
  <c r="I267" i="2"/>
  <c r="K267" i="2"/>
  <c r="J267" i="2"/>
  <c r="J270" i="2"/>
  <c r="K270" i="2"/>
  <c r="I270" i="2"/>
  <c r="M283" i="2"/>
  <c r="I283" i="2"/>
  <c r="K283" i="2"/>
  <c r="J283" i="2"/>
  <c r="J286" i="2"/>
  <c r="K286" i="2"/>
  <c r="I286" i="2"/>
  <c r="J302" i="2"/>
  <c r="K302" i="2"/>
  <c r="I302" i="2"/>
  <c r="M302" i="2"/>
  <c r="L324" i="2"/>
  <c r="J324" i="2"/>
  <c r="I324" i="2"/>
  <c r="M324" i="2"/>
  <c r="M331" i="2"/>
  <c r="I331" i="2"/>
  <c r="K331" i="2"/>
  <c r="J331" i="2"/>
  <c r="I333" i="2"/>
  <c r="M333" i="2"/>
  <c r="L333" i="2"/>
  <c r="J366" i="2"/>
  <c r="K366" i="2"/>
  <c r="I366" i="2"/>
  <c r="M366" i="2"/>
  <c r="L388" i="2"/>
  <c r="J388" i="2"/>
  <c r="I388" i="2"/>
  <c r="M388" i="2"/>
  <c r="M395" i="2"/>
  <c r="I395" i="2"/>
  <c r="K395" i="2"/>
  <c r="J395" i="2"/>
  <c r="I397" i="2"/>
  <c r="M397" i="2"/>
  <c r="L397" i="2"/>
  <c r="I449" i="2"/>
  <c r="M449" i="2"/>
  <c r="J483" i="2"/>
  <c r="M483" i="2"/>
  <c r="I483" i="2"/>
  <c r="K483" i="2"/>
  <c r="L483" i="2"/>
  <c r="J499" i="2"/>
  <c r="M499" i="2"/>
  <c r="I499" i="2"/>
  <c r="K499" i="2"/>
  <c r="L499" i="2"/>
  <c r="J515" i="2"/>
  <c r="M515" i="2"/>
  <c r="I515" i="2"/>
  <c r="K515" i="2"/>
  <c r="L515" i="2"/>
  <c r="J531" i="2"/>
  <c r="M531" i="2"/>
  <c r="I531" i="2"/>
  <c r="K531" i="2"/>
  <c r="L531" i="2"/>
  <c r="J547" i="2"/>
  <c r="M547" i="2"/>
  <c r="I547" i="2"/>
  <c r="K547" i="2"/>
  <c r="L547" i="2"/>
  <c r="J563" i="2"/>
  <c r="M563" i="2"/>
  <c r="I563" i="2"/>
  <c r="K563" i="2"/>
  <c r="L563" i="2"/>
  <c r="L630" i="2"/>
  <c r="I630" i="2"/>
  <c r="J630" i="2"/>
  <c r="J297" i="2"/>
  <c r="L298" i="2"/>
  <c r="K301" i="2"/>
  <c r="L304" i="2"/>
  <c r="K304" i="2"/>
  <c r="M311" i="2"/>
  <c r="I311" i="2"/>
  <c r="L311" i="2"/>
  <c r="J313" i="2"/>
  <c r="L314" i="2"/>
  <c r="K317" i="2"/>
  <c r="L320" i="2"/>
  <c r="K320" i="2"/>
  <c r="M327" i="2"/>
  <c r="I327" i="2"/>
  <c r="L327" i="2"/>
  <c r="J329" i="2"/>
  <c r="L330" i="2"/>
  <c r="K333" i="2"/>
  <c r="L336" i="2"/>
  <c r="K336" i="2"/>
  <c r="M343" i="2"/>
  <c r="I343" i="2"/>
  <c r="L343" i="2"/>
  <c r="J345" i="2"/>
  <c r="L346" i="2"/>
  <c r="K349" i="2"/>
  <c r="L352" i="2"/>
  <c r="K352" i="2"/>
  <c r="M359" i="2"/>
  <c r="I359" i="2"/>
  <c r="J361" i="2"/>
  <c r="L362" i="2"/>
  <c r="K365" i="2"/>
  <c r="L368" i="2"/>
  <c r="K368" i="2"/>
  <c r="M375" i="2"/>
  <c r="I375" i="2"/>
  <c r="L375" i="2"/>
  <c r="J377" i="2"/>
  <c r="L378" i="2"/>
  <c r="K381" i="2"/>
  <c r="L384" i="2"/>
  <c r="M391" i="2"/>
  <c r="I391" i="2"/>
  <c r="L391" i="2"/>
  <c r="J393" i="2"/>
  <c r="L394" i="2"/>
  <c r="K397" i="2"/>
  <c r="L400" i="2"/>
  <c r="K400" i="2"/>
  <c r="M407" i="2"/>
  <c r="I407" i="2"/>
  <c r="L407" i="2"/>
  <c r="J409" i="2"/>
  <c r="L410" i="2"/>
  <c r="K413" i="2"/>
  <c r="L416" i="2"/>
  <c r="K416" i="2"/>
  <c r="M423" i="2"/>
  <c r="I423" i="2"/>
  <c r="L423" i="2"/>
  <c r="J425" i="2"/>
  <c r="L426" i="2"/>
  <c r="J430" i="2"/>
  <c r="J434" i="2"/>
  <c r="J435" i="2"/>
  <c r="I435" i="2"/>
  <c r="M435" i="2"/>
  <c r="J439" i="2"/>
  <c r="K439" i="2"/>
  <c r="M439" i="2"/>
  <c r="L441" i="2"/>
  <c r="I441" i="2"/>
  <c r="M441" i="2"/>
  <c r="L445" i="2"/>
  <c r="J445" i="2"/>
  <c r="M445" i="2"/>
  <c r="J447" i="2"/>
  <c r="M447" i="2"/>
  <c r="L447" i="2"/>
  <c r="L453" i="2"/>
  <c r="M453" i="2"/>
  <c r="K453" i="2"/>
  <c r="J459" i="2"/>
  <c r="M459" i="2"/>
  <c r="I459" i="2"/>
  <c r="K459" i="2"/>
  <c r="M468" i="2"/>
  <c r="I468" i="2"/>
  <c r="L468" i="2"/>
  <c r="J468" i="2"/>
  <c r="M469" i="2"/>
  <c r="M476" i="2"/>
  <c r="I476" i="2"/>
  <c r="L476" i="2"/>
  <c r="J476" i="2"/>
  <c r="L477" i="2"/>
  <c r="I477" i="2"/>
  <c r="M477" i="2"/>
  <c r="M484" i="2"/>
  <c r="I484" i="2"/>
  <c r="L484" i="2"/>
  <c r="J484" i="2"/>
  <c r="L485" i="2"/>
  <c r="I485" i="2"/>
  <c r="M485" i="2"/>
  <c r="M492" i="2"/>
  <c r="I492" i="2"/>
  <c r="L492" i="2"/>
  <c r="J492" i="2"/>
  <c r="M493" i="2"/>
  <c r="M500" i="2"/>
  <c r="I500" i="2"/>
  <c r="L500" i="2"/>
  <c r="J500" i="2"/>
  <c r="L501" i="2"/>
  <c r="I501" i="2"/>
  <c r="M501" i="2"/>
  <c r="M508" i="2"/>
  <c r="I508" i="2"/>
  <c r="L508" i="2"/>
  <c r="J508" i="2"/>
  <c r="L509" i="2"/>
  <c r="I509" i="2"/>
  <c r="M509" i="2"/>
  <c r="M516" i="2"/>
  <c r="I516" i="2"/>
  <c r="L516" i="2"/>
  <c r="J516" i="2"/>
  <c r="L517" i="2"/>
  <c r="I517" i="2"/>
  <c r="M517" i="2"/>
  <c r="M524" i="2"/>
  <c r="I524" i="2"/>
  <c r="L524" i="2"/>
  <c r="J524" i="2"/>
  <c r="L525" i="2"/>
  <c r="I525" i="2"/>
  <c r="M525" i="2"/>
  <c r="M532" i="2"/>
  <c r="I532" i="2"/>
  <c r="L532" i="2"/>
  <c r="J532" i="2"/>
  <c r="L533" i="2"/>
  <c r="I533" i="2"/>
  <c r="M533" i="2"/>
  <c r="M540" i="2"/>
  <c r="I540" i="2"/>
  <c r="L540" i="2"/>
  <c r="J540" i="2"/>
  <c r="L541" i="2"/>
  <c r="I541" i="2"/>
  <c r="M541" i="2"/>
  <c r="M548" i="2"/>
  <c r="I548" i="2"/>
  <c r="L548" i="2"/>
  <c r="J548" i="2"/>
  <c r="L549" i="2"/>
  <c r="I549" i="2"/>
  <c r="M549" i="2"/>
  <c r="M556" i="2"/>
  <c r="I556" i="2"/>
  <c r="L556" i="2"/>
  <c r="J556" i="2"/>
  <c r="L557" i="2"/>
  <c r="I557" i="2"/>
  <c r="M557" i="2"/>
  <c r="M564" i="2"/>
  <c r="I564" i="2"/>
  <c r="L564" i="2"/>
  <c r="J564" i="2"/>
  <c r="L565" i="2"/>
  <c r="I565" i="2"/>
  <c r="M565" i="2"/>
  <c r="M572" i="2"/>
  <c r="I572" i="2"/>
  <c r="L572" i="2"/>
  <c r="J572" i="2"/>
  <c r="L573" i="2"/>
  <c r="I573" i="2"/>
  <c r="M573" i="2"/>
  <c r="M588" i="2"/>
  <c r="I588" i="2"/>
  <c r="J588" i="2"/>
  <c r="K588" i="2"/>
  <c r="M590" i="2"/>
  <c r="L590" i="2"/>
  <c r="J590" i="2"/>
  <c r="M597" i="2"/>
  <c r="I597" i="2"/>
  <c r="L597" i="2"/>
  <c r="J597" i="2"/>
  <c r="K597" i="2"/>
  <c r="J604" i="2"/>
  <c r="M604" i="2"/>
  <c r="I604" i="2"/>
  <c r="K604" i="2"/>
  <c r="L604" i="2"/>
  <c r="L606" i="2"/>
  <c r="I606" i="2"/>
  <c r="J606" i="2"/>
  <c r="M613" i="2"/>
  <c r="I613" i="2"/>
  <c r="L613" i="2"/>
  <c r="J613" i="2"/>
  <c r="K613" i="2"/>
  <c r="J620" i="2"/>
  <c r="M620" i="2"/>
  <c r="I620" i="2"/>
  <c r="K620" i="2"/>
  <c r="L620" i="2"/>
  <c r="L622" i="2"/>
  <c r="I622" i="2"/>
  <c r="J622" i="2"/>
  <c r="M629" i="2"/>
  <c r="I629" i="2"/>
  <c r="L629" i="2"/>
  <c r="J629" i="2"/>
  <c r="K629" i="2"/>
  <c r="J636" i="2"/>
  <c r="M636" i="2"/>
  <c r="I636" i="2"/>
  <c r="K636" i="2"/>
  <c r="L636" i="2"/>
  <c r="L638" i="2"/>
  <c r="I638" i="2"/>
  <c r="J638" i="2"/>
  <c r="M645" i="2"/>
  <c r="I645" i="2"/>
  <c r="L645" i="2"/>
  <c r="J645" i="2"/>
  <c r="K645" i="2"/>
  <c r="J652" i="2"/>
  <c r="M652" i="2"/>
  <c r="I652" i="2"/>
  <c r="K652" i="2"/>
  <c r="L652" i="2"/>
  <c r="L654" i="2"/>
  <c r="I654" i="2"/>
  <c r="J654" i="2"/>
  <c r="M661" i="2"/>
  <c r="I661" i="2"/>
  <c r="L661" i="2"/>
  <c r="J661" i="2"/>
  <c r="K661" i="2"/>
  <c r="J668" i="2"/>
  <c r="M668" i="2"/>
  <c r="I668" i="2"/>
  <c r="K668" i="2"/>
  <c r="L668" i="2"/>
  <c r="L670" i="2"/>
  <c r="I670" i="2"/>
  <c r="J670" i="2"/>
  <c r="J699" i="2"/>
  <c r="M699" i="2"/>
  <c r="I699" i="2"/>
  <c r="L699" i="2"/>
  <c r="K699" i="2"/>
  <c r="J731" i="2"/>
  <c r="M731" i="2"/>
  <c r="I731" i="2"/>
  <c r="L731" i="2"/>
  <c r="K731" i="2"/>
  <c r="L262" i="2"/>
  <c r="K265" i="2"/>
  <c r="L268" i="2"/>
  <c r="K268" i="2"/>
  <c r="M275" i="2"/>
  <c r="I275" i="2"/>
  <c r="L275" i="2"/>
  <c r="J277" i="2"/>
  <c r="L278" i="2"/>
  <c r="K281" i="2"/>
  <c r="L284" i="2"/>
  <c r="K284" i="2"/>
  <c r="M291" i="2"/>
  <c r="I291" i="2"/>
  <c r="L291" i="2"/>
  <c r="J293" i="2"/>
  <c r="L294" i="2"/>
  <c r="K297" i="2"/>
  <c r="L297" i="2"/>
  <c r="M298" i="2"/>
  <c r="L300" i="2"/>
  <c r="K300" i="2"/>
  <c r="M304" i="2"/>
  <c r="M307" i="2"/>
  <c r="I307" i="2"/>
  <c r="L307" i="2"/>
  <c r="J309" i="2"/>
  <c r="L310" i="2"/>
  <c r="K313" i="2"/>
  <c r="L313" i="2"/>
  <c r="M314" i="2"/>
  <c r="L316" i="2"/>
  <c r="K316" i="2"/>
  <c r="M320" i="2"/>
  <c r="M323" i="2"/>
  <c r="I323" i="2"/>
  <c r="L323" i="2"/>
  <c r="J325" i="2"/>
  <c r="L326" i="2"/>
  <c r="K329" i="2"/>
  <c r="L329" i="2"/>
  <c r="M330" i="2"/>
  <c r="L332" i="2"/>
  <c r="K332" i="2"/>
  <c r="M336" i="2"/>
  <c r="M339" i="2"/>
  <c r="I339" i="2"/>
  <c r="L339" i="2"/>
  <c r="J341" i="2"/>
  <c r="L342" i="2"/>
  <c r="K345" i="2"/>
  <c r="L345" i="2"/>
  <c r="M346" i="2"/>
  <c r="L348" i="2"/>
  <c r="K348" i="2"/>
  <c r="M352" i="2"/>
  <c r="M355" i="2"/>
  <c r="I355" i="2"/>
  <c r="L355" i="2"/>
  <c r="J357" i="2"/>
  <c r="L358" i="2"/>
  <c r="K361" i="2"/>
  <c r="L361" i="2"/>
  <c r="M362" i="2"/>
  <c r="L364" i="2"/>
  <c r="K364" i="2"/>
  <c r="M368" i="2"/>
  <c r="M371" i="2"/>
  <c r="I371" i="2"/>
  <c r="L371" i="2"/>
  <c r="J373" i="2"/>
  <c r="L374" i="2"/>
  <c r="K377" i="2"/>
  <c r="L377" i="2"/>
  <c r="M378" i="2"/>
  <c r="L380" i="2"/>
  <c r="K380" i="2"/>
  <c r="M384" i="2"/>
  <c r="M387" i="2"/>
  <c r="I387" i="2"/>
  <c r="L387" i="2"/>
  <c r="J389" i="2"/>
  <c r="L390" i="2"/>
  <c r="K393" i="2"/>
  <c r="L393" i="2"/>
  <c r="M394" i="2"/>
  <c r="L396" i="2"/>
  <c r="K396" i="2"/>
  <c r="M400" i="2"/>
  <c r="M403" i="2"/>
  <c r="I403" i="2"/>
  <c r="L403" i="2"/>
  <c r="J405" i="2"/>
  <c r="L406" i="2"/>
  <c r="K409" i="2"/>
  <c r="L409" i="2"/>
  <c r="M410" i="2"/>
  <c r="L412" i="2"/>
  <c r="K412" i="2"/>
  <c r="M416" i="2"/>
  <c r="M419" i="2"/>
  <c r="I419" i="2"/>
  <c r="L419" i="2"/>
  <c r="J421" i="2"/>
  <c r="L422" i="2"/>
  <c r="K425" i="2"/>
  <c r="L425" i="2"/>
  <c r="M426" i="2"/>
  <c r="M428" i="2"/>
  <c r="I428" i="2"/>
  <c r="L428" i="2"/>
  <c r="M430" i="2"/>
  <c r="K434" i="2"/>
  <c r="L434" i="2"/>
  <c r="L438" i="2"/>
  <c r="J446" i="2"/>
  <c r="J450" i="2"/>
  <c r="J451" i="2"/>
  <c r="I451" i="2"/>
  <c r="M451" i="2"/>
  <c r="M460" i="2"/>
  <c r="I460" i="2"/>
  <c r="L460" i="2"/>
  <c r="J460" i="2"/>
  <c r="M461" i="2"/>
  <c r="L469" i="2"/>
  <c r="L473" i="2"/>
  <c r="M473" i="2"/>
  <c r="J473" i="2"/>
  <c r="K477" i="2"/>
  <c r="L481" i="2"/>
  <c r="M481" i="2"/>
  <c r="J481" i="2"/>
  <c r="K485" i="2"/>
  <c r="L489" i="2"/>
  <c r="M489" i="2"/>
  <c r="J489" i="2"/>
  <c r="L493" i="2"/>
  <c r="L497" i="2"/>
  <c r="M497" i="2"/>
  <c r="J497" i="2"/>
  <c r="K501" i="2"/>
  <c r="L505" i="2"/>
  <c r="M505" i="2"/>
  <c r="J505" i="2"/>
  <c r="K509" i="2"/>
  <c r="L513" i="2"/>
  <c r="M513" i="2"/>
  <c r="J513" i="2"/>
  <c r="K517" i="2"/>
  <c r="L521" i="2"/>
  <c r="M521" i="2"/>
  <c r="J521" i="2"/>
  <c r="K525" i="2"/>
  <c r="L529" i="2"/>
  <c r="M529" i="2"/>
  <c r="J529" i="2"/>
  <c r="K533" i="2"/>
  <c r="L537" i="2"/>
  <c r="M537" i="2"/>
  <c r="J537" i="2"/>
  <c r="K541" i="2"/>
  <c r="L545" i="2"/>
  <c r="M545" i="2"/>
  <c r="J545" i="2"/>
  <c r="K549" i="2"/>
  <c r="L553" i="2"/>
  <c r="M553" i="2"/>
  <c r="K557" i="2"/>
  <c r="L561" i="2"/>
  <c r="M561" i="2"/>
  <c r="J561" i="2"/>
  <c r="K565" i="2"/>
  <c r="M569" i="2"/>
  <c r="J569" i="2"/>
  <c r="K573" i="2"/>
  <c r="J577" i="2"/>
  <c r="I578" i="2"/>
  <c r="M578" i="2"/>
  <c r="J578" i="2"/>
  <c r="J591" i="2"/>
  <c r="I591" i="2"/>
  <c r="M591" i="2"/>
  <c r="K591" i="2"/>
  <c r="J593" i="2"/>
  <c r="I594" i="2"/>
  <c r="J594" i="2" s="1"/>
  <c r="M594" i="2"/>
  <c r="K606" i="2"/>
  <c r="K622" i="2"/>
  <c r="K638" i="2"/>
  <c r="K654" i="2"/>
  <c r="K670" i="2"/>
  <c r="M676" i="2"/>
  <c r="I676" i="2"/>
  <c r="J676" i="2"/>
  <c r="L676" i="2"/>
  <c r="K676" i="2"/>
  <c r="L258" i="2"/>
  <c r="K261" i="2"/>
  <c r="M262" i="2"/>
  <c r="L264" i="2"/>
  <c r="K264" i="2"/>
  <c r="M268" i="2"/>
  <c r="M271" i="2"/>
  <c r="I271" i="2"/>
  <c r="L271" i="2"/>
  <c r="L274" i="2"/>
  <c r="K277" i="2"/>
  <c r="M278" i="2"/>
  <c r="L280" i="2"/>
  <c r="K280" i="2"/>
  <c r="M284" i="2"/>
  <c r="M287" i="2"/>
  <c r="I287" i="2"/>
  <c r="L287" i="2"/>
  <c r="L290" i="2"/>
  <c r="K293" i="2"/>
  <c r="M294" i="2"/>
  <c r="L296" i="2"/>
  <c r="K296" i="2"/>
  <c r="I298" i="2"/>
  <c r="M300" i="2"/>
  <c r="M303" i="2"/>
  <c r="I303" i="2"/>
  <c r="L303" i="2"/>
  <c r="I304" i="2"/>
  <c r="L306" i="2"/>
  <c r="K309" i="2"/>
  <c r="M310" i="2"/>
  <c r="J311" i="2"/>
  <c r="L312" i="2"/>
  <c r="K312" i="2"/>
  <c r="I314" i="2"/>
  <c r="M316" i="2"/>
  <c r="M319" i="2"/>
  <c r="I319" i="2"/>
  <c r="L319" i="2"/>
  <c r="I320" i="2"/>
  <c r="L322" i="2"/>
  <c r="K325" i="2"/>
  <c r="M326" i="2"/>
  <c r="J327" i="2"/>
  <c r="L328" i="2"/>
  <c r="K328" i="2"/>
  <c r="I330" i="2"/>
  <c r="M332" i="2"/>
  <c r="M335" i="2"/>
  <c r="I335" i="2"/>
  <c r="L335" i="2"/>
  <c r="I336" i="2"/>
  <c r="L338" i="2"/>
  <c r="K341" i="2"/>
  <c r="M342" i="2"/>
  <c r="J343" i="2"/>
  <c r="L344" i="2"/>
  <c r="K344" i="2"/>
  <c r="I346" i="2"/>
  <c r="M348" i="2"/>
  <c r="M351" i="2"/>
  <c r="I351" i="2"/>
  <c r="L351" i="2"/>
  <c r="I352" i="2"/>
  <c r="L354" i="2"/>
  <c r="K357" i="2"/>
  <c r="M358" i="2"/>
  <c r="J359" i="2"/>
  <c r="L360" i="2"/>
  <c r="K360" i="2"/>
  <c r="I362" i="2"/>
  <c r="M364" i="2"/>
  <c r="M367" i="2"/>
  <c r="I367" i="2"/>
  <c r="L367" i="2"/>
  <c r="I368" i="2"/>
  <c r="L370" i="2"/>
  <c r="K373" i="2"/>
  <c r="M374" i="2"/>
  <c r="J375" i="2"/>
  <c r="L376" i="2"/>
  <c r="K376" i="2"/>
  <c r="I378" i="2"/>
  <c r="M380" i="2"/>
  <c r="M383" i="2"/>
  <c r="I383" i="2"/>
  <c r="L383" i="2"/>
  <c r="I384" i="2"/>
  <c r="L386" i="2"/>
  <c r="K389" i="2"/>
  <c r="J391" i="2"/>
  <c r="L392" i="2"/>
  <c r="K392" i="2"/>
  <c r="I394" i="2"/>
  <c r="M396" i="2"/>
  <c r="M399" i="2"/>
  <c r="I399" i="2"/>
  <c r="L399" i="2"/>
  <c r="I400" i="2"/>
  <c r="L402" i="2"/>
  <c r="K405" i="2"/>
  <c r="M406" i="2"/>
  <c r="J407" i="2"/>
  <c r="L408" i="2"/>
  <c r="K408" i="2"/>
  <c r="I410" i="2"/>
  <c r="M412" i="2"/>
  <c r="M415" i="2"/>
  <c r="I415" i="2"/>
  <c r="L415" i="2"/>
  <c r="I416" i="2"/>
  <c r="L418" i="2"/>
  <c r="K421" i="2"/>
  <c r="M422" i="2"/>
  <c r="J423" i="2"/>
  <c r="L424" i="2"/>
  <c r="K424" i="2"/>
  <c r="I426" i="2"/>
  <c r="M432" i="2"/>
  <c r="I432" i="2"/>
  <c r="J432" i="2"/>
  <c r="K435" i="2"/>
  <c r="M436" i="2"/>
  <c r="I436" i="2"/>
  <c r="K436" i="2"/>
  <c r="K438" i="2"/>
  <c r="M438" i="2"/>
  <c r="I439" i="2"/>
  <c r="J441" i="2"/>
  <c r="M444" i="2"/>
  <c r="I444" i="2"/>
  <c r="L444" i="2"/>
  <c r="I445" i="2"/>
  <c r="M446" i="2"/>
  <c r="I447" i="2"/>
  <c r="K450" i="2"/>
  <c r="L450" i="2"/>
  <c r="I453" i="2"/>
  <c r="L454" i="2"/>
  <c r="J457" i="2"/>
  <c r="L459" i="2"/>
  <c r="L461" i="2"/>
  <c r="J465" i="2"/>
  <c r="K468" i="2"/>
  <c r="K476" i="2"/>
  <c r="K484" i="2"/>
  <c r="K492" i="2"/>
  <c r="K500" i="2"/>
  <c r="K508" i="2"/>
  <c r="K516" i="2"/>
  <c r="K524" i="2"/>
  <c r="K532" i="2"/>
  <c r="K540" i="2"/>
  <c r="K548" i="2"/>
  <c r="K556" i="2"/>
  <c r="K564" i="2"/>
  <c r="K572" i="2"/>
  <c r="K578" i="2"/>
  <c r="L588" i="2"/>
  <c r="K594" i="2"/>
  <c r="J715" i="2"/>
  <c r="M715" i="2"/>
  <c r="I715" i="2"/>
  <c r="L715" i="2"/>
  <c r="K715" i="2"/>
  <c r="M755" i="2"/>
  <c r="J755" i="2"/>
  <c r="J819" i="2"/>
  <c r="M819" i="2"/>
  <c r="I819" i="2"/>
  <c r="L819" i="2"/>
  <c r="K819" i="2"/>
  <c r="K430" i="2"/>
  <c r="L433" i="2"/>
  <c r="K433" i="2"/>
  <c r="M440" i="2"/>
  <c r="I440" i="2"/>
  <c r="L440" i="2"/>
  <c r="L443" i="2"/>
  <c r="K446" i="2"/>
  <c r="L449" i="2"/>
  <c r="K449" i="2"/>
  <c r="J455" i="2"/>
  <c r="M455" i="2"/>
  <c r="I455" i="2"/>
  <c r="M456" i="2"/>
  <c r="I456" i="2"/>
  <c r="L456" i="2"/>
  <c r="L457" i="2"/>
  <c r="J463" i="2"/>
  <c r="M463" i="2"/>
  <c r="I463" i="2"/>
  <c r="M464" i="2"/>
  <c r="I464" i="2"/>
  <c r="L464" i="2"/>
  <c r="L465" i="2"/>
  <c r="J471" i="2"/>
  <c r="M471" i="2"/>
  <c r="I471" i="2"/>
  <c r="M472" i="2"/>
  <c r="I472" i="2"/>
  <c r="L472" i="2"/>
  <c r="K473" i="2"/>
  <c r="J479" i="2"/>
  <c r="M479" i="2"/>
  <c r="I479" i="2"/>
  <c r="M480" i="2"/>
  <c r="I480" i="2"/>
  <c r="L480" i="2"/>
  <c r="K481" i="2"/>
  <c r="J487" i="2"/>
  <c r="M487" i="2"/>
  <c r="I487" i="2"/>
  <c r="M488" i="2"/>
  <c r="I488" i="2"/>
  <c r="L488" i="2"/>
  <c r="K489" i="2"/>
  <c r="J495" i="2"/>
  <c r="M495" i="2"/>
  <c r="I495" i="2"/>
  <c r="M496" i="2"/>
  <c r="I496" i="2"/>
  <c r="L496" i="2"/>
  <c r="K497" i="2"/>
  <c r="J503" i="2"/>
  <c r="M503" i="2"/>
  <c r="I503" i="2"/>
  <c r="M504" i="2"/>
  <c r="I504" i="2"/>
  <c r="L504" i="2"/>
  <c r="K505" i="2"/>
  <c r="J511" i="2"/>
  <c r="M511" i="2"/>
  <c r="I511" i="2"/>
  <c r="M512" i="2"/>
  <c r="I512" i="2"/>
  <c r="L512" i="2"/>
  <c r="K513" i="2"/>
  <c r="J519" i="2"/>
  <c r="M519" i="2"/>
  <c r="I519" i="2"/>
  <c r="M520" i="2"/>
  <c r="I520" i="2"/>
  <c r="L520" i="2"/>
  <c r="K521" i="2"/>
  <c r="J527" i="2"/>
  <c r="M527" i="2"/>
  <c r="I527" i="2"/>
  <c r="M528" i="2"/>
  <c r="I528" i="2"/>
  <c r="L528" i="2"/>
  <c r="K529" i="2"/>
  <c r="J535" i="2"/>
  <c r="M535" i="2"/>
  <c r="I535" i="2"/>
  <c r="M536" i="2"/>
  <c r="I536" i="2"/>
  <c r="L536" i="2"/>
  <c r="K537" i="2"/>
  <c r="J543" i="2"/>
  <c r="M543" i="2"/>
  <c r="I543" i="2"/>
  <c r="M544" i="2"/>
  <c r="I544" i="2"/>
  <c r="L544" i="2"/>
  <c r="K545" i="2"/>
  <c r="J551" i="2"/>
  <c r="M551" i="2"/>
  <c r="I551" i="2"/>
  <c r="M552" i="2"/>
  <c r="I552" i="2"/>
  <c r="L552" i="2"/>
  <c r="K553" i="2"/>
  <c r="J559" i="2"/>
  <c r="M559" i="2"/>
  <c r="I559" i="2"/>
  <c r="M560" i="2"/>
  <c r="I560" i="2"/>
  <c r="L560" i="2"/>
  <c r="J567" i="2"/>
  <c r="M567" i="2"/>
  <c r="I567" i="2"/>
  <c r="M568" i="2"/>
  <c r="I568" i="2"/>
  <c r="L568" i="2"/>
  <c r="K569" i="2"/>
  <c r="J575" i="2"/>
  <c r="M575" i="2"/>
  <c r="I575" i="2"/>
  <c r="M576" i="2"/>
  <c r="I576" i="2"/>
  <c r="L576" i="2"/>
  <c r="J579" i="2"/>
  <c r="K579" i="2"/>
  <c r="I579" i="2"/>
  <c r="L585" i="2"/>
  <c r="J585" i="2"/>
  <c r="I585" i="2"/>
  <c r="M592" i="2"/>
  <c r="I592" i="2"/>
  <c r="K592" i="2"/>
  <c r="J592" i="2"/>
  <c r="J595" i="2"/>
  <c r="K595" i="2"/>
  <c r="I595" i="2"/>
  <c r="J596" i="2"/>
  <c r="M596" i="2"/>
  <c r="I596" i="2"/>
  <c r="K596" i="2"/>
  <c r="K598" i="2"/>
  <c r="M605" i="2"/>
  <c r="I605" i="2"/>
  <c r="L605" i="2"/>
  <c r="J605" i="2"/>
  <c r="J612" i="2"/>
  <c r="M612" i="2"/>
  <c r="I612" i="2"/>
  <c r="K612" i="2"/>
  <c r="K614" i="2"/>
  <c r="M621" i="2"/>
  <c r="I621" i="2"/>
  <c r="L621" i="2"/>
  <c r="J621" i="2"/>
  <c r="J628" i="2"/>
  <c r="M628" i="2"/>
  <c r="I628" i="2"/>
  <c r="K628" i="2"/>
  <c r="K630" i="2"/>
  <c r="M637" i="2"/>
  <c r="I637" i="2"/>
  <c r="L637" i="2"/>
  <c r="J637" i="2"/>
  <c r="J644" i="2"/>
  <c r="M644" i="2"/>
  <c r="I644" i="2"/>
  <c r="K644" i="2"/>
  <c r="K646" i="2"/>
  <c r="M653" i="2"/>
  <c r="I653" i="2"/>
  <c r="L653" i="2"/>
  <c r="J653" i="2"/>
  <c r="J660" i="2"/>
  <c r="M660" i="2"/>
  <c r="I660" i="2"/>
  <c r="K660" i="2"/>
  <c r="K662" i="2"/>
  <c r="M669" i="2"/>
  <c r="I669" i="2"/>
  <c r="J669" i="2" s="1"/>
  <c r="L669" i="2"/>
  <c r="J687" i="2"/>
  <c r="M687" i="2"/>
  <c r="I687" i="2"/>
  <c r="L687" i="2"/>
  <c r="K687" i="2"/>
  <c r="L728" i="2"/>
  <c r="J728" i="2"/>
  <c r="J747" i="2"/>
  <c r="M747" i="2"/>
  <c r="I747" i="2"/>
  <c r="L747" i="2"/>
  <c r="K747" i="2"/>
  <c r="J753" i="2"/>
  <c r="K753" i="2"/>
  <c r="I753" i="2"/>
  <c r="M753" i="2"/>
  <c r="L753" i="2"/>
  <c r="I784" i="2"/>
  <c r="L784" i="2"/>
  <c r="J784" i="2"/>
  <c r="K457" i="2"/>
  <c r="J458" i="2"/>
  <c r="K461" i="2"/>
  <c r="J462" i="2"/>
  <c r="K465" i="2"/>
  <c r="J466" i="2"/>
  <c r="K469" i="2"/>
  <c r="J470" i="2"/>
  <c r="J474" i="2"/>
  <c r="J478" i="2"/>
  <c r="J482" i="2"/>
  <c r="J486" i="2"/>
  <c r="J490" i="2"/>
  <c r="K493" i="2"/>
  <c r="J494" i="2"/>
  <c r="J498" i="2"/>
  <c r="J502" i="2"/>
  <c r="J506" i="2"/>
  <c r="J510" i="2"/>
  <c r="J514" i="2"/>
  <c r="J518" i="2"/>
  <c r="J522" i="2"/>
  <c r="J526" i="2"/>
  <c r="J530" i="2"/>
  <c r="J534" i="2"/>
  <c r="J538" i="2"/>
  <c r="J542" i="2"/>
  <c r="J546" i="2"/>
  <c r="J550" i="2"/>
  <c r="J554" i="2"/>
  <c r="J558" i="2"/>
  <c r="J562" i="2"/>
  <c r="J566" i="2"/>
  <c r="J570" i="2"/>
  <c r="J574" i="2"/>
  <c r="L577" i="2"/>
  <c r="K577" i="2"/>
  <c r="I582" i="2"/>
  <c r="K583" i="2"/>
  <c r="M584" i="2"/>
  <c r="I584" i="2"/>
  <c r="L584" i="2"/>
  <c r="L587" i="2"/>
  <c r="J589" i="2"/>
  <c r="K590" i="2"/>
  <c r="L593" i="2"/>
  <c r="K593" i="2"/>
  <c r="J602" i="2"/>
  <c r="J610" i="2"/>
  <c r="J618" i="2"/>
  <c r="J626" i="2"/>
  <c r="J634" i="2"/>
  <c r="J642" i="2"/>
  <c r="J650" i="2"/>
  <c r="J658" i="2"/>
  <c r="J666" i="2"/>
  <c r="J674" i="2"/>
  <c r="M684" i="2"/>
  <c r="M696" i="2"/>
  <c r="M712" i="2"/>
  <c r="M728" i="2"/>
  <c r="M744" i="2"/>
  <c r="M768" i="2"/>
  <c r="I768" i="2"/>
  <c r="L768" i="2"/>
  <c r="J768" i="2"/>
  <c r="J787" i="2"/>
  <c r="M787" i="2"/>
  <c r="I787" i="2"/>
  <c r="L787" i="2"/>
  <c r="K787" i="2"/>
  <c r="M832" i="2"/>
  <c r="I832" i="2"/>
  <c r="L832" i="2"/>
  <c r="J832" i="2"/>
  <c r="M580" i="2"/>
  <c r="I580" i="2"/>
  <c r="L580" i="2"/>
  <c r="L583" i="2"/>
  <c r="K589" i="2"/>
  <c r="J600" i="2"/>
  <c r="M600" i="2"/>
  <c r="I600" i="2"/>
  <c r="M601" i="2"/>
  <c r="I601" i="2"/>
  <c r="L601" i="2"/>
  <c r="J608" i="2"/>
  <c r="I608" i="2"/>
  <c r="M609" i="2"/>
  <c r="I609" i="2"/>
  <c r="L609" i="2"/>
  <c r="J616" i="2"/>
  <c r="M616" i="2"/>
  <c r="I616" i="2"/>
  <c r="M617" i="2"/>
  <c r="I617" i="2"/>
  <c r="L617" i="2"/>
  <c r="J624" i="2"/>
  <c r="M624" i="2"/>
  <c r="I624" i="2"/>
  <c r="M625" i="2"/>
  <c r="I625" i="2"/>
  <c r="L625" i="2"/>
  <c r="J632" i="2"/>
  <c r="M632" i="2"/>
  <c r="I632" i="2"/>
  <c r="M633" i="2"/>
  <c r="I633" i="2"/>
  <c r="L633" i="2"/>
  <c r="J640" i="2"/>
  <c r="M640" i="2"/>
  <c r="I640" i="2"/>
  <c r="M641" i="2"/>
  <c r="I641" i="2"/>
  <c r="L641" i="2"/>
  <c r="J648" i="2"/>
  <c r="M648" i="2"/>
  <c r="I648" i="2"/>
  <c r="M649" i="2"/>
  <c r="I649" i="2"/>
  <c r="L649" i="2"/>
  <c r="J656" i="2"/>
  <c r="M656" i="2"/>
  <c r="I656" i="2"/>
  <c r="M657" i="2"/>
  <c r="I657" i="2"/>
  <c r="L657" i="2"/>
  <c r="J664" i="2"/>
  <c r="M664" i="2"/>
  <c r="I664" i="2"/>
  <c r="M665" i="2"/>
  <c r="I665" i="2"/>
  <c r="L665" i="2"/>
  <c r="J672" i="2"/>
  <c r="M672" i="2"/>
  <c r="I672" i="2"/>
  <c r="M673" i="2"/>
  <c r="I673" i="2"/>
  <c r="L673" i="2"/>
  <c r="J691" i="2"/>
  <c r="M691" i="2"/>
  <c r="I691" i="2"/>
  <c r="L691" i="2"/>
  <c r="K691" i="2"/>
  <c r="J703" i="2"/>
  <c r="M703" i="2"/>
  <c r="I703" i="2"/>
  <c r="L703" i="2"/>
  <c r="K703" i="2"/>
  <c r="J719" i="2"/>
  <c r="M719" i="2"/>
  <c r="I719" i="2"/>
  <c r="L719" i="2"/>
  <c r="K719" i="2"/>
  <c r="J735" i="2"/>
  <c r="M735" i="2"/>
  <c r="I735" i="2"/>
  <c r="L735" i="2"/>
  <c r="K735" i="2"/>
  <c r="J751" i="2"/>
  <c r="M751" i="2"/>
  <c r="I751" i="2"/>
  <c r="L751" i="2"/>
  <c r="K751" i="2"/>
  <c r="J771" i="2"/>
  <c r="M771" i="2"/>
  <c r="I771" i="2"/>
  <c r="L771" i="2"/>
  <c r="K771" i="2"/>
  <c r="M816" i="2"/>
  <c r="I816" i="2"/>
  <c r="L816" i="2"/>
  <c r="J816" i="2"/>
  <c r="J835" i="2"/>
  <c r="M835" i="2"/>
  <c r="I835" i="2"/>
  <c r="L835" i="2"/>
  <c r="K835" i="2"/>
  <c r="J599" i="2"/>
  <c r="J603" i="2"/>
  <c r="J607" i="2"/>
  <c r="J611" i="2"/>
  <c r="J615" i="2"/>
  <c r="J619" i="2"/>
  <c r="J623" i="2"/>
  <c r="J627" i="2"/>
  <c r="J631" i="2"/>
  <c r="J635" i="2"/>
  <c r="J639" i="2"/>
  <c r="J643" i="2"/>
  <c r="J647" i="2"/>
  <c r="J651" i="2"/>
  <c r="J655" i="2"/>
  <c r="J659" i="2"/>
  <c r="J663" i="2"/>
  <c r="J667" i="2"/>
  <c r="J671" i="2"/>
  <c r="L675" i="2"/>
  <c r="J677" i="2"/>
  <c r="J679" i="2"/>
  <c r="M679" i="2"/>
  <c r="I679" i="2"/>
  <c r="L679" i="2"/>
  <c r="M688" i="2"/>
  <c r="M700" i="2"/>
  <c r="J707" i="2"/>
  <c r="M707" i="2"/>
  <c r="I707" i="2"/>
  <c r="L707" i="2"/>
  <c r="M716" i="2"/>
  <c r="J723" i="2"/>
  <c r="M723" i="2"/>
  <c r="I723" i="2"/>
  <c r="L723" i="2"/>
  <c r="J724" i="2"/>
  <c r="M732" i="2"/>
  <c r="J739" i="2"/>
  <c r="M739" i="2"/>
  <c r="I739" i="2"/>
  <c r="L739" i="2"/>
  <c r="J740" i="2"/>
  <c r="M748" i="2"/>
  <c r="K677" i="2"/>
  <c r="J683" i="2"/>
  <c r="M683" i="2"/>
  <c r="I683" i="2"/>
  <c r="L683" i="2"/>
  <c r="J695" i="2"/>
  <c r="M695" i="2"/>
  <c r="I695" i="2"/>
  <c r="L695" i="2"/>
  <c r="J711" i="2"/>
  <c r="M711" i="2"/>
  <c r="I711" i="2"/>
  <c r="L711" i="2"/>
  <c r="J727" i="2"/>
  <c r="M727" i="2"/>
  <c r="I727" i="2"/>
  <c r="L727" i="2"/>
  <c r="J743" i="2"/>
  <c r="M743" i="2"/>
  <c r="I743" i="2"/>
  <c r="L743" i="2"/>
  <c r="I678" i="2"/>
  <c r="K680" i="2"/>
  <c r="J681" i="2"/>
  <c r="I682" i="2"/>
  <c r="M682" i="2"/>
  <c r="K684" i="2"/>
  <c r="J685" i="2"/>
  <c r="I686" i="2"/>
  <c r="M686" i="2"/>
  <c r="K688" i="2"/>
  <c r="J689" i="2"/>
  <c r="I690" i="2"/>
  <c r="M690" i="2"/>
  <c r="K692" i="2"/>
  <c r="J693" i="2"/>
  <c r="M694" i="2"/>
  <c r="K696" i="2"/>
  <c r="J697" i="2"/>
  <c r="I698" i="2"/>
  <c r="M698" i="2"/>
  <c r="K700" i="2"/>
  <c r="J701" i="2"/>
  <c r="I702" i="2"/>
  <c r="M702" i="2"/>
  <c r="K704" i="2"/>
  <c r="J705" i="2"/>
  <c r="I706" i="2"/>
  <c r="M706" i="2"/>
  <c r="K708" i="2"/>
  <c r="J709" i="2"/>
  <c r="I710" i="2"/>
  <c r="M710" i="2"/>
  <c r="K712" i="2"/>
  <c r="J713" i="2"/>
  <c r="I714" i="2"/>
  <c r="M714" i="2"/>
  <c r="K716" i="2"/>
  <c r="J717" i="2"/>
  <c r="I718" i="2"/>
  <c r="M718" i="2"/>
  <c r="K720" i="2"/>
  <c r="J721" i="2"/>
  <c r="I722" i="2"/>
  <c r="M722" i="2"/>
  <c r="K724" i="2"/>
  <c r="J725" i="2"/>
  <c r="I726" i="2"/>
  <c r="M726" i="2"/>
  <c r="K728" i="2"/>
  <c r="J729" i="2"/>
  <c r="I730" i="2"/>
  <c r="M730" i="2"/>
  <c r="K732" i="2"/>
  <c r="J733" i="2"/>
  <c r="I734" i="2"/>
  <c r="M734" i="2"/>
  <c r="K736" i="2"/>
  <c r="J737" i="2"/>
  <c r="I738" i="2"/>
  <c r="M738" i="2"/>
  <c r="K740" i="2"/>
  <c r="J741" i="2"/>
  <c r="I742" i="2"/>
  <c r="M742" i="2"/>
  <c r="K744" i="2"/>
  <c r="J745" i="2"/>
  <c r="I746" i="2"/>
  <c r="M746" i="2"/>
  <c r="K748" i="2"/>
  <c r="J749" i="2"/>
  <c r="I750" i="2"/>
  <c r="M750" i="2"/>
  <c r="K752" i="2"/>
  <c r="J754" i="2"/>
  <c r="L755" i="2"/>
  <c r="K755" i="2"/>
  <c r="J759" i="2"/>
  <c r="M759" i="2"/>
  <c r="I759" i="2"/>
  <c r="L759" i="2"/>
  <c r="K768" i="2"/>
  <c r="M772" i="2"/>
  <c r="I772" i="2"/>
  <c r="L772" i="2"/>
  <c r="J775" i="2"/>
  <c r="M775" i="2"/>
  <c r="I775" i="2"/>
  <c r="L775" i="2"/>
  <c r="K784" i="2"/>
  <c r="M788" i="2"/>
  <c r="I788" i="2"/>
  <c r="L788" i="2"/>
  <c r="J791" i="2"/>
  <c r="M791" i="2"/>
  <c r="I791" i="2"/>
  <c r="L791" i="2"/>
  <c r="K800" i="2"/>
  <c r="M804" i="2"/>
  <c r="I804" i="2"/>
  <c r="L804" i="2"/>
  <c r="J807" i="2"/>
  <c r="M807" i="2"/>
  <c r="I807" i="2"/>
  <c r="L807" i="2"/>
  <c r="K816" i="2"/>
  <c r="M820" i="2"/>
  <c r="I820" i="2"/>
  <c r="L820" i="2"/>
  <c r="J823" i="2"/>
  <c r="M823" i="2"/>
  <c r="I823" i="2"/>
  <c r="L823" i="2"/>
  <c r="K832" i="2"/>
  <c r="M836" i="2"/>
  <c r="I836" i="2"/>
  <c r="L836" i="2"/>
  <c r="J839" i="2"/>
  <c r="M839" i="2"/>
  <c r="I839" i="2"/>
  <c r="L839" i="2"/>
  <c r="M848" i="2"/>
  <c r="I848" i="2"/>
  <c r="J848" i="2"/>
  <c r="M860" i="2"/>
  <c r="I860" i="2"/>
  <c r="L860" i="2"/>
  <c r="J860" i="2"/>
  <c r="J863" i="2"/>
  <c r="M863" i="2"/>
  <c r="I863" i="2"/>
  <c r="L863" i="2"/>
  <c r="K863" i="2"/>
  <c r="J872" i="2"/>
  <c r="K872" i="2"/>
  <c r="I872" i="2"/>
  <c r="M872" i="2"/>
  <c r="L872" i="2"/>
  <c r="L680" i="2"/>
  <c r="K681" i="2"/>
  <c r="L684" i="2"/>
  <c r="K685" i="2"/>
  <c r="L688" i="2"/>
  <c r="K689" i="2"/>
  <c r="L692" i="2"/>
  <c r="K693" i="2"/>
  <c r="L696" i="2"/>
  <c r="K697" i="2"/>
  <c r="L700" i="2"/>
  <c r="K701" i="2"/>
  <c r="K705" i="2"/>
  <c r="L708" i="2"/>
  <c r="K709" i="2"/>
  <c r="K713" i="2"/>
  <c r="K717" i="2"/>
  <c r="K721" i="2"/>
  <c r="K725" i="2"/>
  <c r="K729" i="2"/>
  <c r="K733" i="2"/>
  <c r="K737" i="2"/>
  <c r="K741" i="2"/>
  <c r="K745" i="2"/>
  <c r="K749" i="2"/>
  <c r="L757" i="2"/>
  <c r="J757" i="2"/>
  <c r="M757" i="2"/>
  <c r="M760" i="2"/>
  <c r="I760" i="2"/>
  <c r="L760" i="2"/>
  <c r="J763" i="2"/>
  <c r="M763" i="2"/>
  <c r="I763" i="2"/>
  <c r="L763" i="2"/>
  <c r="M776" i="2"/>
  <c r="I776" i="2"/>
  <c r="L776" i="2"/>
  <c r="J779" i="2"/>
  <c r="M779" i="2"/>
  <c r="I779" i="2"/>
  <c r="L779" i="2"/>
  <c r="M792" i="2"/>
  <c r="I792" i="2"/>
  <c r="L792" i="2"/>
  <c r="J795" i="2"/>
  <c r="M795" i="2"/>
  <c r="I795" i="2"/>
  <c r="L795" i="2"/>
  <c r="M808" i="2"/>
  <c r="I808" i="2"/>
  <c r="L808" i="2"/>
  <c r="J811" i="2"/>
  <c r="M811" i="2"/>
  <c r="I811" i="2"/>
  <c r="L811" i="2"/>
  <c r="M824" i="2"/>
  <c r="I824" i="2"/>
  <c r="L824" i="2"/>
  <c r="J827" i="2"/>
  <c r="M827" i="2"/>
  <c r="I827" i="2"/>
  <c r="L827" i="2"/>
  <c r="M840" i="2"/>
  <c r="I840" i="2"/>
  <c r="L840" i="2"/>
  <c r="J843" i="2"/>
  <c r="M843" i="2"/>
  <c r="I843" i="2"/>
  <c r="L843" i="2"/>
  <c r="I680" i="2"/>
  <c r="I684" i="2"/>
  <c r="I688" i="2"/>
  <c r="I692" i="2"/>
  <c r="I696" i="2"/>
  <c r="I700" i="2"/>
  <c r="I704" i="2"/>
  <c r="I708" i="2"/>
  <c r="I712" i="2"/>
  <c r="I716" i="2"/>
  <c r="I720" i="2"/>
  <c r="I724" i="2"/>
  <c r="I728" i="2"/>
  <c r="I732" i="2"/>
  <c r="I736" i="2"/>
  <c r="I740" i="2"/>
  <c r="I744" i="2"/>
  <c r="I748" i="2"/>
  <c r="I752" i="2"/>
  <c r="M754" i="2"/>
  <c r="I754" i="2"/>
  <c r="L754" i="2"/>
  <c r="I755" i="2"/>
  <c r="K759" i="2"/>
  <c r="K760" i="2"/>
  <c r="M764" i="2"/>
  <c r="I764" i="2"/>
  <c r="L764" i="2"/>
  <c r="M767" i="2"/>
  <c r="I767" i="2"/>
  <c r="J767" i="2" s="1"/>
  <c r="L767" i="2"/>
  <c r="K775" i="2"/>
  <c r="K776" i="2"/>
  <c r="M780" i="2"/>
  <c r="I780" i="2"/>
  <c r="L780" i="2"/>
  <c r="J783" i="2"/>
  <c r="M783" i="2"/>
  <c r="I783" i="2"/>
  <c r="L783" i="2"/>
  <c r="K791" i="2"/>
  <c r="K792" i="2"/>
  <c r="M796" i="2"/>
  <c r="I796" i="2"/>
  <c r="L796" i="2"/>
  <c r="J799" i="2"/>
  <c r="M799" i="2"/>
  <c r="I799" i="2"/>
  <c r="L799" i="2"/>
  <c r="K807" i="2"/>
  <c r="K808" i="2"/>
  <c r="M812" i="2"/>
  <c r="I812" i="2"/>
  <c r="L812" i="2"/>
  <c r="J815" i="2"/>
  <c r="M815" i="2"/>
  <c r="I815" i="2"/>
  <c r="L815" i="2"/>
  <c r="K823" i="2"/>
  <c r="K824" i="2"/>
  <c r="M828" i="2"/>
  <c r="I828" i="2"/>
  <c r="L828" i="2"/>
  <c r="J831" i="2"/>
  <c r="M831" i="2"/>
  <c r="I831" i="2"/>
  <c r="L831" i="2"/>
  <c r="K839" i="2"/>
  <c r="K840" i="2"/>
  <c r="L847" i="2"/>
  <c r="K847" i="2"/>
  <c r="I847" i="2"/>
  <c r="I758" i="2"/>
  <c r="M758" i="2"/>
  <c r="J761" i="2"/>
  <c r="I762" i="2"/>
  <c r="M762" i="2"/>
  <c r="J765" i="2"/>
  <c r="I766" i="2"/>
  <c r="M766" i="2"/>
  <c r="J769" i="2"/>
  <c r="I770" i="2"/>
  <c r="M770" i="2"/>
  <c r="J773" i="2"/>
  <c r="I774" i="2"/>
  <c r="M774" i="2"/>
  <c r="J777" i="2"/>
  <c r="I778" i="2"/>
  <c r="M778" i="2"/>
  <c r="J781" i="2"/>
  <c r="I782" i="2"/>
  <c r="M782" i="2"/>
  <c r="J785" i="2"/>
  <c r="I786" i="2"/>
  <c r="M786" i="2"/>
  <c r="J789" i="2"/>
  <c r="I790" i="2"/>
  <c r="M790" i="2"/>
  <c r="J793" i="2"/>
  <c r="I794" i="2"/>
  <c r="M794" i="2"/>
  <c r="J797" i="2"/>
  <c r="I798" i="2"/>
  <c r="M798" i="2"/>
  <c r="J801" i="2"/>
  <c r="I802" i="2"/>
  <c r="M802" i="2"/>
  <c r="J805" i="2"/>
  <c r="I806" i="2"/>
  <c r="M806" i="2"/>
  <c r="J809" i="2"/>
  <c r="I810" i="2"/>
  <c r="M810" i="2"/>
  <c r="J813" i="2"/>
  <c r="I814" i="2"/>
  <c r="M814" i="2"/>
  <c r="J817" i="2"/>
  <c r="I818" i="2"/>
  <c r="M818" i="2"/>
  <c r="J821" i="2"/>
  <c r="I822" i="2"/>
  <c r="M822" i="2"/>
  <c r="J825" i="2"/>
  <c r="I826" i="2"/>
  <c r="M826" i="2"/>
  <c r="J829" i="2"/>
  <c r="I830" i="2"/>
  <c r="M830" i="2"/>
  <c r="J833" i="2"/>
  <c r="I834" i="2"/>
  <c r="M834" i="2"/>
  <c r="J837" i="2"/>
  <c r="I838" i="2"/>
  <c r="M838" i="2"/>
  <c r="J841" i="2"/>
  <c r="I842" i="2"/>
  <c r="M842" i="2"/>
  <c r="M844" i="2"/>
  <c r="I845" i="2"/>
  <c r="K848" i="2"/>
  <c r="L849" i="2"/>
  <c r="J849" i="2"/>
  <c r="M849" i="2"/>
  <c r="I853" i="2"/>
  <c r="K860" i="2"/>
  <c r="I864" i="2"/>
  <c r="L864" i="2"/>
  <c r="J867" i="2"/>
  <c r="M867" i="2"/>
  <c r="I867" i="2"/>
  <c r="L867" i="2"/>
  <c r="M877" i="2"/>
  <c r="I877" i="2"/>
  <c r="L877" i="2"/>
  <c r="K877" i="2"/>
  <c r="J877" i="2"/>
  <c r="M885" i="2"/>
  <c r="I885" i="2"/>
  <c r="L885" i="2"/>
  <c r="K885" i="2"/>
  <c r="J885" i="2"/>
  <c r="M893" i="2"/>
  <c r="I893" i="2"/>
  <c r="L893" i="2"/>
  <c r="K893" i="2"/>
  <c r="J893" i="2"/>
  <c r="M901" i="2"/>
  <c r="I901" i="2"/>
  <c r="L901" i="2"/>
  <c r="K901" i="2"/>
  <c r="J901" i="2"/>
  <c r="M909" i="2"/>
  <c r="I909" i="2"/>
  <c r="L909" i="2"/>
  <c r="K909" i="2"/>
  <c r="J909" i="2"/>
  <c r="K761" i="2"/>
  <c r="J762" i="2"/>
  <c r="K765" i="2"/>
  <c r="K769" i="2"/>
  <c r="K777" i="2"/>
  <c r="J778" i="2"/>
  <c r="K781" i="2"/>
  <c r="J782" i="2"/>
  <c r="K785" i="2"/>
  <c r="J786" i="2"/>
  <c r="K789" i="2"/>
  <c r="J790" i="2"/>
  <c r="K793" i="2"/>
  <c r="J794" i="2"/>
  <c r="K797" i="2"/>
  <c r="K801" i="2"/>
  <c r="J802" i="2"/>
  <c r="K805" i="2"/>
  <c r="J806" i="2"/>
  <c r="K809" i="2"/>
  <c r="K813" i="2"/>
  <c r="K817" i="2"/>
  <c r="K821" i="2"/>
  <c r="J822" i="2"/>
  <c r="K825" i="2"/>
  <c r="J826" i="2"/>
  <c r="K829" i="2"/>
  <c r="J830" i="2"/>
  <c r="K833" i="2"/>
  <c r="J834" i="2"/>
  <c r="K837" i="2"/>
  <c r="K841" i="2"/>
  <c r="J842" i="2"/>
  <c r="I844" i="2"/>
  <c r="K845" i="2"/>
  <c r="J846" i="2"/>
  <c r="J851" i="2"/>
  <c r="L851" i="2"/>
  <c r="M851" i="2"/>
  <c r="M852" i="2"/>
  <c r="I852" i="2"/>
  <c r="L852" i="2"/>
  <c r="J855" i="2"/>
  <c r="M855" i="2"/>
  <c r="I855" i="2"/>
  <c r="L855" i="2"/>
  <c r="M868" i="2"/>
  <c r="I868" i="2"/>
  <c r="L868" i="2"/>
  <c r="J871" i="2"/>
  <c r="M871" i="2"/>
  <c r="I871" i="2"/>
  <c r="L871" i="2"/>
  <c r="J876" i="2"/>
  <c r="M876" i="2"/>
  <c r="I876" i="2"/>
  <c r="L876" i="2"/>
  <c r="K876" i="2"/>
  <c r="J884" i="2"/>
  <c r="M884" i="2"/>
  <c r="I884" i="2"/>
  <c r="L884" i="2"/>
  <c r="K884" i="2"/>
  <c r="J892" i="2"/>
  <c r="I892" i="2"/>
  <c r="L892" i="2"/>
  <c r="K892" i="2"/>
  <c r="J900" i="2"/>
  <c r="M900" i="2"/>
  <c r="I900" i="2"/>
  <c r="L900" i="2"/>
  <c r="K900" i="2"/>
  <c r="J908" i="2"/>
  <c r="M908" i="2"/>
  <c r="I908" i="2"/>
  <c r="L908" i="2"/>
  <c r="K908" i="2"/>
  <c r="L845" i="2"/>
  <c r="L853" i="2"/>
  <c r="J853" i="2"/>
  <c r="M853" i="2"/>
  <c r="M856" i="2"/>
  <c r="I856" i="2"/>
  <c r="L856" i="2"/>
  <c r="J859" i="2"/>
  <c r="M859" i="2"/>
  <c r="I859" i="2"/>
  <c r="L859" i="2"/>
  <c r="I846" i="2"/>
  <c r="M846" i="2"/>
  <c r="I850" i="2"/>
  <c r="M850" i="2"/>
  <c r="I854" i="2"/>
  <c r="M854" i="2"/>
  <c r="J857" i="2"/>
  <c r="I858" i="2"/>
  <c r="M858" i="2"/>
  <c r="J861" i="2"/>
  <c r="I862" i="2"/>
  <c r="M862" i="2"/>
  <c r="J865" i="2"/>
  <c r="I866" i="2"/>
  <c r="M866" i="2"/>
  <c r="J869" i="2"/>
  <c r="I870" i="2"/>
  <c r="M870" i="2"/>
  <c r="J924" i="2"/>
  <c r="M924" i="2"/>
  <c r="I924" i="2"/>
  <c r="L924" i="2"/>
  <c r="K924" i="2"/>
  <c r="K857" i="2"/>
  <c r="K861" i="2"/>
  <c r="K865" i="2"/>
  <c r="K869" i="2"/>
  <c r="M873" i="2"/>
  <c r="I873" i="2"/>
  <c r="L873" i="2"/>
  <c r="J880" i="2"/>
  <c r="M880" i="2"/>
  <c r="I880" i="2"/>
  <c r="M881" i="2"/>
  <c r="I881" i="2"/>
  <c r="L881" i="2"/>
  <c r="J888" i="2"/>
  <c r="M888" i="2"/>
  <c r="I888" i="2"/>
  <c r="M889" i="2"/>
  <c r="I889" i="2"/>
  <c r="L889" i="2"/>
  <c r="J896" i="2"/>
  <c r="M896" i="2"/>
  <c r="I896" i="2"/>
  <c r="M897" i="2"/>
  <c r="I897" i="2"/>
  <c r="L897" i="2"/>
  <c r="J904" i="2"/>
  <c r="M904" i="2"/>
  <c r="I904" i="2"/>
  <c r="M905" i="2"/>
  <c r="I905" i="2"/>
  <c r="L905" i="2"/>
  <c r="J912" i="2"/>
  <c r="M912" i="2"/>
  <c r="I912" i="2"/>
  <c r="M913" i="2"/>
  <c r="I913" i="2"/>
  <c r="L913" i="2"/>
  <c r="L937" i="2"/>
  <c r="J937" i="2"/>
  <c r="J940" i="2"/>
  <c r="M940" i="2"/>
  <c r="I940" i="2"/>
  <c r="L940" i="2"/>
  <c r="K940" i="2"/>
  <c r="L953" i="2"/>
  <c r="J953" i="2"/>
  <c r="J956" i="2"/>
  <c r="M956" i="2"/>
  <c r="I956" i="2"/>
  <c r="L956" i="2"/>
  <c r="K956" i="2"/>
  <c r="M921" i="2"/>
  <c r="J928" i="2"/>
  <c r="M928" i="2"/>
  <c r="I928" i="2"/>
  <c r="L928" i="2"/>
  <c r="M937" i="2"/>
  <c r="J944" i="2"/>
  <c r="M944" i="2"/>
  <c r="I944" i="2"/>
  <c r="L944" i="2"/>
  <c r="M953" i="2"/>
  <c r="M957" i="2"/>
  <c r="I957" i="2"/>
  <c r="L957" i="2"/>
  <c r="J960" i="2"/>
  <c r="M960" i="2"/>
  <c r="I960" i="2"/>
  <c r="L960" i="2"/>
  <c r="M966" i="2"/>
  <c r="I966" i="2"/>
  <c r="L966" i="2"/>
  <c r="J966" i="2"/>
  <c r="J969" i="2"/>
  <c r="M969" i="2"/>
  <c r="I969" i="2"/>
  <c r="L969" i="2"/>
  <c r="K969" i="2"/>
  <c r="K874" i="2"/>
  <c r="K878" i="2"/>
  <c r="K882" i="2"/>
  <c r="K890" i="2"/>
  <c r="K894" i="2"/>
  <c r="K898" i="2"/>
  <c r="K902" i="2"/>
  <c r="K906" i="2"/>
  <c r="K910" i="2"/>
  <c r="L914" i="2"/>
  <c r="J916" i="2"/>
  <c r="M916" i="2"/>
  <c r="I916" i="2"/>
  <c r="L916" i="2"/>
  <c r="M925" i="2"/>
  <c r="J932" i="2"/>
  <c r="M932" i="2"/>
  <c r="I932" i="2"/>
  <c r="L932" i="2"/>
  <c r="M941" i="2"/>
  <c r="J948" i="2"/>
  <c r="M948" i="2"/>
  <c r="I948" i="2"/>
  <c r="L948" i="2"/>
  <c r="K957" i="2"/>
  <c r="M914" i="2"/>
  <c r="J920" i="2"/>
  <c r="M920" i="2"/>
  <c r="I920" i="2"/>
  <c r="L920" i="2"/>
  <c r="K928" i="2"/>
  <c r="M929" i="2"/>
  <c r="J936" i="2"/>
  <c r="M936" i="2"/>
  <c r="I936" i="2"/>
  <c r="L936" i="2"/>
  <c r="K944" i="2"/>
  <c r="M945" i="2"/>
  <c r="J952" i="2"/>
  <c r="M952" i="2"/>
  <c r="I952" i="2"/>
  <c r="L952" i="2"/>
  <c r="K960" i="2"/>
  <c r="J961" i="2"/>
  <c r="L961" i="2"/>
  <c r="K961" i="2"/>
  <c r="I961" i="2"/>
  <c r="I915" i="2"/>
  <c r="M915" i="2"/>
  <c r="K917" i="2"/>
  <c r="J918" i="2"/>
  <c r="I919" i="2"/>
  <c r="M919" i="2"/>
  <c r="K921" i="2"/>
  <c r="J922" i="2"/>
  <c r="I923" i="2"/>
  <c r="M923" i="2"/>
  <c r="K925" i="2"/>
  <c r="J926" i="2"/>
  <c r="I927" i="2"/>
  <c r="M927" i="2"/>
  <c r="K929" i="2"/>
  <c r="J930" i="2"/>
  <c r="I931" i="2"/>
  <c r="M931" i="2"/>
  <c r="K933" i="2"/>
  <c r="J934" i="2"/>
  <c r="I935" i="2"/>
  <c r="M935" i="2"/>
  <c r="K937" i="2"/>
  <c r="J938" i="2"/>
  <c r="I939" i="2"/>
  <c r="M939" i="2"/>
  <c r="K941" i="2"/>
  <c r="J942" i="2"/>
  <c r="I943" i="2"/>
  <c r="M943" i="2"/>
  <c r="K945" i="2"/>
  <c r="J946" i="2"/>
  <c r="I947" i="2"/>
  <c r="M947" i="2"/>
  <c r="J950" i="2"/>
  <c r="I951" i="2"/>
  <c r="M951" i="2"/>
  <c r="K953" i="2"/>
  <c r="J954" i="2"/>
  <c r="I955" i="2"/>
  <c r="M955" i="2"/>
  <c r="J958" i="2"/>
  <c r="I959" i="2"/>
  <c r="K966" i="2"/>
  <c r="M970" i="2"/>
  <c r="I970" i="2"/>
  <c r="L970" i="2"/>
  <c r="J973" i="2"/>
  <c r="M973" i="2"/>
  <c r="I973" i="2"/>
  <c r="L973" i="2"/>
  <c r="L917" i="2"/>
  <c r="K918" i="2"/>
  <c r="J919" i="2"/>
  <c r="L921" i="2"/>
  <c r="K922" i="2"/>
  <c r="J923" i="2"/>
  <c r="K926" i="2"/>
  <c r="L929" i="2"/>
  <c r="K930" i="2"/>
  <c r="L933" i="2"/>
  <c r="K934" i="2"/>
  <c r="K938" i="2"/>
  <c r="J939" i="2"/>
  <c r="L941" i="2"/>
  <c r="K942" i="2"/>
  <c r="J943" i="2"/>
  <c r="L945" i="2"/>
  <c r="K946" i="2"/>
  <c r="J947" i="2"/>
  <c r="K950" i="2"/>
  <c r="K954" i="2"/>
  <c r="K958" i="2"/>
  <c r="M974" i="2"/>
  <c r="I974" i="2"/>
  <c r="L974" i="2"/>
  <c r="J977" i="2"/>
  <c r="M977" i="2"/>
  <c r="I977" i="2"/>
  <c r="I917" i="2"/>
  <c r="I921" i="2"/>
  <c r="I925" i="2"/>
  <c r="I929" i="2"/>
  <c r="I933" i="2"/>
  <c r="I937" i="2"/>
  <c r="I941" i="2"/>
  <c r="I945" i="2"/>
  <c r="I949" i="2"/>
  <c r="I953" i="2"/>
  <c r="J965" i="2"/>
  <c r="M965" i="2"/>
  <c r="I965" i="2"/>
  <c r="L965" i="2"/>
  <c r="K973" i="2"/>
  <c r="K974" i="2"/>
  <c r="M978" i="2"/>
  <c r="I978" i="2"/>
  <c r="L978" i="2"/>
  <c r="L993" i="2"/>
  <c r="J993" i="2"/>
  <c r="J996" i="2"/>
  <c r="M996" i="2"/>
  <c r="I996" i="2"/>
  <c r="K996" i="2"/>
  <c r="K962" i="2"/>
  <c r="J963" i="2"/>
  <c r="I964" i="2"/>
  <c r="M964" i="2"/>
  <c r="J967" i="2"/>
  <c r="I968" i="2"/>
  <c r="M968" i="2"/>
  <c r="J971" i="2"/>
  <c r="I972" i="2"/>
  <c r="M972" i="2"/>
  <c r="J975" i="2"/>
  <c r="I976" i="2"/>
  <c r="M976" i="2"/>
  <c r="J979" i="2"/>
  <c r="K980" i="2"/>
  <c r="J985" i="2"/>
  <c r="M993" i="2"/>
  <c r="J1000" i="2"/>
  <c r="M1000" i="2"/>
  <c r="I1000" i="2"/>
  <c r="L1000" i="2"/>
  <c r="K963" i="2"/>
  <c r="K967" i="2"/>
  <c r="K971" i="2"/>
  <c r="K975" i="2"/>
  <c r="K979" i="2"/>
  <c r="L980" i="2"/>
  <c r="L982" i="2"/>
  <c r="J982" i="2"/>
  <c r="M982" i="2"/>
  <c r="M983" i="2"/>
  <c r="I983" i="2"/>
  <c r="J988" i="2"/>
  <c r="M988" i="2"/>
  <c r="I988" i="2"/>
  <c r="L988" i="2"/>
  <c r="J1001" i="2"/>
  <c r="I1001" i="2"/>
  <c r="M1001" i="2"/>
  <c r="I962" i="2"/>
  <c r="M980" i="2"/>
  <c r="K983" i="2"/>
  <c r="J984" i="2"/>
  <c r="L984" i="2"/>
  <c r="M984" i="2"/>
  <c r="M985" i="2"/>
  <c r="J992" i="2"/>
  <c r="M992" i="2"/>
  <c r="I992" i="2"/>
  <c r="L992" i="2"/>
  <c r="K981" i="2"/>
  <c r="K985" i="2"/>
  <c r="J986" i="2"/>
  <c r="I987" i="2"/>
  <c r="M987" i="2"/>
  <c r="K989" i="2"/>
  <c r="J990" i="2"/>
  <c r="I991" i="2"/>
  <c r="M991" i="2"/>
  <c r="K993" i="2"/>
  <c r="J994" i="2"/>
  <c r="I995" i="2"/>
  <c r="M995" i="2"/>
  <c r="K997" i="2"/>
  <c r="J998" i="2"/>
  <c r="I999" i="2"/>
  <c r="M999" i="2"/>
  <c r="J1003" i="2"/>
  <c r="M1003" i="2"/>
  <c r="I1003" i="2"/>
  <c r="L1003" i="2"/>
  <c r="M1012" i="2"/>
  <c r="J1019" i="2"/>
  <c r="M1019" i="2"/>
  <c r="I1019" i="2"/>
  <c r="L1019" i="2"/>
  <c r="J1020" i="2"/>
  <c r="K986" i="2"/>
  <c r="K990" i="2"/>
  <c r="K994" i="2"/>
  <c r="K998" i="2"/>
  <c r="J1007" i="2"/>
  <c r="M1007" i="2"/>
  <c r="I1007" i="2"/>
  <c r="I981" i="2"/>
  <c r="I985" i="2"/>
  <c r="I989" i="2"/>
  <c r="I993" i="2"/>
  <c r="I997" i="2"/>
  <c r="M1004" i="2"/>
  <c r="J1011" i="2"/>
  <c r="M1011" i="2"/>
  <c r="I1011" i="2"/>
  <c r="L1011" i="2"/>
  <c r="L1031" i="2"/>
  <c r="J1031" i="2"/>
  <c r="I1002" i="2"/>
  <c r="M1002" i="2"/>
  <c r="K1004" i="2"/>
  <c r="J1005" i="2"/>
  <c r="I1006" i="2"/>
  <c r="M1006" i="2"/>
  <c r="K1008" i="2"/>
  <c r="J1009" i="2"/>
  <c r="I1010" i="2"/>
  <c r="M1010" i="2"/>
  <c r="K1012" i="2"/>
  <c r="I1014" i="2"/>
  <c r="M1014" i="2"/>
  <c r="K1016" i="2"/>
  <c r="J1017" i="2"/>
  <c r="I1018" i="2"/>
  <c r="M1018" i="2"/>
  <c r="K1020" i="2"/>
  <c r="J1021" i="2"/>
  <c r="I1022" i="2"/>
  <c r="K1022" i="2" s="1"/>
  <c r="M1022" i="2"/>
  <c r="J1023" i="2"/>
  <c r="M1031" i="2"/>
  <c r="J1046" i="2"/>
  <c r="M1046" i="2"/>
  <c r="I1046" i="2"/>
  <c r="L1046" i="2"/>
  <c r="L1004" i="2"/>
  <c r="K1005" i="2"/>
  <c r="K1009" i="2"/>
  <c r="K1013" i="2"/>
  <c r="J1014" i="2"/>
  <c r="L1016" i="2"/>
  <c r="K1017" i="2"/>
  <c r="K1021" i="2"/>
  <c r="J1026" i="2"/>
  <c r="M1026" i="2"/>
  <c r="I1026" i="2"/>
  <c r="L1026" i="2"/>
  <c r="I1004" i="2"/>
  <c r="I1008" i="2"/>
  <c r="I1012" i="2"/>
  <c r="I1016" i="2"/>
  <c r="I1020" i="2"/>
  <c r="M1023" i="2"/>
  <c r="L1024" i="2"/>
  <c r="J1024" i="2"/>
  <c r="J1030" i="2"/>
  <c r="M1030" i="2"/>
  <c r="I1030" i="2"/>
  <c r="L1030" i="2"/>
  <c r="L1032" i="2"/>
  <c r="J1032" i="2"/>
  <c r="I1032" i="2"/>
  <c r="M1032" i="2"/>
  <c r="M1034" i="2"/>
  <c r="I1034" i="2"/>
  <c r="J1034" i="2" s="1"/>
  <c r="L1034" i="2"/>
  <c r="K1034" i="2"/>
  <c r="K1023" i="2"/>
  <c r="I1025" i="2"/>
  <c r="M1025" i="2"/>
  <c r="K1027" i="2"/>
  <c r="I1029" i="2"/>
  <c r="M1029" i="2"/>
  <c r="K1031" i="2"/>
  <c r="I1033" i="2"/>
  <c r="K1028" i="2"/>
  <c r="L1033" i="2"/>
  <c r="J1042" i="2"/>
  <c r="M1042" i="2"/>
  <c r="I1042" i="2"/>
  <c r="I1023" i="2"/>
  <c r="I1027" i="2"/>
  <c r="I1031" i="2"/>
  <c r="K1033" i="2"/>
  <c r="M1033" i="2"/>
  <c r="J1038" i="2"/>
  <c r="M1038" i="2"/>
  <c r="I1038" i="2"/>
  <c r="K1039" i="2"/>
  <c r="L1035" i="2"/>
  <c r="K1036" i="2"/>
  <c r="L1039" i="2"/>
  <c r="K1040" i="2"/>
  <c r="M1040" i="2" s="1"/>
  <c r="M1043" i="2"/>
  <c r="I1043" i="2"/>
  <c r="L1043" i="2"/>
  <c r="I1035" i="2"/>
  <c r="J1035" i="2" s="1"/>
  <c r="I1039" i="2"/>
  <c r="L1044" i="2"/>
  <c r="K1044" i="2"/>
  <c r="J1044" i="2"/>
  <c r="I1045" i="2"/>
  <c r="J1045" i="2" s="1"/>
  <c r="M1045" i="2"/>
  <c r="L1038" i="2" l="1"/>
  <c r="L1012" i="2"/>
  <c r="K1046" i="2"/>
  <c r="M1039" i="2"/>
  <c r="M1024" i="2"/>
  <c r="L1023" i="2"/>
  <c r="L1007" i="2"/>
  <c r="L1037" i="2"/>
  <c r="O821" i="2"/>
  <c r="O971" i="2"/>
  <c r="O911" i="2"/>
  <c r="U911" i="2" s="1"/>
  <c r="P970" i="2"/>
  <c r="Q818" i="2"/>
  <c r="O562" i="2"/>
  <c r="K970" i="2"/>
  <c r="Q970" i="2" s="1"/>
  <c r="O462" i="2"/>
  <c r="U462" i="2" s="1"/>
  <c r="O626" i="2"/>
  <c r="O145" i="2"/>
  <c r="U145" i="2" s="1"/>
  <c r="O950" i="2"/>
  <c r="U950" i="2" s="1"/>
  <c r="O902" i="2"/>
  <c r="U902" i="2" s="1"/>
  <c r="O801" i="2"/>
  <c r="O765" i="2"/>
  <c r="Q707" i="2"/>
  <c r="O412" i="2"/>
  <c r="U412" i="2" s="1"/>
  <c r="O27" i="2"/>
  <c r="P692" i="2"/>
  <c r="P879" i="2"/>
  <c r="R880" i="2"/>
  <c r="R833" i="2"/>
  <c r="Q619" i="2"/>
  <c r="Q562" i="2"/>
  <c r="R463" i="2"/>
  <c r="O84" i="2"/>
  <c r="R734" i="2"/>
  <c r="O281" i="2"/>
  <c r="U281" i="2" s="1"/>
  <c r="P945" i="2"/>
  <c r="R899" i="2"/>
  <c r="P828" i="2"/>
  <c r="R774" i="2"/>
  <c r="P362" i="2"/>
  <c r="Q530" i="2"/>
  <c r="Q1041" i="2"/>
  <c r="P931" i="2"/>
  <c r="Q977" i="2"/>
  <c r="Q796" i="2"/>
  <c r="P718" i="2"/>
  <c r="Q710" i="2"/>
  <c r="Q641" i="2"/>
  <c r="P1010" i="2"/>
  <c r="Q1011" i="2"/>
  <c r="P874" i="2"/>
  <c r="P866" i="2"/>
  <c r="P862" i="2"/>
  <c r="P774" i="2"/>
  <c r="Q836" i="2"/>
  <c r="Q881" i="2"/>
  <c r="Q888" i="2"/>
  <c r="Q780" i="2"/>
  <c r="R446" i="2"/>
  <c r="O385" i="2"/>
  <c r="U385" i="2" s="1"/>
  <c r="O370" i="2"/>
  <c r="Q873" i="2"/>
  <c r="O865" i="2"/>
  <c r="U865" i="2" s="1"/>
  <c r="O785" i="2"/>
  <c r="U785" i="2" s="1"/>
  <c r="O694" i="2"/>
  <c r="U694" i="2" s="1"/>
  <c r="Q609" i="2"/>
  <c r="O534" i="2"/>
  <c r="U534" i="2" s="1"/>
  <c r="Q490" i="2"/>
  <c r="P346" i="2"/>
  <c r="Q889" i="2"/>
  <c r="P710" i="2"/>
  <c r="Q574" i="2"/>
  <c r="O542" i="2"/>
  <c r="U542" i="2" s="1"/>
  <c r="O538" i="2"/>
  <c r="U538" i="2" s="1"/>
  <c r="O478" i="2"/>
  <c r="U478" i="2" s="1"/>
  <c r="O369" i="2"/>
  <c r="O357" i="2"/>
  <c r="U357" i="2" s="1"/>
  <c r="Q274" i="2"/>
  <c r="Q915" i="2"/>
  <c r="Q418" i="2"/>
  <c r="Q386" i="2"/>
  <c r="O458" i="2"/>
  <c r="U458" i="2" s="1"/>
  <c r="O225" i="2"/>
  <c r="U225" i="2" s="1"/>
  <c r="O164" i="2"/>
  <c r="U164" i="2" s="1"/>
  <c r="O90" i="2"/>
  <c r="U90" i="2" s="1"/>
  <c r="Q1014" i="2"/>
  <c r="O898" i="2"/>
  <c r="U898" i="2" s="1"/>
  <c r="Q1001" i="2"/>
  <c r="P925" i="2"/>
  <c r="Q1024" i="2"/>
  <c r="P875" i="2"/>
  <c r="Q914" i="2"/>
  <c r="O749" i="2"/>
  <c r="U749" i="2" s="1"/>
  <c r="Q1000" i="2"/>
  <c r="Q912" i="2"/>
  <c r="Q617" i="2"/>
  <c r="O497" i="2"/>
  <c r="U497" i="2" s="1"/>
  <c r="O627" i="2"/>
  <c r="U627" i="2" s="1"/>
  <c r="P1045" i="2"/>
  <c r="O261" i="2"/>
  <c r="U261" i="2" s="1"/>
  <c r="O174" i="2"/>
  <c r="U174" i="2" s="1"/>
  <c r="O178" i="2"/>
  <c r="U178" i="2" s="1"/>
  <c r="O405" i="2"/>
  <c r="U405" i="2" s="1"/>
  <c r="P1040" i="2"/>
  <c r="P1029" i="2"/>
  <c r="O1041" i="2"/>
  <c r="P1016" i="2"/>
  <c r="Q1022" i="2"/>
  <c r="Q1006" i="2"/>
  <c r="O930" i="2"/>
  <c r="U930" i="2" s="1"/>
  <c r="O982" i="2"/>
  <c r="U982" i="2" s="1"/>
  <c r="P917" i="2"/>
  <c r="O895" i="2"/>
  <c r="U895" i="2" s="1"/>
  <c r="P882" i="2"/>
  <c r="R846" i="2"/>
  <c r="O809" i="2"/>
  <c r="U809" i="2" s="1"/>
  <c r="P812" i="2"/>
  <c r="Q804" i="2"/>
  <c r="P764" i="2"/>
  <c r="P856" i="2"/>
  <c r="R850" i="2"/>
  <c r="P788" i="2"/>
  <c r="P776" i="2"/>
  <c r="P868" i="2"/>
  <c r="R738" i="2"/>
  <c r="Q739" i="2"/>
  <c r="Q665" i="2"/>
  <c r="Q727" i="2"/>
  <c r="Q518" i="2"/>
  <c r="O443" i="2"/>
  <c r="O709" i="2"/>
  <c r="U709" i="2" s="1"/>
  <c r="Q657" i="2"/>
  <c r="Q506" i="2"/>
  <c r="Q290" i="2"/>
  <c r="R471" i="2"/>
  <c r="Q420" i="2"/>
  <c r="O337" i="2"/>
  <c r="U337" i="2" s="1"/>
  <c r="O289" i="2"/>
  <c r="U289" i="2" s="1"/>
  <c r="O262" i="2"/>
  <c r="U262" i="2" s="1"/>
  <c r="O1037" i="2"/>
  <c r="U1037" i="2" s="1"/>
  <c r="Q1025" i="2"/>
  <c r="P1004" i="2"/>
  <c r="R997" i="2"/>
  <c r="R972" i="2"/>
  <c r="P968" i="2"/>
  <c r="Q965" i="2"/>
  <c r="P955" i="2"/>
  <c r="Q959" i="2"/>
  <c r="R887" i="2"/>
  <c r="O894" i="2"/>
  <c r="U894" i="2" s="1"/>
  <c r="O878" i="2"/>
  <c r="U878" i="2" s="1"/>
  <c r="O837" i="2"/>
  <c r="U837" i="2" s="1"/>
  <c r="Q871" i="2"/>
  <c r="P804" i="2"/>
  <c r="P864" i="2"/>
  <c r="O757" i="2"/>
  <c r="U757" i="2" s="1"/>
  <c r="O643" i="2"/>
  <c r="U643" i="2" s="1"/>
  <c r="O589" i="2"/>
  <c r="O554" i="2"/>
  <c r="U554" i="2" s="1"/>
  <c r="P330" i="2"/>
  <c r="P684" i="2"/>
  <c r="P584" i="2"/>
  <c r="O402" i="2"/>
  <c r="U402" i="2" s="1"/>
  <c r="O373" i="2"/>
  <c r="U373" i="2" s="1"/>
  <c r="O114" i="2"/>
  <c r="U114" i="2" s="1"/>
  <c r="P1033" i="2"/>
  <c r="R935" i="2"/>
  <c r="P957" i="2"/>
  <c r="O883" i="2"/>
  <c r="U883" i="2" s="1"/>
  <c r="P910" i="2"/>
  <c r="Q880" i="2"/>
  <c r="O849" i="2"/>
  <c r="P906" i="2"/>
  <c r="P890" i="2"/>
  <c r="R904" i="2"/>
  <c r="Q870" i="2"/>
  <c r="Q783" i="2"/>
  <c r="P798" i="2"/>
  <c r="P766" i="2"/>
  <c r="P824" i="2"/>
  <c r="O737" i="2"/>
  <c r="U737" i="2" s="1"/>
  <c r="O677" i="2"/>
  <c r="U677" i="2" s="1"/>
  <c r="Q618" i="2"/>
  <c r="Q649" i="2"/>
  <c r="R655" i="2"/>
  <c r="O529" i="2"/>
  <c r="U529" i="2" s="1"/>
  <c r="O461" i="2"/>
  <c r="U461" i="2" s="1"/>
  <c r="O725" i="2"/>
  <c r="U725" i="2" s="1"/>
  <c r="R644" i="2"/>
  <c r="Q482" i="2"/>
  <c r="P665" i="2"/>
  <c r="O242" i="2"/>
  <c r="U242" i="2" s="1"/>
  <c r="O466" i="2"/>
  <c r="U466" i="2" s="1"/>
  <c r="S587" i="2"/>
  <c r="P1037" i="2"/>
  <c r="R1023" i="2"/>
  <c r="P1018" i="2"/>
  <c r="P1006" i="2"/>
  <c r="P999" i="2"/>
  <c r="O980" i="2"/>
  <c r="U980" i="2" s="1"/>
  <c r="O963" i="2"/>
  <c r="U963" i="2" s="1"/>
  <c r="P902" i="2"/>
  <c r="Q1032" i="2"/>
  <c r="Q982" i="2"/>
  <c r="O967" i="2"/>
  <c r="U967" i="2" s="1"/>
  <c r="Q992" i="2"/>
  <c r="Q987" i="2"/>
  <c r="Q976" i="2"/>
  <c r="P935" i="2"/>
  <c r="O1009" i="2"/>
  <c r="U1009" i="2" s="1"/>
  <c r="O729" i="2"/>
  <c r="U729" i="2" s="1"/>
  <c r="O922" i="2"/>
  <c r="U922" i="2" s="1"/>
  <c r="P976" i="2"/>
  <c r="P927" i="2"/>
  <c r="R854" i="2"/>
  <c r="P844" i="2"/>
  <c r="P808" i="2"/>
  <c r="Q995" i="2"/>
  <c r="Q856" i="2"/>
  <c r="R806" i="2"/>
  <c r="R786" i="2"/>
  <c r="P738" i="2"/>
  <c r="Q866" i="2"/>
  <c r="Q786" i="2"/>
  <c r="P850" i="2"/>
  <c r="P836" i="2"/>
  <c r="R810" i="2"/>
  <c r="P796" i="2"/>
  <c r="P772" i="2"/>
  <c r="P690" i="2"/>
  <c r="P680" i="2"/>
  <c r="P881" i="2"/>
  <c r="O851" i="2"/>
  <c r="U851" i="2" s="1"/>
  <c r="R837" i="2"/>
  <c r="O829" i="2"/>
  <c r="U829" i="2" s="1"/>
  <c r="O773" i="2"/>
  <c r="U773" i="2" s="1"/>
  <c r="Q637" i="2"/>
  <c r="Q625" i="2"/>
  <c r="O611" i="2"/>
  <c r="U611" i="2" s="1"/>
  <c r="P820" i="2"/>
  <c r="P780" i="2"/>
  <c r="Q718" i="2"/>
  <c r="Q706" i="2"/>
  <c r="Q633" i="2"/>
  <c r="P748" i="2"/>
  <c r="O717" i="2"/>
  <c r="U717" i="2" s="1"/>
  <c r="O701" i="2"/>
  <c r="U701" i="2" s="1"/>
  <c r="Q651" i="2"/>
  <c r="O570" i="2"/>
  <c r="U570" i="2" s="1"/>
  <c r="Q546" i="2"/>
  <c r="O526" i="2"/>
  <c r="U526" i="2" s="1"/>
  <c r="O490" i="2"/>
  <c r="U490" i="2" s="1"/>
  <c r="P873" i="2"/>
  <c r="Q534" i="2"/>
  <c r="O510" i="2"/>
  <c r="U510" i="2" s="1"/>
  <c r="P987" i="2"/>
  <c r="Q947" i="2"/>
  <c r="O938" i="2"/>
  <c r="U938" i="2" s="1"/>
  <c r="P870" i="2"/>
  <c r="P854" i="2"/>
  <c r="P814" i="2"/>
  <c r="P758" i="2"/>
  <c r="R681" i="2"/>
  <c r="Q920" i="2"/>
  <c r="O761" i="2"/>
  <c r="U761" i="2" s="1"/>
  <c r="Q738" i="2"/>
  <c r="Q1038" i="2"/>
  <c r="P1013" i="2"/>
  <c r="P964" i="2"/>
  <c r="P929" i="2"/>
  <c r="Q853" i="2"/>
  <c r="Q726" i="2"/>
  <c r="O1005" i="2"/>
  <c r="U1005" i="2" s="1"/>
  <c r="O607" i="2"/>
  <c r="U607" i="2" s="1"/>
  <c r="O693" i="2"/>
  <c r="U693" i="2" s="1"/>
  <c r="R685" i="2"/>
  <c r="O493" i="2"/>
  <c r="U493" i="2" s="1"/>
  <c r="P289" i="2"/>
  <c r="Q743" i="2"/>
  <c r="O316" i="2"/>
  <c r="U316" i="2" s="1"/>
  <c r="O224" i="2"/>
  <c r="U224" i="2" s="1"/>
  <c r="O102" i="2"/>
  <c r="U102" i="2" s="1"/>
  <c r="O86" i="2"/>
  <c r="U86" i="2" s="1"/>
  <c r="O146" i="2"/>
  <c r="U146" i="2" s="1"/>
  <c r="O756" i="2"/>
  <c r="U756" i="2" s="1"/>
  <c r="P726" i="2"/>
  <c r="O176" i="2"/>
  <c r="U176" i="2" s="1"/>
  <c r="Q370" i="2"/>
  <c r="P1035" i="2"/>
  <c r="O1017" i="2"/>
  <c r="U1017" i="2" s="1"/>
  <c r="P895" i="2"/>
  <c r="P706" i="2"/>
  <c r="O1028" i="2"/>
  <c r="U1028" i="2" s="1"/>
  <c r="P905" i="2"/>
  <c r="O603" i="2"/>
  <c r="U603" i="2" s="1"/>
  <c r="O537" i="2"/>
  <c r="U537" i="2" s="1"/>
  <c r="O258" i="2"/>
  <c r="U258" i="2" s="1"/>
  <c r="O546" i="2"/>
  <c r="U546" i="2" s="1"/>
  <c r="O914" i="2"/>
  <c r="U914" i="2" s="1"/>
  <c r="O486" i="2"/>
  <c r="U486" i="2" s="1"/>
  <c r="O777" i="2"/>
  <c r="U777" i="2" s="1"/>
  <c r="O733" i="2"/>
  <c r="U733" i="2" s="1"/>
  <c r="O1021" i="2"/>
  <c r="U1021" i="2" s="1"/>
  <c r="Q1042" i="2"/>
  <c r="Q1007" i="2"/>
  <c r="P415" i="2"/>
  <c r="R841" i="2"/>
  <c r="P348" i="2"/>
  <c r="Q402" i="2"/>
  <c r="P886" i="2"/>
  <c r="Q916" i="2"/>
  <c r="P464" i="2"/>
  <c r="Q322" i="2"/>
  <c r="P897" i="2"/>
  <c r="Q1026" i="2"/>
  <c r="O481" i="2"/>
  <c r="U481" i="2" s="1"/>
  <c r="O290" i="2"/>
  <c r="U290" i="2" s="1"/>
  <c r="O681" i="2"/>
  <c r="P770" i="2"/>
  <c r="Q849" i="2"/>
  <c r="P941" i="2"/>
  <c r="O998" i="2"/>
  <c r="U998" i="2" s="1"/>
  <c r="J1028" i="2"/>
  <c r="P1028" i="2" s="1"/>
  <c r="O553" i="2"/>
  <c r="U553" i="2" s="1"/>
  <c r="J553" i="2"/>
  <c r="P553" i="2" s="1"/>
  <c r="K773" i="2"/>
  <c r="Q773" i="2" s="1"/>
  <c r="K602" i="2"/>
  <c r="Q602" i="2" s="1"/>
  <c r="P1012" i="2"/>
  <c r="Q978" i="2"/>
  <c r="O887" i="2"/>
  <c r="U887" i="2" s="1"/>
  <c r="P810" i="2"/>
  <c r="R866" i="2"/>
  <c r="O857" i="2"/>
  <c r="U857" i="2" s="1"/>
  <c r="R790" i="2"/>
  <c r="O975" i="2"/>
  <c r="U975" i="2" s="1"/>
  <c r="R926" i="2"/>
  <c r="O918" i="2"/>
  <c r="U918" i="2" s="1"/>
  <c r="Q834" i="2"/>
  <c r="Q770" i="2"/>
  <c r="O890" i="2"/>
  <c r="U890" i="2" s="1"/>
  <c r="V890" i="2" s="1"/>
  <c r="Q842" i="2"/>
  <c r="P694" i="2"/>
  <c r="Q867" i="2"/>
  <c r="R698" i="2"/>
  <c r="Q788" i="2"/>
  <c r="Q762" i="2"/>
  <c r="R674" i="2"/>
  <c r="O406" i="2"/>
  <c r="U406" i="2" s="1"/>
  <c r="P394" i="2"/>
  <c r="Q338" i="2"/>
  <c r="R865" i="2"/>
  <c r="R821" i="2"/>
  <c r="O813" i="2"/>
  <c r="U813" i="2" s="1"/>
  <c r="R785" i="2"/>
  <c r="Q694" i="2"/>
  <c r="R628" i="2"/>
  <c r="P573" i="2"/>
  <c r="Q554" i="2"/>
  <c r="Q526" i="2"/>
  <c r="O498" i="2"/>
  <c r="U498" i="2" s="1"/>
  <c r="O474" i="2"/>
  <c r="U474" i="2" s="1"/>
  <c r="P722" i="2"/>
  <c r="P714" i="2"/>
  <c r="Q695" i="2"/>
  <c r="Q582" i="2"/>
  <c r="Q498" i="2"/>
  <c r="O306" i="2"/>
  <c r="U306" i="2" s="1"/>
  <c r="P736" i="2"/>
  <c r="Q442" i="2"/>
  <c r="R663" i="2"/>
  <c r="Q510" i="2"/>
  <c r="P426" i="2"/>
  <c r="P298" i="2"/>
  <c r="Q932" i="2"/>
  <c r="O513" i="2"/>
  <c r="U513" i="2" s="1"/>
  <c r="P974" i="2"/>
  <c r="Q896" i="2"/>
  <c r="R809" i="2"/>
  <c r="R1041" i="2"/>
  <c r="P921" i="2"/>
  <c r="R777" i="2"/>
  <c r="P716" i="2"/>
  <c r="Q354" i="2"/>
  <c r="O265" i="2"/>
  <c r="U265" i="2" s="1"/>
  <c r="O521" i="2"/>
  <c r="U521" i="2" s="1"/>
  <c r="P319" i="2"/>
  <c r="R582" i="2"/>
  <c r="O841" i="2"/>
  <c r="U841" i="2" s="1"/>
  <c r="R648" i="2"/>
  <c r="O74" i="2"/>
  <c r="U74" i="2" s="1"/>
  <c r="P898" i="2"/>
  <c r="Q811" i="2"/>
  <c r="R611" i="2"/>
  <c r="Q936" i="2"/>
  <c r="O424" i="2"/>
  <c r="U424" i="2" s="1"/>
  <c r="P913" i="2"/>
  <c r="Q356" i="2"/>
  <c r="Q754" i="2"/>
  <c r="Q846" i="2"/>
  <c r="Q855" i="2"/>
  <c r="P933" i="2"/>
  <c r="P972" i="2"/>
  <c r="R1045" i="2"/>
  <c r="S1013" i="2"/>
  <c r="R1021" i="2"/>
  <c r="R1002" i="2"/>
  <c r="R967" i="2"/>
  <c r="R963" i="2"/>
  <c r="R949" i="2"/>
  <c r="R922" i="2"/>
  <c r="R968" i="2"/>
  <c r="R925" i="2"/>
  <c r="R830" i="2"/>
  <c r="S917" i="2"/>
  <c r="R842" i="2"/>
  <c r="R826" i="2"/>
  <c r="R778" i="2"/>
  <c r="R762" i="2"/>
  <c r="R838" i="2"/>
  <c r="R848" i="2"/>
  <c r="R773" i="2"/>
  <c r="R745" i="2"/>
  <c r="R729" i="2"/>
  <c r="S704" i="2"/>
  <c r="R682" i="2"/>
  <c r="R720" i="2"/>
  <c r="R709" i="2"/>
  <c r="R678" i="2"/>
  <c r="R701" i="2"/>
  <c r="R586" i="2"/>
  <c r="R732" i="2"/>
  <c r="R615" i="2"/>
  <c r="S534" i="2"/>
  <c r="R660" i="2"/>
  <c r="R651" i="2"/>
  <c r="R600" i="2"/>
  <c r="R994" i="2"/>
  <c r="R990" i="2"/>
  <c r="R942" i="2"/>
  <c r="R907" i="2"/>
  <c r="R870" i="2"/>
  <c r="R912" i="2"/>
  <c r="R888" i="2"/>
  <c r="R801" i="2"/>
  <c r="R902" i="2"/>
  <c r="R813" i="2"/>
  <c r="R794" i="2"/>
  <c r="R862" i="2"/>
  <c r="R825" i="2"/>
  <c r="R793" i="2"/>
  <c r="S781" i="2"/>
  <c r="R761" i="2"/>
  <c r="R894" i="2"/>
  <c r="R742" i="2"/>
  <c r="R724" i="2"/>
  <c r="R741" i="2"/>
  <c r="R704" i="2"/>
  <c r="R733" i="2"/>
  <c r="R717" i="2"/>
  <c r="R589" i="2"/>
  <c r="R690" i="2"/>
  <c r="R672" i="2"/>
  <c r="R640" i="2"/>
  <c r="R631" i="2"/>
  <c r="R578" i="2"/>
  <c r="S470" i="2"/>
  <c r="R612" i="2"/>
  <c r="R436" i="2"/>
  <c r="R619" i="2"/>
  <c r="R1027" i="2"/>
  <c r="R1028" i="2"/>
  <c r="R1009" i="2"/>
  <c r="R1018" i="2"/>
  <c r="R989" i="2"/>
  <c r="R987" i="2"/>
  <c r="R979" i="2"/>
  <c r="R947" i="2"/>
  <c r="R943" i="2"/>
  <c r="R930" i="2"/>
  <c r="R939" i="2"/>
  <c r="R879" i="2"/>
  <c r="R896" i="2"/>
  <c r="R798" i="2"/>
  <c r="R766" i="2"/>
  <c r="R829" i="2"/>
  <c r="R781" i="2"/>
  <c r="R765" i="2"/>
  <c r="R878" i="2"/>
  <c r="R910" i="2"/>
  <c r="R752" i="2"/>
  <c r="R725" i="2"/>
  <c r="R749" i="2"/>
  <c r="R730" i="2"/>
  <c r="R702" i="2"/>
  <c r="R623" i="2"/>
  <c r="R592" i="2"/>
  <c r="R667" i="2"/>
  <c r="R616" i="2"/>
  <c r="Q335" i="2"/>
  <c r="O789" i="2"/>
  <c r="U789" i="2" s="1"/>
  <c r="R722" i="2"/>
  <c r="P410" i="2"/>
  <c r="O226" i="2"/>
  <c r="U226" i="2" s="1"/>
  <c r="O169" i="2"/>
  <c r="U169" i="2" s="1"/>
  <c r="R999" i="2"/>
  <c r="O148" i="2"/>
  <c r="U148" i="2" s="1"/>
  <c r="Q1003" i="2"/>
  <c r="O954" i="2"/>
  <c r="U954" i="2" s="1"/>
  <c r="P696" i="2"/>
  <c r="P1025" i="2"/>
  <c r="R985" i="2"/>
  <c r="P911" i="2"/>
  <c r="Q799" i="2"/>
  <c r="O994" i="2"/>
  <c r="U994" i="2" s="1"/>
  <c r="O98" i="2"/>
  <c r="U98" i="2" s="1"/>
  <c r="O1013" i="2"/>
  <c r="U1013" i="2" s="1"/>
  <c r="Q585" i="2"/>
  <c r="P887" i="2"/>
  <c r="P838" i="2"/>
  <c r="R689" i="2"/>
  <c r="Q904" i="2"/>
  <c r="S514" i="2"/>
  <c r="O1024" i="2"/>
  <c r="U1024" i="2" s="1"/>
  <c r="R1020" i="2"/>
  <c r="P1002" i="2"/>
  <c r="P995" i="2"/>
  <c r="P949" i="2"/>
  <c r="R903" i="2"/>
  <c r="Q897" i="2"/>
  <c r="R962" i="2"/>
  <c r="Q1018" i="2"/>
  <c r="S902" i="2"/>
  <c r="R995" i="2"/>
  <c r="O986" i="2"/>
  <c r="U986" i="2" s="1"/>
  <c r="R834" i="2"/>
  <c r="R814" i="2"/>
  <c r="R740" i="2"/>
  <c r="P734" i="2"/>
  <c r="R895" i="2"/>
  <c r="Q868" i="2"/>
  <c r="Q828" i="2"/>
  <c r="Q764" i="2"/>
  <c r="P732" i="2"/>
  <c r="Q826" i="2"/>
  <c r="Q812" i="2"/>
  <c r="Q722" i="2"/>
  <c r="Q690" i="2"/>
  <c r="Q514" i="2"/>
  <c r="O494" i="2"/>
  <c r="U494" i="2" s="1"/>
  <c r="R77" i="2"/>
  <c r="O421" i="2"/>
  <c r="U421" i="2" s="1"/>
  <c r="O280" i="2"/>
  <c r="U280" i="2" s="1"/>
  <c r="Q271" i="2"/>
  <c r="R694" i="2"/>
  <c r="Q642" i="2"/>
  <c r="O502" i="2"/>
  <c r="U502" i="2" s="1"/>
  <c r="O344" i="2"/>
  <c r="U344" i="2" s="1"/>
  <c r="Q566" i="2"/>
  <c r="Q502" i="2"/>
  <c r="O238" i="2"/>
  <c r="Q682" i="2"/>
  <c r="O326" i="2"/>
  <c r="U326" i="2" s="1"/>
  <c r="K121" i="2"/>
  <c r="Q121" i="2" s="1"/>
  <c r="O663" i="2"/>
  <c r="U663" i="2" s="1"/>
  <c r="P367" i="2"/>
  <c r="R1029" i="2"/>
  <c r="P883" i="2"/>
  <c r="Q711" i="2"/>
  <c r="Q586" i="2"/>
  <c r="P1043" i="2"/>
  <c r="Q742" i="2"/>
  <c r="R596" i="2"/>
  <c r="R693" i="2"/>
  <c r="O590" i="2"/>
  <c r="U590" i="2" s="1"/>
  <c r="O348" i="2"/>
  <c r="U348" i="2" s="1"/>
  <c r="P337" i="2"/>
  <c r="O312" i="2"/>
  <c r="U312" i="2" s="1"/>
  <c r="R639" i="2"/>
  <c r="O518" i="2"/>
  <c r="U518" i="2" s="1"/>
  <c r="O296" i="2"/>
  <c r="U296" i="2" s="1"/>
  <c r="Q756" i="2"/>
  <c r="R635" i="2"/>
  <c r="O482" i="2"/>
  <c r="U482" i="2" s="1"/>
  <c r="O325" i="2"/>
  <c r="U325" i="2" s="1"/>
  <c r="O160" i="2"/>
  <c r="U160" i="2" s="1"/>
  <c r="R325" i="2"/>
  <c r="P1027" i="2"/>
  <c r="P698" i="2"/>
  <c r="O469" i="2"/>
  <c r="U469" i="2" s="1"/>
  <c r="R964" i="2"/>
  <c r="O674" i="2"/>
  <c r="U674" i="2" s="1"/>
  <c r="O593" i="2"/>
  <c r="U593" i="2" s="1"/>
  <c r="O545" i="2"/>
  <c r="U545" i="2" s="1"/>
  <c r="O505" i="2"/>
  <c r="U505" i="2" s="1"/>
  <c r="Q650" i="2"/>
  <c r="P997" i="2"/>
  <c r="O313" i="2"/>
  <c r="U313" i="2" s="1"/>
  <c r="Q815" i="2"/>
  <c r="O438" i="2"/>
  <c r="U438" i="2" s="1"/>
  <c r="O277" i="2"/>
  <c r="U277" i="2" s="1"/>
  <c r="O94" i="2"/>
  <c r="U94" i="2" s="1"/>
  <c r="Q952" i="2"/>
  <c r="O659" i="2"/>
  <c r="U659" i="2" s="1"/>
  <c r="O341" i="2"/>
  <c r="U341" i="2" s="1"/>
  <c r="R125" i="2"/>
  <c r="P978" i="2"/>
  <c r="P903" i="2"/>
  <c r="Q831" i="2"/>
  <c r="Q767" i="2"/>
  <c r="R714" i="2"/>
  <c r="O658" i="2"/>
  <c r="U658" i="2" s="1"/>
  <c r="S418" i="2"/>
  <c r="O1036" i="2"/>
  <c r="U1036" i="2" s="1"/>
  <c r="R1025" i="2"/>
  <c r="R959" i="2"/>
  <c r="O869" i="2"/>
  <c r="U869" i="2" s="1"/>
  <c r="R861" i="2"/>
  <c r="O825" i="2"/>
  <c r="U825" i="2" s="1"/>
  <c r="R746" i="2"/>
  <c r="O741" i="2"/>
  <c r="U741" i="2" s="1"/>
  <c r="Q948" i="2"/>
  <c r="R817" i="2"/>
  <c r="Q913" i="2"/>
  <c r="R770" i="2"/>
  <c r="P746" i="2"/>
  <c r="P582" i="2"/>
  <c r="R664" i="2"/>
  <c r="O615" i="2"/>
  <c r="U615" i="2" s="1"/>
  <c r="R721" i="2"/>
  <c r="R705" i="2"/>
  <c r="O1040" i="2"/>
  <c r="U1040" i="2" s="1"/>
  <c r="O891" i="2"/>
  <c r="U891" i="2" s="1"/>
  <c r="R858" i="2"/>
  <c r="Q864" i="2"/>
  <c r="O882" i="2"/>
  <c r="U882" i="2" s="1"/>
  <c r="O805" i="2"/>
  <c r="U805" i="2" s="1"/>
  <c r="R797" i="2"/>
  <c r="O769" i="2"/>
  <c r="U769" i="2" s="1"/>
  <c r="Q778" i="2"/>
  <c r="P760" i="2"/>
  <c r="P756" i="2"/>
  <c r="O713" i="2"/>
  <c r="U713" i="2" s="1"/>
  <c r="O697" i="2"/>
  <c r="U697" i="2" s="1"/>
  <c r="R656" i="2"/>
  <c r="L1013" i="2"/>
  <c r="R1013" i="2" s="1"/>
  <c r="O879" i="2"/>
  <c r="U879" i="2" s="1"/>
  <c r="P907" i="2"/>
  <c r="Q634" i="2"/>
  <c r="Q626" i="2"/>
  <c r="P682" i="2"/>
  <c r="Q673" i="2"/>
  <c r="S593" i="2"/>
  <c r="O47" i="2"/>
  <c r="U47" i="2" s="1"/>
  <c r="Q984" i="2"/>
  <c r="K949" i="2"/>
  <c r="Q949" i="2" s="1"/>
  <c r="R976" i="2"/>
  <c r="S926" i="2"/>
  <c r="O903" i="2"/>
  <c r="U903" i="2" s="1"/>
  <c r="Q931" i="2"/>
  <c r="S878" i="2"/>
  <c r="S882" i="2"/>
  <c r="S713" i="2"/>
  <c r="Q603" i="2"/>
  <c r="Q558" i="2"/>
  <c r="S546" i="2"/>
  <c r="O360" i="2"/>
  <c r="U360" i="2" s="1"/>
  <c r="O430" i="2"/>
  <c r="U430" i="2" s="1"/>
  <c r="S110" i="2"/>
  <c r="R1037" i="2"/>
  <c r="S1021" i="2"/>
  <c r="S1008" i="2"/>
  <c r="L977" i="2"/>
  <c r="R977" i="2" s="1"/>
  <c r="P981" i="2"/>
  <c r="S986" i="2"/>
  <c r="Q968" i="2"/>
  <c r="R938" i="2"/>
  <c r="O958" i="2"/>
  <c r="U958" i="2" s="1"/>
  <c r="R927" i="2"/>
  <c r="S883" i="2"/>
  <c r="S886" i="2"/>
  <c r="S898" i="2"/>
  <c r="S833" i="2"/>
  <c r="S825" i="2"/>
  <c r="S689" i="2"/>
  <c r="S677" i="2"/>
  <c r="Q601" i="2"/>
  <c r="Q550" i="2"/>
  <c r="S626" i="2"/>
  <c r="P720" i="2"/>
  <c r="O610" i="2"/>
  <c r="U610" i="2" s="1"/>
  <c r="S433" i="2"/>
  <c r="O401" i="2"/>
  <c r="U401" i="2" s="1"/>
  <c r="R157" i="2"/>
  <c r="O264" i="2"/>
  <c r="U264" i="2" s="1"/>
  <c r="R1036" i="2"/>
  <c r="R998" i="2"/>
  <c r="P915" i="2"/>
  <c r="P899" i="2"/>
  <c r="P894" i="2"/>
  <c r="R919" i="2"/>
  <c r="P991" i="2"/>
  <c r="O984" i="2"/>
  <c r="U984" i="2" s="1"/>
  <c r="R971" i="2"/>
  <c r="R891" i="2"/>
  <c r="R1006" i="2"/>
  <c r="P989" i="2"/>
  <c r="R986" i="2"/>
  <c r="O886" i="2"/>
  <c r="U886" i="2" s="1"/>
  <c r="Q859" i="2"/>
  <c r="P750" i="2"/>
  <c r="P742" i="2"/>
  <c r="P730" i="2"/>
  <c r="R918" i="2"/>
  <c r="Q862" i="2"/>
  <c r="O874" i="2"/>
  <c r="U874" i="2" s="1"/>
  <c r="Q810" i="2"/>
  <c r="R716" i="2"/>
  <c r="S997" i="2"/>
  <c r="S910" i="2"/>
  <c r="S869" i="2"/>
  <c r="S749" i="2"/>
  <c r="S736" i="2"/>
  <c r="S741" i="2"/>
  <c r="S599" i="2"/>
  <c r="P586" i="2"/>
  <c r="S566" i="2"/>
  <c r="O530" i="2"/>
  <c r="U530" i="2" s="1"/>
  <c r="S502" i="2"/>
  <c r="O322" i="2"/>
  <c r="U322" i="2" s="1"/>
  <c r="O305" i="2"/>
  <c r="U305" i="2" s="1"/>
  <c r="Q113" i="2"/>
  <c r="O77" i="2"/>
  <c r="U77" i="2" s="1"/>
  <c r="Q851" i="2"/>
  <c r="R805" i="2"/>
  <c r="R769" i="2"/>
  <c r="P752" i="2"/>
  <c r="Q658" i="2"/>
  <c r="Q844" i="2"/>
  <c r="R713" i="2"/>
  <c r="R697" i="2"/>
  <c r="Q580" i="2"/>
  <c r="P442" i="2"/>
  <c r="P314" i="2"/>
  <c r="O861" i="2"/>
  <c r="U861" i="2" s="1"/>
  <c r="Q757" i="2"/>
  <c r="Q494" i="2"/>
  <c r="O389" i="2"/>
  <c r="U389" i="2" s="1"/>
  <c r="Q478" i="2"/>
  <c r="O80" i="2"/>
  <c r="U80" i="2" s="1"/>
  <c r="R736" i="2"/>
  <c r="Q342" i="2"/>
  <c r="O144" i="2"/>
  <c r="U144" i="2" s="1"/>
  <c r="O328" i="2"/>
  <c r="U328" i="2" s="1"/>
  <c r="P983" i="2"/>
  <c r="O946" i="2"/>
  <c r="U946" i="2" s="1"/>
  <c r="S793" i="2"/>
  <c r="R750" i="2"/>
  <c r="Q750" i="2"/>
  <c r="Q679" i="2"/>
  <c r="R607" i="2"/>
  <c r="O454" i="2"/>
  <c r="U454" i="2" s="1"/>
  <c r="P213" i="2"/>
  <c r="O906" i="2"/>
  <c r="U906" i="2" s="1"/>
  <c r="O667" i="2"/>
  <c r="U667" i="2" s="1"/>
  <c r="O392" i="2"/>
  <c r="U392" i="2" s="1"/>
  <c r="R955" i="2"/>
  <c r="P688" i="2"/>
  <c r="R951" i="2"/>
  <c r="Q905" i="2"/>
  <c r="R822" i="2"/>
  <c r="O833" i="2"/>
  <c r="U833" i="2" s="1"/>
  <c r="O797" i="2"/>
  <c r="U797" i="2" s="1"/>
  <c r="R706" i="2"/>
  <c r="R624" i="2"/>
  <c r="Q794" i="2"/>
  <c r="R671" i="2"/>
  <c r="O721" i="2"/>
  <c r="U721" i="2" s="1"/>
  <c r="O655" i="2"/>
  <c r="U655" i="2" s="1"/>
  <c r="R608" i="2"/>
  <c r="O558" i="2"/>
  <c r="U558" i="2" s="1"/>
  <c r="P273" i="2"/>
  <c r="O817" i="2"/>
  <c r="U817" i="2" s="1"/>
  <c r="O781" i="2"/>
  <c r="U781" i="2" s="1"/>
  <c r="O623" i="2"/>
  <c r="U623" i="2" s="1"/>
  <c r="R710" i="2"/>
  <c r="Q610" i="2"/>
  <c r="Q542" i="2"/>
  <c r="P217" i="2"/>
  <c r="O130" i="2"/>
  <c r="U130" i="2" s="1"/>
  <c r="O418" i="2"/>
  <c r="U418" i="2" s="1"/>
  <c r="Q404" i="2"/>
  <c r="O244" i="2"/>
  <c r="U244" i="2" s="1"/>
  <c r="O210" i="2"/>
  <c r="U210" i="2" s="1"/>
  <c r="J210" i="2"/>
  <c r="P210" i="2" s="1"/>
  <c r="Q723" i="2"/>
  <c r="O273" i="2"/>
  <c r="U273" i="2" s="1"/>
  <c r="O489" i="2"/>
  <c r="U489" i="2" s="1"/>
  <c r="R455" i="2"/>
  <c r="O635" i="2"/>
  <c r="U635" i="2" s="1"/>
  <c r="O408" i="2"/>
  <c r="U408" i="2" s="1"/>
  <c r="P170" i="2"/>
  <c r="P702" i="2"/>
  <c r="O599" i="2"/>
  <c r="U599" i="2" s="1"/>
  <c r="Q399" i="2"/>
  <c r="Q257" i="2"/>
  <c r="O222" i="2"/>
  <c r="U222" i="2" s="1"/>
  <c r="Q779" i="2"/>
  <c r="P509" i="2"/>
  <c r="O422" i="2"/>
  <c r="U422" i="2" s="1"/>
  <c r="R411" i="2"/>
  <c r="P344" i="2"/>
  <c r="Q100" i="2"/>
  <c r="P1039" i="2"/>
  <c r="Q1030" i="2"/>
  <c r="P1008" i="2"/>
  <c r="R1014" i="2"/>
  <c r="O990" i="2"/>
  <c r="U990" i="2" s="1"/>
  <c r="P891" i="2"/>
  <c r="S894" i="2"/>
  <c r="R883" i="2"/>
  <c r="O910" i="2"/>
  <c r="U910" i="2" s="1"/>
  <c r="V910" i="2" s="1"/>
  <c r="K852" i="2"/>
  <c r="Q852" i="2" s="1"/>
  <c r="R869" i="2"/>
  <c r="S658" i="2"/>
  <c r="P840" i="2"/>
  <c r="Q854" i="2"/>
  <c r="Q635" i="2"/>
  <c r="Q820" i="2"/>
  <c r="S737" i="2"/>
  <c r="O651" i="2"/>
  <c r="U651" i="2" s="1"/>
  <c r="O390" i="2"/>
  <c r="U390" i="2" s="1"/>
  <c r="M390" i="2"/>
  <c r="S390" i="2" s="1"/>
  <c r="Q474" i="2"/>
  <c r="S305" i="2"/>
  <c r="Q306" i="2"/>
  <c r="O278" i="2"/>
  <c r="U278" i="2" s="1"/>
  <c r="P103" i="2"/>
  <c r="O201" i="2"/>
  <c r="U201" i="2" s="1"/>
  <c r="O506" i="2"/>
  <c r="U506" i="2" s="1"/>
  <c r="Q843" i="2"/>
  <c r="O745" i="2"/>
  <c r="U745" i="2" s="1"/>
  <c r="P708" i="2"/>
  <c r="O514" i="2"/>
  <c r="U514" i="2" s="1"/>
  <c r="R599" i="2"/>
  <c r="O569" i="2"/>
  <c r="U569" i="2" s="1"/>
  <c r="R594" i="2"/>
  <c r="O473" i="2"/>
  <c r="U473" i="2" s="1"/>
  <c r="O409" i="2"/>
  <c r="U409" i="2" s="1"/>
  <c r="P352" i="2"/>
  <c r="O639" i="2"/>
  <c r="U639" i="2" s="1"/>
  <c r="O345" i="2"/>
  <c r="U345" i="2" s="1"/>
  <c r="Q1043" i="2"/>
  <c r="R950" i="2"/>
  <c r="R915" i="2"/>
  <c r="R958" i="2"/>
  <c r="O934" i="2"/>
  <c r="U934" i="2" s="1"/>
  <c r="P889" i="2"/>
  <c r="P845" i="2"/>
  <c r="Q802" i="2"/>
  <c r="P678" i="2"/>
  <c r="R686" i="2"/>
  <c r="Q678" i="2"/>
  <c r="Q458" i="2"/>
  <c r="Q466" i="2"/>
  <c r="P454" i="2"/>
  <c r="O574" i="2"/>
  <c r="U574" i="2" s="1"/>
  <c r="S895" i="2"/>
  <c r="R886" i="2"/>
  <c r="Q772" i="2"/>
  <c r="Q666" i="2"/>
  <c r="O647" i="2"/>
  <c r="U647" i="2" s="1"/>
  <c r="S631" i="2"/>
  <c r="S681" i="2"/>
  <c r="R632" i="2"/>
  <c r="R748" i="2"/>
  <c r="O705" i="2"/>
  <c r="U705" i="2" s="1"/>
  <c r="Q570" i="2"/>
  <c r="O522" i="2"/>
  <c r="U522" i="2" s="1"/>
  <c r="Q486" i="2"/>
  <c r="P328" i="2"/>
  <c r="R286" i="2"/>
  <c r="R789" i="2"/>
  <c r="O642" i="2"/>
  <c r="U642" i="2" s="1"/>
  <c r="Q522" i="2"/>
  <c r="Q470" i="2"/>
  <c r="O309" i="2"/>
  <c r="U309" i="2" s="1"/>
  <c r="R718" i="2"/>
  <c r="Q538" i="2"/>
  <c r="O158" i="2"/>
  <c r="U158" i="2" s="1"/>
  <c r="Q276" i="2"/>
  <c r="O153" i="2"/>
  <c r="U153" i="2" s="1"/>
  <c r="O386" i="2"/>
  <c r="U386" i="2" s="1"/>
  <c r="S663" i="2"/>
  <c r="P183" i="2"/>
  <c r="P704" i="2"/>
  <c r="S809" i="2"/>
  <c r="Q544" i="2"/>
  <c r="O550" i="2"/>
  <c r="U550" i="2" s="1"/>
  <c r="O434" i="2"/>
  <c r="U434" i="2" s="1"/>
  <c r="O380" i="2"/>
  <c r="U380" i="2" s="1"/>
  <c r="R1017" i="2"/>
  <c r="K886" i="2"/>
  <c r="Q886" i="2" s="1"/>
  <c r="O875" i="2"/>
  <c r="U875" i="2" s="1"/>
  <c r="R911" i="2"/>
  <c r="R875" i="2"/>
  <c r="O619" i="2"/>
  <c r="U619" i="2" s="1"/>
  <c r="P686" i="2"/>
  <c r="O587" i="2"/>
  <c r="U587" i="2" s="1"/>
  <c r="O566" i="2"/>
  <c r="U566" i="2" s="1"/>
  <c r="O671" i="2"/>
  <c r="U671" i="2" s="1"/>
  <c r="R141" i="2"/>
  <c r="R87" i="2"/>
  <c r="P99" i="2"/>
  <c r="Q282" i="2"/>
  <c r="P384" i="2"/>
  <c r="Q137" i="2"/>
  <c r="Q171" i="2"/>
  <c r="R527" i="2"/>
  <c r="Q145" i="2"/>
  <c r="Q225" i="2"/>
  <c r="Q170" i="2"/>
  <c r="R212" i="2"/>
  <c r="R241" i="2"/>
  <c r="R579" i="2"/>
  <c r="P105" i="2"/>
  <c r="Q146" i="2"/>
  <c r="P312" i="2"/>
  <c r="Q105" i="2"/>
  <c r="P113" i="2"/>
  <c r="Q394" i="2"/>
  <c r="R91" i="2"/>
  <c r="P167" i="2"/>
  <c r="P364" i="2"/>
  <c r="Q209" i="2"/>
  <c r="Q464" i="2"/>
  <c r="Q504" i="2"/>
  <c r="P333" i="2"/>
  <c r="R341" i="2"/>
  <c r="Q451" i="2"/>
  <c r="R80" i="2"/>
  <c r="P301" i="2"/>
  <c r="P192" i="2"/>
  <c r="R217" i="2"/>
  <c r="R233" i="2"/>
  <c r="P304" i="2"/>
  <c r="R318" i="2"/>
  <c r="P385" i="2"/>
  <c r="P250" i="2"/>
  <c r="P412" i="2"/>
  <c r="P533" i="2"/>
  <c r="Q568" i="2"/>
  <c r="R132" i="2"/>
  <c r="R161" i="2"/>
  <c r="R196" i="2"/>
  <c r="Q303" i="2"/>
  <c r="P316" i="2"/>
  <c r="L220" i="2"/>
  <c r="R220" i="2" s="1"/>
  <c r="O979" i="2"/>
  <c r="U979" i="2" s="1"/>
  <c r="P951" i="2"/>
  <c r="P878" i="2"/>
  <c r="P858" i="2"/>
  <c r="P818" i="2"/>
  <c r="S761" i="2"/>
  <c r="R647" i="2"/>
  <c r="P1041" i="2"/>
  <c r="R981" i="2"/>
  <c r="Q734" i="2"/>
  <c r="P959" i="2"/>
  <c r="R389" i="2"/>
  <c r="Q199" i="2"/>
  <c r="R603" i="2"/>
  <c r="Q584" i="2"/>
  <c r="P424" i="2"/>
  <c r="R373" i="2"/>
  <c r="O254" i="2"/>
  <c r="U254" i="2" s="1"/>
  <c r="R180" i="2"/>
  <c r="O631" i="2"/>
  <c r="U631" i="2" s="1"/>
  <c r="Q319" i="2"/>
  <c r="Q266" i="2"/>
  <c r="R90" i="2"/>
  <c r="Q161" i="2"/>
  <c r="P601" i="2"/>
  <c r="O583" i="2"/>
  <c r="U583" i="2" s="1"/>
  <c r="Q362" i="2"/>
  <c r="P332" i="2"/>
  <c r="O338" i="2"/>
  <c r="U338" i="2" s="1"/>
  <c r="P187" i="2"/>
  <c r="O142" i="2"/>
  <c r="U142" i="2" s="1"/>
  <c r="R137" i="2"/>
  <c r="O192" i="2"/>
  <c r="U192" i="2" s="1"/>
  <c r="V192" i="2" s="1"/>
  <c r="R575" i="2"/>
  <c r="R228" i="2"/>
  <c r="R106" i="2"/>
  <c r="O194" i="2"/>
  <c r="U194" i="2" s="1"/>
  <c r="P433" i="2"/>
  <c r="R177" i="2"/>
  <c r="P154" i="2"/>
  <c r="P122" i="2"/>
  <c r="Q87" i="2"/>
  <c r="S967" i="2"/>
  <c r="P962" i="2"/>
  <c r="R975" i="2"/>
  <c r="O942" i="2"/>
  <c r="U942" i="2" s="1"/>
  <c r="R946" i="2"/>
  <c r="O899" i="2"/>
  <c r="U899" i="2" s="1"/>
  <c r="V899" i="2" s="1"/>
  <c r="M892" i="2"/>
  <c r="S892" i="2" s="1"/>
  <c r="P852" i="2"/>
  <c r="O793" i="2"/>
  <c r="U793" i="2" s="1"/>
  <c r="R782" i="2"/>
  <c r="R758" i="2"/>
  <c r="P792" i="2"/>
  <c r="R726" i="2"/>
  <c r="O689" i="2"/>
  <c r="U689" i="2" s="1"/>
  <c r="O685" i="2"/>
  <c r="U685" i="2" s="1"/>
  <c r="R435" i="2"/>
  <c r="P49" i="2"/>
  <c r="P240" i="2"/>
  <c r="Q388" i="2"/>
  <c r="Q444" i="2"/>
  <c r="S78" i="2"/>
  <c r="Q97" i="2"/>
  <c r="P135" i="2"/>
  <c r="Q139" i="2"/>
  <c r="P160" i="2"/>
  <c r="P176" i="2"/>
  <c r="R205" i="2"/>
  <c r="Q242" i="2"/>
  <c r="Q330" i="2"/>
  <c r="P336" i="2"/>
  <c r="P416" i="2"/>
  <c r="P449" i="2"/>
  <c r="P520" i="2"/>
  <c r="Q78" i="2"/>
  <c r="P97" i="2"/>
  <c r="P259" i="2"/>
  <c r="Q340" i="2"/>
  <c r="P365" i="2"/>
  <c r="P87" i="2"/>
  <c r="S98" i="2"/>
  <c r="P127" i="2"/>
  <c r="P169" i="2"/>
  <c r="P207" i="2"/>
  <c r="R249" i="2"/>
  <c r="P255" i="2"/>
  <c r="Q279" i="2"/>
  <c r="R337" i="2"/>
  <c r="Q351" i="2"/>
  <c r="Q375" i="2"/>
  <c r="Q391" i="2"/>
  <c r="Q129" i="2"/>
  <c r="Q193" i="2"/>
  <c r="P234" i="2"/>
  <c r="P305" i="2"/>
  <c r="Q321" i="2"/>
  <c r="P369" i="2"/>
  <c r="Q385" i="2"/>
  <c r="P485" i="2"/>
  <c r="Q520" i="2"/>
  <c r="P549" i="2"/>
  <c r="Q683" i="2"/>
  <c r="R116" i="2"/>
  <c r="R145" i="2"/>
  <c r="Q154" i="2"/>
  <c r="R209" i="2"/>
  <c r="Q234" i="2"/>
  <c r="Q307" i="2"/>
  <c r="Q383" i="2"/>
  <c r="P396" i="2"/>
  <c r="P417" i="2"/>
  <c r="P453" i="2"/>
  <c r="Q462" i="2"/>
  <c r="P469" i="2"/>
  <c r="R595" i="2"/>
  <c r="S606" i="2"/>
  <c r="R659" i="2"/>
  <c r="S670" i="2"/>
  <c r="S721" i="2"/>
  <c r="Q289" i="2"/>
  <c r="R299" i="2"/>
  <c r="S341" i="2"/>
  <c r="P380" i="2"/>
  <c r="P392" i="2"/>
  <c r="P401" i="2"/>
  <c r="P428" i="2"/>
  <c r="Q437" i="2"/>
  <c r="Q445" i="2"/>
  <c r="Q447" i="2"/>
  <c r="Q496" i="2"/>
  <c r="P525" i="2"/>
  <c r="Q560" i="2"/>
  <c r="Q621" i="2"/>
  <c r="P303" i="2"/>
  <c r="Q374" i="2"/>
  <c r="P399" i="2"/>
  <c r="Q422" i="2"/>
  <c r="S434" i="2"/>
  <c r="P349" i="2"/>
  <c r="P107" i="2"/>
  <c r="P239" i="2"/>
  <c r="Q249" i="2"/>
  <c r="P488" i="2"/>
  <c r="P89" i="2"/>
  <c r="R103" i="2"/>
  <c r="P133" i="2"/>
  <c r="P137" i="2"/>
  <c r="Q151" i="2"/>
  <c r="Q167" i="2"/>
  <c r="P191" i="2"/>
  <c r="P231" i="2"/>
  <c r="Q235" i="2"/>
  <c r="Q295" i="2"/>
  <c r="R331" i="2"/>
  <c r="Q401" i="2"/>
  <c r="R511" i="2"/>
  <c r="R98" i="2"/>
  <c r="R195" i="2"/>
  <c r="Q252" i="2"/>
  <c r="P288" i="2"/>
  <c r="P400" i="2"/>
  <c r="Q103" i="2"/>
  <c r="Q127" i="2"/>
  <c r="P151" i="2"/>
  <c r="Q155" i="2"/>
  <c r="Q183" i="2"/>
  <c r="P184" i="2"/>
  <c r="Q188" i="2"/>
  <c r="P193" i="2"/>
  <c r="R221" i="2"/>
  <c r="Q255" i="2"/>
  <c r="P323" i="2"/>
  <c r="Q339" i="2"/>
  <c r="S393" i="2"/>
  <c r="P413" i="2"/>
  <c r="P138" i="2"/>
  <c r="Q177" i="2"/>
  <c r="P202" i="2"/>
  <c r="P218" i="2"/>
  <c r="P257" i="2"/>
  <c r="R261" i="2"/>
  <c r="P280" i="2"/>
  <c r="P296" i="2"/>
  <c r="Q323" i="2"/>
  <c r="Q387" i="2"/>
  <c r="P501" i="2"/>
  <c r="Q536" i="2"/>
  <c r="P565" i="2"/>
  <c r="P633" i="2"/>
  <c r="Q653" i="2"/>
  <c r="R129" i="2"/>
  <c r="Q138" i="2"/>
  <c r="R164" i="2"/>
  <c r="R193" i="2"/>
  <c r="Q202" i="2"/>
  <c r="Q218" i="2"/>
  <c r="P353" i="2"/>
  <c r="Q369" i="2"/>
  <c r="P397" i="2"/>
  <c r="R405" i="2"/>
  <c r="Q443" i="2"/>
  <c r="P480" i="2"/>
  <c r="P496" i="2"/>
  <c r="P512" i="2"/>
  <c r="P544" i="2"/>
  <c r="P560" i="2"/>
  <c r="P576" i="2"/>
  <c r="Q605" i="2"/>
  <c r="P649" i="2"/>
  <c r="Q669" i="2"/>
  <c r="Q273" i="2"/>
  <c r="Q355" i="2"/>
  <c r="Q367" i="2"/>
  <c r="R427" i="2"/>
  <c r="P477" i="2"/>
  <c r="Q512" i="2"/>
  <c r="P541" i="2"/>
  <c r="Q576" i="2"/>
  <c r="R818" i="2"/>
  <c r="Q310" i="2"/>
  <c r="P351" i="2"/>
  <c r="Q406" i="2"/>
  <c r="R430" i="2"/>
  <c r="P461" i="2"/>
  <c r="P617" i="2"/>
  <c r="Q75" i="2"/>
  <c r="Q89" i="2"/>
  <c r="R395" i="2"/>
  <c r="Q454" i="2"/>
  <c r="P82" i="2"/>
  <c r="P161" i="2"/>
  <c r="Q201" i="2"/>
  <c r="P215" i="2"/>
  <c r="Q219" i="2"/>
  <c r="P229" i="2"/>
  <c r="P233" i="2"/>
  <c r="R302" i="2"/>
  <c r="S401" i="2"/>
  <c r="Q407" i="2"/>
  <c r="R627" i="2"/>
  <c r="S218" i="2"/>
  <c r="Q272" i="2"/>
  <c r="P153" i="2"/>
  <c r="R179" i="2"/>
  <c r="Q217" i="2"/>
  <c r="Q233" i="2"/>
  <c r="R237" i="2"/>
  <c r="P249" i="2"/>
  <c r="Q324" i="2"/>
  <c r="R385" i="2"/>
  <c r="P536" i="2"/>
  <c r="P186" i="2"/>
  <c r="Q241" i="2"/>
  <c r="R277" i="2"/>
  <c r="R293" i="2"/>
  <c r="R357" i="2"/>
  <c r="P360" i="2"/>
  <c r="R421" i="2"/>
  <c r="Q455" i="2"/>
  <c r="P472" i="2"/>
  <c r="Q488" i="2"/>
  <c r="P517" i="2"/>
  <c r="Q552" i="2"/>
  <c r="Q122" i="2"/>
  <c r="R148" i="2"/>
  <c r="R244" i="2"/>
  <c r="Q305" i="2"/>
  <c r="Q371" i="2"/>
  <c r="Q472" i="2"/>
  <c r="R487" i="2"/>
  <c r="R503" i="2"/>
  <c r="R519" i="2"/>
  <c r="R535" i="2"/>
  <c r="R551" i="2"/>
  <c r="R567" i="2"/>
  <c r="P700" i="2"/>
  <c r="Q292" i="2"/>
  <c r="P355" i="2"/>
  <c r="R363" i="2"/>
  <c r="Q419" i="2"/>
  <c r="R432" i="2"/>
  <c r="R439" i="2"/>
  <c r="P493" i="2"/>
  <c r="Q528" i="2"/>
  <c r="P557" i="2"/>
  <c r="P335" i="2"/>
  <c r="Q358" i="2"/>
  <c r="P383" i="2"/>
  <c r="Q390" i="2"/>
  <c r="P438" i="2"/>
  <c r="Q463" i="2"/>
  <c r="O377" i="2"/>
  <c r="U377" i="2" s="1"/>
  <c r="O1044" i="2"/>
  <c r="U1044" i="2" s="1"/>
  <c r="R1040" i="2"/>
  <c r="P1036" i="2"/>
  <c r="P1022" i="2"/>
  <c r="Q1019" i="2"/>
  <c r="R1010" i="2"/>
  <c r="R1005" i="2"/>
  <c r="R934" i="2"/>
  <c r="R931" i="2"/>
  <c r="O926" i="2"/>
  <c r="U926" i="2" s="1"/>
  <c r="Q988" i="2"/>
  <c r="R923" i="2"/>
  <c r="Q827" i="2"/>
  <c r="Q795" i="2"/>
  <c r="R802" i="2"/>
  <c r="R737" i="2"/>
  <c r="Q763" i="2"/>
  <c r="O577" i="2"/>
  <c r="U577" i="2" s="1"/>
  <c r="Q440" i="2"/>
  <c r="Q287" i="2"/>
  <c r="O294" i="2"/>
  <c r="U294" i="2" s="1"/>
  <c r="P408" i="2"/>
  <c r="O907" i="2"/>
  <c r="U907" i="2" s="1"/>
  <c r="K561" i="2"/>
  <c r="Q561" i="2" s="1"/>
  <c r="O561" i="2"/>
  <c r="U561" i="2" s="1"/>
  <c r="P456" i="2"/>
  <c r="Q480" i="2"/>
  <c r="R253" i="2"/>
  <c r="K675" i="2"/>
  <c r="O470" i="2"/>
  <c r="U470" i="2" s="1"/>
  <c r="Q456" i="2"/>
  <c r="O417" i="2"/>
  <c r="U417" i="2" s="1"/>
  <c r="O354" i="2"/>
  <c r="U354" i="2" s="1"/>
  <c r="R267" i="2"/>
  <c r="Q417" i="2"/>
  <c r="O358" i="2"/>
  <c r="U358" i="2" s="1"/>
  <c r="O376" i="2"/>
  <c r="U376" i="2" s="1"/>
  <c r="R282" i="2"/>
  <c r="P264" i="2"/>
  <c r="Q247" i="2"/>
  <c r="R110" i="2"/>
  <c r="R94" i="2"/>
  <c r="O321" i="2"/>
  <c r="U321" i="2" s="1"/>
  <c r="R643" i="2"/>
  <c r="O353" i="2"/>
  <c r="U353" i="2" s="1"/>
  <c r="K353" i="2"/>
  <c r="Q353" i="2" s="1"/>
  <c r="Q326" i="2"/>
  <c r="O241" i="2"/>
  <c r="U241" i="2" s="1"/>
  <c r="M225" i="2"/>
  <c r="S225" i="2" s="1"/>
  <c r="R225" i="2"/>
  <c r="Q186" i="2"/>
  <c r="R107" i="2"/>
  <c r="O78" i="2"/>
  <c r="U78" i="2" s="1"/>
  <c r="P528" i="2"/>
  <c r="O374" i="2"/>
  <c r="U374" i="2" s="1"/>
  <c r="O342" i="2"/>
  <c r="U342" i="2" s="1"/>
  <c r="O274" i="2"/>
  <c r="U274" i="2" s="1"/>
  <c r="O240" i="2"/>
  <c r="U240" i="2" s="1"/>
  <c r="O185" i="2"/>
  <c r="U185" i="2" s="1"/>
  <c r="P177" i="2"/>
  <c r="O162" i="2"/>
  <c r="U162" i="2" s="1"/>
  <c r="Q88" i="2"/>
  <c r="P168" i="2"/>
  <c r="M784" i="2"/>
  <c r="S784" i="2" s="1"/>
  <c r="Q123" i="2"/>
  <c r="P119" i="2"/>
  <c r="P70" i="2"/>
  <c r="S67" i="2"/>
  <c r="R64" i="2"/>
  <c r="R56" i="2"/>
  <c r="S31" i="2"/>
  <c r="P181" i="2"/>
  <c r="P85" i="2"/>
  <c r="R72" i="2"/>
  <c r="O196" i="2"/>
  <c r="U196" i="2" s="1"/>
  <c r="O116" i="2"/>
  <c r="U116" i="2" s="1"/>
  <c r="R63" i="2"/>
  <c r="Q130" i="2"/>
  <c r="P209" i="2"/>
  <c r="R111" i="2"/>
  <c r="Q403" i="2"/>
  <c r="P387" i="2"/>
  <c r="R321" i="2"/>
  <c r="O310" i="2"/>
  <c r="U310" i="2" s="1"/>
  <c r="O293" i="2"/>
  <c r="U293" i="2" s="1"/>
  <c r="R266" i="2"/>
  <c r="P235" i="2"/>
  <c r="P225" i="2"/>
  <c r="O217" i="2"/>
  <c r="U217" i="2" s="1"/>
  <c r="V217" i="2" s="1"/>
  <c r="O206" i="2"/>
  <c r="U206" i="2" s="1"/>
  <c r="R185" i="2"/>
  <c r="R150" i="2"/>
  <c r="P144" i="2"/>
  <c r="S129" i="2"/>
  <c r="R99" i="2"/>
  <c r="R86" i="2"/>
  <c r="S71" i="2"/>
  <c r="O67" i="2"/>
  <c r="U67" i="2" s="1"/>
  <c r="O59" i="2"/>
  <c r="U59" i="2" s="1"/>
  <c r="Q53" i="2"/>
  <c r="O43" i="2"/>
  <c r="U43" i="2" s="1"/>
  <c r="R40" i="2"/>
  <c r="S35" i="2"/>
  <c r="O31" i="2"/>
  <c r="U31" i="2" s="1"/>
  <c r="R283" i="2"/>
  <c r="R263" i="2"/>
  <c r="Q204" i="2"/>
  <c r="O190" i="2"/>
  <c r="U190" i="2" s="1"/>
  <c r="P128" i="2"/>
  <c r="Q119" i="2"/>
  <c r="Q104" i="2"/>
  <c r="Q84" i="2"/>
  <c r="O193" i="2"/>
  <c r="U193" i="2" s="1"/>
  <c r="R163" i="2"/>
  <c r="Q111" i="2"/>
  <c r="Q52" i="2"/>
  <c r="O40" i="2"/>
  <c r="U40" i="2" s="1"/>
  <c r="R198" i="2"/>
  <c r="Q66" i="2"/>
  <c r="Q210" i="2"/>
  <c r="M577" i="2"/>
  <c r="S577" i="2" s="1"/>
  <c r="K157" i="2"/>
  <c r="P552" i="2"/>
  <c r="R309" i="2"/>
  <c r="R173" i="2"/>
  <c r="R95" i="2"/>
  <c r="R495" i="2"/>
  <c r="Q428" i="2"/>
  <c r="Q415" i="2"/>
  <c r="R401" i="2"/>
  <c r="Q311" i="2"/>
  <c r="P272" i="2"/>
  <c r="Q263" i="2"/>
  <c r="O257" i="2"/>
  <c r="U257" i="2" s="1"/>
  <c r="Q251" i="2"/>
  <c r="P241" i="2"/>
  <c r="O208" i="2"/>
  <c r="U208" i="2" s="1"/>
  <c r="P201" i="2"/>
  <c r="R189" i="2"/>
  <c r="Q185" i="2"/>
  <c r="O126" i="2"/>
  <c r="U126" i="2" s="1"/>
  <c r="O110" i="2"/>
  <c r="U110" i="2" s="1"/>
  <c r="O71" i="2"/>
  <c r="U71" i="2" s="1"/>
  <c r="R60" i="2"/>
  <c r="O51" i="2"/>
  <c r="U51" i="2" s="1"/>
  <c r="S39" i="2"/>
  <c r="O35" i="2"/>
  <c r="U35" i="2" s="1"/>
  <c r="R182" i="2"/>
  <c r="P139" i="2"/>
  <c r="Q58" i="2"/>
  <c r="Q48" i="2"/>
  <c r="R35" i="2"/>
  <c r="Q140" i="2"/>
  <c r="O76" i="2"/>
  <c r="U76" i="2" s="1"/>
  <c r="P28" i="2"/>
  <c r="Q275" i="2"/>
  <c r="R47" i="2"/>
  <c r="P248" i="2"/>
  <c r="P75" i="2"/>
  <c r="Q70" i="2"/>
  <c r="L954" i="2"/>
  <c r="R954" i="2" s="1"/>
  <c r="Q343" i="2"/>
  <c r="Q258" i="2"/>
  <c r="S138" i="2"/>
  <c r="R559" i="2"/>
  <c r="Q327" i="2"/>
  <c r="O233" i="2"/>
  <c r="U233" i="2" s="1"/>
  <c r="Q231" i="2"/>
  <c r="P224" i="2"/>
  <c r="Q203" i="2"/>
  <c r="P199" i="2"/>
  <c r="P175" i="2"/>
  <c r="S170" i="2"/>
  <c r="O137" i="2"/>
  <c r="U137" i="2" s="1"/>
  <c r="Q135" i="2"/>
  <c r="O128" i="2"/>
  <c r="U128" i="2" s="1"/>
  <c r="P121" i="2"/>
  <c r="R102" i="2"/>
  <c r="P95" i="2"/>
  <c r="O63" i="2"/>
  <c r="U63" i="2" s="1"/>
  <c r="O55" i="2"/>
  <c r="U55" i="2" s="1"/>
  <c r="R52" i="2"/>
  <c r="S47" i="2"/>
  <c r="R44" i="2"/>
  <c r="O39" i="2"/>
  <c r="U39" i="2" s="1"/>
  <c r="S27" i="2"/>
  <c r="S70" i="2"/>
  <c r="R366" i="2"/>
  <c r="Q153" i="2"/>
  <c r="Q124" i="2"/>
  <c r="O106" i="2"/>
  <c r="U106" i="2" s="1"/>
  <c r="P368" i="2"/>
  <c r="Q68" i="2"/>
  <c r="R59" i="2"/>
  <c r="P57" i="2"/>
  <c r="Q28" i="2"/>
  <c r="P61" i="2"/>
  <c r="P41" i="2"/>
  <c r="O81" i="2"/>
  <c r="U81" i="2" s="1"/>
  <c r="P76" i="2"/>
  <c r="P767" i="2"/>
  <c r="P347" i="2"/>
  <c r="P159" i="2"/>
  <c r="O1035" i="2"/>
  <c r="U1035" i="2" s="1"/>
  <c r="O1038" i="2"/>
  <c r="U1038" i="2" s="1"/>
  <c r="O1023" i="2"/>
  <c r="Q1031" i="2"/>
  <c r="S1032" i="2"/>
  <c r="R1024" i="2"/>
  <c r="Q1005" i="2"/>
  <c r="P1021" i="2"/>
  <c r="Q1008" i="2"/>
  <c r="O1007" i="2"/>
  <c r="U1007" i="2" s="1"/>
  <c r="O1019" i="2"/>
  <c r="O999" i="2"/>
  <c r="U999" i="2" s="1"/>
  <c r="O987" i="2"/>
  <c r="U987" i="2" s="1"/>
  <c r="P992" i="2"/>
  <c r="S980" i="2"/>
  <c r="O983" i="2"/>
  <c r="U983" i="2" s="1"/>
  <c r="P1000" i="2"/>
  <c r="S968" i="2"/>
  <c r="P965" i="2"/>
  <c r="O925" i="2"/>
  <c r="U925" i="2" s="1"/>
  <c r="O974" i="2"/>
  <c r="U974" i="2" s="1"/>
  <c r="R929" i="2"/>
  <c r="P950" i="2"/>
  <c r="P934" i="2"/>
  <c r="P918" i="2"/>
  <c r="P961" i="2"/>
  <c r="S914" i="2"/>
  <c r="Q969" i="2"/>
  <c r="P928" i="2"/>
  <c r="S956" i="2"/>
  <c r="S896" i="2"/>
  <c r="P888" i="2"/>
  <c r="P857" i="2"/>
  <c r="S908" i="2"/>
  <c r="R884" i="2"/>
  <c r="S871" i="2"/>
  <c r="R855" i="2"/>
  <c r="P846" i="2"/>
  <c r="Q809" i="2"/>
  <c r="P782" i="2"/>
  <c r="S893" i="2"/>
  <c r="R877" i="2"/>
  <c r="O853" i="2"/>
  <c r="U853" i="2" s="1"/>
  <c r="P833" i="2"/>
  <c r="S810" i="2"/>
  <c r="S794" i="2"/>
  <c r="O774" i="2"/>
  <c r="U774" i="2" s="1"/>
  <c r="O758" i="2"/>
  <c r="U758" i="2" s="1"/>
  <c r="Q824" i="2"/>
  <c r="O799" i="2"/>
  <c r="U799" i="2" s="1"/>
  <c r="Q776" i="2"/>
  <c r="S754" i="2"/>
  <c r="O692" i="2"/>
  <c r="U692" i="2" s="1"/>
  <c r="O808" i="2"/>
  <c r="U808" i="2" s="1"/>
  <c r="R795" i="2"/>
  <c r="O779" i="2"/>
  <c r="U779" i="2" s="1"/>
  <c r="P757" i="2"/>
  <c r="R700" i="2"/>
  <c r="S872" i="2"/>
  <c r="R863" i="2"/>
  <c r="R804" i="2"/>
  <c r="Q784" i="2"/>
  <c r="S772" i="2"/>
  <c r="P759" i="2"/>
  <c r="S742" i="2"/>
  <c r="S730" i="2"/>
  <c r="S718" i="2"/>
  <c r="S706" i="2"/>
  <c r="S694" i="2"/>
  <c r="O682" i="2"/>
  <c r="U682" i="2" s="1"/>
  <c r="R683" i="2"/>
  <c r="S748" i="2"/>
  <c r="P635" i="2"/>
  <c r="O835" i="2"/>
  <c r="U835" i="2" s="1"/>
  <c r="S771" i="2"/>
  <c r="Q703" i="2"/>
  <c r="S664" i="2"/>
  <c r="S649" i="2"/>
  <c r="R633" i="2"/>
  <c r="O624" i="2"/>
  <c r="U624" i="2" s="1"/>
  <c r="O609" i="2"/>
  <c r="U609" i="2" s="1"/>
  <c r="R601" i="2"/>
  <c r="S728" i="2"/>
  <c r="P618" i="2"/>
  <c r="O582" i="2"/>
  <c r="U582" i="2" s="1"/>
  <c r="V582" i="2" s="1"/>
  <c r="P522" i="2"/>
  <c r="P466" i="2"/>
  <c r="R753" i="2"/>
  <c r="S687" i="2"/>
  <c r="S660" i="2"/>
  <c r="S628" i="2"/>
  <c r="S596" i="2"/>
  <c r="R585" i="2"/>
  <c r="S575" i="2"/>
  <c r="R560" i="2"/>
  <c r="S551" i="2"/>
  <c r="S535" i="2"/>
  <c r="S519" i="2"/>
  <c r="R504" i="2"/>
  <c r="S495" i="2"/>
  <c r="R480" i="2"/>
  <c r="S471" i="2"/>
  <c r="P455" i="2"/>
  <c r="R819" i="2"/>
  <c r="O715" i="2"/>
  <c r="U715" i="2" s="1"/>
  <c r="Q572" i="2"/>
  <c r="Q540" i="2"/>
  <c r="Q508" i="2"/>
  <c r="P465" i="2"/>
  <c r="O439" i="2"/>
  <c r="U439" i="2" s="1"/>
  <c r="S422" i="2"/>
  <c r="R392" i="2"/>
  <c r="R376" i="2"/>
  <c r="Q360" i="2"/>
  <c r="S342" i="2"/>
  <c r="O320" i="2"/>
  <c r="U320" i="2" s="1"/>
  <c r="R306" i="2"/>
  <c r="S284" i="2"/>
  <c r="S262" i="2"/>
  <c r="P594" i="2"/>
  <c r="S561" i="2"/>
  <c r="S513" i="2"/>
  <c r="S497" i="2"/>
  <c r="P481" i="2"/>
  <c r="P451" i="2"/>
  <c r="P421" i="2"/>
  <c r="R406" i="2"/>
  <c r="O387" i="2"/>
  <c r="U387" i="2" s="1"/>
  <c r="R371" i="2"/>
  <c r="P357" i="2"/>
  <c r="R342" i="2"/>
  <c r="Q329" i="2"/>
  <c r="R313" i="2"/>
  <c r="S298" i="2"/>
  <c r="Q268" i="2"/>
  <c r="P731" i="2"/>
  <c r="O668" i="2"/>
  <c r="U668" i="2" s="1"/>
  <c r="O654" i="2"/>
  <c r="U654" i="2" s="1"/>
  <c r="P645" i="2"/>
  <c r="O636" i="2"/>
  <c r="U636" i="2" s="1"/>
  <c r="O620" i="2"/>
  <c r="U620" i="2" s="1"/>
  <c r="P597" i="2"/>
  <c r="S588" i="2"/>
  <c r="P572" i="2"/>
  <c r="S564" i="2"/>
  <c r="O556" i="2"/>
  <c r="U556" i="2" s="1"/>
  <c r="R548" i="2"/>
  <c r="R533" i="2"/>
  <c r="O525" i="2"/>
  <c r="U525" i="2" s="1"/>
  <c r="O485" i="2"/>
  <c r="U485" i="2" s="1"/>
  <c r="S477" i="2"/>
  <c r="R441" i="2"/>
  <c r="R410" i="2"/>
  <c r="P393" i="2"/>
  <c r="O375" i="2"/>
  <c r="U375" i="2" s="1"/>
  <c r="S359" i="2"/>
  <c r="R330" i="2"/>
  <c r="O311" i="2"/>
  <c r="U311" i="2" s="1"/>
  <c r="R630" i="2"/>
  <c r="P563" i="2"/>
  <c r="Q515" i="2"/>
  <c r="P499" i="2"/>
  <c r="O388" i="2"/>
  <c r="U388" i="2" s="1"/>
  <c r="Q331" i="2"/>
  <c r="S324" i="2"/>
  <c r="O267" i="2"/>
  <c r="U267" i="2" s="1"/>
  <c r="Q240" i="2"/>
  <c r="O215" i="2"/>
  <c r="U215" i="2" s="1"/>
  <c r="S196" i="2"/>
  <c r="O183" i="2"/>
  <c r="U183" i="2" s="1"/>
  <c r="S164" i="2"/>
  <c r="Q144" i="2"/>
  <c r="S126" i="2"/>
  <c r="Q581" i="2"/>
  <c r="Q411" i="2"/>
  <c r="S347" i="2"/>
  <c r="P340" i="2"/>
  <c r="P281" i="2"/>
  <c r="S251" i="2"/>
  <c r="R187" i="2"/>
  <c r="R171" i="2"/>
  <c r="Q106" i="2"/>
  <c r="R744" i="2"/>
  <c r="O598" i="2"/>
  <c r="U598" i="2" s="1"/>
  <c r="O555" i="2"/>
  <c r="U555" i="2" s="1"/>
  <c r="P523" i="2"/>
  <c r="Q475" i="2"/>
  <c r="S427" i="2"/>
  <c r="S334" i="2"/>
  <c r="S299" i="2"/>
  <c r="S288" i="2"/>
  <c r="S279" i="2"/>
  <c r="R270" i="2"/>
  <c r="P244" i="2"/>
  <c r="R226" i="2"/>
  <c r="R216" i="2"/>
  <c r="S207" i="2"/>
  <c r="R175" i="2"/>
  <c r="P164" i="2"/>
  <c r="S143" i="2"/>
  <c r="Q126" i="2"/>
  <c r="O107" i="2"/>
  <c r="U107" i="2" s="1"/>
  <c r="P86" i="2"/>
  <c r="O350" i="2"/>
  <c r="U350" i="2" s="1"/>
  <c r="P317" i="2"/>
  <c r="Q239" i="2"/>
  <c r="S213" i="2"/>
  <c r="Q131" i="2"/>
  <c r="P120" i="2"/>
  <c r="R105" i="2"/>
  <c r="P92" i="2"/>
  <c r="O50" i="2"/>
  <c r="U50" i="2" s="1"/>
  <c r="R93" i="2"/>
  <c r="Q37" i="2"/>
  <c r="Q260" i="2"/>
  <c r="O197" i="2"/>
  <c r="U197" i="2" s="1"/>
  <c r="O168" i="2"/>
  <c r="U168" i="2" s="1"/>
  <c r="O150" i="2"/>
  <c r="U150" i="2" s="1"/>
  <c r="Q115" i="2"/>
  <c r="S104" i="2"/>
  <c r="Q96" i="2"/>
  <c r="P88" i="2"/>
  <c r="S65" i="2"/>
  <c r="P56" i="2"/>
  <c r="Q43" i="2"/>
  <c r="S33" i="2"/>
  <c r="Q1015" i="2"/>
  <c r="R165" i="2"/>
  <c r="S147" i="2"/>
  <c r="R381" i="2"/>
  <c r="P315" i="2"/>
  <c r="O230" i="2"/>
  <c r="U230" i="2" s="1"/>
  <c r="S214" i="2"/>
  <c r="S100" i="2"/>
  <c r="S75" i="2"/>
  <c r="S60" i="2"/>
  <c r="R37" i="2"/>
  <c r="S337" i="2"/>
  <c r="Q256" i="2"/>
  <c r="S50" i="2"/>
  <c r="S224" i="2"/>
  <c r="S62" i="2"/>
  <c r="S1045" i="2"/>
  <c r="Q1044" i="2"/>
  <c r="S1044" i="2"/>
  <c r="S1043" i="2"/>
  <c r="R1035" i="2"/>
  <c r="S1038" i="2"/>
  <c r="S1036" i="2"/>
  <c r="Q1033" i="2"/>
  <c r="S1042" i="2"/>
  <c r="S1040" i="2"/>
  <c r="S1029" i="2"/>
  <c r="S1025" i="2"/>
  <c r="S1034" i="2"/>
  <c r="O1032" i="2"/>
  <c r="U1032" i="2" s="1"/>
  <c r="O1030" i="2"/>
  <c r="U1030" i="2" s="1"/>
  <c r="S1023" i="2"/>
  <c r="O1008" i="2"/>
  <c r="U1008" i="2" s="1"/>
  <c r="O1026" i="2"/>
  <c r="U1026" i="2" s="1"/>
  <c r="Q1017" i="2"/>
  <c r="R1012" i="2"/>
  <c r="R1004" i="2"/>
  <c r="R1046" i="2"/>
  <c r="S1031" i="2"/>
  <c r="P1023" i="2"/>
  <c r="Q1020" i="2"/>
  <c r="Q1016" i="2"/>
  <c r="S1010" i="2"/>
  <c r="S1006" i="2"/>
  <c r="S1002" i="2"/>
  <c r="P1031" i="2"/>
  <c r="S1020" i="2"/>
  <c r="R1011" i="2"/>
  <c r="O989" i="2"/>
  <c r="U989" i="2" s="1"/>
  <c r="S1016" i="2"/>
  <c r="S1007" i="2"/>
  <c r="Q990" i="2"/>
  <c r="S1019" i="2"/>
  <c r="S1009" i="2"/>
  <c r="R1003" i="2"/>
  <c r="P998" i="2"/>
  <c r="P994" i="2"/>
  <c r="P990" i="2"/>
  <c r="P986" i="2"/>
  <c r="S998" i="2"/>
  <c r="R992" i="2"/>
  <c r="R984" i="2"/>
  <c r="O962" i="2"/>
  <c r="U962" i="2" s="1"/>
  <c r="O1001" i="2"/>
  <c r="U1001" i="2" s="1"/>
  <c r="R988" i="2"/>
  <c r="S983" i="2"/>
  <c r="R980" i="2"/>
  <c r="Q967" i="2"/>
  <c r="R1000" i="2"/>
  <c r="S993" i="2"/>
  <c r="P979" i="2"/>
  <c r="S972" i="2"/>
  <c r="O968" i="2"/>
  <c r="U968" i="2" s="1"/>
  <c r="P963" i="2"/>
  <c r="S996" i="2"/>
  <c r="P993" i="2"/>
  <c r="S978" i="2"/>
  <c r="S971" i="2"/>
  <c r="R965" i="2"/>
  <c r="O953" i="2"/>
  <c r="U953" i="2" s="1"/>
  <c r="O937" i="2"/>
  <c r="U937" i="2" s="1"/>
  <c r="O921" i="2"/>
  <c r="U921" i="2" s="1"/>
  <c r="S974" i="2"/>
  <c r="P947" i="2"/>
  <c r="Q942" i="2"/>
  <c r="Q934" i="2"/>
  <c r="Q926" i="2"/>
  <c r="P919" i="2"/>
  <c r="P973" i="2"/>
  <c r="O970" i="2"/>
  <c r="U970" i="2" s="1"/>
  <c r="S963" i="2"/>
  <c r="P958" i="2"/>
  <c r="Q953" i="2"/>
  <c r="Q945" i="2"/>
  <c r="Q941" i="2"/>
  <c r="Q937" i="2"/>
  <c r="Q933" i="2"/>
  <c r="Q929" i="2"/>
  <c r="Q925" i="2"/>
  <c r="Q921" i="2"/>
  <c r="Q917" i="2"/>
  <c r="O961" i="2"/>
  <c r="U961" i="2" s="1"/>
  <c r="Q960" i="2"/>
  <c r="P952" i="2"/>
  <c r="Q944" i="2"/>
  <c r="S936" i="2"/>
  <c r="S929" i="2"/>
  <c r="O920" i="2"/>
  <c r="U920" i="2" s="1"/>
  <c r="Q957" i="2"/>
  <c r="R948" i="2"/>
  <c r="S941" i="2"/>
  <c r="R932" i="2"/>
  <c r="S922" i="2"/>
  <c r="S916" i="2"/>
  <c r="R914" i="2"/>
  <c r="Q898" i="2"/>
  <c r="Q882" i="2"/>
  <c r="R969" i="2"/>
  <c r="O966" i="2"/>
  <c r="U966" i="2" s="1"/>
  <c r="O960" i="2"/>
  <c r="U960" i="2" s="1"/>
  <c r="S953" i="2"/>
  <c r="S950" i="2"/>
  <c r="S944" i="2"/>
  <c r="R928" i="2"/>
  <c r="Q956" i="2"/>
  <c r="P956" i="2"/>
  <c r="R953" i="2"/>
  <c r="S891" i="2"/>
  <c r="S946" i="2"/>
  <c r="O940" i="2"/>
  <c r="U940" i="2" s="1"/>
  <c r="O912" i="2"/>
  <c r="U912" i="2" s="1"/>
  <c r="R905" i="2"/>
  <c r="S904" i="2"/>
  <c r="O897" i="2"/>
  <c r="U897" i="2" s="1"/>
  <c r="P896" i="2"/>
  <c r="S889" i="2"/>
  <c r="O880" i="2"/>
  <c r="U880" i="2" s="1"/>
  <c r="R873" i="2"/>
  <c r="Q865" i="2"/>
  <c r="Q924" i="2"/>
  <c r="P924" i="2"/>
  <c r="S903" i="2"/>
  <c r="S870" i="2"/>
  <c r="O866" i="2"/>
  <c r="U866" i="2" s="1"/>
  <c r="P861" i="2"/>
  <c r="S854" i="2"/>
  <c r="S846" i="2"/>
  <c r="P859" i="2"/>
  <c r="O856" i="2"/>
  <c r="U856" i="2" s="1"/>
  <c r="S853" i="2"/>
  <c r="Q908" i="2"/>
  <c r="P908" i="2"/>
  <c r="O900" i="2"/>
  <c r="U900" i="2" s="1"/>
  <c r="Q892" i="2"/>
  <c r="P892" i="2"/>
  <c r="O884" i="2"/>
  <c r="U884" i="2" s="1"/>
  <c r="Q876" i="2"/>
  <c r="P876" i="2"/>
  <c r="P871" i="2"/>
  <c r="O868" i="2"/>
  <c r="U868" i="2" s="1"/>
  <c r="S861" i="2"/>
  <c r="O855" i="2"/>
  <c r="U855" i="2" s="1"/>
  <c r="S851" i="2"/>
  <c r="Q845" i="2"/>
  <c r="Q837" i="2"/>
  <c r="Q829" i="2"/>
  <c r="Q821" i="2"/>
  <c r="P806" i="2"/>
  <c r="Q797" i="2"/>
  <c r="Q789" i="2"/>
  <c r="Q781" i="2"/>
  <c r="Q769" i="2"/>
  <c r="O909" i="2"/>
  <c r="U909" i="2" s="1"/>
  <c r="R901" i="2"/>
  <c r="Q893" i="2"/>
  <c r="P885" i="2"/>
  <c r="S885" i="2"/>
  <c r="O877" i="2"/>
  <c r="U877" i="2" s="1"/>
  <c r="S867" i="2"/>
  <c r="R864" i="2"/>
  <c r="S849" i="2"/>
  <c r="O842" i="2"/>
  <c r="U842" i="2" s="1"/>
  <c r="P837" i="2"/>
  <c r="S830" i="2"/>
  <c r="O826" i="2"/>
  <c r="U826" i="2" s="1"/>
  <c r="P821" i="2"/>
  <c r="S814" i="2"/>
  <c r="O810" i="2"/>
  <c r="U810" i="2" s="1"/>
  <c r="P805" i="2"/>
  <c r="S798" i="2"/>
  <c r="O794" i="2"/>
  <c r="U794" i="2" s="1"/>
  <c r="P789" i="2"/>
  <c r="S782" i="2"/>
  <c r="O778" i="2"/>
  <c r="U778" i="2" s="1"/>
  <c r="P773" i="2"/>
  <c r="S766" i="2"/>
  <c r="O762" i="2"/>
  <c r="U762" i="2" s="1"/>
  <c r="Q847" i="2"/>
  <c r="S837" i="2"/>
  <c r="R831" i="2"/>
  <c r="S828" i="2"/>
  <c r="Q823" i="2"/>
  <c r="S815" i="2"/>
  <c r="R812" i="2"/>
  <c r="Q807" i="2"/>
  <c r="S799" i="2"/>
  <c r="R796" i="2"/>
  <c r="S789" i="2"/>
  <c r="R783" i="2"/>
  <c r="S780" i="2"/>
  <c r="Q775" i="2"/>
  <c r="S767" i="2"/>
  <c r="R764" i="2"/>
  <c r="O755" i="2"/>
  <c r="U755" i="2" s="1"/>
  <c r="O752" i="2"/>
  <c r="U752" i="2" s="1"/>
  <c r="V752" i="2" s="1"/>
  <c r="O736" i="2"/>
  <c r="U736" i="2" s="1"/>
  <c r="O720" i="2"/>
  <c r="U720" i="2" s="1"/>
  <c r="O704" i="2"/>
  <c r="U704" i="2" s="1"/>
  <c r="O688" i="2"/>
  <c r="U688" i="2" s="1"/>
  <c r="S845" i="2"/>
  <c r="R843" i="2"/>
  <c r="S840" i="2"/>
  <c r="P827" i="2"/>
  <c r="O824" i="2"/>
  <c r="U824" i="2" s="1"/>
  <c r="R811" i="2"/>
  <c r="S808" i="2"/>
  <c r="O795" i="2"/>
  <c r="U795" i="2" s="1"/>
  <c r="S785" i="2"/>
  <c r="S779" i="2"/>
  <c r="R776" i="2"/>
  <c r="O763" i="2"/>
  <c r="U763" i="2" s="1"/>
  <c r="R757" i="2"/>
  <c r="Q737" i="2"/>
  <c r="Q721" i="2"/>
  <c r="R708" i="2"/>
  <c r="Q697" i="2"/>
  <c r="Q689" i="2"/>
  <c r="Q681" i="2"/>
  <c r="O872" i="2"/>
  <c r="U872" i="2" s="1"/>
  <c r="O863" i="2"/>
  <c r="U863" i="2" s="1"/>
  <c r="S860" i="2"/>
  <c r="P839" i="2"/>
  <c r="O836" i="2"/>
  <c r="U836" i="2" s="1"/>
  <c r="Q832" i="2"/>
  <c r="S829" i="2"/>
  <c r="R823" i="2"/>
  <c r="S820" i="2"/>
  <c r="P807" i="2"/>
  <c r="O804" i="2"/>
  <c r="U804" i="2" s="1"/>
  <c r="Q800" i="2"/>
  <c r="S797" i="2"/>
  <c r="R791" i="2"/>
  <c r="S788" i="2"/>
  <c r="O775" i="2"/>
  <c r="U775" i="2" s="1"/>
  <c r="Q768" i="2"/>
  <c r="S765" i="2"/>
  <c r="R759" i="2"/>
  <c r="R755" i="2"/>
  <c r="O750" i="2"/>
  <c r="U750" i="2" s="1"/>
  <c r="O746" i="2"/>
  <c r="U746" i="2" s="1"/>
  <c r="O742" i="2"/>
  <c r="U742" i="2" s="1"/>
  <c r="O738" i="2"/>
  <c r="U738" i="2" s="1"/>
  <c r="O734" i="2"/>
  <c r="U734" i="2" s="1"/>
  <c r="V734" i="2" s="1"/>
  <c r="O730" i="2"/>
  <c r="U730" i="2" s="1"/>
  <c r="O726" i="2"/>
  <c r="U726" i="2" s="1"/>
  <c r="V726" i="2" s="1"/>
  <c r="O722" i="2"/>
  <c r="U722" i="2" s="1"/>
  <c r="V722" i="2" s="1"/>
  <c r="O718" i="2"/>
  <c r="U718" i="2" s="1"/>
  <c r="V718" i="2" s="1"/>
  <c r="O714" i="2"/>
  <c r="U714" i="2" s="1"/>
  <c r="O710" i="2"/>
  <c r="U710" i="2" s="1"/>
  <c r="O706" i="2"/>
  <c r="U706" i="2" s="1"/>
  <c r="O702" i="2"/>
  <c r="U702" i="2" s="1"/>
  <c r="O698" i="2"/>
  <c r="U698" i="2" s="1"/>
  <c r="P693" i="2"/>
  <c r="P689" i="2"/>
  <c r="P685" i="2"/>
  <c r="P681" i="2"/>
  <c r="S752" i="2"/>
  <c r="O743" i="2"/>
  <c r="U743" i="2" s="1"/>
  <c r="S727" i="2"/>
  <c r="P711" i="2"/>
  <c r="S695" i="2"/>
  <c r="S692" i="2"/>
  <c r="O683" i="2"/>
  <c r="U683" i="2" s="1"/>
  <c r="S739" i="2"/>
  <c r="S729" i="2"/>
  <c r="P724" i="2"/>
  <c r="P723" i="2"/>
  <c r="O707" i="2"/>
  <c r="U707" i="2" s="1"/>
  <c r="S688" i="2"/>
  <c r="S679" i="2"/>
  <c r="P677" i="2"/>
  <c r="P663" i="2"/>
  <c r="P647" i="2"/>
  <c r="P631" i="2"/>
  <c r="P615" i="2"/>
  <c r="P599" i="2"/>
  <c r="S835" i="2"/>
  <c r="O816" i="2"/>
  <c r="U816" i="2" s="1"/>
  <c r="Q771" i="2"/>
  <c r="P771" i="2"/>
  <c r="S751" i="2"/>
  <c r="R735" i="2"/>
  <c r="S719" i="2"/>
  <c r="R703" i="2"/>
  <c r="O691" i="2"/>
  <c r="U691" i="2" s="1"/>
  <c r="S673" i="2"/>
  <c r="O665" i="2"/>
  <c r="U665" i="2" s="1"/>
  <c r="P664" i="2"/>
  <c r="R657" i="2"/>
  <c r="S656" i="2"/>
  <c r="O648" i="2"/>
  <c r="U648" i="2" s="1"/>
  <c r="S641" i="2"/>
  <c r="O633" i="2"/>
  <c r="U633" i="2" s="1"/>
  <c r="P632" i="2"/>
  <c r="R625" i="2"/>
  <c r="S624" i="2"/>
  <c r="O616" i="2"/>
  <c r="U616" i="2" s="1"/>
  <c r="S609" i="2"/>
  <c r="O601" i="2"/>
  <c r="U601" i="2" s="1"/>
  <c r="P600" i="2"/>
  <c r="O580" i="2"/>
  <c r="U580" i="2" s="1"/>
  <c r="O832" i="2"/>
  <c r="U832" i="2" s="1"/>
  <c r="Q787" i="2"/>
  <c r="P787" i="2"/>
  <c r="S768" i="2"/>
  <c r="S744" i="2"/>
  <c r="S684" i="2"/>
  <c r="S655" i="2"/>
  <c r="P642" i="2"/>
  <c r="S623" i="2"/>
  <c r="P610" i="2"/>
  <c r="P589" i="2"/>
  <c r="O584" i="2"/>
  <c r="U584" i="2" s="1"/>
  <c r="Q577" i="2"/>
  <c r="P566" i="2"/>
  <c r="P550" i="2"/>
  <c r="P534" i="2"/>
  <c r="P518" i="2"/>
  <c r="P502" i="2"/>
  <c r="P490" i="2"/>
  <c r="P474" i="2"/>
  <c r="M474" i="2"/>
  <c r="Q465" i="2"/>
  <c r="Q457" i="2"/>
  <c r="S753" i="2"/>
  <c r="O747" i="2"/>
  <c r="U747" i="2" s="1"/>
  <c r="P728" i="2"/>
  <c r="Q687" i="2"/>
  <c r="P687" i="2"/>
  <c r="R669" i="2"/>
  <c r="Q662" i="2"/>
  <c r="P660" i="2"/>
  <c r="R653" i="2"/>
  <c r="Q646" i="2"/>
  <c r="P644" i="2"/>
  <c r="R637" i="2"/>
  <c r="Q630" i="2"/>
  <c r="P628" i="2"/>
  <c r="R621" i="2"/>
  <c r="Q614" i="2"/>
  <c r="P612" i="2"/>
  <c r="R605" i="2"/>
  <c r="Q598" i="2"/>
  <c r="P596" i="2"/>
  <c r="P592" i="2"/>
  <c r="O579" i="2"/>
  <c r="U579" i="2" s="1"/>
  <c r="O576" i="2"/>
  <c r="U576" i="2" s="1"/>
  <c r="P575" i="2"/>
  <c r="O568" i="2"/>
  <c r="U568" i="2" s="1"/>
  <c r="P567" i="2"/>
  <c r="O560" i="2"/>
  <c r="U560" i="2" s="1"/>
  <c r="P559" i="2"/>
  <c r="O552" i="2"/>
  <c r="U552" i="2" s="1"/>
  <c r="P551" i="2"/>
  <c r="O544" i="2"/>
  <c r="U544" i="2" s="1"/>
  <c r="P543" i="2"/>
  <c r="O536" i="2"/>
  <c r="U536" i="2" s="1"/>
  <c r="P535" i="2"/>
  <c r="O528" i="2"/>
  <c r="U528" i="2" s="1"/>
  <c r="P527" i="2"/>
  <c r="O520" i="2"/>
  <c r="U520" i="2" s="1"/>
  <c r="P519" i="2"/>
  <c r="O512" i="2"/>
  <c r="U512" i="2" s="1"/>
  <c r="P511" i="2"/>
  <c r="O504" i="2"/>
  <c r="U504" i="2" s="1"/>
  <c r="P503" i="2"/>
  <c r="O496" i="2"/>
  <c r="U496" i="2" s="1"/>
  <c r="P495" i="2"/>
  <c r="O488" i="2"/>
  <c r="U488" i="2" s="1"/>
  <c r="P487" i="2"/>
  <c r="O480" i="2"/>
  <c r="U480" i="2" s="1"/>
  <c r="P479" i="2"/>
  <c r="O472" i="2"/>
  <c r="U472" i="2" s="1"/>
  <c r="P471" i="2"/>
  <c r="S464" i="2"/>
  <c r="S456" i="2"/>
  <c r="Q449" i="2"/>
  <c r="R440" i="2"/>
  <c r="R433" i="2"/>
  <c r="O819" i="2"/>
  <c r="U819" i="2" s="1"/>
  <c r="S755" i="2"/>
  <c r="S740" i="2"/>
  <c r="S715" i="2"/>
  <c r="S708" i="2"/>
  <c r="S693" i="2"/>
  <c r="S574" i="2"/>
  <c r="Q548" i="2"/>
  <c r="S542" i="2"/>
  <c r="Q516" i="2"/>
  <c r="S510" i="2"/>
  <c r="Q484" i="2"/>
  <c r="S478" i="2"/>
  <c r="R461" i="2"/>
  <c r="O447" i="2"/>
  <c r="U447" i="2" s="1"/>
  <c r="O444" i="2"/>
  <c r="U444" i="2" s="1"/>
  <c r="S438" i="2"/>
  <c r="S436" i="2"/>
  <c r="O432" i="2"/>
  <c r="U432" i="2" s="1"/>
  <c r="Q424" i="2"/>
  <c r="Q421" i="2"/>
  <c r="O415" i="2"/>
  <c r="U415" i="2" s="1"/>
  <c r="V415" i="2" s="1"/>
  <c r="O410" i="2"/>
  <c r="U410" i="2" s="1"/>
  <c r="S406" i="2"/>
  <c r="R399" i="2"/>
  <c r="P391" i="2"/>
  <c r="O384" i="2"/>
  <c r="U384" i="2" s="1"/>
  <c r="S380" i="2"/>
  <c r="P375" i="2"/>
  <c r="O368" i="2"/>
  <c r="U368" i="2" s="1"/>
  <c r="S364" i="2"/>
  <c r="R360" i="2"/>
  <c r="R354" i="2"/>
  <c r="S351" i="2"/>
  <c r="Q344" i="2"/>
  <c r="Q341" i="2"/>
  <c r="O335" i="2"/>
  <c r="U335" i="2" s="1"/>
  <c r="O330" i="2"/>
  <c r="U330" i="2" s="1"/>
  <c r="V330" i="2" s="1"/>
  <c r="S326" i="2"/>
  <c r="R319" i="2"/>
  <c r="P311" i="2"/>
  <c r="O304" i="2"/>
  <c r="U304" i="2" s="1"/>
  <c r="S300" i="2"/>
  <c r="R296" i="2"/>
  <c r="R287" i="2"/>
  <c r="Q280" i="2"/>
  <c r="R274" i="2"/>
  <c r="S268" i="2"/>
  <c r="Q261" i="2"/>
  <c r="O676" i="2"/>
  <c r="U676" i="2" s="1"/>
  <c r="Q670" i="2"/>
  <c r="S666" i="2"/>
  <c r="S651" i="2"/>
  <c r="Q638" i="2"/>
  <c r="S634" i="2"/>
  <c r="S619" i="2"/>
  <c r="Q606" i="2"/>
  <c r="S602" i="2"/>
  <c r="S594" i="2"/>
  <c r="P591" i="2"/>
  <c r="P578" i="2"/>
  <c r="P569" i="2"/>
  <c r="Q565" i="2"/>
  <c r="R561" i="2"/>
  <c r="Q549" i="2"/>
  <c r="R545" i="2"/>
  <c r="P537" i="2"/>
  <c r="Q533" i="2"/>
  <c r="R529" i="2"/>
  <c r="P521" i="2"/>
  <c r="Q517" i="2"/>
  <c r="R513" i="2"/>
  <c r="P505" i="2"/>
  <c r="Q501" i="2"/>
  <c r="R497" i="2"/>
  <c r="S481" i="2"/>
  <c r="R460" i="2"/>
  <c r="S458" i="2"/>
  <c r="P450" i="2"/>
  <c r="R438" i="2"/>
  <c r="R434" i="2"/>
  <c r="R428" i="2"/>
  <c r="R425" i="2"/>
  <c r="R419" i="2"/>
  <c r="S410" i="2"/>
  <c r="P405" i="2"/>
  <c r="R396" i="2"/>
  <c r="R390" i="2"/>
  <c r="S387" i="2"/>
  <c r="Q380" i="2"/>
  <c r="Q377" i="2"/>
  <c r="O371" i="2"/>
  <c r="U371" i="2" s="1"/>
  <c r="S368" i="2"/>
  <c r="R361" i="2"/>
  <c r="R355" i="2"/>
  <c r="S346" i="2"/>
  <c r="P341" i="2"/>
  <c r="R332" i="2"/>
  <c r="R326" i="2"/>
  <c r="S323" i="2"/>
  <c r="Q316" i="2"/>
  <c r="Q313" i="2"/>
  <c r="O307" i="2"/>
  <c r="U307" i="2" s="1"/>
  <c r="S304" i="2"/>
  <c r="R297" i="2"/>
  <c r="R291" i="2"/>
  <c r="R278" i="2"/>
  <c r="S275" i="2"/>
  <c r="R268" i="2"/>
  <c r="R731" i="2"/>
  <c r="R699" i="2"/>
  <c r="R670" i="2"/>
  <c r="S668" i="2"/>
  <c r="R661" i="2"/>
  <c r="R654" i="2"/>
  <c r="S652" i="2"/>
  <c r="R645" i="2"/>
  <c r="R638" i="2"/>
  <c r="S636" i="2"/>
  <c r="R629" i="2"/>
  <c r="R622" i="2"/>
  <c r="S620" i="2"/>
  <c r="R613" i="2"/>
  <c r="R606" i="2"/>
  <c r="S604" i="2"/>
  <c r="R597" i="2"/>
  <c r="S595" i="2"/>
  <c r="P590" i="2"/>
  <c r="Q588" i="2"/>
  <c r="S573" i="2"/>
  <c r="R572" i="2"/>
  <c r="S570" i="2"/>
  <c r="P564" i="2"/>
  <c r="R557" i="2"/>
  <c r="S556" i="2"/>
  <c r="O549" i="2"/>
  <c r="U549" i="2" s="1"/>
  <c r="O548" i="2"/>
  <c r="U548" i="2" s="1"/>
  <c r="S541" i="2"/>
  <c r="R540" i="2"/>
  <c r="S538" i="2"/>
  <c r="P532" i="2"/>
  <c r="R525" i="2"/>
  <c r="S524" i="2"/>
  <c r="O517" i="2"/>
  <c r="U517" i="2" s="1"/>
  <c r="O516" i="2"/>
  <c r="U516" i="2" s="1"/>
  <c r="S509" i="2"/>
  <c r="R508" i="2"/>
  <c r="S506" i="2"/>
  <c r="P500" i="2"/>
  <c r="P492" i="2"/>
  <c r="R485" i="2"/>
  <c r="S484" i="2"/>
  <c r="O477" i="2"/>
  <c r="U477" i="2" s="1"/>
  <c r="O476" i="2"/>
  <c r="U476" i="2" s="1"/>
  <c r="P468" i="2"/>
  <c r="S459" i="2"/>
  <c r="Q453" i="2"/>
  <c r="R447" i="2"/>
  <c r="P445" i="2"/>
  <c r="S443" i="2"/>
  <c r="O435" i="2"/>
  <c r="U435" i="2" s="1"/>
  <c r="R426" i="2"/>
  <c r="R423" i="2"/>
  <c r="P409" i="2"/>
  <c r="O407" i="2"/>
  <c r="U407" i="2" s="1"/>
  <c r="S391" i="2"/>
  <c r="K384" i="2"/>
  <c r="Q381" i="2"/>
  <c r="S375" i="2"/>
  <c r="Q368" i="2"/>
  <c r="Q365" i="2"/>
  <c r="R352" i="2"/>
  <c r="R346" i="2"/>
  <c r="R343" i="2"/>
  <c r="P329" i="2"/>
  <c r="O327" i="2"/>
  <c r="U327" i="2" s="1"/>
  <c r="S311" i="2"/>
  <c r="Q304" i="2"/>
  <c r="Q301" i="2"/>
  <c r="S622" i="2"/>
  <c r="Q563" i="2"/>
  <c r="R547" i="2"/>
  <c r="P547" i="2"/>
  <c r="S531" i="2"/>
  <c r="O515" i="2"/>
  <c r="U515" i="2" s="1"/>
  <c r="Q499" i="2"/>
  <c r="R483" i="2"/>
  <c r="P483" i="2"/>
  <c r="S449" i="2"/>
  <c r="S409" i="2"/>
  <c r="O397" i="2"/>
  <c r="U397" i="2" s="1"/>
  <c r="S395" i="2"/>
  <c r="P388" i="2"/>
  <c r="S366" i="2"/>
  <c r="S353" i="2"/>
  <c r="S333" i="2"/>
  <c r="O331" i="2"/>
  <c r="U331" i="2" s="1"/>
  <c r="O324" i="2"/>
  <c r="U324" i="2" s="1"/>
  <c r="Q302" i="2"/>
  <c r="O286" i="2"/>
  <c r="U286" i="2" s="1"/>
  <c r="Q283" i="2"/>
  <c r="P270" i="2"/>
  <c r="S267" i="2"/>
  <c r="Q253" i="2"/>
  <c r="S247" i="2"/>
  <c r="R240" i="2"/>
  <c r="R231" i="2"/>
  <c r="Q221" i="2"/>
  <c r="S215" i="2"/>
  <c r="R208" i="2"/>
  <c r="R199" i="2"/>
  <c r="Q189" i="2"/>
  <c r="S183" i="2"/>
  <c r="R176" i="2"/>
  <c r="R167" i="2"/>
  <c r="S151" i="2"/>
  <c r="R144" i="2"/>
  <c r="R135" i="2"/>
  <c r="Q125" i="2"/>
  <c r="S119" i="2"/>
  <c r="P614" i="2"/>
  <c r="P581" i="2"/>
  <c r="S462" i="2"/>
  <c r="S425" i="2"/>
  <c r="S413" i="2"/>
  <c r="O411" i="2"/>
  <c r="U411" i="2" s="1"/>
  <c r="O404" i="2"/>
  <c r="U404" i="2" s="1"/>
  <c r="O382" i="2"/>
  <c r="U382" i="2" s="1"/>
  <c r="R340" i="2"/>
  <c r="P318" i="2"/>
  <c r="S297" i="2"/>
  <c r="R281" i="2"/>
  <c r="R265" i="2"/>
  <c r="R259" i="2"/>
  <c r="P253" i="2"/>
  <c r="Q250" i="2"/>
  <c r="S242" i="2"/>
  <c r="R238" i="2"/>
  <c r="S235" i="2"/>
  <c r="Q228" i="2"/>
  <c r="R222" i="2"/>
  <c r="S219" i="2"/>
  <c r="Q212" i="2"/>
  <c r="O203" i="2"/>
  <c r="U203" i="2" s="1"/>
  <c r="O187" i="2"/>
  <c r="U187" i="2" s="1"/>
  <c r="O171" i="2"/>
  <c r="U171" i="2" s="1"/>
  <c r="R158" i="2"/>
  <c r="S155" i="2"/>
  <c r="Q148" i="2"/>
  <c r="R142" i="2"/>
  <c r="S139" i="2"/>
  <c r="Q132" i="2"/>
  <c r="R126" i="2"/>
  <c r="S123" i="2"/>
  <c r="Q116" i="2"/>
  <c r="Q102" i="2"/>
  <c r="Q86" i="2"/>
  <c r="S803" i="2"/>
  <c r="O800" i="2"/>
  <c r="U800" i="2" s="1"/>
  <c r="R662" i="2"/>
  <c r="R598" i="2"/>
  <c r="R571" i="2"/>
  <c r="P571" i="2"/>
  <c r="S555" i="2"/>
  <c r="O539" i="2"/>
  <c r="U539" i="2" s="1"/>
  <c r="Q523" i="2"/>
  <c r="R507" i="2"/>
  <c r="P507" i="2"/>
  <c r="S491" i="2"/>
  <c r="O475" i="2"/>
  <c r="U475" i="2" s="1"/>
  <c r="O452" i="2"/>
  <c r="U452" i="2" s="1"/>
  <c r="P448" i="2"/>
  <c r="O437" i="2"/>
  <c r="U437" i="2" s="1"/>
  <c r="O429" i="2"/>
  <c r="U429" i="2" s="1"/>
  <c r="P427" i="2"/>
  <c r="R420" i="2"/>
  <c r="O398" i="2"/>
  <c r="U398" i="2" s="1"/>
  <c r="P363" i="2"/>
  <c r="R356" i="2"/>
  <c r="O334" i="2"/>
  <c r="U334" i="2" s="1"/>
  <c r="P299" i="2"/>
  <c r="P295" i="2"/>
  <c r="O292" i="2"/>
  <c r="U292" i="2" s="1"/>
  <c r="O288" i="2"/>
  <c r="U288" i="2" s="1"/>
  <c r="S282" i="2"/>
  <c r="P275" i="2"/>
  <c r="S272" i="2"/>
  <c r="Q269" i="2"/>
  <c r="P266" i="2"/>
  <c r="O263" i="2"/>
  <c r="U263" i="2" s="1"/>
  <c r="P261" i="2"/>
  <c r="S257" i="2"/>
  <c r="O255" i="2"/>
  <c r="U255" i="2" s="1"/>
  <c r="R248" i="2"/>
  <c r="R242" i="2"/>
  <c r="S239" i="2"/>
  <c r="O234" i="2"/>
  <c r="U234" i="2" s="1"/>
  <c r="R232" i="2"/>
  <c r="Q222" i="2"/>
  <c r="Q213" i="2"/>
  <c r="Q206" i="2"/>
  <c r="Q197" i="2"/>
  <c r="R191" i="2"/>
  <c r="O189" i="2"/>
  <c r="U189" i="2" s="1"/>
  <c r="S185" i="2"/>
  <c r="P180" i="2"/>
  <c r="O175" i="2"/>
  <c r="U175" i="2" s="1"/>
  <c r="Q168" i="2"/>
  <c r="R162" i="2"/>
  <c r="S159" i="2"/>
  <c r="O154" i="2"/>
  <c r="U154" i="2" s="1"/>
  <c r="R152" i="2"/>
  <c r="Q142" i="2"/>
  <c r="Q133" i="2"/>
  <c r="R127" i="2"/>
  <c r="O125" i="2"/>
  <c r="U125" i="2" s="1"/>
  <c r="S121" i="2"/>
  <c r="P116" i="2"/>
  <c r="O111" i="2"/>
  <c r="U111" i="2" s="1"/>
  <c r="P106" i="2"/>
  <c r="S99" i="2"/>
  <c r="O95" i="2"/>
  <c r="U95" i="2" s="1"/>
  <c r="P90" i="2"/>
  <c r="S630" i="2"/>
  <c r="P379" i="2"/>
  <c r="Q350" i="2"/>
  <c r="R317" i="2"/>
  <c r="P285" i="2"/>
  <c r="S237" i="2"/>
  <c r="O236" i="2"/>
  <c r="U236" i="2" s="1"/>
  <c r="R229" i="2"/>
  <c r="P227" i="2"/>
  <c r="O213" i="2"/>
  <c r="U213" i="2" s="1"/>
  <c r="O211" i="2"/>
  <c r="U211" i="2" s="1"/>
  <c r="O184" i="2"/>
  <c r="U184" i="2" s="1"/>
  <c r="O182" i="2"/>
  <c r="U182" i="2" s="1"/>
  <c r="R140" i="2"/>
  <c r="O133" i="2"/>
  <c r="U133" i="2" s="1"/>
  <c r="O131" i="2"/>
  <c r="U131" i="2" s="1"/>
  <c r="P109" i="2"/>
  <c r="P108" i="2"/>
  <c r="O105" i="2"/>
  <c r="U105" i="2" s="1"/>
  <c r="R92" i="2"/>
  <c r="S89" i="2"/>
  <c r="Q82" i="2"/>
  <c r="Q76" i="2"/>
  <c r="Q73" i="2"/>
  <c r="O62" i="2"/>
  <c r="U62" i="2" s="1"/>
  <c r="O46" i="2"/>
  <c r="U46" i="2" s="1"/>
  <c r="O30" i="2"/>
  <c r="U30" i="2" s="1"/>
  <c r="S309" i="2"/>
  <c r="R245" i="2"/>
  <c r="S234" i="2"/>
  <c r="O198" i="2"/>
  <c r="U198" i="2" s="1"/>
  <c r="O163" i="2"/>
  <c r="U163" i="2" s="1"/>
  <c r="R149" i="2"/>
  <c r="S120" i="2"/>
  <c r="O109" i="2"/>
  <c r="U109" i="2" s="1"/>
  <c r="O93" i="2"/>
  <c r="U93" i="2" s="1"/>
  <c r="P81" i="2"/>
  <c r="S73" i="2"/>
  <c r="P46" i="2"/>
  <c r="Q33" i="2"/>
  <c r="S373" i="2"/>
  <c r="Q372" i="2"/>
  <c r="R372" i="2"/>
  <c r="P260" i="2"/>
  <c r="O252" i="2"/>
  <c r="U252" i="2" s="1"/>
  <c r="S248" i="2"/>
  <c r="Q246" i="2"/>
  <c r="Q207" i="2"/>
  <c r="O204" i="2"/>
  <c r="U204" i="2" s="1"/>
  <c r="S195" i="2"/>
  <c r="S186" i="2"/>
  <c r="Q166" i="2"/>
  <c r="Q150" i="2"/>
  <c r="O124" i="2"/>
  <c r="U124" i="2" s="1"/>
  <c r="O117" i="2"/>
  <c r="U117" i="2" s="1"/>
  <c r="O115" i="2"/>
  <c r="U115" i="2" s="1"/>
  <c r="P104" i="2"/>
  <c r="O101" i="2"/>
  <c r="U101" i="2" s="1"/>
  <c r="R88" i="2"/>
  <c r="S85" i="2"/>
  <c r="O72" i="2"/>
  <c r="U72" i="2" s="1"/>
  <c r="O69" i="2"/>
  <c r="U69" i="2" s="1"/>
  <c r="O65" i="2"/>
  <c r="U65" i="2" s="1"/>
  <c r="S61" i="2"/>
  <c r="R58" i="2"/>
  <c r="Q55" i="2"/>
  <c r="P52" i="2"/>
  <c r="O49" i="2"/>
  <c r="U49" i="2" s="1"/>
  <c r="S45" i="2"/>
  <c r="R42" i="2"/>
  <c r="Q39" i="2"/>
  <c r="P36" i="2"/>
  <c r="O33" i="2"/>
  <c r="U33" i="2" s="1"/>
  <c r="S29" i="2"/>
  <c r="R1015" i="2"/>
  <c r="Q702" i="2"/>
  <c r="P646" i="2"/>
  <c r="R591" i="2"/>
  <c r="R543" i="2"/>
  <c r="R479" i="2"/>
  <c r="Q441" i="2"/>
  <c r="S431" i="2"/>
  <c r="P376" i="2"/>
  <c r="Q337" i="2"/>
  <c r="S289" i="2"/>
  <c r="S261" i="2"/>
  <c r="S243" i="2"/>
  <c r="P185" i="2"/>
  <c r="S165" i="2"/>
  <c r="O156" i="2"/>
  <c r="U156" i="2" s="1"/>
  <c r="P147" i="2"/>
  <c r="P143" i="2"/>
  <c r="P129" i="2"/>
  <c r="P118" i="2"/>
  <c r="S112" i="2"/>
  <c r="Q72" i="2"/>
  <c r="Q49" i="2"/>
  <c r="S638" i="2"/>
  <c r="S598" i="2"/>
  <c r="P568" i="2"/>
  <c r="P504" i="2"/>
  <c r="R467" i="2"/>
  <c r="P467" i="2"/>
  <c r="R414" i="2"/>
  <c r="P414" i="2"/>
  <c r="R382" i="2"/>
  <c r="S381" i="2"/>
  <c r="R347" i="2"/>
  <c r="P321" i="2"/>
  <c r="Q315" i="2"/>
  <c r="P300" i="2"/>
  <c r="S273" i="2"/>
  <c r="S270" i="2"/>
  <c r="S240" i="2"/>
  <c r="Q230" i="2"/>
  <c r="S216" i="2"/>
  <c r="O214" i="2"/>
  <c r="U214" i="2" s="1"/>
  <c r="S209" i="2"/>
  <c r="S188" i="2"/>
  <c r="R181" i="2"/>
  <c r="P179" i="2"/>
  <c r="R166" i="2"/>
  <c r="S154" i="2"/>
  <c r="P145" i="2"/>
  <c r="Q134" i="2"/>
  <c r="R113" i="2"/>
  <c r="P111" i="2"/>
  <c r="P100" i="2"/>
  <c r="O97" i="2"/>
  <c r="U97" i="2" s="1"/>
  <c r="S90" i="2"/>
  <c r="S84" i="2"/>
  <c r="R81" i="2"/>
  <c r="Q77" i="2"/>
  <c r="Q74" i="2"/>
  <c r="R68" i="2"/>
  <c r="S64" i="2"/>
  <c r="P63" i="2"/>
  <c r="O60" i="2"/>
  <c r="U60" i="2" s="1"/>
  <c r="R57" i="2"/>
  <c r="S55" i="2"/>
  <c r="R53" i="2"/>
  <c r="S51" i="2"/>
  <c r="R48" i="2"/>
  <c r="O44" i="2"/>
  <c r="U44" i="2" s="1"/>
  <c r="Q42" i="2"/>
  <c r="R36" i="2"/>
  <c r="R32" i="2"/>
  <c r="R28" i="2"/>
  <c r="U1041" i="2"/>
  <c r="Q1045" i="2"/>
  <c r="U1023" i="2"/>
  <c r="Q1037" i="2"/>
  <c r="Q1029" i="2"/>
  <c r="R1022" i="2"/>
  <c r="Q1002" i="2"/>
  <c r="U1019" i="2"/>
  <c r="Q999" i="2"/>
  <c r="U971" i="2"/>
  <c r="Q991" i="2"/>
  <c r="S981" i="2"/>
  <c r="P980" i="2"/>
  <c r="S979" i="2"/>
  <c r="Q972" i="2"/>
  <c r="Q1010" i="2"/>
  <c r="Q943" i="2"/>
  <c r="Q927" i="2"/>
  <c r="Q964" i="2"/>
  <c r="Q955" i="2"/>
  <c r="Q939" i="2"/>
  <c r="Q923" i="2"/>
  <c r="S962" i="2"/>
  <c r="Q951" i="2"/>
  <c r="Q911" i="2"/>
  <c r="Q903" i="2"/>
  <c r="Q895" i="2"/>
  <c r="Q887" i="2"/>
  <c r="Q879" i="2"/>
  <c r="Q935" i="2"/>
  <c r="P914" i="2"/>
  <c r="R906" i="2"/>
  <c r="R898" i="2"/>
  <c r="R890" i="2"/>
  <c r="R882" i="2"/>
  <c r="R874" i="2"/>
  <c r="Q850" i="2"/>
  <c r="S933" i="2"/>
  <c r="Q919" i="2"/>
  <c r="U821" i="2"/>
  <c r="U801" i="2"/>
  <c r="U765" i="2"/>
  <c r="Q907" i="2"/>
  <c r="Q899" i="2"/>
  <c r="Q891" i="2"/>
  <c r="Q883" i="2"/>
  <c r="Q875" i="2"/>
  <c r="R844" i="2"/>
  <c r="Q838" i="2"/>
  <c r="Q822" i="2"/>
  <c r="Q806" i="2"/>
  <c r="Q790" i="2"/>
  <c r="Q774" i="2"/>
  <c r="Q758" i="2"/>
  <c r="U681" i="2"/>
  <c r="Q858" i="2"/>
  <c r="U849" i="2"/>
  <c r="Q830" i="2"/>
  <c r="Q814" i="2"/>
  <c r="Q798" i="2"/>
  <c r="Q782" i="2"/>
  <c r="Q766" i="2"/>
  <c r="U675" i="2"/>
  <c r="U626" i="2"/>
  <c r="Q671" i="2"/>
  <c r="Q663" i="2"/>
  <c r="Q655" i="2"/>
  <c r="Q647" i="2"/>
  <c r="Q639" i="2"/>
  <c r="Q631" i="2"/>
  <c r="Q623" i="2"/>
  <c r="Q615" i="2"/>
  <c r="Q607" i="2"/>
  <c r="Q599" i="2"/>
  <c r="U562" i="2"/>
  <c r="P675" i="2"/>
  <c r="Q746" i="2"/>
  <c r="Q686" i="2"/>
  <c r="P587" i="2"/>
  <c r="U369" i="2"/>
  <c r="Q714" i="2"/>
  <c r="S674" i="2"/>
  <c r="Q667" i="2"/>
  <c r="O666" i="2"/>
  <c r="U666" i="2" s="1"/>
  <c r="R658" i="2"/>
  <c r="O650" i="2"/>
  <c r="U650" i="2" s="1"/>
  <c r="R642" i="2"/>
  <c r="O634" i="2"/>
  <c r="U634" i="2" s="1"/>
  <c r="R626" i="2"/>
  <c r="O618" i="2"/>
  <c r="U618" i="2" s="1"/>
  <c r="R610" i="2"/>
  <c r="O602" i="2"/>
  <c r="U602" i="2" s="1"/>
  <c r="R570" i="2"/>
  <c r="R562" i="2"/>
  <c r="R554" i="2"/>
  <c r="R546" i="2"/>
  <c r="R538" i="2"/>
  <c r="R530" i="2"/>
  <c r="R522" i="2"/>
  <c r="R514" i="2"/>
  <c r="R506" i="2"/>
  <c r="R498" i="2"/>
  <c r="R490" i="2"/>
  <c r="R482" i="2"/>
  <c r="R474" i="2"/>
  <c r="R756" i="2"/>
  <c r="Q698" i="2"/>
  <c r="Q659" i="2"/>
  <c r="Q643" i="2"/>
  <c r="Q627" i="2"/>
  <c r="Q611" i="2"/>
  <c r="P583" i="2"/>
  <c r="S465" i="2"/>
  <c r="S457" i="2"/>
  <c r="P443" i="2"/>
  <c r="S442" i="2"/>
  <c r="Q730" i="2"/>
  <c r="R677" i="2"/>
  <c r="P673" i="2"/>
  <c r="P657" i="2"/>
  <c r="P641" i="2"/>
  <c r="P625" i="2"/>
  <c r="P609" i="2"/>
  <c r="Q587" i="2"/>
  <c r="O586" i="2"/>
  <c r="U586" i="2" s="1"/>
  <c r="Q575" i="2"/>
  <c r="Q567" i="2"/>
  <c r="Q559" i="2"/>
  <c r="Q551" i="2"/>
  <c r="Q543" i="2"/>
  <c r="Q535" i="2"/>
  <c r="Q527" i="2"/>
  <c r="Q519" i="2"/>
  <c r="Q511" i="2"/>
  <c r="Q503" i="2"/>
  <c r="Q495" i="2"/>
  <c r="Q487" i="2"/>
  <c r="Q479" i="2"/>
  <c r="Q471" i="2"/>
  <c r="R462" i="2"/>
  <c r="R442" i="2"/>
  <c r="O433" i="2"/>
  <c r="U433" i="2" s="1"/>
  <c r="P418" i="2"/>
  <c r="P402" i="2"/>
  <c r="P386" i="2"/>
  <c r="P370" i="2"/>
  <c r="P354" i="2"/>
  <c r="P338" i="2"/>
  <c r="P322" i="2"/>
  <c r="P306" i="2"/>
  <c r="R666" i="2"/>
  <c r="Q656" i="2"/>
  <c r="Q616" i="2"/>
  <c r="R602" i="2"/>
  <c r="R566" i="2"/>
  <c r="R550" i="2"/>
  <c r="R534" i="2"/>
  <c r="R518" i="2"/>
  <c r="R502" i="2"/>
  <c r="R486" i="2"/>
  <c r="O450" i="2"/>
  <c r="U450" i="2" s="1"/>
  <c r="Q432" i="2"/>
  <c r="Q426" i="2"/>
  <c r="P422" i="2"/>
  <c r="P419" i="2"/>
  <c r="R369" i="2"/>
  <c r="P358" i="2"/>
  <c r="R305" i="2"/>
  <c r="Q298" i="2"/>
  <c r="P294" i="2"/>
  <c r="S293" i="2"/>
  <c r="S280" i="2"/>
  <c r="P278" i="2"/>
  <c r="S277" i="2"/>
  <c r="S264" i="2"/>
  <c r="P262" i="2"/>
  <c r="P242" i="2"/>
  <c r="U238" i="2"/>
  <c r="P226" i="2"/>
  <c r="P194" i="2"/>
  <c r="P178" i="2"/>
  <c r="P162" i="2"/>
  <c r="P146" i="2"/>
  <c r="P130" i="2"/>
  <c r="Q664" i="2"/>
  <c r="R650" i="2"/>
  <c r="Q640" i="2"/>
  <c r="Q600" i="2"/>
  <c r="P580" i="2"/>
  <c r="R458" i="2"/>
  <c r="O442" i="2"/>
  <c r="U442" i="2" s="1"/>
  <c r="O425" i="2"/>
  <c r="U425" i="2" s="1"/>
  <c r="S424" i="2"/>
  <c r="S421" i="2"/>
  <c r="O396" i="2"/>
  <c r="U396" i="2" s="1"/>
  <c r="Q378" i="2"/>
  <c r="P374" i="2"/>
  <c r="P371" i="2"/>
  <c r="U370" i="2"/>
  <c r="O361" i="2"/>
  <c r="U361" i="2" s="1"/>
  <c r="S360" i="2"/>
  <c r="S357" i="2"/>
  <c r="O332" i="2"/>
  <c r="U332" i="2" s="1"/>
  <c r="Q314" i="2"/>
  <c r="P310" i="2"/>
  <c r="P307" i="2"/>
  <c r="O297" i="2"/>
  <c r="U297" i="2" s="1"/>
  <c r="S296" i="2"/>
  <c r="P290" i="2"/>
  <c r="P274" i="2"/>
  <c r="Q648" i="2"/>
  <c r="R634" i="2"/>
  <c r="Q624" i="2"/>
  <c r="U589" i="2"/>
  <c r="R574" i="2"/>
  <c r="R558" i="2"/>
  <c r="R542" i="2"/>
  <c r="R526" i="2"/>
  <c r="R510" i="2"/>
  <c r="R494" i="2"/>
  <c r="R478" i="2"/>
  <c r="O457" i="2"/>
  <c r="U457" i="2" s="1"/>
  <c r="P390" i="2"/>
  <c r="P326" i="2"/>
  <c r="P258" i="2"/>
  <c r="Q672" i="2"/>
  <c r="O465" i="2"/>
  <c r="U465" i="2" s="1"/>
  <c r="U443" i="2"/>
  <c r="R417" i="2"/>
  <c r="O393" i="2"/>
  <c r="U393" i="2" s="1"/>
  <c r="O364" i="2"/>
  <c r="U364" i="2" s="1"/>
  <c r="P342" i="2"/>
  <c r="P339" i="2"/>
  <c r="S328" i="2"/>
  <c r="Q294" i="2"/>
  <c r="P238" i="2"/>
  <c r="P222" i="2"/>
  <c r="Q178" i="2"/>
  <c r="P142" i="2"/>
  <c r="P78" i="2"/>
  <c r="S325" i="2"/>
  <c r="Q291" i="2"/>
  <c r="R257" i="2"/>
  <c r="S208" i="2"/>
  <c r="P203" i="2"/>
  <c r="O177" i="2"/>
  <c r="U177" i="2" s="1"/>
  <c r="S157" i="2"/>
  <c r="P123" i="2"/>
  <c r="Q114" i="2"/>
  <c r="Q91" i="2"/>
  <c r="U84" i="2"/>
  <c r="P74" i="2"/>
  <c r="Q632" i="2"/>
  <c r="R451" i="2"/>
  <c r="P440" i="2"/>
  <c r="P436" i="2"/>
  <c r="Q423" i="2"/>
  <c r="Q410" i="2"/>
  <c r="S389" i="2"/>
  <c r="R334" i="2"/>
  <c r="R273" i="2"/>
  <c r="P271" i="2"/>
  <c r="P268" i="2"/>
  <c r="Q262" i="2"/>
  <c r="P254" i="2"/>
  <c r="S253" i="2"/>
  <c r="O228" i="2"/>
  <c r="U228" i="2" s="1"/>
  <c r="O212" i="2"/>
  <c r="U212" i="2" s="1"/>
  <c r="O209" i="2"/>
  <c r="U209" i="2" s="1"/>
  <c r="P206" i="2"/>
  <c r="S205" i="2"/>
  <c r="R201" i="2"/>
  <c r="S176" i="2"/>
  <c r="P171" i="2"/>
  <c r="Q162" i="2"/>
  <c r="S160" i="2"/>
  <c r="P155" i="2"/>
  <c r="O132" i="2"/>
  <c r="U132" i="2" s="1"/>
  <c r="O129" i="2"/>
  <c r="U129" i="2" s="1"/>
  <c r="P126" i="2"/>
  <c r="S125" i="2"/>
  <c r="R121" i="2"/>
  <c r="Q99" i="2"/>
  <c r="U27" i="2"/>
  <c r="R618" i="2"/>
  <c r="Q608" i="2"/>
  <c r="R398" i="2"/>
  <c r="Q359" i="2"/>
  <c r="Q346" i="2"/>
  <c r="P284" i="2"/>
  <c r="P251" i="2"/>
  <c r="R230" i="2"/>
  <c r="O180" i="2"/>
  <c r="U180" i="2" s="1"/>
  <c r="P174" i="2"/>
  <c r="R169" i="2"/>
  <c r="O161" i="2"/>
  <c r="U161" i="2" s="1"/>
  <c r="R153" i="2"/>
  <c r="R134" i="2"/>
  <c r="R470" i="2"/>
  <c r="O446" i="2"/>
  <c r="U446" i="2" s="1"/>
  <c r="P444" i="2"/>
  <c r="P406" i="2"/>
  <c r="P403" i="2"/>
  <c r="S392" i="2"/>
  <c r="R353" i="2"/>
  <c r="O329" i="2"/>
  <c r="U329" i="2" s="1"/>
  <c r="O300" i="2"/>
  <c r="U300" i="2" s="1"/>
  <c r="R289" i="2"/>
  <c r="P287" i="2"/>
  <c r="P190" i="2"/>
  <c r="Q278" i="2"/>
  <c r="R214" i="2"/>
  <c r="Q194" i="2"/>
  <c r="S173" i="2"/>
  <c r="P158" i="2"/>
  <c r="S128" i="2"/>
  <c r="Q107" i="2"/>
  <c r="P320" i="2"/>
  <c r="O308" i="2"/>
  <c r="U308" i="2" s="1"/>
  <c r="R269" i="2"/>
  <c r="S260" i="2"/>
  <c r="O256" i="2"/>
  <c r="U256" i="2" s="1"/>
  <c r="P223" i="2"/>
  <c r="P208" i="2"/>
  <c r="O200" i="2"/>
  <c r="U200" i="2" s="1"/>
  <c r="Q187" i="2"/>
  <c r="S172" i="2"/>
  <c r="Q169" i="2"/>
  <c r="O121" i="2"/>
  <c r="U121" i="2" s="1"/>
  <c r="R115" i="2"/>
  <c r="O96" i="2"/>
  <c r="U96" i="2" s="1"/>
  <c r="P91" i="2"/>
  <c r="P66" i="2"/>
  <c r="R285" i="2"/>
  <c r="P101" i="2"/>
  <c r="S77" i="2"/>
  <c r="P53" i="2"/>
  <c r="Q40" i="2"/>
  <c r="Q236" i="2"/>
  <c r="Q175" i="2"/>
  <c r="P136" i="2"/>
  <c r="Q95" i="2"/>
  <c r="Q56" i="2"/>
  <c r="R43" i="2"/>
  <c r="Q32" i="2"/>
  <c r="S46" i="2"/>
  <c r="P26" i="2"/>
  <c r="R67" i="2"/>
  <c r="P65" i="2"/>
  <c r="P38" i="2"/>
  <c r="S26" i="2"/>
  <c r="P117" i="2"/>
  <c r="Q92" i="2"/>
  <c r="P69" i="2"/>
  <c r="Q54" i="2"/>
  <c r="M30" i="2"/>
  <c r="O1043" i="2"/>
  <c r="U1043" i="2" s="1"/>
  <c r="O1042" i="2"/>
  <c r="U1042" i="2" s="1"/>
  <c r="Q1027" i="2"/>
  <c r="O1034" i="2"/>
  <c r="U1034" i="2" s="1"/>
  <c r="O1012" i="2"/>
  <c r="U1012" i="2" s="1"/>
  <c r="Q1021" i="2"/>
  <c r="Q1046" i="2"/>
  <c r="Q1012" i="2"/>
  <c r="O993" i="2"/>
  <c r="U993" i="2" s="1"/>
  <c r="Q994" i="2"/>
  <c r="P1003" i="2"/>
  <c r="O991" i="2"/>
  <c r="U991" i="2" s="1"/>
  <c r="L991" i="2"/>
  <c r="S1001" i="2"/>
  <c r="Q971" i="2"/>
  <c r="P975" i="2"/>
  <c r="O941" i="2"/>
  <c r="U941" i="2" s="1"/>
  <c r="P977" i="2"/>
  <c r="Q950" i="2"/>
  <c r="Q938" i="2"/>
  <c r="S973" i="2"/>
  <c r="P954" i="2"/>
  <c r="P942" i="2"/>
  <c r="P930" i="2"/>
  <c r="P922" i="2"/>
  <c r="S952" i="2"/>
  <c r="O936" i="2"/>
  <c r="U936" i="2" s="1"/>
  <c r="R920" i="2"/>
  <c r="P932" i="2"/>
  <c r="O916" i="2"/>
  <c r="U916" i="2" s="1"/>
  <c r="P969" i="2"/>
  <c r="R960" i="2"/>
  <c r="O944" i="2"/>
  <c r="U944" i="2" s="1"/>
  <c r="R940" i="2"/>
  <c r="R897" i="2"/>
  <c r="O889" i="2"/>
  <c r="U889" i="2" s="1"/>
  <c r="S881" i="2"/>
  <c r="O862" i="2"/>
  <c r="U862" i="2" s="1"/>
  <c r="R856" i="2"/>
  <c r="S876" i="2"/>
  <c r="R868" i="2"/>
  <c r="Q841" i="2"/>
  <c r="P822" i="2"/>
  <c r="P790" i="2"/>
  <c r="Q761" i="2"/>
  <c r="Q901" i="2"/>
  <c r="P893" i="2"/>
  <c r="Q860" i="2"/>
  <c r="S842" i="2"/>
  <c r="O822" i="2"/>
  <c r="U822" i="2" s="1"/>
  <c r="O806" i="2"/>
  <c r="U806" i="2" s="1"/>
  <c r="O790" i="2"/>
  <c r="U790" i="2" s="1"/>
  <c r="V790" i="2" s="1"/>
  <c r="S778" i="2"/>
  <c r="P769" i="2"/>
  <c r="P831" i="2"/>
  <c r="Q808" i="2"/>
  <c r="P783" i="2"/>
  <c r="O740" i="2"/>
  <c r="U740" i="2" s="1"/>
  <c r="O708" i="2"/>
  <c r="U708" i="2" s="1"/>
  <c r="O840" i="2"/>
  <c r="U840" i="2" s="1"/>
  <c r="S827" i="2"/>
  <c r="P811" i="2"/>
  <c r="S792" i="2"/>
  <c r="Q741" i="2"/>
  <c r="Q725" i="2"/>
  <c r="R692" i="2"/>
  <c r="S848" i="2"/>
  <c r="R836" i="2"/>
  <c r="O820" i="2"/>
  <c r="U820" i="2" s="1"/>
  <c r="V820" i="2" s="1"/>
  <c r="P791" i="2"/>
  <c r="S750" i="2"/>
  <c r="S738" i="2"/>
  <c r="S726" i="2"/>
  <c r="S710" i="2"/>
  <c r="S698" i="2"/>
  <c r="O686" i="2"/>
  <c r="U686" i="2" s="1"/>
  <c r="S711" i="2"/>
  <c r="Q677" i="2"/>
  <c r="S723" i="2"/>
  <c r="S700" i="2"/>
  <c r="P667" i="2"/>
  <c r="P619" i="2"/>
  <c r="R816" i="2"/>
  <c r="P735" i="2"/>
  <c r="O719" i="2"/>
  <c r="U719" i="2" s="1"/>
  <c r="O673" i="2"/>
  <c r="U673" i="2" s="1"/>
  <c r="R665" i="2"/>
  <c r="O656" i="2"/>
  <c r="U656" i="2" s="1"/>
  <c r="O641" i="2"/>
  <c r="U641" i="2" s="1"/>
  <c r="S632" i="2"/>
  <c r="S617" i="2"/>
  <c r="P608" i="2"/>
  <c r="R832" i="2"/>
  <c r="O768" i="2"/>
  <c r="U768" i="2" s="1"/>
  <c r="P674" i="2"/>
  <c r="P650" i="2"/>
  <c r="R584" i="2"/>
  <c r="P554" i="2"/>
  <c r="P506" i="2"/>
  <c r="P478" i="2"/>
  <c r="O784" i="2"/>
  <c r="U784" i="2" s="1"/>
  <c r="R747" i="2"/>
  <c r="P653" i="2"/>
  <c r="S644" i="2"/>
  <c r="P621" i="2"/>
  <c r="S612" i="2"/>
  <c r="P595" i="2"/>
  <c r="R576" i="2"/>
  <c r="S567" i="2"/>
  <c r="R552" i="2"/>
  <c r="R536" i="2"/>
  <c r="S527" i="2"/>
  <c r="R512" i="2"/>
  <c r="S503" i="2"/>
  <c r="R488" i="2"/>
  <c r="S479" i="2"/>
  <c r="P463" i="2"/>
  <c r="R443" i="2"/>
  <c r="P755" i="2"/>
  <c r="R444" i="2"/>
  <c r="O436" i="2"/>
  <c r="U436" i="2" s="1"/>
  <c r="O426" i="2"/>
  <c r="U426" i="2" s="1"/>
  <c r="P407" i="2"/>
  <c r="S396" i="2"/>
  <c r="S383" i="2"/>
  <c r="S367" i="2"/>
  <c r="O351" i="2"/>
  <c r="U351" i="2" s="1"/>
  <c r="R335" i="2"/>
  <c r="P327" i="2"/>
  <c r="R312" i="2"/>
  <c r="Q296" i="2"/>
  <c r="Q277" i="2"/>
  <c r="O591" i="2"/>
  <c r="U591" i="2" s="1"/>
  <c r="P577" i="2"/>
  <c r="R493" i="2"/>
  <c r="R473" i="2"/>
  <c r="P460" i="2"/>
  <c r="S430" i="2"/>
  <c r="R412" i="2"/>
  <c r="Q396" i="2"/>
  <c r="S384" i="2"/>
  <c r="S362" i="2"/>
  <c r="S339" i="2"/>
  <c r="Q332" i="2"/>
  <c r="S320" i="2"/>
  <c r="Q281" i="2"/>
  <c r="Q731" i="2"/>
  <c r="Q699" i="2"/>
  <c r="O670" i="2"/>
  <c r="U670" i="2" s="1"/>
  <c r="P661" i="2"/>
  <c r="O652" i="2"/>
  <c r="U652" i="2" s="1"/>
  <c r="P629" i="2"/>
  <c r="O604" i="2"/>
  <c r="U604" i="2" s="1"/>
  <c r="R565" i="2"/>
  <c r="P540" i="2"/>
  <c r="S517" i="2"/>
  <c r="P508" i="2"/>
  <c r="S500" i="2"/>
  <c r="S492" i="2"/>
  <c r="S468" i="2"/>
  <c r="S435" i="2"/>
  <c r="R407" i="2"/>
  <c r="O391" i="2"/>
  <c r="U391" i="2" s="1"/>
  <c r="P377" i="2"/>
  <c r="Q352" i="2"/>
  <c r="R327" i="2"/>
  <c r="O531" i="2"/>
  <c r="U531" i="2" s="1"/>
  <c r="S483" i="2"/>
  <c r="O395" i="2"/>
  <c r="U395" i="2" s="1"/>
  <c r="R333" i="2"/>
  <c r="O302" i="2"/>
  <c r="U302" i="2" s="1"/>
  <c r="P283" i="2"/>
  <c r="Q270" i="2"/>
  <c r="O247" i="2"/>
  <c r="U247" i="2" s="1"/>
  <c r="S228" i="2"/>
  <c r="Q208" i="2"/>
  <c r="S190" i="2"/>
  <c r="R170" i="2"/>
  <c r="O151" i="2"/>
  <c r="U151" i="2" s="1"/>
  <c r="S132" i="2"/>
  <c r="R581" i="2"/>
  <c r="S404" i="2"/>
  <c r="S382" i="2"/>
  <c r="Q244" i="2"/>
  <c r="O219" i="2"/>
  <c r="U219" i="2" s="1"/>
  <c r="R203" i="2"/>
  <c r="O803" i="2"/>
  <c r="U803" i="2" s="1"/>
  <c r="O662" i="2"/>
  <c r="U662" i="2" s="1"/>
  <c r="S507" i="2"/>
  <c r="R448" i="2"/>
  <c r="R437" i="2"/>
  <c r="S398" i="2"/>
  <c r="S363" i="2"/>
  <c r="P356" i="2"/>
  <c r="O301" i="2"/>
  <c r="U301" i="2" s="1"/>
  <c r="O284" i="2"/>
  <c r="U284" i="2" s="1"/>
  <c r="P263" i="2"/>
  <c r="R255" i="2"/>
  <c r="Q248" i="2"/>
  <c r="Q232" i="2"/>
  <c r="O218" i="2"/>
  <c r="U218" i="2" s="1"/>
  <c r="O202" i="2"/>
  <c r="U202" i="2" s="1"/>
  <c r="Q190" i="2"/>
  <c r="Q181" i="2"/>
  <c r="S169" i="2"/>
  <c r="Q152" i="2"/>
  <c r="R136" i="2"/>
  <c r="S111" i="2"/>
  <c r="S95" i="2"/>
  <c r="S379" i="2"/>
  <c r="S236" i="2"/>
  <c r="S227" i="2"/>
  <c r="Q211" i="2"/>
  <c r="S182" i="2"/>
  <c r="P165" i="2"/>
  <c r="P140" i="2"/>
  <c r="Q101" i="2"/>
  <c r="O89" i="2"/>
  <c r="U89" i="2" s="1"/>
  <c r="S83" i="2"/>
  <c r="O66" i="2"/>
  <c r="U66" i="2" s="1"/>
  <c r="R109" i="2"/>
  <c r="P50" i="2"/>
  <c r="S252" i="2"/>
  <c r="O246" i="2"/>
  <c r="U246" i="2" s="1"/>
  <c r="O195" i="2"/>
  <c r="U195" i="2" s="1"/>
  <c r="Q172" i="2"/>
  <c r="Q156" i="2"/>
  <c r="R147" i="2"/>
  <c r="S124" i="2"/>
  <c r="S117" i="2"/>
  <c r="S81" i="2"/>
  <c r="S69" i="2"/>
  <c r="Q59" i="2"/>
  <c r="S49" i="2"/>
  <c r="P40" i="2"/>
  <c r="R26" i="2"/>
  <c r="S646" i="2"/>
  <c r="O112" i="2"/>
  <c r="U112" i="2" s="1"/>
  <c r="R79" i="2"/>
  <c r="S467" i="2"/>
  <c r="Q414" i="2"/>
  <c r="R188" i="2"/>
  <c r="O134" i="2"/>
  <c r="U134" i="2" s="1"/>
  <c r="S82" i="2"/>
  <c r="P59" i="2"/>
  <c r="O52" i="2"/>
  <c r="U52" i="2" s="1"/>
  <c r="R29" i="2"/>
  <c r="S376" i="2"/>
  <c r="R96" i="2"/>
  <c r="S54" i="2"/>
  <c r="S40" i="2"/>
  <c r="S66" i="2"/>
  <c r="Q1040" i="2"/>
  <c r="Q1028" i="2"/>
  <c r="O1029" i="2"/>
  <c r="U1029" i="2" s="1"/>
  <c r="O1025" i="2"/>
  <c r="U1025" i="2" s="1"/>
  <c r="Q1034" i="2"/>
  <c r="P1034" i="2"/>
  <c r="P1032" i="2"/>
  <c r="S1030" i="2"/>
  <c r="S1024" i="2"/>
  <c r="O1020" i="2"/>
  <c r="U1020" i="2" s="1"/>
  <c r="O1004" i="2"/>
  <c r="U1004" i="2" s="1"/>
  <c r="S1026" i="2"/>
  <c r="R1016" i="2"/>
  <c r="Q1009" i="2"/>
  <c r="O1046" i="2"/>
  <c r="U1046" i="2" s="1"/>
  <c r="S1022" i="2"/>
  <c r="S1018" i="2"/>
  <c r="S1014" i="2"/>
  <c r="O1010" i="2"/>
  <c r="U1010" i="2" s="1"/>
  <c r="O1006" i="2"/>
  <c r="U1006" i="2" s="1"/>
  <c r="O1002" i="2"/>
  <c r="U1002" i="2" s="1"/>
  <c r="R1031" i="2"/>
  <c r="S1017" i="2"/>
  <c r="O1011" i="2"/>
  <c r="U1011" i="2" s="1"/>
  <c r="O985" i="2"/>
  <c r="U985" i="2" s="1"/>
  <c r="P1007" i="2"/>
  <c r="Q986" i="2"/>
  <c r="P1020" i="2"/>
  <c r="P1019" i="2"/>
  <c r="O1003" i="2"/>
  <c r="U1003" i="2" s="1"/>
  <c r="Q997" i="2"/>
  <c r="Q993" i="2"/>
  <c r="Q989" i="2"/>
  <c r="Q985" i="2"/>
  <c r="O992" i="2"/>
  <c r="U992" i="2" s="1"/>
  <c r="P984" i="2"/>
  <c r="P1001" i="2"/>
  <c r="O988" i="2"/>
  <c r="U988" i="2" s="1"/>
  <c r="S982" i="2"/>
  <c r="Q979" i="2"/>
  <c r="Q963" i="2"/>
  <c r="O1000" i="2"/>
  <c r="U1000" i="2" s="1"/>
  <c r="S976" i="2"/>
  <c r="O972" i="2"/>
  <c r="U972" i="2" s="1"/>
  <c r="V972" i="2" s="1"/>
  <c r="P967" i="2"/>
  <c r="Q962" i="2"/>
  <c r="Q996" i="2"/>
  <c r="P996" i="2"/>
  <c r="R993" i="2"/>
  <c r="Q974" i="2"/>
  <c r="O965" i="2"/>
  <c r="U965" i="2" s="1"/>
  <c r="O949" i="2"/>
  <c r="U949" i="2" s="1"/>
  <c r="O933" i="2"/>
  <c r="U933" i="2" s="1"/>
  <c r="O917" i="2"/>
  <c r="U917" i="2" s="1"/>
  <c r="O977" i="2"/>
  <c r="U977" i="2" s="1"/>
  <c r="Q958" i="2"/>
  <c r="Q946" i="2"/>
  <c r="R941" i="2"/>
  <c r="R933" i="2"/>
  <c r="P923" i="2"/>
  <c r="Q918" i="2"/>
  <c r="R973" i="2"/>
  <c r="S970" i="2"/>
  <c r="S955" i="2"/>
  <c r="S951" i="2"/>
  <c r="S947" i="2"/>
  <c r="S943" i="2"/>
  <c r="S939" i="2"/>
  <c r="S935" i="2"/>
  <c r="S931" i="2"/>
  <c r="S927" i="2"/>
  <c r="S923" i="2"/>
  <c r="S919" i="2"/>
  <c r="S915" i="2"/>
  <c r="Q961" i="2"/>
  <c r="R952" i="2"/>
  <c r="P936" i="2"/>
  <c r="Q928" i="2"/>
  <c r="S920" i="2"/>
  <c r="O948" i="2"/>
  <c r="U948" i="2" s="1"/>
  <c r="O932" i="2"/>
  <c r="U932" i="2" s="1"/>
  <c r="P916" i="2"/>
  <c r="Q910" i="2"/>
  <c r="Q894" i="2"/>
  <c r="Q878" i="2"/>
  <c r="O969" i="2"/>
  <c r="U969" i="2" s="1"/>
  <c r="S966" i="2"/>
  <c r="S960" i="2"/>
  <c r="R957" i="2"/>
  <c r="P944" i="2"/>
  <c r="O928" i="2"/>
  <c r="U928" i="2" s="1"/>
  <c r="R956" i="2"/>
  <c r="S899" i="2"/>
  <c r="S940" i="2"/>
  <c r="P937" i="2"/>
  <c r="R913" i="2"/>
  <c r="S912" i="2"/>
  <c r="O905" i="2"/>
  <c r="U905" i="2" s="1"/>
  <c r="P904" i="2"/>
  <c r="S897" i="2"/>
  <c r="O888" i="2"/>
  <c r="U888" i="2" s="1"/>
  <c r="R881" i="2"/>
  <c r="S880" i="2"/>
  <c r="O873" i="2"/>
  <c r="U873" i="2" s="1"/>
  <c r="Q861" i="2"/>
  <c r="R924" i="2"/>
  <c r="S911" i="2"/>
  <c r="S879" i="2"/>
  <c r="O870" i="2"/>
  <c r="U870" i="2" s="1"/>
  <c r="P865" i="2"/>
  <c r="S858" i="2"/>
  <c r="O854" i="2"/>
  <c r="U854" i="2" s="1"/>
  <c r="O846" i="2"/>
  <c r="U846" i="2" s="1"/>
  <c r="S865" i="2"/>
  <c r="R859" i="2"/>
  <c r="S856" i="2"/>
  <c r="P853" i="2"/>
  <c r="R908" i="2"/>
  <c r="S906" i="2"/>
  <c r="S900" i="2"/>
  <c r="R892" i="2"/>
  <c r="S890" i="2"/>
  <c r="S884" i="2"/>
  <c r="R876" i="2"/>
  <c r="S874" i="2"/>
  <c r="R871" i="2"/>
  <c r="S868" i="2"/>
  <c r="S855" i="2"/>
  <c r="R852" i="2"/>
  <c r="R851" i="2"/>
  <c r="O844" i="2"/>
  <c r="U844" i="2" s="1"/>
  <c r="V844" i="2" s="1"/>
  <c r="P834" i="2"/>
  <c r="P826" i="2"/>
  <c r="Q817" i="2"/>
  <c r="Q805" i="2"/>
  <c r="P794" i="2"/>
  <c r="P786" i="2"/>
  <c r="P778" i="2"/>
  <c r="Q765" i="2"/>
  <c r="P909" i="2"/>
  <c r="S909" i="2"/>
  <c r="O901" i="2"/>
  <c r="U901" i="2" s="1"/>
  <c r="R893" i="2"/>
  <c r="Q885" i="2"/>
  <c r="P877" i="2"/>
  <c r="S877" i="2"/>
  <c r="P867" i="2"/>
  <c r="O864" i="2"/>
  <c r="U864" i="2" s="1"/>
  <c r="S857" i="2"/>
  <c r="P849" i="2"/>
  <c r="O845" i="2"/>
  <c r="U845" i="2" s="1"/>
  <c r="P841" i="2"/>
  <c r="S834" i="2"/>
  <c r="O830" i="2"/>
  <c r="U830" i="2" s="1"/>
  <c r="P825" i="2"/>
  <c r="S818" i="2"/>
  <c r="O814" i="2"/>
  <c r="U814" i="2" s="1"/>
  <c r="P809" i="2"/>
  <c r="S802" i="2"/>
  <c r="O798" i="2"/>
  <c r="U798" i="2" s="1"/>
  <c r="P793" i="2"/>
  <c r="S786" i="2"/>
  <c r="O782" i="2"/>
  <c r="U782" i="2" s="1"/>
  <c r="P777" i="2"/>
  <c r="S770" i="2"/>
  <c r="O766" i="2"/>
  <c r="U766" i="2" s="1"/>
  <c r="P761" i="2"/>
  <c r="R847" i="2"/>
  <c r="Q840" i="2"/>
  <c r="O831" i="2"/>
  <c r="U831" i="2" s="1"/>
  <c r="P815" i="2"/>
  <c r="O812" i="2"/>
  <c r="U812" i="2" s="1"/>
  <c r="P799" i="2"/>
  <c r="O796" i="2"/>
  <c r="U796" i="2" s="1"/>
  <c r="Q792" i="2"/>
  <c r="O783" i="2"/>
  <c r="U783" i="2" s="1"/>
  <c r="O764" i="2"/>
  <c r="U764" i="2" s="1"/>
  <c r="Q760" i="2"/>
  <c r="R754" i="2"/>
  <c r="O748" i="2"/>
  <c r="U748" i="2" s="1"/>
  <c r="O732" i="2"/>
  <c r="U732" i="2" s="1"/>
  <c r="O716" i="2"/>
  <c r="U716" i="2" s="1"/>
  <c r="O700" i="2"/>
  <c r="U700" i="2" s="1"/>
  <c r="V700" i="2" s="1"/>
  <c r="O684" i="2"/>
  <c r="U684" i="2" s="1"/>
  <c r="O843" i="2"/>
  <c r="U843" i="2" s="1"/>
  <c r="R827" i="2"/>
  <c r="S824" i="2"/>
  <c r="O811" i="2"/>
  <c r="U811" i="2" s="1"/>
  <c r="S801" i="2"/>
  <c r="S795" i="2"/>
  <c r="R792" i="2"/>
  <c r="P779" i="2"/>
  <c r="O776" i="2"/>
  <c r="U776" i="2" s="1"/>
  <c r="S769" i="2"/>
  <c r="S763" i="2"/>
  <c r="R760" i="2"/>
  <c r="Q749" i="2"/>
  <c r="Q733" i="2"/>
  <c r="Q717" i="2"/>
  <c r="Q705" i="2"/>
  <c r="R696" i="2"/>
  <c r="R688" i="2"/>
  <c r="R680" i="2"/>
  <c r="Q872" i="2"/>
  <c r="S863" i="2"/>
  <c r="P860" i="2"/>
  <c r="P848" i="2"/>
  <c r="S847" i="2"/>
  <c r="R839" i="2"/>
  <c r="S836" i="2"/>
  <c r="O823" i="2"/>
  <c r="U823" i="2" s="1"/>
  <c r="Q816" i="2"/>
  <c r="S813" i="2"/>
  <c r="R807" i="2"/>
  <c r="S804" i="2"/>
  <c r="O791" i="2"/>
  <c r="U791" i="2" s="1"/>
  <c r="S775" i="2"/>
  <c r="R772" i="2"/>
  <c r="O759" i="2"/>
  <c r="U759" i="2" s="1"/>
  <c r="P754" i="2"/>
  <c r="P749" i="2"/>
  <c r="P745" i="2"/>
  <c r="P741" i="2"/>
  <c r="P737" i="2"/>
  <c r="P733" i="2"/>
  <c r="P729" i="2"/>
  <c r="P725" i="2"/>
  <c r="P721" i="2"/>
  <c r="P717" i="2"/>
  <c r="P713" i="2"/>
  <c r="P709" i="2"/>
  <c r="P705" i="2"/>
  <c r="P701" i="2"/>
  <c r="P697" i="2"/>
  <c r="Q692" i="2"/>
  <c r="Q688" i="2"/>
  <c r="Q684" i="2"/>
  <c r="Q680" i="2"/>
  <c r="S841" i="2"/>
  <c r="S777" i="2"/>
  <c r="S756" i="2"/>
  <c r="S743" i="2"/>
  <c r="P727" i="2"/>
  <c r="S717" i="2"/>
  <c r="R711" i="2"/>
  <c r="P695" i="2"/>
  <c r="S683" i="2"/>
  <c r="S675" i="2"/>
  <c r="S745" i="2"/>
  <c r="P740" i="2"/>
  <c r="P739" i="2"/>
  <c r="R723" i="2"/>
  <c r="S716" i="2"/>
  <c r="S707" i="2"/>
  <c r="S697" i="2"/>
  <c r="P679" i="2"/>
  <c r="R675" i="2"/>
  <c r="P659" i="2"/>
  <c r="P643" i="2"/>
  <c r="P627" i="2"/>
  <c r="P611" i="2"/>
  <c r="Q835" i="2"/>
  <c r="P835" i="2"/>
  <c r="S816" i="2"/>
  <c r="R771" i="2"/>
  <c r="Q751" i="2"/>
  <c r="P751" i="2"/>
  <c r="O735" i="2"/>
  <c r="U735" i="2" s="1"/>
  <c r="Q719" i="2"/>
  <c r="P719" i="2"/>
  <c r="O703" i="2"/>
  <c r="U703" i="2" s="1"/>
  <c r="S691" i="2"/>
  <c r="K674" i="2"/>
  <c r="O672" i="2"/>
  <c r="U672" i="2" s="1"/>
  <c r="S665" i="2"/>
  <c r="O657" i="2"/>
  <c r="U657" i="2" s="1"/>
  <c r="P656" i="2"/>
  <c r="R649" i="2"/>
  <c r="S648" i="2"/>
  <c r="O640" i="2"/>
  <c r="U640" i="2" s="1"/>
  <c r="S633" i="2"/>
  <c r="O625" i="2"/>
  <c r="U625" i="2" s="1"/>
  <c r="P624" i="2"/>
  <c r="R617" i="2"/>
  <c r="S616" i="2"/>
  <c r="O608" i="2"/>
  <c r="U608" i="2" s="1"/>
  <c r="S601" i="2"/>
  <c r="S580" i="2"/>
  <c r="S832" i="2"/>
  <c r="R787" i="2"/>
  <c r="P768" i="2"/>
  <c r="S709" i="2"/>
  <c r="P666" i="2"/>
  <c r="S647" i="2"/>
  <c r="P634" i="2"/>
  <c r="S615" i="2"/>
  <c r="P602" i="2"/>
  <c r="Q593" i="2"/>
  <c r="R587" i="2"/>
  <c r="S584" i="2"/>
  <c r="R577" i="2"/>
  <c r="P562" i="2"/>
  <c r="P546" i="2"/>
  <c r="P530" i="2"/>
  <c r="P514" i="2"/>
  <c r="P498" i="2"/>
  <c r="P486" i="2"/>
  <c r="P470" i="2"/>
  <c r="P462" i="2"/>
  <c r="P784" i="2"/>
  <c r="O753" i="2"/>
  <c r="U753" i="2" s="1"/>
  <c r="S747" i="2"/>
  <c r="R728" i="2"/>
  <c r="R687" i="2"/>
  <c r="O669" i="2"/>
  <c r="U669" i="2" s="1"/>
  <c r="Q660" i="2"/>
  <c r="O653" i="2"/>
  <c r="U653" i="2" s="1"/>
  <c r="Q644" i="2"/>
  <c r="O637" i="2"/>
  <c r="U637" i="2" s="1"/>
  <c r="Q628" i="2"/>
  <c r="O621" i="2"/>
  <c r="U621" i="2" s="1"/>
  <c r="Q612" i="2"/>
  <c r="O605" i="2"/>
  <c r="U605" i="2" s="1"/>
  <c r="Q596" i="2"/>
  <c r="O595" i="2"/>
  <c r="U595" i="2" s="1"/>
  <c r="Q592" i="2"/>
  <c r="O585" i="2"/>
  <c r="U585" i="2" s="1"/>
  <c r="S583" i="2"/>
  <c r="Q579" i="2"/>
  <c r="S576" i="2"/>
  <c r="S568" i="2"/>
  <c r="S560" i="2"/>
  <c r="S552" i="2"/>
  <c r="S544" i="2"/>
  <c r="S536" i="2"/>
  <c r="S528" i="2"/>
  <c r="S520" i="2"/>
  <c r="S512" i="2"/>
  <c r="S504" i="2"/>
  <c r="S496" i="2"/>
  <c r="S488" i="2"/>
  <c r="S480" i="2"/>
  <c r="S472" i="2"/>
  <c r="R465" i="2"/>
  <c r="O463" i="2"/>
  <c r="U463" i="2" s="1"/>
  <c r="R457" i="2"/>
  <c r="O455" i="2"/>
  <c r="U455" i="2" s="1"/>
  <c r="R449" i="2"/>
  <c r="O440" i="2"/>
  <c r="U440" i="2" s="1"/>
  <c r="Q430" i="2"/>
  <c r="S819" i="2"/>
  <c r="Q715" i="2"/>
  <c r="P715" i="2"/>
  <c r="Q594" i="2"/>
  <c r="Q556" i="2"/>
  <c r="S550" i="2"/>
  <c r="Q524" i="2"/>
  <c r="S518" i="2"/>
  <c r="Q492" i="2"/>
  <c r="S486" i="2"/>
  <c r="R459" i="2"/>
  <c r="O453" i="2"/>
  <c r="U453" i="2" s="1"/>
  <c r="S446" i="2"/>
  <c r="S444" i="2"/>
  <c r="Q438" i="2"/>
  <c r="Q435" i="2"/>
  <c r="S432" i="2"/>
  <c r="R424" i="2"/>
  <c r="R418" i="2"/>
  <c r="S415" i="2"/>
  <c r="Q408" i="2"/>
  <c r="Q405" i="2"/>
  <c r="O399" i="2"/>
  <c r="U399" i="2" s="1"/>
  <c r="O394" i="2"/>
  <c r="U394" i="2" s="1"/>
  <c r="R383" i="2"/>
  <c r="O378" i="2"/>
  <c r="U378" i="2" s="1"/>
  <c r="S374" i="2"/>
  <c r="R367" i="2"/>
  <c r="P359" i="2"/>
  <c r="O352" i="2"/>
  <c r="U352" i="2" s="1"/>
  <c r="S348" i="2"/>
  <c r="R344" i="2"/>
  <c r="R338" i="2"/>
  <c r="S335" i="2"/>
  <c r="Q328" i="2"/>
  <c r="Q325" i="2"/>
  <c r="O319" i="2"/>
  <c r="U319" i="2" s="1"/>
  <c r="V319" i="2" s="1"/>
  <c r="O314" i="2"/>
  <c r="U314" i="2" s="1"/>
  <c r="S310" i="2"/>
  <c r="R303" i="2"/>
  <c r="S294" i="2"/>
  <c r="O287" i="2"/>
  <c r="U287" i="2" s="1"/>
  <c r="R280" i="2"/>
  <c r="R271" i="2"/>
  <c r="Q264" i="2"/>
  <c r="R258" i="2"/>
  <c r="Q676" i="2"/>
  <c r="S676" i="2"/>
  <c r="S642" i="2"/>
  <c r="S610" i="2"/>
  <c r="O594" i="2"/>
  <c r="U594" i="2" s="1"/>
  <c r="Q591" i="2"/>
  <c r="S589" i="2"/>
  <c r="S578" i="2"/>
  <c r="S569" i="2"/>
  <c r="S553" i="2"/>
  <c r="S537" i="2"/>
  <c r="S521" i="2"/>
  <c r="S505" i="2"/>
  <c r="P489" i="2"/>
  <c r="Q485" i="2"/>
  <c r="R481" i="2"/>
  <c r="P473" i="2"/>
  <c r="S461" i="2"/>
  <c r="O460" i="2"/>
  <c r="U460" i="2" s="1"/>
  <c r="K460" i="2"/>
  <c r="S451" i="2"/>
  <c r="S450" i="2"/>
  <c r="Q434" i="2"/>
  <c r="O428" i="2"/>
  <c r="U428" i="2" s="1"/>
  <c r="Q425" i="2"/>
  <c r="O419" i="2"/>
  <c r="U419" i="2" s="1"/>
  <c r="S416" i="2"/>
  <c r="R409" i="2"/>
  <c r="R403" i="2"/>
  <c r="S394" i="2"/>
  <c r="P389" i="2"/>
  <c r="R380" i="2"/>
  <c r="R374" i="2"/>
  <c r="S371" i="2"/>
  <c r="Q364" i="2"/>
  <c r="Q361" i="2"/>
  <c r="O355" i="2"/>
  <c r="U355" i="2" s="1"/>
  <c r="S352" i="2"/>
  <c r="R345" i="2"/>
  <c r="R339" i="2"/>
  <c r="S330" i="2"/>
  <c r="P325" i="2"/>
  <c r="R316" i="2"/>
  <c r="R310" i="2"/>
  <c r="S307" i="2"/>
  <c r="Q300" i="2"/>
  <c r="Q297" i="2"/>
  <c r="O291" i="2"/>
  <c r="U291" i="2" s="1"/>
  <c r="Q284" i="2"/>
  <c r="P277" i="2"/>
  <c r="Q265" i="2"/>
  <c r="O731" i="2"/>
  <c r="U731" i="2" s="1"/>
  <c r="O699" i="2"/>
  <c r="U699" i="2" s="1"/>
  <c r="S680" i="2"/>
  <c r="R668" i="2"/>
  <c r="P668" i="2"/>
  <c r="O661" i="2"/>
  <c r="U661" i="2" s="1"/>
  <c r="R652" i="2"/>
  <c r="P652" i="2"/>
  <c r="O645" i="2"/>
  <c r="U645" i="2" s="1"/>
  <c r="R636" i="2"/>
  <c r="P636" i="2"/>
  <c r="O629" i="2"/>
  <c r="U629" i="2" s="1"/>
  <c r="R620" i="2"/>
  <c r="P620" i="2"/>
  <c r="O613" i="2"/>
  <c r="U613" i="2" s="1"/>
  <c r="R604" i="2"/>
  <c r="P604" i="2"/>
  <c r="O597" i="2"/>
  <c r="U597" i="2" s="1"/>
  <c r="R590" i="2"/>
  <c r="P588" i="2"/>
  <c r="O573" i="2"/>
  <c r="U573" i="2" s="1"/>
  <c r="O572" i="2"/>
  <c r="U572" i="2" s="1"/>
  <c r="S565" i="2"/>
  <c r="R564" i="2"/>
  <c r="S562" i="2"/>
  <c r="P556" i="2"/>
  <c r="R549" i="2"/>
  <c r="S548" i="2"/>
  <c r="O541" i="2"/>
  <c r="U541" i="2" s="1"/>
  <c r="O540" i="2"/>
  <c r="U540" i="2" s="1"/>
  <c r="S533" i="2"/>
  <c r="R532" i="2"/>
  <c r="S530" i="2"/>
  <c r="P524" i="2"/>
  <c r="R517" i="2"/>
  <c r="S516" i="2"/>
  <c r="O509" i="2"/>
  <c r="U509" i="2" s="1"/>
  <c r="O508" i="2"/>
  <c r="U508" i="2" s="1"/>
  <c r="S501" i="2"/>
  <c r="R500" i="2"/>
  <c r="S498" i="2"/>
  <c r="R492" i="2"/>
  <c r="S490" i="2"/>
  <c r="P484" i="2"/>
  <c r="R477" i="2"/>
  <c r="S476" i="2"/>
  <c r="R468" i="2"/>
  <c r="S466" i="2"/>
  <c r="P459" i="2"/>
  <c r="S453" i="2"/>
  <c r="S447" i="2"/>
  <c r="R445" i="2"/>
  <c r="S441" i="2"/>
  <c r="S439" i="2"/>
  <c r="P435" i="2"/>
  <c r="P430" i="2"/>
  <c r="P425" i="2"/>
  <c r="O423" i="2"/>
  <c r="U423" i="2" s="1"/>
  <c r="S407" i="2"/>
  <c r="Q400" i="2"/>
  <c r="Q397" i="2"/>
  <c r="R384" i="2"/>
  <c r="R378" i="2"/>
  <c r="R368" i="2"/>
  <c r="R362" i="2"/>
  <c r="L359" i="2"/>
  <c r="P345" i="2"/>
  <c r="O343" i="2"/>
  <c r="U343" i="2" s="1"/>
  <c r="S327" i="2"/>
  <c r="Q320" i="2"/>
  <c r="Q317" i="2"/>
  <c r="R304" i="2"/>
  <c r="R298" i="2"/>
  <c r="P630" i="2"/>
  <c r="S585" i="2"/>
  <c r="O563" i="2"/>
  <c r="U563" i="2" s="1"/>
  <c r="Q547" i="2"/>
  <c r="R531" i="2"/>
  <c r="P531" i="2"/>
  <c r="S515" i="2"/>
  <c r="O499" i="2"/>
  <c r="U499" i="2" s="1"/>
  <c r="Q483" i="2"/>
  <c r="O449" i="2"/>
  <c r="U449" i="2" s="1"/>
  <c r="S429" i="2"/>
  <c r="S408" i="2"/>
  <c r="S402" i="2"/>
  <c r="P395" i="2"/>
  <c r="R388" i="2"/>
  <c r="O366" i="2"/>
  <c r="U366" i="2" s="1"/>
  <c r="S345" i="2"/>
  <c r="O333" i="2"/>
  <c r="U333" i="2" s="1"/>
  <c r="S331" i="2"/>
  <c r="P324" i="2"/>
  <c r="P302" i="2"/>
  <c r="Q286" i="2"/>
  <c r="O283" i="2"/>
  <c r="U283" i="2" s="1"/>
  <c r="P267" i="2"/>
  <c r="R250" i="2"/>
  <c r="S244" i="2"/>
  <c r="S238" i="2"/>
  <c r="O231" i="2"/>
  <c r="U231" i="2" s="1"/>
  <c r="Q224" i="2"/>
  <c r="R218" i="2"/>
  <c r="S212" i="2"/>
  <c r="S206" i="2"/>
  <c r="O199" i="2"/>
  <c r="U199" i="2" s="1"/>
  <c r="Q192" i="2"/>
  <c r="R186" i="2"/>
  <c r="S180" i="2"/>
  <c r="S174" i="2"/>
  <c r="O167" i="2"/>
  <c r="U167" i="2" s="1"/>
  <c r="Q160" i="2"/>
  <c r="R154" i="2"/>
  <c r="S148" i="2"/>
  <c r="S142" i="2"/>
  <c r="O135" i="2"/>
  <c r="U135" i="2" s="1"/>
  <c r="V135" i="2" s="1"/>
  <c r="Q128" i="2"/>
  <c r="R122" i="2"/>
  <c r="S116" i="2"/>
  <c r="O614" i="2"/>
  <c r="U614" i="2" s="1"/>
  <c r="S581" i="2"/>
  <c r="L466" i="2"/>
  <c r="O413" i="2"/>
  <c r="U413" i="2" s="1"/>
  <c r="S411" i="2"/>
  <c r="P404" i="2"/>
  <c r="Q382" i="2"/>
  <c r="S369" i="2"/>
  <c r="S354" i="2"/>
  <c r="R349" i="2"/>
  <c r="Q347" i="2"/>
  <c r="S340" i="2"/>
  <c r="S318" i="2"/>
  <c r="S281" i="2"/>
  <c r="S265" i="2"/>
  <c r="O259" i="2"/>
  <c r="U259" i="2" s="1"/>
  <c r="R251" i="2"/>
  <c r="O249" i="2"/>
  <c r="U249" i="2" s="1"/>
  <c r="P237" i="2"/>
  <c r="S226" i="2"/>
  <c r="P221" i="2"/>
  <c r="S210" i="2"/>
  <c r="R206" i="2"/>
  <c r="S203" i="2"/>
  <c r="Q196" i="2"/>
  <c r="R190" i="2"/>
  <c r="S187" i="2"/>
  <c r="Q180" i="2"/>
  <c r="R174" i="2"/>
  <c r="S171" i="2"/>
  <c r="Q164" i="2"/>
  <c r="P157" i="2"/>
  <c r="S146" i="2"/>
  <c r="P141" i="2"/>
  <c r="S130" i="2"/>
  <c r="P125" i="2"/>
  <c r="S114" i="2"/>
  <c r="Q98" i="2"/>
  <c r="Q803" i="2"/>
  <c r="P803" i="2"/>
  <c r="S800" i="2"/>
  <c r="S654" i="2"/>
  <c r="Q571" i="2"/>
  <c r="R555" i="2"/>
  <c r="P555" i="2"/>
  <c r="S539" i="2"/>
  <c r="O523" i="2"/>
  <c r="U523" i="2" s="1"/>
  <c r="Q507" i="2"/>
  <c r="R491" i="2"/>
  <c r="P491" i="2"/>
  <c r="S475" i="2"/>
  <c r="P452" i="2"/>
  <c r="S452" i="2"/>
  <c r="O448" i="2"/>
  <c r="U448" i="2" s="1"/>
  <c r="P437" i="2"/>
  <c r="Q429" i="2"/>
  <c r="Q427" i="2"/>
  <c r="S420" i="2"/>
  <c r="Q398" i="2"/>
  <c r="S385" i="2"/>
  <c r="S370" i="2"/>
  <c r="R365" i="2"/>
  <c r="Q363" i="2"/>
  <c r="S356" i="2"/>
  <c r="Q334" i="2"/>
  <c r="S321" i="2"/>
  <c r="S306" i="2"/>
  <c r="R301" i="2"/>
  <c r="Q299" i="2"/>
  <c r="O295" i="2"/>
  <c r="U295" i="2" s="1"/>
  <c r="P292" i="2"/>
  <c r="S290" i="2"/>
  <c r="R288" i="2"/>
  <c r="O282" i="2"/>
  <c r="U282" i="2" s="1"/>
  <c r="P279" i="2"/>
  <c r="O276" i="2"/>
  <c r="U276" i="2" s="1"/>
  <c r="O272" i="2"/>
  <c r="U272" i="2" s="1"/>
  <c r="V272" i="2" s="1"/>
  <c r="O268" i="2"/>
  <c r="U268" i="2" s="1"/>
  <c r="S263" i="2"/>
  <c r="S255" i="2"/>
  <c r="O250" i="2"/>
  <c r="U250" i="2" s="1"/>
  <c r="P247" i="2"/>
  <c r="Q238" i="2"/>
  <c r="Q229" i="2"/>
  <c r="R223" i="2"/>
  <c r="O221" i="2"/>
  <c r="U221" i="2" s="1"/>
  <c r="S217" i="2"/>
  <c r="P212" i="2"/>
  <c r="R207" i="2"/>
  <c r="O205" i="2"/>
  <c r="U205" i="2" s="1"/>
  <c r="S201" i="2"/>
  <c r="P196" i="2"/>
  <c r="O191" i="2"/>
  <c r="U191" i="2" s="1"/>
  <c r="Q184" i="2"/>
  <c r="R178" i="2"/>
  <c r="S175" i="2"/>
  <c r="O170" i="2"/>
  <c r="U170" i="2" s="1"/>
  <c r="R168" i="2"/>
  <c r="Q158" i="2"/>
  <c r="Q149" i="2"/>
  <c r="R143" i="2"/>
  <c r="O141" i="2"/>
  <c r="U141" i="2" s="1"/>
  <c r="V141" i="2" s="1"/>
  <c r="S137" i="2"/>
  <c r="P132" i="2"/>
  <c r="O127" i="2"/>
  <c r="U127" i="2" s="1"/>
  <c r="Q120" i="2"/>
  <c r="R114" i="2"/>
  <c r="P110" i="2"/>
  <c r="S103" i="2"/>
  <c r="O99" i="2"/>
  <c r="U99" i="2" s="1"/>
  <c r="P94" i="2"/>
  <c r="S87" i="2"/>
  <c r="Q379" i="2"/>
  <c r="R350" i="2"/>
  <c r="P350" i="2"/>
  <c r="S317" i="2"/>
  <c r="Q288" i="2"/>
  <c r="S285" i="2"/>
  <c r="S250" i="2"/>
  <c r="P236" i="2"/>
  <c r="S229" i="2"/>
  <c r="Q227" i="2"/>
  <c r="Q223" i="2"/>
  <c r="S220" i="2"/>
  <c r="S211" i="2"/>
  <c r="S202" i="2"/>
  <c r="Q182" i="2"/>
  <c r="S161" i="2"/>
  <c r="Q143" i="2"/>
  <c r="S140" i="2"/>
  <c r="S131" i="2"/>
  <c r="R108" i="2"/>
  <c r="S105" i="2"/>
  <c r="O92" i="2"/>
  <c r="U92" i="2" s="1"/>
  <c r="R83" i="2"/>
  <c r="S80" i="2"/>
  <c r="R76" i="2"/>
  <c r="P72" i="2"/>
  <c r="O58" i="2"/>
  <c r="U58" i="2" s="1"/>
  <c r="O42" i="2"/>
  <c r="U42" i="2" s="1"/>
  <c r="O26" i="2"/>
  <c r="S245" i="2"/>
  <c r="Q198" i="2"/>
  <c r="S163" i="2"/>
  <c r="S149" i="2"/>
  <c r="O120" i="2"/>
  <c r="U120" i="2" s="1"/>
  <c r="S109" i="2"/>
  <c r="S93" i="2"/>
  <c r="P58" i="2"/>
  <c r="Q45" i="2"/>
  <c r="Q29" i="2"/>
  <c r="S614" i="2"/>
  <c r="S372" i="2"/>
  <c r="S322" i="2"/>
  <c r="R260" i="2"/>
  <c r="P252" i="2"/>
  <c r="O248" i="2"/>
  <c r="U248" i="2" s="1"/>
  <c r="P246" i="2"/>
  <c r="S241" i="2"/>
  <c r="P204" i="2"/>
  <c r="R197" i="2"/>
  <c r="P195" i="2"/>
  <c r="P166" i="2"/>
  <c r="J150" i="2"/>
  <c r="S145" i="2"/>
  <c r="P124" i="2"/>
  <c r="R118" i="2"/>
  <c r="S115" i="2"/>
  <c r="Q112" i="2"/>
  <c r="R104" i="2"/>
  <c r="S101" i="2"/>
  <c r="S94" i="2"/>
  <c r="O88" i="2"/>
  <c r="U88" i="2" s="1"/>
  <c r="Q80" i="2"/>
  <c r="Q71" i="2"/>
  <c r="Q67" i="2"/>
  <c r="P64" i="2"/>
  <c r="O61" i="2"/>
  <c r="U61" i="2" s="1"/>
  <c r="S57" i="2"/>
  <c r="R54" i="2"/>
  <c r="Q51" i="2"/>
  <c r="P48" i="2"/>
  <c r="O45" i="2"/>
  <c r="U45" i="2" s="1"/>
  <c r="S41" i="2"/>
  <c r="R38" i="2"/>
  <c r="Q35" i="2"/>
  <c r="P32" i="2"/>
  <c r="O29" i="2"/>
  <c r="U29" i="2" s="1"/>
  <c r="O1015" i="2"/>
  <c r="U1015" i="2" s="1"/>
  <c r="S662" i="2"/>
  <c r="O646" i="2"/>
  <c r="U646" i="2" s="1"/>
  <c r="R431" i="2"/>
  <c r="P431" i="2"/>
  <c r="P243" i="2"/>
  <c r="O165" i="2"/>
  <c r="U165" i="2" s="1"/>
  <c r="P156" i="2"/>
  <c r="Q147" i="2"/>
  <c r="S118" i="2"/>
  <c r="P112" i="2"/>
  <c r="Q69" i="2"/>
  <c r="P712" i="2"/>
  <c r="Q467" i="2"/>
  <c r="S414" i="2"/>
  <c r="O381" i="2"/>
  <c r="U381" i="2" s="1"/>
  <c r="O315" i="2"/>
  <c r="U315" i="2" s="1"/>
  <c r="R295" i="2"/>
  <c r="P269" i="2"/>
  <c r="S258" i="2"/>
  <c r="P230" i="2"/>
  <c r="O216" i="2"/>
  <c r="U216" i="2" s="1"/>
  <c r="Q214" i="2"/>
  <c r="Q191" i="2"/>
  <c r="O188" i="2"/>
  <c r="U188" i="2" s="1"/>
  <c r="S181" i="2"/>
  <c r="Q179" i="2"/>
  <c r="M162" i="2"/>
  <c r="S144" i="2"/>
  <c r="P134" i="2"/>
  <c r="O113" i="2"/>
  <c r="U113" i="2" s="1"/>
  <c r="S106" i="2"/>
  <c r="R100" i="2"/>
  <c r="S97" i="2"/>
  <c r="R84" i="2"/>
  <c r="Q81" i="2"/>
  <c r="R75" i="2"/>
  <c r="O73" i="2"/>
  <c r="U73" i="2" s="1"/>
  <c r="P71" i="2"/>
  <c r="S68" i="2"/>
  <c r="P67" i="2"/>
  <c r="O64" i="2"/>
  <c r="U64" i="2" s="1"/>
  <c r="R61" i="2"/>
  <c r="S59" i="2"/>
  <c r="S48" i="2"/>
  <c r="P47" i="2"/>
  <c r="S43" i="2"/>
  <c r="R41" i="2"/>
  <c r="P39" i="2"/>
  <c r="S36" i="2"/>
  <c r="P35" i="2"/>
  <c r="S32" i="2"/>
  <c r="P31" i="2"/>
  <c r="S28" i="2"/>
  <c r="P27" i="2"/>
  <c r="P308" i="2"/>
  <c r="R256" i="2"/>
  <c r="S193" i="2"/>
  <c r="O172" i="2"/>
  <c r="U172" i="2" s="1"/>
  <c r="S102" i="2"/>
  <c r="S96" i="2"/>
  <c r="O79" i="2"/>
  <c r="U79" i="2" s="1"/>
  <c r="Q61" i="2"/>
  <c r="S44" i="2"/>
  <c r="S34" i="2"/>
  <c r="P30" i="2"/>
  <c r="Q259" i="2"/>
  <c r="P232" i="2"/>
  <c r="Q159" i="2"/>
  <c r="P83" i="2"/>
  <c r="R73" i="2"/>
  <c r="P68" i="2"/>
  <c r="S42" i="2"/>
  <c r="S38" i="2"/>
  <c r="P34" i="2"/>
  <c r="R227" i="2"/>
  <c r="Q220" i="2"/>
  <c r="Q83" i="2"/>
  <c r="Q60" i="2"/>
  <c r="Q46" i="2"/>
  <c r="P42" i="2"/>
  <c r="P197" i="2"/>
  <c r="P152" i="2"/>
  <c r="Q108" i="2"/>
  <c r="R55" i="2"/>
  <c r="Q50" i="2"/>
  <c r="Q44" i="2"/>
  <c r="P1044" i="2"/>
  <c r="Q1036" i="2"/>
  <c r="S1033" i="2"/>
  <c r="R1033" i="2"/>
  <c r="R1030" i="2"/>
  <c r="R1026" i="2"/>
  <c r="Q1013" i="2"/>
  <c r="P1046" i="2"/>
  <c r="P1017" i="2"/>
  <c r="Q1004" i="2"/>
  <c r="P1011" i="2"/>
  <c r="O995" i="2"/>
  <c r="U995" i="2" s="1"/>
  <c r="S984" i="2"/>
  <c r="P988" i="2"/>
  <c r="R982" i="2"/>
  <c r="Q980" i="2"/>
  <c r="O964" i="2"/>
  <c r="U964" i="2" s="1"/>
  <c r="O996" i="2"/>
  <c r="U996" i="2" s="1"/>
  <c r="O978" i="2"/>
  <c r="U978" i="2" s="1"/>
  <c r="P943" i="2"/>
  <c r="R921" i="2"/>
  <c r="R970" i="2"/>
  <c r="O959" i="2"/>
  <c r="U959" i="2" s="1"/>
  <c r="P946" i="2"/>
  <c r="P938" i="2"/>
  <c r="P926" i="2"/>
  <c r="S945" i="2"/>
  <c r="P948" i="2"/>
  <c r="Q902" i="2"/>
  <c r="R966" i="2"/>
  <c r="S957" i="2"/>
  <c r="P953" i="2"/>
  <c r="S913" i="2"/>
  <c r="O904" i="2"/>
  <c r="U904" i="2" s="1"/>
  <c r="Q869" i="2"/>
  <c r="S924" i="2"/>
  <c r="S866" i="2"/>
  <c r="O850" i="2"/>
  <c r="U850" i="2" s="1"/>
  <c r="S859" i="2"/>
  <c r="R900" i="2"/>
  <c r="S852" i="2"/>
  <c r="P830" i="2"/>
  <c r="Q801" i="2"/>
  <c r="R909" i="2"/>
  <c r="O885" i="2"/>
  <c r="U885" i="2" s="1"/>
  <c r="O867" i="2"/>
  <c r="U867" i="2" s="1"/>
  <c r="Q848" i="2"/>
  <c r="O838" i="2"/>
  <c r="U838" i="2" s="1"/>
  <c r="S826" i="2"/>
  <c r="P817" i="2"/>
  <c r="P801" i="2"/>
  <c r="P785" i="2"/>
  <c r="S762" i="2"/>
  <c r="O847" i="2"/>
  <c r="U847" i="2" s="1"/>
  <c r="O828" i="2"/>
  <c r="U828" i="2" s="1"/>
  <c r="O815" i="2"/>
  <c r="U815" i="2" s="1"/>
  <c r="O780" i="2"/>
  <c r="U780" i="2" s="1"/>
  <c r="O767" i="2"/>
  <c r="U767" i="2" s="1"/>
  <c r="O724" i="2"/>
  <c r="U724" i="2" s="1"/>
  <c r="P843" i="2"/>
  <c r="R824" i="2"/>
  <c r="R763" i="2"/>
  <c r="S760" i="2"/>
  <c r="Q709" i="2"/>
  <c r="R684" i="2"/>
  <c r="O860" i="2"/>
  <c r="U860" i="2" s="1"/>
  <c r="S839" i="2"/>
  <c r="P823" i="2"/>
  <c r="S807" i="2"/>
  <c r="O788" i="2"/>
  <c r="U788" i="2" s="1"/>
  <c r="R775" i="2"/>
  <c r="Q755" i="2"/>
  <c r="S746" i="2"/>
  <c r="S734" i="2"/>
  <c r="S722" i="2"/>
  <c r="S714" i="2"/>
  <c r="S702" i="2"/>
  <c r="O690" i="2"/>
  <c r="U690" i="2" s="1"/>
  <c r="O678" i="2"/>
  <c r="U678" i="2" s="1"/>
  <c r="R743" i="2"/>
  <c r="O727" i="2"/>
  <c r="U727" i="2" s="1"/>
  <c r="O695" i="2"/>
  <c r="U695" i="2" s="1"/>
  <c r="O739" i="2"/>
  <c r="U739" i="2" s="1"/>
  <c r="R707" i="2"/>
  <c r="O679" i="2"/>
  <c r="U679" i="2" s="1"/>
  <c r="P651" i="2"/>
  <c r="P603" i="2"/>
  <c r="O751" i="2"/>
  <c r="U751" i="2" s="1"/>
  <c r="Q735" i="2"/>
  <c r="P703" i="2"/>
  <c r="R691" i="2"/>
  <c r="P672" i="2"/>
  <c r="P640" i="2"/>
  <c r="S600" i="2"/>
  <c r="R580" i="2"/>
  <c r="S787" i="2"/>
  <c r="S696" i="2"/>
  <c r="Q590" i="2"/>
  <c r="P570" i="2"/>
  <c r="P538" i="2"/>
  <c r="Q493" i="2"/>
  <c r="P458" i="2"/>
  <c r="P753" i="2"/>
  <c r="P669" i="2"/>
  <c r="P637" i="2"/>
  <c r="P605" i="2"/>
  <c r="S592" i="2"/>
  <c r="R568" i="2"/>
  <c r="S559" i="2"/>
  <c r="R544" i="2"/>
  <c r="S543" i="2"/>
  <c r="R528" i="2"/>
  <c r="R520" i="2"/>
  <c r="S511" i="2"/>
  <c r="R496" i="2"/>
  <c r="S487" i="2"/>
  <c r="R472" i="2"/>
  <c r="O464" i="2"/>
  <c r="U464" i="2" s="1"/>
  <c r="O456" i="2"/>
  <c r="U456" i="2" s="1"/>
  <c r="Q433" i="2"/>
  <c r="Q476" i="2"/>
  <c r="P457" i="2"/>
  <c r="Q450" i="2"/>
  <c r="P432" i="2"/>
  <c r="R415" i="2"/>
  <c r="O400" i="2"/>
  <c r="U400" i="2" s="1"/>
  <c r="R386" i="2"/>
  <c r="R370" i="2"/>
  <c r="Q357" i="2"/>
  <c r="O346" i="2"/>
  <c r="U346" i="2" s="1"/>
  <c r="V346" i="2" s="1"/>
  <c r="S316" i="2"/>
  <c r="S303" i="2"/>
  <c r="R290" i="2"/>
  <c r="S271" i="2"/>
  <c r="P676" i="2"/>
  <c r="S545" i="2"/>
  <c r="S529" i="2"/>
  <c r="R489" i="2"/>
  <c r="Q477" i="2"/>
  <c r="S426" i="2"/>
  <c r="S403" i="2"/>
  <c r="Q393" i="2"/>
  <c r="R377" i="2"/>
  <c r="R348" i="2"/>
  <c r="O323" i="2"/>
  <c r="U323" i="2" s="1"/>
  <c r="R307" i="2"/>
  <c r="P293" i="2"/>
  <c r="O275" i="2"/>
  <c r="U275" i="2" s="1"/>
  <c r="P699" i="2"/>
  <c r="O638" i="2"/>
  <c r="U638" i="2" s="1"/>
  <c r="O622" i="2"/>
  <c r="U622" i="2" s="1"/>
  <c r="P613" i="2"/>
  <c r="O606" i="2"/>
  <c r="U606" i="2" s="1"/>
  <c r="O557" i="2"/>
  <c r="U557" i="2" s="1"/>
  <c r="S549" i="2"/>
  <c r="S532" i="2"/>
  <c r="O524" i="2"/>
  <c r="U524" i="2" s="1"/>
  <c r="R516" i="2"/>
  <c r="R501" i="2"/>
  <c r="O484" i="2"/>
  <c r="U484" i="2" s="1"/>
  <c r="R476" i="2"/>
  <c r="O459" i="2"/>
  <c r="U459" i="2" s="1"/>
  <c r="S445" i="2"/>
  <c r="P439" i="2"/>
  <c r="R416" i="2"/>
  <c r="Q349" i="2"/>
  <c r="R336" i="2"/>
  <c r="P313" i="2"/>
  <c r="R563" i="2"/>
  <c r="S547" i="2"/>
  <c r="R499" i="2"/>
  <c r="S397" i="2"/>
  <c r="P366" i="2"/>
  <c r="S254" i="2"/>
  <c r="R234" i="2"/>
  <c r="S222" i="2"/>
  <c r="R202" i="2"/>
  <c r="Q176" i="2"/>
  <c r="S158" i="2"/>
  <c r="R138" i="2"/>
  <c r="O119" i="2"/>
  <c r="U119" i="2" s="1"/>
  <c r="R413" i="2"/>
  <c r="O349" i="2"/>
  <c r="U349" i="2" s="1"/>
  <c r="Q318" i="2"/>
  <c r="P265" i="2"/>
  <c r="R254" i="2"/>
  <c r="O235" i="2"/>
  <c r="U235" i="2" s="1"/>
  <c r="O155" i="2"/>
  <c r="U155" i="2" s="1"/>
  <c r="O139" i="2"/>
  <c r="U139" i="2" s="1"/>
  <c r="O123" i="2"/>
  <c r="U123" i="2" s="1"/>
  <c r="Q90" i="2"/>
  <c r="R800" i="2"/>
  <c r="S571" i="2"/>
  <c r="Q539" i="2"/>
  <c r="R523" i="2"/>
  <c r="O491" i="2"/>
  <c r="U491" i="2" s="1"/>
  <c r="Q452" i="2"/>
  <c r="R429" i="2"/>
  <c r="P420" i="2"/>
  <c r="O365" i="2"/>
  <c r="U365" i="2" s="1"/>
  <c r="P291" i="2"/>
  <c r="R276" i="2"/>
  <c r="O266" i="2"/>
  <c r="U266" i="2" s="1"/>
  <c r="O253" i="2"/>
  <c r="U253" i="2" s="1"/>
  <c r="O239" i="2"/>
  <c r="U239" i="2" s="1"/>
  <c r="S223" i="2"/>
  <c r="R200" i="2"/>
  <c r="O173" i="2"/>
  <c r="U173" i="2" s="1"/>
  <c r="O159" i="2"/>
  <c r="U159" i="2" s="1"/>
  <c r="R146" i="2"/>
  <c r="O138" i="2"/>
  <c r="U138" i="2" s="1"/>
  <c r="V138" i="2" s="1"/>
  <c r="W138" i="2" s="1"/>
  <c r="Q117" i="2"/>
  <c r="P102" i="2"/>
  <c r="O91" i="2"/>
  <c r="U91" i="2" s="1"/>
  <c r="R379" i="2"/>
  <c r="P245" i="2"/>
  <c r="P220" i="2"/>
  <c r="S184" i="2"/>
  <c r="S133" i="2"/>
  <c r="S108" i="2"/>
  <c r="P93" i="2"/>
  <c r="S74" i="2"/>
  <c r="O34" i="2"/>
  <c r="U34" i="2" s="1"/>
  <c r="S198" i="2"/>
  <c r="Q163" i="2"/>
  <c r="P372" i="2"/>
  <c r="S256" i="2"/>
  <c r="R243" i="2"/>
  <c r="S204" i="2"/>
  <c r="O166" i="2"/>
  <c r="U166" i="2" s="1"/>
  <c r="O152" i="2"/>
  <c r="U152" i="2" s="1"/>
  <c r="R101" i="2"/>
  <c r="O85" i="2"/>
  <c r="U85" i="2" s="1"/>
  <c r="P73" i="2"/>
  <c r="R62" i="2"/>
  <c r="O53" i="2"/>
  <c r="U53" i="2" s="1"/>
  <c r="V53" i="2" s="1"/>
  <c r="R46" i="2"/>
  <c r="O37" i="2"/>
  <c r="U37" i="2" s="1"/>
  <c r="R30" i="2"/>
  <c r="P1015" i="2"/>
  <c r="Q431" i="2"/>
  <c r="O243" i="2"/>
  <c r="U243" i="2" s="1"/>
  <c r="S156" i="2"/>
  <c r="Q118" i="2"/>
  <c r="P62" i="2"/>
  <c r="O269" i="2"/>
  <c r="U269" i="2" s="1"/>
  <c r="O232" i="2"/>
  <c r="U232" i="2" s="1"/>
  <c r="S179" i="2"/>
  <c r="O136" i="2"/>
  <c r="U136" i="2" s="1"/>
  <c r="Q109" i="2"/>
  <c r="R97" i="2"/>
  <c r="R78" i="2"/>
  <c r="R69" i="2"/>
  <c r="O56" i="2"/>
  <c r="U56" i="2" s="1"/>
  <c r="R49" i="2"/>
  <c r="P43" i="2"/>
  <c r="R33" i="2"/>
  <c r="S308" i="2"/>
  <c r="S200" i="2"/>
  <c r="R172" i="2"/>
  <c r="R82" i="2"/>
  <c r="O1045" i="2"/>
  <c r="U1045" i="2" s="1"/>
  <c r="R1044" i="2"/>
  <c r="Q1039" i="2"/>
  <c r="P1038" i="2"/>
  <c r="O1031" i="2"/>
  <c r="U1031" i="2" s="1"/>
  <c r="P1042" i="2"/>
  <c r="S1035" i="2"/>
  <c r="O1039" i="2"/>
  <c r="U1039" i="2" s="1"/>
  <c r="R1043" i="2"/>
  <c r="R1039" i="2"/>
  <c r="K1035" i="2"/>
  <c r="R1038" i="2"/>
  <c r="S1037" i="2"/>
  <c r="O1027" i="2"/>
  <c r="U1027" i="2" s="1"/>
  <c r="L1042" i="2"/>
  <c r="S1041" i="2"/>
  <c r="S1039" i="2"/>
  <c r="O1033" i="2"/>
  <c r="U1033" i="2" s="1"/>
  <c r="Q1023" i="2"/>
  <c r="R1034" i="2"/>
  <c r="R1032" i="2"/>
  <c r="P1030" i="2"/>
  <c r="P1024" i="2"/>
  <c r="O1016" i="2"/>
  <c r="U1016" i="2" s="1"/>
  <c r="P1026" i="2"/>
  <c r="P1014" i="2"/>
  <c r="L1008" i="2"/>
  <c r="S1046" i="2"/>
  <c r="S1028" i="2"/>
  <c r="O1022" i="2"/>
  <c r="U1022" i="2" s="1"/>
  <c r="O1018" i="2"/>
  <c r="U1018" i="2" s="1"/>
  <c r="O1014" i="2"/>
  <c r="U1014" i="2" s="1"/>
  <c r="P1009" i="2"/>
  <c r="P1005" i="2"/>
  <c r="S1011" i="2"/>
  <c r="S1004" i="2"/>
  <c r="O997" i="2"/>
  <c r="U997" i="2" s="1"/>
  <c r="O981" i="2"/>
  <c r="U981" i="2" s="1"/>
  <c r="R1007" i="2"/>
  <c r="Q998" i="2"/>
  <c r="R1019" i="2"/>
  <c r="S1012" i="2"/>
  <c r="S1003" i="2"/>
  <c r="S999" i="2"/>
  <c r="S995" i="2"/>
  <c r="S991" i="2"/>
  <c r="S987" i="2"/>
  <c r="Q981" i="2"/>
  <c r="S992" i="2"/>
  <c r="S985" i="2"/>
  <c r="Q983" i="2"/>
  <c r="L1001" i="2"/>
  <c r="S994" i="2"/>
  <c r="S988" i="2"/>
  <c r="L983" i="2"/>
  <c r="P982" i="2"/>
  <c r="Q975" i="2"/>
  <c r="S1000" i="2"/>
  <c r="S990" i="2"/>
  <c r="P985" i="2"/>
  <c r="O976" i="2"/>
  <c r="U976" i="2" s="1"/>
  <c r="P971" i="2"/>
  <c r="S964" i="2"/>
  <c r="S1027" i="2"/>
  <c r="L996" i="2"/>
  <c r="R978" i="2"/>
  <c r="Q973" i="2"/>
  <c r="S965" i="2"/>
  <c r="O945" i="2"/>
  <c r="U945" i="2" s="1"/>
  <c r="O929" i="2"/>
  <c r="U929" i="2" s="1"/>
  <c r="S1005" i="2"/>
  <c r="S977" i="2"/>
  <c r="R974" i="2"/>
  <c r="Q954" i="2"/>
  <c r="R945" i="2"/>
  <c r="P939" i="2"/>
  <c r="Q930" i="2"/>
  <c r="Q922" i="2"/>
  <c r="R917" i="2"/>
  <c r="O973" i="2"/>
  <c r="U973" i="2" s="1"/>
  <c r="Q966" i="2"/>
  <c r="M959" i="2"/>
  <c r="O955" i="2"/>
  <c r="U955" i="2" s="1"/>
  <c r="O951" i="2"/>
  <c r="U951" i="2" s="1"/>
  <c r="O947" i="2"/>
  <c r="U947" i="2" s="1"/>
  <c r="O943" i="2"/>
  <c r="U943" i="2" s="1"/>
  <c r="O939" i="2"/>
  <c r="U939" i="2" s="1"/>
  <c r="O935" i="2"/>
  <c r="U935" i="2" s="1"/>
  <c r="O931" i="2"/>
  <c r="U931" i="2" s="1"/>
  <c r="O927" i="2"/>
  <c r="U927" i="2" s="1"/>
  <c r="O923" i="2"/>
  <c r="U923" i="2" s="1"/>
  <c r="O919" i="2"/>
  <c r="U919" i="2" s="1"/>
  <c r="O915" i="2"/>
  <c r="U915" i="2" s="1"/>
  <c r="R961" i="2"/>
  <c r="S958" i="2"/>
  <c r="O952" i="2"/>
  <c r="U952" i="2" s="1"/>
  <c r="S942" i="2"/>
  <c r="R936" i="2"/>
  <c r="P920" i="2"/>
  <c r="S954" i="2"/>
  <c r="S948" i="2"/>
  <c r="S938" i="2"/>
  <c r="S932" i="2"/>
  <c r="S925" i="2"/>
  <c r="R916" i="2"/>
  <c r="Q906" i="2"/>
  <c r="Q890" i="2"/>
  <c r="Q874" i="2"/>
  <c r="S969" i="2"/>
  <c r="P966" i="2"/>
  <c r="S961" i="2"/>
  <c r="P960" i="2"/>
  <c r="O957" i="2"/>
  <c r="U957" i="2" s="1"/>
  <c r="V957" i="2" s="1"/>
  <c r="R944" i="2"/>
  <c r="S937" i="2"/>
  <c r="S934" i="2"/>
  <c r="S928" i="2"/>
  <c r="S921" i="2"/>
  <c r="S918" i="2"/>
  <c r="S989" i="2"/>
  <c r="O956" i="2"/>
  <c r="U956" i="2" s="1"/>
  <c r="S907" i="2"/>
  <c r="S875" i="2"/>
  <c r="S975" i="2"/>
  <c r="Q940" i="2"/>
  <c r="P940" i="2"/>
  <c r="R937" i="2"/>
  <c r="O913" i="2"/>
  <c r="U913" i="2" s="1"/>
  <c r="P912" i="2"/>
  <c r="S905" i="2"/>
  <c r="O896" i="2"/>
  <c r="U896" i="2" s="1"/>
  <c r="R889" i="2"/>
  <c r="S888" i="2"/>
  <c r="O881" i="2"/>
  <c r="U881" i="2" s="1"/>
  <c r="P880" i="2"/>
  <c r="S873" i="2"/>
  <c r="Q857" i="2"/>
  <c r="S930" i="2"/>
  <c r="O924" i="2"/>
  <c r="U924" i="2" s="1"/>
  <c r="V924" i="2" s="1"/>
  <c r="S887" i="2"/>
  <c r="P869" i="2"/>
  <c r="S862" i="2"/>
  <c r="O858" i="2"/>
  <c r="U858" i="2" s="1"/>
  <c r="S850" i="2"/>
  <c r="O859" i="2"/>
  <c r="U859" i="2" s="1"/>
  <c r="R853" i="2"/>
  <c r="R845" i="2"/>
  <c r="O908" i="2"/>
  <c r="U908" i="2" s="1"/>
  <c r="Q900" i="2"/>
  <c r="P900" i="2"/>
  <c r="O892" i="2"/>
  <c r="U892" i="2" s="1"/>
  <c r="Q884" i="2"/>
  <c r="P884" i="2"/>
  <c r="O876" i="2"/>
  <c r="U876" i="2" s="1"/>
  <c r="O871" i="2"/>
  <c r="U871" i="2" s="1"/>
  <c r="L857" i="2"/>
  <c r="P855" i="2"/>
  <c r="O852" i="2"/>
  <c r="U852" i="2" s="1"/>
  <c r="P851" i="2"/>
  <c r="P842" i="2"/>
  <c r="Q833" i="2"/>
  <c r="Q825" i="2"/>
  <c r="Q813" i="2"/>
  <c r="P802" i="2"/>
  <c r="Q793" i="2"/>
  <c r="Q785" i="2"/>
  <c r="Q777" i="2"/>
  <c r="P762" i="2"/>
  <c r="S949" i="2"/>
  <c r="Q909" i="2"/>
  <c r="P901" i="2"/>
  <c r="S901" i="2"/>
  <c r="O893" i="2"/>
  <c r="U893" i="2" s="1"/>
  <c r="R885" i="2"/>
  <c r="Q877" i="2"/>
  <c r="R867" i="2"/>
  <c r="M864" i="2"/>
  <c r="R849" i="2"/>
  <c r="S844" i="2"/>
  <c r="S838" i="2"/>
  <c r="O834" i="2"/>
  <c r="U834" i="2" s="1"/>
  <c r="P829" i="2"/>
  <c r="S822" i="2"/>
  <c r="O818" i="2"/>
  <c r="U818" i="2" s="1"/>
  <c r="P813" i="2"/>
  <c r="S806" i="2"/>
  <c r="O802" i="2"/>
  <c r="U802" i="2" s="1"/>
  <c r="P797" i="2"/>
  <c r="S790" i="2"/>
  <c r="O786" i="2"/>
  <c r="U786" i="2" s="1"/>
  <c r="P781" i="2"/>
  <c r="S774" i="2"/>
  <c r="O770" i="2"/>
  <c r="U770" i="2" s="1"/>
  <c r="P765" i="2"/>
  <c r="S758" i="2"/>
  <c r="J847" i="2"/>
  <c r="Q839" i="2"/>
  <c r="S831" i="2"/>
  <c r="R828" i="2"/>
  <c r="S821" i="2"/>
  <c r="R815" i="2"/>
  <c r="S812" i="2"/>
  <c r="S805" i="2"/>
  <c r="R799" i="2"/>
  <c r="S796" i="2"/>
  <c r="Q791" i="2"/>
  <c r="S783" i="2"/>
  <c r="R780" i="2"/>
  <c r="S773" i="2"/>
  <c r="R767" i="2"/>
  <c r="S764" i="2"/>
  <c r="Q759" i="2"/>
  <c r="O754" i="2"/>
  <c r="U754" i="2" s="1"/>
  <c r="O744" i="2"/>
  <c r="U744" i="2" s="1"/>
  <c r="O728" i="2"/>
  <c r="U728" i="2" s="1"/>
  <c r="O712" i="2"/>
  <c r="U712" i="2" s="1"/>
  <c r="O696" i="2"/>
  <c r="U696" i="2" s="1"/>
  <c r="O680" i="2"/>
  <c r="U680" i="2" s="1"/>
  <c r="S843" i="2"/>
  <c r="R840" i="2"/>
  <c r="O827" i="2"/>
  <c r="U827" i="2" s="1"/>
  <c r="S817" i="2"/>
  <c r="S811" i="2"/>
  <c r="R808" i="2"/>
  <c r="P795" i="2"/>
  <c r="O792" i="2"/>
  <c r="U792" i="2" s="1"/>
  <c r="R779" i="2"/>
  <c r="S776" i="2"/>
  <c r="P763" i="2"/>
  <c r="O760" i="2"/>
  <c r="U760" i="2" s="1"/>
  <c r="S757" i="2"/>
  <c r="Q745" i="2"/>
  <c r="Q729" i="2"/>
  <c r="Q713" i="2"/>
  <c r="Q701" i="2"/>
  <c r="Q693" i="2"/>
  <c r="Q685" i="2"/>
  <c r="R872" i="2"/>
  <c r="P872" i="2"/>
  <c r="Q863" i="2"/>
  <c r="P863" i="2"/>
  <c r="R860" i="2"/>
  <c r="O848" i="2"/>
  <c r="U848" i="2" s="1"/>
  <c r="O839" i="2"/>
  <c r="U839" i="2" s="1"/>
  <c r="S823" i="2"/>
  <c r="R820" i="2"/>
  <c r="O807" i="2"/>
  <c r="U807" i="2" s="1"/>
  <c r="S791" i="2"/>
  <c r="R788" i="2"/>
  <c r="P775" i="2"/>
  <c r="O772" i="2"/>
  <c r="U772" i="2" s="1"/>
  <c r="S759" i="2"/>
  <c r="Q752" i="2"/>
  <c r="Q748" i="2"/>
  <c r="Q744" i="2"/>
  <c r="Q740" i="2"/>
  <c r="Q736" i="2"/>
  <c r="Q732" i="2"/>
  <c r="Q728" i="2"/>
  <c r="Q724" i="2"/>
  <c r="Q720" i="2"/>
  <c r="Q716" i="2"/>
  <c r="Q712" i="2"/>
  <c r="Q708" i="2"/>
  <c r="Q704" i="2"/>
  <c r="Q700" i="2"/>
  <c r="Q696" i="2"/>
  <c r="S690" i="2"/>
  <c r="S686" i="2"/>
  <c r="S682" i="2"/>
  <c r="M678" i="2"/>
  <c r="P743" i="2"/>
  <c r="S733" i="2"/>
  <c r="R727" i="2"/>
  <c r="S720" i="2"/>
  <c r="O711" i="2"/>
  <c r="U711" i="2" s="1"/>
  <c r="S701" i="2"/>
  <c r="R695" i="2"/>
  <c r="P683" i="2"/>
  <c r="R739" i="2"/>
  <c r="S732" i="2"/>
  <c r="O723" i="2"/>
  <c r="U723" i="2" s="1"/>
  <c r="P707" i="2"/>
  <c r="S685" i="2"/>
  <c r="R679" i="2"/>
  <c r="P671" i="2"/>
  <c r="P655" i="2"/>
  <c r="P639" i="2"/>
  <c r="P623" i="2"/>
  <c r="P607" i="2"/>
  <c r="R835" i="2"/>
  <c r="P816" i="2"/>
  <c r="O771" i="2"/>
  <c r="U771" i="2" s="1"/>
  <c r="R751" i="2"/>
  <c r="S735" i="2"/>
  <c r="R719" i="2"/>
  <c r="S703" i="2"/>
  <c r="Q691" i="2"/>
  <c r="P691" i="2"/>
  <c r="R673" i="2"/>
  <c r="S672" i="2"/>
  <c r="O664" i="2"/>
  <c r="U664" i="2" s="1"/>
  <c r="S657" i="2"/>
  <c r="O649" i="2"/>
  <c r="U649" i="2" s="1"/>
  <c r="P648" i="2"/>
  <c r="R641" i="2"/>
  <c r="S640" i="2"/>
  <c r="O632" i="2"/>
  <c r="U632" i="2" s="1"/>
  <c r="S625" i="2"/>
  <c r="O617" i="2"/>
  <c r="U617" i="2" s="1"/>
  <c r="P616" i="2"/>
  <c r="R609" i="2"/>
  <c r="M608" i="2"/>
  <c r="O600" i="2"/>
  <c r="U600" i="2" s="1"/>
  <c r="Q589" i="2"/>
  <c r="R583" i="2"/>
  <c r="P832" i="2"/>
  <c r="O787" i="2"/>
  <c r="U787" i="2" s="1"/>
  <c r="R768" i="2"/>
  <c r="S725" i="2"/>
  <c r="S712" i="2"/>
  <c r="S671" i="2"/>
  <c r="P658" i="2"/>
  <c r="S639" i="2"/>
  <c r="P626" i="2"/>
  <c r="S607" i="2"/>
  <c r="R593" i="2"/>
  <c r="Q583" i="2"/>
  <c r="P574" i="2"/>
  <c r="P558" i="2"/>
  <c r="P542" i="2"/>
  <c r="P526" i="2"/>
  <c r="P510" i="2"/>
  <c r="P494" i="2"/>
  <c r="P482" i="2"/>
  <c r="Q469" i="2"/>
  <c r="Q461" i="2"/>
  <c r="R784" i="2"/>
  <c r="Q753" i="2"/>
  <c r="Q747" i="2"/>
  <c r="P747" i="2"/>
  <c r="O687" i="2"/>
  <c r="U687" i="2" s="1"/>
  <c r="S669" i="2"/>
  <c r="O660" i="2"/>
  <c r="U660" i="2" s="1"/>
  <c r="S659" i="2"/>
  <c r="S653" i="2"/>
  <c r="O644" i="2"/>
  <c r="U644" i="2" s="1"/>
  <c r="S643" i="2"/>
  <c r="S637" i="2"/>
  <c r="O628" i="2"/>
  <c r="U628" i="2" s="1"/>
  <c r="S627" i="2"/>
  <c r="S621" i="2"/>
  <c r="O612" i="2"/>
  <c r="U612" i="2" s="1"/>
  <c r="S611" i="2"/>
  <c r="S605" i="2"/>
  <c r="O596" i="2"/>
  <c r="U596" i="2" s="1"/>
  <c r="Q595" i="2"/>
  <c r="O592" i="2"/>
  <c r="U592" i="2" s="1"/>
  <c r="P585" i="2"/>
  <c r="P579" i="2"/>
  <c r="O575" i="2"/>
  <c r="U575" i="2" s="1"/>
  <c r="Q569" i="2"/>
  <c r="O567" i="2"/>
  <c r="U567" i="2" s="1"/>
  <c r="O559" i="2"/>
  <c r="U559" i="2" s="1"/>
  <c r="Q553" i="2"/>
  <c r="O551" i="2"/>
  <c r="U551" i="2" s="1"/>
  <c r="Q545" i="2"/>
  <c r="O543" i="2"/>
  <c r="U543" i="2" s="1"/>
  <c r="Q537" i="2"/>
  <c r="O535" i="2"/>
  <c r="U535" i="2" s="1"/>
  <c r="Q529" i="2"/>
  <c r="O527" i="2"/>
  <c r="U527" i="2" s="1"/>
  <c r="Q521" i="2"/>
  <c r="O519" i="2"/>
  <c r="U519" i="2" s="1"/>
  <c r="Q513" i="2"/>
  <c r="O511" i="2"/>
  <c r="U511" i="2" s="1"/>
  <c r="Q505" i="2"/>
  <c r="O503" i="2"/>
  <c r="U503" i="2" s="1"/>
  <c r="Q497" i="2"/>
  <c r="O495" i="2"/>
  <c r="U495" i="2" s="1"/>
  <c r="Q489" i="2"/>
  <c r="O487" i="2"/>
  <c r="U487" i="2" s="1"/>
  <c r="Q481" i="2"/>
  <c r="O479" i="2"/>
  <c r="U479" i="2" s="1"/>
  <c r="Q473" i="2"/>
  <c r="O471" i="2"/>
  <c r="U471" i="2" s="1"/>
  <c r="R464" i="2"/>
  <c r="S463" i="2"/>
  <c r="R456" i="2"/>
  <c r="S455" i="2"/>
  <c r="Q446" i="2"/>
  <c r="S440" i="2"/>
  <c r="Q819" i="2"/>
  <c r="P819" i="2"/>
  <c r="R715" i="2"/>
  <c r="S705" i="2"/>
  <c r="R588" i="2"/>
  <c r="S582" i="2"/>
  <c r="Q578" i="2"/>
  <c r="Q564" i="2"/>
  <c r="S558" i="2"/>
  <c r="Q532" i="2"/>
  <c r="S526" i="2"/>
  <c r="Q500" i="2"/>
  <c r="S494" i="2"/>
  <c r="Q468" i="2"/>
  <c r="R454" i="2"/>
  <c r="R450" i="2"/>
  <c r="O445" i="2"/>
  <c r="U445" i="2" s="1"/>
  <c r="P441" i="2"/>
  <c r="Q436" i="2"/>
  <c r="P423" i="2"/>
  <c r="O416" i="2"/>
  <c r="U416" i="2" s="1"/>
  <c r="S412" i="2"/>
  <c r="R408" i="2"/>
  <c r="R402" i="2"/>
  <c r="S399" i="2"/>
  <c r="Q392" i="2"/>
  <c r="Q389" i="2"/>
  <c r="O383" i="2"/>
  <c r="U383" i="2" s="1"/>
  <c r="Q376" i="2"/>
  <c r="Q373" i="2"/>
  <c r="O367" i="2"/>
  <c r="U367" i="2" s="1"/>
  <c r="O362" i="2"/>
  <c r="U362" i="2" s="1"/>
  <c r="S358" i="2"/>
  <c r="R351" i="2"/>
  <c r="P343" i="2"/>
  <c r="O336" i="2"/>
  <c r="U336" i="2" s="1"/>
  <c r="S332" i="2"/>
  <c r="R328" i="2"/>
  <c r="R322" i="2"/>
  <c r="S319" i="2"/>
  <c r="Q312" i="2"/>
  <c r="Q309" i="2"/>
  <c r="O303" i="2"/>
  <c r="U303" i="2" s="1"/>
  <c r="O298" i="2"/>
  <c r="U298" i="2" s="1"/>
  <c r="Q293" i="2"/>
  <c r="S287" i="2"/>
  <c r="S278" i="2"/>
  <c r="O271" i="2"/>
  <c r="U271" i="2" s="1"/>
  <c r="R264" i="2"/>
  <c r="R676" i="2"/>
  <c r="S667" i="2"/>
  <c r="Q654" i="2"/>
  <c r="S650" i="2"/>
  <c r="S635" i="2"/>
  <c r="Q622" i="2"/>
  <c r="S618" i="2"/>
  <c r="S603" i="2"/>
  <c r="P593" i="2"/>
  <c r="S591" i="2"/>
  <c r="O578" i="2"/>
  <c r="U578" i="2" s="1"/>
  <c r="Q573" i="2"/>
  <c r="L569" i="2"/>
  <c r="P561" i="2"/>
  <c r="Q557" i="2"/>
  <c r="R553" i="2"/>
  <c r="P545" i="2"/>
  <c r="Q541" i="2"/>
  <c r="R537" i="2"/>
  <c r="P529" i="2"/>
  <c r="Q525" i="2"/>
  <c r="R521" i="2"/>
  <c r="P513" i="2"/>
  <c r="Q509" i="2"/>
  <c r="R505" i="2"/>
  <c r="P497" i="2"/>
  <c r="S489" i="2"/>
  <c r="S473" i="2"/>
  <c r="R469" i="2"/>
  <c r="S460" i="2"/>
  <c r="O451" i="2"/>
  <c r="U451" i="2" s="1"/>
  <c r="P446" i="2"/>
  <c r="S428" i="2"/>
  <c r="R422" i="2"/>
  <c r="S419" i="2"/>
  <c r="Q412" i="2"/>
  <c r="Q409" i="2"/>
  <c r="O403" i="2"/>
  <c r="U403" i="2" s="1"/>
  <c r="S400" i="2"/>
  <c r="R393" i="2"/>
  <c r="R387" i="2"/>
  <c r="S378" i="2"/>
  <c r="P373" i="2"/>
  <c r="R364" i="2"/>
  <c r="R358" i="2"/>
  <c r="S355" i="2"/>
  <c r="Q348" i="2"/>
  <c r="Q345" i="2"/>
  <c r="O339" i="2"/>
  <c r="U339" i="2" s="1"/>
  <c r="S336" i="2"/>
  <c r="R329" i="2"/>
  <c r="R323" i="2"/>
  <c r="S314" i="2"/>
  <c r="P309" i="2"/>
  <c r="R300" i="2"/>
  <c r="R294" i="2"/>
  <c r="S291" i="2"/>
  <c r="R284" i="2"/>
  <c r="R275" i="2"/>
  <c r="R262" i="2"/>
  <c r="S731" i="2"/>
  <c r="S699" i="2"/>
  <c r="P670" i="2"/>
  <c r="Q668" i="2"/>
  <c r="Q661" i="2"/>
  <c r="S661" i="2"/>
  <c r="P654" i="2"/>
  <c r="Q652" i="2"/>
  <c r="Q645" i="2"/>
  <c r="S645" i="2"/>
  <c r="P638" i="2"/>
  <c r="Q636" i="2"/>
  <c r="Q629" i="2"/>
  <c r="S629" i="2"/>
  <c r="P622" i="2"/>
  <c r="Q620" i="2"/>
  <c r="Q613" i="2"/>
  <c r="S613" i="2"/>
  <c r="P606" i="2"/>
  <c r="Q604" i="2"/>
  <c r="Q597" i="2"/>
  <c r="S597" i="2"/>
  <c r="S590" i="2"/>
  <c r="O588" i="2"/>
  <c r="U588" i="2" s="1"/>
  <c r="S579" i="2"/>
  <c r="R573" i="2"/>
  <c r="S572" i="2"/>
  <c r="O565" i="2"/>
  <c r="U565" i="2" s="1"/>
  <c r="O564" i="2"/>
  <c r="U564" i="2" s="1"/>
  <c r="S557" i="2"/>
  <c r="R556" i="2"/>
  <c r="S554" i="2"/>
  <c r="P548" i="2"/>
  <c r="R541" i="2"/>
  <c r="S540" i="2"/>
  <c r="O533" i="2"/>
  <c r="U533" i="2" s="1"/>
  <c r="O532" i="2"/>
  <c r="U532" i="2" s="1"/>
  <c r="S525" i="2"/>
  <c r="R524" i="2"/>
  <c r="S522" i="2"/>
  <c r="P516" i="2"/>
  <c r="R509" i="2"/>
  <c r="S508" i="2"/>
  <c r="O501" i="2"/>
  <c r="U501" i="2" s="1"/>
  <c r="O500" i="2"/>
  <c r="U500" i="2" s="1"/>
  <c r="S493" i="2"/>
  <c r="O492" i="2"/>
  <c r="U492" i="2" s="1"/>
  <c r="S485" i="2"/>
  <c r="R484" i="2"/>
  <c r="S482" i="2"/>
  <c r="P476" i="2"/>
  <c r="S469" i="2"/>
  <c r="O468" i="2"/>
  <c r="U468" i="2" s="1"/>
  <c r="Q459" i="2"/>
  <c r="R453" i="2"/>
  <c r="P447" i="2"/>
  <c r="O441" i="2"/>
  <c r="U441" i="2" s="1"/>
  <c r="Q439" i="2"/>
  <c r="P434" i="2"/>
  <c r="S423" i="2"/>
  <c r="Q416" i="2"/>
  <c r="Q413" i="2"/>
  <c r="R400" i="2"/>
  <c r="R394" i="2"/>
  <c r="R391" i="2"/>
  <c r="J378" i="2"/>
  <c r="R375" i="2"/>
  <c r="P361" i="2"/>
  <c r="O359" i="2"/>
  <c r="U359" i="2" s="1"/>
  <c r="S343" i="2"/>
  <c r="Q336" i="2"/>
  <c r="Q333" i="2"/>
  <c r="R320" i="2"/>
  <c r="R314" i="2"/>
  <c r="R311" i="2"/>
  <c r="P297" i="2"/>
  <c r="O630" i="2"/>
  <c r="U630" i="2" s="1"/>
  <c r="S586" i="2"/>
  <c r="S563" i="2"/>
  <c r="O547" i="2"/>
  <c r="U547" i="2" s="1"/>
  <c r="Q531" i="2"/>
  <c r="R515" i="2"/>
  <c r="P515" i="2"/>
  <c r="S499" i="2"/>
  <c r="O483" i="2"/>
  <c r="U483" i="2" s="1"/>
  <c r="S454" i="2"/>
  <c r="S417" i="2"/>
  <c r="S405" i="2"/>
  <c r="R397" i="2"/>
  <c r="Q395" i="2"/>
  <c r="S388" i="2"/>
  <c r="Q366" i="2"/>
  <c r="S344" i="2"/>
  <c r="S338" i="2"/>
  <c r="P331" i="2"/>
  <c r="R324" i="2"/>
  <c r="S302" i="2"/>
  <c r="P286" i="2"/>
  <c r="S283" i="2"/>
  <c r="O270" i="2"/>
  <c r="U270" i="2" s="1"/>
  <c r="Q267" i="2"/>
  <c r="R247" i="2"/>
  <c r="Q237" i="2"/>
  <c r="S231" i="2"/>
  <c r="R224" i="2"/>
  <c r="R215" i="2"/>
  <c r="Q205" i="2"/>
  <c r="S199" i="2"/>
  <c r="R192" i="2"/>
  <c r="R183" i="2"/>
  <c r="Q173" i="2"/>
  <c r="S167" i="2"/>
  <c r="R160" i="2"/>
  <c r="R151" i="2"/>
  <c r="Q141" i="2"/>
  <c r="M135" i="2"/>
  <c r="L128" i="2"/>
  <c r="R119" i="2"/>
  <c r="R614" i="2"/>
  <c r="O581" i="2"/>
  <c r="U581" i="2" s="1"/>
  <c r="P411" i="2"/>
  <c r="R404" i="2"/>
  <c r="P382" i="2"/>
  <c r="S361" i="2"/>
  <c r="S349" i="2"/>
  <c r="O347" i="2"/>
  <c r="U347" i="2" s="1"/>
  <c r="O340" i="2"/>
  <c r="U340" i="2" s="1"/>
  <c r="O318" i="2"/>
  <c r="U318" i="2" s="1"/>
  <c r="S286" i="2"/>
  <c r="S259" i="2"/>
  <c r="O251" i="2"/>
  <c r="U251" i="2" s="1"/>
  <c r="R235" i="2"/>
  <c r="R219" i="2"/>
  <c r="P205" i="2"/>
  <c r="S194" i="2"/>
  <c r="P189" i="2"/>
  <c r="S178" i="2"/>
  <c r="P173" i="2"/>
  <c r="R155" i="2"/>
  <c r="R139" i="2"/>
  <c r="R123" i="2"/>
  <c r="Q110" i="2"/>
  <c r="Q94" i="2"/>
  <c r="R803" i="2"/>
  <c r="P800" i="2"/>
  <c r="P744" i="2"/>
  <c r="P662" i="2"/>
  <c r="P598" i="2"/>
  <c r="O571" i="2"/>
  <c r="U571" i="2" s="1"/>
  <c r="Q555" i="2"/>
  <c r="R539" i="2"/>
  <c r="P539" i="2"/>
  <c r="S523" i="2"/>
  <c r="O507" i="2"/>
  <c r="U507" i="2" s="1"/>
  <c r="Q491" i="2"/>
  <c r="R475" i="2"/>
  <c r="P475" i="2"/>
  <c r="R452" i="2"/>
  <c r="Q448" i="2"/>
  <c r="S448" i="2"/>
  <c r="S437" i="2"/>
  <c r="P429" i="2"/>
  <c r="O427" i="2"/>
  <c r="U427" i="2" s="1"/>
  <c r="O420" i="2"/>
  <c r="U420" i="2" s="1"/>
  <c r="P398" i="2"/>
  <c r="S377" i="2"/>
  <c r="M365" i="2"/>
  <c r="O363" i="2"/>
  <c r="U363" i="2" s="1"/>
  <c r="O356" i="2"/>
  <c r="U356" i="2" s="1"/>
  <c r="P334" i="2"/>
  <c r="S313" i="2"/>
  <c r="S301" i="2"/>
  <c r="O299" i="2"/>
  <c r="U299" i="2" s="1"/>
  <c r="S295" i="2"/>
  <c r="R292" i="2"/>
  <c r="Q285" i="2"/>
  <c r="P282" i="2"/>
  <c r="O279" i="2"/>
  <c r="U279" i="2" s="1"/>
  <c r="P276" i="2"/>
  <c r="S274" i="2"/>
  <c r="R272" i="2"/>
  <c r="S266" i="2"/>
  <c r="Q254" i="2"/>
  <c r="S249" i="2"/>
  <c r="Q245" i="2"/>
  <c r="R239" i="2"/>
  <c r="O237" i="2"/>
  <c r="U237" i="2" s="1"/>
  <c r="S233" i="2"/>
  <c r="P228" i="2"/>
  <c r="O223" i="2"/>
  <c r="U223" i="2" s="1"/>
  <c r="Q216" i="2"/>
  <c r="R210" i="2"/>
  <c r="O207" i="2"/>
  <c r="U207" i="2" s="1"/>
  <c r="Q200" i="2"/>
  <c r="R194" i="2"/>
  <c r="S191" i="2"/>
  <c r="O186" i="2"/>
  <c r="U186" i="2" s="1"/>
  <c r="R184" i="2"/>
  <c r="Q174" i="2"/>
  <c r="Q165" i="2"/>
  <c r="R159" i="2"/>
  <c r="O157" i="2"/>
  <c r="U157" i="2" s="1"/>
  <c r="S153" i="2"/>
  <c r="P148" i="2"/>
  <c r="O143" i="2"/>
  <c r="U143" i="2" s="1"/>
  <c r="Q136" i="2"/>
  <c r="R130" i="2"/>
  <c r="S127" i="2"/>
  <c r="O122" i="2"/>
  <c r="U122" i="2" s="1"/>
  <c r="R120" i="2"/>
  <c r="P114" i="2"/>
  <c r="S107" i="2"/>
  <c r="O103" i="2"/>
  <c r="U103" i="2" s="1"/>
  <c r="P98" i="2"/>
  <c r="S91" i="2"/>
  <c r="O87" i="2"/>
  <c r="U87" i="2" s="1"/>
  <c r="O379" i="2"/>
  <c r="U379" i="2" s="1"/>
  <c r="S350" i="2"/>
  <c r="O317" i="2"/>
  <c r="U317" i="2" s="1"/>
  <c r="S292" i="2"/>
  <c r="O285" i="2"/>
  <c r="U285" i="2" s="1"/>
  <c r="R236" i="2"/>
  <c r="O229" i="2"/>
  <c r="U229" i="2" s="1"/>
  <c r="O227" i="2"/>
  <c r="U227" i="2" s="1"/>
  <c r="S221" i="2"/>
  <c r="O220" i="2"/>
  <c r="U220" i="2" s="1"/>
  <c r="R213" i="2"/>
  <c r="P211" i="2"/>
  <c r="P200" i="2"/>
  <c r="S192" i="2"/>
  <c r="P182" i="2"/>
  <c r="S177" i="2"/>
  <c r="P149" i="2"/>
  <c r="S141" i="2"/>
  <c r="O140" i="2"/>
  <c r="U140" i="2" s="1"/>
  <c r="R133" i="2"/>
  <c r="P131" i="2"/>
  <c r="S122" i="2"/>
  <c r="O108" i="2"/>
  <c r="U108" i="2" s="1"/>
  <c r="S92" i="2"/>
  <c r="R89" i="2"/>
  <c r="Q85" i="2"/>
  <c r="O83" i="2"/>
  <c r="U83" i="2" s="1"/>
  <c r="Q79" i="2"/>
  <c r="O70" i="2"/>
  <c r="U70" i="2" s="1"/>
  <c r="O54" i="2"/>
  <c r="U54" i="2" s="1"/>
  <c r="O38" i="2"/>
  <c r="U38" i="2" s="1"/>
  <c r="O245" i="2"/>
  <c r="U245" i="2" s="1"/>
  <c r="P198" i="2"/>
  <c r="P163" i="2"/>
  <c r="O149" i="2"/>
  <c r="U149" i="2" s="1"/>
  <c r="S86" i="2"/>
  <c r="Q57" i="2"/>
  <c r="Q41" i="2"/>
  <c r="S724" i="2"/>
  <c r="O372" i="2"/>
  <c r="U372" i="2" s="1"/>
  <c r="S312" i="2"/>
  <c r="R279" i="2"/>
  <c r="O260" i="2"/>
  <c r="U260" i="2" s="1"/>
  <c r="R252" i="2"/>
  <c r="S246" i="2"/>
  <c r="R204" i="2"/>
  <c r="S197" i="2"/>
  <c r="Q195" i="2"/>
  <c r="S168" i="2"/>
  <c r="S166" i="2"/>
  <c r="S152" i="2"/>
  <c r="S150" i="2"/>
  <c r="R124" i="2"/>
  <c r="R117" i="2"/>
  <c r="P115" i="2"/>
  <c r="O104" i="2"/>
  <c r="U104" i="2" s="1"/>
  <c r="S88" i="2"/>
  <c r="R85" i="2"/>
  <c r="O82" i="2"/>
  <c r="U82" i="2" s="1"/>
  <c r="P79" i="2"/>
  <c r="R74" i="2"/>
  <c r="R70" i="2"/>
  <c r="R66" i="2"/>
  <c r="Q63" i="2"/>
  <c r="P60" i="2"/>
  <c r="O57" i="2"/>
  <c r="U57" i="2" s="1"/>
  <c r="S53" i="2"/>
  <c r="R50" i="2"/>
  <c r="Q47" i="2"/>
  <c r="P44" i="2"/>
  <c r="O41" i="2"/>
  <c r="U41" i="2" s="1"/>
  <c r="S37" i="2"/>
  <c r="R34" i="2"/>
  <c r="Q31" i="2"/>
  <c r="Q27" i="2"/>
  <c r="M1015" i="2"/>
  <c r="R646" i="2"/>
  <c r="O431" i="2"/>
  <c r="U431" i="2" s="1"/>
  <c r="Q243" i="2"/>
  <c r="R156" i="2"/>
  <c r="O147" i="2"/>
  <c r="U147" i="2" s="1"/>
  <c r="O118" i="2"/>
  <c r="U118" i="2" s="1"/>
  <c r="R112" i="2"/>
  <c r="Q65" i="2"/>
  <c r="R712" i="2"/>
  <c r="O467" i="2"/>
  <c r="U467" i="2" s="1"/>
  <c r="O414" i="2"/>
  <c r="U414" i="2" s="1"/>
  <c r="P381" i="2"/>
  <c r="S329" i="2"/>
  <c r="R315" i="2"/>
  <c r="S315" i="2"/>
  <c r="S269" i="2"/>
  <c r="S232" i="2"/>
  <c r="S230" i="2"/>
  <c r="K215" i="2"/>
  <c r="P214" i="2"/>
  <c r="P188" i="2"/>
  <c r="O181" i="2"/>
  <c r="U181" i="2" s="1"/>
  <c r="O179" i="2"/>
  <c r="U179" i="2" s="1"/>
  <c r="S136" i="2"/>
  <c r="S134" i="2"/>
  <c r="S113" i="2"/>
  <c r="O100" i="2"/>
  <c r="U100" i="2" s="1"/>
  <c r="Q93" i="2"/>
  <c r="P84" i="2"/>
  <c r="P80" i="2"/>
  <c r="O75" i="2"/>
  <c r="U75" i="2" s="1"/>
  <c r="S72" i="2"/>
  <c r="O68" i="2"/>
  <c r="U68" i="2" s="1"/>
  <c r="R65" i="2"/>
  <c r="S63" i="2"/>
  <c r="S56" i="2"/>
  <c r="P55" i="2"/>
  <c r="S52" i="2"/>
  <c r="P51" i="2"/>
  <c r="O48" i="2"/>
  <c r="U48" i="2" s="1"/>
  <c r="R45" i="2"/>
  <c r="Q38" i="2"/>
  <c r="O36" i="2"/>
  <c r="U36" i="2" s="1"/>
  <c r="Q34" i="2"/>
  <c r="O32" i="2"/>
  <c r="U32" i="2" s="1"/>
  <c r="Q30" i="2"/>
  <c r="O28" i="2"/>
  <c r="U28" i="2" s="1"/>
  <c r="Q26" i="2"/>
  <c r="S386" i="2"/>
  <c r="Q308" i="2"/>
  <c r="R308" i="2"/>
  <c r="S276" i="2"/>
  <c r="P256" i="2"/>
  <c r="P172" i="2"/>
  <c r="P96" i="2"/>
  <c r="S79" i="2"/>
  <c r="P54" i="2"/>
  <c r="P33" i="2"/>
  <c r="P29" i="2"/>
  <c r="R246" i="2"/>
  <c r="P219" i="2"/>
  <c r="P77" i="2"/>
  <c r="Q62" i="2"/>
  <c r="S58" i="2"/>
  <c r="R39" i="2"/>
  <c r="P37" i="2"/>
  <c r="R31" i="2"/>
  <c r="Q226" i="2"/>
  <c r="P216" i="2"/>
  <c r="R131" i="2"/>
  <c r="R71" i="2"/>
  <c r="P45" i="2"/>
  <c r="Q36" i="2"/>
  <c r="R27" i="2"/>
  <c r="R211" i="2"/>
  <c r="S189" i="2"/>
  <c r="S76" i="2"/>
  <c r="Q64" i="2"/>
  <c r="R51" i="2"/>
  <c r="V384" i="2" l="1"/>
  <c r="V268" i="2"/>
  <c r="V653" i="2"/>
  <c r="V66" i="2"/>
  <c r="W66" i="2" s="1"/>
  <c r="X66" i="2" s="1"/>
  <c r="Y66" i="2" s="1"/>
  <c r="V950" i="2"/>
  <c r="W950" i="2" s="1"/>
  <c r="X950" i="2" s="1"/>
  <c r="Y950" i="2" s="1"/>
  <c r="V964" i="2"/>
  <c r="W964" i="2" s="1"/>
  <c r="X964" i="2" s="1"/>
  <c r="Y964" i="2" s="1"/>
  <c r="V1029" i="2"/>
  <c r="W1029" i="2" s="1"/>
  <c r="X1029" i="2" s="1"/>
  <c r="Y1029" i="2" s="1"/>
  <c r="V140" i="2"/>
  <c r="W140" i="2" s="1"/>
  <c r="X140" i="2" s="1"/>
  <c r="Y140" i="2" s="1"/>
  <c r="V970" i="2"/>
  <c r="W970" i="2" s="1"/>
  <c r="X970" i="2" s="1"/>
  <c r="Y970" i="2" s="1"/>
  <c r="V955" i="2"/>
  <c r="W955" i="2" s="1"/>
  <c r="X955" i="2" s="1"/>
  <c r="Y955" i="2" s="1"/>
  <c r="V461" i="2"/>
  <c r="W461" i="2" s="1"/>
  <c r="X461" i="2" s="1"/>
  <c r="Y461" i="2" s="1"/>
  <c r="V1037" i="2"/>
  <c r="W1037" i="2" s="1"/>
  <c r="X1037" i="2" s="1"/>
  <c r="Y1037" i="2" s="1"/>
  <c r="V289" i="2"/>
  <c r="W289" i="2" s="1"/>
  <c r="X289" i="2" s="1"/>
  <c r="Y289" i="2" s="1"/>
  <c r="V164" i="2"/>
  <c r="W164" i="2" s="1"/>
  <c r="X164" i="2" s="1"/>
  <c r="Y164" i="2" s="1"/>
  <c r="V760" i="2"/>
  <c r="W760" i="2" s="1"/>
  <c r="X760" i="2" s="1"/>
  <c r="Y760" i="2" s="1"/>
  <c r="V929" i="2"/>
  <c r="W929" i="2" s="1"/>
  <c r="X929" i="2" s="1"/>
  <c r="Y929" i="2" s="1"/>
  <c r="V788" i="2"/>
  <c r="W788" i="2" s="1"/>
  <c r="X788" i="2" s="1"/>
  <c r="Y788" i="2" s="1"/>
  <c r="V766" i="2"/>
  <c r="W766" i="2" s="1"/>
  <c r="X766" i="2" s="1"/>
  <c r="Y766" i="2" s="1"/>
  <c r="V905" i="2"/>
  <c r="W905" i="2" s="1"/>
  <c r="X905" i="2" s="1"/>
  <c r="Y905" i="2" s="1"/>
  <c r="V965" i="2"/>
  <c r="W965" i="2" s="1"/>
  <c r="X965" i="2" s="1"/>
  <c r="Y965" i="2" s="1"/>
  <c r="V698" i="2"/>
  <c r="W698" i="2" s="1"/>
  <c r="X698" i="2" s="1"/>
  <c r="Y698" i="2" s="1"/>
  <c r="V866" i="2"/>
  <c r="W866" i="2" s="1"/>
  <c r="X866" i="2" s="1"/>
  <c r="Y866" i="2" s="1"/>
  <c r="V107" i="2"/>
  <c r="W107" i="2" s="1"/>
  <c r="X107" i="2" s="1"/>
  <c r="Y107" i="2" s="1"/>
  <c r="V183" i="2"/>
  <c r="W183" i="2" s="1"/>
  <c r="X183" i="2" s="1"/>
  <c r="Y183" i="2" s="1"/>
  <c r="V680" i="2"/>
  <c r="W680" i="2" s="1"/>
  <c r="X680" i="2" s="1"/>
  <c r="Y680" i="2" s="1"/>
  <c r="V87" i="2"/>
  <c r="W87" i="2" s="1"/>
  <c r="X87" i="2" s="1"/>
  <c r="Y87" i="2" s="1"/>
  <c r="V533" i="2"/>
  <c r="V565" i="2"/>
  <c r="W565" i="2" s="1"/>
  <c r="X565" i="2" s="1"/>
  <c r="Y565" i="2" s="1"/>
  <c r="V416" i="2"/>
  <c r="W416" i="2" s="1"/>
  <c r="X416" i="2" s="1"/>
  <c r="Y416" i="2" s="1"/>
  <c r="V945" i="2"/>
  <c r="W945" i="2" s="1"/>
  <c r="X945" i="2" s="1"/>
  <c r="Y945" i="2" s="1"/>
  <c r="V870" i="2"/>
  <c r="W870" i="2" s="1"/>
  <c r="X870" i="2" s="1"/>
  <c r="Y870" i="2" s="1"/>
  <c r="V97" i="2"/>
  <c r="W97" i="2" s="1"/>
  <c r="X97" i="2" s="1"/>
  <c r="Y97" i="2" s="1"/>
  <c r="V288" i="2"/>
  <c r="W288" i="2" s="1"/>
  <c r="X288" i="2" s="1"/>
  <c r="Y288" i="2" s="1"/>
  <c r="V665" i="2"/>
  <c r="W665" i="2" s="1"/>
  <c r="X665" i="2" s="1"/>
  <c r="Y665" i="2" s="1"/>
  <c r="V879" i="2"/>
  <c r="W879" i="2" s="1"/>
  <c r="X879" i="2" s="1"/>
  <c r="Y879" i="2" s="1"/>
  <c r="V492" i="2"/>
  <c r="W492" i="2" s="1"/>
  <c r="X492" i="2" s="1"/>
  <c r="Y492" i="2" s="1"/>
  <c r="V298" i="2"/>
  <c r="W298" i="2" s="1"/>
  <c r="X298" i="2" s="1"/>
  <c r="Y298" i="2" s="1"/>
  <c r="V362" i="2"/>
  <c r="W362" i="2" s="1"/>
  <c r="X362" i="2" s="1"/>
  <c r="Y362" i="2" s="1"/>
  <c r="V1045" i="2"/>
  <c r="W1045" i="2" s="1"/>
  <c r="X1045" i="2" s="1"/>
  <c r="Y1045" i="2" s="1"/>
  <c r="W268" i="2"/>
  <c r="X268" i="2" s="1"/>
  <c r="Y268" i="2" s="1"/>
  <c r="V52" i="2"/>
  <c r="W52" i="2" s="1"/>
  <c r="X52" i="2" s="1"/>
  <c r="Y52" i="2" s="1"/>
  <c r="V897" i="2"/>
  <c r="W897" i="2" s="1"/>
  <c r="X897" i="2" s="1"/>
  <c r="Y897" i="2" s="1"/>
  <c r="V999" i="2"/>
  <c r="W999" i="2" s="1"/>
  <c r="X999" i="2" s="1"/>
  <c r="Y999" i="2" s="1"/>
  <c r="V875" i="2"/>
  <c r="W875" i="2" s="1"/>
  <c r="X875" i="2" s="1"/>
  <c r="Y875" i="2" s="1"/>
  <c r="V466" i="2"/>
  <c r="W466" i="2" s="1"/>
  <c r="V976" i="2"/>
  <c r="W976" i="2" s="1"/>
  <c r="X976" i="2" s="1"/>
  <c r="Y976" i="2" s="1"/>
  <c r="V780" i="2"/>
  <c r="W780" i="2" s="1"/>
  <c r="X780" i="2" s="1"/>
  <c r="Y780" i="2" s="1"/>
  <c r="V917" i="2"/>
  <c r="W917" i="2" s="1"/>
  <c r="X917" i="2" s="1"/>
  <c r="Y917" i="2" s="1"/>
  <c r="V1004" i="2"/>
  <c r="W1004" i="2" s="1"/>
  <c r="X1004" i="2" s="1"/>
  <c r="Y1004" i="2" s="1"/>
  <c r="V692" i="2"/>
  <c r="W692" i="2" s="1"/>
  <c r="X692" i="2" s="1"/>
  <c r="Y692" i="2" s="1"/>
  <c r="V340" i="2"/>
  <c r="W340" i="2" s="1"/>
  <c r="X340" i="2" s="1"/>
  <c r="Y340" i="2" s="1"/>
  <c r="V935" i="2"/>
  <c r="W935" i="2" s="1"/>
  <c r="X935" i="2" s="1"/>
  <c r="Y935" i="2" s="1"/>
  <c r="V774" i="2"/>
  <c r="W774" i="2" s="1"/>
  <c r="X774" i="2" s="1"/>
  <c r="Y774" i="2" s="1"/>
  <c r="V706" i="2"/>
  <c r="W706" i="2" s="1"/>
  <c r="X706" i="2" s="1"/>
  <c r="Y706" i="2" s="1"/>
  <c r="V317" i="2"/>
  <c r="W317" i="2" s="1"/>
  <c r="X317" i="2" s="1"/>
  <c r="Y317" i="2" s="1"/>
  <c r="V772" i="2"/>
  <c r="W772" i="2" s="1"/>
  <c r="X772" i="2" s="1"/>
  <c r="Y772" i="2" s="1"/>
  <c r="V1018" i="2"/>
  <c r="W1018" i="2" s="1"/>
  <c r="X1018" i="2" s="1"/>
  <c r="Y1018" i="2" s="1"/>
  <c r="V828" i="2"/>
  <c r="W828" i="2" s="1"/>
  <c r="X828" i="2" s="1"/>
  <c r="Y828" i="2" s="1"/>
  <c r="V959" i="2"/>
  <c r="W959" i="2" s="1"/>
  <c r="X959" i="2" s="1"/>
  <c r="V584" i="2"/>
  <c r="W584" i="2" s="1"/>
  <c r="X584" i="2" s="1"/>
  <c r="Y584" i="2" s="1"/>
  <c r="V804" i="2"/>
  <c r="W804" i="2" s="1"/>
  <c r="X804" i="2" s="1"/>
  <c r="Y804" i="2" s="1"/>
  <c r="V856" i="2"/>
  <c r="W856" i="2" s="1"/>
  <c r="X856" i="2" s="1"/>
  <c r="Y856" i="2" s="1"/>
  <c r="V464" i="2"/>
  <c r="W464" i="2" s="1"/>
  <c r="X464" i="2" s="1"/>
  <c r="Y464" i="2" s="1"/>
  <c r="V850" i="2"/>
  <c r="W850" i="2" s="1"/>
  <c r="X850" i="2" s="1"/>
  <c r="Y850" i="2" s="1"/>
  <c r="V868" i="2"/>
  <c r="W868" i="2" s="1"/>
  <c r="X868" i="2" s="1"/>
  <c r="Y868" i="2" s="1"/>
  <c r="V693" i="2"/>
  <c r="W693" i="2" s="1"/>
  <c r="X693" i="2" s="1"/>
  <c r="Y693" i="2" s="1"/>
  <c r="V632" i="2"/>
  <c r="W632" i="2" s="1"/>
  <c r="X632" i="2" s="1"/>
  <c r="Y632" i="2" s="1"/>
  <c r="V839" i="2"/>
  <c r="W839" i="2" s="1"/>
  <c r="X839" i="2" s="1"/>
  <c r="Y839" i="2" s="1"/>
  <c r="V1016" i="2"/>
  <c r="W1016" i="2" s="1"/>
  <c r="X1016" i="2" s="1"/>
  <c r="Y1016" i="2" s="1"/>
  <c r="V1031" i="2"/>
  <c r="W1031" i="2" s="1"/>
  <c r="X1031" i="2" s="1"/>
  <c r="Y1031" i="2" s="1"/>
  <c r="V1010" i="2"/>
  <c r="W1010" i="2" s="1"/>
  <c r="X1010" i="2" s="1"/>
  <c r="Y1010" i="2" s="1"/>
  <c r="V968" i="2"/>
  <c r="W968" i="2" s="1"/>
  <c r="X968" i="2" s="1"/>
  <c r="Y968" i="2" s="1"/>
  <c r="V36" i="2"/>
  <c r="W36" i="2" s="1"/>
  <c r="X36" i="2" s="1"/>
  <c r="Y36" i="2" s="1"/>
  <c r="V776" i="2"/>
  <c r="W776" i="2" s="1"/>
  <c r="X776" i="2" s="1"/>
  <c r="Y776" i="2" s="1"/>
  <c r="V764" i="2"/>
  <c r="W764" i="2" s="1"/>
  <c r="X764" i="2" s="1"/>
  <c r="Y764" i="2" s="1"/>
  <c r="V369" i="2"/>
  <c r="W369" i="2" s="1"/>
  <c r="X369" i="2" s="1"/>
  <c r="Y369" i="2" s="1"/>
  <c r="V824" i="2"/>
  <c r="V878" i="2"/>
  <c r="W878" i="2" s="1"/>
  <c r="X878" i="2" s="1"/>
  <c r="Y878" i="2" s="1"/>
  <c r="V898" i="2"/>
  <c r="W898" i="2" s="1"/>
  <c r="X898" i="2" s="1"/>
  <c r="Y898" i="2" s="1"/>
  <c r="V684" i="2"/>
  <c r="W684" i="2" s="1"/>
  <c r="X684" i="2" s="1"/>
  <c r="Y684" i="2" s="1"/>
  <c r="V862" i="2"/>
  <c r="W862" i="2" s="1"/>
  <c r="X862" i="2" s="1"/>
  <c r="Y862" i="2" s="1"/>
  <c r="V500" i="2"/>
  <c r="W500" i="2" s="1"/>
  <c r="X500" i="2" s="1"/>
  <c r="Y500" i="2" s="1"/>
  <c r="V564" i="2"/>
  <c r="W564" i="2" s="1"/>
  <c r="X564" i="2" s="1"/>
  <c r="Y564" i="2" s="1"/>
  <c r="V664" i="2"/>
  <c r="W664" i="2" s="1"/>
  <c r="X664" i="2" s="1"/>
  <c r="Y664" i="2" s="1"/>
  <c r="V927" i="2"/>
  <c r="W927" i="2" s="1"/>
  <c r="X927" i="2" s="1"/>
  <c r="Y927" i="2" s="1"/>
  <c r="V812" i="2"/>
  <c r="W812" i="2" s="1"/>
  <c r="X812" i="2" s="1"/>
  <c r="Y812" i="2" s="1"/>
  <c r="V798" i="2"/>
  <c r="W798" i="2" s="1"/>
  <c r="X798" i="2" s="1"/>
  <c r="Y798" i="2" s="1"/>
  <c r="V864" i="2"/>
  <c r="W864" i="2" s="1"/>
  <c r="X864" i="2" s="1"/>
  <c r="V426" i="2"/>
  <c r="W426" i="2" s="1"/>
  <c r="X426" i="2" s="1"/>
  <c r="Y426" i="2" s="1"/>
  <c r="W718" i="2"/>
  <c r="X718" i="2" s="1"/>
  <c r="Y718" i="2" s="1"/>
  <c r="V836" i="2"/>
  <c r="W836" i="2" s="1"/>
  <c r="X836" i="2" s="1"/>
  <c r="Y836" i="2" s="1"/>
  <c r="V974" i="2"/>
  <c r="W974" i="2" s="1"/>
  <c r="X974" i="2" s="1"/>
  <c r="Y974" i="2" s="1"/>
  <c r="V1035" i="2"/>
  <c r="V931" i="2"/>
  <c r="W931" i="2" s="1"/>
  <c r="X931" i="2" s="1"/>
  <c r="Y931" i="2" s="1"/>
  <c r="V1033" i="2"/>
  <c r="W1033" i="2" s="1"/>
  <c r="X1033" i="2" s="1"/>
  <c r="Y1033" i="2" s="1"/>
  <c r="V690" i="2"/>
  <c r="W690" i="2" s="1"/>
  <c r="X690" i="2" s="1"/>
  <c r="Y690" i="2" s="1"/>
  <c r="V614" i="2"/>
  <c r="W614" i="2" s="1"/>
  <c r="X614" i="2" s="1"/>
  <c r="Y614" i="2" s="1"/>
  <c r="V1006" i="2"/>
  <c r="W1006" i="2" s="1"/>
  <c r="X1006" i="2" s="1"/>
  <c r="Y1006" i="2" s="1"/>
  <c r="V902" i="2"/>
  <c r="W902" i="2" s="1"/>
  <c r="X902" i="2" s="1"/>
  <c r="Y902" i="2" s="1"/>
  <c r="V184" i="2"/>
  <c r="W184" i="2" s="1"/>
  <c r="X184" i="2" s="1"/>
  <c r="Y184" i="2" s="1"/>
  <c r="V154" i="2"/>
  <c r="W154" i="2" s="1"/>
  <c r="X154" i="2" s="1"/>
  <c r="Y154" i="2" s="1"/>
  <c r="V738" i="2"/>
  <c r="W738" i="2" s="1"/>
  <c r="X738" i="2" s="1"/>
  <c r="Y738" i="2" s="1"/>
  <c r="V921" i="2"/>
  <c r="W921" i="2" s="1"/>
  <c r="X921" i="2" s="1"/>
  <c r="Y921" i="2" s="1"/>
  <c r="V758" i="2"/>
  <c r="W758" i="2" s="1"/>
  <c r="X758" i="2" s="1"/>
  <c r="Y758" i="2" s="1"/>
  <c r="V874" i="2"/>
  <c r="W874" i="2" s="1"/>
  <c r="X874" i="2" s="1"/>
  <c r="Y874" i="2" s="1"/>
  <c r="V108" i="2"/>
  <c r="W108" i="2" s="1"/>
  <c r="X108" i="2" s="1"/>
  <c r="Y108" i="2" s="1"/>
  <c r="V237" i="2"/>
  <c r="W237" i="2" s="1"/>
  <c r="X237" i="2" s="1"/>
  <c r="Y237" i="2" s="1"/>
  <c r="V913" i="2"/>
  <c r="W913" i="2" s="1"/>
  <c r="X913" i="2" s="1"/>
  <c r="Y913" i="2" s="1"/>
  <c r="V165" i="2"/>
  <c r="W165" i="2" s="1"/>
  <c r="X165" i="2" s="1"/>
  <c r="Y165" i="2" s="1"/>
  <c r="V941" i="2"/>
  <c r="W941" i="2" s="1"/>
  <c r="X941" i="2" s="1"/>
  <c r="Y941" i="2" s="1"/>
  <c r="V1012" i="2"/>
  <c r="W1012" i="2" s="1"/>
  <c r="X1012" i="2" s="1"/>
  <c r="Y1012" i="2" s="1"/>
  <c r="V911" i="2"/>
  <c r="W911" i="2" s="1"/>
  <c r="X911" i="2" s="1"/>
  <c r="Y911" i="2" s="1"/>
  <c r="V710" i="2"/>
  <c r="W710" i="2" s="1"/>
  <c r="X710" i="2" s="1"/>
  <c r="Y710" i="2" s="1"/>
  <c r="W722" i="2"/>
  <c r="X722" i="2" s="1"/>
  <c r="Y722" i="2" s="1"/>
  <c r="V925" i="2"/>
  <c r="W925" i="2" s="1"/>
  <c r="X925" i="2" s="1"/>
  <c r="Y925" i="2" s="1"/>
  <c r="V906" i="2"/>
  <c r="W906" i="2" s="1"/>
  <c r="X906" i="2" s="1"/>
  <c r="Y906" i="2" s="1"/>
  <c r="V465" i="2"/>
  <c r="W465" i="2" s="1"/>
  <c r="X465" i="2" s="1"/>
  <c r="Y465" i="2" s="1"/>
  <c r="V1040" i="2"/>
  <c r="W1040" i="2" s="1"/>
  <c r="X1040" i="2" s="1"/>
  <c r="Y1040" i="2" s="1"/>
  <c r="V257" i="2"/>
  <c r="W257" i="2" s="1"/>
  <c r="X257" i="2" s="1"/>
  <c r="Y257" i="2" s="1"/>
  <c r="V882" i="2"/>
  <c r="W882" i="2" s="1"/>
  <c r="X882" i="2" s="1"/>
  <c r="Y882" i="2" s="1"/>
  <c r="V886" i="2"/>
  <c r="W886" i="2" s="1"/>
  <c r="X886" i="2" s="1"/>
  <c r="Y886" i="2" s="1"/>
  <c r="V259" i="2"/>
  <c r="W259" i="2" s="1"/>
  <c r="X259" i="2" s="1"/>
  <c r="Y259" i="2" s="1"/>
  <c r="V449" i="2"/>
  <c r="W449" i="2" s="1"/>
  <c r="X449" i="2" s="1"/>
  <c r="Y449" i="2" s="1"/>
  <c r="V1025" i="2"/>
  <c r="W1025" i="2" s="1"/>
  <c r="X1025" i="2" s="1"/>
  <c r="Y1025" i="2" s="1"/>
  <c r="V694" i="2"/>
  <c r="W694" i="2" s="1"/>
  <c r="X694" i="2" s="1"/>
  <c r="Y694" i="2" s="1"/>
  <c r="W726" i="2"/>
  <c r="X726" i="2" s="1"/>
  <c r="Y726" i="2" s="1"/>
  <c r="V814" i="2"/>
  <c r="W814" i="2" s="1"/>
  <c r="X814" i="2" s="1"/>
  <c r="Y814" i="2" s="1"/>
  <c r="V808" i="2"/>
  <c r="W808" i="2" s="1"/>
  <c r="X808" i="2" s="1"/>
  <c r="Y808" i="2" s="1"/>
  <c r="V348" i="2"/>
  <c r="W348" i="2" s="1"/>
  <c r="X348" i="2" s="1"/>
  <c r="Y348" i="2" s="1"/>
  <c r="V1013" i="2"/>
  <c r="V748" i="2"/>
  <c r="W748" i="2" s="1"/>
  <c r="X748" i="2" s="1"/>
  <c r="Y748" i="2" s="1"/>
  <c r="V873" i="2"/>
  <c r="W873" i="2" s="1"/>
  <c r="X873" i="2" s="1"/>
  <c r="Y873" i="2" s="1"/>
  <c r="W734" i="2"/>
  <c r="X734" i="2" s="1"/>
  <c r="Y734" i="2" s="1"/>
  <c r="V990" i="2"/>
  <c r="W990" i="2" s="1"/>
  <c r="X990" i="2" s="1"/>
  <c r="Y990" i="2" s="1"/>
  <c r="V796" i="2"/>
  <c r="W796" i="2" s="1"/>
  <c r="X796" i="2" s="1"/>
  <c r="Y796" i="2" s="1"/>
  <c r="V831" i="2"/>
  <c r="W831" i="2" s="1"/>
  <c r="X831" i="2" s="1"/>
  <c r="Y831" i="2" s="1"/>
  <c r="V883" i="2"/>
  <c r="W883" i="2" s="1"/>
  <c r="X883" i="2" s="1"/>
  <c r="Y883" i="2" s="1"/>
  <c r="V903" i="2"/>
  <c r="W903" i="2" s="1"/>
  <c r="X903" i="2" s="1"/>
  <c r="Y903" i="2" s="1"/>
  <c r="V881" i="2"/>
  <c r="W881" i="2" s="1"/>
  <c r="X881" i="2" s="1"/>
  <c r="Y881" i="2" s="1"/>
  <c r="V770" i="2"/>
  <c r="W770" i="2" s="1"/>
  <c r="X770" i="2" s="1"/>
  <c r="Y770" i="2" s="1"/>
  <c r="V956" i="2"/>
  <c r="W956" i="2" s="1"/>
  <c r="X956" i="2" s="1"/>
  <c r="Y956" i="2" s="1"/>
  <c r="V1027" i="2"/>
  <c r="W1027" i="2" s="1"/>
  <c r="X1027" i="2" s="1"/>
  <c r="Y1027" i="2" s="1"/>
  <c r="V573" i="2"/>
  <c r="W573" i="2" s="1"/>
  <c r="X573" i="2" s="1"/>
  <c r="Y573" i="2" s="1"/>
  <c r="V854" i="2"/>
  <c r="W854" i="2" s="1"/>
  <c r="X854" i="2" s="1"/>
  <c r="Y854" i="2" s="1"/>
  <c r="V933" i="2"/>
  <c r="W933" i="2" s="1"/>
  <c r="X933" i="2" s="1"/>
  <c r="Y933" i="2" s="1"/>
  <c r="V895" i="2"/>
  <c r="W895" i="2" s="1"/>
  <c r="X895" i="2" s="1"/>
  <c r="Y895" i="2" s="1"/>
  <c r="V528" i="2"/>
  <c r="W528" i="2" s="1"/>
  <c r="X528" i="2" s="1"/>
  <c r="Y528" i="2" s="1"/>
  <c r="W582" i="2"/>
  <c r="X582" i="2" s="1"/>
  <c r="V987" i="2"/>
  <c r="W987" i="2" s="1"/>
  <c r="X987" i="2" s="1"/>
  <c r="Y987" i="2" s="1"/>
  <c r="V689" i="2"/>
  <c r="W689" i="2" s="1"/>
  <c r="X689" i="2" s="1"/>
  <c r="Y689" i="2" s="1"/>
  <c r="V918" i="2"/>
  <c r="W918" i="2" s="1"/>
  <c r="X918" i="2" s="1"/>
  <c r="Y918" i="2" s="1"/>
  <c r="V861" i="2"/>
  <c r="V1039" i="2"/>
  <c r="W1039" i="2" s="1"/>
  <c r="X1039" i="2" s="1"/>
  <c r="Y1039" i="2" s="1"/>
  <c r="V949" i="2"/>
  <c r="W949" i="2" s="1"/>
  <c r="X949" i="2" s="1"/>
  <c r="Y949" i="2" s="1"/>
  <c r="V586" i="2"/>
  <c r="W586" i="2" s="1"/>
  <c r="X586" i="2" s="1"/>
  <c r="Y586" i="2" s="1"/>
  <c r="V1041" i="2"/>
  <c r="W1041" i="2" s="1"/>
  <c r="X1041" i="2" s="1"/>
  <c r="Y1041" i="2" s="1"/>
  <c r="V103" i="2"/>
  <c r="W103" i="2" s="1"/>
  <c r="X103" i="2" s="1"/>
  <c r="Y103" i="2" s="1"/>
  <c r="V802" i="2"/>
  <c r="W802" i="2" s="1"/>
  <c r="X802" i="2" s="1"/>
  <c r="Y802" i="2" s="1"/>
  <c r="V858" i="2"/>
  <c r="W858" i="2" s="1"/>
  <c r="X858" i="2" s="1"/>
  <c r="Y858" i="2" s="1"/>
  <c r="V838" i="2"/>
  <c r="W838" i="2" s="1"/>
  <c r="X838" i="2" s="1"/>
  <c r="Y838" i="2" s="1"/>
  <c r="V394" i="2"/>
  <c r="W394" i="2" s="1"/>
  <c r="X394" i="2" s="1"/>
  <c r="Y394" i="2" s="1"/>
  <c r="W790" i="2"/>
  <c r="X790" i="2" s="1"/>
  <c r="Y790" i="2" s="1"/>
  <c r="V121" i="2"/>
  <c r="W121" i="2" s="1"/>
  <c r="X121" i="2" s="1"/>
  <c r="Y121" i="2" s="1"/>
  <c r="V349" i="2"/>
  <c r="W349" i="2" s="1"/>
  <c r="X349" i="2" s="1"/>
  <c r="Y349" i="2" s="1"/>
  <c r="V678" i="2"/>
  <c r="W678" i="2" s="1"/>
  <c r="X678" i="2" s="1"/>
  <c r="V995" i="2"/>
  <c r="W995" i="2" s="1"/>
  <c r="X995" i="2" s="1"/>
  <c r="Y995" i="2" s="1"/>
  <c r="V61" i="2"/>
  <c r="W61" i="2" s="1"/>
  <c r="X61" i="2" s="1"/>
  <c r="Y61" i="2" s="1"/>
  <c r="V355" i="2"/>
  <c r="W355" i="2" s="1"/>
  <c r="X355" i="2" s="1"/>
  <c r="Y355" i="2" s="1"/>
  <c r="V732" i="2"/>
  <c r="W732" i="2" s="1"/>
  <c r="X732" i="2" s="1"/>
  <c r="Y732" i="2" s="1"/>
  <c r="V991" i="2"/>
  <c r="W991" i="2" s="1"/>
  <c r="V1021" i="2"/>
  <c r="W1021" i="2" s="1"/>
  <c r="X1021" i="2" s="1"/>
  <c r="Y1021" i="2" s="1"/>
  <c r="V714" i="2"/>
  <c r="W714" i="2" s="1"/>
  <c r="X714" i="2" s="1"/>
  <c r="Y714" i="2" s="1"/>
  <c r="V736" i="2"/>
  <c r="W736" i="2" s="1"/>
  <c r="X736" i="2" s="1"/>
  <c r="Y736" i="2" s="1"/>
  <c r="V810" i="2"/>
  <c r="W810" i="2" s="1"/>
  <c r="X810" i="2" s="1"/>
  <c r="Y810" i="2" s="1"/>
  <c r="V296" i="2"/>
  <c r="W296" i="2" s="1"/>
  <c r="X296" i="2" s="1"/>
  <c r="Y296" i="2" s="1"/>
  <c r="V998" i="2"/>
  <c r="W998" i="2" s="1"/>
  <c r="X998" i="2" s="1"/>
  <c r="Y998" i="2" s="1"/>
  <c r="V512" i="2"/>
  <c r="W512" i="2" s="1"/>
  <c r="X512" i="2" s="1"/>
  <c r="Y512" i="2" s="1"/>
  <c r="V702" i="2"/>
  <c r="W702" i="2" s="1"/>
  <c r="X702" i="2" s="1"/>
  <c r="Y702" i="2" s="1"/>
  <c r="V750" i="2"/>
  <c r="W750" i="2" s="1"/>
  <c r="X750" i="2" s="1"/>
  <c r="Y750" i="2" s="1"/>
  <c r="V383" i="2"/>
  <c r="W383" i="2" s="1"/>
  <c r="X383" i="2" s="1"/>
  <c r="Y383" i="2" s="1"/>
  <c r="V696" i="2"/>
  <c r="W696" i="2" s="1"/>
  <c r="X696" i="2" s="1"/>
  <c r="Y696" i="2" s="1"/>
  <c r="V453" i="2"/>
  <c r="W453" i="2" s="1"/>
  <c r="X453" i="2" s="1"/>
  <c r="Y453" i="2" s="1"/>
  <c r="V716" i="2"/>
  <c r="W716" i="2" s="1"/>
  <c r="X716" i="2" s="1"/>
  <c r="Y716" i="2" s="1"/>
  <c r="V711" i="2"/>
  <c r="W711" i="2" s="1"/>
  <c r="X711" i="2" s="1"/>
  <c r="Y711" i="2" s="1"/>
  <c r="V508" i="2"/>
  <c r="W508" i="2" s="1"/>
  <c r="X508" i="2" s="1"/>
  <c r="Y508" i="2" s="1"/>
  <c r="V399" i="2"/>
  <c r="W399" i="2" s="1"/>
  <c r="X399" i="2" s="1"/>
  <c r="Y399" i="2" s="1"/>
  <c r="V621" i="2"/>
  <c r="W621" i="2" s="1"/>
  <c r="X621" i="2" s="1"/>
  <c r="Y621" i="2" s="1"/>
  <c r="V151" i="2"/>
  <c r="W151" i="2" s="1"/>
  <c r="X151" i="2" s="1"/>
  <c r="Y151" i="2" s="1"/>
  <c r="V993" i="2"/>
  <c r="W993" i="2" s="1"/>
  <c r="X993" i="2" s="1"/>
  <c r="Y993" i="2" s="1"/>
  <c r="V894" i="2"/>
  <c r="W894" i="2" s="1"/>
  <c r="X894" i="2" s="1"/>
  <c r="Y894" i="2" s="1"/>
  <c r="V947" i="2"/>
  <c r="W947" i="2" s="1"/>
  <c r="X947" i="2" s="1"/>
  <c r="Y947" i="2" s="1"/>
  <c r="V285" i="2"/>
  <c r="W285" i="2" s="1"/>
  <c r="X285" i="2" s="1"/>
  <c r="Y285" i="2" s="1"/>
  <c r="V186" i="2"/>
  <c r="W186" i="2" s="1"/>
  <c r="X186" i="2" s="1"/>
  <c r="Y186" i="2" s="1"/>
  <c r="V207" i="2"/>
  <c r="W207" i="2" s="1"/>
  <c r="X207" i="2" s="1"/>
  <c r="Y207" i="2" s="1"/>
  <c r="W924" i="2"/>
  <c r="X924" i="2" s="1"/>
  <c r="Y924" i="2" s="1"/>
  <c r="V323" i="2"/>
  <c r="W323" i="2" s="1"/>
  <c r="X323" i="2" s="1"/>
  <c r="Y323" i="2" s="1"/>
  <c r="V885" i="2"/>
  <c r="W885" i="2" s="1"/>
  <c r="X885" i="2" s="1"/>
  <c r="Y885" i="2" s="1"/>
  <c r="V221" i="2"/>
  <c r="W221" i="2" s="1"/>
  <c r="X221" i="2" s="1"/>
  <c r="Y221" i="2" s="1"/>
  <c r="V249" i="2"/>
  <c r="W249" i="2" s="1"/>
  <c r="X249" i="2" s="1"/>
  <c r="Y249" i="2" s="1"/>
  <c r="V783" i="2"/>
  <c r="W783" i="2" s="1"/>
  <c r="X783" i="2" s="1"/>
  <c r="Y783" i="2" s="1"/>
  <c r="V89" i="2"/>
  <c r="W89" i="2" s="1"/>
  <c r="X89" i="2" s="1"/>
  <c r="Y89" i="2" s="1"/>
  <c r="V681" i="2"/>
  <c r="W681" i="2" s="1"/>
  <c r="X681" i="2" s="1"/>
  <c r="Y681" i="2" s="1"/>
  <c r="V1023" i="2"/>
  <c r="W1023" i="2" s="1"/>
  <c r="X1023" i="2" s="1"/>
  <c r="Y1023" i="2" s="1"/>
  <c r="V213" i="2"/>
  <c r="W213" i="2" s="1"/>
  <c r="X213" i="2" s="1"/>
  <c r="Y213" i="2" s="1"/>
  <c r="V472" i="2"/>
  <c r="V989" i="2"/>
  <c r="W989" i="2" s="1"/>
  <c r="X989" i="2" s="1"/>
  <c r="Y989" i="2" s="1"/>
  <c r="V233" i="2"/>
  <c r="W233" i="2" s="1"/>
  <c r="X233" i="2" s="1"/>
  <c r="Y233" i="2" s="1"/>
  <c r="V312" i="2"/>
  <c r="V994" i="2"/>
  <c r="W994" i="2" s="1"/>
  <c r="X994" i="2" s="1"/>
  <c r="Y994" i="2" s="1"/>
  <c r="V367" i="2"/>
  <c r="W367" i="2" s="1"/>
  <c r="X367" i="2" s="1"/>
  <c r="Y367" i="2" s="1"/>
  <c r="V951" i="2"/>
  <c r="W951" i="2" s="1"/>
  <c r="X951" i="2" s="1"/>
  <c r="Y951" i="2" s="1"/>
  <c r="V557" i="2"/>
  <c r="V400" i="2"/>
  <c r="W400" i="2" s="1"/>
  <c r="X400" i="2" s="1"/>
  <c r="Y400" i="2" s="1"/>
  <c r="V860" i="2"/>
  <c r="W860" i="2" s="1"/>
  <c r="X860" i="2" s="1"/>
  <c r="Y860" i="2" s="1"/>
  <c r="V145" i="2"/>
  <c r="W145" i="2" s="1"/>
  <c r="X145" i="2" s="1"/>
  <c r="Y145" i="2" s="1"/>
  <c r="V193" i="2"/>
  <c r="W193" i="2" s="1"/>
  <c r="X193" i="2" s="1"/>
  <c r="Y193" i="2" s="1"/>
  <c r="V757" i="2"/>
  <c r="W757" i="2" s="1"/>
  <c r="X757" i="2" s="1"/>
  <c r="Y757" i="2" s="1"/>
  <c r="V887" i="2"/>
  <c r="W887" i="2" s="1"/>
  <c r="X887" i="2" s="1"/>
  <c r="Y887" i="2" s="1"/>
  <c r="V410" i="2"/>
  <c r="W410" i="2" s="1"/>
  <c r="X410" i="2" s="1"/>
  <c r="Y410" i="2" s="1"/>
  <c r="V143" i="2"/>
  <c r="W143" i="2" s="1"/>
  <c r="X143" i="2" s="1"/>
  <c r="Y143" i="2" s="1"/>
  <c r="V541" i="2"/>
  <c r="W541" i="2" s="1"/>
  <c r="X541" i="2" s="1"/>
  <c r="Y541" i="2" s="1"/>
  <c r="V657" i="2"/>
  <c r="W657" i="2" s="1"/>
  <c r="X657" i="2" s="1"/>
  <c r="Y657" i="2" s="1"/>
  <c r="V735" i="2"/>
  <c r="W735" i="2" s="1"/>
  <c r="X735" i="2" s="1"/>
  <c r="Y735" i="2" s="1"/>
  <c r="V1002" i="2"/>
  <c r="W1002" i="2" s="1"/>
  <c r="X1002" i="2" s="1"/>
  <c r="Y1002" i="2" s="1"/>
  <c r="W217" i="2"/>
  <c r="X217" i="2" s="1"/>
  <c r="Y217" i="2" s="1"/>
  <c r="V385" i="2"/>
  <c r="W385" i="2" s="1"/>
  <c r="X385" i="2" s="1"/>
  <c r="Y385" i="2" s="1"/>
  <c r="V537" i="2"/>
  <c r="W537" i="2" s="1"/>
  <c r="X537" i="2" s="1"/>
  <c r="Y537" i="2" s="1"/>
  <c r="V857" i="2"/>
  <c r="W857" i="2" s="1"/>
  <c r="V187" i="2"/>
  <c r="W187" i="2" s="1"/>
  <c r="X187" i="2" s="1"/>
  <c r="Y187" i="2" s="1"/>
  <c r="V468" i="2"/>
  <c r="W468" i="2" s="1"/>
  <c r="X468" i="2" s="1"/>
  <c r="Y468" i="2" s="1"/>
  <c r="V896" i="2"/>
  <c r="W896" i="2" s="1"/>
  <c r="X896" i="2" s="1"/>
  <c r="Y896" i="2" s="1"/>
  <c r="V245" i="2"/>
  <c r="W245" i="2" s="1"/>
  <c r="X245" i="2" s="1"/>
  <c r="Y245" i="2" s="1"/>
  <c r="V723" i="2"/>
  <c r="W723" i="2" s="1"/>
  <c r="X723" i="2" s="1"/>
  <c r="Y723" i="2" s="1"/>
  <c r="V792" i="2"/>
  <c r="W792" i="2" s="1"/>
  <c r="X792" i="2" s="1"/>
  <c r="Y792" i="2" s="1"/>
  <c r="V1022" i="2"/>
  <c r="W1022" i="2" s="1"/>
  <c r="X1022" i="2" s="1"/>
  <c r="Y1022" i="2" s="1"/>
  <c r="V443" i="2"/>
  <c r="W443" i="2" s="1"/>
  <c r="X443" i="2" s="1"/>
  <c r="Y443" i="2" s="1"/>
  <c r="V746" i="2"/>
  <c r="W824" i="2"/>
  <c r="X824" i="2" s="1"/>
  <c r="Y824" i="2" s="1"/>
  <c r="V128" i="2"/>
  <c r="W128" i="2" s="1"/>
  <c r="V353" i="2"/>
  <c r="W353" i="2" s="1"/>
  <c r="X353" i="2" s="1"/>
  <c r="Y353" i="2" s="1"/>
  <c r="V273" i="2"/>
  <c r="W273" i="2" s="1"/>
  <c r="X273" i="2" s="1"/>
  <c r="Y273" i="2" s="1"/>
  <c r="V569" i="2"/>
  <c r="W569" i="2" s="1"/>
  <c r="V504" i="2"/>
  <c r="W504" i="2" s="1"/>
  <c r="X504" i="2" s="1"/>
  <c r="Y504" i="2" s="1"/>
  <c r="V568" i="2"/>
  <c r="W568" i="2" s="1"/>
  <c r="X568" i="2" s="1"/>
  <c r="Y568" i="2" s="1"/>
  <c r="V642" i="2"/>
  <c r="W642" i="2" s="1"/>
  <c r="V635" i="2"/>
  <c r="W635" i="2" s="1"/>
  <c r="X635" i="2" s="1"/>
  <c r="Y635" i="2" s="1"/>
  <c r="V328" i="2"/>
  <c r="W328" i="2" s="1"/>
  <c r="X328" i="2" s="1"/>
  <c r="Y328" i="2" s="1"/>
  <c r="V505" i="2"/>
  <c r="W505" i="2" s="1"/>
  <c r="X505" i="2" s="1"/>
  <c r="Y505" i="2" s="1"/>
  <c r="V243" i="2"/>
  <c r="W243" i="2" s="1"/>
  <c r="X243" i="2" s="1"/>
  <c r="Y243" i="2" s="1"/>
  <c r="V181" i="2"/>
  <c r="W181" i="2" s="1"/>
  <c r="X181" i="2" s="1"/>
  <c r="Y181" i="2" s="1"/>
  <c r="V595" i="2"/>
  <c r="W595" i="2" s="1"/>
  <c r="X595" i="2" s="1"/>
  <c r="Y595" i="2" s="1"/>
  <c r="V397" i="2"/>
  <c r="W397" i="2" s="1"/>
  <c r="X397" i="2" s="1"/>
  <c r="Y397" i="2" s="1"/>
  <c r="W53" i="2"/>
  <c r="X53" i="2" s="1"/>
  <c r="Y53" i="2" s="1"/>
  <c r="V380" i="2"/>
  <c r="W380" i="2" s="1"/>
  <c r="X380" i="2" s="1"/>
  <c r="Y380" i="2" s="1"/>
  <c r="V75" i="2"/>
  <c r="W75" i="2" s="1"/>
  <c r="X75" i="2" s="1"/>
  <c r="Y75" i="2" s="1"/>
  <c r="V673" i="2"/>
  <c r="W673" i="2" s="1"/>
  <c r="X673" i="2" s="1"/>
  <c r="Y673" i="2" s="1"/>
  <c r="V742" i="2"/>
  <c r="W742" i="2" s="1"/>
  <c r="X742" i="2" s="1"/>
  <c r="Y742" i="2" s="1"/>
  <c r="V137" i="2"/>
  <c r="W137" i="2" s="1"/>
  <c r="X137" i="2" s="1"/>
  <c r="Y137" i="2" s="1"/>
  <c r="V771" i="2"/>
  <c r="W771" i="2" s="1"/>
  <c r="X771" i="2" s="1"/>
  <c r="Y771" i="2" s="1"/>
  <c r="V786" i="2"/>
  <c r="W786" i="2" s="1"/>
  <c r="X786" i="2" s="1"/>
  <c r="Y786" i="2" s="1"/>
  <c r="V893" i="2"/>
  <c r="W893" i="2" s="1"/>
  <c r="X893" i="2" s="1"/>
  <c r="Y893" i="2" s="1"/>
  <c r="V919" i="2"/>
  <c r="W919" i="2" s="1"/>
  <c r="X919" i="2" s="1"/>
  <c r="Y919" i="2" s="1"/>
  <c r="V136" i="2"/>
  <c r="W136" i="2" s="1"/>
  <c r="X136" i="2" s="1"/>
  <c r="Y136" i="2" s="1"/>
  <c r="W346" i="2"/>
  <c r="X346" i="2" s="1"/>
  <c r="Y346" i="2" s="1"/>
  <c r="V815" i="2"/>
  <c r="W815" i="2" s="1"/>
  <c r="X815" i="2" s="1"/>
  <c r="Y815" i="2" s="1"/>
  <c r="V996" i="2"/>
  <c r="W996" i="2" s="1"/>
  <c r="V170" i="2"/>
  <c r="W170" i="2" s="1"/>
  <c r="X170" i="2" s="1"/>
  <c r="Y170" i="2" s="1"/>
  <c r="V250" i="2"/>
  <c r="W250" i="2" s="1"/>
  <c r="X250" i="2" s="1"/>
  <c r="Y250" i="2" s="1"/>
  <c r="V540" i="2"/>
  <c r="W540" i="2" s="1"/>
  <c r="X540" i="2" s="1"/>
  <c r="Y540" i="2" s="1"/>
  <c r="V460" i="2"/>
  <c r="V463" i="2"/>
  <c r="W463" i="2" s="1"/>
  <c r="X463" i="2" s="1"/>
  <c r="Y463" i="2" s="1"/>
  <c r="V932" i="2"/>
  <c r="W932" i="2" s="1"/>
  <c r="X932" i="2" s="1"/>
  <c r="Y932" i="2" s="1"/>
  <c r="W972" i="2"/>
  <c r="X972" i="2" s="1"/>
  <c r="Y972" i="2" s="1"/>
  <c r="V218" i="2"/>
  <c r="W218" i="2" s="1"/>
  <c r="X218" i="2" s="1"/>
  <c r="Y218" i="2" s="1"/>
  <c r="V240" i="2"/>
  <c r="W240" i="2" s="1"/>
  <c r="X240" i="2" s="1"/>
  <c r="Y240" i="2" s="1"/>
  <c r="V86" i="2"/>
  <c r="W86" i="2" s="1"/>
  <c r="X86" i="2" s="1"/>
  <c r="Y86" i="2" s="1"/>
  <c r="V442" i="2"/>
  <c r="W442" i="2" s="1"/>
  <c r="X442" i="2" s="1"/>
  <c r="Y442" i="2" s="1"/>
  <c r="V337" i="2"/>
  <c r="W337" i="2" s="1"/>
  <c r="X337" i="2" s="1"/>
  <c r="Y337" i="2" s="1"/>
  <c r="V417" i="2"/>
  <c r="W417" i="2" s="1"/>
  <c r="X417" i="2" s="1"/>
  <c r="Y417" i="2" s="1"/>
  <c r="V601" i="2"/>
  <c r="W601" i="2" s="1"/>
  <c r="X601" i="2" s="1"/>
  <c r="Y601" i="2" s="1"/>
  <c r="V907" i="2"/>
  <c r="W907" i="2" s="1"/>
  <c r="X907" i="2" s="1"/>
  <c r="Y907" i="2" s="1"/>
  <c r="V485" i="2"/>
  <c r="W485" i="2" s="1"/>
  <c r="X485" i="2" s="1"/>
  <c r="Y485" i="2" s="1"/>
  <c r="V387" i="2"/>
  <c r="W387" i="2" s="1"/>
  <c r="X387" i="2" s="1"/>
  <c r="Y387" i="2" s="1"/>
  <c r="V392" i="2"/>
  <c r="W392" i="2" s="1"/>
  <c r="X392" i="2" s="1"/>
  <c r="Y392" i="2" s="1"/>
  <c r="V454" i="2"/>
  <c r="W454" i="2" s="1"/>
  <c r="X454" i="2" s="1"/>
  <c r="Y454" i="2" s="1"/>
  <c r="V401" i="2"/>
  <c r="W401" i="2" s="1"/>
  <c r="X401" i="2" s="1"/>
  <c r="Y401" i="2" s="1"/>
  <c r="V891" i="2"/>
  <c r="W891" i="2" s="1"/>
  <c r="X891" i="2" s="1"/>
  <c r="Y891" i="2" s="1"/>
  <c r="V590" i="2"/>
  <c r="W590" i="2" s="1"/>
  <c r="X590" i="2" s="1"/>
  <c r="Y590" i="2" s="1"/>
  <c r="V123" i="2"/>
  <c r="W123" i="2" s="1"/>
  <c r="X123" i="2" s="1"/>
  <c r="Y123" i="2" s="1"/>
  <c r="V413" i="2"/>
  <c r="W413" i="2" s="1"/>
  <c r="X413" i="2" s="1"/>
  <c r="Y413" i="2" s="1"/>
  <c r="V888" i="2"/>
  <c r="W888" i="2" s="1"/>
  <c r="X888" i="2" s="1"/>
  <c r="Y888" i="2" s="1"/>
  <c r="V1043" i="2"/>
  <c r="W1043" i="2" s="1"/>
  <c r="X1043" i="2" s="1"/>
  <c r="Y1043" i="2" s="1"/>
  <c r="V176" i="2"/>
  <c r="V304" i="2"/>
  <c r="W304" i="2" s="1"/>
  <c r="X304" i="2" s="1"/>
  <c r="Y304" i="2" s="1"/>
  <c r="V153" i="2"/>
  <c r="W153" i="2" s="1"/>
  <c r="X153" i="2" s="1"/>
  <c r="Y153" i="2" s="1"/>
  <c r="V704" i="2"/>
  <c r="W704" i="2" s="1"/>
  <c r="X704" i="2" s="1"/>
  <c r="Y704" i="2" s="1"/>
  <c r="V962" i="2"/>
  <c r="W962" i="2" s="1"/>
  <c r="X962" i="2" s="1"/>
  <c r="Y962" i="2" s="1"/>
  <c r="V682" i="2"/>
  <c r="W682" i="2" s="1"/>
  <c r="X682" i="2" s="1"/>
  <c r="Y682" i="2" s="1"/>
  <c r="V32" i="2"/>
  <c r="W32" i="2" s="1"/>
  <c r="X32" i="2" s="1"/>
  <c r="Y32" i="2" s="1"/>
  <c r="V336" i="2"/>
  <c r="W336" i="2" s="1"/>
  <c r="X336" i="2" s="1"/>
  <c r="Y336" i="2" s="1"/>
  <c r="V28" i="2"/>
  <c r="W28" i="2" s="1"/>
  <c r="X28" i="2" s="1"/>
  <c r="Y28" i="2" s="1"/>
  <c r="V147" i="2"/>
  <c r="W147" i="2" s="1"/>
  <c r="X147" i="2" s="1"/>
  <c r="Y147" i="2" s="1"/>
  <c r="V253" i="2"/>
  <c r="W253" i="2" s="1"/>
  <c r="X253" i="2" s="1"/>
  <c r="Y253" i="2" s="1"/>
  <c r="V99" i="2"/>
  <c r="W99" i="2" s="1"/>
  <c r="X99" i="2" s="1"/>
  <c r="Y99" i="2" s="1"/>
  <c r="W319" i="2"/>
  <c r="X319" i="2" s="1"/>
  <c r="Y319" i="2" s="1"/>
  <c r="V686" i="2"/>
  <c r="W686" i="2" s="1"/>
  <c r="X686" i="2" s="1"/>
  <c r="Y686" i="2" s="1"/>
  <c r="V822" i="2"/>
  <c r="W822" i="2" s="1"/>
  <c r="X822" i="2" s="1"/>
  <c r="Y822" i="2" s="1"/>
  <c r="V169" i="2"/>
  <c r="W169" i="2" s="1"/>
  <c r="X169" i="2" s="1"/>
  <c r="Y169" i="2" s="1"/>
  <c r="V488" i="2"/>
  <c r="W488" i="2" s="1"/>
  <c r="X488" i="2" s="1"/>
  <c r="Y488" i="2" s="1"/>
  <c r="V536" i="2"/>
  <c r="W536" i="2" s="1"/>
  <c r="X536" i="2" s="1"/>
  <c r="Y536" i="2" s="1"/>
  <c r="V961" i="2"/>
  <c r="W961" i="2" s="1"/>
  <c r="X961" i="2" s="1"/>
  <c r="Y961" i="2" s="1"/>
  <c r="V525" i="2"/>
  <c r="W525" i="2" s="1"/>
  <c r="X525" i="2" s="1"/>
  <c r="Y525" i="2" s="1"/>
  <c r="V981" i="2"/>
  <c r="W981" i="2" s="1"/>
  <c r="X981" i="2" s="1"/>
  <c r="Y981" i="2" s="1"/>
  <c r="V41" i="2"/>
  <c r="W41" i="2" s="1"/>
  <c r="X41" i="2" s="1"/>
  <c r="Y41" i="2" s="1"/>
  <c r="V229" i="2"/>
  <c r="W229" i="2" s="1"/>
  <c r="X229" i="2" s="1"/>
  <c r="Y229" i="2" s="1"/>
  <c r="V483" i="2"/>
  <c r="W483" i="2" s="1"/>
  <c r="X483" i="2" s="1"/>
  <c r="Y483" i="2" s="1"/>
  <c r="V365" i="2"/>
  <c r="W365" i="2" s="1"/>
  <c r="X365" i="2" s="1"/>
  <c r="V491" i="2"/>
  <c r="W491" i="2" s="1"/>
  <c r="X491" i="2" s="1"/>
  <c r="Y491" i="2" s="1"/>
  <c r="V113" i="2"/>
  <c r="W113" i="2" s="1"/>
  <c r="X113" i="2" s="1"/>
  <c r="Y113" i="2" s="1"/>
  <c r="V161" i="2"/>
  <c r="W161" i="2" s="1"/>
  <c r="X161" i="2" s="1"/>
  <c r="Y161" i="2" s="1"/>
  <c r="V305" i="2"/>
  <c r="W305" i="2" s="1"/>
  <c r="X305" i="2" s="1"/>
  <c r="Y305" i="2" s="1"/>
  <c r="V756" i="2"/>
  <c r="W756" i="2" s="1"/>
  <c r="X756" i="2" s="1"/>
  <c r="Y756" i="2" s="1"/>
  <c r="V496" i="2"/>
  <c r="W496" i="2" s="1"/>
  <c r="X496" i="2" s="1"/>
  <c r="Y496" i="2" s="1"/>
  <c r="V552" i="2"/>
  <c r="W552" i="2" s="1"/>
  <c r="X552" i="2" s="1"/>
  <c r="Y552" i="2" s="1"/>
  <c r="V576" i="2"/>
  <c r="W576" i="2" s="1"/>
  <c r="X576" i="2" s="1"/>
  <c r="Y576" i="2" s="1"/>
  <c r="V227" i="2"/>
  <c r="W227" i="2" s="1"/>
  <c r="X227" i="2" s="1"/>
  <c r="Y227" i="2" s="1"/>
  <c r="V157" i="2"/>
  <c r="W533" i="2"/>
  <c r="X533" i="2" s="1"/>
  <c r="Y533" i="2" s="1"/>
  <c r="V578" i="2"/>
  <c r="W578" i="2" s="1"/>
  <c r="X578" i="2" s="1"/>
  <c r="Y578" i="2" s="1"/>
  <c r="V787" i="2"/>
  <c r="W787" i="2" s="1"/>
  <c r="X787" i="2" s="1"/>
  <c r="Y787" i="2" s="1"/>
  <c r="V600" i="2"/>
  <c r="W600" i="2" s="1"/>
  <c r="X600" i="2" s="1"/>
  <c r="Y600" i="2" s="1"/>
  <c r="V617" i="2"/>
  <c r="W617" i="2" s="1"/>
  <c r="X617" i="2" s="1"/>
  <c r="Y617" i="2" s="1"/>
  <c r="V649" i="2"/>
  <c r="W649" i="2" s="1"/>
  <c r="X649" i="2" s="1"/>
  <c r="Y649" i="2" s="1"/>
  <c r="V952" i="2"/>
  <c r="W952" i="2" s="1"/>
  <c r="X952" i="2" s="1"/>
  <c r="Y952" i="2" s="1"/>
  <c r="V997" i="2"/>
  <c r="W997" i="2" s="1"/>
  <c r="X997" i="2" s="1"/>
  <c r="Y997" i="2" s="1"/>
  <c r="V239" i="2"/>
  <c r="W239" i="2" s="1"/>
  <c r="X239" i="2" s="1"/>
  <c r="Y239" i="2" s="1"/>
  <c r="V524" i="2"/>
  <c r="W524" i="2" s="1"/>
  <c r="X524" i="2" s="1"/>
  <c r="Y524" i="2" s="1"/>
  <c r="V456" i="2"/>
  <c r="W456" i="2" s="1"/>
  <c r="X456" i="2" s="1"/>
  <c r="Y456" i="2" s="1"/>
  <c r="V724" i="2"/>
  <c r="W724" i="2" s="1"/>
  <c r="X724" i="2" s="1"/>
  <c r="Y724" i="2" s="1"/>
  <c r="V978" i="2"/>
  <c r="W978" i="2" s="1"/>
  <c r="X978" i="2" s="1"/>
  <c r="Y978" i="2" s="1"/>
  <c r="V646" i="2"/>
  <c r="W646" i="2" s="1"/>
  <c r="X646" i="2" s="1"/>
  <c r="Y646" i="2" s="1"/>
  <c r="V248" i="2"/>
  <c r="W248" i="2" s="1"/>
  <c r="X248" i="2" s="1"/>
  <c r="Y248" i="2" s="1"/>
  <c r="V523" i="2"/>
  <c r="W523" i="2" s="1"/>
  <c r="X523" i="2" s="1"/>
  <c r="Y523" i="2" s="1"/>
  <c r="V167" i="2"/>
  <c r="W167" i="2" s="1"/>
  <c r="X167" i="2" s="1"/>
  <c r="Y167" i="2" s="1"/>
  <c r="V231" i="2"/>
  <c r="W231" i="2" s="1"/>
  <c r="X231" i="2" s="1"/>
  <c r="Y231" i="2" s="1"/>
  <c r="V352" i="2"/>
  <c r="W352" i="2" s="1"/>
  <c r="X352" i="2" s="1"/>
  <c r="Y352" i="2" s="1"/>
  <c r="W844" i="2"/>
  <c r="X844" i="2" s="1"/>
  <c r="Y844" i="2" s="1"/>
  <c r="V351" i="2"/>
  <c r="W351" i="2" s="1"/>
  <c r="X351" i="2" s="1"/>
  <c r="Y351" i="2" s="1"/>
  <c r="W820" i="2"/>
  <c r="X820" i="2" s="1"/>
  <c r="Y820" i="2" s="1"/>
  <c r="V316" i="2"/>
  <c r="W316" i="2" s="1"/>
  <c r="X316" i="2" s="1"/>
  <c r="Y316" i="2" s="1"/>
  <c r="V209" i="2"/>
  <c r="W209" i="2" s="1"/>
  <c r="X209" i="2" s="1"/>
  <c r="Y209" i="2" s="1"/>
  <c r="V177" i="2"/>
  <c r="W177" i="2" s="1"/>
  <c r="X177" i="2" s="1"/>
  <c r="Y177" i="2" s="1"/>
  <c r="V224" i="2"/>
  <c r="W224" i="2" s="1"/>
  <c r="X224" i="2" s="1"/>
  <c r="Y224" i="2" s="1"/>
  <c r="V332" i="2"/>
  <c r="W332" i="2" s="1"/>
  <c r="X332" i="2" s="1"/>
  <c r="Y332" i="2" s="1"/>
  <c r="V344" i="2"/>
  <c r="W344" i="2" s="1"/>
  <c r="X344" i="2" s="1"/>
  <c r="Y344" i="2" s="1"/>
  <c r="V433" i="2"/>
  <c r="W433" i="2" s="1"/>
  <c r="X433" i="2" s="1"/>
  <c r="Y433" i="2" s="1"/>
  <c r="V493" i="2"/>
  <c r="W493" i="2" s="1"/>
  <c r="X493" i="2" s="1"/>
  <c r="Y493" i="2" s="1"/>
  <c r="V521" i="2"/>
  <c r="W521" i="2" s="1"/>
  <c r="X521" i="2" s="1"/>
  <c r="Y521" i="2" s="1"/>
  <c r="V549" i="2"/>
  <c r="W549" i="2" s="1"/>
  <c r="X549" i="2" s="1"/>
  <c r="Y549" i="2" s="1"/>
  <c r="V477" i="2"/>
  <c r="W477" i="2" s="1"/>
  <c r="X477" i="2" s="1"/>
  <c r="Y477" i="2" s="1"/>
  <c r="V633" i="2"/>
  <c r="W633" i="2" s="1"/>
  <c r="X633" i="2" s="1"/>
  <c r="Y633" i="2" s="1"/>
  <c r="V38" i="2"/>
  <c r="W38" i="2" s="1"/>
  <c r="X38" i="2" s="1"/>
  <c r="Y38" i="2" s="1"/>
  <c r="V70" i="2"/>
  <c r="W70" i="2" s="1"/>
  <c r="X70" i="2" s="1"/>
  <c r="Y70" i="2" s="1"/>
  <c r="V356" i="2"/>
  <c r="W356" i="2" s="1"/>
  <c r="X356" i="2" s="1"/>
  <c r="Y356" i="2" s="1"/>
  <c r="V818" i="2"/>
  <c r="W818" i="2" s="1"/>
  <c r="X818" i="2" s="1"/>
  <c r="Y818" i="2" s="1"/>
  <c r="V232" i="2"/>
  <c r="W232" i="2" s="1"/>
  <c r="X232" i="2" s="1"/>
  <c r="Y232" i="2" s="1"/>
  <c r="V751" i="2"/>
  <c r="W751" i="2" s="1"/>
  <c r="X751" i="2" s="1"/>
  <c r="Y751" i="2" s="1"/>
  <c r="V767" i="2"/>
  <c r="W767" i="2" s="1"/>
  <c r="X767" i="2" s="1"/>
  <c r="Y767" i="2" s="1"/>
  <c r="V867" i="2"/>
  <c r="W867" i="2" s="1"/>
  <c r="X867" i="2" s="1"/>
  <c r="Y867" i="2" s="1"/>
  <c r="V315" i="2"/>
  <c r="W315" i="2" s="1"/>
  <c r="X315" i="2" s="1"/>
  <c r="Y315" i="2" s="1"/>
  <c r="V120" i="2"/>
  <c r="W120" i="2" s="1"/>
  <c r="X120" i="2" s="1"/>
  <c r="Y120" i="2" s="1"/>
  <c r="V127" i="2"/>
  <c r="W127" i="2" s="1"/>
  <c r="X127" i="2" s="1"/>
  <c r="Y127" i="2" s="1"/>
  <c r="V191" i="2"/>
  <c r="W191" i="2" s="1"/>
  <c r="X191" i="2" s="1"/>
  <c r="Y191" i="2" s="1"/>
  <c r="W272" i="2"/>
  <c r="X272" i="2" s="1"/>
  <c r="Y272" i="2" s="1"/>
  <c r="V509" i="2"/>
  <c r="W509" i="2" s="1"/>
  <c r="X509" i="2" s="1"/>
  <c r="Y509" i="2" s="1"/>
  <c r="V1000" i="2"/>
  <c r="W1000" i="2" s="1"/>
  <c r="X1000" i="2" s="1"/>
  <c r="Y1000" i="2" s="1"/>
  <c r="V889" i="2"/>
  <c r="W889" i="2" s="1"/>
  <c r="X889" i="2" s="1"/>
  <c r="Y889" i="2" s="1"/>
  <c r="V76" i="2"/>
  <c r="W76" i="2" s="1"/>
  <c r="X76" i="2" s="1"/>
  <c r="Y76" i="2" s="1"/>
  <c r="V730" i="2"/>
  <c r="W730" i="2" s="1"/>
  <c r="X730" i="2" s="1"/>
  <c r="Y730" i="2" s="1"/>
  <c r="V335" i="2"/>
  <c r="W335" i="2" s="1"/>
  <c r="X335" i="2" s="1"/>
  <c r="Y335" i="2" s="1"/>
  <c r="V720" i="2"/>
  <c r="W720" i="2" s="1"/>
  <c r="X720" i="2" s="1"/>
  <c r="Y720" i="2" s="1"/>
  <c r="V321" i="2"/>
  <c r="W321" i="2" s="1"/>
  <c r="X321" i="2" s="1"/>
  <c r="Y321" i="2" s="1"/>
  <c r="V414" i="2"/>
  <c r="W414" i="2" s="1"/>
  <c r="X414" i="2" s="1"/>
  <c r="Y414" i="2" s="1"/>
  <c r="V507" i="2"/>
  <c r="W507" i="2" s="1"/>
  <c r="X507" i="2" s="1"/>
  <c r="Y507" i="2" s="1"/>
  <c r="V347" i="2"/>
  <c r="W347" i="2" s="1"/>
  <c r="X347" i="2" s="1"/>
  <c r="Y347" i="2" s="1"/>
  <c r="V339" i="2"/>
  <c r="W339" i="2" s="1"/>
  <c r="X339" i="2" s="1"/>
  <c r="Y339" i="2" s="1"/>
  <c r="V687" i="2"/>
  <c r="W687" i="2" s="1"/>
  <c r="X687" i="2" s="1"/>
  <c r="Y687" i="2" s="1"/>
  <c r="V728" i="2"/>
  <c r="W728" i="2" s="1"/>
  <c r="X728" i="2" s="1"/>
  <c r="Y728" i="2" s="1"/>
  <c r="V876" i="2"/>
  <c r="W876" i="2" s="1"/>
  <c r="X876" i="2" s="1"/>
  <c r="Y876" i="2" s="1"/>
  <c r="V908" i="2"/>
  <c r="W908" i="2" s="1"/>
  <c r="X908" i="2" s="1"/>
  <c r="Y908" i="2" s="1"/>
  <c r="V235" i="2"/>
  <c r="W235" i="2" s="1"/>
  <c r="X235" i="2" s="1"/>
  <c r="Y235" i="2" s="1"/>
  <c r="V333" i="2"/>
  <c r="W333" i="2" s="1"/>
  <c r="X333" i="2" s="1"/>
  <c r="Y333" i="2" s="1"/>
  <c r="V314" i="2"/>
  <c r="W314" i="2" s="1"/>
  <c r="X314" i="2" s="1"/>
  <c r="Y314" i="2" s="1"/>
  <c r="V440" i="2"/>
  <c r="W440" i="2" s="1"/>
  <c r="X440" i="2" s="1"/>
  <c r="Y440" i="2" s="1"/>
  <c r="V455" i="2"/>
  <c r="W455" i="2" s="1"/>
  <c r="X455" i="2" s="1"/>
  <c r="Y455" i="2" s="1"/>
  <c r="V928" i="2"/>
  <c r="W928" i="2" s="1"/>
  <c r="X928" i="2" s="1"/>
  <c r="Y928" i="2" s="1"/>
  <c r="V301" i="2"/>
  <c r="W301" i="2" s="1"/>
  <c r="X301" i="2" s="1"/>
  <c r="Y301" i="2" s="1"/>
  <c r="V364" i="2"/>
  <c r="W364" i="2" s="1"/>
  <c r="X364" i="2" s="1"/>
  <c r="Y364" i="2" s="1"/>
  <c r="V162" i="2"/>
  <c r="W162" i="2" s="1"/>
  <c r="X162" i="2" s="1"/>
  <c r="V405" i="2"/>
  <c r="W405" i="2" s="1"/>
  <c r="X405" i="2" s="1"/>
  <c r="Y405" i="2" s="1"/>
  <c r="V566" i="2"/>
  <c r="W566" i="2" s="1"/>
  <c r="X566" i="2" s="1"/>
  <c r="Y566" i="2" s="1"/>
  <c r="V688" i="2"/>
  <c r="W688" i="2" s="1"/>
  <c r="X688" i="2" s="1"/>
  <c r="Y688" i="2" s="1"/>
  <c r="V1008" i="2"/>
  <c r="W1008" i="2" s="1"/>
  <c r="V68" i="2"/>
  <c r="W68" i="2" s="1"/>
  <c r="X68" i="2" s="1"/>
  <c r="Y68" i="2" s="1"/>
  <c r="V451" i="2"/>
  <c r="W451" i="2" s="1"/>
  <c r="X451" i="2" s="1"/>
  <c r="Y451" i="2" s="1"/>
  <c r="V852" i="2"/>
  <c r="W852" i="2" s="1"/>
  <c r="X852" i="2" s="1"/>
  <c r="Y852" i="2" s="1"/>
  <c r="V915" i="2"/>
  <c r="W915" i="2" s="1"/>
  <c r="X915" i="2" s="1"/>
  <c r="Y915" i="2" s="1"/>
  <c r="V923" i="2"/>
  <c r="W923" i="2" s="1"/>
  <c r="X923" i="2" s="1"/>
  <c r="Y923" i="2" s="1"/>
  <c r="V92" i="2"/>
  <c r="W92" i="2" s="1"/>
  <c r="X92" i="2" s="1"/>
  <c r="Y92" i="2" s="1"/>
  <c r="V645" i="2"/>
  <c r="W645" i="2" s="1"/>
  <c r="X645" i="2" s="1"/>
  <c r="Y645" i="2" s="1"/>
  <c r="V625" i="2"/>
  <c r="W625" i="2" s="1"/>
  <c r="X625" i="2" s="1"/>
  <c r="Y625" i="2" s="1"/>
  <c r="V985" i="2"/>
  <c r="W985" i="2" s="1"/>
  <c r="X985" i="2" s="1"/>
  <c r="Y985" i="2" s="1"/>
  <c r="V1046" i="2"/>
  <c r="W1046" i="2" s="1"/>
  <c r="X1046" i="2" s="1"/>
  <c r="Y1046" i="2" s="1"/>
  <c r="V284" i="2"/>
  <c r="W284" i="2" s="1"/>
  <c r="X284" i="2" s="1"/>
  <c r="Y284" i="2" s="1"/>
  <c r="V840" i="2"/>
  <c r="W840" i="2" s="1"/>
  <c r="X840" i="2" s="1"/>
  <c r="Y840" i="2" s="1"/>
  <c r="V329" i="2"/>
  <c r="W329" i="2" s="1"/>
  <c r="X329" i="2" s="1"/>
  <c r="Y329" i="2" s="1"/>
  <c r="V144" i="2"/>
  <c r="W144" i="2" s="1"/>
  <c r="X144" i="2" s="1"/>
  <c r="Y144" i="2" s="1"/>
  <c r="V175" i="2"/>
  <c r="W175" i="2" s="1"/>
  <c r="X175" i="2" s="1"/>
  <c r="Y175" i="2" s="1"/>
  <c r="V412" i="2"/>
  <c r="W412" i="2" s="1"/>
  <c r="X412" i="2" s="1"/>
  <c r="Y412" i="2" s="1"/>
  <c r="V424" i="2"/>
  <c r="W424" i="2" s="1"/>
  <c r="X424" i="2" s="1"/>
  <c r="Y424" i="2" s="1"/>
  <c r="V185" i="2"/>
  <c r="W185" i="2" s="1"/>
  <c r="X185" i="2" s="1"/>
  <c r="Y185" i="2" s="1"/>
  <c r="V502" i="2"/>
  <c r="W502" i="2" s="1"/>
  <c r="X502" i="2" s="1"/>
  <c r="Y502" i="2" s="1"/>
  <c r="V534" i="2"/>
  <c r="W534" i="2" s="1"/>
  <c r="X534" i="2" s="1"/>
  <c r="Y534" i="2" s="1"/>
  <c r="V105" i="2"/>
  <c r="W105" i="2" s="1"/>
  <c r="X105" i="2" s="1"/>
  <c r="Y105" i="2" s="1"/>
  <c r="V368" i="2"/>
  <c r="W368" i="2" s="1"/>
  <c r="X368" i="2" s="1"/>
  <c r="Y368" i="2" s="1"/>
  <c r="V983" i="2"/>
  <c r="W983" i="2" s="1"/>
  <c r="V194" i="2"/>
  <c r="W194" i="2" s="1"/>
  <c r="X194" i="2" s="1"/>
  <c r="Y194" i="2" s="1"/>
  <c r="V409" i="2"/>
  <c r="W409" i="2" s="1"/>
  <c r="X409" i="2" s="1"/>
  <c r="Y409" i="2" s="1"/>
  <c r="V408" i="2"/>
  <c r="W408" i="2" s="1"/>
  <c r="X408" i="2" s="1"/>
  <c r="Y408" i="2" s="1"/>
  <c r="Q157" i="2"/>
  <c r="V299" i="2"/>
  <c r="W299" i="2" s="1"/>
  <c r="X299" i="2" s="1"/>
  <c r="Y299" i="2" s="1"/>
  <c r="V445" i="2"/>
  <c r="W445" i="2" s="1"/>
  <c r="X445" i="2" s="1"/>
  <c r="Y445" i="2" s="1"/>
  <c r="V596" i="2"/>
  <c r="W596" i="2" s="1"/>
  <c r="X596" i="2" s="1"/>
  <c r="Y596" i="2" s="1"/>
  <c r="V660" i="2"/>
  <c r="W660" i="2" s="1"/>
  <c r="X660" i="2" s="1"/>
  <c r="Y660" i="2" s="1"/>
  <c r="X138" i="2"/>
  <c r="Y138" i="2" s="1"/>
  <c r="V139" i="2"/>
  <c r="W139" i="2" s="1"/>
  <c r="X139" i="2" s="1"/>
  <c r="Y139" i="2" s="1"/>
  <c r="V427" i="2"/>
  <c r="W427" i="2" s="1"/>
  <c r="X427" i="2" s="1"/>
  <c r="Y427" i="2" s="1"/>
  <c r="V827" i="2"/>
  <c r="W827" i="2" s="1"/>
  <c r="X827" i="2" s="1"/>
  <c r="Y827" i="2" s="1"/>
  <c r="W957" i="2"/>
  <c r="X957" i="2" s="1"/>
  <c r="Y957" i="2" s="1"/>
  <c r="V318" i="2"/>
  <c r="W318" i="2" s="1"/>
  <c r="X318" i="2" s="1"/>
  <c r="Y318" i="2" s="1"/>
  <c r="V100" i="2"/>
  <c r="W100" i="2" s="1"/>
  <c r="X100" i="2" s="1"/>
  <c r="Y100" i="2" s="1"/>
  <c r="V118" i="2"/>
  <c r="W118" i="2" s="1"/>
  <c r="X118" i="2" s="1"/>
  <c r="Y118" i="2" s="1"/>
  <c r="V260" i="2"/>
  <c r="W260" i="2" s="1"/>
  <c r="X260" i="2" s="1"/>
  <c r="Y260" i="2" s="1"/>
  <c r="V571" i="2"/>
  <c r="W571" i="2" s="1"/>
  <c r="X571" i="2" s="1"/>
  <c r="Y571" i="2" s="1"/>
  <c r="V588" i="2"/>
  <c r="W588" i="2" s="1"/>
  <c r="X588" i="2" s="1"/>
  <c r="Y588" i="2" s="1"/>
  <c r="V471" i="2"/>
  <c r="W471" i="2" s="1"/>
  <c r="X471" i="2" s="1"/>
  <c r="Y471" i="2" s="1"/>
  <c r="V479" i="2"/>
  <c r="W479" i="2" s="1"/>
  <c r="X479" i="2" s="1"/>
  <c r="Y479" i="2" s="1"/>
  <c r="V487" i="2"/>
  <c r="W487" i="2" s="1"/>
  <c r="X487" i="2" s="1"/>
  <c r="Y487" i="2" s="1"/>
  <c r="V484" i="2"/>
  <c r="W484" i="2" s="1"/>
  <c r="X484" i="2" s="1"/>
  <c r="Y484" i="2" s="1"/>
  <c r="V677" i="2"/>
  <c r="W677" i="2" s="1"/>
  <c r="X677" i="2" s="1"/>
  <c r="Y677" i="2" s="1"/>
  <c r="V846" i="2"/>
  <c r="W846" i="2" s="1"/>
  <c r="X846" i="2" s="1"/>
  <c r="Y846" i="2" s="1"/>
  <c r="V264" i="2"/>
  <c r="W264" i="2" s="1"/>
  <c r="X264" i="2" s="1"/>
  <c r="Y264" i="2" s="1"/>
  <c r="V393" i="2"/>
  <c r="W393" i="2" s="1"/>
  <c r="X393" i="2" s="1"/>
  <c r="Y393" i="2" s="1"/>
  <c r="W415" i="2"/>
  <c r="X415" i="2" s="1"/>
  <c r="Y415" i="2" s="1"/>
  <c r="V450" i="2"/>
  <c r="W450" i="2" s="1"/>
  <c r="X450" i="2" s="1"/>
  <c r="Y450" i="2" s="1"/>
  <c r="V618" i="2"/>
  <c r="W618" i="2" s="1"/>
  <c r="X618" i="2" s="1"/>
  <c r="Y618" i="2" s="1"/>
  <c r="V421" i="2"/>
  <c r="W421" i="2" s="1"/>
  <c r="X421" i="2" s="1"/>
  <c r="Y421" i="2" s="1"/>
  <c r="V522" i="2"/>
  <c r="W522" i="2" s="1"/>
  <c r="X522" i="2" s="1"/>
  <c r="Y522" i="2" s="1"/>
  <c r="V833" i="2"/>
  <c r="W833" i="2" s="1"/>
  <c r="X833" i="2" s="1"/>
  <c r="Y833" i="2" s="1"/>
  <c r="V168" i="2"/>
  <c r="W168" i="2" s="1"/>
  <c r="X168" i="2" s="1"/>
  <c r="Y168" i="2" s="1"/>
  <c r="V241" i="2"/>
  <c r="W241" i="2" s="1"/>
  <c r="X241" i="2" s="1"/>
  <c r="Y241" i="2" s="1"/>
  <c r="V495" i="2"/>
  <c r="W495" i="2" s="1"/>
  <c r="X495" i="2" s="1"/>
  <c r="Y495" i="2" s="1"/>
  <c r="V503" i="2"/>
  <c r="W503" i="2" s="1"/>
  <c r="X503" i="2" s="1"/>
  <c r="Y503" i="2" s="1"/>
  <c r="V511" i="2"/>
  <c r="W511" i="2" s="1"/>
  <c r="X511" i="2" s="1"/>
  <c r="Y511" i="2" s="1"/>
  <c r="V519" i="2"/>
  <c r="W519" i="2" s="1"/>
  <c r="X519" i="2" s="1"/>
  <c r="Y519" i="2" s="1"/>
  <c r="V527" i="2"/>
  <c r="W527" i="2" s="1"/>
  <c r="X527" i="2" s="1"/>
  <c r="Y527" i="2" s="1"/>
  <c r="V535" i="2"/>
  <c r="W535" i="2" s="1"/>
  <c r="X535" i="2" s="1"/>
  <c r="Y535" i="2" s="1"/>
  <c r="V543" i="2"/>
  <c r="W543" i="2" s="1"/>
  <c r="X543" i="2" s="1"/>
  <c r="Y543" i="2" s="1"/>
  <c r="V551" i="2"/>
  <c r="W551" i="2" s="1"/>
  <c r="X551" i="2" s="1"/>
  <c r="Y551" i="2" s="1"/>
  <c r="V559" i="2"/>
  <c r="W559" i="2" s="1"/>
  <c r="X559" i="2" s="1"/>
  <c r="Y559" i="2" s="1"/>
  <c r="V567" i="2"/>
  <c r="W567" i="2" s="1"/>
  <c r="X567" i="2" s="1"/>
  <c r="Y567" i="2" s="1"/>
  <c r="V575" i="2"/>
  <c r="W575" i="2" s="1"/>
  <c r="X575" i="2" s="1"/>
  <c r="Y575" i="2" s="1"/>
  <c r="V628" i="2"/>
  <c r="W628" i="2" s="1"/>
  <c r="X628" i="2" s="1"/>
  <c r="Y628" i="2" s="1"/>
  <c r="V807" i="2"/>
  <c r="W807" i="2" s="1"/>
  <c r="X807" i="2" s="1"/>
  <c r="Y807" i="2" s="1"/>
  <c r="V871" i="2"/>
  <c r="W871" i="2" s="1"/>
  <c r="X871" i="2" s="1"/>
  <c r="Y871" i="2" s="1"/>
  <c r="V892" i="2"/>
  <c r="W892" i="2" s="1"/>
  <c r="X892" i="2" s="1"/>
  <c r="Y892" i="2" s="1"/>
  <c r="V56" i="2"/>
  <c r="W56" i="2" s="1"/>
  <c r="X56" i="2" s="1"/>
  <c r="Y56" i="2" s="1"/>
  <c r="V269" i="2"/>
  <c r="W269" i="2" s="1"/>
  <c r="X269" i="2" s="1"/>
  <c r="Y269" i="2" s="1"/>
  <c r="V166" i="2"/>
  <c r="W166" i="2" s="1"/>
  <c r="X166" i="2" s="1"/>
  <c r="Y166" i="2" s="1"/>
  <c r="V266" i="2"/>
  <c r="W266" i="2" s="1"/>
  <c r="X266" i="2" s="1"/>
  <c r="Y266" i="2" s="1"/>
  <c r="V679" i="2"/>
  <c r="W679" i="2" s="1"/>
  <c r="X679" i="2" s="1"/>
  <c r="Y679" i="2" s="1"/>
  <c r="V727" i="2"/>
  <c r="W727" i="2" s="1"/>
  <c r="X727" i="2" s="1"/>
  <c r="Y727" i="2" s="1"/>
  <c r="V419" i="2"/>
  <c r="W419" i="2" s="1"/>
  <c r="X419" i="2" s="1"/>
  <c r="Y419" i="2" s="1"/>
  <c r="V594" i="2"/>
  <c r="W594" i="2" s="1"/>
  <c r="X594" i="2" s="1"/>
  <c r="Y594" i="2" s="1"/>
  <c r="V391" i="2"/>
  <c r="W391" i="2" s="1"/>
  <c r="X391" i="2" s="1"/>
  <c r="Y391" i="2" s="1"/>
  <c r="V708" i="2"/>
  <c r="W708" i="2" s="1"/>
  <c r="X708" i="2" s="1"/>
  <c r="Y708" i="2" s="1"/>
  <c r="V244" i="2"/>
  <c r="W244" i="2" s="1"/>
  <c r="X244" i="2" s="1"/>
  <c r="Y244" i="2" s="1"/>
  <c r="V116" i="2"/>
  <c r="W116" i="2" s="1"/>
  <c r="X116" i="2" s="1"/>
  <c r="Y116" i="2" s="1"/>
  <c r="W472" i="2"/>
  <c r="X472" i="2" s="1"/>
  <c r="Y472" i="2" s="1"/>
  <c r="V360" i="2"/>
  <c r="W360" i="2" s="1"/>
  <c r="X360" i="2" s="1"/>
  <c r="Y360" i="2" s="1"/>
  <c r="V553" i="2"/>
  <c r="W553" i="2" s="1"/>
  <c r="X553" i="2" s="1"/>
  <c r="Y553" i="2" s="1"/>
  <c r="V685" i="2"/>
  <c r="W685" i="2" s="1"/>
  <c r="X685" i="2" s="1"/>
  <c r="Y685" i="2" s="1"/>
  <c r="V934" i="2"/>
  <c r="W934" i="2" s="1"/>
  <c r="X934" i="2" s="1"/>
  <c r="Y934" i="2" s="1"/>
  <c r="V986" i="2"/>
  <c r="W986" i="2" s="1"/>
  <c r="X986" i="2" s="1"/>
  <c r="Y986" i="2" s="1"/>
  <c r="V133" i="2"/>
  <c r="W133" i="2" s="1"/>
  <c r="X133" i="2" s="1"/>
  <c r="Y133" i="2" s="1"/>
  <c r="V111" i="2"/>
  <c r="W111" i="2" s="1"/>
  <c r="X111" i="2" s="1"/>
  <c r="Y111" i="2" s="1"/>
  <c r="V234" i="2"/>
  <c r="W234" i="2" s="1"/>
  <c r="X234" i="2" s="1"/>
  <c r="Y234" i="2" s="1"/>
  <c r="V255" i="2"/>
  <c r="W255" i="2" s="1"/>
  <c r="X255" i="2" s="1"/>
  <c r="Y255" i="2" s="1"/>
  <c r="W330" i="2"/>
  <c r="X330" i="2" s="1"/>
  <c r="Y330" i="2" s="1"/>
  <c r="V480" i="2"/>
  <c r="W480" i="2" s="1"/>
  <c r="X480" i="2" s="1"/>
  <c r="Y480" i="2" s="1"/>
  <c r="V520" i="2"/>
  <c r="W520" i="2" s="1"/>
  <c r="X520" i="2" s="1"/>
  <c r="Y520" i="2" s="1"/>
  <c r="V544" i="2"/>
  <c r="W544" i="2" s="1"/>
  <c r="X544" i="2" s="1"/>
  <c r="Y544" i="2" s="1"/>
  <c r="V560" i="2"/>
  <c r="W560" i="2" s="1"/>
  <c r="X560" i="2" s="1"/>
  <c r="Y560" i="2" s="1"/>
  <c r="V782" i="2"/>
  <c r="W782" i="2" s="1"/>
  <c r="X782" i="2" s="1"/>
  <c r="Y782" i="2" s="1"/>
  <c r="V845" i="2"/>
  <c r="W845" i="2" s="1"/>
  <c r="X845" i="2" s="1"/>
  <c r="Y845" i="2" s="1"/>
  <c r="V1003" i="2"/>
  <c r="W1003" i="2" s="1"/>
  <c r="X1003" i="2" s="1"/>
  <c r="Y1003" i="2" s="1"/>
  <c r="V806" i="2"/>
  <c r="W806" i="2" s="1"/>
  <c r="X806" i="2" s="1"/>
  <c r="Y806" i="2" s="1"/>
  <c r="V109" i="2"/>
  <c r="W109" i="2" s="1"/>
  <c r="X109" i="2" s="1"/>
  <c r="Y109" i="2" s="1"/>
  <c r="V261" i="2"/>
  <c r="W261" i="2" s="1"/>
  <c r="X261" i="2" s="1"/>
  <c r="Y261" i="2" s="1"/>
  <c r="V281" i="2"/>
  <c r="W281" i="2" s="1"/>
  <c r="X281" i="2" s="1"/>
  <c r="Y281" i="2" s="1"/>
  <c r="V357" i="2"/>
  <c r="W357" i="2" s="1"/>
  <c r="X357" i="2" s="1"/>
  <c r="Y357" i="2" s="1"/>
  <c r="V481" i="2"/>
  <c r="W481" i="2" s="1"/>
  <c r="X481" i="2" s="1"/>
  <c r="Y481" i="2" s="1"/>
  <c r="V963" i="2"/>
  <c r="W963" i="2" s="1"/>
  <c r="X963" i="2" s="1"/>
  <c r="Y963" i="2" s="1"/>
  <c r="V215" i="2"/>
  <c r="V311" i="2"/>
  <c r="W311" i="2" s="1"/>
  <c r="X311" i="2" s="1"/>
  <c r="Y311" i="2" s="1"/>
  <c r="V81" i="2"/>
  <c r="W81" i="2" s="1"/>
  <c r="X81" i="2" s="1"/>
  <c r="Y81" i="2" s="1"/>
  <c r="V106" i="2"/>
  <c r="W106" i="2" s="1"/>
  <c r="X106" i="2" s="1"/>
  <c r="Y106" i="2" s="1"/>
  <c r="V57" i="2"/>
  <c r="W57" i="2" s="1"/>
  <c r="X57" i="2" s="1"/>
  <c r="Y57" i="2" s="1"/>
  <c r="V104" i="2"/>
  <c r="W104" i="2" s="1"/>
  <c r="X104" i="2" s="1"/>
  <c r="Y104" i="2" s="1"/>
  <c r="V54" i="2"/>
  <c r="W54" i="2" s="1"/>
  <c r="X54" i="2" s="1"/>
  <c r="Y54" i="2" s="1"/>
  <c r="V220" i="2"/>
  <c r="W220" i="2" s="1"/>
  <c r="X220" i="2" s="1"/>
  <c r="Y220" i="2" s="1"/>
  <c r="V379" i="2"/>
  <c r="W379" i="2" s="1"/>
  <c r="X379" i="2" s="1"/>
  <c r="Y379" i="2" s="1"/>
  <c r="V363" i="2"/>
  <c r="W363" i="2" s="1"/>
  <c r="X363" i="2" s="1"/>
  <c r="Y363" i="2" s="1"/>
  <c r="V547" i="2"/>
  <c r="W547" i="2" s="1"/>
  <c r="X547" i="2" s="1"/>
  <c r="Y547" i="2" s="1"/>
  <c r="V630" i="2"/>
  <c r="W630" i="2" s="1"/>
  <c r="X630" i="2" s="1"/>
  <c r="Y630" i="2" s="1"/>
  <c r="V501" i="2"/>
  <c r="W501" i="2" s="1"/>
  <c r="X501" i="2" s="1"/>
  <c r="Y501" i="2" s="1"/>
  <c r="V303" i="2"/>
  <c r="W303" i="2" s="1"/>
  <c r="X303" i="2" s="1"/>
  <c r="Y303" i="2" s="1"/>
  <c r="V612" i="2"/>
  <c r="W612" i="2" s="1"/>
  <c r="X612" i="2" s="1"/>
  <c r="Y612" i="2" s="1"/>
  <c r="V848" i="2"/>
  <c r="W848" i="2" s="1"/>
  <c r="X848" i="2" s="1"/>
  <c r="Y848" i="2" s="1"/>
  <c r="V834" i="2"/>
  <c r="W834" i="2" s="1"/>
  <c r="X834" i="2" s="1"/>
  <c r="Y834" i="2" s="1"/>
  <c r="V939" i="2"/>
  <c r="W939" i="2" s="1"/>
  <c r="X939" i="2" s="1"/>
  <c r="Y939" i="2" s="1"/>
  <c r="V45" i="2"/>
  <c r="W45" i="2" s="1"/>
  <c r="X45" i="2" s="1"/>
  <c r="Y45" i="2" s="1"/>
  <c r="V88" i="2"/>
  <c r="W88" i="2" s="1"/>
  <c r="X88" i="2" s="1"/>
  <c r="Y88" i="2" s="1"/>
  <c r="V295" i="2"/>
  <c r="W295" i="2" s="1"/>
  <c r="X295" i="2" s="1"/>
  <c r="Y295" i="2" s="1"/>
  <c r="V448" i="2"/>
  <c r="W448" i="2" s="1"/>
  <c r="X448" i="2" s="1"/>
  <c r="Y448" i="2" s="1"/>
  <c r="V563" i="2"/>
  <c r="W563" i="2" s="1"/>
  <c r="X563" i="2" s="1"/>
  <c r="Y563" i="2" s="1"/>
  <c r="V572" i="2"/>
  <c r="W572" i="2" s="1"/>
  <c r="X572" i="2" s="1"/>
  <c r="Y572" i="2" s="1"/>
  <c r="V597" i="2"/>
  <c r="W597" i="2" s="1"/>
  <c r="X597" i="2" s="1"/>
  <c r="Y597" i="2" s="1"/>
  <c r="V661" i="2"/>
  <c r="W661" i="2" s="1"/>
  <c r="X661" i="2" s="1"/>
  <c r="Y661" i="2" s="1"/>
  <c r="V287" i="2"/>
  <c r="W287" i="2" s="1"/>
  <c r="X287" i="2" s="1"/>
  <c r="Y287" i="2" s="1"/>
  <c r="W653" i="2"/>
  <c r="X653" i="2" s="1"/>
  <c r="Y653" i="2" s="1"/>
  <c r="V608" i="2"/>
  <c r="W608" i="2" s="1"/>
  <c r="X608" i="2" s="1"/>
  <c r="V791" i="2"/>
  <c r="W791" i="2" s="1"/>
  <c r="X791" i="2" s="1"/>
  <c r="Y791" i="2" s="1"/>
  <c r="V811" i="2"/>
  <c r="W811" i="2" s="1"/>
  <c r="X811" i="2" s="1"/>
  <c r="Y811" i="2" s="1"/>
  <c r="V969" i="2"/>
  <c r="W969" i="2" s="1"/>
  <c r="X969" i="2" s="1"/>
  <c r="Y969" i="2" s="1"/>
  <c r="V977" i="2"/>
  <c r="W977" i="2" s="1"/>
  <c r="X977" i="2" s="1"/>
  <c r="Y977" i="2" s="1"/>
  <c r="V992" i="2"/>
  <c r="W992" i="2" s="1"/>
  <c r="X992" i="2" s="1"/>
  <c r="Y992" i="2" s="1"/>
  <c r="V202" i="2"/>
  <c r="W202" i="2" s="1"/>
  <c r="X202" i="2" s="1"/>
  <c r="Y202" i="2" s="1"/>
  <c r="V49" i="2"/>
  <c r="W49" i="2" s="1"/>
  <c r="X49" i="2" s="1"/>
  <c r="Y49" i="2" s="1"/>
  <c r="V129" i="2"/>
  <c r="W129" i="2" s="1"/>
  <c r="X129" i="2" s="1"/>
  <c r="Y129" i="2" s="1"/>
  <c r="V160" i="2"/>
  <c r="W160" i="2" s="1"/>
  <c r="X160" i="2" s="1"/>
  <c r="Y160" i="2" s="1"/>
  <c r="V396" i="2"/>
  <c r="W396" i="2" s="1"/>
  <c r="X396" i="2" s="1"/>
  <c r="Y396" i="2" s="1"/>
  <c r="V258" i="2"/>
  <c r="W258" i="2" s="1"/>
  <c r="X258" i="2" s="1"/>
  <c r="Y258" i="2" s="1"/>
  <c r="V225" i="2"/>
  <c r="W225" i="2" s="1"/>
  <c r="X225" i="2" s="1"/>
  <c r="Y225" i="2" s="1"/>
  <c r="V474" i="2"/>
  <c r="W474" i="2" s="1"/>
  <c r="X474" i="2" s="1"/>
  <c r="V773" i="2"/>
  <c r="W773" i="2" s="1"/>
  <c r="X773" i="2" s="1"/>
  <c r="Y773" i="2" s="1"/>
  <c r="V805" i="2"/>
  <c r="W805" i="2" s="1"/>
  <c r="X805" i="2" s="1"/>
  <c r="Y805" i="2" s="1"/>
  <c r="V837" i="2"/>
  <c r="W837" i="2" s="1"/>
  <c r="X837" i="2" s="1"/>
  <c r="Y837" i="2" s="1"/>
  <c r="V361" i="2"/>
  <c r="W361" i="2" s="1"/>
  <c r="X361" i="2" s="1"/>
  <c r="Y361" i="2" s="1"/>
  <c r="V179" i="2"/>
  <c r="W179" i="2" s="1"/>
  <c r="X179" i="2" s="1"/>
  <c r="Y179" i="2" s="1"/>
  <c r="V122" i="2"/>
  <c r="W122" i="2" s="1"/>
  <c r="X122" i="2" s="1"/>
  <c r="Y122" i="2" s="1"/>
  <c r="V270" i="2"/>
  <c r="W270" i="2" s="1"/>
  <c r="X270" i="2" s="1"/>
  <c r="Y270" i="2" s="1"/>
  <c r="V532" i="2"/>
  <c r="W532" i="2" s="1"/>
  <c r="X532" i="2" s="1"/>
  <c r="Y532" i="2" s="1"/>
  <c r="V403" i="2"/>
  <c r="W403" i="2" s="1"/>
  <c r="X403" i="2" s="1"/>
  <c r="Y403" i="2" s="1"/>
  <c r="V271" i="2"/>
  <c r="W271" i="2" s="1"/>
  <c r="X271" i="2" s="1"/>
  <c r="Y271" i="2" s="1"/>
  <c r="V744" i="2"/>
  <c r="W744" i="2" s="1"/>
  <c r="X744" i="2" s="1"/>
  <c r="Y744" i="2" s="1"/>
  <c r="V859" i="2"/>
  <c r="W859" i="2" s="1"/>
  <c r="X859" i="2" s="1"/>
  <c r="Y859" i="2" s="1"/>
  <c r="V973" i="2"/>
  <c r="W973" i="2" s="1"/>
  <c r="X973" i="2" s="1"/>
  <c r="Y973" i="2" s="1"/>
  <c r="V91" i="2"/>
  <c r="W91" i="2" s="1"/>
  <c r="X91" i="2" s="1"/>
  <c r="Y91" i="2" s="1"/>
  <c r="V173" i="2"/>
  <c r="W173" i="2" s="1"/>
  <c r="X173" i="2" s="1"/>
  <c r="Y173" i="2" s="1"/>
  <c r="V119" i="2"/>
  <c r="W119" i="2" s="1"/>
  <c r="X119" i="2" s="1"/>
  <c r="Y119" i="2" s="1"/>
  <c r="W135" i="2"/>
  <c r="X135" i="2" s="1"/>
  <c r="V283" i="2"/>
  <c r="W283" i="2" s="1"/>
  <c r="X283" i="2" s="1"/>
  <c r="Y283" i="2" s="1"/>
  <c r="V428" i="2"/>
  <c r="W428" i="2" s="1"/>
  <c r="X428" i="2" s="1"/>
  <c r="Y428" i="2" s="1"/>
  <c r="V641" i="2"/>
  <c r="W641" i="2" s="1"/>
  <c r="X641" i="2" s="1"/>
  <c r="Y641" i="2" s="1"/>
  <c r="V300" i="2"/>
  <c r="W300" i="2" s="1"/>
  <c r="X300" i="2" s="1"/>
  <c r="Y300" i="2" s="1"/>
  <c r="V280" i="2"/>
  <c r="W280" i="2" s="1"/>
  <c r="X280" i="2" s="1"/>
  <c r="Y280" i="2" s="1"/>
  <c r="V469" i="2"/>
  <c r="W469" i="2" s="1"/>
  <c r="X469" i="2" s="1"/>
  <c r="Y469" i="2" s="1"/>
  <c r="V599" i="2"/>
  <c r="W599" i="2" s="1"/>
  <c r="X599" i="2" s="1"/>
  <c r="Y599" i="2" s="1"/>
  <c r="V631" i="2"/>
  <c r="W631" i="2" s="1"/>
  <c r="X631" i="2" s="1"/>
  <c r="Y631" i="2" s="1"/>
  <c r="V663" i="2"/>
  <c r="W663" i="2" s="1"/>
  <c r="X663" i="2" s="1"/>
  <c r="Y663" i="2" s="1"/>
  <c r="V979" i="2"/>
  <c r="W979" i="2" s="1"/>
  <c r="X979" i="2" s="1"/>
  <c r="Y979" i="2" s="1"/>
  <c r="V95" i="2"/>
  <c r="W95" i="2" s="1"/>
  <c r="X95" i="2" s="1"/>
  <c r="Y95" i="2" s="1"/>
  <c r="V517" i="2"/>
  <c r="W517" i="2" s="1"/>
  <c r="X517" i="2" s="1"/>
  <c r="Y517" i="2" s="1"/>
  <c r="Q675" i="2"/>
  <c r="V467" i="2"/>
  <c r="W467" i="2" s="1"/>
  <c r="X467" i="2" s="1"/>
  <c r="Y467" i="2" s="1"/>
  <c r="V82" i="2"/>
  <c r="W82" i="2" s="1"/>
  <c r="X82" i="2" s="1"/>
  <c r="Y82" i="2" s="1"/>
  <c r="V223" i="2"/>
  <c r="W223" i="2" s="1"/>
  <c r="X223" i="2" s="1"/>
  <c r="Y223" i="2" s="1"/>
  <c r="V251" i="2"/>
  <c r="W251" i="2" s="1"/>
  <c r="X251" i="2" s="1"/>
  <c r="Y251" i="2" s="1"/>
  <c r="V581" i="2"/>
  <c r="W581" i="2" s="1"/>
  <c r="X581" i="2" s="1"/>
  <c r="Y581" i="2" s="1"/>
  <c r="V592" i="2"/>
  <c r="W592" i="2" s="1"/>
  <c r="X592" i="2" s="1"/>
  <c r="Y592" i="2" s="1"/>
  <c r="V644" i="2"/>
  <c r="W644" i="2" s="1"/>
  <c r="X644" i="2" s="1"/>
  <c r="Y644" i="2" s="1"/>
  <c r="V943" i="2"/>
  <c r="W943" i="2" s="1"/>
  <c r="X943" i="2" s="1"/>
  <c r="Y943" i="2" s="1"/>
  <c r="V85" i="2"/>
  <c r="W85" i="2" s="1"/>
  <c r="X85" i="2" s="1"/>
  <c r="Y85" i="2" s="1"/>
  <c r="V152" i="2"/>
  <c r="W152" i="2" s="1"/>
  <c r="X152" i="2" s="1"/>
  <c r="Y152" i="2" s="1"/>
  <c r="V159" i="2"/>
  <c r="W159" i="2" s="1"/>
  <c r="X159" i="2" s="1"/>
  <c r="Y159" i="2" s="1"/>
  <c r="V155" i="2"/>
  <c r="W155" i="2" s="1"/>
  <c r="X155" i="2" s="1"/>
  <c r="Y155" i="2" s="1"/>
  <c r="V275" i="2"/>
  <c r="W275" i="2" s="1"/>
  <c r="X275" i="2" s="1"/>
  <c r="Y275" i="2" s="1"/>
  <c r="V199" i="2"/>
  <c r="W199" i="2" s="1"/>
  <c r="X199" i="2" s="1"/>
  <c r="Y199" i="2" s="1"/>
  <c r="V499" i="2"/>
  <c r="W499" i="2" s="1"/>
  <c r="X499" i="2" s="1"/>
  <c r="Y499" i="2" s="1"/>
  <c r="V731" i="2"/>
  <c r="W731" i="2" s="1"/>
  <c r="X731" i="2" s="1"/>
  <c r="Y731" i="2" s="1"/>
  <c r="V759" i="2"/>
  <c r="W759" i="2" s="1"/>
  <c r="X759" i="2" s="1"/>
  <c r="Y759" i="2" s="1"/>
  <c r="V591" i="2"/>
  <c r="W591" i="2" s="1"/>
  <c r="X591" i="2" s="1"/>
  <c r="Y591" i="2" s="1"/>
  <c r="V436" i="2"/>
  <c r="W436" i="2" s="1"/>
  <c r="X436" i="2" s="1"/>
  <c r="Y436" i="2" s="1"/>
  <c r="V63" i="2"/>
  <c r="W63" i="2" s="1"/>
  <c r="X63" i="2" s="1"/>
  <c r="Y63" i="2" s="1"/>
  <c r="V90" i="2"/>
  <c r="W90" i="2" s="1"/>
  <c r="X90" i="2" s="1"/>
  <c r="Y90" i="2" s="1"/>
  <c r="V146" i="2"/>
  <c r="W146" i="2" s="1"/>
  <c r="X146" i="2" s="1"/>
  <c r="Y146" i="2" s="1"/>
  <c r="V178" i="2"/>
  <c r="W178" i="2" s="1"/>
  <c r="X178" i="2" s="1"/>
  <c r="Y178" i="2" s="1"/>
  <c r="V306" i="2"/>
  <c r="W306" i="2" s="1"/>
  <c r="X306" i="2" s="1"/>
  <c r="Y306" i="2" s="1"/>
  <c r="V201" i="2"/>
  <c r="W201" i="2" s="1"/>
  <c r="X201" i="2" s="1"/>
  <c r="Y201" i="2" s="1"/>
  <c r="V438" i="2"/>
  <c r="W438" i="2" s="1"/>
  <c r="X438" i="2" s="1"/>
  <c r="Y438" i="2" s="1"/>
  <c r="V610" i="2"/>
  <c r="W610" i="2" s="1"/>
  <c r="X610" i="2" s="1"/>
  <c r="Y610" i="2" s="1"/>
  <c r="V958" i="2"/>
  <c r="W958" i="2" s="1"/>
  <c r="X958" i="2" s="1"/>
  <c r="Y958" i="2" s="1"/>
  <c r="V1036" i="2"/>
  <c r="W1036" i="2" s="1"/>
  <c r="X1036" i="2" s="1"/>
  <c r="Y1036" i="2" s="1"/>
  <c r="V699" i="2"/>
  <c r="W699" i="2" s="1"/>
  <c r="X699" i="2" s="1"/>
  <c r="Y699" i="2" s="1"/>
  <c r="V605" i="2"/>
  <c r="W605" i="2" s="1"/>
  <c r="X605" i="2" s="1"/>
  <c r="Y605" i="2" s="1"/>
  <c r="V637" i="2"/>
  <c r="W637" i="2" s="1"/>
  <c r="X637" i="2" s="1"/>
  <c r="Y637" i="2" s="1"/>
  <c r="V669" i="2"/>
  <c r="W669" i="2" s="1"/>
  <c r="X669" i="2" s="1"/>
  <c r="Y669" i="2" s="1"/>
  <c r="V640" i="2"/>
  <c r="W640" i="2" s="1"/>
  <c r="X640" i="2" s="1"/>
  <c r="Y640" i="2" s="1"/>
  <c r="V672" i="2"/>
  <c r="W672" i="2" s="1"/>
  <c r="X672" i="2" s="1"/>
  <c r="Y672" i="2" s="1"/>
  <c r="V830" i="2"/>
  <c r="W830" i="2" s="1"/>
  <c r="X830" i="2" s="1"/>
  <c r="Y830" i="2" s="1"/>
  <c r="V948" i="2"/>
  <c r="W948" i="2" s="1"/>
  <c r="X948" i="2" s="1"/>
  <c r="Y948" i="2" s="1"/>
  <c r="V916" i="2"/>
  <c r="W916" i="2" s="1"/>
  <c r="X916" i="2" s="1"/>
  <c r="Y916" i="2" s="1"/>
  <c r="V425" i="2"/>
  <c r="W425" i="2" s="1"/>
  <c r="X425" i="2" s="1"/>
  <c r="Y425" i="2" s="1"/>
  <c r="V622" i="2"/>
  <c r="W622" i="2" s="1"/>
  <c r="X622" i="2" s="1"/>
  <c r="Y622" i="2" s="1"/>
  <c r="V1015" i="2"/>
  <c r="W1015" i="2" s="1"/>
  <c r="X1015" i="2" s="1"/>
  <c r="V431" i="2"/>
  <c r="W431" i="2" s="1"/>
  <c r="X431" i="2" s="1"/>
  <c r="Y431" i="2" s="1"/>
  <c r="V712" i="2"/>
  <c r="W712" i="2" s="1"/>
  <c r="X712" i="2" s="1"/>
  <c r="Y712" i="2" s="1"/>
  <c r="V739" i="2"/>
  <c r="W739" i="2" s="1"/>
  <c r="X739" i="2" s="1"/>
  <c r="Y739" i="2" s="1"/>
  <c r="V188" i="2"/>
  <c r="W188" i="2" s="1"/>
  <c r="X188" i="2" s="1"/>
  <c r="Y188" i="2" s="1"/>
  <c r="V420" i="2"/>
  <c r="W420" i="2" s="1"/>
  <c r="X420" i="2" s="1"/>
  <c r="Y420" i="2" s="1"/>
  <c r="V1014" i="2"/>
  <c r="W1014" i="2" s="1"/>
  <c r="X1014" i="2" s="1"/>
  <c r="Y1014" i="2" s="1"/>
  <c r="V34" i="2"/>
  <c r="W34" i="2" s="1"/>
  <c r="X34" i="2" s="1"/>
  <c r="Y34" i="2" s="1"/>
  <c r="W557" i="2"/>
  <c r="X557" i="2" s="1"/>
  <c r="Y557" i="2" s="1"/>
  <c r="V638" i="2"/>
  <c r="W638" i="2" s="1"/>
  <c r="X638" i="2" s="1"/>
  <c r="Y638" i="2" s="1"/>
  <c r="V79" i="2"/>
  <c r="W79" i="2" s="1"/>
  <c r="X79" i="2" s="1"/>
  <c r="Y79" i="2" s="1"/>
  <c r="V42" i="2"/>
  <c r="W42" i="2" s="1"/>
  <c r="X42" i="2" s="1"/>
  <c r="Y42" i="2" s="1"/>
  <c r="V276" i="2"/>
  <c r="W276" i="2" s="1"/>
  <c r="X276" i="2" s="1"/>
  <c r="Y276" i="2" s="1"/>
  <c r="V366" i="2"/>
  <c r="W366" i="2" s="1"/>
  <c r="X366" i="2" s="1"/>
  <c r="Y366" i="2" s="1"/>
  <c r="V291" i="2"/>
  <c r="W291" i="2" s="1"/>
  <c r="X291" i="2" s="1"/>
  <c r="Y291" i="2" s="1"/>
  <c r="V753" i="2"/>
  <c r="W753" i="2" s="1"/>
  <c r="X753" i="2" s="1"/>
  <c r="Y753" i="2" s="1"/>
  <c r="V703" i="2"/>
  <c r="W703" i="2" s="1"/>
  <c r="X703" i="2" s="1"/>
  <c r="Y703" i="2" s="1"/>
  <c r="V823" i="2"/>
  <c r="W823" i="2" s="1"/>
  <c r="X823" i="2" s="1"/>
  <c r="Y823" i="2" s="1"/>
  <c r="V843" i="2"/>
  <c r="W843" i="2" s="1"/>
  <c r="X843" i="2" s="1"/>
  <c r="Y843" i="2" s="1"/>
  <c r="W700" i="2"/>
  <c r="X700" i="2" s="1"/>
  <c r="Y700" i="2" s="1"/>
  <c r="V670" i="2"/>
  <c r="W670" i="2" s="1"/>
  <c r="X670" i="2" s="1"/>
  <c r="Y670" i="2" s="1"/>
  <c r="V297" i="2"/>
  <c r="W297" i="2" s="1"/>
  <c r="X297" i="2" s="1"/>
  <c r="Y297" i="2" s="1"/>
  <c r="V606" i="2"/>
  <c r="W606" i="2" s="1"/>
  <c r="X606" i="2" s="1"/>
  <c r="Y606" i="2" s="1"/>
  <c r="V279" i="2"/>
  <c r="W279" i="2" s="1"/>
  <c r="X279" i="2" s="1"/>
  <c r="Y279" i="2" s="1"/>
  <c r="V37" i="2"/>
  <c r="W37" i="2" s="1"/>
  <c r="X37" i="2" s="1"/>
  <c r="Y37" i="2" s="1"/>
  <c r="V372" i="2"/>
  <c r="W372" i="2" s="1"/>
  <c r="X372" i="2" s="1"/>
  <c r="Y372" i="2" s="1"/>
  <c r="V149" i="2"/>
  <c r="W149" i="2" s="1"/>
  <c r="X149" i="2" s="1"/>
  <c r="Y149" i="2" s="1"/>
  <c r="V83" i="2"/>
  <c r="W83" i="2" s="1"/>
  <c r="X83" i="2" s="1"/>
  <c r="Y83" i="2" s="1"/>
  <c r="V441" i="2"/>
  <c r="W441" i="2" s="1"/>
  <c r="X441" i="2" s="1"/>
  <c r="Y441" i="2" s="1"/>
  <c r="V754" i="2"/>
  <c r="W754" i="2" s="1"/>
  <c r="X754" i="2" s="1"/>
  <c r="Y754" i="2" s="1"/>
  <c r="V459" i="2"/>
  <c r="W459" i="2" s="1"/>
  <c r="X459" i="2" s="1"/>
  <c r="Y459" i="2" s="1"/>
  <c r="V695" i="2"/>
  <c r="W695" i="2" s="1"/>
  <c r="X695" i="2" s="1"/>
  <c r="Y695" i="2" s="1"/>
  <c r="V172" i="2"/>
  <c r="W172" i="2" s="1"/>
  <c r="X172" i="2" s="1"/>
  <c r="Y172" i="2" s="1"/>
  <c r="V64" i="2"/>
  <c r="W64" i="2" s="1"/>
  <c r="X64" i="2" s="1"/>
  <c r="Y64" i="2" s="1"/>
  <c r="V73" i="2"/>
  <c r="W73" i="2" s="1"/>
  <c r="X73" i="2" s="1"/>
  <c r="Y73" i="2" s="1"/>
  <c r="V216" i="2"/>
  <c r="W216" i="2" s="1"/>
  <c r="X216" i="2" s="1"/>
  <c r="Y216" i="2" s="1"/>
  <c r="V381" i="2"/>
  <c r="W381" i="2" s="1"/>
  <c r="X381" i="2" s="1"/>
  <c r="Y381" i="2" s="1"/>
  <c r="V29" i="2"/>
  <c r="W29" i="2" s="1"/>
  <c r="X29" i="2" s="1"/>
  <c r="Y29" i="2" s="1"/>
  <c r="V58" i="2"/>
  <c r="W58" i="2" s="1"/>
  <c r="X58" i="2" s="1"/>
  <c r="Y58" i="2" s="1"/>
  <c r="W141" i="2"/>
  <c r="X141" i="2" s="1"/>
  <c r="Y141" i="2" s="1"/>
  <c r="V205" i="2"/>
  <c r="W205" i="2" s="1"/>
  <c r="X205" i="2" s="1"/>
  <c r="Y205" i="2" s="1"/>
  <c r="V282" i="2"/>
  <c r="W282" i="2" s="1"/>
  <c r="X282" i="2" s="1"/>
  <c r="Y282" i="2" s="1"/>
  <c r="V343" i="2"/>
  <c r="W343" i="2" s="1"/>
  <c r="X343" i="2" s="1"/>
  <c r="Y343" i="2" s="1"/>
  <c r="V613" i="2"/>
  <c r="W613" i="2" s="1"/>
  <c r="X613" i="2" s="1"/>
  <c r="Y613" i="2" s="1"/>
  <c r="V901" i="2"/>
  <c r="W901" i="2" s="1"/>
  <c r="X901" i="2" s="1"/>
  <c r="Y901" i="2" s="1"/>
  <c r="V134" i="2"/>
  <c r="W134" i="2" s="1"/>
  <c r="X134" i="2" s="1"/>
  <c r="Y134" i="2" s="1"/>
  <c r="V936" i="2"/>
  <c r="W936" i="2" s="1"/>
  <c r="X936" i="2" s="1"/>
  <c r="Y936" i="2" s="1"/>
  <c r="V195" i="2"/>
  <c r="W195" i="2" s="1"/>
  <c r="X195" i="2" s="1"/>
  <c r="Y195" i="2" s="1"/>
  <c r="V219" i="2"/>
  <c r="W219" i="2" s="1"/>
  <c r="X219" i="2" s="1"/>
  <c r="Y219" i="2" s="1"/>
  <c r="V395" i="2"/>
  <c r="W395" i="2" s="1"/>
  <c r="X395" i="2" s="1"/>
  <c r="Y395" i="2" s="1"/>
  <c r="V96" i="2"/>
  <c r="W96" i="2" s="1"/>
  <c r="X96" i="2" s="1"/>
  <c r="Y96" i="2" s="1"/>
  <c r="V65" i="2"/>
  <c r="W65" i="2" s="1"/>
  <c r="X65" i="2" s="1"/>
  <c r="Y65" i="2" s="1"/>
  <c r="V457" i="2"/>
  <c r="W457" i="2" s="1"/>
  <c r="X457" i="2" s="1"/>
  <c r="Y457" i="2" s="1"/>
  <c r="V130" i="2"/>
  <c r="W130" i="2" s="1"/>
  <c r="X130" i="2" s="1"/>
  <c r="Y130" i="2" s="1"/>
  <c r="V174" i="2"/>
  <c r="W174" i="2" s="1"/>
  <c r="X174" i="2" s="1"/>
  <c r="Y174" i="2" s="1"/>
  <c r="V290" i="2"/>
  <c r="W290" i="2" s="1"/>
  <c r="X290" i="2" s="1"/>
  <c r="Y290" i="2" s="1"/>
  <c r="V294" i="2"/>
  <c r="W294" i="2" s="1"/>
  <c r="X294" i="2" s="1"/>
  <c r="Y294" i="2" s="1"/>
  <c r="V832" i="2"/>
  <c r="W832" i="2" s="1"/>
  <c r="X832" i="2" s="1"/>
  <c r="Y832" i="2" s="1"/>
  <c r="V884" i="2"/>
  <c r="W884" i="2" s="1"/>
  <c r="X884" i="2" s="1"/>
  <c r="Y884" i="2" s="1"/>
  <c r="V960" i="2"/>
  <c r="W960" i="2" s="1"/>
  <c r="X960" i="2" s="1"/>
  <c r="Y960" i="2" s="1"/>
  <c r="V926" i="2"/>
  <c r="W926" i="2" s="1"/>
  <c r="X926" i="2" s="1"/>
  <c r="Y926" i="2" s="1"/>
  <c r="V942" i="2"/>
  <c r="W942" i="2" s="1"/>
  <c r="X942" i="2" s="1"/>
  <c r="Y942" i="2" s="1"/>
  <c r="V980" i="2"/>
  <c r="W980" i="2" s="1"/>
  <c r="X980" i="2" s="1"/>
  <c r="Y980" i="2" s="1"/>
  <c r="V1005" i="2"/>
  <c r="W1005" i="2" s="1"/>
  <c r="X1005" i="2" s="1"/>
  <c r="Y1005" i="2" s="1"/>
  <c r="V803" i="2"/>
  <c r="W803" i="2" s="1"/>
  <c r="X803" i="2" s="1"/>
  <c r="Y803" i="2" s="1"/>
  <c r="V302" i="2"/>
  <c r="W302" i="2" s="1"/>
  <c r="X302" i="2" s="1"/>
  <c r="Y302" i="2" s="1"/>
  <c r="V531" i="2"/>
  <c r="W531" i="2" s="1"/>
  <c r="X531" i="2" s="1"/>
  <c r="Y531" i="2" s="1"/>
  <c r="V604" i="2"/>
  <c r="W604" i="2" s="1"/>
  <c r="X604" i="2" s="1"/>
  <c r="Y604" i="2" s="1"/>
  <c r="V652" i="2"/>
  <c r="W652" i="2" s="1"/>
  <c r="X652" i="2" s="1"/>
  <c r="Y652" i="2" s="1"/>
  <c r="V446" i="2"/>
  <c r="W446" i="2" s="1"/>
  <c r="X446" i="2" s="1"/>
  <c r="Y446" i="2" s="1"/>
  <c r="V78" i="2"/>
  <c r="W78" i="2" s="1"/>
  <c r="X78" i="2" s="1"/>
  <c r="Y78" i="2" s="1"/>
  <c r="V212" i="2"/>
  <c r="W212" i="2" s="1"/>
  <c r="X212" i="2" s="1"/>
  <c r="Y212" i="2" s="1"/>
  <c r="V69" i="2"/>
  <c r="W69" i="2" s="1"/>
  <c r="X69" i="2" s="1"/>
  <c r="Y69" i="2" s="1"/>
  <c r="V210" i="2"/>
  <c r="W210" i="2" s="1"/>
  <c r="X210" i="2" s="1"/>
  <c r="Y210" i="2" s="1"/>
  <c r="V126" i="2"/>
  <c r="W126" i="2" s="1"/>
  <c r="X126" i="2" s="1"/>
  <c r="Y126" i="2" s="1"/>
  <c r="V262" i="2"/>
  <c r="W262" i="2" s="1"/>
  <c r="X262" i="2" s="1"/>
  <c r="Y262" i="2" s="1"/>
  <c r="V326" i="2"/>
  <c r="W326" i="2" s="1"/>
  <c r="X326" i="2" s="1"/>
  <c r="Y326" i="2" s="1"/>
  <c r="V422" i="2"/>
  <c r="W422" i="2" s="1"/>
  <c r="X422" i="2" s="1"/>
  <c r="Y422" i="2" s="1"/>
  <c r="V602" i="2"/>
  <c r="W602" i="2" s="1"/>
  <c r="X602" i="2" s="1"/>
  <c r="Y602" i="2" s="1"/>
  <c r="V634" i="2"/>
  <c r="W634" i="2" s="1"/>
  <c r="X634" i="2" s="1"/>
  <c r="Y634" i="2" s="1"/>
  <c r="V666" i="2"/>
  <c r="W666" i="2" s="1"/>
  <c r="X666" i="2" s="1"/>
  <c r="Y666" i="2" s="1"/>
  <c r="V345" i="2"/>
  <c r="W345" i="2" s="1"/>
  <c r="X345" i="2" s="1"/>
  <c r="Y345" i="2" s="1"/>
  <c r="V444" i="2"/>
  <c r="W444" i="2" s="1"/>
  <c r="X444" i="2" s="1"/>
  <c r="Y444" i="2" s="1"/>
  <c r="V539" i="2"/>
  <c r="W539" i="2" s="1"/>
  <c r="X539" i="2" s="1"/>
  <c r="Y539" i="2" s="1"/>
  <c r="V497" i="2"/>
  <c r="W497" i="2" s="1"/>
  <c r="X497" i="2" s="1"/>
  <c r="Y497" i="2" s="1"/>
  <c r="V529" i="2"/>
  <c r="W529" i="2" s="1"/>
  <c r="X529" i="2" s="1"/>
  <c r="Y529" i="2" s="1"/>
  <c r="V462" i="2"/>
  <c r="W462" i="2" s="1"/>
  <c r="X462" i="2" s="1"/>
  <c r="Y462" i="2" s="1"/>
  <c r="V478" i="2"/>
  <c r="W478" i="2" s="1"/>
  <c r="X478" i="2" s="1"/>
  <c r="Y478" i="2" s="1"/>
  <c r="V494" i="2"/>
  <c r="W494" i="2" s="1"/>
  <c r="X494" i="2" s="1"/>
  <c r="Y494" i="2" s="1"/>
  <c r="V526" i="2"/>
  <c r="W526" i="2" s="1"/>
  <c r="X526" i="2" s="1"/>
  <c r="Y526" i="2" s="1"/>
  <c r="V558" i="2"/>
  <c r="W558" i="2" s="1"/>
  <c r="X558" i="2" s="1"/>
  <c r="Y558" i="2" s="1"/>
  <c r="V654" i="2"/>
  <c r="W654" i="2" s="1"/>
  <c r="X654" i="2" s="1"/>
  <c r="Y654" i="2" s="1"/>
  <c r="V607" i="2"/>
  <c r="W607" i="2" s="1"/>
  <c r="X607" i="2" s="1"/>
  <c r="Y607" i="2" s="1"/>
  <c r="V623" i="2"/>
  <c r="W623" i="2" s="1"/>
  <c r="X623" i="2" s="1"/>
  <c r="Y623" i="2" s="1"/>
  <c r="V639" i="2"/>
  <c r="W639" i="2" s="1"/>
  <c r="X639" i="2" s="1"/>
  <c r="Y639" i="2" s="1"/>
  <c r="V655" i="2"/>
  <c r="W655" i="2" s="1"/>
  <c r="X655" i="2" s="1"/>
  <c r="Y655" i="2" s="1"/>
  <c r="V671" i="2"/>
  <c r="W671" i="2" s="1"/>
  <c r="X671" i="2" s="1"/>
  <c r="Y671" i="2" s="1"/>
  <c r="V763" i="2"/>
  <c r="W763" i="2" s="1"/>
  <c r="X763" i="2" s="1"/>
  <c r="Y763" i="2" s="1"/>
  <c r="V795" i="2"/>
  <c r="W795" i="2" s="1"/>
  <c r="X795" i="2" s="1"/>
  <c r="Y795" i="2" s="1"/>
  <c r="V865" i="2"/>
  <c r="W865" i="2" s="1"/>
  <c r="X865" i="2" s="1"/>
  <c r="Y865" i="2" s="1"/>
  <c r="V1001" i="2"/>
  <c r="W1001" i="2" s="1"/>
  <c r="V1020" i="2"/>
  <c r="W1020" i="2" s="1"/>
  <c r="X1020" i="2" s="1"/>
  <c r="Y1020" i="2" s="1"/>
  <c r="V662" i="2"/>
  <c r="W662" i="2" s="1"/>
  <c r="X662" i="2" s="1"/>
  <c r="Y662" i="2" s="1"/>
  <c r="V247" i="2"/>
  <c r="W247" i="2" s="1"/>
  <c r="X247" i="2" s="1"/>
  <c r="Y247" i="2" s="1"/>
  <c r="V768" i="2"/>
  <c r="W768" i="2" s="1"/>
  <c r="X768" i="2" s="1"/>
  <c r="Y768" i="2" s="1"/>
  <c r="V740" i="2"/>
  <c r="W740" i="2" s="1"/>
  <c r="X740" i="2" s="1"/>
  <c r="Y740" i="2" s="1"/>
  <c r="V1034" i="2"/>
  <c r="W1034" i="2" s="1"/>
  <c r="X1034" i="2" s="1"/>
  <c r="Y1034" i="2" s="1"/>
  <c r="V1042" i="2"/>
  <c r="W1042" i="2" s="1"/>
  <c r="V51" i="2"/>
  <c r="W51" i="2" s="1"/>
  <c r="X51" i="2" s="1"/>
  <c r="Y51" i="2" s="1"/>
  <c r="V67" i="2"/>
  <c r="W67" i="2" s="1"/>
  <c r="X67" i="2" s="1"/>
  <c r="Y67" i="2" s="1"/>
  <c r="V228" i="2"/>
  <c r="W228" i="2" s="1"/>
  <c r="X228" i="2" s="1"/>
  <c r="Y228" i="2" s="1"/>
  <c r="V74" i="2"/>
  <c r="W74" i="2" s="1"/>
  <c r="X74" i="2" s="1"/>
  <c r="Y74" i="2" s="1"/>
  <c r="V435" i="2"/>
  <c r="W435" i="2" s="1"/>
  <c r="X435" i="2" s="1"/>
  <c r="Y435" i="2" s="1"/>
  <c r="V404" i="2"/>
  <c r="W404" i="2" s="1"/>
  <c r="X404" i="2" s="1"/>
  <c r="Y404" i="2" s="1"/>
  <c r="V278" i="2"/>
  <c r="W278" i="2" s="1"/>
  <c r="X278" i="2" s="1"/>
  <c r="Y278" i="2" s="1"/>
  <c r="V307" i="2"/>
  <c r="W307" i="2" s="1"/>
  <c r="X307" i="2" s="1"/>
  <c r="Y307" i="2" s="1"/>
  <c r="V371" i="2"/>
  <c r="W371" i="2" s="1"/>
  <c r="X371" i="2" s="1"/>
  <c r="Y371" i="2" s="1"/>
  <c r="V390" i="2"/>
  <c r="W390" i="2" s="1"/>
  <c r="X390" i="2" s="1"/>
  <c r="Y390" i="2" s="1"/>
  <c r="V452" i="2"/>
  <c r="W452" i="2" s="1"/>
  <c r="X452" i="2" s="1"/>
  <c r="Y452" i="2" s="1"/>
  <c r="V475" i="2"/>
  <c r="W475" i="2" s="1"/>
  <c r="X475" i="2" s="1"/>
  <c r="Y475" i="2" s="1"/>
  <c r="V561" i="2"/>
  <c r="W561" i="2" s="1"/>
  <c r="X561" i="2" s="1"/>
  <c r="Y561" i="2" s="1"/>
  <c r="V609" i="2"/>
  <c r="W609" i="2" s="1"/>
  <c r="X609" i="2" s="1"/>
  <c r="Y609" i="2" s="1"/>
  <c r="V816" i="2"/>
  <c r="W816" i="2" s="1"/>
  <c r="X816" i="2" s="1"/>
  <c r="Y816" i="2" s="1"/>
  <c r="V988" i="2"/>
  <c r="W988" i="2" s="1"/>
  <c r="X988" i="2" s="1"/>
  <c r="Y988" i="2" s="1"/>
  <c r="V1011" i="2"/>
  <c r="W1011" i="2" s="1"/>
  <c r="X1011" i="2" s="1"/>
  <c r="Y1011" i="2" s="1"/>
  <c r="V112" i="2"/>
  <c r="W112" i="2" s="1"/>
  <c r="X112" i="2" s="1"/>
  <c r="Y112" i="2" s="1"/>
  <c r="V246" i="2"/>
  <c r="W246" i="2" s="1"/>
  <c r="X246" i="2" s="1"/>
  <c r="Y246" i="2" s="1"/>
  <c r="V656" i="2"/>
  <c r="W656" i="2" s="1"/>
  <c r="X656" i="2" s="1"/>
  <c r="Y656" i="2" s="1"/>
  <c r="V944" i="2"/>
  <c r="W944" i="2" s="1"/>
  <c r="X944" i="2" s="1"/>
  <c r="Y944" i="2" s="1"/>
  <c r="V198" i="2"/>
  <c r="W198" i="2" s="1"/>
  <c r="X198" i="2" s="1"/>
  <c r="Y198" i="2" s="1"/>
  <c r="V236" i="2"/>
  <c r="W236" i="2" s="1"/>
  <c r="X236" i="2" s="1"/>
  <c r="Y236" i="2" s="1"/>
  <c r="V142" i="2"/>
  <c r="W142" i="2" s="1"/>
  <c r="X142" i="2" s="1"/>
  <c r="Y142" i="2" s="1"/>
  <c r="V171" i="2"/>
  <c r="W171" i="2" s="1"/>
  <c r="X171" i="2" s="1"/>
  <c r="Y171" i="2" s="1"/>
  <c r="V190" i="2"/>
  <c r="W190" i="2" s="1"/>
  <c r="X190" i="2" s="1"/>
  <c r="Y190" i="2" s="1"/>
  <c r="V206" i="2"/>
  <c r="W206" i="2" s="1"/>
  <c r="X206" i="2" s="1"/>
  <c r="Y206" i="2" s="1"/>
  <c r="V650" i="2"/>
  <c r="W650" i="2" s="1"/>
  <c r="X650" i="2" s="1"/>
  <c r="Y650" i="2" s="1"/>
  <c r="V313" i="2"/>
  <c r="W313" i="2" s="1"/>
  <c r="X313" i="2" s="1"/>
  <c r="Y313" i="2" s="1"/>
  <c r="V377" i="2"/>
  <c r="W377" i="2" s="1"/>
  <c r="X377" i="2" s="1"/>
  <c r="Y377" i="2" s="1"/>
  <c r="V513" i="2"/>
  <c r="W513" i="2" s="1"/>
  <c r="X513" i="2" s="1"/>
  <c r="Y513" i="2" s="1"/>
  <c r="V545" i="2"/>
  <c r="W545" i="2" s="1"/>
  <c r="X545" i="2" s="1"/>
  <c r="Y545" i="2" s="1"/>
  <c r="V587" i="2"/>
  <c r="W587" i="2" s="1"/>
  <c r="X587" i="2" s="1"/>
  <c r="Y587" i="2" s="1"/>
  <c r="V747" i="2"/>
  <c r="W747" i="2" s="1"/>
  <c r="X747" i="2" s="1"/>
  <c r="Y747" i="2" s="1"/>
  <c r="V800" i="2"/>
  <c r="W800" i="2" s="1"/>
  <c r="X800" i="2" s="1"/>
  <c r="Y800" i="2" s="1"/>
  <c r="V765" i="2"/>
  <c r="W765" i="2" s="1"/>
  <c r="X765" i="2" s="1"/>
  <c r="Y765" i="2" s="1"/>
  <c r="V781" i="2"/>
  <c r="W781" i="2" s="1"/>
  <c r="X781" i="2" s="1"/>
  <c r="Y781" i="2" s="1"/>
  <c r="V797" i="2"/>
  <c r="W797" i="2" s="1"/>
  <c r="X797" i="2" s="1"/>
  <c r="Y797" i="2" s="1"/>
  <c r="V813" i="2"/>
  <c r="W813" i="2" s="1"/>
  <c r="X813" i="2" s="1"/>
  <c r="Y813" i="2" s="1"/>
  <c r="V829" i="2"/>
  <c r="W829" i="2" s="1"/>
  <c r="X829" i="2" s="1"/>
  <c r="Y829" i="2" s="1"/>
  <c r="V853" i="2"/>
  <c r="W853" i="2" s="1"/>
  <c r="X853" i="2" s="1"/>
  <c r="Y853" i="2" s="1"/>
  <c r="V900" i="2"/>
  <c r="W900" i="2" s="1"/>
  <c r="X900" i="2" s="1"/>
  <c r="Y900" i="2" s="1"/>
  <c r="V953" i="2"/>
  <c r="W953" i="2" s="1"/>
  <c r="X953" i="2" s="1"/>
  <c r="Y953" i="2" s="1"/>
  <c r="V1030" i="2"/>
  <c r="W1030" i="2" s="1"/>
  <c r="X1030" i="2" s="1"/>
  <c r="Y1030" i="2" s="1"/>
  <c r="V60" i="2"/>
  <c r="W60" i="2" s="1"/>
  <c r="X60" i="2" s="1"/>
  <c r="Y60" i="2" s="1"/>
  <c r="V101" i="2"/>
  <c r="W101" i="2" s="1"/>
  <c r="X101" i="2" s="1"/>
  <c r="Y101" i="2" s="1"/>
  <c r="V124" i="2"/>
  <c r="W124" i="2" s="1"/>
  <c r="X124" i="2" s="1"/>
  <c r="Y124" i="2" s="1"/>
  <c r="V125" i="2"/>
  <c r="W125" i="2" s="1"/>
  <c r="X125" i="2" s="1"/>
  <c r="Y125" i="2" s="1"/>
  <c r="V189" i="2"/>
  <c r="W189" i="2" s="1"/>
  <c r="X189" i="2" s="1"/>
  <c r="Y189" i="2" s="1"/>
  <c r="V292" i="2"/>
  <c r="W292" i="2" s="1"/>
  <c r="X292" i="2" s="1"/>
  <c r="Y292" i="2" s="1"/>
  <c r="V437" i="2"/>
  <c r="W437" i="2" s="1"/>
  <c r="X437" i="2" s="1"/>
  <c r="Y437" i="2" s="1"/>
  <c r="V411" i="2"/>
  <c r="W411" i="2" s="1"/>
  <c r="X411" i="2" s="1"/>
  <c r="Y411" i="2" s="1"/>
  <c r="V331" i="2"/>
  <c r="W331" i="2" s="1"/>
  <c r="X331" i="2" s="1"/>
  <c r="Y331" i="2" s="1"/>
  <c r="V407" i="2"/>
  <c r="W407" i="2" s="1"/>
  <c r="X407" i="2" s="1"/>
  <c r="Y407" i="2" s="1"/>
  <c r="V432" i="2"/>
  <c r="W432" i="2" s="1"/>
  <c r="X432" i="2" s="1"/>
  <c r="Y432" i="2" s="1"/>
  <c r="V447" i="2"/>
  <c r="W447" i="2" s="1"/>
  <c r="X447" i="2" s="1"/>
  <c r="Y447" i="2" s="1"/>
  <c r="V691" i="2"/>
  <c r="W691" i="2" s="1"/>
  <c r="X691" i="2" s="1"/>
  <c r="Y691" i="2" s="1"/>
  <c r="V743" i="2"/>
  <c r="W743" i="2" s="1"/>
  <c r="X743" i="2" s="1"/>
  <c r="Y743" i="2" s="1"/>
  <c r="V863" i="2"/>
  <c r="W863" i="2" s="1"/>
  <c r="X863" i="2" s="1"/>
  <c r="Y863" i="2" s="1"/>
  <c r="V778" i="2"/>
  <c r="W778" i="2" s="1"/>
  <c r="X778" i="2" s="1"/>
  <c r="Y778" i="2" s="1"/>
  <c r="V842" i="2"/>
  <c r="W842" i="2" s="1"/>
  <c r="X842" i="2" s="1"/>
  <c r="Y842" i="2" s="1"/>
  <c r="V855" i="2"/>
  <c r="W855" i="2" s="1"/>
  <c r="X855" i="2" s="1"/>
  <c r="Y855" i="2" s="1"/>
  <c r="V880" i="2"/>
  <c r="W880" i="2" s="1"/>
  <c r="X880" i="2" s="1"/>
  <c r="Y880" i="2" s="1"/>
  <c r="V912" i="2"/>
  <c r="W912" i="2" s="1"/>
  <c r="X912" i="2" s="1"/>
  <c r="Y912" i="2" s="1"/>
  <c r="V966" i="2"/>
  <c r="W966" i="2" s="1"/>
  <c r="X966" i="2" s="1"/>
  <c r="Y966" i="2" s="1"/>
  <c r="V1026" i="2"/>
  <c r="W1026" i="2" s="1"/>
  <c r="X1026" i="2" s="1"/>
  <c r="Y1026" i="2" s="1"/>
  <c r="V388" i="2"/>
  <c r="W388" i="2" s="1"/>
  <c r="X388" i="2" s="1"/>
  <c r="Y388" i="2" s="1"/>
  <c r="V375" i="2"/>
  <c r="W375" i="2" s="1"/>
  <c r="X375" i="2" s="1"/>
  <c r="Y375" i="2" s="1"/>
  <c r="S135" i="2"/>
  <c r="R996" i="2"/>
  <c r="I21" i="3"/>
  <c r="R359" i="2"/>
  <c r="U26" i="2"/>
  <c r="V158" i="2"/>
  <c r="W158" i="2" s="1"/>
  <c r="X158" i="2" s="1"/>
  <c r="Y158" i="2" s="1"/>
  <c r="V648" i="2"/>
  <c r="W648" i="2" s="1"/>
  <c r="X648" i="2" s="1"/>
  <c r="Y648" i="2" s="1"/>
  <c r="V359" i="2"/>
  <c r="W359" i="2" s="1"/>
  <c r="V423" i="2"/>
  <c r="W423" i="2" s="1"/>
  <c r="X423" i="2" s="1"/>
  <c r="Y423" i="2" s="1"/>
  <c r="V719" i="2"/>
  <c r="W719" i="2" s="1"/>
  <c r="X719" i="2" s="1"/>
  <c r="Y719" i="2" s="1"/>
  <c r="V510" i="2"/>
  <c r="W510" i="2" s="1"/>
  <c r="X510" i="2" s="1"/>
  <c r="Y510" i="2" s="1"/>
  <c r="V542" i="2"/>
  <c r="W542" i="2" s="1"/>
  <c r="X542" i="2" s="1"/>
  <c r="Y542" i="2" s="1"/>
  <c r="V741" i="2"/>
  <c r="W741" i="2" s="1"/>
  <c r="X741" i="2" s="1"/>
  <c r="Y741" i="2" s="1"/>
  <c r="V904" i="2"/>
  <c r="W904" i="2" s="1"/>
  <c r="X904" i="2" s="1"/>
  <c r="Y904" i="2" s="1"/>
  <c r="S474" i="2"/>
  <c r="S365" i="2"/>
  <c r="P378" i="2"/>
  <c r="V378" i="2" s="1"/>
  <c r="W378" i="2" s="1"/>
  <c r="X378" i="2" s="1"/>
  <c r="Y378" i="2" s="1"/>
  <c r="S608" i="2"/>
  <c r="P847" i="2"/>
  <c r="V847" i="2" s="1"/>
  <c r="W847" i="2" s="1"/>
  <c r="X847" i="2" s="1"/>
  <c r="Y847" i="2" s="1"/>
  <c r="R983" i="2"/>
  <c r="R1001" i="2"/>
  <c r="R1008" i="2"/>
  <c r="R1042" i="2"/>
  <c r="S162" i="2"/>
  <c r="P150" i="2"/>
  <c r="V30" i="2"/>
  <c r="W30" i="2" s="1"/>
  <c r="X30" i="2" s="1"/>
  <c r="V46" i="2"/>
  <c r="W46" i="2" s="1"/>
  <c r="X46" i="2" s="1"/>
  <c r="Y46" i="2" s="1"/>
  <c r="V62" i="2"/>
  <c r="W62" i="2" s="1"/>
  <c r="X62" i="2" s="1"/>
  <c r="Y62" i="2" s="1"/>
  <c r="V80" i="2"/>
  <c r="W80" i="2" s="1"/>
  <c r="X80" i="2" s="1"/>
  <c r="Y80" i="2" s="1"/>
  <c r="V39" i="2"/>
  <c r="W39" i="2" s="1"/>
  <c r="X39" i="2" s="1"/>
  <c r="Y39" i="2" s="1"/>
  <c r="V55" i="2"/>
  <c r="W55" i="2" s="1"/>
  <c r="X55" i="2" s="1"/>
  <c r="Y55" i="2" s="1"/>
  <c r="V71" i="2"/>
  <c r="W71" i="2" s="1"/>
  <c r="X71" i="2" s="1"/>
  <c r="Y71" i="2" s="1"/>
  <c r="V33" i="2"/>
  <c r="W33" i="2" s="1"/>
  <c r="X33" i="2" s="1"/>
  <c r="Y33" i="2" s="1"/>
  <c r="V429" i="2"/>
  <c r="W429" i="2" s="1"/>
  <c r="X429" i="2" s="1"/>
  <c r="Y429" i="2" s="1"/>
  <c r="V163" i="2"/>
  <c r="W163" i="2" s="1"/>
  <c r="X163" i="2" s="1"/>
  <c r="Y163" i="2" s="1"/>
  <c r="V182" i="2"/>
  <c r="W182" i="2" s="1"/>
  <c r="X182" i="2" s="1"/>
  <c r="Y182" i="2" s="1"/>
  <c r="V208" i="2"/>
  <c r="W208" i="2" s="1"/>
  <c r="X208" i="2" s="1"/>
  <c r="Y208" i="2" s="1"/>
  <c r="V322" i="2"/>
  <c r="W322" i="2" s="1"/>
  <c r="X322" i="2" s="1"/>
  <c r="Y322" i="2" s="1"/>
  <c r="V386" i="2"/>
  <c r="W386" i="2" s="1"/>
  <c r="X386" i="2" s="1"/>
  <c r="Y386" i="2" s="1"/>
  <c r="V94" i="2"/>
  <c r="W94" i="2" s="1"/>
  <c r="X94" i="2" s="1"/>
  <c r="Y94" i="2" s="1"/>
  <c r="V110" i="2"/>
  <c r="W110" i="2" s="1"/>
  <c r="X110" i="2" s="1"/>
  <c r="Y110" i="2" s="1"/>
  <c r="V156" i="2"/>
  <c r="W156" i="2" s="1"/>
  <c r="X156" i="2" s="1"/>
  <c r="Y156" i="2" s="1"/>
  <c r="V593" i="2"/>
  <c r="W593" i="2" s="1"/>
  <c r="X593" i="2" s="1"/>
  <c r="Y593" i="2" s="1"/>
  <c r="W312" i="2"/>
  <c r="X312" i="2" s="1"/>
  <c r="Y312" i="2" s="1"/>
  <c r="V376" i="2"/>
  <c r="W376" i="2" s="1"/>
  <c r="X376" i="2" s="1"/>
  <c r="Y376" i="2" s="1"/>
  <c r="V324" i="2"/>
  <c r="W324" i="2" s="1"/>
  <c r="X324" i="2" s="1"/>
  <c r="Y324" i="2" s="1"/>
  <c r="V516" i="2"/>
  <c r="W516" i="2" s="1"/>
  <c r="X516" i="2" s="1"/>
  <c r="Y516" i="2" s="1"/>
  <c r="V548" i="2"/>
  <c r="W548" i="2" s="1"/>
  <c r="X548" i="2" s="1"/>
  <c r="Y548" i="2" s="1"/>
  <c r="V579" i="2"/>
  <c r="W579" i="2" s="1"/>
  <c r="X579" i="2" s="1"/>
  <c r="Y579" i="2" s="1"/>
  <c r="V310" i="2"/>
  <c r="W310" i="2" s="1"/>
  <c r="X310" i="2" s="1"/>
  <c r="Y310" i="2" s="1"/>
  <c r="V374" i="2"/>
  <c r="W374" i="2" s="1"/>
  <c r="X374" i="2" s="1"/>
  <c r="Y374" i="2" s="1"/>
  <c r="V583" i="2"/>
  <c r="W583" i="2" s="1"/>
  <c r="X583" i="2" s="1"/>
  <c r="Y583" i="2" s="1"/>
  <c r="V515" i="2"/>
  <c r="W515" i="2" s="1"/>
  <c r="X515" i="2" s="1"/>
  <c r="Y515" i="2" s="1"/>
  <c r="V624" i="2"/>
  <c r="W624" i="2" s="1"/>
  <c r="X624" i="2" s="1"/>
  <c r="Y624" i="2" s="1"/>
  <c r="V434" i="2"/>
  <c r="W434" i="2" s="1"/>
  <c r="X434" i="2" s="1"/>
  <c r="Y434" i="2" s="1"/>
  <c r="V482" i="2"/>
  <c r="W482" i="2" s="1"/>
  <c r="X482" i="2" s="1"/>
  <c r="Y482" i="2" s="1"/>
  <c r="V498" i="2"/>
  <c r="W498" i="2" s="1"/>
  <c r="X498" i="2" s="1"/>
  <c r="Y498" i="2" s="1"/>
  <c r="V514" i="2"/>
  <c r="W514" i="2" s="1"/>
  <c r="X514" i="2" s="1"/>
  <c r="Y514" i="2" s="1"/>
  <c r="V530" i="2"/>
  <c r="W530" i="2" s="1"/>
  <c r="X530" i="2" s="1"/>
  <c r="Y530" i="2" s="1"/>
  <c r="V546" i="2"/>
  <c r="W546" i="2" s="1"/>
  <c r="X546" i="2" s="1"/>
  <c r="Y546" i="2" s="1"/>
  <c r="V562" i="2"/>
  <c r="W562" i="2" s="1"/>
  <c r="X562" i="2" s="1"/>
  <c r="Y562" i="2" s="1"/>
  <c r="V626" i="2"/>
  <c r="W626" i="2" s="1"/>
  <c r="X626" i="2" s="1"/>
  <c r="Y626" i="2" s="1"/>
  <c r="X642" i="2"/>
  <c r="Y642" i="2" s="1"/>
  <c r="V658" i="2"/>
  <c r="W658" i="2" s="1"/>
  <c r="X658" i="2" s="1"/>
  <c r="Y658" i="2" s="1"/>
  <c r="V676" i="2"/>
  <c r="W676" i="2" s="1"/>
  <c r="X676" i="2" s="1"/>
  <c r="Y676" i="2" s="1"/>
  <c r="V611" i="2"/>
  <c r="W611" i="2" s="1"/>
  <c r="X611" i="2" s="1"/>
  <c r="Y611" i="2" s="1"/>
  <c r="V627" i="2"/>
  <c r="W627" i="2" s="1"/>
  <c r="X627" i="2" s="1"/>
  <c r="Y627" i="2" s="1"/>
  <c r="V643" i="2"/>
  <c r="W643" i="2" s="1"/>
  <c r="X643" i="2" s="1"/>
  <c r="Y643" i="2" s="1"/>
  <c r="V659" i="2"/>
  <c r="W659" i="2" s="1"/>
  <c r="X659" i="2" s="1"/>
  <c r="Y659" i="2" s="1"/>
  <c r="V675" i="2"/>
  <c r="V697" i="2"/>
  <c r="W697" i="2" s="1"/>
  <c r="X697" i="2" s="1"/>
  <c r="Y697" i="2" s="1"/>
  <c r="V713" i="2"/>
  <c r="W713" i="2" s="1"/>
  <c r="X713" i="2" s="1"/>
  <c r="Y713" i="2" s="1"/>
  <c r="V729" i="2"/>
  <c r="W729" i="2" s="1"/>
  <c r="X729" i="2" s="1"/>
  <c r="Y729" i="2" s="1"/>
  <c r="V745" i="2"/>
  <c r="W745" i="2" s="1"/>
  <c r="X745" i="2" s="1"/>
  <c r="Y745" i="2" s="1"/>
  <c r="W746" i="2"/>
  <c r="X746" i="2" s="1"/>
  <c r="Y746" i="2" s="1"/>
  <c r="V769" i="2"/>
  <c r="W769" i="2" s="1"/>
  <c r="X769" i="2" s="1"/>
  <c r="Y769" i="2" s="1"/>
  <c r="V785" i="2"/>
  <c r="W785" i="2" s="1"/>
  <c r="X785" i="2" s="1"/>
  <c r="Y785" i="2" s="1"/>
  <c r="V801" i="2"/>
  <c r="W801" i="2" s="1"/>
  <c r="X801" i="2" s="1"/>
  <c r="Y801" i="2" s="1"/>
  <c r="V817" i="2"/>
  <c r="W817" i="2" s="1"/>
  <c r="X817" i="2" s="1"/>
  <c r="Y817" i="2" s="1"/>
  <c r="V940" i="2"/>
  <c r="W940" i="2" s="1"/>
  <c r="X940" i="2" s="1"/>
  <c r="Y940" i="2" s="1"/>
  <c r="V872" i="2"/>
  <c r="W872" i="2" s="1"/>
  <c r="X872" i="2" s="1"/>
  <c r="Y872" i="2" s="1"/>
  <c r="V869" i="2"/>
  <c r="W869" i="2" s="1"/>
  <c r="X869" i="2" s="1"/>
  <c r="Y869" i="2" s="1"/>
  <c r="V877" i="2"/>
  <c r="W877" i="2" s="1"/>
  <c r="X877" i="2" s="1"/>
  <c r="Y877" i="2" s="1"/>
  <c r="V909" i="2"/>
  <c r="W909" i="2" s="1"/>
  <c r="X909" i="2" s="1"/>
  <c r="Y909" i="2" s="1"/>
  <c r="V914" i="2"/>
  <c r="W914" i="2" s="1"/>
  <c r="X914" i="2" s="1"/>
  <c r="Y914" i="2" s="1"/>
  <c r="V930" i="2"/>
  <c r="W930" i="2" s="1"/>
  <c r="X930" i="2" s="1"/>
  <c r="Y930" i="2" s="1"/>
  <c r="V946" i="2"/>
  <c r="W946" i="2" s="1"/>
  <c r="X946" i="2" s="1"/>
  <c r="Y946" i="2" s="1"/>
  <c r="V967" i="2"/>
  <c r="W967" i="2" s="1"/>
  <c r="X967" i="2" s="1"/>
  <c r="Y967" i="2" s="1"/>
  <c r="V1009" i="2"/>
  <c r="W1009" i="2" s="1"/>
  <c r="X1009" i="2" s="1"/>
  <c r="Y1009" i="2" s="1"/>
  <c r="V1024" i="2"/>
  <c r="W1024" i="2" s="1"/>
  <c r="X1024" i="2" s="1"/>
  <c r="Y1024" i="2" s="1"/>
  <c r="V1028" i="2"/>
  <c r="W1028" i="2" s="1"/>
  <c r="X1028" i="2" s="1"/>
  <c r="Y1028" i="2" s="1"/>
  <c r="Q384" i="2"/>
  <c r="W384" i="2" s="1"/>
  <c r="X384" i="2" s="1"/>
  <c r="Y384" i="2" s="1"/>
  <c r="V48" i="2"/>
  <c r="W48" i="2" s="1"/>
  <c r="X48" i="2" s="1"/>
  <c r="Y48" i="2" s="1"/>
  <c r="V115" i="2"/>
  <c r="W115" i="2" s="1"/>
  <c r="X115" i="2" s="1"/>
  <c r="Y115" i="2" s="1"/>
  <c r="V616" i="2"/>
  <c r="W616" i="2" s="1"/>
  <c r="X616" i="2" s="1"/>
  <c r="Y616" i="2" s="1"/>
  <c r="V265" i="2"/>
  <c r="W265" i="2" s="1"/>
  <c r="X265" i="2" s="1"/>
  <c r="Y265" i="2" s="1"/>
  <c r="V574" i="2"/>
  <c r="W574" i="2" s="1"/>
  <c r="X574" i="2" s="1"/>
  <c r="Y574" i="2" s="1"/>
  <c r="V709" i="2"/>
  <c r="W709" i="2" s="1"/>
  <c r="X709" i="2" s="1"/>
  <c r="Y709" i="2" s="1"/>
  <c r="R569" i="2"/>
  <c r="S864" i="2"/>
  <c r="R857" i="2"/>
  <c r="Q460" i="2"/>
  <c r="V50" i="2"/>
  <c r="W50" i="2" s="1"/>
  <c r="X50" i="2" s="1"/>
  <c r="Y50" i="2" s="1"/>
  <c r="V180" i="2"/>
  <c r="W180" i="2" s="1"/>
  <c r="X180" i="2" s="1"/>
  <c r="Y180" i="2" s="1"/>
  <c r="V338" i="2"/>
  <c r="W338" i="2" s="1"/>
  <c r="X338" i="2" s="1"/>
  <c r="Y338" i="2" s="1"/>
  <c r="V148" i="2"/>
  <c r="W148" i="2" s="1"/>
  <c r="X148" i="2" s="1"/>
  <c r="Y148" i="2" s="1"/>
  <c r="V439" i="2"/>
  <c r="W439" i="2" s="1"/>
  <c r="X439" i="2" s="1"/>
  <c r="Y439" i="2" s="1"/>
  <c r="V27" i="2"/>
  <c r="W27" i="2" s="1"/>
  <c r="X27" i="2" s="1"/>
  <c r="Y27" i="2" s="1"/>
  <c r="V43" i="2"/>
  <c r="W43" i="2" s="1"/>
  <c r="X43" i="2" s="1"/>
  <c r="Y43" i="2" s="1"/>
  <c r="V59" i="2"/>
  <c r="W59" i="2" s="1"/>
  <c r="X59" i="2" s="1"/>
  <c r="Y59" i="2" s="1"/>
  <c r="V72" i="2"/>
  <c r="W72" i="2" s="1"/>
  <c r="X72" i="2" s="1"/>
  <c r="Y72" i="2" s="1"/>
  <c r="V84" i="2"/>
  <c r="W84" i="2" s="1"/>
  <c r="X84" i="2" s="1"/>
  <c r="Y84" i="2" s="1"/>
  <c r="V40" i="2"/>
  <c r="W40" i="2" s="1"/>
  <c r="X40" i="2" s="1"/>
  <c r="Y40" i="2" s="1"/>
  <c r="V132" i="2"/>
  <c r="W132" i="2" s="1"/>
  <c r="X132" i="2" s="1"/>
  <c r="Y132" i="2" s="1"/>
  <c r="W192" i="2"/>
  <c r="X192" i="2" s="1"/>
  <c r="Y192" i="2" s="1"/>
  <c r="V211" i="2"/>
  <c r="W211" i="2" s="1"/>
  <c r="X211" i="2" s="1"/>
  <c r="Y211" i="2" s="1"/>
  <c r="V230" i="2"/>
  <c r="W230" i="2" s="1"/>
  <c r="X230" i="2" s="1"/>
  <c r="Y230" i="2" s="1"/>
  <c r="V589" i="2"/>
  <c r="W589" i="2" s="1"/>
  <c r="X589" i="2" s="1"/>
  <c r="Y589" i="2" s="1"/>
  <c r="V98" i="2"/>
  <c r="W98" i="2" s="1"/>
  <c r="X98" i="2" s="1"/>
  <c r="Y98" i="2" s="1"/>
  <c r="V114" i="2"/>
  <c r="W114" i="2" s="1"/>
  <c r="X114" i="2" s="1"/>
  <c r="Y114" i="2" s="1"/>
  <c r="V204" i="2"/>
  <c r="W204" i="2" s="1"/>
  <c r="X204" i="2" s="1"/>
  <c r="Y204" i="2" s="1"/>
  <c r="V242" i="2"/>
  <c r="W242" i="2" s="1"/>
  <c r="X242" i="2" s="1"/>
  <c r="Y242" i="2" s="1"/>
  <c r="V370" i="2"/>
  <c r="W370" i="2" s="1"/>
  <c r="X370" i="2" s="1"/>
  <c r="Y370" i="2" s="1"/>
  <c r="V200" i="2"/>
  <c r="W200" i="2" s="1"/>
  <c r="X200" i="2" s="1"/>
  <c r="Y200" i="2" s="1"/>
  <c r="V354" i="2"/>
  <c r="W354" i="2" s="1"/>
  <c r="X354" i="2" s="1"/>
  <c r="Y354" i="2" s="1"/>
  <c r="V580" i="2"/>
  <c r="W580" i="2" s="1"/>
  <c r="X580" i="2" s="1"/>
  <c r="Y580" i="2" s="1"/>
  <c r="V263" i="2"/>
  <c r="W263" i="2" s="1"/>
  <c r="X263" i="2" s="1"/>
  <c r="Y263" i="2" s="1"/>
  <c r="V308" i="2"/>
  <c r="W308" i="2" s="1"/>
  <c r="X308" i="2" s="1"/>
  <c r="Y308" i="2" s="1"/>
  <c r="V327" i="2"/>
  <c r="W327" i="2" s="1"/>
  <c r="X327" i="2" s="1"/>
  <c r="Y327" i="2" s="1"/>
  <c r="V256" i="2"/>
  <c r="W256" i="2" s="1"/>
  <c r="X256" i="2" s="1"/>
  <c r="Y256" i="2" s="1"/>
  <c r="V320" i="2"/>
  <c r="W320" i="2" s="1"/>
  <c r="X320" i="2" s="1"/>
  <c r="Y320" i="2" s="1"/>
  <c r="V358" i="2"/>
  <c r="W358" i="2" s="1"/>
  <c r="X358" i="2" s="1"/>
  <c r="Y358" i="2" s="1"/>
  <c r="V555" i="2"/>
  <c r="W555" i="2" s="1"/>
  <c r="X555" i="2" s="1"/>
  <c r="Y555" i="2" s="1"/>
  <c r="V473" i="2"/>
  <c r="W473" i="2" s="1"/>
  <c r="X473" i="2" s="1"/>
  <c r="Y473" i="2" s="1"/>
  <c r="V489" i="2"/>
  <c r="W489" i="2" s="1"/>
  <c r="X489" i="2" s="1"/>
  <c r="Y489" i="2" s="1"/>
  <c r="V470" i="2"/>
  <c r="W470" i="2" s="1"/>
  <c r="X470" i="2" s="1"/>
  <c r="Y470" i="2" s="1"/>
  <c r="V486" i="2"/>
  <c r="W486" i="2" s="1"/>
  <c r="X486" i="2" s="1"/>
  <c r="Y486" i="2" s="1"/>
  <c r="V518" i="2"/>
  <c r="W518" i="2" s="1"/>
  <c r="X518" i="2" s="1"/>
  <c r="Y518" i="2" s="1"/>
  <c r="V550" i="2"/>
  <c r="W550" i="2" s="1"/>
  <c r="X550" i="2" s="1"/>
  <c r="Y550" i="2" s="1"/>
  <c r="V620" i="2"/>
  <c r="W620" i="2" s="1"/>
  <c r="X620" i="2" s="1"/>
  <c r="Y620" i="2" s="1"/>
  <c r="V636" i="2"/>
  <c r="W636" i="2" s="1"/>
  <c r="X636" i="2" s="1"/>
  <c r="Y636" i="2" s="1"/>
  <c r="V668" i="2"/>
  <c r="W668" i="2" s="1"/>
  <c r="X668" i="2" s="1"/>
  <c r="Y668" i="2" s="1"/>
  <c r="V715" i="2"/>
  <c r="W715" i="2" s="1"/>
  <c r="X715" i="2" s="1"/>
  <c r="Y715" i="2" s="1"/>
  <c r="Y582" i="2"/>
  <c r="V598" i="2"/>
  <c r="W598" i="2" s="1"/>
  <c r="X598" i="2" s="1"/>
  <c r="Y598" i="2" s="1"/>
  <c r="V615" i="2"/>
  <c r="W615" i="2" s="1"/>
  <c r="X615" i="2" s="1"/>
  <c r="Y615" i="2" s="1"/>
  <c r="V647" i="2"/>
  <c r="W647" i="2" s="1"/>
  <c r="X647" i="2" s="1"/>
  <c r="Y647" i="2" s="1"/>
  <c r="V683" i="2"/>
  <c r="W683" i="2" s="1"/>
  <c r="X683" i="2" s="1"/>
  <c r="Y683" i="2" s="1"/>
  <c r="V819" i="2"/>
  <c r="W819" i="2" s="1"/>
  <c r="X819" i="2" s="1"/>
  <c r="Y819" i="2" s="1"/>
  <c r="V775" i="2"/>
  <c r="W775" i="2" s="1"/>
  <c r="X775" i="2" s="1"/>
  <c r="Y775" i="2" s="1"/>
  <c r="V701" i="2"/>
  <c r="W701" i="2" s="1"/>
  <c r="X701" i="2" s="1"/>
  <c r="Y701" i="2" s="1"/>
  <c r="V717" i="2"/>
  <c r="W717" i="2" s="1"/>
  <c r="X717" i="2" s="1"/>
  <c r="Y717" i="2" s="1"/>
  <c r="V733" i="2"/>
  <c r="W733" i="2" s="1"/>
  <c r="X733" i="2" s="1"/>
  <c r="Y733" i="2" s="1"/>
  <c r="V749" i="2"/>
  <c r="W749" i="2" s="1"/>
  <c r="X749" i="2" s="1"/>
  <c r="Y749" i="2" s="1"/>
  <c r="V779" i="2"/>
  <c r="W779" i="2" s="1"/>
  <c r="X779" i="2" s="1"/>
  <c r="Y779" i="2" s="1"/>
  <c r="V799" i="2"/>
  <c r="W799" i="2" s="1"/>
  <c r="X799" i="2" s="1"/>
  <c r="Y799" i="2" s="1"/>
  <c r="V789" i="2"/>
  <c r="W789" i="2" s="1"/>
  <c r="X789" i="2" s="1"/>
  <c r="Y789" i="2" s="1"/>
  <c r="V821" i="2"/>
  <c r="W821" i="2" s="1"/>
  <c r="X821" i="2" s="1"/>
  <c r="Y821" i="2" s="1"/>
  <c r="V762" i="2"/>
  <c r="W762" i="2" s="1"/>
  <c r="X762" i="2" s="1"/>
  <c r="Y762" i="2" s="1"/>
  <c r="V794" i="2"/>
  <c r="W794" i="2" s="1"/>
  <c r="X794" i="2" s="1"/>
  <c r="Y794" i="2" s="1"/>
  <c r="V826" i="2"/>
  <c r="W826" i="2" s="1"/>
  <c r="X826" i="2" s="1"/>
  <c r="Y826" i="2" s="1"/>
  <c r="W890" i="2"/>
  <c r="X890" i="2" s="1"/>
  <c r="Y890" i="2" s="1"/>
  <c r="V982" i="2"/>
  <c r="W982" i="2" s="1"/>
  <c r="X982" i="2" s="1"/>
  <c r="Y982" i="2" s="1"/>
  <c r="V971" i="2"/>
  <c r="W971" i="2" s="1"/>
  <c r="X971" i="2" s="1"/>
  <c r="Y971" i="2" s="1"/>
  <c r="V1007" i="2"/>
  <c r="W1007" i="2" s="1"/>
  <c r="X1007" i="2" s="1"/>
  <c r="Y1007" i="2" s="1"/>
  <c r="W1013" i="2"/>
  <c r="X1013" i="2" s="1"/>
  <c r="Y1013" i="2" s="1"/>
  <c r="V1032" i="2"/>
  <c r="W1032" i="2" s="1"/>
  <c r="X1032" i="2" s="1"/>
  <c r="Y1032" i="2" s="1"/>
  <c r="S678" i="2"/>
  <c r="S959" i="2"/>
  <c r="R466" i="2"/>
  <c r="V35" i="2"/>
  <c r="W35" i="2" s="1"/>
  <c r="X35" i="2" s="1"/>
  <c r="Y35" i="2" s="1"/>
  <c r="V629" i="2"/>
  <c r="W629" i="2" s="1"/>
  <c r="X629" i="2" s="1"/>
  <c r="Y629" i="2" s="1"/>
  <c r="V585" i="2"/>
  <c r="W585" i="2" s="1"/>
  <c r="X585" i="2" s="1"/>
  <c r="Y585" i="2" s="1"/>
  <c r="V430" i="2"/>
  <c r="W430" i="2" s="1"/>
  <c r="X430" i="2" s="1"/>
  <c r="Y430" i="2" s="1"/>
  <c r="V725" i="2"/>
  <c r="W725" i="2" s="1"/>
  <c r="X725" i="2" s="1"/>
  <c r="Y725" i="2" s="1"/>
  <c r="V784" i="2"/>
  <c r="W784" i="2" s="1"/>
  <c r="X784" i="2" s="1"/>
  <c r="Y784" i="2" s="1"/>
  <c r="V937" i="2"/>
  <c r="W937" i="2" s="1"/>
  <c r="X937" i="2" s="1"/>
  <c r="Y937" i="2" s="1"/>
  <c r="Q215" i="2"/>
  <c r="S1015" i="2"/>
  <c r="R128" i="2"/>
  <c r="Q1035" i="2"/>
  <c r="Q674" i="2"/>
  <c r="R991" i="2"/>
  <c r="S30" i="2"/>
  <c r="V267" i="2"/>
  <c r="W267" i="2" s="1"/>
  <c r="X267" i="2" s="1"/>
  <c r="Y267" i="2" s="1"/>
  <c r="V31" i="2"/>
  <c r="W31" i="2" s="1"/>
  <c r="X31" i="2" s="1"/>
  <c r="Y31" i="2" s="1"/>
  <c r="V47" i="2"/>
  <c r="W47" i="2" s="1"/>
  <c r="X47" i="2" s="1"/>
  <c r="Y47" i="2" s="1"/>
  <c r="V196" i="2"/>
  <c r="W196" i="2" s="1"/>
  <c r="X196" i="2" s="1"/>
  <c r="Y196" i="2" s="1"/>
  <c r="V286" i="2"/>
  <c r="W286" i="2" s="1"/>
  <c r="X286" i="2" s="1"/>
  <c r="Y286" i="2" s="1"/>
  <c r="V44" i="2"/>
  <c r="W44" i="2" s="1"/>
  <c r="X44" i="2" s="1"/>
  <c r="Y44" i="2" s="1"/>
  <c r="V402" i="2"/>
  <c r="W402" i="2" s="1"/>
  <c r="X402" i="2" s="1"/>
  <c r="Y402" i="2" s="1"/>
  <c r="V77" i="2"/>
  <c r="W77" i="2" s="1"/>
  <c r="X77" i="2" s="1"/>
  <c r="Y77" i="2" s="1"/>
  <c r="V93" i="2"/>
  <c r="W93" i="2" s="1"/>
  <c r="X93" i="2" s="1"/>
  <c r="Y93" i="2" s="1"/>
  <c r="V131" i="2"/>
  <c r="W131" i="2" s="1"/>
  <c r="X131" i="2" s="1"/>
  <c r="Y131" i="2" s="1"/>
  <c r="W176" i="2"/>
  <c r="X176" i="2" s="1"/>
  <c r="Y176" i="2" s="1"/>
  <c r="V214" i="2"/>
  <c r="W214" i="2" s="1"/>
  <c r="X214" i="2" s="1"/>
  <c r="Y214" i="2" s="1"/>
  <c r="V102" i="2"/>
  <c r="W102" i="2" s="1"/>
  <c r="X102" i="2" s="1"/>
  <c r="Y102" i="2" s="1"/>
  <c r="V226" i="2"/>
  <c r="W226" i="2" s="1"/>
  <c r="X226" i="2" s="1"/>
  <c r="Y226" i="2" s="1"/>
  <c r="V252" i="2"/>
  <c r="W252" i="2" s="1"/>
  <c r="X252" i="2" s="1"/>
  <c r="Y252" i="2" s="1"/>
  <c r="V577" i="2"/>
  <c r="W577" i="2" s="1"/>
  <c r="X577" i="2" s="1"/>
  <c r="Y577" i="2" s="1"/>
  <c r="V203" i="2"/>
  <c r="W203" i="2" s="1"/>
  <c r="X203" i="2" s="1"/>
  <c r="Y203" i="2" s="1"/>
  <c r="V222" i="2"/>
  <c r="W222" i="2" s="1"/>
  <c r="X222" i="2" s="1"/>
  <c r="Y222" i="2" s="1"/>
  <c r="V238" i="2"/>
  <c r="W238" i="2" s="1"/>
  <c r="X238" i="2" s="1"/>
  <c r="Y238" i="2" s="1"/>
  <c r="V254" i="2"/>
  <c r="W254" i="2" s="1"/>
  <c r="X254" i="2" s="1"/>
  <c r="Y254" i="2" s="1"/>
  <c r="V274" i="2"/>
  <c r="W274" i="2" s="1"/>
  <c r="X274" i="2" s="1"/>
  <c r="Y274" i="2" s="1"/>
  <c r="V418" i="2"/>
  <c r="W418" i="2" s="1"/>
  <c r="X418" i="2" s="1"/>
  <c r="Y418" i="2" s="1"/>
  <c r="V334" i="2"/>
  <c r="W334" i="2" s="1"/>
  <c r="X334" i="2" s="1"/>
  <c r="Y334" i="2" s="1"/>
  <c r="V350" i="2"/>
  <c r="W350" i="2" s="1"/>
  <c r="X350" i="2" s="1"/>
  <c r="Y350" i="2" s="1"/>
  <c r="V382" i="2"/>
  <c r="W382" i="2" s="1"/>
  <c r="X382" i="2" s="1"/>
  <c r="Y382" i="2" s="1"/>
  <c r="V398" i="2"/>
  <c r="W398" i="2" s="1"/>
  <c r="X398" i="2" s="1"/>
  <c r="Y398" i="2" s="1"/>
  <c r="V476" i="2"/>
  <c r="W476" i="2" s="1"/>
  <c r="X476" i="2" s="1"/>
  <c r="Y476" i="2" s="1"/>
  <c r="V556" i="2"/>
  <c r="W556" i="2" s="1"/>
  <c r="X556" i="2" s="1"/>
  <c r="Y556" i="2" s="1"/>
  <c r="V342" i="2"/>
  <c r="W342" i="2" s="1"/>
  <c r="X342" i="2" s="1"/>
  <c r="Y342" i="2" s="1"/>
  <c r="V406" i="2"/>
  <c r="W406" i="2" s="1"/>
  <c r="X406" i="2" s="1"/>
  <c r="Y406" i="2" s="1"/>
  <c r="V117" i="2"/>
  <c r="W117" i="2" s="1"/>
  <c r="X117" i="2" s="1"/>
  <c r="Y117" i="2" s="1"/>
  <c r="V197" i="2"/>
  <c r="W197" i="2" s="1"/>
  <c r="X197" i="2" s="1"/>
  <c r="Y197" i="2" s="1"/>
  <c r="V277" i="2"/>
  <c r="W277" i="2" s="1"/>
  <c r="X277" i="2" s="1"/>
  <c r="Y277" i="2" s="1"/>
  <c r="V293" i="2"/>
  <c r="W293" i="2" s="1"/>
  <c r="X293" i="2" s="1"/>
  <c r="Y293" i="2" s="1"/>
  <c r="V309" i="2"/>
  <c r="W309" i="2" s="1"/>
  <c r="X309" i="2" s="1"/>
  <c r="Y309" i="2" s="1"/>
  <c r="V325" i="2"/>
  <c r="W325" i="2" s="1"/>
  <c r="X325" i="2" s="1"/>
  <c r="Y325" i="2" s="1"/>
  <c r="V341" i="2"/>
  <c r="W341" i="2" s="1"/>
  <c r="X341" i="2" s="1"/>
  <c r="Y341" i="2" s="1"/>
  <c r="V373" i="2"/>
  <c r="W373" i="2" s="1"/>
  <c r="X373" i="2" s="1"/>
  <c r="Y373" i="2" s="1"/>
  <c r="V389" i="2"/>
  <c r="W389" i="2" s="1"/>
  <c r="X389" i="2" s="1"/>
  <c r="Y389" i="2" s="1"/>
  <c r="V458" i="2"/>
  <c r="W458" i="2" s="1"/>
  <c r="X458" i="2" s="1"/>
  <c r="Y458" i="2" s="1"/>
  <c r="V490" i="2"/>
  <c r="W490" i="2" s="1"/>
  <c r="X490" i="2" s="1"/>
  <c r="Y490" i="2" s="1"/>
  <c r="V506" i="2"/>
  <c r="W506" i="2" s="1"/>
  <c r="X506" i="2" s="1"/>
  <c r="Y506" i="2" s="1"/>
  <c r="V538" i="2"/>
  <c r="W538" i="2" s="1"/>
  <c r="X538" i="2" s="1"/>
  <c r="Y538" i="2" s="1"/>
  <c r="V554" i="2"/>
  <c r="W554" i="2" s="1"/>
  <c r="X554" i="2" s="1"/>
  <c r="Y554" i="2" s="1"/>
  <c r="V570" i="2"/>
  <c r="W570" i="2" s="1"/>
  <c r="X570" i="2" s="1"/>
  <c r="Y570" i="2" s="1"/>
  <c r="V707" i="2"/>
  <c r="W707" i="2" s="1"/>
  <c r="X707" i="2" s="1"/>
  <c r="Y707" i="2" s="1"/>
  <c r="V603" i="2"/>
  <c r="W603" i="2" s="1"/>
  <c r="X603" i="2" s="1"/>
  <c r="Y603" i="2" s="1"/>
  <c r="V619" i="2"/>
  <c r="W619" i="2" s="1"/>
  <c r="X619" i="2" s="1"/>
  <c r="Y619" i="2" s="1"/>
  <c r="V651" i="2"/>
  <c r="W651" i="2" s="1"/>
  <c r="X651" i="2" s="1"/>
  <c r="Y651" i="2" s="1"/>
  <c r="V667" i="2"/>
  <c r="W667" i="2" s="1"/>
  <c r="X667" i="2" s="1"/>
  <c r="Y667" i="2" s="1"/>
  <c r="V835" i="2"/>
  <c r="W835" i="2" s="1"/>
  <c r="X835" i="2" s="1"/>
  <c r="Y835" i="2" s="1"/>
  <c r="W752" i="2"/>
  <c r="X752" i="2" s="1"/>
  <c r="Y752" i="2" s="1"/>
  <c r="V849" i="2"/>
  <c r="W849" i="2" s="1"/>
  <c r="X849" i="2" s="1"/>
  <c r="Y849" i="2" s="1"/>
  <c r="V705" i="2"/>
  <c r="W705" i="2" s="1"/>
  <c r="X705" i="2" s="1"/>
  <c r="Y705" i="2" s="1"/>
  <c r="V721" i="2"/>
  <c r="W721" i="2" s="1"/>
  <c r="X721" i="2" s="1"/>
  <c r="Y721" i="2" s="1"/>
  <c r="V737" i="2"/>
  <c r="W737" i="2" s="1"/>
  <c r="X737" i="2" s="1"/>
  <c r="Y737" i="2" s="1"/>
  <c r="V674" i="2"/>
  <c r="V755" i="2"/>
  <c r="W755" i="2" s="1"/>
  <c r="X755" i="2" s="1"/>
  <c r="Y755" i="2" s="1"/>
  <c r="V851" i="2"/>
  <c r="W851" i="2" s="1"/>
  <c r="X851" i="2" s="1"/>
  <c r="Y851" i="2" s="1"/>
  <c r="V761" i="2"/>
  <c r="W761" i="2" s="1"/>
  <c r="X761" i="2" s="1"/>
  <c r="Y761" i="2" s="1"/>
  <c r="V777" i="2"/>
  <c r="W777" i="2" s="1"/>
  <c r="X777" i="2" s="1"/>
  <c r="Y777" i="2" s="1"/>
  <c r="V793" i="2"/>
  <c r="W793" i="2" s="1"/>
  <c r="X793" i="2" s="1"/>
  <c r="Y793" i="2" s="1"/>
  <c r="V809" i="2"/>
  <c r="W809" i="2" s="1"/>
  <c r="X809" i="2" s="1"/>
  <c r="Y809" i="2" s="1"/>
  <c r="V825" i="2"/>
  <c r="W825" i="2" s="1"/>
  <c r="X825" i="2" s="1"/>
  <c r="Y825" i="2" s="1"/>
  <c r="V841" i="2"/>
  <c r="W841" i="2" s="1"/>
  <c r="X841" i="2" s="1"/>
  <c r="Y841" i="2" s="1"/>
  <c r="W861" i="2"/>
  <c r="X861" i="2" s="1"/>
  <c r="Y861" i="2" s="1"/>
  <c r="W910" i="2"/>
  <c r="X910" i="2" s="1"/>
  <c r="Y910" i="2" s="1"/>
  <c r="W899" i="2"/>
  <c r="X899" i="2" s="1"/>
  <c r="Y899" i="2" s="1"/>
  <c r="V920" i="2"/>
  <c r="W920" i="2" s="1"/>
  <c r="X920" i="2" s="1"/>
  <c r="Y920" i="2" s="1"/>
  <c r="V922" i="2"/>
  <c r="W922" i="2" s="1"/>
  <c r="X922" i="2" s="1"/>
  <c r="Y922" i="2" s="1"/>
  <c r="V938" i="2"/>
  <c r="W938" i="2" s="1"/>
  <c r="X938" i="2" s="1"/>
  <c r="Y938" i="2" s="1"/>
  <c r="V954" i="2"/>
  <c r="W954" i="2" s="1"/>
  <c r="X954" i="2" s="1"/>
  <c r="Y954" i="2" s="1"/>
  <c r="V984" i="2"/>
  <c r="W984" i="2" s="1"/>
  <c r="X984" i="2" s="1"/>
  <c r="Y984" i="2" s="1"/>
  <c r="V975" i="2"/>
  <c r="W975" i="2" s="1"/>
  <c r="X975" i="2" s="1"/>
  <c r="Y975" i="2" s="1"/>
  <c r="V1019" i="2"/>
  <c r="W1019" i="2" s="1"/>
  <c r="X1019" i="2" s="1"/>
  <c r="Y1019" i="2" s="1"/>
  <c r="V1017" i="2"/>
  <c r="W1017" i="2" s="1"/>
  <c r="X1017" i="2" s="1"/>
  <c r="Y1017" i="2" s="1"/>
  <c r="V1038" i="2"/>
  <c r="W1038" i="2" s="1"/>
  <c r="X1038" i="2" s="1"/>
  <c r="Y1038" i="2" s="1"/>
  <c r="V1044" i="2"/>
  <c r="W1044" i="2" s="1"/>
  <c r="X1044" i="2" s="1"/>
  <c r="Y1044" i="2" s="1"/>
  <c r="W1035" i="2" l="1"/>
  <c r="X1035" i="2" s="1"/>
  <c r="Y1035" i="2" s="1"/>
  <c r="Y959" i="2"/>
  <c r="X857" i="2"/>
  <c r="Y857" i="2" s="1"/>
  <c r="X1001" i="2"/>
  <c r="Y1001" i="2" s="1"/>
  <c r="X466" i="2"/>
  <c r="Y466" i="2" s="1"/>
  <c r="Y864" i="2"/>
  <c r="Y1015" i="2"/>
  <c r="Y135" i="2"/>
  <c r="X991" i="2"/>
  <c r="Y991" i="2" s="1"/>
  <c r="W460" i="2"/>
  <c r="X460" i="2" s="1"/>
  <c r="Y460" i="2" s="1"/>
  <c r="W675" i="2"/>
  <c r="X675" i="2" s="1"/>
  <c r="Y675" i="2" s="1"/>
  <c r="Y365" i="2"/>
  <c r="W157" i="2"/>
  <c r="X157" i="2" s="1"/>
  <c r="Y157" i="2" s="1"/>
  <c r="X1008" i="2"/>
  <c r="Y1008" i="2" s="1"/>
  <c r="Y678" i="2"/>
  <c r="J21" i="3"/>
  <c r="Y608" i="2"/>
  <c r="L21" i="3"/>
  <c r="X983" i="2"/>
  <c r="Y983" i="2" s="1"/>
  <c r="X1042" i="2"/>
  <c r="Y1042" i="2" s="1"/>
  <c r="K21" i="3"/>
  <c r="V150" i="2"/>
  <c r="W150" i="2" s="1"/>
  <c r="X150" i="2" s="1"/>
  <c r="Y150" i="2" s="1"/>
  <c r="X996" i="2"/>
  <c r="Y996" i="2" s="1"/>
  <c r="M21" i="3"/>
  <c r="W215" i="2"/>
  <c r="X215" i="2" s="1"/>
  <c r="Y215" i="2" s="1"/>
  <c r="W674" i="2"/>
  <c r="X674" i="2" s="1"/>
  <c r="Y674" i="2" s="1"/>
  <c r="Y474" i="2"/>
  <c r="X128" i="2"/>
  <c r="Y128" i="2" s="1"/>
  <c r="Y30" i="2"/>
  <c r="Y162" i="2"/>
  <c r="X359" i="2"/>
  <c r="Y359" i="2" s="1"/>
  <c r="V26" i="2"/>
  <c r="I22" i="3"/>
  <c r="X569" i="2"/>
  <c r="Y569" i="2" s="1"/>
  <c r="W26" i="2" l="1"/>
  <c r="J22" i="3"/>
  <c r="K22" i="3" l="1"/>
  <c r="X26" i="2"/>
  <c r="L22" i="3" l="1"/>
  <c r="Y26" i="2"/>
  <c r="M22" i="3" s="1"/>
  <c r="M26" i="3" s="1"/>
  <c r="M27" i="3" s="1"/>
  <c r="F28" i="3" l="1"/>
  <c r="F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43" authorId="0" shapeId="0" xr:uid="{232921CB-4C7E-452B-95B7-CEF398392237}">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<sst xmlns="http://schemas.openxmlformats.org/spreadsheetml/2006/main" count="184" uniqueCount="142">
  <si>
    <t>Beschrijving berekening</t>
  </si>
  <si>
    <t>Totale reëele activawaarde ultimo jaar</t>
  </si>
  <si>
    <t>Totalen</t>
  </si>
  <si>
    <t>CPI</t>
  </si>
  <si>
    <t>1+ indexatiefactor</t>
  </si>
  <si>
    <t>1+CPI</t>
  </si>
  <si>
    <t>Berekening gestandaardiseerde activawaarde ultimo jaar</t>
  </si>
  <si>
    <t>Ophalen investeringen</t>
  </si>
  <si>
    <t>Nominale afschrijvingen</t>
  </si>
  <si>
    <t>Afschrijvingen (inflatie 50% geactiveerd)</t>
  </si>
  <si>
    <t>GAW ultimo (inflatie 50% geactiveerd)</t>
  </si>
  <si>
    <t>Volgnummer</t>
  </si>
  <si>
    <t>Geactiveerde inflatie ultimo 2021</t>
  </si>
  <si>
    <t>Laatste jaar afschrijven</t>
  </si>
  <si>
    <t xml:space="preserve"> </t>
  </si>
  <si>
    <t>Beschrijving gegevens</t>
  </si>
  <si>
    <t>Omschrijving</t>
  </si>
  <si>
    <t>Constante</t>
  </si>
  <si>
    <t>Ophalen gegevens</t>
  </si>
  <si>
    <t>Vergoeding geactiveerde inflatie</t>
  </si>
  <si>
    <t>Reguleringsparameters</t>
  </si>
  <si>
    <t>Gegevens betreffende geactiveerde inflatie</t>
  </si>
  <si>
    <t>Resterende afschrijvingstermijn 2022</t>
  </si>
  <si>
    <t>Gedeelte geactiveerde inflatie die niet in PV zit</t>
  </si>
  <si>
    <t>Berekening correctie</t>
  </si>
  <si>
    <t>Eenheid</t>
  </si>
  <si>
    <t>%</t>
  </si>
  <si>
    <t>EUR, pp jaar</t>
  </si>
  <si>
    <t>CPI 2022-2026</t>
  </si>
  <si>
    <t>Berekening afschrijvingen &amp; GAW</t>
  </si>
  <si>
    <t>Bron</t>
  </si>
  <si>
    <t>Methodebesluit 2022-2026, paragraaf 7.4.1</t>
  </si>
  <si>
    <t>Tot en met 2021, CBS; vanaf 2022, Methodebesluit 2022-2026, paragraaf 7.4.2</t>
  </si>
  <si>
    <t>Berekening op basis van GAW bestand</t>
  </si>
  <si>
    <t>WACC BI 2021 (gedeeltelijke inflatievergoeding, voor belasting)</t>
  </si>
  <si>
    <t>Percentage inflatie die geactiveerd wordt  in de GAW</t>
  </si>
  <si>
    <t>Methodebesluit 2022-2026</t>
  </si>
  <si>
    <t>Ophalen parameters</t>
  </si>
  <si>
    <t>Toelichting bij bijzonderheden</t>
  </si>
  <si>
    <t>Kolom H (de nominale afschrijvingen voor 2021) is leeg (we beginnen met afschrijven vanaf 2022), maar moet voor de berekening van de nominale afschrijvingen wel opgenomen worden.</t>
  </si>
  <si>
    <t>EUR, pp 2021</t>
  </si>
  <si>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</si>
  <si>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</si>
  <si>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</si>
  <si>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</si>
  <si>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</si>
  <si>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</si>
  <si>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</si>
  <si>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</si>
  <si>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</si>
  <si>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</si>
  <si>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</si>
  <si>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</si>
  <si>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Is of wordt gepubliceerd? (j/n)</t>
  </si>
  <si>
    <t>Juridisch integraal onderdeel van bovenstaande besluit(en) (j/n)?</t>
  </si>
  <si>
    <t>j</t>
  </si>
  <si>
    <t>Bevat bedrijfsvertrouwelijke gegevens? (j/n)</t>
  </si>
  <si>
    <t>Opmerkingen openbare versiegeschiedenis</t>
  </si>
  <si>
    <t>Disclaimer</t>
  </si>
  <si>
    <t>Dit bestand is een concept. Aan dit bestand kunnen geen rechten worden ontleend.</t>
  </si>
  <si>
    <t>ACM/19/035362</t>
  </si>
  <si>
    <t>x-factorbesluit RNB-E 2022-2026</t>
  </si>
  <si>
    <t>Ontwerpmethodebesluit RNB-E 2022-2026</t>
  </si>
  <si>
    <t>x-factor bestand Elektriciteit 2022 - 2026, GAW bestand Elektriciteit</t>
  </si>
  <si>
    <t>Toelichting bij dit bestand</t>
  </si>
  <si>
    <t>Toelichting bij de werking van dit model</t>
  </si>
  <si>
    <t>De uitkomst van deze berekening vormt input voor de x-factorberekening van de regionale netbeheerders elektriciteit gedurende de reguleringsperiode 2022-2026.</t>
  </si>
  <si>
    <t>Voor uitleg over de noodzaak van deze correctie verwijst de ACM naar het ontwerpmethodebesluit.</t>
  </si>
  <si>
    <t>Schematische weergave en/of inhoudsopgave van de werking van dit model</t>
  </si>
  <si>
    <t>Toelichting samenhang tabbladen:</t>
  </si>
  <si>
    <t>Input</t>
  </si>
  <si>
    <t>Berekeningen</t>
  </si>
  <si>
    <t>Resultaat</t>
  </si>
  <si>
    <t>2) Parameters</t>
  </si>
  <si>
    <t>Legenda voor gebruik van celkleuren en tabkleuren</t>
  </si>
  <si>
    <t>Celkleur getallen</t>
  </si>
  <si>
    <t>Beschrijving</t>
  </si>
  <si>
    <t>Data en input (bron wordt vermeld)</t>
  </si>
  <si>
    <t>Waarde die zonder berekening wordt overgenomen uit een andere cel</t>
  </si>
  <si>
    <t>Berekende waarde</t>
  </si>
  <si>
    <t>Berekende waarde die wordt opgehaald op een ander tabblad, incl. (eind)resultaat van berekening</t>
  </si>
  <si>
    <t>Cel is niet van toepassing (dus leeg, niet nul), maar er wordt door een formule wel naar verwezen</t>
  </si>
  <si>
    <t>Bijzonderheden:</t>
  </si>
  <si>
    <t>Waarde of berekening die speciale aandacht vraagt (zie toelichting in opmerking)</t>
  </si>
  <si>
    <t>Ingevoerde waarde of berekening die nog niet juist is (indien van toepassing)</t>
  </si>
  <si>
    <t>Eventueel te gebruiken:</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</si>
  <si>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</si>
  <si>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</si>
  <si>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Grijze cijfers geven de uitkomt van een check berekening; dit is geen resultaat waarmee verder wordt gerekend</t>
  </si>
  <si>
    <t>Tabkleur</t>
  </si>
  <si>
    <t>Tabbladen die het model vormen</t>
  </si>
  <si>
    <t>Tabblad met resultaten/output</t>
  </si>
  <si>
    <t>Data</t>
  </si>
  <si>
    <t>Tabblad met input</t>
  </si>
  <si>
    <t>Berekening</t>
  </si>
  <si>
    <t>Tabblad met berekeningen</t>
  </si>
  <si>
    <t>Tabblad dat als geheel nog onjuist of niet up to date is</t>
  </si>
  <si>
    <t>Tabbladen ten behoeve van begrip</t>
  </si>
  <si>
    <t>Input --&gt;</t>
  </si>
  <si>
    <t>Leeg tabblad dat wordt gebruikt als index/markering voor een serie tabbladen (kleur: licht grijs)</t>
  </si>
  <si>
    <t>Toelichting</t>
  </si>
  <si>
    <t>Gestandaardiseerde tabbladen, omvat tenminste: 'Titelblad', 'Toelichting' en 'Bronnen en toepassingen' (kleur: ACM-lichtpaars)</t>
  </si>
  <si>
    <t>Dit bestand bevat de berekening van de hoogte van de correctie voor de PV als gevolg van de erfenis van de cumulatief geactiveerde inflatievergoeding tot en met 2021 voor de regionale netbeheerders elektriciteit.</t>
  </si>
  <si>
    <t>1) Berekening correctie</t>
  </si>
  <si>
    <t>3) Input geactiveerde inflatie</t>
  </si>
  <si>
    <t>4) Berekening afschr. &amp; GAW</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</si>
  <si>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</si>
  <si>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</si>
  <si>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</si>
  <si>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</si>
  <si>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</si>
  <si>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</si>
  <si>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</si>
  <si>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Zaaknummer en/of kenmerk ACM</t>
  </si>
  <si>
    <t>Aanvullende gegevens bestand extern</t>
  </si>
  <si>
    <t>Zoals gebruikt in dit bestand</t>
  </si>
  <si>
    <t>Exacte bestandsnaam</t>
  </si>
  <si>
    <t>Indien van toepassing</t>
  </si>
  <si>
    <t>Datum ontvangst, versie nr., opmerkingen</t>
  </si>
  <si>
    <t>CBS 2015=100</t>
  </si>
  <si>
    <t>Consumentenprijzen; prijsindex 2015=100</t>
  </si>
  <si>
    <t>GAW-bestand Elektriciteit</t>
  </si>
  <si>
    <t>GAW sheet E 03s</t>
  </si>
  <si>
    <t>PM</t>
  </si>
  <si>
    <t>X-factorberekening 2022-2026</t>
  </si>
  <si>
    <t>WACC bijlage bij ontwerpmethodebesluit 2022-2026</t>
  </si>
  <si>
    <t xml:space="preserve">In het GAW model zitten nog geen investeringen voor 2021 opgenomen. Dit is geen probleem, omdat voor investeringen in 2021 pas vanaf 2022 inflatie wordt geactiveerd. </t>
  </si>
  <si>
    <t xml:space="preserve">Op dit tabblad berekenen we de afschrijvingen en de GAW van erfenis. Deze erfenis is 50% van de tot en met 2021 cumulatief geactiveerde inflatievergoeding. Dit doen we op dezelfde manier als we de afschrijvingen en GAW in het GAW model berekenen. Hierbij berekenen we dus eerst de nominale afschrijvingen. Daarna passen we hierop de indexatiefactor toe. Met de afschrijvingen inclusief de indexatiefactor kunnen we ook de GAW ultimo van de erfenis voor elk jaar berekenen. </t>
  </si>
  <si>
    <t>Totale afschrijvingen geactiveerde inflatievergoeding t/m 2021</t>
  </si>
  <si>
    <t>Totale GAW geactiveerde inflatievergoeding t/m 2021</t>
  </si>
  <si>
    <t>Afschrijvingen 50% geactiveerde inflatievergoeding t/m 2021</t>
  </si>
  <si>
    <t>GAW 50% geactiveerde inflatievergoeding t/m 2021</t>
  </si>
  <si>
    <t xml:space="preserve">Op dit tabblad staat een overzicht van de benodigde parameters. De afschrijvingen en GAW van de geactiveerde inflatievergoeding worden berekend door in het GAW bestand op het resultaat tabblad in regel 16 het systeem tot en met 2021 te wisselen tussen een nominaal stelsel en een reëel stelsel.Het verschil in de resulterende afschrijvingen en GAW in 2021 is de totale geactiveerde inflatievergoeding tot en met 2021. </t>
  </si>
  <si>
    <t>Op dit tabblad staat een overzicht van de de cumulatief geactiveerde inflatievergoeding tot en met 2021. Dit is een afgeleide van het GAW model, waarbij we het verschil tussen de GAW ultimo als we vanaf 2000 alle inflatie hebben geactiveerd en de GAW ultimo als we vanaf 2000 geen inflatie hebben geactiveerd berekenen. In het resultaat tabblad van het GAW bestand is dit (in regel 16) aan te passen.</t>
  </si>
  <si>
    <t xml:space="preserve">Het laatste jaar afschrijven wordt opgehaald van 'tabblad 7. Nominale afschrijvingen' van het GAW bestand. De resterende afschrijvingstermijn 2022 wordt berekend via de volgende berekening: =MAX(0 ; Investeringsdatum+Afschrijvingstermijn+correctie startmoment - 2022). </t>
  </si>
  <si>
    <t>Parameters</t>
  </si>
  <si>
    <t>Jaarlijkse kostenontwikkeling 50% inflatievergoeding t/m 2021</t>
  </si>
  <si>
    <t>Kapitaalkosten 50% inflatievergoeding t/m 2021</t>
  </si>
  <si>
    <t>Correctie op de PV voor 50% van de inflatievergoeding t/m 2021</t>
  </si>
  <si>
    <t>Berekeningsbestand correctie PV 50% geactiveerde inflatievergoeding t/m 2021 RNB-E</t>
  </si>
  <si>
    <t>Op dit tabblad berekenen we de jaarlijkse ontwikkeling van de kosten van 50% van de tot en met 2021 cumulatief geactiveerde inflatievergoeding. Hiervoor gebruiken we de doorgerolde afschrijvingen en GAW van tabblad 4. De kosten zijn in prijspeil jaar, dus bij het berekenen van de jaarlijkse kostenontwikkeling moeten we corrigeren voor de inflatie. Op basis hiervan kunnen we berekenen hoe de kosten van de de geactiveerde inflatievergoeding zich jaarlijks ontwikkelen. De resulterende correctie op de PV voor de 50% van de inflatievergoeding t/m 2021 ronden we voorzichtigheidshalve af op 2 decimalen in het voordeel van de netbeheerder.</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</si>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</sst>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43" formatCode="_ * #,##0.00_ ;_ * \-#,##0.00_ ;_ * &quot;-&quot;??_ ;_ @_ "/>
    <numFmt numFmtId="164" formatCode="0.000"/>
    <numFmt numFmtId="165" formatCode="0.0%"/>
    <numFmt numFmtId="166" formatCode="_ * #,##0.0_ ;_ * \-#,##0.0_ ;_ * &quot;-&quot;??_ ;_ @_ "/>
    <numFmt numFmtId="167" formatCode="_ * #,##0_ ;_ * \-#,##0_ ;_ * &quot;-&quot;??_ ;_ @_ "/>
    <numFmt numFmtId="168" formatCode="_ * #,##0.0_ ;_ * \-#,##0.0_ ;_ * &quot;-&quot;_ ;_ @_ "/>
    <numFmt numFmtId="169" formatCode="_ * #,##0_ ;_ * \-#,##0_ ;_ * &quot;-&quot;?_ ;_ @_ "/>
    <numFmt numFmtId="170" formatCode="_ * #,##0.0000_ ;_ * \-#,##0.0000_ ;_ * &quot;-&quot;?_ ;_ @_ "/>
    <numFmt numFmtId="171" formatCode="0.00000%"/>
  </numFmts>
  <fonts count="14" x14ac:knownFonts="1">
    <font>
      <sz val="10"/>
      <color theme="1"/>
      <name val="Arial"/>
      <family val="2"/>
    </font>
    <font>
      <sz val="10"/>
      <color theme="1"/>
      <name val="Arial"/>
      <family val="2"/>
    </font>
    <font>
      <b/>
      <sz val="14"/>
      <color theme="0"/>
      <name val="Arial"/>
      <family val="2"/>
    </font>
    <font>
      <b/>
      <sz val="10"/>
      <name val="Arial"/>
      <family val="2"/>
    </font>
    <font>
      <sz val="10"/>
      <name val="Arial"/>
      <family val="2"/>
    </font>
    <font>
      <i/>
      <sz val="10"/>
      <name val="Arial"/>
      <family val="2"/>
    </font>
    <font>
      <sz val="10"/>
      <color rgb="FFFF0000"/>
      <name val="Arial"/>
      <family val="2"/>
    </font>
    <font>
      <i/>
      <sz val="10"/>
      <color theme="1"/>
      <name val="Arial"/>
      <family val="2"/>
    </font>
    <font>
      <b/>
      <sz val="10"/>
      <color indexed="8"/>
      <name val="Arial"/>
      <family val="2"/>
    </font>
    <font>
      <b/>
      <sz val="10"/>
      <color rgb="FFFF0000"/>
      <name val="Arial"/>
      <family val="2"/>
    </font>
    <font>
      <sz val="10"/>
      <color indexed="55"/>
      <name val="Arial"/>
      <family val="2"/>
    </font>
    <font>
      <sz val="8"/>
      <color indexed="81"/>
      <name val="Tahoma"/>
      <family val="2"/>
    </font>
    <font>
      <u/>
      <sz val="10"/>
      <color theme="10"/>
      <name val="Arial"/>
      <family val="2"/>
    </font>
    <font>
      <b/>
      <sz val="11"/>
      <color theme="0"/>
      <name val="Arial"/>
      <family val="2"/>
    </font>
  </fonts>
  <fills count="18">
    <fill>
      <patternFill patternType="none"/>
    </fill>
    <fill>
      <patternFill patternType="gray125"/>
    </fill>
    <fill>
      <patternFill patternType="solid">
        <fgColor rgb="FF5F1F7A"/>
        <bgColor indexed="64"/>
      </patternFill>
    </fill>
    <fill>
      <patternFill patternType="solid">
        <fgColor rgb="FFCCC8D9"/>
        <bgColor indexed="64"/>
      </patternFill>
    </fill>
    <fill>
      <patternFill patternType="solid">
        <fgColor theme="0"/>
        <bgColor indexed="64"/>
      </patternFill>
    </fill>
    <fill>
      <patternFill patternType="solid">
        <fgColor rgb="FFFFCC99"/>
        <bgColor indexed="64"/>
      </patternFill>
    </fill>
    <fill>
      <patternFill patternType="solid">
        <fgColor rgb="FFFFFFCC"/>
        <bgColor indexed="64"/>
      </patternFill>
    </fill>
    <fill>
      <patternFill patternType="solid">
        <fgColor theme="0" tint="-0.14996795556505021"/>
        <bgColor indexed="64"/>
      </patternFill>
    </fill>
    <fill>
      <patternFill patternType="solid">
        <fgColor rgb="FFE1FFE1"/>
        <bgColor indexed="64"/>
      </patternFill>
    </fill>
    <fill>
      <patternFill patternType="solid">
        <fgColor rgb="FFCCFFCC"/>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CCFF"/>
        <bgColor indexed="64"/>
      </patternFill>
    </fill>
    <fill>
      <patternFill patternType="solid">
        <fgColor rgb="FFFF00FF"/>
        <bgColor indexed="64"/>
      </patternFill>
    </fill>
    <fill>
      <patternFill patternType="solid">
        <fgColor rgb="FF99FF99"/>
        <bgColor indexed="64"/>
      </patternFill>
    </fill>
    <fill>
      <patternFill patternType="solid">
        <fgColor indexed="41"/>
        <bgColor indexed="64"/>
      </patternFill>
    </fill>
    <fill>
      <patternFill patternType="solid">
        <fgColor indexed="14"/>
        <bgColor indexed="64"/>
      </patternFill>
    </fill>
    <fill>
      <patternFill patternType="solid">
        <fgColor theme="0" tint="-4.9989318521683403E-2"/>
        <bgColor indexed="64"/>
      </patternFill>
    </fill>
  </fills>
  <borders count="13">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21">
    <xf numFmtId="0" fontId="0" fillId="0" borderId="0"/>
    <xf numFmtId="43" fontId="1" fillId="0" borderId="0" applyFont="0" applyFill="0" applyBorder="0" applyAlignment="0" applyProtection="0"/>
    <xf numFmtId="49" fontId="2" fillId="2" borderId="1">
      <alignment vertical="top"/>
    </xf>
    <xf numFmtId="0" fontId="1" fillId="0" borderId="0">
      <alignment vertical="top"/>
    </xf>
    <xf numFmtId="49" fontId="3" fillId="0" borderId="0">
      <alignment vertical="top"/>
    </xf>
    <xf numFmtId="0" fontId="4" fillId="0" borderId="0">
      <alignment vertical="top"/>
    </xf>
    <xf numFmtId="49" fontId="3" fillId="3" borderId="1">
      <alignment vertical="top"/>
    </xf>
    <xf numFmtId="41" fontId="4" fillId="5" borderId="0">
      <alignment vertical="top"/>
    </xf>
    <xf numFmtId="43" fontId="4" fillId="7" borderId="0" applyNumberFormat="0">
      <alignment vertical="top"/>
    </xf>
    <xf numFmtId="49" fontId="5" fillId="0" borderId="0">
      <alignment vertical="top"/>
    </xf>
    <xf numFmtId="9" fontId="1" fillId="0" borderId="0" applyFont="0" applyFill="0" applyBorder="0" applyAlignment="0" applyProtection="0"/>
    <xf numFmtId="0" fontId="1" fillId="0" borderId="0">
      <alignment vertical="top"/>
    </xf>
    <xf numFmtId="41" fontId="4" fillId="8" borderId="0">
      <alignment vertical="top"/>
    </xf>
    <xf numFmtId="41" fontId="4" fillId="6" borderId="0">
      <alignment vertical="top"/>
    </xf>
    <xf numFmtId="41" fontId="4" fillId="10" borderId="0">
      <alignment vertical="top"/>
    </xf>
    <xf numFmtId="41" fontId="4" fillId="12" borderId="0">
      <alignment vertical="top"/>
    </xf>
    <xf numFmtId="41" fontId="4" fillId="13" borderId="0">
      <alignment vertical="top"/>
    </xf>
    <xf numFmtId="41" fontId="4" fillId="14" borderId="0">
      <alignment vertical="top"/>
    </xf>
    <xf numFmtId="43" fontId="4" fillId="6" borderId="0" applyFont="0" applyFill="0" applyBorder="0" applyAlignment="0" applyProtection="0">
      <alignment vertical="top"/>
    </xf>
    <xf numFmtId="49" fontId="12" fillId="0" borderId="0" applyFill="0" applyBorder="0" applyAlignment="0" applyProtection="0"/>
    <xf numFmtId="49" fontId="9" fillId="0" borderId="0">
      <alignment vertical="top"/>
    </xf>
  </cellStyleXfs>
  <cellXfs count="101">
    <xf numFmtId="0" fontId="0" fillId="0" borderId="0" xfId="0"/>
    <xf numFmtId="49" fontId="2" fillId="2" borderId="1" xfId="2">
      <alignment vertical="top"/>
    </xf>
    <xf numFmtId="0" fontId="1" fillId="0" borderId="0" xfId="3">
      <alignment vertical="top"/>
    </xf>
    <xf numFmtId="49" fontId="3" fillId="0" borderId="0" xfId="4">
      <alignment vertical="top"/>
    </xf>
    <xf numFmtId="0" fontId="4" fillId="0" borderId="0" xfId="5" applyAlignment="1">
      <alignment horizontal="left" vertical="top" wrapText="1"/>
    </xf>
    <xf numFmtId="0" fontId="4" fillId="0" borderId="0" xfId="5">
      <alignment vertical="top"/>
    </xf>
    <xf numFmtId="49" fontId="3" fillId="3" borderId="1" xfId="6">
      <alignment vertical="top"/>
    </xf>
    <xf numFmtId="0" fontId="3" fillId="3" borderId="1" xfId="6" applyNumberFormat="1">
      <alignment vertical="top"/>
    </xf>
    <xf numFmtId="0" fontId="4" fillId="4" borderId="0" xfId="5" applyFill="1">
      <alignment vertical="top"/>
    </xf>
    <xf numFmtId="0" fontId="3" fillId="0" borderId="0" xfId="5" applyFont="1">
      <alignment vertical="top"/>
    </xf>
    <xf numFmtId="41" fontId="4" fillId="6" borderId="0" xfId="7" applyFill="1">
      <alignment vertical="top"/>
    </xf>
    <xf numFmtId="0" fontId="1" fillId="4" borderId="0" xfId="3" applyFill="1">
      <alignment vertical="top"/>
    </xf>
    <xf numFmtId="0" fontId="3" fillId="4" borderId="0" xfId="5" applyFont="1" applyFill="1">
      <alignment vertical="top"/>
    </xf>
    <xf numFmtId="0" fontId="4" fillId="0" borderId="0" xfId="3" applyFont="1">
      <alignment vertical="top"/>
    </xf>
    <xf numFmtId="10" fontId="1" fillId="5" borderId="0" xfId="3" applyNumberFormat="1" applyFill="1">
      <alignment vertical="top"/>
    </xf>
    <xf numFmtId="0" fontId="3" fillId="3" borderId="0" xfId="8" applyNumberFormat="1" applyFont="1" applyFill="1">
      <alignment vertical="top"/>
    </xf>
    <xf numFmtId="0" fontId="4" fillId="3" borderId="0" xfId="8" applyNumberFormat="1" applyFill="1">
      <alignment vertical="top"/>
    </xf>
    <xf numFmtId="0" fontId="4" fillId="3" borderId="0" xfId="8" applyNumberFormat="1" applyFill="1" applyAlignment="1">
      <alignment horizontal="left" vertical="top" wrapText="1"/>
    </xf>
    <xf numFmtId="0" fontId="4" fillId="0" borderId="0" xfId="3" applyFont="1" applyAlignment="1">
      <alignment vertical="top" wrapText="1"/>
    </xf>
    <xf numFmtId="0" fontId="4" fillId="0" borderId="0" xfId="3" applyFont="1" applyAlignment="1">
      <alignment horizontal="left" vertical="top" wrapText="1"/>
    </xf>
    <xf numFmtId="0" fontId="1" fillId="0" borderId="0" xfId="3" applyAlignment="1">
      <alignment horizontal="center" vertical="top"/>
    </xf>
    <xf numFmtId="41" fontId="1" fillId="5" borderId="0" xfId="3" applyNumberFormat="1" applyFill="1">
      <alignment vertical="top"/>
    </xf>
    <xf numFmtId="165" fontId="1" fillId="8" borderId="0" xfId="3" applyNumberFormat="1" applyFill="1">
      <alignment vertical="top"/>
    </xf>
    <xf numFmtId="0" fontId="1" fillId="9" borderId="0" xfId="3" applyFill="1" applyAlignment="1">
      <alignment horizontal="center" vertical="top"/>
    </xf>
    <xf numFmtId="0" fontId="1" fillId="9" borderId="0" xfId="3" applyFill="1">
      <alignment vertical="top"/>
    </xf>
    <xf numFmtId="166" fontId="1" fillId="9" borderId="0" xfId="1" applyNumberFormat="1" applyFill="1" applyAlignment="1">
      <alignment vertical="top"/>
    </xf>
    <xf numFmtId="167" fontId="1" fillId="9" borderId="0" xfId="1" applyNumberFormat="1" applyFill="1" applyAlignment="1">
      <alignment horizontal="center" vertical="top"/>
    </xf>
    <xf numFmtId="49" fontId="3" fillId="3" borderId="2" xfId="6" applyBorder="1">
      <alignment vertical="top"/>
    </xf>
    <xf numFmtId="49" fontId="3" fillId="3" borderId="3" xfId="6" applyBorder="1">
      <alignment vertical="top"/>
    </xf>
    <xf numFmtId="49" fontId="3" fillId="3" borderId="3" xfId="6" applyBorder="1" applyAlignment="1">
      <alignment vertical="top" wrapText="1"/>
    </xf>
    <xf numFmtId="41" fontId="4" fillId="5" borderId="0" xfId="7" applyFill="1">
      <alignment vertical="top"/>
    </xf>
    <xf numFmtId="164" fontId="4" fillId="6" borderId="0" xfId="7" applyNumberFormat="1" applyFill="1">
      <alignment vertical="top"/>
    </xf>
    <xf numFmtId="0" fontId="4" fillId="0" borderId="0" xfId="3" applyFont="1" applyAlignment="1">
      <alignment horizontal="left" vertical="top" wrapText="1"/>
    </xf>
    <xf numFmtId="41" fontId="1" fillId="6" borderId="0" xfId="3" applyNumberFormat="1" applyFill="1">
      <alignment vertical="top"/>
    </xf>
    <xf numFmtId="10" fontId="1" fillId="6" borderId="0" xfId="10" applyNumberFormat="1" applyFill="1" applyAlignment="1">
      <alignment vertical="top"/>
    </xf>
    <xf numFmtId="0" fontId="4" fillId="3" borderId="0" xfId="8" applyNumberFormat="1" applyFill="1" applyAlignment="1">
      <alignment vertical="top" wrapText="1"/>
    </xf>
    <xf numFmtId="10" fontId="1" fillId="0" borderId="0" xfId="3" applyNumberFormat="1">
      <alignment vertical="top"/>
    </xf>
    <xf numFmtId="169" fontId="1" fillId="6" borderId="0" xfId="3" applyNumberFormat="1" applyFill="1">
      <alignment vertical="top"/>
    </xf>
    <xf numFmtId="10" fontId="1" fillId="10" borderId="0" xfId="10" applyNumberFormat="1" applyFill="1" applyAlignment="1">
      <alignment vertical="top"/>
    </xf>
    <xf numFmtId="0" fontId="1" fillId="0" borderId="0" xfId="3" applyFill="1" applyAlignment="1">
      <alignment horizontal="center" vertical="top"/>
    </xf>
    <xf numFmtId="168" fontId="4" fillId="5" borderId="0" xfId="7" applyNumberFormat="1" applyFill="1">
      <alignment vertical="top"/>
    </xf>
    <xf numFmtId="169" fontId="1" fillId="10" borderId="0" xfId="3" applyNumberFormat="1" applyFill="1">
      <alignment vertical="top"/>
    </xf>
    <xf numFmtId="171" fontId="1" fillId="0" borderId="0" xfId="3" applyNumberFormat="1">
      <alignment vertical="top"/>
    </xf>
    <xf numFmtId="0" fontId="1" fillId="0" borderId="0" xfId="0" applyFont="1"/>
    <xf numFmtId="169" fontId="1" fillId="11" borderId="0" xfId="3" applyNumberFormat="1" applyFill="1">
      <alignment vertical="top"/>
    </xf>
    <xf numFmtId="0" fontId="4" fillId="0" borderId="0" xfId="3" applyFont="1" applyAlignment="1">
      <alignment horizontal="left" vertical="top" wrapText="1"/>
    </xf>
    <xf numFmtId="169" fontId="1" fillId="4" borderId="0" xfId="3" applyNumberFormat="1" applyFill="1">
      <alignment vertical="top"/>
    </xf>
    <xf numFmtId="170" fontId="1" fillId="4" borderId="0" xfId="3" applyNumberFormat="1" applyFill="1">
      <alignment vertical="top"/>
    </xf>
    <xf numFmtId="167" fontId="1" fillId="4" borderId="0" xfId="1" applyNumberFormat="1" applyFill="1" applyAlignment="1">
      <alignment vertical="top"/>
    </xf>
    <xf numFmtId="167" fontId="1" fillId="4" borderId="0" xfId="3" applyNumberFormat="1" applyFill="1">
      <alignment vertical="top"/>
    </xf>
    <xf numFmtId="0" fontId="4" fillId="0" borderId="0" xfId="3" applyFont="1" applyAlignment="1">
      <alignment horizontal="left" vertical="top" wrapText="1"/>
    </xf>
    <xf numFmtId="9" fontId="1" fillId="5" borderId="0" xfId="3" applyNumberFormat="1" applyFill="1">
      <alignment vertical="top"/>
    </xf>
    <xf numFmtId="1" fontId="4" fillId="5" borderId="0" xfId="7" applyNumberFormat="1" applyFill="1">
      <alignment vertical="top"/>
    </xf>
    <xf numFmtId="41" fontId="4" fillId="10" borderId="0" xfId="7" applyFill="1">
      <alignment vertical="top"/>
    </xf>
    <xf numFmtId="0" fontId="1" fillId="11" borderId="0" xfId="3" applyFill="1">
      <alignment vertical="top"/>
    </xf>
    <xf numFmtId="0" fontId="7" fillId="0" borderId="0" xfId="3" applyFont="1">
      <alignment vertical="top"/>
    </xf>
    <xf numFmtId="43" fontId="1" fillId="0" borderId="0" xfId="3" applyNumberFormat="1">
      <alignment vertical="top"/>
    </xf>
    <xf numFmtId="0" fontId="4" fillId="0" borderId="4" xfId="3" applyFont="1" applyBorder="1" applyAlignment="1">
      <alignment horizontal="left" vertical="top" wrapText="1"/>
    </xf>
    <xf numFmtId="0" fontId="1" fillId="0" borderId="4" xfId="3" applyBorder="1" applyAlignment="1">
      <alignment horizontal="left" vertical="top" wrapText="1"/>
    </xf>
    <xf numFmtId="0" fontId="6" fillId="0" borderId="4" xfId="3" applyFont="1" applyBorder="1" applyAlignment="1">
      <alignment horizontal="left" vertical="top" wrapText="1"/>
    </xf>
    <xf numFmtId="9" fontId="4" fillId="0" borderId="0" xfId="5" applyNumberFormat="1">
      <alignment vertical="top"/>
    </xf>
    <xf numFmtId="0" fontId="8" fillId="0" borderId="0" xfId="11" applyFont="1" applyAlignment="1">
      <alignment horizontal="center" vertical="top"/>
    </xf>
    <xf numFmtId="0" fontId="4" fillId="0" borderId="5" xfId="5" applyBorder="1">
      <alignment vertical="top"/>
    </xf>
    <xf numFmtId="0" fontId="4" fillId="0" borderId="6" xfId="5" applyBorder="1">
      <alignment vertical="top"/>
    </xf>
    <xf numFmtId="0" fontId="4" fillId="0" borderId="7" xfId="5" applyBorder="1">
      <alignment vertical="top"/>
    </xf>
    <xf numFmtId="0" fontId="4" fillId="0" borderId="8" xfId="5" applyBorder="1">
      <alignment vertical="top"/>
    </xf>
    <xf numFmtId="0" fontId="4" fillId="8" borderId="0" xfId="5" applyFill="1" applyAlignment="1">
      <alignment horizontal="center" vertical="top"/>
    </xf>
    <xf numFmtId="0" fontId="4" fillId="0" borderId="9" xfId="5" applyBorder="1">
      <alignment vertical="top"/>
    </xf>
    <xf numFmtId="0" fontId="4" fillId="6" borderId="0" xfId="5" applyFill="1" applyAlignment="1">
      <alignment horizontal="center" vertical="top"/>
    </xf>
    <xf numFmtId="0" fontId="4" fillId="10" borderId="0" xfId="5" applyFill="1" applyAlignment="1">
      <alignment horizontal="center" vertical="top"/>
    </xf>
    <xf numFmtId="0" fontId="4" fillId="0" borderId="10" xfId="5" applyBorder="1">
      <alignment vertical="top"/>
    </xf>
    <xf numFmtId="0" fontId="4" fillId="0" borderId="11" xfId="5" applyBorder="1">
      <alignment vertical="top"/>
    </xf>
    <xf numFmtId="0" fontId="4" fillId="0" borderId="12" xfId="5" applyBorder="1">
      <alignment vertical="top"/>
    </xf>
    <xf numFmtId="0" fontId="9" fillId="0" borderId="0" xfId="5" applyFont="1">
      <alignment vertical="top"/>
    </xf>
    <xf numFmtId="41" fontId="4" fillId="8" borderId="0" xfId="12">
      <alignment vertical="top"/>
    </xf>
    <xf numFmtId="41" fontId="4" fillId="5" borderId="0" xfId="7">
      <alignment vertical="top"/>
    </xf>
    <xf numFmtId="41" fontId="4" fillId="6" borderId="0" xfId="13">
      <alignment vertical="top"/>
    </xf>
    <xf numFmtId="41" fontId="4" fillId="10" borderId="0" xfId="14">
      <alignment vertical="top"/>
    </xf>
    <xf numFmtId="0" fontId="4" fillId="11" borderId="0" xfId="5" applyFill="1">
      <alignment vertical="top"/>
    </xf>
    <xf numFmtId="49" fontId="5" fillId="0" borderId="0" xfId="9">
      <alignment vertical="top"/>
    </xf>
    <xf numFmtId="41" fontId="4" fillId="12" borderId="0" xfId="15">
      <alignment vertical="top"/>
    </xf>
    <xf numFmtId="41" fontId="4" fillId="13" borderId="0" xfId="16">
      <alignment vertical="top"/>
    </xf>
    <xf numFmtId="1" fontId="4" fillId="0" borderId="0" xfId="5" applyNumberFormat="1">
      <alignment vertical="top"/>
    </xf>
    <xf numFmtId="1" fontId="5" fillId="0" borderId="0" xfId="5" applyNumberFormat="1" applyFont="1">
      <alignment vertical="top"/>
    </xf>
    <xf numFmtId="41" fontId="4" fillId="14" borderId="0" xfId="17">
      <alignment vertical="top"/>
    </xf>
    <xf numFmtId="41" fontId="4" fillId="8" borderId="4" xfId="12" applyBorder="1">
      <alignment vertical="top"/>
    </xf>
    <xf numFmtId="43" fontId="10" fillId="0" borderId="0" xfId="18" applyFont="1" applyFill="1">
      <alignment vertical="top"/>
    </xf>
    <xf numFmtId="0" fontId="10" fillId="0" borderId="0" xfId="5" applyFont="1">
      <alignment vertical="top"/>
    </xf>
    <xf numFmtId="0" fontId="4" fillId="15" borderId="0" xfId="5" applyFill="1">
      <alignment vertical="top"/>
    </xf>
    <xf numFmtId="0" fontId="4" fillId="6" borderId="0" xfId="5" applyFill="1">
      <alignment vertical="top"/>
    </xf>
    <xf numFmtId="2" fontId="4" fillId="16" borderId="0" xfId="5" applyNumberFormat="1" applyFill="1">
      <alignment vertical="top"/>
    </xf>
    <xf numFmtId="0" fontId="4" fillId="17" borderId="0" xfId="5" applyFill="1">
      <alignment vertical="top"/>
    </xf>
    <xf numFmtId="49" fontId="4" fillId="3" borderId="0" xfId="6" applyFont="1" applyBorder="1">
      <alignment vertical="top"/>
    </xf>
    <xf numFmtId="49" fontId="13" fillId="2" borderId="1" xfId="2" applyFont="1">
      <alignment vertical="top"/>
    </xf>
    <xf numFmtId="49" fontId="4" fillId="3" borderId="4" xfId="6" applyFont="1" applyBorder="1">
      <alignment vertical="top"/>
    </xf>
    <xf numFmtId="0" fontId="4" fillId="0" borderId="4" xfId="5" applyBorder="1">
      <alignment vertical="top"/>
    </xf>
    <xf numFmtId="49" fontId="12" fillId="0" borderId="4" xfId="19" applyBorder="1" applyAlignment="1">
      <alignment vertical="top"/>
    </xf>
    <xf numFmtId="49" fontId="9" fillId="0" borderId="0" xfId="20">
      <alignment vertical="top"/>
    </xf>
    <xf numFmtId="49" fontId="9" fillId="0" borderId="4" xfId="20" applyBorder="1">
      <alignment vertical="top"/>
    </xf>
    <xf numFmtId="0" fontId="4" fillId="0" borderId="0" xfId="3" applyFont="1" applyAlignment="1">
      <alignment horizontal="left" vertical="top" wrapText="1"/>
    </xf>
    <xf numFmtId="0" fontId="4" fillId="0" borderId="0" xfId="5" applyAlignment="1">
      <alignment horizontal="left" vertical="top" wrapText="1"/>
    </xf>
  </cellXfs>
  <cellStyles count="21">
    <cellStyle name="_kop1 Bladtitel" xfId="2" xr:uid="{A126D119-8B8E-45E5-B108-19455B654FB1}"/>
    <cellStyle name="_kop2 Bloktitel" xfId="6" xr:uid="{4B21C413-3B1C-4B22-9852-3D26B08EF342}"/>
    <cellStyle name="_kop3 Subkop" xfId="4" xr:uid="{376DAEFC-5C45-4FCF-845D-31E89E6E846A}"/>
    <cellStyle name="Cel (tussen)resultaat" xfId="14" xr:uid="{6B396B43-DA11-4DDE-BBFB-D5DD8C591209}"/>
    <cellStyle name="Cel Berekening" xfId="13" xr:uid="{3E2CE52F-2355-434E-ABDC-A1715387B41C}"/>
    <cellStyle name="Cel Bijzonderheid" xfId="15" xr:uid="{B9B65F3D-8F3F-425C-BA47-F79BDE17A6D8}"/>
    <cellStyle name="Cel Dataverzoek" xfId="17" xr:uid="{D5FF2CD4-33D4-4D28-8983-E9C401B11015}"/>
    <cellStyle name="Cel Input" xfId="12" xr:uid="{9CD439C8-28B3-4E27-BD07-D17BE39E1463}"/>
    <cellStyle name="Cel n.v.t. (leeg)" xfId="8" xr:uid="{FF45D740-86C7-4EAE-A5C1-1E78C35613E0}"/>
    <cellStyle name="Cel PM extern" xfId="16" xr:uid="{91230900-5A4A-46F7-93A7-34099FF02FB2}"/>
    <cellStyle name="Cel Verwijzing" xfId="7" xr:uid="{6E4E3200-D482-4BEC-9093-59C1416F50EB}"/>
    <cellStyle name="Hyperlink 2" xfId="19" xr:uid="{E3236BDF-AA04-4DBD-88FB-8552897BDD86}"/>
    <cellStyle name="Komma" xfId="1" builtinId="3"/>
    <cellStyle name="Komma 2" xfId="18" xr:uid="{F258791D-94BE-4331-9AEF-1B0C71EE2AAE}"/>
    <cellStyle name="Opm. INTERN" xfId="20" xr:uid="{4EF7192D-0B3B-4E4D-95D1-70281D98C296}"/>
    <cellStyle name="Procent" xfId="10" builtinId="5"/>
    <cellStyle name="Standaard" xfId="0" builtinId="0"/>
    <cellStyle name="Standaard 2" xfId="3" xr:uid="{F8C5C0B4-3033-4F53-BEF3-1EB2878A5560}"/>
    <cellStyle name="Standaard 33" xfId="11" xr:uid="{083421AD-63D9-4653-88B2-C17B443A8920}"/>
    <cellStyle name="Standaard ACM-DE" xfId="5" xr:uid="{92F82DE8-67F7-4021-BAFF-C7A6AA7B5B61}"/>
    <cellStyle name="Toelichting" xfId="9" xr:uid="{E21F7B4D-73BD-436D-AD5E-A5846E655BA3}"/>
  </cellStyles>
  <dxfs count="0"/>
  <tableStyles count="0" defaultTableStyle="TableStyleMedium2" defaultPivotStyle="PivotStyleLight16"/>
  <colors>
    <mruColors>
      <color rgb="FFCCFFFF"/>
      <color rgb="FFFFFFCC"/>
      <color rgb="FFFFCC99"/>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1CB6B20D-FCB0-4F3E-88CD-E43F7610C1DD}"/>
            </a:ext>
          </a:extLst>
        </xdr:cNvPr>
        <xdr:cNvPicPr>
          <a:picLocks noChangeAspect="1"/>
        </xdr:cNvPicPr>
      </xdr:nvPicPr>
      <xdr:blipFill>
        <a:blip xmlns:r="http://schemas.openxmlformats.org/officeDocument/2006/relationships" r:embed="rId1"/>
        <a:stretch>
          <a:fillRect/>
        </a:stretch>
      </xdr:blipFill>
      <xdr:spPr>
        <a:xfrm>
          <a:off x="381000"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179614</xdr:colOff>
      <xdr:row>18</xdr:row>
      <xdr:rowOff>87086</xdr:rowOff>
    </xdr:from>
    <xdr:to>
      <xdr:col>6</xdr:col>
      <xdr:colOff>0</xdr:colOff>
      <xdr:row>18</xdr:row>
      <xdr:rowOff>87086</xdr:rowOff>
    </xdr:to>
    <xdr:cxnSp macro="">
      <xdr:nvCxnSpPr>
        <xdr:cNvPr id="3" name="Rechte verbindingslijn met pijl 2">
          <a:extLst>
            <a:ext uri="{FF2B5EF4-FFF2-40B4-BE49-F238E27FC236}">
              <a16:creationId xmlns:a16="http://schemas.microsoft.com/office/drawing/2014/main" id="{57B86BF3-DDEE-4A50-9598-C5474502A1E1}"/>
            </a:ext>
          </a:extLst>
        </xdr:cNvPr>
        <xdr:cNvCxnSpPr/>
      </xdr:nvCxnSpPr>
      <xdr:spPr>
        <a:xfrm>
          <a:off x="4665889" y="3077936"/>
          <a:ext cx="13824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174172</xdr:colOff>
      <xdr:row>19</xdr:row>
      <xdr:rowOff>0</xdr:rowOff>
    </xdr:from>
    <xdr:to>
      <xdr:col>5</xdr:col>
      <xdr:colOff>1366158</xdr:colOff>
      <xdr:row>23</xdr:row>
      <xdr:rowOff>125185</xdr:rowOff>
    </xdr:to>
    <xdr:cxnSp macro="">
      <xdr:nvCxnSpPr>
        <xdr:cNvPr id="4" name="Rechte verbindingslijn met pijl 3">
          <a:extLst>
            <a:ext uri="{FF2B5EF4-FFF2-40B4-BE49-F238E27FC236}">
              <a16:creationId xmlns:a16="http://schemas.microsoft.com/office/drawing/2014/main" id="{DED807D9-9F50-4258-BB7D-A4AD8A040683}"/>
            </a:ext>
          </a:extLst>
        </xdr:cNvPr>
        <xdr:cNvCxnSpPr/>
      </xdr:nvCxnSpPr>
      <xdr:spPr>
        <a:xfrm flipV="1">
          <a:off x="4660447" y="3152775"/>
          <a:ext cx="1372961" cy="7728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2432958</xdr:colOff>
      <xdr:row>16</xdr:row>
      <xdr:rowOff>21771</xdr:rowOff>
    </xdr:from>
    <xdr:to>
      <xdr:col>3</xdr:col>
      <xdr:colOff>2432958</xdr:colOff>
      <xdr:row>17</xdr:row>
      <xdr:rowOff>157842</xdr:rowOff>
    </xdr:to>
    <xdr:cxnSp macro="">
      <xdr:nvCxnSpPr>
        <xdr:cNvPr id="6" name="Rechte verbindingslijn 5">
          <a:extLst>
            <a:ext uri="{FF2B5EF4-FFF2-40B4-BE49-F238E27FC236}">
              <a16:creationId xmlns:a16="http://schemas.microsoft.com/office/drawing/2014/main" id="{686C9140-1F04-496F-A4FF-22FF405B99CC}"/>
            </a:ext>
          </a:extLst>
        </xdr:cNvPr>
        <xdr:cNvCxnSpPr/>
      </xdr:nvCxnSpPr>
      <xdr:spPr>
        <a:xfrm flipV="1">
          <a:off x="4204608" y="2688771"/>
          <a:ext cx="0" cy="29799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2438400</xdr:colOff>
      <xdr:row>16</xdr:row>
      <xdr:rowOff>5443</xdr:rowOff>
    </xdr:from>
    <xdr:to>
      <xdr:col>11</xdr:col>
      <xdr:colOff>1350066</xdr:colOff>
      <xdr:row>16</xdr:row>
      <xdr:rowOff>5443</xdr:rowOff>
    </xdr:to>
    <xdr:cxnSp macro="">
      <xdr:nvCxnSpPr>
        <xdr:cNvPr id="7" name="Rechte verbindingslijn 6">
          <a:extLst>
            <a:ext uri="{FF2B5EF4-FFF2-40B4-BE49-F238E27FC236}">
              <a16:creationId xmlns:a16="http://schemas.microsoft.com/office/drawing/2014/main" id="{98B0F39E-E6DE-4FC4-809A-3FAC3F0B4DA9}"/>
            </a:ext>
          </a:extLst>
        </xdr:cNvPr>
        <xdr:cNvCxnSpPr/>
      </xdr:nvCxnSpPr>
      <xdr:spPr>
        <a:xfrm>
          <a:off x="4210878" y="2730421"/>
          <a:ext cx="784031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1326151</xdr:colOff>
      <xdr:row>15</xdr:row>
      <xdr:rowOff>154016</xdr:rowOff>
    </xdr:from>
    <xdr:to>
      <xdr:col>11</xdr:col>
      <xdr:colOff>1333500</xdr:colOff>
      <xdr:row>18</xdr:row>
      <xdr:rowOff>24847</xdr:rowOff>
    </xdr:to>
    <xdr:cxnSp macro="">
      <xdr:nvCxnSpPr>
        <xdr:cNvPr id="9" name="Rechte verbindingslijn met pijl 8">
          <a:extLst>
            <a:ext uri="{FF2B5EF4-FFF2-40B4-BE49-F238E27FC236}">
              <a16:creationId xmlns:a16="http://schemas.microsoft.com/office/drawing/2014/main" id="{51846459-A56B-4DD9-AE2F-845BDB1A84C2}"/>
            </a:ext>
          </a:extLst>
        </xdr:cNvPr>
        <xdr:cNvCxnSpPr/>
      </xdr:nvCxnSpPr>
      <xdr:spPr>
        <a:xfrm>
          <a:off x="12027281" y="2713342"/>
          <a:ext cx="7349" cy="3677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147038</xdr:colOff>
      <xdr:row>26</xdr:row>
      <xdr:rowOff>15128</xdr:rowOff>
    </xdr:from>
    <xdr:to>
      <xdr:col>4</xdr:col>
      <xdr:colOff>147038</xdr:colOff>
      <xdr:row>27</xdr:row>
      <xdr:rowOff>25053</xdr:rowOff>
    </xdr:to>
    <xdr:cxnSp macro="">
      <xdr:nvCxnSpPr>
        <xdr:cNvPr id="11" name="Rechte verbindingslijn 10">
          <a:extLst>
            <a:ext uri="{FF2B5EF4-FFF2-40B4-BE49-F238E27FC236}">
              <a16:creationId xmlns:a16="http://schemas.microsoft.com/office/drawing/2014/main" id="{6D1D5C62-C758-4758-9F57-A643C4E6D091}"/>
            </a:ext>
          </a:extLst>
        </xdr:cNvPr>
        <xdr:cNvCxnSpPr/>
      </xdr:nvCxnSpPr>
      <xdr:spPr>
        <a:xfrm>
          <a:off x="4633313" y="4301378"/>
          <a:ext cx="0" cy="171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168432</xdr:colOff>
      <xdr:row>19</xdr:row>
      <xdr:rowOff>71349</xdr:rowOff>
    </xdr:from>
    <xdr:to>
      <xdr:col>9</xdr:col>
      <xdr:colOff>1372014</xdr:colOff>
      <xdr:row>19</xdr:row>
      <xdr:rowOff>71349</xdr:rowOff>
    </xdr:to>
    <xdr:cxnSp macro="">
      <xdr:nvCxnSpPr>
        <xdr:cNvPr id="22" name="Rechte verbindingslijn met pijl 21">
          <a:extLst>
            <a:ext uri="{FF2B5EF4-FFF2-40B4-BE49-F238E27FC236}">
              <a16:creationId xmlns:a16="http://schemas.microsoft.com/office/drawing/2014/main" id="{386A46F5-0ED8-4422-93F7-97D680F76701}"/>
            </a:ext>
          </a:extLst>
        </xdr:cNvPr>
        <xdr:cNvCxnSpPr/>
      </xdr:nvCxnSpPr>
      <xdr:spPr>
        <a:xfrm>
          <a:off x="9121932" y="3293284"/>
          <a:ext cx="13857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 val="Resultaat"/>
      <sheetName val="Parameters"/>
      <sheetName val="Selectie"/>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opendata.cbs.nl/statl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4CFE2-AFFE-494A-97D3-BEE68472CC0C}">
  <sheetPr>
    <tabColor rgb="FFCCC8D9"/>
  </sheetPr>
  <dimension ref="B2:C37"/>
  <sheetViews>
    <sheetView showGridLines="0" tabSelected="1"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1" customFormat="1" ht="18" x14ac:dyDescent="0.2">
      <c r="B2" s="1" t="s">
        <v>41</v>
      </c>
    </row>
    <row r="6" spans="2:3" x14ac:dyDescent="0.2">
      <c r="B6" s="13"/>
    </row>
    <row r="13" spans="2:3" s="6" customFormat="1" x14ac:dyDescent="0.2">
      <c r="B13" s="6" t="s">
        <v>42</v>
      </c>
    </row>
    <row r="15" spans="2:3" x14ac:dyDescent="0.2">
      <c r="B15" s="57" t="s">
        <v>43</v>
      </c>
      <c r="C15" s="57" t="s">
        <v>60</v>
      </c>
    </row>
    <row r="16" spans="2:3" x14ac:dyDescent="0.2">
      <c r="B16" s="57" t="s">
        <v>44</v>
      </c>
      <c r="C16" s="58" t="s">
        <v>139</v>
      </c>
    </row>
    <row r="17" spans="2:3" x14ac:dyDescent="0.2">
      <c r="B17" s="57" t="s">
        <v>45</v>
      </c>
      <c r="C17" s="58"/>
    </row>
    <row r="18" spans="2:3" x14ac:dyDescent="0.2">
      <c r="B18" s="57" t="s">
        <v>46</v>
      </c>
      <c r="C18" s="58" t="s">
        <v>61</v>
      </c>
    </row>
    <row r="19" spans="2:3" x14ac:dyDescent="0.2">
      <c r="B19" s="57" t="s">
        <v>47</v>
      </c>
      <c r="C19" s="58" t="s">
        <v>62</v>
      </c>
    </row>
    <row r="20" spans="2:3" x14ac:dyDescent="0.2">
      <c r="B20" s="57" t="s">
        <v>48</v>
      </c>
      <c r="C20" s="59"/>
    </row>
    <row r="21" spans="2:3" x14ac:dyDescent="0.2">
      <c r="B21" s="57" t="s">
        <v>49</v>
      </c>
      <c r="C21" s="58" t="s">
        <v>63</v>
      </c>
    </row>
    <row r="22" spans="2:3" x14ac:dyDescent="0.2">
      <c r="B22" s="57" t="s">
        <v>50</v>
      </c>
      <c r="C22" s="58"/>
    </row>
    <row r="25" spans="2:3" s="6" customFormat="1" x14ac:dyDescent="0.2">
      <c r="B25" s="6" t="s">
        <v>51</v>
      </c>
    </row>
    <row r="27" spans="2:3" x14ac:dyDescent="0.2">
      <c r="B27" s="57" t="s">
        <v>52</v>
      </c>
      <c r="C27" s="58" t="s">
        <v>55</v>
      </c>
    </row>
    <row r="28" spans="2:3" x14ac:dyDescent="0.2">
      <c r="B28" s="57" t="s">
        <v>53</v>
      </c>
      <c r="C28" s="58" t="s">
        <v>55</v>
      </c>
    </row>
    <row r="29" spans="2:3" ht="25.5" x14ac:dyDescent="0.2">
      <c r="B29" s="57" t="s">
        <v>54</v>
      </c>
      <c r="C29" s="58" t="s">
        <v>55</v>
      </c>
    </row>
    <row r="30" spans="2:3" x14ac:dyDescent="0.2">
      <c r="B30" s="57" t="s">
        <v>56</v>
      </c>
      <c r="C30" s="58" t="s">
        <v>141</v>
      </c>
    </row>
    <row r="31" spans="2:3" x14ac:dyDescent="0.2">
      <c r="B31" s="57" t="s">
        <v>57</v>
      </c>
      <c r="C31" s="58"/>
    </row>
    <row r="32" spans="2:3" x14ac:dyDescent="0.2">
      <c r="B32" s="57" t="s">
        <v>50</v>
      </c>
      <c r="C32" s="58"/>
    </row>
    <row r="35" spans="2:2" s="6" customFormat="1" x14ac:dyDescent="0.2">
      <c r="B35" s="6" t="s">
        <v>58</v>
      </c>
    </row>
    <row r="37" spans="2:2" x14ac:dyDescent="0.2">
      <c r="B37" s="2" t="s">
        <v>59</v>
      </c>
    </row>
  </sheetData>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92A09-26E0-4223-BDBA-84EC04837767}">
  <sheetPr>
    <tabColor rgb="FFCCC8D9"/>
  </sheetPr>
  <dimension ref="B2:M62"/>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5" customWidth="1"/>
    <col min="2" max="2" width="19.140625" style="5" customWidth="1"/>
    <col min="3" max="3" width="2.7109375" style="5" customWidth="1"/>
    <col min="4" max="4" width="40.7109375" style="5" customWidth="1"/>
    <col min="5" max="5" width="2.7109375" style="5" customWidth="1"/>
    <col min="6" max="6" width="20.7109375" style="5" customWidth="1"/>
    <col min="7" max="7" width="2.7109375" style="5" customWidth="1"/>
    <col min="8" max="8" width="40.7109375" style="5" customWidth="1"/>
    <col min="9" max="9" width="2.7109375" style="5" customWidth="1"/>
    <col min="10" max="10" width="20.7109375" style="5" customWidth="1"/>
    <col min="11" max="11" width="2.7109375" style="5" customWidth="1"/>
    <col min="12" max="12" width="40.7109375" style="5" customWidth="1"/>
    <col min="13" max="13" width="2.7109375" style="5" customWidth="1"/>
    <col min="14" max="14" width="20.7109375" style="5" customWidth="1"/>
    <col min="15" max="15" width="2.7109375" style="5" customWidth="1"/>
    <col min="16" max="16" width="40.7109375" style="5" customWidth="1"/>
    <col min="17" max="17" width="2.7109375" style="5" customWidth="1"/>
    <col min="18" max="16384" width="9.140625" style="5"/>
  </cols>
  <sheetData>
    <row r="2" spans="2:12" s="1" customFormat="1" ht="18" x14ac:dyDescent="0.2">
      <c r="B2" s="1" t="s">
        <v>64</v>
      </c>
    </row>
    <row r="4" spans="2:12" s="6" customFormat="1" x14ac:dyDescent="0.2">
      <c r="B4" s="6" t="s">
        <v>65</v>
      </c>
    </row>
    <row r="6" spans="2:12" x14ac:dyDescent="0.2">
      <c r="B6" s="5" t="s">
        <v>102</v>
      </c>
    </row>
    <row r="7" spans="2:12" ht="13.5" customHeight="1" x14ac:dyDescent="0.2">
      <c r="B7" s="5" t="s">
        <v>66</v>
      </c>
    </row>
    <row r="8" spans="2:12" x14ac:dyDescent="0.2">
      <c r="B8" s="5" t="s">
        <v>67</v>
      </c>
      <c r="H8" s="60"/>
    </row>
    <row r="10" spans="2:12" s="6" customFormat="1" x14ac:dyDescent="0.2">
      <c r="B10" s="6" t="s">
        <v>68</v>
      </c>
    </row>
    <row r="12" spans="2:12" x14ac:dyDescent="0.2">
      <c r="B12" s="5" t="s">
        <v>69</v>
      </c>
    </row>
    <row r="14" spans="2:12" x14ac:dyDescent="0.2">
      <c r="D14" s="61" t="s">
        <v>70</v>
      </c>
      <c r="H14" s="61" t="s">
        <v>71</v>
      </c>
      <c r="L14" s="61" t="s">
        <v>72</v>
      </c>
    </row>
    <row r="15" spans="2:12" x14ac:dyDescent="0.2">
      <c r="D15" s="61"/>
    </row>
    <row r="16" spans="2:12" x14ac:dyDescent="0.2">
      <c r="D16" s="61"/>
    </row>
    <row r="17" spans="2:13" x14ac:dyDescent="0.2">
      <c r="D17" s="61"/>
    </row>
    <row r="18" spans="2:13" x14ac:dyDescent="0.2">
      <c r="D18" s="61"/>
    </row>
    <row r="19" spans="2:13" x14ac:dyDescent="0.2">
      <c r="C19" s="62"/>
      <c r="D19" s="63"/>
      <c r="E19" s="64"/>
      <c r="G19" s="62"/>
      <c r="H19" s="63"/>
      <c r="I19" s="64"/>
      <c r="K19" s="62"/>
      <c r="L19" s="63"/>
      <c r="M19" s="64"/>
    </row>
    <row r="20" spans="2:13" x14ac:dyDescent="0.2">
      <c r="C20" s="65"/>
      <c r="D20" s="66" t="s">
        <v>73</v>
      </c>
      <c r="E20" s="67"/>
      <c r="G20" s="65"/>
      <c r="H20" s="68" t="s">
        <v>105</v>
      </c>
      <c r="I20" s="67"/>
      <c r="K20" s="65"/>
      <c r="L20" s="69" t="s">
        <v>103</v>
      </c>
      <c r="M20" s="67"/>
    </row>
    <row r="21" spans="2:13" x14ac:dyDescent="0.2">
      <c r="C21" s="70"/>
      <c r="D21" s="71"/>
      <c r="E21" s="72"/>
      <c r="G21" s="70"/>
      <c r="H21" s="71"/>
      <c r="I21" s="72"/>
      <c r="K21" s="70"/>
      <c r="L21" s="71"/>
      <c r="M21" s="72"/>
    </row>
    <row r="24" spans="2:13" x14ac:dyDescent="0.2">
      <c r="C24" s="62"/>
      <c r="D24" s="63"/>
      <c r="E24" s="64"/>
    </row>
    <row r="25" spans="2:13" x14ac:dyDescent="0.2">
      <c r="C25" s="65"/>
      <c r="D25" s="66" t="s">
        <v>104</v>
      </c>
      <c r="E25" s="67"/>
    </row>
    <row r="26" spans="2:13" x14ac:dyDescent="0.2">
      <c r="C26" s="70"/>
      <c r="D26" s="71"/>
      <c r="E26" s="72"/>
    </row>
    <row r="32" spans="2:13" s="6" customFormat="1" x14ac:dyDescent="0.2">
      <c r="B32" s="6" t="s">
        <v>74</v>
      </c>
    </row>
    <row r="34" spans="2:7" x14ac:dyDescent="0.2">
      <c r="B34" s="3" t="s">
        <v>75</v>
      </c>
      <c r="D34" s="3" t="s">
        <v>76</v>
      </c>
      <c r="F34" s="73"/>
    </row>
    <row r="36" spans="2:7" x14ac:dyDescent="0.2">
      <c r="B36" s="74">
        <v>123</v>
      </c>
      <c r="D36" s="5" t="s">
        <v>77</v>
      </c>
    </row>
    <row r="37" spans="2:7" x14ac:dyDescent="0.2">
      <c r="B37" s="75">
        <f>B36</f>
        <v>123</v>
      </c>
      <c r="D37" s="5" t="s">
        <v>78</v>
      </c>
    </row>
    <row r="38" spans="2:7" x14ac:dyDescent="0.2">
      <c r="B38" s="76">
        <f>B37+B36</f>
        <v>246</v>
      </c>
      <c r="D38" s="5" t="s">
        <v>79</v>
      </c>
    </row>
    <row r="39" spans="2:7" x14ac:dyDescent="0.2">
      <c r="B39" s="77">
        <f>B37+B38</f>
        <v>369</v>
      </c>
      <c r="D39" s="5" t="s">
        <v>80</v>
      </c>
      <c r="E39" s="73"/>
      <c r="F39" s="73"/>
    </row>
    <row r="40" spans="2:7" x14ac:dyDescent="0.2">
      <c r="B40" s="78"/>
      <c r="D40" s="5" t="s">
        <v>81</v>
      </c>
      <c r="E40" s="73"/>
    </row>
    <row r="42" spans="2:7" x14ac:dyDescent="0.2">
      <c r="B42" s="79" t="s">
        <v>82</v>
      </c>
    </row>
    <row r="43" spans="2:7" x14ac:dyDescent="0.2">
      <c r="B43" s="80">
        <f>B39+16</f>
        <v>385</v>
      </c>
      <c r="D43" s="5" t="s">
        <v>83</v>
      </c>
    </row>
    <row r="44" spans="2:7" x14ac:dyDescent="0.2">
      <c r="B44" s="81">
        <f>B37*PI()</f>
        <v>386.41589639154455</v>
      </c>
      <c r="C44" s="82"/>
      <c r="D44" s="5" t="s">
        <v>84</v>
      </c>
    </row>
    <row r="45" spans="2:7" x14ac:dyDescent="0.2">
      <c r="B45" s="82"/>
      <c r="C45" s="82"/>
    </row>
    <row r="46" spans="2:7" x14ac:dyDescent="0.2">
      <c r="B46" s="79" t="s">
        <v>85</v>
      </c>
      <c r="C46" s="83"/>
    </row>
    <row r="47" spans="2:7" x14ac:dyDescent="0.2">
      <c r="B47" s="84">
        <v>123</v>
      </c>
      <c r="C47" s="83"/>
      <c r="D47" s="5" t="s">
        <v>86</v>
      </c>
      <c r="G47" s="73"/>
    </row>
    <row r="48" spans="2:7" x14ac:dyDescent="0.2">
      <c r="B48" s="85">
        <v>124</v>
      </c>
      <c r="C48" s="83"/>
      <c r="D48" s="5" t="s">
        <v>87</v>
      </c>
    </row>
    <row r="49" spans="2:4" x14ac:dyDescent="0.2">
      <c r="B49" s="86">
        <f>B47-B48</f>
        <v>-1</v>
      </c>
      <c r="C49" s="87"/>
      <c r="D49" s="5" t="s">
        <v>88</v>
      </c>
    </row>
    <row r="52" spans="2:4" x14ac:dyDescent="0.2">
      <c r="B52" s="3" t="s">
        <v>89</v>
      </c>
    </row>
    <row r="53" spans="2:4" x14ac:dyDescent="0.2">
      <c r="B53" s="9"/>
    </row>
    <row r="54" spans="2:4" x14ac:dyDescent="0.2">
      <c r="B54" s="79" t="s">
        <v>90</v>
      </c>
    </row>
    <row r="55" spans="2:4" x14ac:dyDescent="0.2">
      <c r="B55" s="88" t="s">
        <v>72</v>
      </c>
      <c r="D55" s="5" t="s">
        <v>91</v>
      </c>
    </row>
    <row r="56" spans="2:4" x14ac:dyDescent="0.2">
      <c r="B56" s="74" t="s">
        <v>92</v>
      </c>
      <c r="D56" s="5" t="s">
        <v>93</v>
      </c>
    </row>
    <row r="57" spans="2:4" x14ac:dyDescent="0.2">
      <c r="B57" s="89" t="s">
        <v>94</v>
      </c>
      <c r="D57" s="5" t="s">
        <v>95</v>
      </c>
    </row>
    <row r="58" spans="2:4" x14ac:dyDescent="0.2">
      <c r="B58" s="90" t="s">
        <v>94</v>
      </c>
      <c r="D58" s="5" t="s">
        <v>96</v>
      </c>
    </row>
    <row r="60" spans="2:4" x14ac:dyDescent="0.2">
      <c r="B60" s="79" t="s">
        <v>97</v>
      </c>
    </row>
    <row r="61" spans="2:4" x14ac:dyDescent="0.2">
      <c r="B61" s="91" t="s">
        <v>98</v>
      </c>
      <c r="D61" s="5" t="s">
        <v>99</v>
      </c>
    </row>
    <row r="62" spans="2:4" x14ac:dyDescent="0.2">
      <c r="B62" s="92" t="s">
        <v>100</v>
      </c>
      <c r="D62" s="5" t="s">
        <v>101</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AB171-7F3A-42EC-9B5A-60FB76CC3F5C}">
  <sheetPr>
    <tabColor rgb="FFCCC8D9"/>
  </sheetPr>
  <dimension ref="B2:G14"/>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5" customWidth="1"/>
    <col min="2" max="2" width="7.5703125" style="5" customWidth="1"/>
    <col min="3" max="3" width="44.85546875" style="5" bestFit="1" customWidth="1"/>
    <col min="4" max="4" width="47.5703125" style="5" bestFit="1" customWidth="1"/>
    <col min="5" max="5" width="36.28515625" style="5" customWidth="1"/>
    <col min="6" max="6" width="40.7109375" style="5" customWidth="1"/>
    <col min="7" max="7" width="4.5703125" style="5" customWidth="1"/>
    <col min="8" max="8" width="43.42578125" style="5" customWidth="1"/>
    <col min="9" max="9" width="28.7109375" style="5" customWidth="1"/>
    <col min="10" max="10" width="18.42578125" style="5" customWidth="1"/>
    <col min="11" max="12" width="58.42578125" style="5" customWidth="1"/>
    <col min="13" max="16384" width="9.140625" style="5"/>
  </cols>
  <sheetData>
    <row r="2" spans="2:7" s="1" customFormat="1" ht="18" x14ac:dyDescent="0.2">
      <c r="B2" s="1" t="s">
        <v>106</v>
      </c>
    </row>
    <row r="4" spans="2:7" s="6" customFormat="1" x14ac:dyDescent="0.2">
      <c r="B4" s="6" t="s">
        <v>107</v>
      </c>
    </row>
    <row r="6" spans="2:7" x14ac:dyDescent="0.2">
      <c r="B6" s="79" t="s">
        <v>108</v>
      </c>
    </row>
    <row r="7" spans="2:7" x14ac:dyDescent="0.2">
      <c r="B7" s="79" t="s">
        <v>109</v>
      </c>
    </row>
    <row r="9" spans="2:7" ht="15" x14ac:dyDescent="0.2">
      <c r="B9" s="93" t="s">
        <v>110</v>
      </c>
      <c r="C9" s="93" t="s">
        <v>111</v>
      </c>
      <c r="D9" s="93" t="s">
        <v>112</v>
      </c>
      <c r="E9" s="93" t="s">
        <v>113</v>
      </c>
      <c r="F9" s="93" t="s">
        <v>114</v>
      </c>
    </row>
    <row r="10" spans="2:7" x14ac:dyDescent="0.2">
      <c r="B10" s="94"/>
      <c r="C10" s="94" t="s">
        <v>115</v>
      </c>
      <c r="D10" s="94" t="s">
        <v>116</v>
      </c>
      <c r="E10" s="94" t="s">
        <v>117</v>
      </c>
      <c r="F10" s="94" t="s">
        <v>118</v>
      </c>
    </row>
    <row r="11" spans="2:7" x14ac:dyDescent="0.2">
      <c r="B11" s="95">
        <v>1</v>
      </c>
      <c r="C11" s="95" t="s">
        <v>119</v>
      </c>
      <c r="D11" s="96" t="s">
        <v>120</v>
      </c>
      <c r="E11" s="95"/>
      <c r="F11" s="96"/>
      <c r="G11" s="5" t="s">
        <v>14</v>
      </c>
    </row>
    <row r="12" spans="2:7" x14ac:dyDescent="0.2">
      <c r="B12" s="95">
        <v>2</v>
      </c>
      <c r="C12" s="95" t="s">
        <v>121</v>
      </c>
      <c r="D12" s="95" t="s">
        <v>122</v>
      </c>
      <c r="E12" s="97"/>
      <c r="F12" s="95"/>
      <c r="G12" s="5" t="s">
        <v>14</v>
      </c>
    </row>
    <row r="13" spans="2:7" x14ac:dyDescent="0.2">
      <c r="B13" s="95">
        <v>3</v>
      </c>
      <c r="C13" s="95" t="s">
        <v>124</v>
      </c>
      <c r="D13" s="95" t="s">
        <v>124</v>
      </c>
      <c r="E13" s="95" t="s">
        <v>123</v>
      </c>
      <c r="F13" s="95"/>
    </row>
    <row r="14" spans="2:7" ht="13.5" customHeight="1" x14ac:dyDescent="0.2">
      <c r="B14" s="95">
        <v>4</v>
      </c>
      <c r="C14" s="95" t="s">
        <v>125</v>
      </c>
      <c r="D14" s="95" t="s">
        <v>125</v>
      </c>
      <c r="E14" s="98"/>
      <c r="F14" s="95"/>
    </row>
  </sheetData>
  <hyperlinks>
    <hyperlink ref="D11" r:id="rId1" location="/CBS/nl/dataset/83131ned/table?fromstatweb" xr:uid="{3263C1F1-DE58-4FD3-8F4D-D26EF362DAD2}"/>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44BD9-47DE-490F-A6CE-C2317FE87B5C}">
  <sheetPr>
    <tabColor rgb="FFCCFFFF"/>
  </sheetPr>
  <dimension ref="B2:O45"/>
  <sheetViews>
    <sheetView showGridLines="0" zoomScale="85" zoomScaleNormal="85" workbookViewId="0">
      <pane xSplit="4" ySplit="7" topLeftCell="E8" activePane="bottomRight" state="frozen"/>
      <selection pane="topRight" activeCell="E1" sqref="E1"/>
      <selection pane="bottomLeft" activeCell="A10" sqref="A10"/>
      <selection pane="bottomRight" activeCell="E8" sqref="E8"/>
    </sheetView>
  </sheetViews>
  <sheetFormatPr defaultRowHeight="12.75" x14ac:dyDescent="0.2"/>
  <cols>
    <col min="1" max="1" width="2.7109375" style="2" customWidth="1"/>
    <col min="2" max="2" width="74.5703125" style="2" customWidth="1"/>
    <col min="3" max="3" width="2.7109375" style="2" customWidth="1"/>
    <col min="4" max="4" width="20.5703125" style="2" customWidth="1"/>
    <col min="5" max="5" width="2.7109375" style="2" customWidth="1"/>
    <col min="6" max="6" width="16.5703125" style="2" bestFit="1" customWidth="1"/>
    <col min="7" max="7" width="2.7109375" style="2" customWidth="1"/>
    <col min="8" max="8" width="17.28515625" style="2" customWidth="1"/>
    <col min="9" max="13" width="14.7109375" style="2" customWidth="1"/>
    <col min="14" max="14" width="9.140625" style="2" customWidth="1"/>
    <col min="15" max="16384" width="9.140625" style="2"/>
  </cols>
  <sheetData>
    <row r="2" spans="2:13" s="1" customFormat="1" ht="18.75" customHeight="1" x14ac:dyDescent="0.2">
      <c r="B2" s="1" t="s">
        <v>24</v>
      </c>
    </row>
    <row r="4" spans="2:13" s="3" customFormat="1" x14ac:dyDescent="0.2">
      <c r="B4" s="3" t="s">
        <v>0</v>
      </c>
    </row>
    <row r="5" spans="2:13" ht="79.5" customHeight="1" x14ac:dyDescent="0.2">
      <c r="B5" s="99" t="s">
        <v>140</v>
      </c>
      <c r="C5" s="99"/>
      <c r="D5" s="99"/>
      <c r="E5" s="18"/>
      <c r="F5" s="18"/>
      <c r="G5" s="18"/>
      <c r="H5" s="18"/>
      <c r="I5" s="18"/>
      <c r="J5" s="18"/>
      <c r="K5" s="18"/>
      <c r="L5" s="13"/>
    </row>
    <row r="7" spans="2:13" s="6" customFormat="1" ht="12.75" customHeight="1" x14ac:dyDescent="0.2">
      <c r="B7" s="6" t="s">
        <v>16</v>
      </c>
      <c r="D7" s="6" t="s">
        <v>25</v>
      </c>
      <c r="F7" s="6" t="s">
        <v>17</v>
      </c>
      <c r="H7" s="7">
        <v>2021</v>
      </c>
      <c r="I7" s="7">
        <v>2022</v>
      </c>
      <c r="J7" s="7">
        <v>2023</v>
      </c>
      <c r="K7" s="7">
        <v>2024</v>
      </c>
      <c r="L7" s="7">
        <v>2025</v>
      </c>
      <c r="M7" s="7">
        <v>2026</v>
      </c>
    </row>
    <row r="8" spans="2:13" ht="12.75" customHeight="1" x14ac:dyDescent="0.2">
      <c r="B8" s="19"/>
      <c r="C8" s="32"/>
      <c r="D8" s="32"/>
      <c r="E8" s="19"/>
      <c r="F8" s="19"/>
      <c r="G8" s="19"/>
      <c r="H8" s="19"/>
      <c r="I8" s="18"/>
      <c r="J8" s="18"/>
      <c r="K8" s="18"/>
      <c r="L8" s="13"/>
    </row>
    <row r="9" spans="2:13" ht="12.75" customHeight="1" x14ac:dyDescent="0.2">
      <c r="B9" s="19"/>
      <c r="C9" s="32"/>
      <c r="D9" s="32"/>
      <c r="E9" s="19"/>
      <c r="F9" s="19"/>
      <c r="G9" s="19"/>
      <c r="H9" s="19"/>
      <c r="I9" s="18"/>
      <c r="J9" s="18"/>
      <c r="K9" s="18"/>
      <c r="L9" s="13"/>
    </row>
    <row r="10" spans="2:13" s="6" customFormat="1" ht="12" customHeight="1" x14ac:dyDescent="0.2">
      <c r="B10" s="6" t="s">
        <v>18</v>
      </c>
    </row>
    <row r="12" spans="2:13" x14ac:dyDescent="0.2">
      <c r="B12" s="2" t="s">
        <v>34</v>
      </c>
      <c r="D12" s="2" t="s">
        <v>26</v>
      </c>
      <c r="F12" s="14">
        <f>'2) Reguleringsparameters'!F15</f>
        <v>2.1999999999999999E-2</v>
      </c>
    </row>
    <row r="14" spans="2:13" x14ac:dyDescent="0.2">
      <c r="B14" s="2" t="s">
        <v>28</v>
      </c>
      <c r="D14" s="2" t="s">
        <v>26</v>
      </c>
      <c r="F14" s="14">
        <f>'2) Reguleringsparameters'!I17</f>
        <v>1.7999999999999999E-2</v>
      </c>
    </row>
    <row r="16" spans="2:13" x14ac:dyDescent="0.2">
      <c r="B16" s="2" t="s">
        <v>35</v>
      </c>
      <c r="D16" s="2" t="s">
        <v>26</v>
      </c>
      <c r="F16" s="14">
        <f>'2) Reguleringsparameters'!F19</f>
        <v>0.5</v>
      </c>
    </row>
    <row r="18" spans="2:15" x14ac:dyDescent="0.2">
      <c r="B18" s="2" t="s">
        <v>128</v>
      </c>
      <c r="H18" s="21">
        <f>'2) Reguleringsparameters'!H23</f>
        <v>173207060.43163985</v>
      </c>
    </row>
    <row r="19" spans="2:15" x14ac:dyDescent="0.2">
      <c r="B19" s="2" t="s">
        <v>129</v>
      </c>
      <c r="H19" s="21">
        <f>'2) Reguleringsparameters'!H24</f>
        <v>2130706651.0360718</v>
      </c>
    </row>
    <row r="21" spans="2:15" x14ac:dyDescent="0.2">
      <c r="B21" s="2" t="s">
        <v>130</v>
      </c>
      <c r="H21" s="33">
        <f>H18*F16</f>
        <v>86603530.215819925</v>
      </c>
      <c r="I21" s="21">
        <f>'4) Berekening afschr. &amp; GAW'!O12</f>
        <v>87089866.125516906</v>
      </c>
      <c r="J21" s="21">
        <f>'4) Berekening afschr. &amp; GAW'!P12</f>
        <v>86620922.285807267</v>
      </c>
      <c r="K21" s="21">
        <f>'4) Berekening afschr. &amp; GAW'!Q12</f>
        <v>85711480.44965069</v>
      </c>
      <c r="L21" s="21">
        <f>'4) Berekening afschr. &amp; GAW'!R12</f>
        <v>85382273.554550201</v>
      </c>
      <c r="M21" s="21">
        <f>'4) Berekening afschr. &amp; GAW'!S12</f>
        <v>86091227.343801051</v>
      </c>
    </row>
    <row r="22" spans="2:15" x14ac:dyDescent="0.2">
      <c r="B22" s="2" t="s">
        <v>131</v>
      </c>
      <c r="H22" s="33">
        <f>H19*F16</f>
        <v>1065353325.5180359</v>
      </c>
      <c r="I22" s="21">
        <f>'4) Berekening afschr. &amp; GAW'!U12</f>
        <v>987850627.73252809</v>
      </c>
      <c r="J22" s="21">
        <f>'4) Berekening afschr. &amp; GAW'!V12</f>
        <v>910120361.09631515</v>
      </c>
      <c r="K22" s="21">
        <f>'4) Berekening afschr. &amp; GAW'!W12</f>
        <v>832599963.89652956</v>
      </c>
      <c r="L22" s="21">
        <f>'4) Berekening afschr. &amp; GAW'!X12</f>
        <v>754711090.01704788</v>
      </c>
      <c r="M22" s="21">
        <f>'4) Berekening afschr. &amp; GAW'!Y12</f>
        <v>675412262.48340142</v>
      </c>
    </row>
    <row r="24" spans="2:15" s="6" customFormat="1" x14ac:dyDescent="0.2">
      <c r="B24" s="6" t="s">
        <v>19</v>
      </c>
    </row>
    <row r="26" spans="2:15" x14ac:dyDescent="0.2">
      <c r="B26" s="2" t="s">
        <v>137</v>
      </c>
      <c r="D26" s="2" t="s">
        <v>27</v>
      </c>
      <c r="H26" s="37">
        <f>H21+H22*$F$12</f>
        <v>110041303.37721671</v>
      </c>
      <c r="I26" s="44"/>
      <c r="J26" s="44"/>
      <c r="K26" s="44"/>
      <c r="L26" s="44"/>
      <c r="M26" s="37">
        <f>M21+M22*$F$12</f>
        <v>100950297.11843589</v>
      </c>
    </row>
    <row r="27" spans="2:15" x14ac:dyDescent="0.2">
      <c r="B27" s="2" t="s">
        <v>137</v>
      </c>
      <c r="D27" s="2" t="s">
        <v>40</v>
      </c>
      <c r="H27" s="41">
        <f>H26</f>
        <v>110041303.37721671</v>
      </c>
      <c r="I27" s="44"/>
      <c r="J27" s="44"/>
      <c r="K27" s="44"/>
      <c r="L27" s="44"/>
      <c r="M27" s="37">
        <f>M26/(1+F14)^5</f>
        <v>92335501.32858865</v>
      </c>
    </row>
    <row r="28" spans="2:15" x14ac:dyDescent="0.2">
      <c r="B28" s="2" t="s">
        <v>136</v>
      </c>
      <c r="D28" s="2" t="s">
        <v>26</v>
      </c>
      <c r="F28" s="34">
        <f>1-(M27/H27)^(1/5)</f>
        <v>3.4477058995305954E-2</v>
      </c>
      <c r="I28" s="56"/>
      <c r="J28" s="56"/>
      <c r="K28" s="56"/>
      <c r="L28" s="56"/>
      <c r="M28" s="56"/>
    </row>
    <row r="29" spans="2:15" x14ac:dyDescent="0.2">
      <c r="B29" s="2" t="s">
        <v>138</v>
      </c>
      <c r="D29" s="2" t="s">
        <v>26</v>
      </c>
      <c r="F29" s="38">
        <f>IF(F28&gt;0,FLOOR(F28,0.0001), CEILING(F28,0.0001))</f>
        <v>3.44E-2</v>
      </c>
      <c r="H29" s="11"/>
      <c r="I29" s="11"/>
      <c r="J29" s="11"/>
      <c r="K29" s="11"/>
      <c r="L29" s="11"/>
      <c r="M29" s="11"/>
      <c r="N29" s="11"/>
      <c r="O29" s="11"/>
    </row>
    <row r="30" spans="2:15" x14ac:dyDescent="0.2">
      <c r="H30" s="46"/>
      <c r="I30" s="46"/>
      <c r="J30" s="46"/>
      <c r="K30" s="46"/>
      <c r="L30" s="46"/>
      <c r="M30" s="46"/>
      <c r="N30" s="11"/>
      <c r="O30" s="11"/>
    </row>
    <row r="31" spans="2:15" x14ac:dyDescent="0.2">
      <c r="H31" s="11"/>
      <c r="I31" s="11"/>
      <c r="J31" s="11"/>
      <c r="K31" s="11"/>
      <c r="L31" s="11"/>
      <c r="M31" s="11"/>
      <c r="N31" s="11"/>
      <c r="O31" s="11"/>
    </row>
    <row r="32" spans="2:15" x14ac:dyDescent="0.2">
      <c r="F32" s="36"/>
      <c r="H32" s="47"/>
      <c r="I32" s="11"/>
      <c r="J32" s="11"/>
      <c r="K32" s="11"/>
      <c r="L32" s="11"/>
      <c r="M32" s="11"/>
      <c r="N32" s="11"/>
      <c r="O32" s="11"/>
    </row>
    <row r="33" spans="6:15" x14ac:dyDescent="0.2">
      <c r="H33" s="46"/>
      <c r="I33" s="46"/>
      <c r="J33" s="46"/>
      <c r="K33" s="46"/>
      <c r="L33" s="46"/>
      <c r="M33" s="46"/>
      <c r="N33" s="11"/>
      <c r="O33" s="11"/>
    </row>
    <row r="34" spans="6:15" x14ac:dyDescent="0.2">
      <c r="F34" s="42"/>
      <c r="H34" s="11"/>
      <c r="I34" s="11"/>
      <c r="J34" s="11"/>
      <c r="K34" s="11"/>
      <c r="L34" s="11"/>
      <c r="M34" s="11"/>
      <c r="N34" s="11"/>
      <c r="O34" s="11"/>
    </row>
    <row r="35" spans="6:15" x14ac:dyDescent="0.2">
      <c r="H35" s="11"/>
      <c r="I35" s="11"/>
      <c r="J35" s="11"/>
      <c r="K35" s="11"/>
      <c r="L35" s="11"/>
      <c r="M35" s="11"/>
      <c r="N35" s="11"/>
      <c r="O35" s="11"/>
    </row>
    <row r="36" spans="6:15" x14ac:dyDescent="0.2">
      <c r="H36" s="11"/>
      <c r="I36" s="11"/>
      <c r="J36" s="11"/>
      <c r="K36" s="11"/>
      <c r="L36" s="11"/>
      <c r="M36" s="11"/>
      <c r="N36" s="11"/>
      <c r="O36" s="11"/>
    </row>
    <row r="37" spans="6:15" x14ac:dyDescent="0.2">
      <c r="H37" s="11"/>
      <c r="I37" s="11"/>
      <c r="J37" s="11"/>
      <c r="K37" s="11"/>
      <c r="L37" s="11"/>
      <c r="M37" s="11"/>
      <c r="N37" s="11"/>
      <c r="O37" s="11"/>
    </row>
    <row r="38" spans="6:15" x14ac:dyDescent="0.2">
      <c r="H38" s="11"/>
      <c r="I38" s="11"/>
      <c r="J38" s="11"/>
      <c r="K38" s="11"/>
      <c r="L38" s="11"/>
      <c r="M38" s="11"/>
      <c r="N38" s="11"/>
      <c r="O38" s="11"/>
    </row>
    <row r="39" spans="6:15" x14ac:dyDescent="0.2">
      <c r="H39" s="11"/>
      <c r="I39" s="11"/>
      <c r="J39" s="11"/>
      <c r="K39" s="11"/>
      <c r="L39" s="11"/>
      <c r="M39" s="11"/>
      <c r="N39" s="11"/>
      <c r="O39" s="11"/>
    </row>
    <row r="40" spans="6:15" x14ac:dyDescent="0.2">
      <c r="H40" s="11"/>
      <c r="I40" s="11"/>
      <c r="J40" s="11"/>
      <c r="K40" s="11"/>
      <c r="L40" s="11"/>
      <c r="M40" s="11"/>
      <c r="N40" s="11"/>
      <c r="O40" s="11"/>
    </row>
    <row r="41" spans="6:15" x14ac:dyDescent="0.2">
      <c r="H41" s="11"/>
      <c r="I41" s="11"/>
      <c r="J41" s="11"/>
      <c r="K41" s="11"/>
      <c r="L41" s="11"/>
      <c r="M41" s="11"/>
      <c r="N41" s="11"/>
      <c r="O41" s="11"/>
    </row>
    <row r="42" spans="6:15" x14ac:dyDescent="0.2">
      <c r="H42" s="11"/>
      <c r="I42" s="48"/>
      <c r="J42" s="49"/>
      <c r="K42" s="49"/>
      <c r="L42" s="49"/>
      <c r="M42" s="49"/>
      <c r="N42" s="11"/>
      <c r="O42" s="11"/>
    </row>
    <row r="43" spans="6:15" x14ac:dyDescent="0.2">
      <c r="H43" s="11"/>
      <c r="I43" s="11"/>
      <c r="J43" s="11"/>
      <c r="K43" s="11"/>
      <c r="L43" s="11"/>
      <c r="M43" s="11"/>
      <c r="N43" s="11"/>
      <c r="O43" s="11"/>
    </row>
    <row r="44" spans="6:15" x14ac:dyDescent="0.2">
      <c r="H44" s="11"/>
      <c r="I44" s="11"/>
      <c r="J44" s="11"/>
      <c r="K44" s="11"/>
      <c r="L44" s="11"/>
      <c r="M44" s="11"/>
      <c r="N44" s="11"/>
      <c r="O44" s="11"/>
    </row>
    <row r="45" spans="6:15" x14ac:dyDescent="0.2">
      <c r="H45" s="11"/>
      <c r="I45" s="11"/>
      <c r="J45" s="11"/>
      <c r="K45" s="11"/>
      <c r="L45" s="11"/>
      <c r="M45" s="11"/>
      <c r="N45" s="11"/>
      <c r="O45" s="11"/>
    </row>
  </sheetData>
  <mergeCells count="1">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68355-1FC0-4BF5-B6B6-F05944827A09}">
  <sheetPr>
    <tabColor rgb="FFCCFFCC"/>
  </sheetPr>
  <dimension ref="B2:O24"/>
  <sheetViews>
    <sheetView showGridLines="0" zoomScale="85" zoomScaleNormal="85" workbookViewId="0">
      <pane xSplit="4" ySplit="10" topLeftCell="E11" activePane="bottomRight" state="frozen"/>
      <selection pane="topRight" activeCell="E1" sqref="E1"/>
      <selection pane="bottomLeft" activeCell="A9" sqref="A9"/>
      <selection pane="bottomRight" activeCell="E11" sqref="E11"/>
    </sheetView>
  </sheetViews>
  <sheetFormatPr defaultRowHeight="12.75" x14ac:dyDescent="0.2"/>
  <cols>
    <col min="1" max="1" width="2.7109375" style="2" customWidth="1"/>
    <col min="2" max="2" width="56.5703125" style="2" customWidth="1"/>
    <col min="3" max="3" width="2.7109375" style="2" customWidth="1"/>
    <col min="4" max="4" width="14.42578125" style="2" customWidth="1"/>
    <col min="5" max="5" width="2.7109375" style="2" customWidth="1"/>
    <col min="6" max="6" width="12.7109375" style="2" bestFit="1" customWidth="1"/>
    <col min="7" max="7" width="2.7109375" style="2" customWidth="1"/>
    <col min="8" max="9" width="17.28515625" style="20" customWidth="1"/>
    <col min="10" max="12" width="17.28515625" style="2" customWidth="1"/>
    <col min="13" max="13" width="14.7109375" style="2" customWidth="1"/>
    <col min="14" max="14" width="2.7109375" style="2" customWidth="1"/>
    <col min="15" max="16" width="14.7109375" style="2" customWidth="1"/>
    <col min="17" max="16384" width="9.140625" style="2"/>
  </cols>
  <sheetData>
    <row r="2" spans="2:15" s="1" customFormat="1" ht="18" x14ac:dyDescent="0.2">
      <c r="B2" s="1" t="s">
        <v>135</v>
      </c>
    </row>
    <row r="4" spans="2:15" s="3" customFormat="1" x14ac:dyDescent="0.2">
      <c r="B4" s="3" t="s">
        <v>15</v>
      </c>
    </row>
    <row r="5" spans="2:15" ht="65.25" customHeight="1" x14ac:dyDescent="0.2">
      <c r="B5" s="99" t="s">
        <v>132</v>
      </c>
      <c r="C5" s="99"/>
      <c r="D5" s="99"/>
      <c r="E5" s="18"/>
      <c r="F5" s="18"/>
      <c r="G5" s="18"/>
      <c r="H5" s="18"/>
      <c r="I5" s="18"/>
      <c r="J5" s="18"/>
      <c r="K5" s="18"/>
      <c r="L5" s="18"/>
      <c r="M5" s="18"/>
      <c r="N5" s="18"/>
      <c r="O5" s="13"/>
    </row>
    <row r="6" spans="2:15" x14ac:dyDescent="0.2">
      <c r="B6" s="19"/>
      <c r="C6" s="32"/>
      <c r="D6" s="32"/>
      <c r="E6" s="19"/>
      <c r="F6" s="19"/>
      <c r="G6" s="19"/>
      <c r="H6" s="19"/>
      <c r="I6" s="19"/>
      <c r="J6" s="19"/>
      <c r="K6" s="19"/>
      <c r="L6" s="18"/>
      <c r="M6" s="18"/>
      <c r="N6" s="18"/>
      <c r="O6" s="13"/>
    </row>
    <row r="7" spans="2:15" x14ac:dyDescent="0.2">
      <c r="B7" s="55" t="s">
        <v>38</v>
      </c>
      <c r="C7" s="45"/>
      <c r="D7" s="45"/>
      <c r="E7" s="45"/>
      <c r="F7" s="45"/>
      <c r="G7" s="45"/>
      <c r="H7" s="45"/>
      <c r="I7" s="45"/>
      <c r="J7" s="45"/>
      <c r="K7" s="45"/>
      <c r="L7" s="18"/>
      <c r="M7" s="18"/>
      <c r="N7" s="18"/>
      <c r="O7" s="13"/>
    </row>
    <row r="8" spans="2:15" ht="38.25" x14ac:dyDescent="0.2">
      <c r="B8" s="45" t="s">
        <v>126</v>
      </c>
      <c r="C8" s="45"/>
      <c r="D8" s="45"/>
      <c r="E8" s="45"/>
      <c r="F8" s="45"/>
      <c r="G8" s="45"/>
      <c r="H8" s="45"/>
      <c r="I8" s="45"/>
      <c r="J8" s="45"/>
      <c r="K8" s="45"/>
      <c r="L8" s="18"/>
      <c r="M8" s="18"/>
      <c r="N8" s="18"/>
      <c r="O8" s="13"/>
    </row>
    <row r="9" spans="2:15" x14ac:dyDescent="0.2">
      <c r="B9" s="45"/>
      <c r="C9" s="45"/>
      <c r="D9" s="45"/>
      <c r="E9" s="45"/>
      <c r="F9" s="45"/>
      <c r="G9" s="45"/>
      <c r="H9" s="45"/>
      <c r="I9" s="45"/>
      <c r="J9" s="45"/>
      <c r="K9" s="45"/>
      <c r="L9" s="18"/>
      <c r="M9" s="18"/>
      <c r="N9" s="18"/>
      <c r="O9" s="13"/>
    </row>
    <row r="10" spans="2:15" s="6" customFormat="1" x14ac:dyDescent="0.2">
      <c r="B10" s="6" t="s">
        <v>16</v>
      </c>
      <c r="D10" s="6" t="s">
        <v>25</v>
      </c>
      <c r="F10" s="6" t="s">
        <v>17</v>
      </c>
      <c r="H10" s="7">
        <v>2021</v>
      </c>
      <c r="I10" s="7">
        <v>2022</v>
      </c>
      <c r="J10" s="7">
        <v>2023</v>
      </c>
      <c r="K10" s="7">
        <v>2024</v>
      </c>
      <c r="L10" s="7">
        <v>2025</v>
      </c>
      <c r="M10" s="7">
        <v>2026</v>
      </c>
      <c r="O10" s="6" t="s">
        <v>30</v>
      </c>
    </row>
    <row r="11" spans="2:15" ht="12.75" customHeight="1" x14ac:dyDescent="0.2">
      <c r="B11" s="19"/>
      <c r="C11" s="32"/>
      <c r="D11" s="32"/>
      <c r="E11" s="19"/>
      <c r="F11" s="19"/>
      <c r="G11" s="19"/>
      <c r="H11" s="18"/>
      <c r="I11" s="18"/>
      <c r="J11" s="18"/>
      <c r="K11" s="18"/>
      <c r="L11" s="18"/>
      <c r="M11" s="18"/>
      <c r="N11" s="18"/>
      <c r="O11" s="13"/>
    </row>
    <row r="12" spans="2:15" ht="12.75" customHeight="1" x14ac:dyDescent="0.2">
      <c r="B12" s="19"/>
      <c r="C12" s="32"/>
      <c r="D12" s="32"/>
      <c r="E12" s="19"/>
      <c r="F12" s="19"/>
      <c r="G12" s="19"/>
      <c r="H12" s="19"/>
      <c r="I12" s="19"/>
      <c r="J12" s="19"/>
      <c r="K12" s="19"/>
      <c r="L12" s="18"/>
      <c r="M12" s="18"/>
      <c r="N12" s="18"/>
      <c r="O12" s="13"/>
    </row>
    <row r="13" spans="2:15" s="6" customFormat="1" ht="12" customHeight="1" x14ac:dyDescent="0.2">
      <c r="B13" s="6" t="s">
        <v>20</v>
      </c>
    </row>
    <row r="14" spans="2:15" x14ac:dyDescent="0.2">
      <c r="H14" s="2"/>
      <c r="I14" s="2"/>
    </row>
    <row r="15" spans="2:15" x14ac:dyDescent="0.2">
      <c r="B15" s="2" t="s">
        <v>34</v>
      </c>
      <c r="D15" s="2" t="s">
        <v>26</v>
      </c>
      <c r="F15" s="22">
        <v>2.1999999999999999E-2</v>
      </c>
      <c r="J15" s="20"/>
      <c r="K15" s="20"/>
      <c r="L15" s="20"/>
      <c r="M15" s="20"/>
      <c r="N15" s="20"/>
      <c r="O15" s="43" t="s">
        <v>31</v>
      </c>
    </row>
    <row r="16" spans="2:15" x14ac:dyDescent="0.2">
      <c r="H16" s="2"/>
      <c r="I16" s="2"/>
    </row>
    <row r="17" spans="2:15" x14ac:dyDescent="0.2">
      <c r="B17" s="2" t="s">
        <v>3</v>
      </c>
      <c r="D17" s="2" t="s">
        <v>26</v>
      </c>
      <c r="H17" s="22">
        <v>7.0000000000000001E-3</v>
      </c>
      <c r="I17" s="22">
        <v>1.7999999999999999E-2</v>
      </c>
      <c r="J17" s="22">
        <v>1.7999999999999999E-2</v>
      </c>
      <c r="K17" s="22">
        <v>1.7999999999999999E-2</v>
      </c>
      <c r="L17" s="22">
        <v>1.7999999999999999E-2</v>
      </c>
      <c r="M17" s="22">
        <v>1.7999999999999999E-2</v>
      </c>
      <c r="O17" s="2" t="s">
        <v>32</v>
      </c>
    </row>
    <row r="18" spans="2:15" x14ac:dyDescent="0.2">
      <c r="H18" s="2"/>
      <c r="I18" s="2"/>
    </row>
    <row r="19" spans="2:15" x14ac:dyDescent="0.2">
      <c r="B19" s="2" t="s">
        <v>35</v>
      </c>
      <c r="D19" s="2" t="s">
        <v>26</v>
      </c>
      <c r="F19" s="22">
        <v>0.5</v>
      </c>
      <c r="H19" s="2"/>
      <c r="I19" s="2"/>
      <c r="O19" s="43" t="s">
        <v>36</v>
      </c>
    </row>
    <row r="20" spans="2:15" x14ac:dyDescent="0.2">
      <c r="H20" s="2"/>
      <c r="I20" s="2"/>
    </row>
    <row r="21" spans="2:15" s="6" customFormat="1" x14ac:dyDescent="0.2">
      <c r="B21" s="6" t="s">
        <v>21</v>
      </c>
      <c r="H21" s="7"/>
      <c r="I21" s="7"/>
      <c r="J21" s="7"/>
      <c r="K21" s="7"/>
      <c r="L21" s="7"/>
      <c r="M21" s="7"/>
    </row>
    <row r="22" spans="2:15" x14ac:dyDescent="0.2">
      <c r="I22" s="2"/>
    </row>
    <row r="23" spans="2:15" x14ac:dyDescent="0.2">
      <c r="B23" s="2" t="s">
        <v>128</v>
      </c>
      <c r="D23" s="2" t="s">
        <v>27</v>
      </c>
      <c r="H23" s="74">
        <v>173207060.43163985</v>
      </c>
      <c r="I23" s="2"/>
      <c r="O23" s="2" t="s">
        <v>33</v>
      </c>
    </row>
    <row r="24" spans="2:15" x14ac:dyDescent="0.2">
      <c r="B24" s="2" t="s">
        <v>129</v>
      </c>
      <c r="D24" s="2" t="s">
        <v>27</v>
      </c>
      <c r="H24" s="74">
        <v>2130706651.0360718</v>
      </c>
      <c r="I24" s="2"/>
    </row>
  </sheetData>
  <mergeCells count="1">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A6187-70CA-4110-AE5F-2092FA997ABE}">
  <sheetPr>
    <tabColor rgb="FFCCFFCC"/>
  </sheetPr>
  <dimension ref="B2:K1034"/>
  <sheetViews>
    <sheetView showGridLines="0" zoomScale="85" zoomScaleNormal="85" workbookViewId="0">
      <pane xSplit="2" ySplit="11" topLeftCell="C12" activePane="bottomRight" state="frozen"/>
      <selection pane="topRight" activeCell="C1" sqref="C1"/>
      <selection pane="bottomLeft" activeCell="A9" sqref="A9"/>
      <selection pane="bottomRight" activeCell="C12" sqref="C12"/>
    </sheetView>
  </sheetViews>
  <sheetFormatPr defaultRowHeight="12.75" x14ac:dyDescent="0.2"/>
  <cols>
    <col min="1" max="1" width="2.7109375" style="2" customWidth="1"/>
    <col min="2" max="2" width="61.42578125" style="2" customWidth="1"/>
    <col min="3" max="3" width="2.7109375" style="2" customWidth="1"/>
    <col min="4" max="4" width="21.28515625" style="20" customWidth="1"/>
    <col min="5" max="5" width="20.5703125" style="20" customWidth="1"/>
    <col min="6" max="6" width="14.5703125" style="2" customWidth="1"/>
    <col min="7" max="7" width="2.7109375" style="2" customWidth="1"/>
    <col min="8" max="9" width="14.7109375" style="2" customWidth="1"/>
    <col min="10" max="10" width="2.7109375" style="2" customWidth="1"/>
    <col min="11" max="12" width="14.7109375" style="2" customWidth="1"/>
    <col min="13" max="16384" width="9.140625" style="2"/>
  </cols>
  <sheetData>
    <row r="2" spans="2:11" s="1" customFormat="1" ht="18" x14ac:dyDescent="0.2">
      <c r="B2" s="1" t="s">
        <v>20</v>
      </c>
    </row>
    <row r="4" spans="2:11" s="3" customFormat="1" x14ac:dyDescent="0.2">
      <c r="B4" s="3" t="s">
        <v>15</v>
      </c>
    </row>
    <row r="5" spans="2:11" ht="81.75" customHeight="1" x14ac:dyDescent="0.2">
      <c r="B5" s="18" t="s">
        <v>133</v>
      </c>
      <c r="C5" s="18"/>
      <c r="D5" s="18"/>
      <c r="E5" s="18"/>
      <c r="F5" s="18"/>
      <c r="G5" s="18"/>
      <c r="H5" s="18"/>
      <c r="I5" s="18"/>
      <c r="J5" s="18"/>
      <c r="K5" s="13"/>
    </row>
    <row r="6" spans="2:11" x14ac:dyDescent="0.2">
      <c r="B6" s="45"/>
      <c r="C6" s="45"/>
      <c r="D6" s="45"/>
      <c r="E6" s="45"/>
      <c r="F6" s="45"/>
      <c r="G6" s="45"/>
      <c r="H6" s="18"/>
      <c r="I6" s="18"/>
      <c r="J6" s="18"/>
      <c r="K6" s="13"/>
    </row>
    <row r="7" spans="2:11" x14ac:dyDescent="0.2">
      <c r="B7" s="55" t="s">
        <v>38</v>
      </c>
      <c r="C7" s="50"/>
      <c r="D7" s="50"/>
      <c r="E7" s="50"/>
      <c r="F7" s="50"/>
      <c r="G7" s="50"/>
      <c r="H7" s="18"/>
      <c r="I7" s="18"/>
      <c r="J7" s="18"/>
      <c r="K7" s="13"/>
    </row>
    <row r="8" spans="2:11" ht="61.5" customHeight="1" x14ac:dyDescent="0.2">
      <c r="B8" s="50" t="s">
        <v>134</v>
      </c>
      <c r="C8" s="50"/>
      <c r="D8" s="50"/>
      <c r="E8" s="50"/>
      <c r="F8" s="50"/>
      <c r="G8" s="50"/>
      <c r="H8" s="18"/>
      <c r="I8" s="18"/>
      <c r="J8" s="18"/>
      <c r="K8" s="13"/>
    </row>
    <row r="9" spans="2:11" x14ac:dyDescent="0.2">
      <c r="B9" s="50"/>
      <c r="C9" s="50"/>
      <c r="D9" s="50"/>
      <c r="E9" s="50"/>
      <c r="F9" s="50"/>
      <c r="G9" s="50"/>
      <c r="H9" s="18"/>
      <c r="I9" s="18"/>
      <c r="J9" s="18"/>
      <c r="K9" s="13"/>
    </row>
    <row r="10" spans="2:11" s="27" customFormat="1" x14ac:dyDescent="0.2">
      <c r="B10" s="27" t="s">
        <v>21</v>
      </c>
    </row>
    <row r="11" spans="2:11" s="28" customFormat="1" ht="38.25" x14ac:dyDescent="0.2">
      <c r="B11" s="28" t="s">
        <v>11</v>
      </c>
      <c r="D11" s="29" t="s">
        <v>12</v>
      </c>
      <c r="E11" s="29" t="s">
        <v>22</v>
      </c>
      <c r="F11" s="29" t="s">
        <v>13</v>
      </c>
      <c r="H11" s="28" t="s">
        <v>30</v>
      </c>
    </row>
    <row r="12" spans="2:11" x14ac:dyDescent="0.2">
      <c r="D12" s="2"/>
      <c r="E12" s="2"/>
    </row>
    <row r="13" spans="2:11" x14ac:dyDescent="0.2">
      <c r="B13" s="23">
        <v>1</v>
      </c>
      <c r="C13" s="39"/>
      <c r="D13" s="26">
        <v>353891932.2973876</v>
      </c>
      <c r="E13" s="25">
        <v>7.1805543196153394</v>
      </c>
      <c r="F13" s="24">
        <v>2029</v>
      </c>
      <c r="H13" s="2" t="s">
        <v>33</v>
      </c>
    </row>
    <row r="14" spans="2:11" x14ac:dyDescent="0.2">
      <c r="B14" s="23">
        <v>2</v>
      </c>
      <c r="C14" s="39"/>
      <c r="D14" s="26">
        <v>13278462.279293872</v>
      </c>
      <c r="E14" s="25">
        <v>29.5</v>
      </c>
      <c r="F14" s="24">
        <v>2051</v>
      </c>
    </row>
    <row r="15" spans="2:11" x14ac:dyDescent="0.2">
      <c r="B15" s="23">
        <v>3</v>
      </c>
      <c r="C15" s="39"/>
      <c r="D15" s="26">
        <v>3738142.6343887663</v>
      </c>
      <c r="E15" s="25">
        <v>19.5</v>
      </c>
      <c r="F15" s="24">
        <v>2041</v>
      </c>
    </row>
    <row r="16" spans="2:11" x14ac:dyDescent="0.2">
      <c r="B16" s="23">
        <v>4</v>
      </c>
      <c r="C16" s="39"/>
      <c r="D16" s="26">
        <v>18819.168522629159</v>
      </c>
      <c r="E16" s="25">
        <v>9.5</v>
      </c>
      <c r="F16" s="24">
        <v>2031</v>
      </c>
    </row>
    <row r="17" spans="2:6" x14ac:dyDescent="0.2">
      <c r="B17" s="23">
        <v>5</v>
      </c>
      <c r="C17" s="39"/>
      <c r="D17" s="26">
        <v>197134.99795146735</v>
      </c>
      <c r="E17" s="25">
        <v>4.5</v>
      </c>
      <c r="F17" s="24">
        <v>2026</v>
      </c>
    </row>
    <row r="18" spans="2:6" x14ac:dyDescent="0.2">
      <c r="B18" s="23">
        <v>6</v>
      </c>
      <c r="C18" s="39"/>
      <c r="D18" s="26">
        <v>4.3213621934931707E-11</v>
      </c>
      <c r="E18" s="25">
        <v>0</v>
      </c>
      <c r="F18" s="24">
        <v>2011</v>
      </c>
    </row>
    <row r="19" spans="2:6" x14ac:dyDescent="0.2">
      <c r="B19" s="23">
        <v>7</v>
      </c>
      <c r="C19" s="39"/>
      <c r="D19" s="26">
        <v>172475.05714284268</v>
      </c>
      <c r="E19" s="25">
        <v>0</v>
      </c>
      <c r="F19" s="24">
        <v>2011</v>
      </c>
    </row>
    <row r="20" spans="2:6" x14ac:dyDescent="0.2">
      <c r="B20" s="23">
        <v>8</v>
      </c>
      <c r="C20" s="39"/>
      <c r="D20" s="26">
        <v>9794602.9048911482</v>
      </c>
      <c r="E20" s="25">
        <v>30.5</v>
      </c>
      <c r="F20" s="24">
        <v>2052</v>
      </c>
    </row>
    <row r="21" spans="2:6" x14ac:dyDescent="0.2">
      <c r="B21" s="23">
        <v>9</v>
      </c>
      <c r="C21" s="39"/>
      <c r="D21" s="26">
        <v>3248081.1318163034</v>
      </c>
      <c r="E21" s="25">
        <v>20.5</v>
      </c>
      <c r="F21" s="24">
        <v>2042</v>
      </c>
    </row>
    <row r="22" spans="2:6" x14ac:dyDescent="0.2">
      <c r="B22" s="23">
        <v>10</v>
      </c>
      <c r="C22" s="39"/>
      <c r="D22" s="26">
        <v>35639.558681588227</v>
      </c>
      <c r="E22" s="25">
        <v>10.5</v>
      </c>
      <c r="F22" s="24">
        <v>2032</v>
      </c>
    </row>
    <row r="23" spans="2:6" x14ac:dyDescent="0.2">
      <c r="B23" s="23">
        <v>11</v>
      </c>
      <c r="C23" s="39"/>
      <c r="D23" s="26">
        <v>54685.866359532054</v>
      </c>
      <c r="E23" s="25">
        <v>5.5</v>
      </c>
      <c r="F23" s="24">
        <v>2027</v>
      </c>
    </row>
    <row r="24" spans="2:6" x14ac:dyDescent="0.2">
      <c r="B24" s="23">
        <v>12</v>
      </c>
      <c r="C24" s="39"/>
      <c r="D24" s="26">
        <v>6.0650697452535722E-10</v>
      </c>
      <c r="E24" s="25">
        <v>0</v>
      </c>
      <c r="F24" s="24">
        <v>2012</v>
      </c>
    </row>
    <row r="25" spans="2:6" x14ac:dyDescent="0.2">
      <c r="B25" s="23">
        <v>13</v>
      </c>
      <c r="C25" s="39"/>
      <c r="D25" s="26">
        <v>1.9437050579935986E-2</v>
      </c>
      <c r="E25" s="25">
        <v>0</v>
      </c>
      <c r="F25" s="24">
        <v>2011</v>
      </c>
    </row>
    <row r="26" spans="2:6" x14ac:dyDescent="0.2">
      <c r="B26" s="23">
        <v>14</v>
      </c>
      <c r="C26" s="39"/>
      <c r="D26" s="26">
        <v>5073905.587758828</v>
      </c>
      <c r="E26" s="25">
        <v>31.5</v>
      </c>
      <c r="F26" s="24">
        <v>2053</v>
      </c>
    </row>
    <row r="27" spans="2:6" x14ac:dyDescent="0.2">
      <c r="B27" s="23">
        <v>15</v>
      </c>
      <c r="C27" s="39"/>
      <c r="D27" s="26">
        <v>2945346.7021622956</v>
      </c>
      <c r="E27" s="25">
        <v>21.5</v>
      </c>
      <c r="F27" s="24">
        <v>2043</v>
      </c>
    </row>
    <row r="28" spans="2:6" x14ac:dyDescent="0.2">
      <c r="B28" s="23">
        <v>16</v>
      </c>
      <c r="C28" s="39"/>
      <c r="D28" s="26">
        <v>34155.558917045651</v>
      </c>
      <c r="E28" s="25">
        <v>11.5</v>
      </c>
      <c r="F28" s="24">
        <v>2033</v>
      </c>
    </row>
    <row r="29" spans="2:6" x14ac:dyDescent="0.2">
      <c r="B29" s="23">
        <v>17</v>
      </c>
      <c r="C29" s="39"/>
      <c r="D29" s="26">
        <v>134533.51970999857</v>
      </c>
      <c r="E29" s="25">
        <v>6.5</v>
      </c>
      <c r="F29" s="24">
        <v>2028</v>
      </c>
    </row>
    <row r="30" spans="2:6" x14ac:dyDescent="0.2">
      <c r="B30" s="23">
        <v>18</v>
      </c>
      <c r="C30" s="39"/>
      <c r="D30" s="26">
        <v>2.1505064595083023E-10</v>
      </c>
      <c r="E30" s="25">
        <v>0</v>
      </c>
      <c r="F30" s="24">
        <v>2013</v>
      </c>
    </row>
    <row r="31" spans="2:6" x14ac:dyDescent="0.2">
      <c r="B31" s="23">
        <v>19</v>
      </c>
      <c r="C31" s="39"/>
      <c r="D31" s="26">
        <v>-3.486812230541987E-9</v>
      </c>
      <c r="E31" s="25">
        <v>0</v>
      </c>
      <c r="F31" s="24">
        <v>2011</v>
      </c>
    </row>
    <row r="32" spans="2:6" x14ac:dyDescent="0.2">
      <c r="B32" s="23">
        <v>20</v>
      </c>
      <c r="C32" s="39"/>
      <c r="D32" s="26">
        <v>138783.7916749072</v>
      </c>
      <c r="E32" s="25">
        <v>0</v>
      </c>
      <c r="F32" s="24">
        <v>2011</v>
      </c>
    </row>
    <row r="33" spans="2:6" x14ac:dyDescent="0.2">
      <c r="B33" s="23">
        <v>21</v>
      </c>
      <c r="C33" s="39"/>
      <c r="D33" s="26">
        <v>5901584.5846288167</v>
      </c>
      <c r="E33" s="25">
        <v>32.5</v>
      </c>
      <c r="F33" s="24">
        <v>2054</v>
      </c>
    </row>
    <row r="34" spans="2:6" x14ac:dyDescent="0.2">
      <c r="B34" s="23">
        <v>22</v>
      </c>
      <c r="C34" s="39"/>
      <c r="D34" s="26">
        <v>3205838.3316255584</v>
      </c>
      <c r="E34" s="25">
        <v>22.5</v>
      </c>
      <c r="F34" s="24">
        <v>2044</v>
      </c>
    </row>
    <row r="35" spans="2:6" x14ac:dyDescent="0.2">
      <c r="B35" s="23">
        <v>23</v>
      </c>
      <c r="C35" s="39"/>
      <c r="D35" s="26">
        <v>282892.33243965486</v>
      </c>
      <c r="E35" s="25">
        <v>12.5</v>
      </c>
      <c r="F35" s="24">
        <v>2034</v>
      </c>
    </row>
    <row r="36" spans="2:6" x14ac:dyDescent="0.2">
      <c r="B36" s="23">
        <v>24</v>
      </c>
      <c r="C36" s="39"/>
      <c r="D36" s="26">
        <v>38235.82306228322</v>
      </c>
      <c r="E36" s="25">
        <v>7.5</v>
      </c>
      <c r="F36" s="24">
        <v>2029</v>
      </c>
    </row>
    <row r="37" spans="2:6" x14ac:dyDescent="0.2">
      <c r="B37" s="23">
        <v>25</v>
      </c>
      <c r="C37" s="39"/>
      <c r="D37" s="26">
        <v>2.4103520791814914E-10</v>
      </c>
      <c r="E37" s="25">
        <v>0</v>
      </c>
      <c r="F37" s="24">
        <v>2014</v>
      </c>
    </row>
    <row r="38" spans="2:6" x14ac:dyDescent="0.2">
      <c r="B38" s="23">
        <v>26</v>
      </c>
      <c r="C38" s="39"/>
      <c r="D38" s="26">
        <v>2.2524626812286741E-9</v>
      </c>
      <c r="E38" s="25">
        <v>0</v>
      </c>
      <c r="F38" s="24">
        <v>2011</v>
      </c>
    </row>
    <row r="39" spans="2:6" x14ac:dyDescent="0.2">
      <c r="B39" s="23">
        <v>27</v>
      </c>
      <c r="C39" s="39"/>
      <c r="D39" s="26">
        <v>-9.1801228257238201E-12</v>
      </c>
      <c r="E39" s="25">
        <v>0</v>
      </c>
      <c r="F39" s="24">
        <v>2011</v>
      </c>
    </row>
    <row r="40" spans="2:6" x14ac:dyDescent="0.2">
      <c r="B40" s="23">
        <v>28</v>
      </c>
      <c r="C40" s="39"/>
      <c r="D40" s="26">
        <v>12719.692885300195</v>
      </c>
      <c r="E40" s="25">
        <v>0</v>
      </c>
      <c r="F40" s="24">
        <v>2011</v>
      </c>
    </row>
    <row r="41" spans="2:6" x14ac:dyDescent="0.2">
      <c r="B41" s="23">
        <v>29</v>
      </c>
      <c r="C41" s="39"/>
      <c r="D41" s="26">
        <v>3989786.1814973839</v>
      </c>
      <c r="E41" s="25">
        <v>33.5</v>
      </c>
      <c r="F41" s="24">
        <v>2055</v>
      </c>
    </row>
    <row r="42" spans="2:6" x14ac:dyDescent="0.2">
      <c r="B42" s="23">
        <v>30</v>
      </c>
      <c r="C42" s="39"/>
      <c r="D42" s="26">
        <v>1428307.8397557968</v>
      </c>
      <c r="E42" s="25">
        <v>23.5</v>
      </c>
      <c r="F42" s="24">
        <v>2045</v>
      </c>
    </row>
    <row r="43" spans="2:6" x14ac:dyDescent="0.2">
      <c r="B43" s="23">
        <v>31</v>
      </c>
      <c r="C43" s="39"/>
      <c r="D43" s="26">
        <v>312279.88497649063</v>
      </c>
      <c r="E43" s="25">
        <v>13.5</v>
      </c>
      <c r="F43" s="24">
        <v>2035</v>
      </c>
    </row>
    <row r="44" spans="2:6" x14ac:dyDescent="0.2">
      <c r="B44" s="23">
        <v>32</v>
      </c>
      <c r="C44" s="39"/>
      <c r="D44" s="26">
        <v>42585.44981887535</v>
      </c>
      <c r="E44" s="25">
        <v>8.5</v>
      </c>
      <c r="F44" s="24">
        <v>2030</v>
      </c>
    </row>
    <row r="45" spans="2:6" x14ac:dyDescent="0.2">
      <c r="B45" s="23">
        <v>33</v>
      </c>
      <c r="C45" s="39"/>
      <c r="D45" s="26">
        <v>1.8306156946266042E-10</v>
      </c>
      <c r="E45" s="25">
        <v>0</v>
      </c>
      <c r="F45" s="24">
        <v>2015</v>
      </c>
    </row>
    <row r="46" spans="2:6" x14ac:dyDescent="0.2">
      <c r="B46" s="23">
        <v>34</v>
      </c>
      <c r="C46" s="39"/>
      <c r="D46" s="26">
        <v>0</v>
      </c>
      <c r="E46" s="25">
        <v>0</v>
      </c>
      <c r="F46" s="24">
        <v>2011</v>
      </c>
    </row>
    <row r="47" spans="2:6" x14ac:dyDescent="0.2">
      <c r="B47" s="23">
        <v>35</v>
      </c>
      <c r="C47" s="39"/>
      <c r="D47" s="26">
        <v>75902.156808235683</v>
      </c>
      <c r="E47" s="25">
        <v>0</v>
      </c>
      <c r="F47" s="24">
        <v>2011</v>
      </c>
    </row>
    <row r="48" spans="2:6" x14ac:dyDescent="0.2">
      <c r="B48" s="23">
        <v>36</v>
      </c>
      <c r="C48" s="39"/>
      <c r="D48" s="26">
        <v>5037990.6242389567</v>
      </c>
      <c r="E48" s="25">
        <v>34.5</v>
      </c>
      <c r="F48" s="24">
        <v>2056</v>
      </c>
    </row>
    <row r="49" spans="2:6" x14ac:dyDescent="0.2">
      <c r="B49" s="23">
        <v>37</v>
      </c>
      <c r="C49" s="39"/>
      <c r="D49" s="26">
        <v>3118042.7349757124</v>
      </c>
      <c r="E49" s="25">
        <v>24.5</v>
      </c>
      <c r="F49" s="24">
        <v>2046</v>
      </c>
    </row>
    <row r="50" spans="2:6" x14ac:dyDescent="0.2">
      <c r="B50" s="23">
        <v>38</v>
      </c>
      <c r="C50" s="39"/>
      <c r="D50" s="26">
        <v>529851.88358031167</v>
      </c>
      <c r="E50" s="25">
        <v>14.5</v>
      </c>
      <c r="F50" s="24">
        <v>2036</v>
      </c>
    </row>
    <row r="51" spans="2:6" x14ac:dyDescent="0.2">
      <c r="B51" s="23">
        <v>39</v>
      </c>
      <c r="C51" s="39"/>
      <c r="D51" s="26">
        <v>-3499.3806705192437</v>
      </c>
      <c r="E51" s="25">
        <v>9.5</v>
      </c>
      <c r="F51" s="24">
        <v>2031</v>
      </c>
    </row>
    <row r="52" spans="2:6" x14ac:dyDescent="0.2">
      <c r="B52" s="23">
        <v>40</v>
      </c>
      <c r="C52" s="39"/>
      <c r="D52" s="26">
        <v>6.1758643174012657E-10</v>
      </c>
      <c r="E52" s="25">
        <v>0</v>
      </c>
      <c r="F52" s="24">
        <v>2016</v>
      </c>
    </row>
    <row r="53" spans="2:6" x14ac:dyDescent="0.2">
      <c r="B53" s="23">
        <v>41</v>
      </c>
      <c r="C53" s="39"/>
      <c r="D53" s="26">
        <v>2.7656718038356288E-10</v>
      </c>
      <c r="E53" s="25">
        <v>0</v>
      </c>
      <c r="F53" s="24">
        <v>2011</v>
      </c>
    </row>
    <row r="54" spans="2:6" x14ac:dyDescent="0.2">
      <c r="B54" s="23">
        <v>42</v>
      </c>
      <c r="C54" s="39"/>
      <c r="D54" s="26">
        <v>90632.526285876695</v>
      </c>
      <c r="E54" s="25">
        <v>0</v>
      </c>
      <c r="F54" s="24">
        <v>2011</v>
      </c>
    </row>
    <row r="55" spans="2:6" x14ac:dyDescent="0.2">
      <c r="B55" s="23">
        <v>43</v>
      </c>
      <c r="C55" s="39"/>
      <c r="D55" s="26">
        <v>11968893.264205687</v>
      </c>
      <c r="E55" s="25">
        <v>35.5</v>
      </c>
      <c r="F55" s="24">
        <v>2057</v>
      </c>
    </row>
    <row r="56" spans="2:6" x14ac:dyDescent="0.2">
      <c r="B56" s="23">
        <v>44</v>
      </c>
      <c r="C56" s="39"/>
      <c r="D56" s="26">
        <v>5106570.8080161773</v>
      </c>
      <c r="E56" s="25">
        <v>25.5</v>
      </c>
      <c r="F56" s="24">
        <v>2047</v>
      </c>
    </row>
    <row r="57" spans="2:6" x14ac:dyDescent="0.2">
      <c r="B57" s="23">
        <v>45</v>
      </c>
      <c r="C57" s="39"/>
      <c r="D57" s="26">
        <v>464308.39453222882</v>
      </c>
      <c r="E57" s="25">
        <v>15.5</v>
      </c>
      <c r="F57" s="24">
        <v>2037</v>
      </c>
    </row>
    <row r="58" spans="2:6" x14ac:dyDescent="0.2">
      <c r="B58" s="23">
        <v>46</v>
      </c>
      <c r="C58" s="39"/>
      <c r="D58" s="26">
        <v>5332.5096001567945</v>
      </c>
      <c r="E58" s="25">
        <v>10.5</v>
      </c>
      <c r="F58" s="24">
        <v>2032</v>
      </c>
    </row>
    <row r="59" spans="2:6" x14ac:dyDescent="0.2">
      <c r="B59" s="23">
        <v>47</v>
      </c>
      <c r="C59" s="39"/>
      <c r="D59" s="26">
        <v>6.7109756533894697E-10</v>
      </c>
      <c r="E59" s="25">
        <v>0</v>
      </c>
      <c r="F59" s="24">
        <v>2017</v>
      </c>
    </row>
    <row r="60" spans="2:6" x14ac:dyDescent="0.2">
      <c r="B60" s="23">
        <v>48</v>
      </c>
      <c r="C60" s="39"/>
      <c r="D60" s="26">
        <v>1.0782346213784123E-9</v>
      </c>
      <c r="E60" s="25">
        <v>0</v>
      </c>
      <c r="F60" s="24">
        <v>2012</v>
      </c>
    </row>
    <row r="61" spans="2:6" x14ac:dyDescent="0.2">
      <c r="B61" s="23">
        <v>49</v>
      </c>
      <c r="C61" s="39"/>
      <c r="D61" s="26">
        <v>60454.195473649306</v>
      </c>
      <c r="E61" s="25">
        <v>0</v>
      </c>
      <c r="F61" s="24">
        <v>2011</v>
      </c>
    </row>
    <row r="62" spans="2:6" x14ac:dyDescent="0.2">
      <c r="B62" s="23">
        <v>50</v>
      </c>
      <c r="C62" s="39"/>
      <c r="D62" s="26">
        <v>13538524.469057851</v>
      </c>
      <c r="E62" s="25">
        <v>36.5</v>
      </c>
      <c r="F62" s="24">
        <v>2058</v>
      </c>
    </row>
    <row r="63" spans="2:6" x14ac:dyDescent="0.2">
      <c r="B63" s="23">
        <v>51</v>
      </c>
      <c r="C63" s="39"/>
      <c r="D63" s="26">
        <v>6516274.7865429148</v>
      </c>
      <c r="E63" s="25">
        <v>26.5</v>
      </c>
      <c r="F63" s="24">
        <v>2048</v>
      </c>
    </row>
    <row r="64" spans="2:6" x14ac:dyDescent="0.2">
      <c r="B64" s="23">
        <v>52</v>
      </c>
      <c r="C64" s="39"/>
      <c r="D64" s="26">
        <v>405156.21744786669</v>
      </c>
      <c r="E64" s="25">
        <v>16.5</v>
      </c>
      <c r="F64" s="24">
        <v>2038</v>
      </c>
    </row>
    <row r="65" spans="2:6" x14ac:dyDescent="0.2">
      <c r="B65" s="23">
        <v>53</v>
      </c>
      <c r="C65" s="39"/>
      <c r="D65" s="26">
        <v>50867.168286435452</v>
      </c>
      <c r="E65" s="25">
        <v>11.5</v>
      </c>
      <c r="F65" s="24">
        <v>2033</v>
      </c>
    </row>
    <row r="66" spans="2:6" x14ac:dyDescent="0.2">
      <c r="B66" s="23">
        <v>54</v>
      </c>
      <c r="C66" s="39"/>
      <c r="D66" s="26">
        <v>1.4344010455533862E-9</v>
      </c>
      <c r="E66" s="25">
        <v>0</v>
      </c>
      <c r="F66" s="24">
        <v>2018</v>
      </c>
    </row>
    <row r="67" spans="2:6" x14ac:dyDescent="0.2">
      <c r="B67" s="23">
        <v>55</v>
      </c>
      <c r="C67" s="39"/>
      <c r="D67" s="26">
        <v>-8.4870225136684924E-10</v>
      </c>
      <c r="E67" s="25">
        <v>0</v>
      </c>
      <c r="F67" s="24">
        <v>2013</v>
      </c>
    </row>
    <row r="68" spans="2:6" x14ac:dyDescent="0.2">
      <c r="B68" s="23">
        <v>56</v>
      </c>
      <c r="C68" s="39"/>
      <c r="D68" s="26">
        <v>187223.92463252821</v>
      </c>
      <c r="E68" s="25">
        <v>0</v>
      </c>
      <c r="F68" s="24">
        <v>2011</v>
      </c>
    </row>
    <row r="69" spans="2:6" x14ac:dyDescent="0.2">
      <c r="B69" s="23">
        <v>57</v>
      </c>
      <c r="C69" s="39"/>
      <c r="D69" s="26">
        <v>13788883.778074071</v>
      </c>
      <c r="E69" s="25">
        <v>37.5</v>
      </c>
      <c r="F69" s="24">
        <v>2059</v>
      </c>
    </row>
    <row r="70" spans="2:6" x14ac:dyDescent="0.2">
      <c r="B70" s="23">
        <v>58</v>
      </c>
      <c r="C70" s="39"/>
      <c r="D70" s="26">
        <v>9061746.193434678</v>
      </c>
      <c r="E70" s="25">
        <v>27.5</v>
      </c>
      <c r="F70" s="24">
        <v>2049</v>
      </c>
    </row>
    <row r="71" spans="2:6" x14ac:dyDescent="0.2">
      <c r="B71" s="23">
        <v>59</v>
      </c>
      <c r="C71" s="39"/>
      <c r="D71" s="26">
        <v>683052.81931110658</v>
      </c>
      <c r="E71" s="25">
        <v>17.5</v>
      </c>
      <c r="F71" s="24">
        <v>2039</v>
      </c>
    </row>
    <row r="72" spans="2:6" x14ac:dyDescent="0.2">
      <c r="B72" s="23">
        <v>60</v>
      </c>
      <c r="C72" s="39"/>
      <c r="D72" s="26">
        <v>45420.996205227653</v>
      </c>
      <c r="E72" s="25">
        <v>12.5</v>
      </c>
      <c r="F72" s="24">
        <v>2034</v>
      </c>
    </row>
    <row r="73" spans="2:6" x14ac:dyDescent="0.2">
      <c r="B73" s="23">
        <v>61</v>
      </c>
      <c r="C73" s="39"/>
      <c r="D73" s="26">
        <v>-2.2296048700809479E-10</v>
      </c>
      <c r="E73" s="25">
        <v>0</v>
      </c>
      <c r="F73" s="24">
        <v>2019</v>
      </c>
    </row>
    <row r="74" spans="2:6" x14ac:dyDescent="0.2">
      <c r="B74" s="23">
        <v>62</v>
      </c>
      <c r="C74" s="39"/>
      <c r="D74" s="26">
        <v>-9.3215255505905102E-9</v>
      </c>
      <c r="E74" s="25">
        <v>0</v>
      </c>
      <c r="F74" s="24">
        <v>2014</v>
      </c>
    </row>
    <row r="75" spans="2:6" x14ac:dyDescent="0.2">
      <c r="B75" s="23">
        <v>63</v>
      </c>
      <c r="C75" s="39"/>
      <c r="D75" s="26">
        <v>186469.98928022804</v>
      </c>
      <c r="E75" s="25">
        <v>0</v>
      </c>
      <c r="F75" s="24">
        <v>2011</v>
      </c>
    </row>
    <row r="76" spans="2:6" x14ac:dyDescent="0.2">
      <c r="B76" s="23">
        <v>64</v>
      </c>
      <c r="C76" s="39"/>
      <c r="D76" s="26">
        <v>12901930.439806841</v>
      </c>
      <c r="E76" s="25">
        <v>38.5</v>
      </c>
      <c r="F76" s="24">
        <v>2060</v>
      </c>
    </row>
    <row r="77" spans="2:6" x14ac:dyDescent="0.2">
      <c r="B77" s="23">
        <v>65</v>
      </c>
      <c r="C77" s="39"/>
      <c r="D77" s="26">
        <v>7308288.9636879936</v>
      </c>
      <c r="E77" s="25">
        <v>28.5</v>
      </c>
      <c r="F77" s="24">
        <v>2050</v>
      </c>
    </row>
    <row r="78" spans="2:6" x14ac:dyDescent="0.2">
      <c r="B78" s="23">
        <v>66</v>
      </c>
      <c r="C78" s="39"/>
      <c r="D78" s="26">
        <v>209262.65130924119</v>
      </c>
      <c r="E78" s="25">
        <v>18.5</v>
      </c>
      <c r="F78" s="24">
        <v>2040</v>
      </c>
    </row>
    <row r="79" spans="2:6" x14ac:dyDescent="0.2">
      <c r="B79" s="23">
        <v>67</v>
      </c>
      <c r="C79" s="39"/>
      <c r="D79" s="26">
        <v>17444.658190969247</v>
      </c>
      <c r="E79" s="25">
        <v>13.5</v>
      </c>
      <c r="F79" s="24">
        <v>2035</v>
      </c>
    </row>
    <row r="80" spans="2:6" x14ac:dyDescent="0.2">
      <c r="B80" s="23">
        <v>68</v>
      </c>
      <c r="C80" s="39"/>
      <c r="D80" s="26">
        <v>4.8528891056776047E-9</v>
      </c>
      <c r="E80" s="25">
        <v>0</v>
      </c>
      <c r="F80" s="24">
        <v>2020</v>
      </c>
    </row>
    <row r="81" spans="2:6" x14ac:dyDescent="0.2">
      <c r="B81" s="23">
        <v>69</v>
      </c>
      <c r="C81" s="39"/>
      <c r="D81" s="26">
        <v>5.9231790602036264E-9</v>
      </c>
      <c r="E81" s="25">
        <v>0</v>
      </c>
      <c r="F81" s="24">
        <v>2015</v>
      </c>
    </row>
    <row r="82" spans="2:6" x14ac:dyDescent="0.2">
      <c r="B82" s="23">
        <v>70</v>
      </c>
      <c r="C82" s="39"/>
      <c r="D82" s="26">
        <v>168850.71855037299</v>
      </c>
      <c r="E82" s="25">
        <v>0</v>
      </c>
      <c r="F82" s="24">
        <v>2011</v>
      </c>
    </row>
    <row r="83" spans="2:6" x14ac:dyDescent="0.2">
      <c r="B83" s="23">
        <v>71</v>
      </c>
      <c r="C83" s="39"/>
      <c r="D83" s="26">
        <v>12765038.401698515</v>
      </c>
      <c r="E83" s="25">
        <v>39.5</v>
      </c>
      <c r="F83" s="24">
        <v>2061</v>
      </c>
    </row>
    <row r="84" spans="2:6" x14ac:dyDescent="0.2">
      <c r="B84" s="23">
        <v>72</v>
      </c>
      <c r="C84" s="39"/>
      <c r="D84" s="26">
        <v>16237192.352385774</v>
      </c>
      <c r="E84" s="25">
        <v>29.5</v>
      </c>
      <c r="F84" s="24">
        <v>2051</v>
      </c>
    </row>
    <row r="85" spans="2:6" x14ac:dyDescent="0.2">
      <c r="B85" s="23">
        <v>73</v>
      </c>
      <c r="C85" s="39"/>
      <c r="D85" s="26">
        <v>1467191.9408769067</v>
      </c>
      <c r="E85" s="25">
        <v>19.5</v>
      </c>
      <c r="F85" s="24">
        <v>2041</v>
      </c>
    </row>
    <row r="86" spans="2:6" x14ac:dyDescent="0.2">
      <c r="B86" s="23">
        <v>74</v>
      </c>
      <c r="C86" s="39"/>
      <c r="D86" s="26">
        <v>74551.360961790022</v>
      </c>
      <c r="E86" s="25">
        <v>14.5</v>
      </c>
      <c r="F86" s="24">
        <v>2036</v>
      </c>
    </row>
    <row r="87" spans="2:6" x14ac:dyDescent="0.2">
      <c r="B87" s="23">
        <v>75</v>
      </c>
      <c r="C87" s="39"/>
      <c r="D87" s="26">
        <v>1.7462298274040222E-10</v>
      </c>
      <c r="E87" s="25">
        <v>0</v>
      </c>
      <c r="F87" s="24">
        <v>2021</v>
      </c>
    </row>
    <row r="88" spans="2:6" x14ac:dyDescent="0.2">
      <c r="B88" s="23">
        <v>76</v>
      </c>
      <c r="C88" s="39"/>
      <c r="D88" s="26">
        <v>-1.1207082951778917E-9</v>
      </c>
      <c r="E88" s="25">
        <v>0</v>
      </c>
      <c r="F88" s="24">
        <v>2016</v>
      </c>
    </row>
    <row r="89" spans="2:6" x14ac:dyDescent="0.2">
      <c r="B89" s="23">
        <v>77</v>
      </c>
      <c r="C89" s="39"/>
      <c r="D89" s="26">
        <v>283569.67207390163</v>
      </c>
      <c r="E89" s="25">
        <v>0</v>
      </c>
      <c r="F89" s="24">
        <v>2011</v>
      </c>
    </row>
    <row r="90" spans="2:6" x14ac:dyDescent="0.2">
      <c r="B90" s="23">
        <v>78</v>
      </c>
      <c r="C90" s="39"/>
      <c r="D90" s="26">
        <v>12071293.926682636</v>
      </c>
      <c r="E90" s="25">
        <v>40.5</v>
      </c>
      <c r="F90" s="24">
        <v>2062</v>
      </c>
    </row>
    <row r="91" spans="2:6" x14ac:dyDescent="0.2">
      <c r="B91" s="23">
        <v>79</v>
      </c>
      <c r="C91" s="39"/>
      <c r="D91" s="26">
        <v>8636792.2674396634</v>
      </c>
      <c r="E91" s="25">
        <v>30.5</v>
      </c>
      <c r="F91" s="24">
        <v>2052</v>
      </c>
    </row>
    <row r="92" spans="2:6" x14ac:dyDescent="0.2">
      <c r="B92" s="23">
        <v>80</v>
      </c>
      <c r="C92" s="39"/>
      <c r="D92" s="26">
        <v>519822.15806881106</v>
      </c>
      <c r="E92" s="25">
        <v>20.5</v>
      </c>
      <c r="F92" s="24">
        <v>2042</v>
      </c>
    </row>
    <row r="93" spans="2:6" x14ac:dyDescent="0.2">
      <c r="B93" s="23">
        <v>81</v>
      </c>
      <c r="C93" s="39"/>
      <c r="D93" s="26">
        <v>165360.5558634724</v>
      </c>
      <c r="E93" s="25">
        <v>15.5</v>
      </c>
      <c r="F93" s="24">
        <v>2037</v>
      </c>
    </row>
    <row r="94" spans="2:6" x14ac:dyDescent="0.2">
      <c r="B94" s="23">
        <v>82</v>
      </c>
      <c r="C94" s="39"/>
      <c r="D94" s="26">
        <v>66724.3028359327</v>
      </c>
      <c r="E94" s="25">
        <v>0.5</v>
      </c>
      <c r="F94" s="24">
        <v>2022</v>
      </c>
    </row>
    <row r="95" spans="2:6" x14ac:dyDescent="0.2">
      <c r="B95" s="23">
        <v>83</v>
      </c>
      <c r="C95" s="39"/>
      <c r="D95" s="26">
        <v>-3.1626884976774455E-9</v>
      </c>
      <c r="E95" s="25">
        <v>0</v>
      </c>
      <c r="F95" s="24">
        <v>2017</v>
      </c>
    </row>
    <row r="96" spans="2:6" x14ac:dyDescent="0.2">
      <c r="B96" s="23">
        <v>84</v>
      </c>
      <c r="C96" s="39"/>
      <c r="D96" s="26">
        <v>134721.67957168317</v>
      </c>
      <c r="E96" s="25">
        <v>0</v>
      </c>
      <c r="F96" s="24">
        <v>2012</v>
      </c>
    </row>
    <row r="97" spans="2:6" x14ac:dyDescent="0.2">
      <c r="B97" s="23">
        <v>85</v>
      </c>
      <c r="C97" s="39"/>
      <c r="D97" s="26">
        <v>9605407.5429661274</v>
      </c>
      <c r="E97" s="25">
        <v>41.5</v>
      </c>
      <c r="F97" s="24">
        <v>2063</v>
      </c>
    </row>
    <row r="98" spans="2:6" x14ac:dyDescent="0.2">
      <c r="B98" s="23">
        <v>86</v>
      </c>
      <c r="C98" s="39"/>
      <c r="D98" s="26">
        <v>8302979.5554314628</v>
      </c>
      <c r="E98" s="25">
        <v>31.5</v>
      </c>
      <c r="F98" s="24">
        <v>2053</v>
      </c>
    </row>
    <row r="99" spans="2:6" x14ac:dyDescent="0.2">
      <c r="B99" s="23">
        <v>87</v>
      </c>
      <c r="C99" s="39"/>
      <c r="D99" s="26">
        <v>965497.58543667849</v>
      </c>
      <c r="E99" s="25">
        <v>21.5</v>
      </c>
      <c r="F99" s="24">
        <v>2043</v>
      </c>
    </row>
    <row r="100" spans="2:6" x14ac:dyDescent="0.2">
      <c r="B100" s="23">
        <v>88</v>
      </c>
      <c r="C100" s="39"/>
      <c r="D100" s="26">
        <v>120989.91425564</v>
      </c>
      <c r="E100" s="25">
        <v>16.5</v>
      </c>
      <c r="F100" s="24">
        <v>2038</v>
      </c>
    </row>
    <row r="101" spans="2:6" x14ac:dyDescent="0.2">
      <c r="B101" s="23">
        <v>89</v>
      </c>
      <c r="C101" s="39"/>
      <c r="D101" s="26">
        <v>124674.10883085243</v>
      </c>
      <c r="E101" s="25">
        <v>1.5</v>
      </c>
      <c r="F101" s="24">
        <v>2023</v>
      </c>
    </row>
    <row r="102" spans="2:6" x14ac:dyDescent="0.2">
      <c r="B102" s="23">
        <v>90</v>
      </c>
      <c r="C102" s="39"/>
      <c r="D102" s="26">
        <v>-4.0246277675032618E-9</v>
      </c>
      <c r="E102" s="25">
        <v>0</v>
      </c>
      <c r="F102" s="24">
        <v>2018</v>
      </c>
    </row>
    <row r="103" spans="2:6" x14ac:dyDescent="0.2">
      <c r="B103" s="23">
        <v>91</v>
      </c>
      <c r="C103" s="39"/>
      <c r="D103" s="26">
        <v>309141.76804885175</v>
      </c>
      <c r="E103" s="25">
        <v>0</v>
      </c>
      <c r="F103" s="24">
        <v>2013</v>
      </c>
    </row>
    <row r="104" spans="2:6" x14ac:dyDescent="0.2">
      <c r="B104" s="23">
        <v>92</v>
      </c>
      <c r="C104" s="39"/>
      <c r="D104" s="26">
        <v>8056655.0926536173</v>
      </c>
      <c r="E104" s="25">
        <v>42.5</v>
      </c>
      <c r="F104" s="24">
        <v>2064</v>
      </c>
    </row>
    <row r="105" spans="2:6" x14ac:dyDescent="0.2">
      <c r="B105" s="23">
        <v>93</v>
      </c>
      <c r="C105" s="39"/>
      <c r="D105" s="26">
        <v>5316885.1161812544</v>
      </c>
      <c r="E105" s="25">
        <v>32.5</v>
      </c>
      <c r="F105" s="24">
        <v>2054</v>
      </c>
    </row>
    <row r="106" spans="2:6" x14ac:dyDescent="0.2">
      <c r="B106" s="23">
        <v>94</v>
      </c>
      <c r="C106" s="39"/>
      <c r="D106" s="26">
        <v>547831.53754514549</v>
      </c>
      <c r="E106" s="25">
        <v>22.5</v>
      </c>
      <c r="F106" s="24">
        <v>2044</v>
      </c>
    </row>
    <row r="107" spans="2:6" x14ac:dyDescent="0.2">
      <c r="B107" s="23">
        <v>95</v>
      </c>
      <c r="C107" s="39"/>
      <c r="D107" s="26">
        <v>359327.0590907759</v>
      </c>
      <c r="E107" s="25">
        <v>17.5</v>
      </c>
      <c r="F107" s="24">
        <v>2039</v>
      </c>
    </row>
    <row r="108" spans="2:6" x14ac:dyDescent="0.2">
      <c r="B108" s="23">
        <v>96</v>
      </c>
      <c r="C108" s="39"/>
      <c r="D108" s="26">
        <v>161517.30998020503</v>
      </c>
      <c r="E108" s="25">
        <v>2.5</v>
      </c>
      <c r="F108" s="24">
        <v>2024</v>
      </c>
    </row>
    <row r="109" spans="2:6" x14ac:dyDescent="0.2">
      <c r="B109" s="23">
        <v>97</v>
      </c>
      <c r="C109" s="39"/>
      <c r="D109" s="26">
        <v>-1.0004136711359023E-9</v>
      </c>
      <c r="E109" s="25">
        <v>0</v>
      </c>
      <c r="F109" s="24">
        <v>2019</v>
      </c>
    </row>
    <row r="110" spans="2:6" x14ac:dyDescent="0.2">
      <c r="B110" s="23">
        <v>98</v>
      </c>
      <c r="C110" s="39"/>
      <c r="D110" s="26">
        <v>270854.0431338218</v>
      </c>
      <c r="E110" s="25">
        <v>0</v>
      </c>
      <c r="F110" s="24">
        <v>2014</v>
      </c>
    </row>
    <row r="111" spans="2:6" x14ac:dyDescent="0.2">
      <c r="B111" s="23">
        <v>99</v>
      </c>
      <c r="C111" s="39"/>
      <c r="D111" s="26">
        <v>6612039.0428838581</v>
      </c>
      <c r="E111" s="25">
        <v>43.5</v>
      </c>
      <c r="F111" s="24">
        <v>2065</v>
      </c>
    </row>
    <row r="112" spans="2:6" x14ac:dyDescent="0.2">
      <c r="B112" s="23">
        <v>100</v>
      </c>
      <c r="C112" s="39"/>
      <c r="D112" s="26">
        <v>4640816.4906087294</v>
      </c>
      <c r="E112" s="25">
        <v>33.5</v>
      </c>
      <c r="F112" s="24">
        <v>2055</v>
      </c>
    </row>
    <row r="113" spans="2:6" x14ac:dyDescent="0.2">
      <c r="B113" s="23">
        <v>101</v>
      </c>
      <c r="C113" s="39"/>
      <c r="D113" s="26">
        <v>591998.52028107177</v>
      </c>
      <c r="E113" s="25">
        <v>23.5</v>
      </c>
      <c r="F113" s="24">
        <v>2045</v>
      </c>
    </row>
    <row r="114" spans="2:6" x14ac:dyDescent="0.2">
      <c r="B114" s="23">
        <v>102</v>
      </c>
      <c r="C114" s="39"/>
      <c r="D114" s="26">
        <v>258329.90901244991</v>
      </c>
      <c r="E114" s="25">
        <v>18.5</v>
      </c>
      <c r="F114" s="24">
        <v>2040</v>
      </c>
    </row>
    <row r="115" spans="2:6" x14ac:dyDescent="0.2">
      <c r="B115" s="23">
        <v>103</v>
      </c>
      <c r="C115" s="39"/>
      <c r="D115" s="26">
        <v>108972.56933716498</v>
      </c>
      <c r="E115" s="25">
        <v>3.5</v>
      </c>
      <c r="F115" s="24">
        <v>2025</v>
      </c>
    </row>
    <row r="116" spans="2:6" x14ac:dyDescent="0.2">
      <c r="B116" s="23">
        <v>104</v>
      </c>
      <c r="C116" s="39"/>
      <c r="D116" s="26">
        <v>0</v>
      </c>
      <c r="E116" s="25">
        <v>0</v>
      </c>
      <c r="F116" s="24">
        <v>2020</v>
      </c>
    </row>
    <row r="117" spans="2:6" x14ac:dyDescent="0.2">
      <c r="B117" s="23">
        <v>105</v>
      </c>
      <c r="C117" s="39"/>
      <c r="D117" s="26">
        <v>231717.46335720876</v>
      </c>
      <c r="E117" s="25">
        <v>0</v>
      </c>
      <c r="F117" s="24">
        <v>2015</v>
      </c>
    </row>
    <row r="118" spans="2:6" x14ac:dyDescent="0.2">
      <c r="B118" s="23">
        <v>106</v>
      </c>
      <c r="C118" s="39"/>
      <c r="D118" s="26">
        <v>6685626.2576303929</v>
      </c>
      <c r="E118" s="25">
        <v>44.5</v>
      </c>
      <c r="F118" s="24">
        <v>2066</v>
      </c>
    </row>
    <row r="119" spans="2:6" x14ac:dyDescent="0.2">
      <c r="B119" s="23">
        <v>107</v>
      </c>
      <c r="C119" s="39"/>
      <c r="D119" s="26">
        <v>4590435.0166803375</v>
      </c>
      <c r="E119" s="25">
        <v>34.5</v>
      </c>
      <c r="F119" s="24">
        <v>2056</v>
      </c>
    </row>
    <row r="120" spans="2:6" x14ac:dyDescent="0.2">
      <c r="B120" s="23">
        <v>108</v>
      </c>
      <c r="C120" s="39"/>
      <c r="D120" s="26">
        <v>290128.61000485485</v>
      </c>
      <c r="E120" s="25">
        <v>24.5</v>
      </c>
      <c r="F120" s="24">
        <v>2046</v>
      </c>
    </row>
    <row r="121" spans="2:6" x14ac:dyDescent="0.2">
      <c r="B121" s="23">
        <v>109</v>
      </c>
      <c r="C121" s="39"/>
      <c r="D121" s="26">
        <v>214578.49876495218</v>
      </c>
      <c r="E121" s="25">
        <v>19.5</v>
      </c>
      <c r="F121" s="24">
        <v>2041</v>
      </c>
    </row>
    <row r="122" spans="2:6" x14ac:dyDescent="0.2">
      <c r="B122" s="23">
        <v>110</v>
      </c>
      <c r="C122" s="39"/>
      <c r="D122" s="26">
        <v>239259.32654699497</v>
      </c>
      <c r="E122" s="25">
        <v>4.5</v>
      </c>
      <c r="F122" s="24">
        <v>2026</v>
      </c>
    </row>
    <row r="123" spans="2:6" x14ac:dyDescent="0.2">
      <c r="B123" s="23">
        <v>111</v>
      </c>
      <c r="C123" s="39"/>
      <c r="D123" s="26">
        <v>-1.1641532182693481E-9</v>
      </c>
      <c r="E123" s="25">
        <v>0</v>
      </c>
      <c r="F123" s="24">
        <v>2021</v>
      </c>
    </row>
    <row r="124" spans="2:6" x14ac:dyDescent="0.2">
      <c r="B124" s="23">
        <v>112</v>
      </c>
      <c r="C124" s="39"/>
      <c r="D124" s="26">
        <v>176076.63598896842</v>
      </c>
      <c r="E124" s="25">
        <v>0</v>
      </c>
      <c r="F124" s="24">
        <v>2016</v>
      </c>
    </row>
    <row r="125" spans="2:6" x14ac:dyDescent="0.2">
      <c r="B125" s="23">
        <v>113</v>
      </c>
      <c r="C125" s="39"/>
      <c r="D125" s="26">
        <v>7845117.9497939199</v>
      </c>
      <c r="E125" s="25">
        <v>45.5</v>
      </c>
      <c r="F125" s="24">
        <v>2067</v>
      </c>
    </row>
    <row r="126" spans="2:6" x14ac:dyDescent="0.2">
      <c r="B126" s="23">
        <v>114</v>
      </c>
      <c r="C126" s="39"/>
      <c r="D126" s="26">
        <v>4057746.7490299642</v>
      </c>
      <c r="E126" s="25">
        <v>35.5</v>
      </c>
      <c r="F126" s="24">
        <v>2057</v>
      </c>
    </row>
    <row r="127" spans="2:6" x14ac:dyDescent="0.2">
      <c r="B127" s="23">
        <v>115</v>
      </c>
      <c r="C127" s="39"/>
      <c r="D127" s="26">
        <v>243496.35238107527</v>
      </c>
      <c r="E127" s="25">
        <v>25.5</v>
      </c>
      <c r="F127" s="24">
        <v>2047</v>
      </c>
    </row>
    <row r="128" spans="2:6" x14ac:dyDescent="0.2">
      <c r="B128" s="23">
        <v>116</v>
      </c>
      <c r="C128" s="39"/>
      <c r="D128" s="26">
        <v>257950.75862938724</v>
      </c>
      <c r="E128" s="25">
        <v>20.5</v>
      </c>
      <c r="F128" s="24">
        <v>2042</v>
      </c>
    </row>
    <row r="129" spans="2:6" x14ac:dyDescent="0.2">
      <c r="B129" s="23">
        <v>117</v>
      </c>
      <c r="C129" s="39"/>
      <c r="D129" s="26">
        <v>10026.844327080369</v>
      </c>
      <c r="E129" s="25">
        <v>5.5</v>
      </c>
      <c r="F129" s="24">
        <v>2027</v>
      </c>
    </row>
    <row r="130" spans="2:6" x14ac:dyDescent="0.2">
      <c r="B130" s="23">
        <v>118</v>
      </c>
      <c r="C130" s="39"/>
      <c r="D130" s="26">
        <v>5603.5663277381391</v>
      </c>
      <c r="E130" s="25">
        <v>0.5</v>
      </c>
      <c r="F130" s="24">
        <v>2022</v>
      </c>
    </row>
    <row r="131" spans="2:6" x14ac:dyDescent="0.2">
      <c r="B131" s="23">
        <v>119</v>
      </c>
      <c r="C131" s="39"/>
      <c r="D131" s="26">
        <v>191310.46500873426</v>
      </c>
      <c r="E131" s="25">
        <v>0</v>
      </c>
      <c r="F131" s="24">
        <v>2017</v>
      </c>
    </row>
    <row r="132" spans="2:6" x14ac:dyDescent="0.2">
      <c r="B132" s="23">
        <v>120</v>
      </c>
      <c r="C132" s="39"/>
      <c r="D132" s="26">
        <v>6929789.3156255931</v>
      </c>
      <c r="E132" s="25">
        <v>46.5</v>
      </c>
      <c r="F132" s="24">
        <v>2068</v>
      </c>
    </row>
    <row r="133" spans="2:6" x14ac:dyDescent="0.2">
      <c r="B133" s="23">
        <v>121</v>
      </c>
      <c r="C133" s="39"/>
      <c r="D133" s="26">
        <v>3609700.1251531318</v>
      </c>
      <c r="E133" s="25">
        <v>36.5</v>
      </c>
      <c r="F133" s="24">
        <v>2058</v>
      </c>
    </row>
    <row r="134" spans="2:6" x14ac:dyDescent="0.2">
      <c r="B134" s="23">
        <v>122</v>
      </c>
      <c r="C134" s="39"/>
      <c r="D134" s="26">
        <v>113896.54975196812</v>
      </c>
      <c r="E134" s="25">
        <v>26.5</v>
      </c>
      <c r="F134" s="24">
        <v>2048</v>
      </c>
    </row>
    <row r="135" spans="2:6" x14ac:dyDescent="0.2">
      <c r="B135" s="23">
        <v>123</v>
      </c>
      <c r="C135" s="39"/>
      <c r="D135" s="26">
        <v>191133.56426721718</v>
      </c>
      <c r="E135" s="25">
        <v>21.5</v>
      </c>
      <c r="F135" s="24">
        <v>2043</v>
      </c>
    </row>
    <row r="136" spans="2:6" x14ac:dyDescent="0.2">
      <c r="B136" s="23">
        <v>124</v>
      </c>
      <c r="C136" s="39"/>
      <c r="D136" s="26">
        <v>27810.173707353417</v>
      </c>
      <c r="E136" s="25">
        <v>6.5</v>
      </c>
      <c r="F136" s="24">
        <v>2028</v>
      </c>
    </row>
    <row r="137" spans="2:6" x14ac:dyDescent="0.2">
      <c r="B137" s="23">
        <v>125</v>
      </c>
      <c r="C137" s="39"/>
      <c r="D137" s="26">
        <v>48365.159767395817</v>
      </c>
      <c r="E137" s="25">
        <v>1.5</v>
      </c>
      <c r="F137" s="24">
        <v>2023</v>
      </c>
    </row>
    <row r="138" spans="2:6" x14ac:dyDescent="0.2">
      <c r="B138" s="23">
        <v>126</v>
      </c>
      <c r="C138" s="39"/>
      <c r="D138" s="26">
        <v>144710.14846454747</v>
      </c>
      <c r="E138" s="25">
        <v>0</v>
      </c>
      <c r="F138" s="24">
        <v>2018</v>
      </c>
    </row>
    <row r="139" spans="2:6" x14ac:dyDescent="0.2">
      <c r="B139" s="23">
        <v>127</v>
      </c>
      <c r="C139" s="39"/>
      <c r="D139" s="26">
        <v>5447913.0468999892</v>
      </c>
      <c r="E139" s="25">
        <v>47.5</v>
      </c>
      <c r="F139" s="24">
        <v>2069</v>
      </c>
    </row>
    <row r="140" spans="2:6" x14ac:dyDescent="0.2">
      <c r="B140" s="23">
        <v>128</v>
      </c>
      <c r="C140" s="39"/>
      <c r="D140" s="26">
        <v>3719302.2059596479</v>
      </c>
      <c r="E140" s="25">
        <v>37.5</v>
      </c>
      <c r="F140" s="24">
        <v>2059</v>
      </c>
    </row>
    <row r="141" spans="2:6" x14ac:dyDescent="0.2">
      <c r="B141" s="23">
        <v>129</v>
      </c>
      <c r="C141" s="39"/>
      <c r="D141" s="26">
        <v>314585.49686770327</v>
      </c>
      <c r="E141" s="25">
        <v>27.5</v>
      </c>
      <c r="F141" s="24">
        <v>2049</v>
      </c>
    </row>
    <row r="142" spans="2:6" x14ac:dyDescent="0.2">
      <c r="B142" s="23">
        <v>130</v>
      </c>
      <c r="C142" s="39"/>
      <c r="D142" s="26">
        <v>140255.81492037652</v>
      </c>
      <c r="E142" s="25">
        <v>22.5</v>
      </c>
      <c r="F142" s="24">
        <v>2044</v>
      </c>
    </row>
    <row r="143" spans="2:6" x14ac:dyDescent="0.2">
      <c r="B143" s="23">
        <v>131</v>
      </c>
      <c r="C143" s="39"/>
      <c r="D143" s="26">
        <v>28516.106892709853</v>
      </c>
      <c r="E143" s="25">
        <v>7.5</v>
      </c>
      <c r="F143" s="24">
        <v>2029</v>
      </c>
    </row>
    <row r="144" spans="2:6" x14ac:dyDescent="0.2">
      <c r="B144" s="23">
        <v>132</v>
      </c>
      <c r="C144" s="39"/>
      <c r="D144" s="26">
        <v>108370.17106845137</v>
      </c>
      <c r="E144" s="25">
        <v>2.5</v>
      </c>
      <c r="F144" s="24">
        <v>2024</v>
      </c>
    </row>
    <row r="145" spans="2:6" x14ac:dyDescent="0.2">
      <c r="B145" s="23">
        <v>133</v>
      </c>
      <c r="C145" s="39"/>
      <c r="D145" s="26">
        <v>121885.79168535816</v>
      </c>
      <c r="E145" s="25">
        <v>0</v>
      </c>
      <c r="F145" s="24">
        <v>2019</v>
      </c>
    </row>
    <row r="146" spans="2:6" x14ac:dyDescent="0.2">
      <c r="B146" s="23">
        <v>134</v>
      </c>
      <c r="C146" s="39"/>
      <c r="D146" s="26">
        <v>2741770.8266219366</v>
      </c>
      <c r="E146" s="25">
        <v>1.2234775397416797</v>
      </c>
      <c r="F146" s="24">
        <v>2023</v>
      </c>
    </row>
    <row r="147" spans="2:6" x14ac:dyDescent="0.2">
      <c r="B147" s="23">
        <v>135</v>
      </c>
      <c r="C147" s="39"/>
      <c r="D147" s="26">
        <v>585579.42934834794</v>
      </c>
      <c r="E147" s="25">
        <v>29.5</v>
      </c>
      <c r="F147" s="24">
        <v>2051</v>
      </c>
    </row>
    <row r="148" spans="2:6" x14ac:dyDescent="0.2">
      <c r="B148" s="23">
        <v>136</v>
      </c>
      <c r="C148" s="39"/>
      <c r="D148" s="26">
        <v>210499.08153102122</v>
      </c>
      <c r="E148" s="25">
        <v>19.5</v>
      </c>
      <c r="F148" s="24">
        <v>2041</v>
      </c>
    </row>
    <row r="149" spans="2:6" x14ac:dyDescent="0.2">
      <c r="B149" s="23">
        <v>137</v>
      </c>
      <c r="C149" s="39"/>
      <c r="D149" s="26">
        <v>1702.2013596692668</v>
      </c>
      <c r="E149" s="25">
        <v>4.5</v>
      </c>
      <c r="F149" s="24">
        <v>2026</v>
      </c>
    </row>
    <row r="150" spans="2:6" x14ac:dyDescent="0.2">
      <c r="B150" s="23">
        <v>138</v>
      </c>
      <c r="C150" s="39"/>
      <c r="D150" s="26">
        <v>416664.48525021854</v>
      </c>
      <c r="E150" s="25">
        <v>30.5</v>
      </c>
      <c r="F150" s="24">
        <v>2052</v>
      </c>
    </row>
    <row r="151" spans="2:6" x14ac:dyDescent="0.2">
      <c r="B151" s="23">
        <v>139</v>
      </c>
      <c r="C151" s="39"/>
      <c r="D151" s="26">
        <v>24283.744035015319</v>
      </c>
      <c r="E151" s="25">
        <v>20.5</v>
      </c>
      <c r="F151" s="24">
        <v>2042</v>
      </c>
    </row>
    <row r="152" spans="2:6" x14ac:dyDescent="0.2">
      <c r="B152" s="23">
        <v>140</v>
      </c>
      <c r="C152" s="39"/>
      <c r="D152" s="26">
        <v>665.24225040024112</v>
      </c>
      <c r="E152" s="25">
        <v>5.5</v>
      </c>
      <c r="F152" s="24">
        <v>2027</v>
      </c>
    </row>
    <row r="153" spans="2:6" x14ac:dyDescent="0.2">
      <c r="B153" s="23">
        <v>141</v>
      </c>
      <c r="C153" s="39"/>
      <c r="D153" s="26">
        <v>718779.50904701976</v>
      </c>
      <c r="E153" s="25">
        <v>31.5</v>
      </c>
      <c r="F153" s="24">
        <v>2053</v>
      </c>
    </row>
    <row r="154" spans="2:6" x14ac:dyDescent="0.2">
      <c r="B154" s="23">
        <v>142</v>
      </c>
      <c r="C154" s="39"/>
      <c r="D154" s="26">
        <v>192506.5497426131</v>
      </c>
      <c r="E154" s="25">
        <v>21.5</v>
      </c>
      <c r="F154" s="24">
        <v>2043</v>
      </c>
    </row>
    <row r="155" spans="2:6" x14ac:dyDescent="0.2">
      <c r="B155" s="23">
        <v>143</v>
      </c>
      <c r="C155" s="39"/>
      <c r="D155" s="26">
        <v>4924.5861562063874</v>
      </c>
      <c r="E155" s="25">
        <v>6.5</v>
      </c>
      <c r="F155" s="24">
        <v>2028</v>
      </c>
    </row>
    <row r="156" spans="2:6" x14ac:dyDescent="0.2">
      <c r="B156" s="23">
        <v>144</v>
      </c>
      <c r="C156" s="39"/>
      <c r="D156" s="26">
        <v>359896.10584976897</v>
      </c>
      <c r="E156" s="25">
        <v>32.5</v>
      </c>
      <c r="F156" s="24">
        <v>2054</v>
      </c>
    </row>
    <row r="157" spans="2:6" x14ac:dyDescent="0.2">
      <c r="B157" s="23">
        <v>145</v>
      </c>
      <c r="C157" s="39"/>
      <c r="D157" s="26">
        <v>216207.45059515431</v>
      </c>
      <c r="E157" s="25">
        <v>22.5</v>
      </c>
      <c r="F157" s="24">
        <v>2044</v>
      </c>
    </row>
    <row r="158" spans="2:6" x14ac:dyDescent="0.2">
      <c r="B158" s="23">
        <v>146</v>
      </c>
      <c r="C158" s="39"/>
      <c r="D158" s="26">
        <v>4236.0344756926133</v>
      </c>
      <c r="E158" s="25">
        <v>7.5</v>
      </c>
      <c r="F158" s="24">
        <v>2029</v>
      </c>
    </row>
    <row r="159" spans="2:6" x14ac:dyDescent="0.2">
      <c r="B159" s="23">
        <v>147</v>
      </c>
      <c r="C159" s="39"/>
      <c r="D159" s="26">
        <v>313335.03721420362</v>
      </c>
      <c r="E159" s="25">
        <v>33.5</v>
      </c>
      <c r="F159" s="24">
        <v>2055</v>
      </c>
    </row>
    <row r="160" spans="2:6" x14ac:dyDescent="0.2">
      <c r="B160" s="23">
        <v>148</v>
      </c>
      <c r="C160" s="39"/>
      <c r="D160" s="26">
        <v>319373.30074246856</v>
      </c>
      <c r="E160" s="25">
        <v>23.5</v>
      </c>
      <c r="F160" s="24">
        <v>2045</v>
      </c>
    </row>
    <row r="161" spans="2:6" x14ac:dyDescent="0.2">
      <c r="B161" s="23">
        <v>149</v>
      </c>
      <c r="C161" s="39"/>
      <c r="D161" s="26">
        <v>-3448.7247039090853</v>
      </c>
      <c r="E161" s="25">
        <v>8.5</v>
      </c>
      <c r="F161" s="24">
        <v>2030</v>
      </c>
    </row>
    <row r="162" spans="2:6" x14ac:dyDescent="0.2">
      <c r="B162" s="23">
        <v>150</v>
      </c>
      <c r="C162" s="39"/>
      <c r="D162" s="26">
        <v>4.0923292542816809E-14</v>
      </c>
      <c r="E162" s="25">
        <v>0</v>
      </c>
      <c r="F162" s="24">
        <v>2015</v>
      </c>
    </row>
    <row r="163" spans="2:6" x14ac:dyDescent="0.2">
      <c r="B163" s="23">
        <v>151</v>
      </c>
      <c r="C163" s="39"/>
      <c r="D163" s="26">
        <v>-1.6448184848983374E-12</v>
      </c>
      <c r="E163" s="25">
        <v>0</v>
      </c>
      <c r="F163" s="24">
        <v>2011</v>
      </c>
    </row>
    <row r="164" spans="2:6" x14ac:dyDescent="0.2">
      <c r="B164" s="23">
        <v>152</v>
      </c>
      <c r="C164" s="39"/>
      <c r="D164" s="26">
        <v>306703.83932716865</v>
      </c>
      <c r="E164" s="25">
        <v>34.5</v>
      </c>
      <c r="F164" s="24">
        <v>2056</v>
      </c>
    </row>
    <row r="165" spans="2:6" x14ac:dyDescent="0.2">
      <c r="B165" s="23">
        <v>153</v>
      </c>
      <c r="C165" s="39"/>
      <c r="D165" s="26">
        <v>322253.28495992976</v>
      </c>
      <c r="E165" s="25">
        <v>24.5</v>
      </c>
      <c r="F165" s="24">
        <v>2046</v>
      </c>
    </row>
    <row r="166" spans="2:6" x14ac:dyDescent="0.2">
      <c r="B166" s="23">
        <v>154</v>
      </c>
      <c r="C166" s="39"/>
      <c r="D166" s="26">
        <v>-11021.61132417334</v>
      </c>
      <c r="E166" s="25">
        <v>9.5</v>
      </c>
      <c r="F166" s="24">
        <v>2031</v>
      </c>
    </row>
    <row r="167" spans="2:6" x14ac:dyDescent="0.2">
      <c r="B167" s="23">
        <v>155</v>
      </c>
      <c r="C167" s="39"/>
      <c r="D167" s="26">
        <v>4.32136219349317E-12</v>
      </c>
      <c r="E167" s="25">
        <v>0</v>
      </c>
      <c r="F167" s="24">
        <v>2011</v>
      </c>
    </row>
    <row r="168" spans="2:6" x14ac:dyDescent="0.2">
      <c r="B168" s="23">
        <v>156</v>
      </c>
      <c r="C168" s="39"/>
      <c r="D168" s="26">
        <v>323312.1778707637</v>
      </c>
      <c r="E168" s="25">
        <v>35.5</v>
      </c>
      <c r="F168" s="24">
        <v>2057</v>
      </c>
    </row>
    <row r="169" spans="2:6" x14ac:dyDescent="0.2">
      <c r="B169" s="23">
        <v>157</v>
      </c>
      <c r="C169" s="39"/>
      <c r="D169" s="26">
        <v>232024.56225098413</v>
      </c>
      <c r="E169" s="25">
        <v>25.5</v>
      </c>
      <c r="F169" s="24">
        <v>2047</v>
      </c>
    </row>
    <row r="170" spans="2:6" x14ac:dyDescent="0.2">
      <c r="B170" s="23">
        <v>158</v>
      </c>
      <c r="C170" s="39"/>
      <c r="D170" s="26">
        <v>4698.1939541495158</v>
      </c>
      <c r="E170" s="25">
        <v>10.5</v>
      </c>
      <c r="F170" s="24">
        <v>2032</v>
      </c>
    </row>
    <row r="171" spans="2:6" x14ac:dyDescent="0.2">
      <c r="B171" s="23">
        <v>159</v>
      </c>
      <c r="C171" s="39"/>
      <c r="D171" s="26">
        <v>1.3688525466718131E-11</v>
      </c>
      <c r="E171" s="25">
        <v>0</v>
      </c>
      <c r="F171" s="24">
        <v>2012</v>
      </c>
    </row>
    <row r="172" spans="2:6" x14ac:dyDescent="0.2">
      <c r="B172" s="23">
        <v>160</v>
      </c>
      <c r="C172" s="39"/>
      <c r="D172" s="26">
        <v>375806.77258556802</v>
      </c>
      <c r="E172" s="25">
        <v>36.5</v>
      </c>
      <c r="F172" s="24">
        <v>2058</v>
      </c>
    </row>
    <row r="173" spans="2:6" x14ac:dyDescent="0.2">
      <c r="B173" s="23">
        <v>161</v>
      </c>
      <c r="C173" s="39"/>
      <c r="D173" s="26">
        <v>235538.52641790477</v>
      </c>
      <c r="E173" s="25">
        <v>26.5</v>
      </c>
      <c r="F173" s="24">
        <v>2048</v>
      </c>
    </row>
    <row r="174" spans="2:6" x14ac:dyDescent="0.2">
      <c r="B174" s="23">
        <v>162</v>
      </c>
      <c r="C174" s="39"/>
      <c r="D174" s="26">
        <v>2272.6706146007982</v>
      </c>
      <c r="E174" s="25">
        <v>11.5</v>
      </c>
      <c r="F174" s="24">
        <v>2033</v>
      </c>
    </row>
    <row r="175" spans="2:6" x14ac:dyDescent="0.2">
      <c r="B175" s="23">
        <v>163</v>
      </c>
      <c r="C175" s="39"/>
      <c r="D175" s="26">
        <v>-6.5874549204448503E-11</v>
      </c>
      <c r="E175" s="25">
        <v>0</v>
      </c>
      <c r="F175" s="24">
        <v>2013</v>
      </c>
    </row>
    <row r="176" spans="2:6" x14ac:dyDescent="0.2">
      <c r="B176" s="23">
        <v>164</v>
      </c>
      <c r="C176" s="39"/>
      <c r="D176" s="26">
        <v>225054.18837430724</v>
      </c>
      <c r="E176" s="25">
        <v>37.5</v>
      </c>
      <c r="F176" s="24">
        <v>2059</v>
      </c>
    </row>
    <row r="177" spans="2:6" x14ac:dyDescent="0.2">
      <c r="B177" s="23">
        <v>165</v>
      </c>
      <c r="C177" s="39"/>
      <c r="D177" s="26">
        <v>162111.01459091424</v>
      </c>
      <c r="E177" s="25">
        <v>27.5</v>
      </c>
      <c r="F177" s="24">
        <v>2049</v>
      </c>
    </row>
    <row r="178" spans="2:6" x14ac:dyDescent="0.2">
      <c r="B178" s="23">
        <v>166</v>
      </c>
      <c r="C178" s="39"/>
      <c r="D178" s="26">
        <v>-8223.6341713481088</v>
      </c>
      <c r="E178" s="25">
        <v>12.5</v>
      </c>
      <c r="F178" s="24">
        <v>2034</v>
      </c>
    </row>
    <row r="179" spans="2:6" x14ac:dyDescent="0.2">
      <c r="B179" s="23">
        <v>167</v>
      </c>
      <c r="C179" s="39"/>
      <c r="D179" s="26">
        <v>4.0050187989085893E-11</v>
      </c>
      <c r="E179" s="25">
        <v>0</v>
      </c>
      <c r="F179" s="24">
        <v>2014</v>
      </c>
    </row>
    <row r="180" spans="2:6" x14ac:dyDescent="0.2">
      <c r="B180" s="23">
        <v>168</v>
      </c>
      <c r="C180" s="39"/>
      <c r="D180" s="26">
        <v>179229.42284463532</v>
      </c>
      <c r="E180" s="25">
        <v>38.5</v>
      </c>
      <c r="F180" s="24">
        <v>2060</v>
      </c>
    </row>
    <row r="181" spans="2:6" x14ac:dyDescent="0.2">
      <c r="B181" s="23">
        <v>169</v>
      </c>
      <c r="C181" s="39"/>
      <c r="D181" s="26">
        <v>60082.392131047789</v>
      </c>
      <c r="E181" s="25">
        <v>28.5</v>
      </c>
      <c r="F181" s="24">
        <v>2050</v>
      </c>
    </row>
    <row r="182" spans="2:6" x14ac:dyDescent="0.2">
      <c r="B182" s="23">
        <v>170</v>
      </c>
      <c r="C182" s="39"/>
      <c r="D182" s="26">
        <v>11191.735456144612</v>
      </c>
      <c r="E182" s="25">
        <v>13.5</v>
      </c>
      <c r="F182" s="24">
        <v>2035</v>
      </c>
    </row>
    <row r="183" spans="2:6" x14ac:dyDescent="0.2">
      <c r="B183" s="23">
        <v>171</v>
      </c>
      <c r="C183" s="39"/>
      <c r="D183" s="26">
        <v>1.8900436771218666E-14</v>
      </c>
      <c r="E183" s="25">
        <v>0</v>
      </c>
      <c r="F183" s="24">
        <v>2020</v>
      </c>
    </row>
    <row r="184" spans="2:6" x14ac:dyDescent="0.2">
      <c r="B184" s="23">
        <v>172</v>
      </c>
      <c r="C184" s="39"/>
      <c r="D184" s="26">
        <v>-3.6961102624954518E-11</v>
      </c>
      <c r="E184" s="25">
        <v>0</v>
      </c>
      <c r="F184" s="24">
        <v>2015</v>
      </c>
    </row>
    <row r="185" spans="2:6" x14ac:dyDescent="0.2">
      <c r="B185" s="23">
        <v>173</v>
      </c>
      <c r="C185" s="39"/>
      <c r="D185" s="26">
        <v>281841.50971726188</v>
      </c>
      <c r="E185" s="25">
        <v>39.5</v>
      </c>
      <c r="F185" s="24">
        <v>2061</v>
      </c>
    </row>
    <row r="186" spans="2:6" x14ac:dyDescent="0.2">
      <c r="B186" s="23">
        <v>174</v>
      </c>
      <c r="C186" s="39"/>
      <c r="D186" s="26">
        <v>205287.85908406228</v>
      </c>
      <c r="E186" s="25">
        <v>29.5</v>
      </c>
      <c r="F186" s="24">
        <v>2051</v>
      </c>
    </row>
    <row r="187" spans="2:6" x14ac:dyDescent="0.2">
      <c r="B187" s="23">
        <v>175</v>
      </c>
      <c r="C187" s="39"/>
      <c r="D187" s="26">
        <v>-1654.8610235371034</v>
      </c>
      <c r="E187" s="25">
        <v>14.5</v>
      </c>
      <c r="F187" s="24">
        <v>2036</v>
      </c>
    </row>
    <row r="188" spans="2:6" x14ac:dyDescent="0.2">
      <c r="B188" s="23">
        <v>176</v>
      </c>
      <c r="C188" s="39"/>
      <c r="D188" s="26">
        <v>-1.5143745605124393E-11</v>
      </c>
      <c r="E188" s="25">
        <v>0</v>
      </c>
      <c r="F188" s="24">
        <v>2016</v>
      </c>
    </row>
    <row r="189" spans="2:6" x14ac:dyDescent="0.2">
      <c r="B189" s="23">
        <v>177</v>
      </c>
      <c r="C189" s="39"/>
      <c r="D189" s="26">
        <v>316431.92245272221</v>
      </c>
      <c r="E189" s="25">
        <v>40.5</v>
      </c>
      <c r="F189" s="24">
        <v>2062</v>
      </c>
    </row>
    <row r="190" spans="2:6" x14ac:dyDescent="0.2">
      <c r="B190" s="23">
        <v>178</v>
      </c>
      <c r="C190" s="39"/>
      <c r="D190" s="26">
        <v>154209.56429931428</v>
      </c>
      <c r="E190" s="25">
        <v>30.5</v>
      </c>
      <c r="F190" s="24">
        <v>2052</v>
      </c>
    </row>
    <row r="191" spans="2:6" x14ac:dyDescent="0.2">
      <c r="B191" s="23">
        <v>179</v>
      </c>
      <c r="C191" s="39"/>
      <c r="D191" s="26">
        <v>608.74041065312758</v>
      </c>
      <c r="E191" s="25">
        <v>15.5</v>
      </c>
      <c r="F191" s="24">
        <v>2037</v>
      </c>
    </row>
    <row r="192" spans="2:6" x14ac:dyDescent="0.2">
      <c r="B192" s="23">
        <v>180</v>
      </c>
      <c r="C192" s="39"/>
      <c r="D192" s="26">
        <v>304.71324937866439</v>
      </c>
      <c r="E192" s="25">
        <v>0.5</v>
      </c>
      <c r="F192" s="24">
        <v>2022</v>
      </c>
    </row>
    <row r="193" spans="2:6" x14ac:dyDescent="0.2">
      <c r="B193" s="23">
        <v>181</v>
      </c>
      <c r="C193" s="39"/>
      <c r="D193" s="26">
        <v>-6.7715634743124245E-10</v>
      </c>
      <c r="E193" s="25">
        <v>0</v>
      </c>
      <c r="F193" s="24">
        <v>2017</v>
      </c>
    </row>
    <row r="194" spans="2:6" x14ac:dyDescent="0.2">
      <c r="B194" s="23">
        <v>182</v>
      </c>
      <c r="C194" s="39"/>
      <c r="D194" s="26">
        <v>293849.59419769794</v>
      </c>
      <c r="E194" s="25">
        <v>41.5</v>
      </c>
      <c r="F194" s="24">
        <v>2063</v>
      </c>
    </row>
    <row r="195" spans="2:6" x14ac:dyDescent="0.2">
      <c r="B195" s="23">
        <v>183</v>
      </c>
      <c r="C195" s="39"/>
      <c r="D195" s="26">
        <v>181064.04286195198</v>
      </c>
      <c r="E195" s="25">
        <v>31.5</v>
      </c>
      <c r="F195" s="24">
        <v>2053</v>
      </c>
    </row>
    <row r="196" spans="2:6" x14ac:dyDescent="0.2">
      <c r="B196" s="23">
        <v>184</v>
      </c>
      <c r="C196" s="39"/>
      <c r="D196" s="26">
        <v>12342.872509419278</v>
      </c>
      <c r="E196" s="25">
        <v>16.5</v>
      </c>
      <c r="F196" s="24">
        <v>2038</v>
      </c>
    </row>
    <row r="197" spans="2:6" x14ac:dyDescent="0.2">
      <c r="B197" s="23">
        <v>185</v>
      </c>
      <c r="C197" s="39"/>
      <c r="D197" s="26">
        <v>503.73519773655653</v>
      </c>
      <c r="E197" s="25">
        <v>1.5</v>
      </c>
      <c r="F197" s="24">
        <v>2023</v>
      </c>
    </row>
    <row r="198" spans="2:6" x14ac:dyDescent="0.2">
      <c r="B198" s="23">
        <v>186</v>
      </c>
      <c r="C198" s="39"/>
      <c r="D198" s="26">
        <v>4.6982505824416867E-11</v>
      </c>
      <c r="E198" s="25">
        <v>0</v>
      </c>
      <c r="F198" s="24">
        <v>2018</v>
      </c>
    </row>
    <row r="199" spans="2:6" x14ac:dyDescent="0.2">
      <c r="B199" s="23">
        <v>187</v>
      </c>
      <c r="C199" s="39"/>
      <c r="D199" s="26">
        <v>153737.41801069048</v>
      </c>
      <c r="E199" s="25">
        <v>42.5</v>
      </c>
      <c r="F199" s="24">
        <v>2064</v>
      </c>
    </row>
    <row r="200" spans="2:6" x14ac:dyDescent="0.2">
      <c r="B200" s="23">
        <v>188</v>
      </c>
      <c r="C200" s="39"/>
      <c r="D200" s="26">
        <v>90523.096915259492</v>
      </c>
      <c r="E200" s="25">
        <v>32.5</v>
      </c>
      <c r="F200" s="24">
        <v>2054</v>
      </c>
    </row>
    <row r="201" spans="2:6" x14ac:dyDescent="0.2">
      <c r="B201" s="23">
        <v>189</v>
      </c>
      <c r="C201" s="39"/>
      <c r="D201" s="26">
        <v>3060.098610458881</v>
      </c>
      <c r="E201" s="25">
        <v>17.5</v>
      </c>
      <c r="F201" s="24">
        <v>2039</v>
      </c>
    </row>
    <row r="202" spans="2:6" x14ac:dyDescent="0.2">
      <c r="B202" s="23">
        <v>190</v>
      </c>
      <c r="C202" s="39"/>
      <c r="D202" s="26">
        <v>221.33003646933139</v>
      </c>
      <c r="E202" s="25">
        <v>2.5</v>
      </c>
      <c r="F202" s="24">
        <v>2024</v>
      </c>
    </row>
    <row r="203" spans="2:6" x14ac:dyDescent="0.2">
      <c r="B203" s="23">
        <v>191</v>
      </c>
      <c r="C203" s="39"/>
      <c r="D203" s="26">
        <v>7.3993345722556114E-11</v>
      </c>
      <c r="E203" s="25">
        <v>0</v>
      </c>
      <c r="F203" s="24">
        <v>2019</v>
      </c>
    </row>
    <row r="204" spans="2:6" x14ac:dyDescent="0.2">
      <c r="B204" s="23">
        <v>192</v>
      </c>
      <c r="C204" s="39"/>
      <c r="D204" s="26">
        <v>377302.11878584139</v>
      </c>
      <c r="E204" s="25">
        <v>43.5</v>
      </c>
      <c r="F204" s="24">
        <v>2065</v>
      </c>
    </row>
    <row r="205" spans="2:6" x14ac:dyDescent="0.2">
      <c r="B205" s="23">
        <v>193</v>
      </c>
      <c r="C205" s="39"/>
      <c r="D205" s="26">
        <v>163813.51383712376</v>
      </c>
      <c r="E205" s="25">
        <v>33.5</v>
      </c>
      <c r="F205" s="24">
        <v>2055</v>
      </c>
    </row>
    <row r="206" spans="2:6" x14ac:dyDescent="0.2">
      <c r="B206" s="23">
        <v>194</v>
      </c>
      <c r="C206" s="39"/>
      <c r="D206" s="26">
        <v>8229.0990478080057</v>
      </c>
      <c r="E206" s="25">
        <v>18.5</v>
      </c>
      <c r="F206" s="24">
        <v>2040</v>
      </c>
    </row>
    <row r="207" spans="2:6" x14ac:dyDescent="0.2">
      <c r="B207" s="23">
        <v>195</v>
      </c>
      <c r="C207" s="39"/>
      <c r="D207" s="26">
        <v>277.90164208830902</v>
      </c>
      <c r="E207" s="25">
        <v>3.5</v>
      </c>
      <c r="F207" s="24">
        <v>2025</v>
      </c>
    </row>
    <row r="208" spans="2:6" x14ac:dyDescent="0.2">
      <c r="B208" s="23">
        <v>196</v>
      </c>
      <c r="C208" s="39"/>
      <c r="D208" s="26">
        <v>7.3472619988024227E-11</v>
      </c>
      <c r="E208" s="25">
        <v>0</v>
      </c>
      <c r="F208" s="24">
        <v>2020</v>
      </c>
    </row>
    <row r="209" spans="2:6" x14ac:dyDescent="0.2">
      <c r="B209" s="23">
        <v>197</v>
      </c>
      <c r="C209" s="39"/>
      <c r="D209" s="26">
        <v>3247768.9816861041</v>
      </c>
      <c r="E209" s="25">
        <v>7.9932206539601793</v>
      </c>
      <c r="F209" s="24">
        <v>2029</v>
      </c>
    </row>
    <row r="210" spans="2:6" x14ac:dyDescent="0.2">
      <c r="B210" s="23">
        <v>198</v>
      </c>
      <c r="C210" s="39"/>
      <c r="D210" s="26">
        <v>156702.21570483426</v>
      </c>
      <c r="E210" s="25">
        <v>29.5</v>
      </c>
      <c r="F210" s="24">
        <v>2051</v>
      </c>
    </row>
    <row r="211" spans="2:6" x14ac:dyDescent="0.2">
      <c r="B211" s="23">
        <v>199</v>
      </c>
      <c r="C211" s="39"/>
      <c r="D211" s="26">
        <v>37183.579451588841</v>
      </c>
      <c r="E211" s="25">
        <v>19.5</v>
      </c>
      <c r="F211" s="24">
        <v>2041</v>
      </c>
    </row>
    <row r="212" spans="2:6" x14ac:dyDescent="0.2">
      <c r="B212" s="23">
        <v>200</v>
      </c>
      <c r="C212" s="39"/>
      <c r="D212" s="26">
        <v>817.2240828622671</v>
      </c>
      <c r="E212" s="25">
        <v>4.5</v>
      </c>
      <c r="F212" s="24">
        <v>2026</v>
      </c>
    </row>
    <row r="213" spans="2:6" x14ac:dyDescent="0.2">
      <c r="B213" s="23">
        <v>201</v>
      </c>
      <c r="C213" s="39"/>
      <c r="D213" s="26">
        <v>30827.169379509389</v>
      </c>
      <c r="E213" s="25">
        <v>30.5</v>
      </c>
      <c r="F213" s="24">
        <v>2052</v>
      </c>
    </row>
    <row r="214" spans="2:6" x14ac:dyDescent="0.2">
      <c r="B214" s="23">
        <v>202</v>
      </c>
      <c r="C214" s="39"/>
      <c r="D214" s="26">
        <v>20520.67154605109</v>
      </c>
      <c r="E214" s="25">
        <v>20.5</v>
      </c>
      <c r="F214" s="24">
        <v>2042</v>
      </c>
    </row>
    <row r="215" spans="2:6" x14ac:dyDescent="0.2">
      <c r="B215" s="23">
        <v>203</v>
      </c>
      <c r="C215" s="39"/>
      <c r="D215" s="26">
        <v>2736.7385262583666</v>
      </c>
      <c r="E215" s="25">
        <v>5.5</v>
      </c>
      <c r="F215" s="24">
        <v>2027</v>
      </c>
    </row>
    <row r="216" spans="2:6" x14ac:dyDescent="0.2">
      <c r="B216" s="23">
        <v>204</v>
      </c>
      <c r="C216" s="39"/>
      <c r="D216" s="26">
        <v>57059.767847680836</v>
      </c>
      <c r="E216" s="25">
        <v>31.5</v>
      </c>
      <c r="F216" s="24">
        <v>2053</v>
      </c>
    </row>
    <row r="217" spans="2:6" x14ac:dyDescent="0.2">
      <c r="B217" s="23">
        <v>205</v>
      </c>
      <c r="C217" s="39"/>
      <c r="D217" s="26">
        <v>21656.986846043976</v>
      </c>
      <c r="E217" s="25">
        <v>21.5</v>
      </c>
      <c r="F217" s="24">
        <v>2043</v>
      </c>
    </row>
    <row r="218" spans="2:6" x14ac:dyDescent="0.2">
      <c r="B218" s="23">
        <v>206</v>
      </c>
      <c r="C218" s="39"/>
      <c r="D218" s="26">
        <v>12087.620565233869</v>
      </c>
      <c r="E218" s="25">
        <v>6.5</v>
      </c>
      <c r="F218" s="24">
        <v>2028</v>
      </c>
    </row>
    <row r="219" spans="2:6" x14ac:dyDescent="0.2">
      <c r="B219" s="23">
        <v>207</v>
      </c>
      <c r="C219" s="39"/>
      <c r="D219" s="26">
        <v>184460.88487048901</v>
      </c>
      <c r="E219" s="25">
        <v>32.5</v>
      </c>
      <c r="F219" s="24">
        <v>2054</v>
      </c>
    </row>
    <row r="220" spans="2:6" x14ac:dyDescent="0.2">
      <c r="B220" s="23">
        <v>208</v>
      </c>
      <c r="C220" s="39"/>
      <c r="D220" s="26">
        <v>92464.027432826988</v>
      </c>
      <c r="E220" s="25">
        <v>22.5</v>
      </c>
      <c r="F220" s="24">
        <v>2044</v>
      </c>
    </row>
    <row r="221" spans="2:6" x14ac:dyDescent="0.2">
      <c r="B221" s="23">
        <v>209</v>
      </c>
      <c r="C221" s="39"/>
      <c r="D221" s="26">
        <v>105558.42978904722</v>
      </c>
      <c r="E221" s="25">
        <v>33.5</v>
      </c>
      <c r="F221" s="24">
        <v>2055</v>
      </c>
    </row>
    <row r="222" spans="2:6" x14ac:dyDescent="0.2">
      <c r="B222" s="23">
        <v>210</v>
      </c>
      <c r="C222" s="39"/>
      <c r="D222" s="26">
        <v>3926.2734201550957</v>
      </c>
      <c r="E222" s="25">
        <v>23.5</v>
      </c>
      <c r="F222" s="24">
        <v>2045</v>
      </c>
    </row>
    <row r="223" spans="2:6" x14ac:dyDescent="0.2">
      <c r="B223" s="23">
        <v>211</v>
      </c>
      <c r="C223" s="39"/>
      <c r="D223" s="26">
        <v>1336.6037174996063</v>
      </c>
      <c r="E223" s="25">
        <v>8.5</v>
      </c>
      <c r="F223" s="24">
        <v>2030</v>
      </c>
    </row>
    <row r="224" spans="2:6" x14ac:dyDescent="0.2">
      <c r="B224" s="23">
        <v>212</v>
      </c>
      <c r="C224" s="39"/>
      <c r="D224" s="26">
        <v>17172.950953527012</v>
      </c>
      <c r="E224" s="25">
        <v>34.5</v>
      </c>
      <c r="F224" s="24">
        <v>2056</v>
      </c>
    </row>
    <row r="225" spans="2:6" x14ac:dyDescent="0.2">
      <c r="B225" s="23">
        <v>213</v>
      </c>
      <c r="C225" s="39"/>
      <c r="D225" s="26">
        <v>38256.938329799508</v>
      </c>
      <c r="E225" s="25">
        <v>24.5</v>
      </c>
      <c r="F225" s="24">
        <v>2046</v>
      </c>
    </row>
    <row r="226" spans="2:6" x14ac:dyDescent="0.2">
      <c r="B226" s="23">
        <v>214</v>
      </c>
      <c r="C226" s="39"/>
      <c r="D226" s="26">
        <v>474.19666364091199</v>
      </c>
      <c r="E226" s="25">
        <v>9.5</v>
      </c>
      <c r="F226" s="24">
        <v>2031</v>
      </c>
    </row>
    <row r="227" spans="2:6" x14ac:dyDescent="0.2">
      <c r="B227" s="23">
        <v>215</v>
      </c>
      <c r="C227" s="39"/>
      <c r="D227" s="26">
        <v>105286.11832288309</v>
      </c>
      <c r="E227" s="25">
        <v>35.5</v>
      </c>
      <c r="F227" s="24">
        <v>2057</v>
      </c>
    </row>
    <row r="228" spans="2:6" x14ac:dyDescent="0.2">
      <c r="B228" s="23">
        <v>216</v>
      </c>
      <c r="C228" s="39"/>
      <c r="D228" s="26">
        <v>25975.843298562701</v>
      </c>
      <c r="E228" s="25">
        <v>25.5</v>
      </c>
      <c r="F228" s="24">
        <v>2047</v>
      </c>
    </row>
    <row r="229" spans="2:6" x14ac:dyDescent="0.2">
      <c r="B229" s="23">
        <v>217</v>
      </c>
      <c r="C229" s="39"/>
      <c r="D229" s="26">
        <v>9048.9323660665323</v>
      </c>
      <c r="E229" s="25">
        <v>10.5</v>
      </c>
      <c r="F229" s="24">
        <v>2032</v>
      </c>
    </row>
    <row r="230" spans="2:6" x14ac:dyDescent="0.2">
      <c r="B230" s="23">
        <v>218</v>
      </c>
      <c r="C230" s="39"/>
      <c r="D230" s="26">
        <v>-26812.772333352943</v>
      </c>
      <c r="E230" s="25">
        <v>36.5</v>
      </c>
      <c r="F230" s="24">
        <v>2058</v>
      </c>
    </row>
    <row r="231" spans="2:6" x14ac:dyDescent="0.2">
      <c r="B231" s="23">
        <v>219</v>
      </c>
      <c r="C231" s="39"/>
      <c r="D231" s="26">
        <v>135512.32870389894</v>
      </c>
      <c r="E231" s="25">
        <v>26.5</v>
      </c>
      <c r="F231" s="24">
        <v>2048</v>
      </c>
    </row>
    <row r="232" spans="2:6" x14ac:dyDescent="0.2">
      <c r="B232" s="23">
        <v>220</v>
      </c>
      <c r="C232" s="39"/>
      <c r="D232" s="26">
        <v>124.11879894691674</v>
      </c>
      <c r="E232" s="25">
        <v>16.5</v>
      </c>
      <c r="F232" s="24">
        <v>2038</v>
      </c>
    </row>
    <row r="233" spans="2:6" x14ac:dyDescent="0.2">
      <c r="B233" s="23">
        <v>221</v>
      </c>
      <c r="C233" s="39"/>
      <c r="D233" s="26">
        <v>5983.2218383049221</v>
      </c>
      <c r="E233" s="25">
        <v>11.5</v>
      </c>
      <c r="F233" s="24">
        <v>2033</v>
      </c>
    </row>
    <row r="234" spans="2:6" x14ac:dyDescent="0.2">
      <c r="B234" s="23">
        <v>222</v>
      </c>
      <c r="C234" s="39"/>
      <c r="D234" s="26">
        <v>30.222405052436159</v>
      </c>
      <c r="E234" s="25">
        <v>6.5</v>
      </c>
      <c r="F234" s="24">
        <v>2028</v>
      </c>
    </row>
    <row r="235" spans="2:6" x14ac:dyDescent="0.2">
      <c r="B235" s="23">
        <v>223</v>
      </c>
      <c r="C235" s="39"/>
      <c r="D235" s="26">
        <v>50804.625992899615</v>
      </c>
      <c r="E235" s="25">
        <v>37.5</v>
      </c>
      <c r="F235" s="24">
        <v>2059</v>
      </c>
    </row>
    <row r="236" spans="2:6" x14ac:dyDescent="0.2">
      <c r="B236" s="23">
        <v>224</v>
      </c>
      <c r="C236" s="39"/>
      <c r="D236" s="26">
        <v>55194.181599377771</v>
      </c>
      <c r="E236" s="25">
        <v>27.5</v>
      </c>
      <c r="F236" s="24">
        <v>2049</v>
      </c>
    </row>
    <row r="237" spans="2:6" x14ac:dyDescent="0.2">
      <c r="B237" s="23">
        <v>225</v>
      </c>
      <c r="C237" s="39"/>
      <c r="D237" s="26">
        <v>-179.40655770911189</v>
      </c>
      <c r="E237" s="25">
        <v>17.5</v>
      </c>
      <c r="F237" s="24">
        <v>2039</v>
      </c>
    </row>
    <row r="238" spans="2:6" x14ac:dyDescent="0.2">
      <c r="B238" s="23">
        <v>226</v>
      </c>
      <c r="C238" s="39"/>
      <c r="D238" s="26">
        <v>2705.6795444561048</v>
      </c>
      <c r="E238" s="25">
        <v>12.5</v>
      </c>
      <c r="F238" s="24">
        <v>2034</v>
      </c>
    </row>
    <row r="239" spans="2:6" x14ac:dyDescent="0.2">
      <c r="B239" s="23">
        <v>227</v>
      </c>
      <c r="C239" s="39"/>
      <c r="D239" s="26">
        <v>41.594736666044128</v>
      </c>
      <c r="E239" s="25">
        <v>7.5</v>
      </c>
      <c r="F239" s="24">
        <v>2029</v>
      </c>
    </row>
    <row r="240" spans="2:6" x14ac:dyDescent="0.2">
      <c r="B240" s="23">
        <v>228</v>
      </c>
      <c r="C240" s="39"/>
      <c r="D240" s="26">
        <v>163603.42086592212</v>
      </c>
      <c r="E240" s="25">
        <v>38.5</v>
      </c>
      <c r="F240" s="24">
        <v>2060</v>
      </c>
    </row>
    <row r="241" spans="2:6" x14ac:dyDescent="0.2">
      <c r="B241" s="23">
        <v>229</v>
      </c>
      <c r="C241" s="39"/>
      <c r="D241" s="26">
        <v>60668.901927210856</v>
      </c>
      <c r="E241" s="25">
        <v>28.5</v>
      </c>
      <c r="F241" s="24">
        <v>2050</v>
      </c>
    </row>
    <row r="242" spans="2:6" x14ac:dyDescent="0.2">
      <c r="B242" s="23">
        <v>230</v>
      </c>
      <c r="C242" s="39"/>
      <c r="D242" s="26">
        <v>-17.31309437280801</v>
      </c>
      <c r="E242" s="25">
        <v>18.5</v>
      </c>
      <c r="F242" s="24">
        <v>2040</v>
      </c>
    </row>
    <row r="243" spans="2:6" x14ac:dyDescent="0.2">
      <c r="B243" s="23">
        <v>231</v>
      </c>
      <c r="C243" s="39"/>
      <c r="D243" s="26">
        <v>15206.946088852244</v>
      </c>
      <c r="E243" s="25">
        <v>13.5</v>
      </c>
      <c r="F243" s="24">
        <v>2035</v>
      </c>
    </row>
    <row r="244" spans="2:6" x14ac:dyDescent="0.2">
      <c r="B244" s="23">
        <v>232</v>
      </c>
      <c r="C244" s="39"/>
      <c r="D244" s="26">
        <v>215159.16325871833</v>
      </c>
      <c r="E244" s="25">
        <v>39.5</v>
      </c>
      <c r="F244" s="24">
        <v>2061</v>
      </c>
    </row>
    <row r="245" spans="2:6" x14ac:dyDescent="0.2">
      <c r="B245" s="23">
        <v>233</v>
      </c>
      <c r="C245" s="39"/>
      <c r="D245" s="26">
        <v>79517.619326819316</v>
      </c>
      <c r="E245" s="25">
        <v>29.5</v>
      </c>
      <c r="F245" s="24">
        <v>2051</v>
      </c>
    </row>
    <row r="246" spans="2:6" x14ac:dyDescent="0.2">
      <c r="B246" s="23">
        <v>234</v>
      </c>
      <c r="C246" s="39"/>
      <c r="D246" s="26">
        <v>-40.009907136534594</v>
      </c>
      <c r="E246" s="25">
        <v>19.5</v>
      </c>
      <c r="F246" s="24">
        <v>2041</v>
      </c>
    </row>
    <row r="247" spans="2:6" x14ac:dyDescent="0.2">
      <c r="B247" s="23">
        <v>235</v>
      </c>
      <c r="C247" s="39"/>
      <c r="D247" s="26">
        <v>7278.1324558607957</v>
      </c>
      <c r="E247" s="25">
        <v>14.5</v>
      </c>
      <c r="F247" s="24">
        <v>2036</v>
      </c>
    </row>
    <row r="248" spans="2:6" x14ac:dyDescent="0.2">
      <c r="B248" s="23">
        <v>236</v>
      </c>
      <c r="C248" s="39"/>
      <c r="D248" s="26">
        <v>2067.8432006712083</v>
      </c>
      <c r="E248" s="25">
        <v>9.5</v>
      </c>
      <c r="F248" s="24">
        <v>2031</v>
      </c>
    </row>
    <row r="249" spans="2:6" x14ac:dyDescent="0.2">
      <c r="B249" s="23">
        <v>237</v>
      </c>
      <c r="C249" s="39"/>
      <c r="D249" s="26">
        <v>203583.34577507339</v>
      </c>
      <c r="E249" s="25">
        <v>40.5</v>
      </c>
      <c r="F249" s="24">
        <v>2062</v>
      </c>
    </row>
    <row r="250" spans="2:6" x14ac:dyDescent="0.2">
      <c r="B250" s="23">
        <v>238</v>
      </c>
      <c r="C250" s="39"/>
      <c r="D250" s="26">
        <v>59643.359493584605</v>
      </c>
      <c r="E250" s="25">
        <v>30.5</v>
      </c>
      <c r="F250" s="24">
        <v>2052</v>
      </c>
    </row>
    <row r="251" spans="2:6" x14ac:dyDescent="0.2">
      <c r="B251" s="23">
        <v>239</v>
      </c>
      <c r="C251" s="39"/>
      <c r="D251" s="26">
        <v>-24.741688925632957</v>
      </c>
      <c r="E251" s="25">
        <v>20.5</v>
      </c>
      <c r="F251" s="24">
        <v>2042</v>
      </c>
    </row>
    <row r="252" spans="2:6" x14ac:dyDescent="0.2">
      <c r="B252" s="23">
        <v>240</v>
      </c>
      <c r="C252" s="39"/>
      <c r="D252" s="26">
        <v>-316.54685173343523</v>
      </c>
      <c r="E252" s="25">
        <v>15.5</v>
      </c>
      <c r="F252" s="24">
        <v>2037</v>
      </c>
    </row>
    <row r="253" spans="2:6" x14ac:dyDescent="0.2">
      <c r="B253" s="23">
        <v>241</v>
      </c>
      <c r="C253" s="39"/>
      <c r="D253" s="26">
        <v>158445.31419122941</v>
      </c>
      <c r="E253" s="25">
        <v>41.5</v>
      </c>
      <c r="F253" s="24">
        <v>2063</v>
      </c>
    </row>
    <row r="254" spans="2:6" x14ac:dyDescent="0.2">
      <c r="B254" s="23">
        <v>242</v>
      </c>
      <c r="C254" s="39"/>
      <c r="D254" s="26">
        <v>62624.335925523308</v>
      </c>
      <c r="E254" s="25">
        <v>31.5</v>
      </c>
      <c r="F254" s="24">
        <v>2053</v>
      </c>
    </row>
    <row r="255" spans="2:6" x14ac:dyDescent="0.2">
      <c r="B255" s="23">
        <v>243</v>
      </c>
      <c r="C255" s="39"/>
      <c r="D255" s="26">
        <v>20.063989994042458</v>
      </c>
      <c r="E255" s="25">
        <v>21.5</v>
      </c>
      <c r="F255" s="24">
        <v>2043</v>
      </c>
    </row>
    <row r="256" spans="2:6" x14ac:dyDescent="0.2">
      <c r="B256" s="23">
        <v>244</v>
      </c>
      <c r="C256" s="39"/>
      <c r="D256" s="26">
        <v>3149.2726362693938</v>
      </c>
      <c r="E256" s="25">
        <v>16.5</v>
      </c>
      <c r="F256" s="24">
        <v>2038</v>
      </c>
    </row>
    <row r="257" spans="2:6" x14ac:dyDescent="0.2">
      <c r="B257" s="23">
        <v>245</v>
      </c>
      <c r="C257" s="39"/>
      <c r="D257" s="26">
        <v>568.02584463939638</v>
      </c>
      <c r="E257" s="25">
        <v>11.5</v>
      </c>
      <c r="F257" s="24">
        <v>2033</v>
      </c>
    </row>
    <row r="258" spans="2:6" x14ac:dyDescent="0.2">
      <c r="B258" s="23">
        <v>246</v>
      </c>
      <c r="C258" s="39"/>
      <c r="D258" s="26">
        <v>135625.65169676091</v>
      </c>
      <c r="E258" s="25">
        <v>42.5</v>
      </c>
      <c r="F258" s="24">
        <v>2064</v>
      </c>
    </row>
    <row r="259" spans="2:6" x14ac:dyDescent="0.2">
      <c r="B259" s="23">
        <v>247</v>
      </c>
      <c r="C259" s="39"/>
      <c r="D259" s="26">
        <v>28778.952789195289</v>
      </c>
      <c r="E259" s="25">
        <v>32.5</v>
      </c>
      <c r="F259" s="24">
        <v>2054</v>
      </c>
    </row>
    <row r="260" spans="2:6" x14ac:dyDescent="0.2">
      <c r="B260" s="23">
        <v>248</v>
      </c>
      <c r="C260" s="39"/>
      <c r="D260" s="26">
        <v>125.8879846404443</v>
      </c>
      <c r="E260" s="25">
        <v>22.5</v>
      </c>
      <c r="F260" s="24">
        <v>2044</v>
      </c>
    </row>
    <row r="261" spans="2:6" x14ac:dyDescent="0.2">
      <c r="B261" s="23">
        <v>249</v>
      </c>
      <c r="C261" s="39"/>
      <c r="D261" s="26">
        <v>1497.5465195993493</v>
      </c>
      <c r="E261" s="25">
        <v>17.5</v>
      </c>
      <c r="F261" s="24">
        <v>2039</v>
      </c>
    </row>
    <row r="262" spans="2:6" x14ac:dyDescent="0.2">
      <c r="B262" s="23">
        <v>250</v>
      </c>
      <c r="C262" s="39"/>
      <c r="D262" s="26">
        <v>264.83935987783525</v>
      </c>
      <c r="E262" s="25">
        <v>12.5</v>
      </c>
      <c r="F262" s="24">
        <v>2034</v>
      </c>
    </row>
    <row r="263" spans="2:6" x14ac:dyDescent="0.2">
      <c r="B263" s="23">
        <v>251</v>
      </c>
      <c r="C263" s="39"/>
      <c r="D263" s="26">
        <v>59074.332855833811</v>
      </c>
      <c r="E263" s="25">
        <v>43.5</v>
      </c>
      <c r="F263" s="24">
        <v>2065</v>
      </c>
    </row>
    <row r="264" spans="2:6" x14ac:dyDescent="0.2">
      <c r="B264" s="23">
        <v>252</v>
      </c>
      <c r="C264" s="39"/>
      <c r="D264" s="26">
        <v>18260.916064253979</v>
      </c>
      <c r="E264" s="25">
        <v>33.5</v>
      </c>
      <c r="F264" s="24">
        <v>2055</v>
      </c>
    </row>
    <row r="265" spans="2:6" x14ac:dyDescent="0.2">
      <c r="B265" s="23">
        <v>253</v>
      </c>
      <c r="C265" s="39"/>
      <c r="D265" s="26">
        <v>75.844299071190107</v>
      </c>
      <c r="E265" s="25">
        <v>23.5</v>
      </c>
      <c r="F265" s="24">
        <v>2045</v>
      </c>
    </row>
    <row r="266" spans="2:6" x14ac:dyDescent="0.2">
      <c r="B266" s="23">
        <v>254</v>
      </c>
      <c r="C266" s="39"/>
      <c r="D266" s="26">
        <v>446.57029438219615</v>
      </c>
      <c r="E266" s="25">
        <v>18.5</v>
      </c>
      <c r="F266" s="24">
        <v>2040</v>
      </c>
    </row>
    <row r="267" spans="2:6" x14ac:dyDescent="0.2">
      <c r="B267" s="23">
        <v>255</v>
      </c>
      <c r="C267" s="39"/>
      <c r="D267" s="26">
        <v>119137.19241081178</v>
      </c>
      <c r="E267" s="25">
        <v>44.5</v>
      </c>
      <c r="F267" s="24">
        <v>2066</v>
      </c>
    </row>
    <row r="268" spans="2:6" x14ac:dyDescent="0.2">
      <c r="B268" s="23">
        <v>256</v>
      </c>
      <c r="C268" s="39"/>
      <c r="D268" s="26">
        <v>23807.252360735438</v>
      </c>
      <c r="E268" s="25">
        <v>34.5</v>
      </c>
      <c r="F268" s="24">
        <v>2056</v>
      </c>
    </row>
    <row r="269" spans="2:6" x14ac:dyDescent="0.2">
      <c r="B269" s="23">
        <v>257</v>
      </c>
      <c r="C269" s="39"/>
      <c r="D269" s="26">
        <v>60.963737236977408</v>
      </c>
      <c r="E269" s="25">
        <v>24.5</v>
      </c>
      <c r="F269" s="24">
        <v>2046</v>
      </c>
    </row>
    <row r="270" spans="2:6" x14ac:dyDescent="0.2">
      <c r="B270" s="23">
        <v>258</v>
      </c>
      <c r="C270" s="39"/>
      <c r="D270" s="26">
        <v>4687.8743048067481</v>
      </c>
      <c r="E270" s="25">
        <v>19.5</v>
      </c>
      <c r="F270" s="24">
        <v>2041</v>
      </c>
    </row>
    <row r="271" spans="2:6" x14ac:dyDescent="0.2">
      <c r="B271" s="23">
        <v>259</v>
      </c>
      <c r="C271" s="39"/>
      <c r="D271" s="26">
        <v>72.88926471734942</v>
      </c>
      <c r="E271" s="25">
        <v>14.5</v>
      </c>
      <c r="F271" s="24">
        <v>2036</v>
      </c>
    </row>
    <row r="272" spans="2:6" x14ac:dyDescent="0.2">
      <c r="B272" s="23">
        <v>260</v>
      </c>
      <c r="C272" s="39"/>
      <c r="D272" s="26">
        <v>77014.372012595879</v>
      </c>
      <c r="E272" s="25">
        <v>45.5</v>
      </c>
      <c r="F272" s="24">
        <v>2067</v>
      </c>
    </row>
    <row r="273" spans="2:6" x14ac:dyDescent="0.2">
      <c r="B273" s="23">
        <v>261</v>
      </c>
      <c r="C273" s="39"/>
      <c r="D273" s="26">
        <v>19565.459629401623</v>
      </c>
      <c r="E273" s="25">
        <v>35.5</v>
      </c>
      <c r="F273" s="24">
        <v>2057</v>
      </c>
    </row>
    <row r="274" spans="2:6" x14ac:dyDescent="0.2">
      <c r="B274" s="23">
        <v>262</v>
      </c>
      <c r="C274" s="39"/>
      <c r="D274" s="26">
        <v>-56.510502993883051</v>
      </c>
      <c r="E274" s="25">
        <v>25.5</v>
      </c>
      <c r="F274" s="24">
        <v>2047</v>
      </c>
    </row>
    <row r="275" spans="2:6" x14ac:dyDescent="0.2">
      <c r="B275" s="23">
        <v>263</v>
      </c>
      <c r="C275" s="39"/>
      <c r="D275" s="26">
        <v>2219.7215861164113</v>
      </c>
      <c r="E275" s="25">
        <v>20.5</v>
      </c>
      <c r="F275" s="24">
        <v>2042</v>
      </c>
    </row>
    <row r="276" spans="2:6" x14ac:dyDescent="0.2">
      <c r="B276" s="23">
        <v>264</v>
      </c>
      <c r="C276" s="39"/>
      <c r="D276" s="26">
        <v>287.65402508062516</v>
      </c>
      <c r="E276" s="25">
        <v>15.5</v>
      </c>
      <c r="F276" s="24">
        <v>2037</v>
      </c>
    </row>
    <row r="277" spans="2:6" x14ac:dyDescent="0.2">
      <c r="B277" s="23">
        <v>265</v>
      </c>
      <c r="C277" s="39"/>
      <c r="D277" s="26">
        <v>474597584.70091701</v>
      </c>
      <c r="E277" s="25">
        <v>10.75765105919595</v>
      </c>
      <c r="F277" s="24">
        <v>2032</v>
      </c>
    </row>
    <row r="278" spans="2:6" x14ac:dyDescent="0.2">
      <c r="B278" s="23">
        <v>266</v>
      </c>
      <c r="C278" s="39"/>
      <c r="D278" s="26">
        <v>18500188.964149736</v>
      </c>
      <c r="E278" s="25">
        <v>29.5</v>
      </c>
      <c r="F278" s="24">
        <v>2051</v>
      </c>
    </row>
    <row r="279" spans="2:6" x14ac:dyDescent="0.2">
      <c r="B279" s="23">
        <v>267</v>
      </c>
      <c r="C279" s="39"/>
      <c r="D279" s="26">
        <v>2000765.9526627921</v>
      </c>
      <c r="E279" s="25">
        <v>19.5</v>
      </c>
      <c r="F279" s="24">
        <v>2041</v>
      </c>
    </row>
    <row r="280" spans="2:6" x14ac:dyDescent="0.2">
      <c r="B280" s="23">
        <v>268</v>
      </c>
      <c r="C280" s="39"/>
      <c r="D280" s="26">
        <v>-6.6376123292055108E-9</v>
      </c>
      <c r="E280" s="25">
        <v>0</v>
      </c>
      <c r="F280" s="24">
        <v>2011</v>
      </c>
    </row>
    <row r="281" spans="2:6" x14ac:dyDescent="0.2">
      <c r="B281" s="23">
        <v>269</v>
      </c>
      <c r="C281" s="39"/>
      <c r="D281" s="26">
        <v>348227.1386618535</v>
      </c>
      <c r="E281" s="25">
        <v>0</v>
      </c>
      <c r="F281" s="24">
        <v>2011</v>
      </c>
    </row>
    <row r="282" spans="2:6" x14ac:dyDescent="0.2">
      <c r="B282" s="23">
        <v>270</v>
      </c>
      <c r="C282" s="39"/>
      <c r="D282" s="26">
        <v>11074773.23958309</v>
      </c>
      <c r="E282" s="25">
        <v>30.5</v>
      </c>
      <c r="F282" s="24">
        <v>2052</v>
      </c>
    </row>
    <row r="283" spans="2:6" x14ac:dyDescent="0.2">
      <c r="B283" s="23">
        <v>271</v>
      </c>
      <c r="C283" s="39"/>
      <c r="D283" s="26">
        <v>1910322.2303846749</v>
      </c>
      <c r="E283" s="25">
        <v>20.5</v>
      </c>
      <c r="F283" s="24">
        <v>2042</v>
      </c>
    </row>
    <row r="284" spans="2:6" x14ac:dyDescent="0.2">
      <c r="B284" s="23">
        <v>272</v>
      </c>
      <c r="C284" s="39"/>
      <c r="D284" s="26">
        <v>2.6955865534460308E-10</v>
      </c>
      <c r="E284" s="25">
        <v>0</v>
      </c>
      <c r="F284" s="24">
        <v>2012</v>
      </c>
    </row>
    <row r="285" spans="2:6" x14ac:dyDescent="0.2">
      <c r="B285" s="23">
        <v>273</v>
      </c>
      <c r="C285" s="39"/>
      <c r="D285" s="26">
        <v>122064.70033562352</v>
      </c>
      <c r="E285" s="25">
        <v>0</v>
      </c>
      <c r="F285" s="24">
        <v>2011</v>
      </c>
    </row>
    <row r="286" spans="2:6" x14ac:dyDescent="0.2">
      <c r="B286" s="23">
        <v>274</v>
      </c>
      <c r="C286" s="39"/>
      <c r="D286" s="26">
        <v>6347437.931461934</v>
      </c>
      <c r="E286" s="25">
        <v>31.5</v>
      </c>
      <c r="F286" s="24">
        <v>2053</v>
      </c>
    </row>
    <row r="287" spans="2:6" x14ac:dyDescent="0.2">
      <c r="B287" s="23">
        <v>275</v>
      </c>
      <c r="C287" s="39"/>
      <c r="D287" s="26">
        <v>6703499.9927301854</v>
      </c>
      <c r="E287" s="25">
        <v>21.5</v>
      </c>
      <c r="F287" s="24">
        <v>2043</v>
      </c>
    </row>
    <row r="288" spans="2:6" x14ac:dyDescent="0.2">
      <c r="B288" s="23">
        <v>276</v>
      </c>
      <c r="C288" s="39"/>
      <c r="D288" s="26">
        <v>805.84137101558827</v>
      </c>
      <c r="E288" s="25">
        <v>6.5</v>
      </c>
      <c r="F288" s="24">
        <v>2028</v>
      </c>
    </row>
    <row r="289" spans="2:6" x14ac:dyDescent="0.2">
      <c r="B289" s="23">
        <v>277</v>
      </c>
      <c r="C289" s="39"/>
      <c r="D289" s="26">
        <v>-9.8811823806672744E-10</v>
      </c>
      <c r="E289" s="25">
        <v>0</v>
      </c>
      <c r="F289" s="24">
        <v>2013</v>
      </c>
    </row>
    <row r="290" spans="2:6" x14ac:dyDescent="0.2">
      <c r="B290" s="23">
        <v>278</v>
      </c>
      <c r="C290" s="39"/>
      <c r="D290" s="26">
        <v>149459.4679575921</v>
      </c>
      <c r="E290" s="25">
        <v>0</v>
      </c>
      <c r="F290" s="24">
        <v>2011</v>
      </c>
    </row>
    <row r="291" spans="2:6" x14ac:dyDescent="0.2">
      <c r="B291" s="23">
        <v>279</v>
      </c>
      <c r="C291" s="39"/>
      <c r="D291" s="26">
        <v>9388463.1977348961</v>
      </c>
      <c r="E291" s="25">
        <v>32.5</v>
      </c>
      <c r="F291" s="24">
        <v>2054</v>
      </c>
    </row>
    <row r="292" spans="2:6" x14ac:dyDescent="0.2">
      <c r="B292" s="23">
        <v>280</v>
      </c>
      <c r="C292" s="39"/>
      <c r="D292" s="26">
        <v>4903792.939500384</v>
      </c>
      <c r="E292" s="25">
        <v>22.5</v>
      </c>
      <c r="F292" s="24">
        <v>2044</v>
      </c>
    </row>
    <row r="293" spans="2:6" x14ac:dyDescent="0.2">
      <c r="B293" s="23">
        <v>281</v>
      </c>
      <c r="C293" s="39"/>
      <c r="D293" s="26">
        <v>170081.55078202696</v>
      </c>
      <c r="E293" s="25">
        <v>0</v>
      </c>
      <c r="F293" s="24">
        <v>2011</v>
      </c>
    </row>
    <row r="294" spans="2:6" x14ac:dyDescent="0.2">
      <c r="B294" s="23">
        <v>282</v>
      </c>
      <c r="C294" s="39"/>
      <c r="D294" s="26">
        <v>3718151.4537716378</v>
      </c>
      <c r="E294" s="25">
        <v>33.5</v>
      </c>
      <c r="F294" s="24">
        <v>2055</v>
      </c>
    </row>
    <row r="295" spans="2:6" x14ac:dyDescent="0.2">
      <c r="B295" s="23">
        <v>283</v>
      </c>
      <c r="C295" s="39"/>
      <c r="D295" s="26">
        <v>1897829.1857395265</v>
      </c>
      <c r="E295" s="25">
        <v>23.5</v>
      </c>
      <c r="F295" s="24">
        <v>2045</v>
      </c>
    </row>
    <row r="296" spans="2:6" x14ac:dyDescent="0.2">
      <c r="B296" s="23">
        <v>284</v>
      </c>
      <c r="C296" s="39"/>
      <c r="D296" s="26">
        <v>402192.61818818725</v>
      </c>
      <c r="E296" s="25">
        <v>8.5</v>
      </c>
      <c r="F296" s="24">
        <v>2030</v>
      </c>
    </row>
    <row r="297" spans="2:6" x14ac:dyDescent="0.2">
      <c r="B297" s="23">
        <v>285</v>
      </c>
      <c r="C297" s="39"/>
      <c r="D297" s="26">
        <v>9039.6142369266527</v>
      </c>
      <c r="E297" s="25">
        <v>0</v>
      </c>
      <c r="F297" s="24">
        <v>2011</v>
      </c>
    </row>
    <row r="298" spans="2:6" x14ac:dyDescent="0.2">
      <c r="B298" s="23">
        <v>286</v>
      </c>
      <c r="C298" s="39"/>
      <c r="D298" s="26">
        <v>10006152.872282475</v>
      </c>
      <c r="E298" s="25">
        <v>34.5</v>
      </c>
      <c r="F298" s="24">
        <v>2056</v>
      </c>
    </row>
    <row r="299" spans="2:6" x14ac:dyDescent="0.2">
      <c r="B299" s="23">
        <v>287</v>
      </c>
      <c r="C299" s="39"/>
      <c r="D299" s="26">
        <v>3395214.7276649009</v>
      </c>
      <c r="E299" s="25">
        <v>24.5</v>
      </c>
      <c r="F299" s="24">
        <v>2046</v>
      </c>
    </row>
    <row r="300" spans="2:6" x14ac:dyDescent="0.2">
      <c r="B300" s="23">
        <v>288</v>
      </c>
      <c r="C300" s="39"/>
      <c r="D300" s="26">
        <v>544989.27518800762</v>
      </c>
      <c r="E300" s="25">
        <v>9.5</v>
      </c>
      <c r="F300" s="24">
        <v>2031</v>
      </c>
    </row>
    <row r="301" spans="2:6" x14ac:dyDescent="0.2">
      <c r="B301" s="23">
        <v>289</v>
      </c>
      <c r="C301" s="39"/>
      <c r="D301" s="26">
        <v>-1.0803405483732927E-11</v>
      </c>
      <c r="E301" s="25">
        <v>0</v>
      </c>
      <c r="F301" s="24">
        <v>2011</v>
      </c>
    </row>
    <row r="302" spans="2:6" x14ac:dyDescent="0.2">
      <c r="B302" s="23">
        <v>290</v>
      </c>
      <c r="C302" s="39"/>
      <c r="D302" s="26">
        <v>24912.572888084644</v>
      </c>
      <c r="E302" s="25">
        <v>0</v>
      </c>
      <c r="F302" s="24">
        <v>2011</v>
      </c>
    </row>
    <row r="303" spans="2:6" x14ac:dyDescent="0.2">
      <c r="B303" s="23">
        <v>291</v>
      </c>
      <c r="C303" s="39"/>
      <c r="D303" s="26">
        <v>10857588.290866151</v>
      </c>
      <c r="E303" s="25">
        <v>35.5</v>
      </c>
      <c r="F303" s="24">
        <v>2057</v>
      </c>
    </row>
    <row r="304" spans="2:6" x14ac:dyDescent="0.2">
      <c r="B304" s="23">
        <v>292</v>
      </c>
      <c r="C304" s="39"/>
      <c r="D304" s="26">
        <v>3159058.1857817117</v>
      </c>
      <c r="E304" s="25">
        <v>25.5</v>
      </c>
      <c r="F304" s="24">
        <v>2047</v>
      </c>
    </row>
    <row r="305" spans="2:6" x14ac:dyDescent="0.2">
      <c r="B305" s="23">
        <v>293</v>
      </c>
      <c r="C305" s="39"/>
      <c r="D305" s="26">
        <v>572556.1894949819</v>
      </c>
      <c r="E305" s="25">
        <v>10.5</v>
      </c>
      <c r="F305" s="24">
        <v>2032</v>
      </c>
    </row>
    <row r="306" spans="2:6" x14ac:dyDescent="0.2">
      <c r="B306" s="23">
        <v>294</v>
      </c>
      <c r="C306" s="39"/>
      <c r="D306" s="26">
        <v>88980.201130046626</v>
      </c>
      <c r="E306" s="25">
        <v>0</v>
      </c>
      <c r="F306" s="24">
        <v>2011</v>
      </c>
    </row>
    <row r="307" spans="2:6" x14ac:dyDescent="0.2">
      <c r="B307" s="23">
        <v>295</v>
      </c>
      <c r="C307" s="39"/>
      <c r="D307" s="26">
        <v>12824794.955016032</v>
      </c>
      <c r="E307" s="25">
        <v>36.5</v>
      </c>
      <c r="F307" s="24">
        <v>2058</v>
      </c>
    </row>
    <row r="308" spans="2:6" x14ac:dyDescent="0.2">
      <c r="B308" s="23">
        <v>296</v>
      </c>
      <c r="C308" s="39"/>
      <c r="D308" s="26">
        <v>2950919.0018303115</v>
      </c>
      <c r="E308" s="25">
        <v>26.5</v>
      </c>
      <c r="F308" s="24">
        <v>2048</v>
      </c>
    </row>
    <row r="309" spans="2:6" x14ac:dyDescent="0.2">
      <c r="B309" s="23">
        <v>297</v>
      </c>
      <c r="C309" s="39"/>
      <c r="D309" s="26">
        <v>592708.78900620434</v>
      </c>
      <c r="E309" s="25">
        <v>11.5</v>
      </c>
      <c r="F309" s="24">
        <v>2033</v>
      </c>
    </row>
    <row r="310" spans="2:6" x14ac:dyDescent="0.2">
      <c r="B310" s="23">
        <v>298</v>
      </c>
      <c r="C310" s="39"/>
      <c r="D310" s="26">
        <v>129692.86434809584</v>
      </c>
      <c r="E310" s="25">
        <v>0</v>
      </c>
      <c r="F310" s="24">
        <v>2011</v>
      </c>
    </row>
    <row r="311" spans="2:6" x14ac:dyDescent="0.2">
      <c r="B311" s="23">
        <v>299</v>
      </c>
      <c r="C311" s="39"/>
      <c r="D311" s="26">
        <v>12577475.257571034</v>
      </c>
      <c r="E311" s="25">
        <v>37.5</v>
      </c>
      <c r="F311" s="24">
        <v>2059</v>
      </c>
    </row>
    <row r="312" spans="2:6" x14ac:dyDescent="0.2">
      <c r="B312" s="23">
        <v>300</v>
      </c>
      <c r="C312" s="39"/>
      <c r="D312" s="26">
        <v>3420042.1687195599</v>
      </c>
      <c r="E312" s="25">
        <v>27.5</v>
      </c>
      <c r="F312" s="24">
        <v>2049</v>
      </c>
    </row>
    <row r="313" spans="2:6" x14ac:dyDescent="0.2">
      <c r="B313" s="23">
        <v>301</v>
      </c>
      <c r="C313" s="39"/>
      <c r="D313" s="26">
        <v>339367.40999670257</v>
      </c>
      <c r="E313" s="25">
        <v>12.5</v>
      </c>
      <c r="F313" s="24">
        <v>2034</v>
      </c>
    </row>
    <row r="314" spans="2:6" x14ac:dyDescent="0.2">
      <c r="B314" s="23">
        <v>302</v>
      </c>
      <c r="C314" s="39"/>
      <c r="D314" s="26">
        <v>171015.38168248627</v>
      </c>
      <c r="E314" s="25">
        <v>0</v>
      </c>
      <c r="F314" s="24">
        <v>2011</v>
      </c>
    </row>
    <row r="315" spans="2:6" x14ac:dyDescent="0.2">
      <c r="B315" s="23">
        <v>303</v>
      </c>
      <c r="C315" s="39"/>
      <c r="D315" s="26">
        <v>14391533.953148603</v>
      </c>
      <c r="E315" s="25">
        <v>38.5</v>
      </c>
      <c r="F315" s="24">
        <v>2060</v>
      </c>
    </row>
    <row r="316" spans="2:6" x14ac:dyDescent="0.2">
      <c r="B316" s="23">
        <v>304</v>
      </c>
      <c r="C316" s="39"/>
      <c r="D316" s="26">
        <v>4998831.7980279364</v>
      </c>
      <c r="E316" s="25">
        <v>28.5</v>
      </c>
      <c r="F316" s="24">
        <v>2050</v>
      </c>
    </row>
    <row r="317" spans="2:6" x14ac:dyDescent="0.2">
      <c r="B317" s="23">
        <v>305</v>
      </c>
      <c r="C317" s="39"/>
      <c r="D317" s="26">
        <v>1104860.6258220691</v>
      </c>
      <c r="E317" s="25">
        <v>13.5</v>
      </c>
      <c r="F317" s="24">
        <v>2035</v>
      </c>
    </row>
    <row r="318" spans="2:6" x14ac:dyDescent="0.2">
      <c r="B318" s="23">
        <v>306</v>
      </c>
      <c r="C318" s="39"/>
      <c r="D318" s="26">
        <v>329536.95984738087</v>
      </c>
      <c r="E318" s="25">
        <v>0</v>
      </c>
      <c r="F318" s="24">
        <v>2011</v>
      </c>
    </row>
    <row r="319" spans="2:6" x14ac:dyDescent="0.2">
      <c r="B319" s="23">
        <v>307</v>
      </c>
      <c r="C319" s="39"/>
      <c r="D319" s="26">
        <v>17802311.357622504</v>
      </c>
      <c r="E319" s="25">
        <v>39.5</v>
      </c>
      <c r="F319" s="24">
        <v>2061</v>
      </c>
    </row>
    <row r="320" spans="2:6" x14ac:dyDescent="0.2">
      <c r="B320" s="23">
        <v>308</v>
      </c>
      <c r="C320" s="39"/>
      <c r="D320" s="26">
        <v>5646254.0750908181</v>
      </c>
      <c r="E320" s="25">
        <v>29.5</v>
      </c>
      <c r="F320" s="24">
        <v>2051</v>
      </c>
    </row>
    <row r="321" spans="2:6" x14ac:dyDescent="0.2">
      <c r="B321" s="23">
        <v>309</v>
      </c>
      <c r="C321" s="39"/>
      <c r="D321" s="26">
        <v>1198675.8202610062</v>
      </c>
      <c r="E321" s="25">
        <v>14.5</v>
      </c>
      <c r="F321" s="24">
        <v>2036</v>
      </c>
    </row>
    <row r="322" spans="2:6" x14ac:dyDescent="0.2">
      <c r="B322" s="23">
        <v>310</v>
      </c>
      <c r="C322" s="39"/>
      <c r="D322" s="26">
        <v>-1.5279510989785194E-10</v>
      </c>
      <c r="E322" s="25">
        <v>0</v>
      </c>
      <c r="F322" s="24">
        <v>2021</v>
      </c>
    </row>
    <row r="323" spans="2:6" x14ac:dyDescent="0.2">
      <c r="B323" s="23">
        <v>311</v>
      </c>
      <c r="C323" s="39"/>
      <c r="D323" s="26">
        <v>4.9748042545768899E-11</v>
      </c>
      <c r="E323" s="25">
        <v>0</v>
      </c>
      <c r="F323" s="24">
        <v>2016</v>
      </c>
    </row>
    <row r="324" spans="2:6" x14ac:dyDescent="0.2">
      <c r="B324" s="23">
        <v>312</v>
      </c>
      <c r="C324" s="39"/>
      <c r="D324" s="26">
        <v>336990.35975135374</v>
      </c>
      <c r="E324" s="25">
        <v>0</v>
      </c>
      <c r="F324" s="24">
        <v>2011</v>
      </c>
    </row>
    <row r="325" spans="2:6" x14ac:dyDescent="0.2">
      <c r="B325" s="23">
        <v>313</v>
      </c>
      <c r="C325" s="39"/>
      <c r="D325" s="26">
        <v>17523859.853615791</v>
      </c>
      <c r="E325" s="25">
        <v>40.5</v>
      </c>
      <c r="F325" s="24">
        <v>2062</v>
      </c>
    </row>
    <row r="326" spans="2:6" x14ac:dyDescent="0.2">
      <c r="B326" s="23">
        <v>314</v>
      </c>
      <c r="C326" s="39"/>
      <c r="D326" s="26">
        <v>5104105.5262336507</v>
      </c>
      <c r="E326" s="25">
        <v>30.5</v>
      </c>
      <c r="F326" s="24">
        <v>2052</v>
      </c>
    </row>
    <row r="327" spans="2:6" x14ac:dyDescent="0.2">
      <c r="B327" s="23">
        <v>315</v>
      </c>
      <c r="C327" s="39"/>
      <c r="D327" s="26">
        <v>940959.82606186811</v>
      </c>
      <c r="E327" s="25">
        <v>15.5</v>
      </c>
      <c r="F327" s="24">
        <v>2037</v>
      </c>
    </row>
    <row r="328" spans="2:6" x14ac:dyDescent="0.2">
      <c r="B328" s="23">
        <v>316</v>
      </c>
      <c r="C328" s="39"/>
      <c r="D328" s="26">
        <v>555.97029774193288</v>
      </c>
      <c r="E328" s="25">
        <v>0.5</v>
      </c>
      <c r="F328" s="24">
        <v>2022</v>
      </c>
    </row>
    <row r="329" spans="2:6" x14ac:dyDescent="0.2">
      <c r="B329" s="23">
        <v>317</v>
      </c>
      <c r="C329" s="39"/>
      <c r="D329" s="26">
        <v>6.721199715498369E-11</v>
      </c>
      <c r="E329" s="25">
        <v>0</v>
      </c>
      <c r="F329" s="24">
        <v>2017</v>
      </c>
    </row>
    <row r="330" spans="2:6" x14ac:dyDescent="0.2">
      <c r="B330" s="23">
        <v>318</v>
      </c>
      <c r="C330" s="39"/>
      <c r="D330" s="26">
        <v>318232.07221008791</v>
      </c>
      <c r="E330" s="25">
        <v>0</v>
      </c>
      <c r="F330" s="24">
        <v>2012</v>
      </c>
    </row>
    <row r="331" spans="2:6" x14ac:dyDescent="0.2">
      <c r="B331" s="23">
        <v>319</v>
      </c>
      <c r="C331" s="39"/>
      <c r="D331" s="26">
        <v>11937006.640001357</v>
      </c>
      <c r="E331" s="25">
        <v>41.5</v>
      </c>
      <c r="F331" s="24">
        <v>2063</v>
      </c>
    </row>
    <row r="332" spans="2:6" x14ac:dyDescent="0.2">
      <c r="B332" s="23">
        <v>320</v>
      </c>
      <c r="C332" s="39"/>
      <c r="D332" s="26">
        <v>4924679.6925651357</v>
      </c>
      <c r="E332" s="25">
        <v>31.5</v>
      </c>
      <c r="F332" s="24">
        <v>2053</v>
      </c>
    </row>
    <row r="333" spans="2:6" x14ac:dyDescent="0.2">
      <c r="B333" s="23">
        <v>321</v>
      </c>
      <c r="C333" s="39"/>
      <c r="D333" s="26">
        <v>1120783.1773644853</v>
      </c>
      <c r="E333" s="25">
        <v>16.5</v>
      </c>
      <c r="F333" s="24">
        <v>2038</v>
      </c>
    </row>
    <row r="334" spans="2:6" x14ac:dyDescent="0.2">
      <c r="B334" s="23">
        <v>322</v>
      </c>
      <c r="C334" s="39"/>
      <c r="D334" s="26">
        <v>10030.171123659879</v>
      </c>
      <c r="E334" s="25">
        <v>1.5</v>
      </c>
      <c r="F334" s="24">
        <v>2023</v>
      </c>
    </row>
    <row r="335" spans="2:6" x14ac:dyDescent="0.2">
      <c r="B335" s="23">
        <v>323</v>
      </c>
      <c r="C335" s="39"/>
      <c r="D335" s="26">
        <v>-1.4418844822794199E-9</v>
      </c>
      <c r="E335" s="25">
        <v>0</v>
      </c>
      <c r="F335" s="24">
        <v>2018</v>
      </c>
    </row>
    <row r="336" spans="2:6" x14ac:dyDescent="0.2">
      <c r="B336" s="23">
        <v>324</v>
      </c>
      <c r="C336" s="39"/>
      <c r="D336" s="26">
        <v>241346.95896077645</v>
      </c>
      <c r="E336" s="25">
        <v>0</v>
      </c>
      <c r="F336" s="24">
        <v>2013</v>
      </c>
    </row>
    <row r="337" spans="2:6" x14ac:dyDescent="0.2">
      <c r="B337" s="23">
        <v>325</v>
      </c>
      <c r="C337" s="39"/>
      <c r="D337" s="26">
        <v>9732709.6932452768</v>
      </c>
      <c r="E337" s="25">
        <v>42.5</v>
      </c>
      <c r="F337" s="24">
        <v>2064</v>
      </c>
    </row>
    <row r="338" spans="2:6" x14ac:dyDescent="0.2">
      <c r="B338" s="23">
        <v>326</v>
      </c>
      <c r="C338" s="39"/>
      <c r="D338" s="26">
        <v>3296640.3737722971</v>
      </c>
      <c r="E338" s="25">
        <v>32.5</v>
      </c>
      <c r="F338" s="24">
        <v>2054</v>
      </c>
    </row>
    <row r="339" spans="2:6" x14ac:dyDescent="0.2">
      <c r="B339" s="23">
        <v>327</v>
      </c>
      <c r="C339" s="39"/>
      <c r="D339" s="26">
        <v>663147.80129288509</v>
      </c>
      <c r="E339" s="25">
        <v>17.5</v>
      </c>
      <c r="F339" s="24">
        <v>2039</v>
      </c>
    </row>
    <row r="340" spans="2:6" x14ac:dyDescent="0.2">
      <c r="B340" s="23">
        <v>328</v>
      </c>
      <c r="C340" s="39"/>
      <c r="D340" s="26">
        <v>6776.461348239638</v>
      </c>
      <c r="E340" s="25">
        <v>2.5</v>
      </c>
      <c r="F340" s="24">
        <v>2024</v>
      </c>
    </row>
    <row r="341" spans="2:6" x14ac:dyDescent="0.2">
      <c r="B341" s="23">
        <v>329</v>
      </c>
      <c r="C341" s="39"/>
      <c r="D341" s="26">
        <v>2.9412272851914164E-11</v>
      </c>
      <c r="E341" s="25">
        <v>0</v>
      </c>
      <c r="F341" s="24">
        <v>2019</v>
      </c>
    </row>
    <row r="342" spans="2:6" x14ac:dyDescent="0.2">
      <c r="B342" s="23">
        <v>330</v>
      </c>
      <c r="C342" s="39"/>
      <c r="D342" s="26">
        <v>138107.15891685057</v>
      </c>
      <c r="E342" s="25">
        <v>0</v>
      </c>
      <c r="F342" s="24">
        <v>2014</v>
      </c>
    </row>
    <row r="343" spans="2:6" x14ac:dyDescent="0.2">
      <c r="B343" s="23">
        <v>331</v>
      </c>
      <c r="C343" s="39"/>
      <c r="D343" s="26">
        <v>9622885.3851253539</v>
      </c>
      <c r="E343" s="25">
        <v>43.5</v>
      </c>
      <c r="F343" s="24">
        <v>2065</v>
      </c>
    </row>
    <row r="344" spans="2:6" x14ac:dyDescent="0.2">
      <c r="B344" s="23">
        <v>332</v>
      </c>
      <c r="C344" s="39"/>
      <c r="D344" s="26">
        <v>5426820.3230589554</v>
      </c>
      <c r="E344" s="25">
        <v>33.5</v>
      </c>
      <c r="F344" s="24">
        <v>2055</v>
      </c>
    </row>
    <row r="345" spans="2:6" x14ac:dyDescent="0.2">
      <c r="B345" s="23">
        <v>333</v>
      </c>
      <c r="C345" s="39"/>
      <c r="D345" s="26">
        <v>1655531.2640978917</v>
      </c>
      <c r="E345" s="25">
        <v>18.5</v>
      </c>
      <c r="F345" s="24">
        <v>2040</v>
      </c>
    </row>
    <row r="346" spans="2:6" x14ac:dyDescent="0.2">
      <c r="B346" s="23">
        <v>334</v>
      </c>
      <c r="C346" s="39"/>
      <c r="D346" s="26">
        <v>82199.057295765379</v>
      </c>
      <c r="E346" s="25">
        <v>3.5</v>
      </c>
      <c r="F346" s="24">
        <v>2025</v>
      </c>
    </row>
    <row r="347" spans="2:6" x14ac:dyDescent="0.2">
      <c r="B347" s="23">
        <v>335</v>
      </c>
      <c r="C347" s="39"/>
      <c r="D347" s="26">
        <v>2.0820880308747291E-10</v>
      </c>
      <c r="E347" s="25">
        <v>0</v>
      </c>
      <c r="F347" s="24">
        <v>2020</v>
      </c>
    </row>
    <row r="348" spans="2:6" x14ac:dyDescent="0.2">
      <c r="B348" s="23">
        <v>336</v>
      </c>
      <c r="C348" s="39"/>
      <c r="D348" s="26">
        <v>170388.36972153164</v>
      </c>
      <c r="E348" s="25">
        <v>0</v>
      </c>
      <c r="F348" s="24">
        <v>2015</v>
      </c>
    </row>
    <row r="349" spans="2:6" x14ac:dyDescent="0.2">
      <c r="B349" s="23">
        <v>337</v>
      </c>
      <c r="C349" s="39"/>
      <c r="D349" s="26">
        <v>9092523.9584984928</v>
      </c>
      <c r="E349" s="25">
        <v>44.5</v>
      </c>
      <c r="F349" s="24">
        <v>2066</v>
      </c>
    </row>
    <row r="350" spans="2:6" x14ac:dyDescent="0.2">
      <c r="B350" s="23">
        <v>338</v>
      </c>
      <c r="C350" s="39"/>
      <c r="D350" s="26">
        <v>4729117.5087964684</v>
      </c>
      <c r="E350" s="25">
        <v>34.5</v>
      </c>
      <c r="F350" s="24">
        <v>2056</v>
      </c>
    </row>
    <row r="351" spans="2:6" x14ac:dyDescent="0.2">
      <c r="B351" s="23">
        <v>339</v>
      </c>
      <c r="C351" s="39"/>
      <c r="D351" s="26">
        <v>948201.68883145973</v>
      </c>
      <c r="E351" s="25">
        <v>19.5</v>
      </c>
      <c r="F351" s="24">
        <v>2041</v>
      </c>
    </row>
    <row r="352" spans="2:6" x14ac:dyDescent="0.2">
      <c r="B352" s="23">
        <v>340</v>
      </c>
      <c r="C352" s="39"/>
      <c r="D352" s="26">
        <v>59156.000328390975</v>
      </c>
      <c r="E352" s="25">
        <v>4.5</v>
      </c>
      <c r="F352" s="24">
        <v>2026</v>
      </c>
    </row>
    <row r="353" spans="2:6" x14ac:dyDescent="0.2">
      <c r="B353" s="23">
        <v>341</v>
      </c>
      <c r="C353" s="39"/>
      <c r="D353" s="26">
        <v>4.0745362639427185E-10</v>
      </c>
      <c r="E353" s="25">
        <v>0</v>
      </c>
      <c r="F353" s="24">
        <v>2021</v>
      </c>
    </row>
    <row r="354" spans="2:6" x14ac:dyDescent="0.2">
      <c r="B354" s="23">
        <v>342</v>
      </c>
      <c r="C354" s="39"/>
      <c r="D354" s="26">
        <v>289890.25556485774</v>
      </c>
      <c r="E354" s="25">
        <v>0</v>
      </c>
      <c r="F354" s="24">
        <v>2016</v>
      </c>
    </row>
    <row r="355" spans="2:6" x14ac:dyDescent="0.2">
      <c r="B355" s="23">
        <v>343</v>
      </c>
      <c r="C355" s="39"/>
      <c r="D355" s="26">
        <v>10776057.597033471</v>
      </c>
      <c r="E355" s="25">
        <v>45.5</v>
      </c>
      <c r="F355" s="24">
        <v>2067</v>
      </c>
    </row>
    <row r="356" spans="2:6" x14ac:dyDescent="0.2">
      <c r="B356" s="23">
        <v>344</v>
      </c>
      <c r="C356" s="39"/>
      <c r="D356" s="26">
        <v>5231982.8845131174</v>
      </c>
      <c r="E356" s="25">
        <v>35.5</v>
      </c>
      <c r="F356" s="24">
        <v>2057</v>
      </c>
    </row>
    <row r="357" spans="2:6" x14ac:dyDescent="0.2">
      <c r="B357" s="23">
        <v>345</v>
      </c>
      <c r="C357" s="39"/>
      <c r="D357" s="26">
        <v>1266404.081842076</v>
      </c>
      <c r="E357" s="25">
        <v>20.5</v>
      </c>
      <c r="F357" s="24">
        <v>2042</v>
      </c>
    </row>
    <row r="358" spans="2:6" x14ac:dyDescent="0.2">
      <c r="B358" s="23">
        <v>346</v>
      </c>
      <c r="C358" s="39"/>
      <c r="D358" s="26">
        <v>82398.974500903976</v>
      </c>
      <c r="E358" s="25">
        <v>5.5</v>
      </c>
      <c r="F358" s="24">
        <v>2027</v>
      </c>
    </row>
    <row r="359" spans="2:6" x14ac:dyDescent="0.2">
      <c r="B359" s="23">
        <v>347</v>
      </c>
      <c r="C359" s="39"/>
      <c r="D359" s="26">
        <v>20129.521184010257</v>
      </c>
      <c r="E359" s="25">
        <v>0.5</v>
      </c>
      <c r="F359" s="24">
        <v>2022</v>
      </c>
    </row>
    <row r="360" spans="2:6" x14ac:dyDescent="0.2">
      <c r="B360" s="23">
        <v>348</v>
      </c>
      <c r="C360" s="39"/>
      <c r="D360" s="26">
        <v>220029.76616084203</v>
      </c>
      <c r="E360" s="25">
        <v>0</v>
      </c>
      <c r="F360" s="24">
        <v>2017</v>
      </c>
    </row>
    <row r="361" spans="2:6" x14ac:dyDescent="0.2">
      <c r="B361" s="23">
        <v>349</v>
      </c>
      <c r="C361" s="39"/>
      <c r="D361" s="26">
        <v>10691008.200348735</v>
      </c>
      <c r="E361" s="25">
        <v>46.5</v>
      </c>
      <c r="F361" s="24">
        <v>2068</v>
      </c>
    </row>
    <row r="362" spans="2:6" x14ac:dyDescent="0.2">
      <c r="B362" s="23">
        <v>350</v>
      </c>
      <c r="C362" s="39"/>
      <c r="D362" s="26">
        <v>4780976.0832205862</v>
      </c>
      <c r="E362" s="25">
        <v>36.5</v>
      </c>
      <c r="F362" s="24">
        <v>2058</v>
      </c>
    </row>
    <row r="363" spans="2:6" x14ac:dyDescent="0.2">
      <c r="B363" s="23">
        <v>351</v>
      </c>
      <c r="C363" s="39"/>
      <c r="D363" s="26">
        <v>961959.88190059736</v>
      </c>
      <c r="E363" s="25">
        <v>21.5</v>
      </c>
      <c r="F363" s="24">
        <v>2043</v>
      </c>
    </row>
    <row r="364" spans="2:6" x14ac:dyDescent="0.2">
      <c r="B364" s="23">
        <v>352</v>
      </c>
      <c r="C364" s="39"/>
      <c r="D364" s="26">
        <v>-95.192401446684016</v>
      </c>
      <c r="E364" s="25">
        <v>6.5</v>
      </c>
      <c r="F364" s="24">
        <v>2028</v>
      </c>
    </row>
    <row r="365" spans="2:6" x14ac:dyDescent="0.2">
      <c r="B365" s="23">
        <v>353</v>
      </c>
      <c r="C365" s="39"/>
      <c r="D365" s="26">
        <v>27028.177485771535</v>
      </c>
      <c r="E365" s="25">
        <v>1.5</v>
      </c>
      <c r="F365" s="24">
        <v>2023</v>
      </c>
    </row>
    <row r="366" spans="2:6" x14ac:dyDescent="0.2">
      <c r="B366" s="23">
        <v>354</v>
      </c>
      <c r="C366" s="39"/>
      <c r="D366" s="26">
        <v>432337.66830974072</v>
      </c>
      <c r="E366" s="25">
        <v>0</v>
      </c>
      <c r="F366" s="24">
        <v>2018</v>
      </c>
    </row>
    <row r="367" spans="2:6" x14ac:dyDescent="0.2">
      <c r="B367" s="23">
        <v>355</v>
      </c>
      <c r="C367" s="39"/>
      <c r="D367" s="26">
        <v>7921994.0392330289</v>
      </c>
      <c r="E367" s="25">
        <v>47.5</v>
      </c>
      <c r="F367" s="24">
        <v>2069</v>
      </c>
    </row>
    <row r="368" spans="2:6" x14ac:dyDescent="0.2">
      <c r="B368" s="23">
        <v>356</v>
      </c>
      <c r="C368" s="39"/>
      <c r="D368" s="26">
        <v>3338329.0002198517</v>
      </c>
      <c r="E368" s="25">
        <v>37.5</v>
      </c>
      <c r="F368" s="24">
        <v>2059</v>
      </c>
    </row>
    <row r="369" spans="2:6" x14ac:dyDescent="0.2">
      <c r="B369" s="23">
        <v>357</v>
      </c>
      <c r="C369" s="39"/>
      <c r="D369" s="26">
        <v>812534.45125064626</v>
      </c>
      <c r="E369" s="25">
        <v>22.5</v>
      </c>
      <c r="F369" s="24">
        <v>2044</v>
      </c>
    </row>
    <row r="370" spans="2:6" x14ac:dyDescent="0.2">
      <c r="B370" s="23">
        <v>358</v>
      </c>
      <c r="C370" s="39"/>
      <c r="D370" s="26">
        <v>81503.775988478912</v>
      </c>
      <c r="E370" s="25">
        <v>7.5</v>
      </c>
      <c r="F370" s="24">
        <v>2029</v>
      </c>
    </row>
    <row r="371" spans="2:6" x14ac:dyDescent="0.2">
      <c r="B371" s="23">
        <v>359</v>
      </c>
      <c r="C371" s="39"/>
      <c r="D371" s="26">
        <v>262726.12040214613</v>
      </c>
      <c r="E371" s="25">
        <v>2.5</v>
      </c>
      <c r="F371" s="24">
        <v>2024</v>
      </c>
    </row>
    <row r="372" spans="2:6" x14ac:dyDescent="0.2">
      <c r="B372" s="23">
        <v>360</v>
      </c>
      <c r="C372" s="39"/>
      <c r="D372" s="26">
        <v>323361.24920169264</v>
      </c>
      <c r="E372" s="25">
        <v>0</v>
      </c>
      <c r="F372" s="24">
        <v>2019</v>
      </c>
    </row>
    <row r="373" spans="2:6" x14ac:dyDescent="0.2">
      <c r="B373" s="23">
        <v>361</v>
      </c>
      <c r="C373" s="39"/>
      <c r="D373" s="26">
        <v>9976175.9886987396</v>
      </c>
      <c r="E373" s="25">
        <v>7.1805543196153394</v>
      </c>
      <c r="F373" s="24">
        <v>2029</v>
      </c>
    </row>
    <row r="374" spans="2:6" x14ac:dyDescent="0.2">
      <c r="B374" s="23">
        <v>362</v>
      </c>
      <c r="C374" s="39"/>
      <c r="D374" s="26">
        <v>1038674.4807508774</v>
      </c>
      <c r="E374" s="25">
        <v>29.5</v>
      </c>
      <c r="F374" s="24">
        <v>2051</v>
      </c>
    </row>
    <row r="375" spans="2:6" x14ac:dyDescent="0.2">
      <c r="B375" s="23">
        <v>363</v>
      </c>
      <c r="C375" s="39"/>
      <c r="D375" s="26">
        <v>411991.64644675702</v>
      </c>
      <c r="E375" s="25">
        <v>19.5</v>
      </c>
      <c r="F375" s="24">
        <v>2041</v>
      </c>
    </row>
    <row r="376" spans="2:6" x14ac:dyDescent="0.2">
      <c r="B376" s="23">
        <v>364</v>
      </c>
      <c r="C376" s="39"/>
      <c r="D376" s="26">
        <v>278.83424460510525</v>
      </c>
      <c r="E376" s="25">
        <v>9.5</v>
      </c>
      <c r="F376" s="24">
        <v>2031</v>
      </c>
    </row>
    <row r="377" spans="2:6" x14ac:dyDescent="0.2">
      <c r="B377" s="23">
        <v>365</v>
      </c>
      <c r="C377" s="39"/>
      <c r="D377" s="26">
        <v>2920.8174642913127</v>
      </c>
      <c r="E377" s="25">
        <v>4.5</v>
      </c>
      <c r="F377" s="24">
        <v>2026</v>
      </c>
    </row>
    <row r="378" spans="2:6" x14ac:dyDescent="0.2">
      <c r="B378" s="23">
        <v>366</v>
      </c>
      <c r="C378" s="39"/>
      <c r="D378" s="26">
        <v>1.4854682540132773E-12</v>
      </c>
      <c r="E378" s="25">
        <v>0</v>
      </c>
      <c r="F378" s="24">
        <v>2011</v>
      </c>
    </row>
    <row r="379" spans="2:6" x14ac:dyDescent="0.2">
      <c r="B379" s="23">
        <v>367</v>
      </c>
      <c r="C379" s="39"/>
      <c r="D379" s="26">
        <v>636432.63732920215</v>
      </c>
      <c r="E379" s="25">
        <v>30.5</v>
      </c>
      <c r="F379" s="24">
        <v>2052</v>
      </c>
    </row>
    <row r="380" spans="2:6" x14ac:dyDescent="0.2">
      <c r="B380" s="23">
        <v>368</v>
      </c>
      <c r="C380" s="39"/>
      <c r="D380" s="26">
        <v>362162.17649274645</v>
      </c>
      <c r="E380" s="25">
        <v>20.5</v>
      </c>
      <c r="F380" s="24">
        <v>2042</v>
      </c>
    </row>
    <row r="381" spans="2:6" x14ac:dyDescent="0.2">
      <c r="B381" s="23">
        <v>369</v>
      </c>
      <c r="C381" s="39"/>
      <c r="D381" s="26">
        <v>2184.9519432717898</v>
      </c>
      <c r="E381" s="25">
        <v>10.5</v>
      </c>
      <c r="F381" s="24">
        <v>2032</v>
      </c>
    </row>
    <row r="382" spans="2:6" x14ac:dyDescent="0.2">
      <c r="B382" s="23">
        <v>370</v>
      </c>
      <c r="C382" s="39"/>
      <c r="D382" s="26">
        <v>810.24447616735324</v>
      </c>
      <c r="E382" s="25">
        <v>5.5</v>
      </c>
      <c r="F382" s="24">
        <v>2027</v>
      </c>
    </row>
    <row r="383" spans="2:6" x14ac:dyDescent="0.2">
      <c r="B383" s="23">
        <v>371</v>
      </c>
      <c r="C383" s="39"/>
      <c r="D383" s="26">
        <v>1.0170962985231244E-12</v>
      </c>
      <c r="E383" s="25">
        <v>0</v>
      </c>
      <c r="F383" s="24">
        <v>2012</v>
      </c>
    </row>
    <row r="384" spans="2:6" x14ac:dyDescent="0.2">
      <c r="B384" s="23">
        <v>372</v>
      </c>
      <c r="C384" s="39"/>
      <c r="D384" s="26">
        <v>211702.30572969071</v>
      </c>
      <c r="E384" s="25">
        <v>31.5</v>
      </c>
      <c r="F384" s="24">
        <v>2053</v>
      </c>
    </row>
    <row r="385" spans="2:6" x14ac:dyDescent="0.2">
      <c r="B385" s="23">
        <v>373</v>
      </c>
      <c r="C385" s="39"/>
      <c r="D385" s="26">
        <v>64132.474180736317</v>
      </c>
      <c r="E385" s="25">
        <v>21.5</v>
      </c>
      <c r="F385" s="24">
        <v>2043</v>
      </c>
    </row>
    <row r="386" spans="2:6" x14ac:dyDescent="0.2">
      <c r="B386" s="23">
        <v>374</v>
      </c>
      <c r="C386" s="39"/>
      <c r="D386" s="26">
        <v>506.05963079852245</v>
      </c>
      <c r="E386" s="25">
        <v>11.5</v>
      </c>
      <c r="F386" s="24">
        <v>2033</v>
      </c>
    </row>
    <row r="387" spans="2:6" x14ac:dyDescent="0.2">
      <c r="B387" s="23">
        <v>375</v>
      </c>
      <c r="C387" s="39"/>
      <c r="D387" s="26">
        <v>1993.291442831327</v>
      </c>
      <c r="E387" s="25">
        <v>6.5</v>
      </c>
      <c r="F387" s="24">
        <v>2028</v>
      </c>
    </row>
    <row r="388" spans="2:6" x14ac:dyDescent="0.2">
      <c r="B388" s="23">
        <v>376</v>
      </c>
      <c r="C388" s="39"/>
      <c r="D388" s="26">
        <v>4.2308461629996475E-12</v>
      </c>
      <c r="E388" s="25">
        <v>0</v>
      </c>
      <c r="F388" s="24">
        <v>2013</v>
      </c>
    </row>
    <row r="389" spans="2:6" x14ac:dyDescent="0.2">
      <c r="B389" s="23">
        <v>377</v>
      </c>
      <c r="C389" s="39"/>
      <c r="D389" s="26">
        <v>329338.17384853121</v>
      </c>
      <c r="E389" s="25">
        <v>32.5</v>
      </c>
      <c r="F389" s="24">
        <v>2054</v>
      </c>
    </row>
    <row r="390" spans="2:6" x14ac:dyDescent="0.2">
      <c r="B390" s="23">
        <v>378</v>
      </c>
      <c r="C390" s="39"/>
      <c r="D390" s="26">
        <v>170472.26823044743</v>
      </c>
      <c r="E390" s="25">
        <v>22.5</v>
      </c>
      <c r="F390" s="24">
        <v>2044</v>
      </c>
    </row>
    <row r="391" spans="2:6" x14ac:dyDescent="0.2">
      <c r="B391" s="23">
        <v>379</v>
      </c>
      <c r="C391" s="39"/>
      <c r="D391" s="26">
        <v>27791.682584876209</v>
      </c>
      <c r="E391" s="25">
        <v>12.5</v>
      </c>
      <c r="F391" s="24">
        <v>2034</v>
      </c>
    </row>
    <row r="392" spans="2:6" x14ac:dyDescent="0.2">
      <c r="B392" s="23">
        <v>380</v>
      </c>
      <c r="C392" s="39"/>
      <c r="D392" s="26">
        <v>3105.3958928855609</v>
      </c>
      <c r="E392" s="25">
        <v>7.5</v>
      </c>
      <c r="F392" s="24">
        <v>2029</v>
      </c>
    </row>
    <row r="393" spans="2:6" x14ac:dyDescent="0.2">
      <c r="B393" s="23">
        <v>381</v>
      </c>
      <c r="C393" s="39"/>
      <c r="D393" s="26">
        <v>6.0304681978514392E-12</v>
      </c>
      <c r="E393" s="25">
        <v>0</v>
      </c>
      <c r="F393" s="24">
        <v>2014</v>
      </c>
    </row>
    <row r="394" spans="2:6" x14ac:dyDescent="0.2">
      <c r="B394" s="23">
        <v>382</v>
      </c>
      <c r="C394" s="39"/>
      <c r="D394" s="26">
        <v>9.1801228257238201E-12</v>
      </c>
      <c r="E394" s="25">
        <v>0</v>
      </c>
      <c r="F394" s="24">
        <v>2011</v>
      </c>
    </row>
    <row r="395" spans="2:6" x14ac:dyDescent="0.2">
      <c r="B395" s="23">
        <v>383</v>
      </c>
      <c r="C395" s="39"/>
      <c r="D395" s="26">
        <v>170350.55335579882</v>
      </c>
      <c r="E395" s="25">
        <v>33.5</v>
      </c>
      <c r="F395" s="24">
        <v>2055</v>
      </c>
    </row>
    <row r="396" spans="2:6" x14ac:dyDescent="0.2">
      <c r="B396" s="23">
        <v>384</v>
      </c>
      <c r="C396" s="39"/>
      <c r="D396" s="26">
        <v>81797.32184231584</v>
      </c>
      <c r="E396" s="25">
        <v>23.5</v>
      </c>
      <c r="F396" s="24">
        <v>2045</v>
      </c>
    </row>
    <row r="397" spans="2:6" x14ac:dyDescent="0.2">
      <c r="B397" s="23">
        <v>385</v>
      </c>
      <c r="C397" s="39"/>
      <c r="D397" s="26">
        <v>8595.7269327488902</v>
      </c>
      <c r="E397" s="25">
        <v>13.5</v>
      </c>
      <c r="F397" s="24">
        <v>2035</v>
      </c>
    </row>
    <row r="398" spans="2:6" x14ac:dyDescent="0.2">
      <c r="B398" s="23">
        <v>386</v>
      </c>
      <c r="C398" s="39"/>
      <c r="D398" s="26">
        <v>-19.762200041584663</v>
      </c>
      <c r="E398" s="25">
        <v>8.5</v>
      </c>
      <c r="F398" s="24">
        <v>2030</v>
      </c>
    </row>
    <row r="399" spans="2:6" x14ac:dyDescent="0.2">
      <c r="B399" s="23">
        <v>387</v>
      </c>
      <c r="C399" s="39"/>
      <c r="D399" s="26">
        <v>3.7149721199356807E-12</v>
      </c>
      <c r="E399" s="25">
        <v>0</v>
      </c>
      <c r="F399" s="24">
        <v>2015</v>
      </c>
    </row>
    <row r="400" spans="2:6" x14ac:dyDescent="0.2">
      <c r="B400" s="23">
        <v>388</v>
      </c>
      <c r="C400" s="39"/>
      <c r="D400" s="26">
        <v>478766.69520421792</v>
      </c>
      <c r="E400" s="25">
        <v>34.5</v>
      </c>
      <c r="F400" s="24">
        <v>2056</v>
      </c>
    </row>
    <row r="401" spans="2:6" x14ac:dyDescent="0.2">
      <c r="B401" s="23">
        <v>389</v>
      </c>
      <c r="C401" s="39"/>
      <c r="D401" s="26">
        <v>78031.062288422429</v>
      </c>
      <c r="E401" s="25">
        <v>24.5</v>
      </c>
      <c r="F401" s="24">
        <v>2046</v>
      </c>
    </row>
    <row r="402" spans="2:6" x14ac:dyDescent="0.2">
      <c r="B402" s="23">
        <v>390</v>
      </c>
      <c r="C402" s="39"/>
      <c r="D402" s="26">
        <v>8238.7194002818796</v>
      </c>
      <c r="E402" s="25">
        <v>14.5</v>
      </c>
      <c r="F402" s="24">
        <v>2036</v>
      </c>
    </row>
    <row r="403" spans="2:6" x14ac:dyDescent="0.2">
      <c r="B403" s="23">
        <v>391</v>
      </c>
      <c r="C403" s="39"/>
      <c r="D403" s="26">
        <v>4136.3451016856598</v>
      </c>
      <c r="E403" s="25">
        <v>9.5</v>
      </c>
      <c r="F403" s="24">
        <v>2031</v>
      </c>
    </row>
    <row r="404" spans="2:6" x14ac:dyDescent="0.2">
      <c r="B404" s="23">
        <v>392</v>
      </c>
      <c r="C404" s="39"/>
      <c r="D404" s="26">
        <v>-1.1468777399485334E-11</v>
      </c>
      <c r="E404" s="25">
        <v>0</v>
      </c>
      <c r="F404" s="24">
        <v>2016</v>
      </c>
    </row>
    <row r="405" spans="2:6" x14ac:dyDescent="0.2">
      <c r="B405" s="23">
        <v>393</v>
      </c>
      <c r="C405" s="39"/>
      <c r="D405" s="26">
        <v>1000.953285430614</v>
      </c>
      <c r="E405" s="25">
        <v>0</v>
      </c>
      <c r="F405" s="24">
        <v>2011</v>
      </c>
    </row>
    <row r="406" spans="2:6" x14ac:dyDescent="0.2">
      <c r="B406" s="23">
        <v>394</v>
      </c>
      <c r="C406" s="39"/>
      <c r="D406" s="26">
        <v>564656.3529877672</v>
      </c>
      <c r="E406" s="25">
        <v>35.5</v>
      </c>
      <c r="F406" s="24">
        <v>2057</v>
      </c>
    </row>
    <row r="407" spans="2:6" x14ac:dyDescent="0.2">
      <c r="B407" s="23">
        <v>395</v>
      </c>
      <c r="C407" s="39"/>
      <c r="D407" s="26">
        <v>131304.34412973211</v>
      </c>
      <c r="E407" s="25">
        <v>25.5</v>
      </c>
      <c r="F407" s="24">
        <v>2047</v>
      </c>
    </row>
    <row r="408" spans="2:6" x14ac:dyDescent="0.2">
      <c r="B408" s="23">
        <v>396</v>
      </c>
      <c r="C408" s="39"/>
      <c r="D408" s="26">
        <v>26792.527312587859</v>
      </c>
      <c r="E408" s="25">
        <v>15.5</v>
      </c>
      <c r="F408" s="24">
        <v>2037</v>
      </c>
    </row>
    <row r="409" spans="2:6" x14ac:dyDescent="0.2">
      <c r="B409" s="23">
        <v>397</v>
      </c>
      <c r="C409" s="39"/>
      <c r="D409" s="26">
        <v>3680.6613613691297</v>
      </c>
      <c r="E409" s="25">
        <v>10.5</v>
      </c>
      <c r="F409" s="24">
        <v>2032</v>
      </c>
    </row>
    <row r="410" spans="2:6" x14ac:dyDescent="0.2">
      <c r="B410" s="23">
        <v>398</v>
      </c>
      <c r="C410" s="39"/>
      <c r="D410" s="26">
        <v>2.3389567223552147E-11</v>
      </c>
      <c r="E410" s="25">
        <v>0</v>
      </c>
      <c r="F410" s="24">
        <v>2017</v>
      </c>
    </row>
    <row r="411" spans="2:6" x14ac:dyDescent="0.2">
      <c r="B411" s="23">
        <v>399</v>
      </c>
      <c r="C411" s="39"/>
      <c r="D411" s="26">
        <v>948319.74563643336</v>
      </c>
      <c r="E411" s="25">
        <v>36.5</v>
      </c>
      <c r="F411" s="24">
        <v>2058</v>
      </c>
    </row>
    <row r="412" spans="2:6" x14ac:dyDescent="0.2">
      <c r="B412" s="23">
        <v>400</v>
      </c>
      <c r="C412" s="39"/>
      <c r="D412" s="26">
        <v>138946.78471166873</v>
      </c>
      <c r="E412" s="25">
        <v>26.5</v>
      </c>
      <c r="F412" s="24">
        <v>2048</v>
      </c>
    </row>
    <row r="413" spans="2:6" x14ac:dyDescent="0.2">
      <c r="B413" s="23">
        <v>401</v>
      </c>
      <c r="C413" s="39"/>
      <c r="D413" s="26">
        <v>17374.703322155256</v>
      </c>
      <c r="E413" s="25">
        <v>16.5</v>
      </c>
      <c r="F413" s="24">
        <v>2038</v>
      </c>
    </row>
    <row r="414" spans="2:6" x14ac:dyDescent="0.2">
      <c r="B414" s="23">
        <v>402</v>
      </c>
      <c r="C414" s="39"/>
      <c r="D414" s="26">
        <v>10274.461988261217</v>
      </c>
      <c r="E414" s="25">
        <v>11.5</v>
      </c>
      <c r="F414" s="24">
        <v>2033</v>
      </c>
    </row>
    <row r="415" spans="2:6" x14ac:dyDescent="0.2">
      <c r="B415" s="23">
        <v>403</v>
      </c>
      <c r="C415" s="39"/>
      <c r="D415" s="26">
        <v>2.1619950333843008E-11</v>
      </c>
      <c r="E415" s="25">
        <v>0</v>
      </c>
      <c r="F415" s="24">
        <v>2018</v>
      </c>
    </row>
    <row r="416" spans="2:6" x14ac:dyDescent="0.2">
      <c r="B416" s="23">
        <v>404</v>
      </c>
      <c r="C416" s="39"/>
      <c r="D416" s="26">
        <v>434365.79230800364</v>
      </c>
      <c r="E416" s="25">
        <v>37.5</v>
      </c>
      <c r="F416" s="24">
        <v>2059</v>
      </c>
    </row>
    <row r="417" spans="2:6" x14ac:dyDescent="0.2">
      <c r="B417" s="23">
        <v>405</v>
      </c>
      <c r="C417" s="39"/>
      <c r="D417" s="26">
        <v>205682.78074455145</v>
      </c>
      <c r="E417" s="25">
        <v>27.5</v>
      </c>
      <c r="F417" s="24">
        <v>2049</v>
      </c>
    </row>
    <row r="418" spans="2:6" x14ac:dyDescent="0.2">
      <c r="B418" s="23">
        <v>406</v>
      </c>
      <c r="C418" s="39"/>
      <c r="D418" s="26">
        <v>15091.727441405383</v>
      </c>
      <c r="E418" s="25">
        <v>17.5</v>
      </c>
      <c r="F418" s="24">
        <v>2039</v>
      </c>
    </row>
    <row r="419" spans="2:6" x14ac:dyDescent="0.2">
      <c r="B419" s="23">
        <v>407</v>
      </c>
      <c r="C419" s="39"/>
      <c r="D419" s="26">
        <v>8301.6146233186155</v>
      </c>
      <c r="E419" s="25">
        <v>12.5</v>
      </c>
      <c r="F419" s="24">
        <v>2034</v>
      </c>
    </row>
    <row r="420" spans="2:6" x14ac:dyDescent="0.2">
      <c r="B420" s="23">
        <v>408</v>
      </c>
      <c r="C420" s="39"/>
      <c r="D420" s="26">
        <v>5.0886257668025798E-11</v>
      </c>
      <c r="E420" s="25">
        <v>0</v>
      </c>
      <c r="F420" s="24">
        <v>2019</v>
      </c>
    </row>
    <row r="421" spans="2:6" x14ac:dyDescent="0.2">
      <c r="B421" s="23">
        <v>409</v>
      </c>
      <c r="C421" s="39"/>
      <c r="D421" s="26">
        <v>561199.590547767</v>
      </c>
      <c r="E421" s="25">
        <v>38.5</v>
      </c>
      <c r="F421" s="24">
        <v>2060</v>
      </c>
    </row>
    <row r="422" spans="2:6" x14ac:dyDescent="0.2">
      <c r="B422" s="23">
        <v>410</v>
      </c>
      <c r="C422" s="39"/>
      <c r="D422" s="26">
        <v>250629.14753364935</v>
      </c>
      <c r="E422" s="25">
        <v>28.5</v>
      </c>
      <c r="F422" s="24">
        <v>2050</v>
      </c>
    </row>
    <row r="423" spans="2:6" x14ac:dyDescent="0.2">
      <c r="B423" s="23">
        <v>411</v>
      </c>
      <c r="C423" s="39"/>
      <c r="D423" s="26">
        <v>12557.010679192696</v>
      </c>
      <c r="E423" s="25">
        <v>18.5</v>
      </c>
      <c r="F423" s="24">
        <v>2040</v>
      </c>
    </row>
    <row r="424" spans="2:6" x14ac:dyDescent="0.2">
      <c r="B424" s="23">
        <v>412</v>
      </c>
      <c r="C424" s="39"/>
      <c r="D424" s="26">
        <v>6655.1313336747371</v>
      </c>
      <c r="E424" s="25">
        <v>13.5</v>
      </c>
      <c r="F424" s="24">
        <v>2035</v>
      </c>
    </row>
    <row r="425" spans="2:6" x14ac:dyDescent="0.2">
      <c r="B425" s="23">
        <v>413</v>
      </c>
      <c r="C425" s="39"/>
      <c r="D425" s="26">
        <v>4.4266926124691961E-11</v>
      </c>
      <c r="E425" s="25">
        <v>0</v>
      </c>
      <c r="F425" s="24">
        <v>2020</v>
      </c>
    </row>
    <row r="426" spans="2:6" x14ac:dyDescent="0.2">
      <c r="B426" s="23">
        <v>414</v>
      </c>
      <c r="C426" s="39"/>
      <c r="D426" s="26">
        <v>539453.08123760391</v>
      </c>
      <c r="E426" s="25">
        <v>39.5</v>
      </c>
      <c r="F426" s="24">
        <v>2061</v>
      </c>
    </row>
    <row r="427" spans="2:6" x14ac:dyDescent="0.2">
      <c r="B427" s="23">
        <v>415</v>
      </c>
      <c r="C427" s="39"/>
      <c r="D427" s="26">
        <v>272709.73734926176</v>
      </c>
      <c r="E427" s="25">
        <v>29.5</v>
      </c>
      <c r="F427" s="24">
        <v>2051</v>
      </c>
    </row>
    <row r="428" spans="2:6" x14ac:dyDescent="0.2">
      <c r="B428" s="23">
        <v>416</v>
      </c>
      <c r="C428" s="39"/>
      <c r="D428" s="26">
        <v>46200.501141768123</v>
      </c>
      <c r="E428" s="25">
        <v>19.5</v>
      </c>
      <c r="F428" s="24">
        <v>2041</v>
      </c>
    </row>
    <row r="429" spans="2:6" x14ac:dyDescent="0.2">
      <c r="B429" s="23">
        <v>417</v>
      </c>
      <c r="C429" s="39"/>
      <c r="D429" s="26">
        <v>2276.7292418815305</v>
      </c>
      <c r="E429" s="25">
        <v>14.5</v>
      </c>
      <c r="F429" s="24">
        <v>2036</v>
      </c>
    </row>
    <row r="430" spans="2:6" x14ac:dyDescent="0.2">
      <c r="B430" s="23">
        <v>418</v>
      </c>
      <c r="C430" s="39"/>
      <c r="D430" s="26">
        <v>-3.1832314562052488E-12</v>
      </c>
      <c r="E430" s="25">
        <v>0</v>
      </c>
      <c r="F430" s="24">
        <v>2021</v>
      </c>
    </row>
    <row r="431" spans="2:6" x14ac:dyDescent="0.2">
      <c r="B431" s="23">
        <v>419</v>
      </c>
      <c r="C431" s="39"/>
      <c r="D431" s="26">
        <v>550366.40853430284</v>
      </c>
      <c r="E431" s="25">
        <v>40.5</v>
      </c>
      <c r="F431" s="24">
        <v>2062</v>
      </c>
    </row>
    <row r="432" spans="2:6" x14ac:dyDescent="0.2">
      <c r="B432" s="23">
        <v>420</v>
      </c>
      <c r="C432" s="39"/>
      <c r="D432" s="26">
        <v>154168.26201584842</v>
      </c>
      <c r="E432" s="25">
        <v>30.5</v>
      </c>
      <c r="F432" s="24">
        <v>2052</v>
      </c>
    </row>
    <row r="433" spans="2:6" x14ac:dyDescent="0.2">
      <c r="B433" s="23">
        <v>421</v>
      </c>
      <c r="C433" s="39"/>
      <c r="D433" s="26">
        <v>24206.82493575674</v>
      </c>
      <c r="E433" s="25">
        <v>20.5</v>
      </c>
      <c r="F433" s="24">
        <v>2042</v>
      </c>
    </row>
    <row r="434" spans="2:6" x14ac:dyDescent="0.2">
      <c r="B434" s="23">
        <v>422</v>
      </c>
      <c r="C434" s="39"/>
      <c r="D434" s="26">
        <v>9424.9263355095027</v>
      </c>
      <c r="E434" s="25">
        <v>15.5</v>
      </c>
      <c r="F434" s="24">
        <v>2037</v>
      </c>
    </row>
    <row r="435" spans="2:6" x14ac:dyDescent="0.2">
      <c r="B435" s="23">
        <v>423</v>
      </c>
      <c r="C435" s="39"/>
      <c r="D435" s="26">
        <v>1134.5612979359266</v>
      </c>
      <c r="E435" s="25">
        <v>0.5</v>
      </c>
      <c r="F435" s="24">
        <v>2022</v>
      </c>
    </row>
    <row r="436" spans="2:6" x14ac:dyDescent="0.2">
      <c r="B436" s="23">
        <v>424</v>
      </c>
      <c r="C436" s="39"/>
      <c r="D436" s="26">
        <v>281.27179228805676</v>
      </c>
      <c r="E436" s="25">
        <v>0</v>
      </c>
      <c r="F436" s="24">
        <v>2012</v>
      </c>
    </row>
    <row r="437" spans="2:6" x14ac:dyDescent="0.2">
      <c r="B437" s="23">
        <v>425</v>
      </c>
      <c r="C437" s="39"/>
      <c r="D437" s="26">
        <v>609729.41347986925</v>
      </c>
      <c r="E437" s="25">
        <v>41.5</v>
      </c>
      <c r="F437" s="24">
        <v>2063</v>
      </c>
    </row>
    <row r="438" spans="2:6" x14ac:dyDescent="0.2">
      <c r="B438" s="23">
        <v>426</v>
      </c>
      <c r="C438" s="39"/>
      <c r="D438" s="26">
        <v>275009.15032580518</v>
      </c>
      <c r="E438" s="25">
        <v>31.5</v>
      </c>
      <c r="F438" s="24">
        <v>2053</v>
      </c>
    </row>
    <row r="439" spans="2:6" x14ac:dyDescent="0.2">
      <c r="B439" s="23">
        <v>427</v>
      </c>
      <c r="C439" s="39"/>
      <c r="D439" s="26">
        <v>33008.146021256776</v>
      </c>
      <c r="E439" s="25">
        <v>21.5</v>
      </c>
      <c r="F439" s="24">
        <v>2043</v>
      </c>
    </row>
    <row r="440" spans="2:6" x14ac:dyDescent="0.2">
      <c r="B440" s="23">
        <v>428</v>
      </c>
      <c r="C440" s="39"/>
      <c r="D440" s="26">
        <v>7086.9611210934454</v>
      </c>
      <c r="E440" s="25">
        <v>16.5</v>
      </c>
      <c r="F440" s="24">
        <v>2038</v>
      </c>
    </row>
    <row r="441" spans="2:6" x14ac:dyDescent="0.2">
      <c r="B441" s="23">
        <v>429</v>
      </c>
      <c r="C441" s="39"/>
      <c r="D441" s="26">
        <v>5586.5423114830191</v>
      </c>
      <c r="E441" s="25">
        <v>1.5</v>
      </c>
      <c r="F441" s="24">
        <v>2023</v>
      </c>
    </row>
    <row r="442" spans="2:6" x14ac:dyDescent="0.2">
      <c r="B442" s="23">
        <v>430</v>
      </c>
      <c r="C442" s="39"/>
      <c r="D442" s="26">
        <v>2889.0703414741802</v>
      </c>
      <c r="E442" s="25">
        <v>0</v>
      </c>
      <c r="F442" s="24">
        <v>2013</v>
      </c>
    </row>
    <row r="443" spans="2:6" x14ac:dyDescent="0.2">
      <c r="B443" s="23">
        <v>431</v>
      </c>
      <c r="C443" s="39"/>
      <c r="D443" s="26">
        <v>325187.94967150223</v>
      </c>
      <c r="E443" s="25">
        <v>42.5</v>
      </c>
      <c r="F443" s="24">
        <v>2064</v>
      </c>
    </row>
    <row r="444" spans="2:6" x14ac:dyDescent="0.2">
      <c r="B444" s="23">
        <v>432</v>
      </c>
      <c r="C444" s="39"/>
      <c r="D444" s="26">
        <v>101450.46969397017</v>
      </c>
      <c r="E444" s="25">
        <v>32.5</v>
      </c>
      <c r="F444" s="24">
        <v>2054</v>
      </c>
    </row>
    <row r="445" spans="2:6" x14ac:dyDescent="0.2">
      <c r="B445" s="23">
        <v>433</v>
      </c>
      <c r="C445" s="39"/>
      <c r="D445" s="26">
        <v>18624.170343518228</v>
      </c>
      <c r="E445" s="25">
        <v>22.5</v>
      </c>
      <c r="F445" s="24">
        <v>2044</v>
      </c>
    </row>
    <row r="446" spans="2:6" x14ac:dyDescent="0.2">
      <c r="B446" s="23">
        <v>434</v>
      </c>
      <c r="C446" s="39"/>
      <c r="D446" s="26">
        <v>4293.4426613695177</v>
      </c>
      <c r="E446" s="25">
        <v>17.5</v>
      </c>
      <c r="F446" s="24">
        <v>2039</v>
      </c>
    </row>
    <row r="447" spans="2:6" x14ac:dyDescent="0.2">
      <c r="B447" s="23">
        <v>435</v>
      </c>
      <c r="C447" s="39"/>
      <c r="D447" s="26">
        <v>2700.7001928387836</v>
      </c>
      <c r="E447" s="25">
        <v>2.5</v>
      </c>
      <c r="F447" s="24">
        <v>2024</v>
      </c>
    </row>
    <row r="448" spans="2:6" x14ac:dyDescent="0.2">
      <c r="B448" s="23">
        <v>436</v>
      </c>
      <c r="C448" s="39"/>
      <c r="D448" s="26">
        <v>596.40034953834947</v>
      </c>
      <c r="E448" s="25">
        <v>0</v>
      </c>
      <c r="F448" s="24">
        <v>2014</v>
      </c>
    </row>
    <row r="449" spans="2:6" x14ac:dyDescent="0.2">
      <c r="B449" s="23">
        <v>437</v>
      </c>
      <c r="C449" s="39"/>
      <c r="D449" s="26">
        <v>178123.06413531653</v>
      </c>
      <c r="E449" s="25">
        <v>43.5</v>
      </c>
      <c r="F449" s="24">
        <v>2065</v>
      </c>
    </row>
    <row r="450" spans="2:6" x14ac:dyDescent="0.2">
      <c r="B450" s="23">
        <v>438</v>
      </c>
      <c r="C450" s="39"/>
      <c r="D450" s="26">
        <v>57377.288095563883</v>
      </c>
      <c r="E450" s="25">
        <v>33.5</v>
      </c>
      <c r="F450" s="24">
        <v>2055</v>
      </c>
    </row>
    <row r="451" spans="2:6" x14ac:dyDescent="0.2">
      <c r="B451" s="23">
        <v>439</v>
      </c>
      <c r="C451" s="39"/>
      <c r="D451" s="26">
        <v>9337.3669097752863</v>
      </c>
      <c r="E451" s="25">
        <v>23.5</v>
      </c>
      <c r="F451" s="24">
        <v>2045</v>
      </c>
    </row>
    <row r="452" spans="2:6" x14ac:dyDescent="0.2">
      <c r="B452" s="23">
        <v>440</v>
      </c>
      <c r="C452" s="39"/>
      <c r="D452" s="26">
        <v>2769.8034669698609</v>
      </c>
      <c r="E452" s="25">
        <v>18.5</v>
      </c>
      <c r="F452" s="24">
        <v>2040</v>
      </c>
    </row>
    <row r="453" spans="2:6" x14ac:dyDescent="0.2">
      <c r="B453" s="23">
        <v>441</v>
      </c>
      <c r="C453" s="39"/>
      <c r="D453" s="26">
        <v>2573.7305196693633</v>
      </c>
      <c r="E453" s="25">
        <v>3.5</v>
      </c>
      <c r="F453" s="24">
        <v>2025</v>
      </c>
    </row>
    <row r="454" spans="2:6" x14ac:dyDescent="0.2">
      <c r="B454" s="23">
        <v>442</v>
      </c>
      <c r="C454" s="39"/>
      <c r="D454" s="26">
        <v>281.10521594750435</v>
      </c>
      <c r="E454" s="25">
        <v>0</v>
      </c>
      <c r="F454" s="24">
        <v>2015</v>
      </c>
    </row>
    <row r="455" spans="2:6" x14ac:dyDescent="0.2">
      <c r="B455" s="23">
        <v>443</v>
      </c>
      <c r="C455" s="39"/>
      <c r="D455" s="26">
        <v>30383.397535378754</v>
      </c>
      <c r="E455" s="25">
        <v>0.5</v>
      </c>
      <c r="F455" s="24">
        <v>2022</v>
      </c>
    </row>
    <row r="456" spans="2:6" x14ac:dyDescent="0.2">
      <c r="B456" s="23">
        <v>444</v>
      </c>
      <c r="C456" s="39"/>
      <c r="D456" s="26">
        <v>153138.00003651762</v>
      </c>
      <c r="E456" s="25">
        <v>35.5</v>
      </c>
      <c r="F456" s="24">
        <v>2057</v>
      </c>
    </row>
    <row r="457" spans="2:6" x14ac:dyDescent="0.2">
      <c r="B457" s="23">
        <v>445</v>
      </c>
      <c r="C457" s="39"/>
      <c r="D457" s="26">
        <v>254861631.09338635</v>
      </c>
      <c r="E457" s="25">
        <v>6.9258463969154036</v>
      </c>
      <c r="F457" s="24">
        <v>2028</v>
      </c>
    </row>
    <row r="458" spans="2:6" x14ac:dyDescent="0.2">
      <c r="B458" s="23">
        <v>446</v>
      </c>
      <c r="C458" s="39"/>
      <c r="D458" s="26">
        <v>13892299.638437238</v>
      </c>
      <c r="E458" s="25">
        <v>29.5</v>
      </c>
      <c r="F458" s="24">
        <v>2051</v>
      </c>
    </row>
    <row r="459" spans="2:6" x14ac:dyDescent="0.2">
      <c r="B459" s="23">
        <v>447</v>
      </c>
      <c r="C459" s="39"/>
      <c r="D459" s="26">
        <v>6785280.8287273832</v>
      </c>
      <c r="E459" s="25">
        <v>19.5</v>
      </c>
      <c r="F459" s="24">
        <v>2041</v>
      </c>
    </row>
    <row r="460" spans="2:6" x14ac:dyDescent="0.2">
      <c r="B460" s="23">
        <v>448</v>
      </c>
      <c r="C460" s="39"/>
      <c r="D460" s="26">
        <v>493152.86639568955</v>
      </c>
      <c r="E460" s="25">
        <v>9.5</v>
      </c>
      <c r="F460" s="24">
        <v>2031</v>
      </c>
    </row>
    <row r="461" spans="2:6" x14ac:dyDescent="0.2">
      <c r="B461" s="23">
        <v>449</v>
      </c>
      <c r="C461" s="39"/>
      <c r="D461" s="26">
        <v>100064.13007587407</v>
      </c>
      <c r="E461" s="25">
        <v>4.5</v>
      </c>
      <c r="F461" s="24">
        <v>2026</v>
      </c>
    </row>
    <row r="462" spans="2:6" x14ac:dyDescent="0.2">
      <c r="B462" s="23">
        <v>450</v>
      </c>
      <c r="C462" s="39"/>
      <c r="D462" s="26">
        <v>-7.5623838386130484E-12</v>
      </c>
      <c r="E462" s="25">
        <v>0</v>
      </c>
      <c r="F462" s="24">
        <v>2011</v>
      </c>
    </row>
    <row r="463" spans="2:6" x14ac:dyDescent="0.2">
      <c r="B463" s="23">
        <v>451</v>
      </c>
      <c r="C463" s="39"/>
      <c r="D463" s="26">
        <v>-20800.034769505568</v>
      </c>
      <c r="E463" s="25">
        <v>0</v>
      </c>
      <c r="F463" s="24">
        <v>2011</v>
      </c>
    </row>
    <row r="464" spans="2:6" x14ac:dyDescent="0.2">
      <c r="B464" s="23">
        <v>452</v>
      </c>
      <c r="C464" s="39"/>
      <c r="D464" s="26">
        <v>53573.405947977415</v>
      </c>
      <c r="E464" s="25">
        <v>0</v>
      </c>
      <c r="F464" s="24">
        <v>2011</v>
      </c>
    </row>
    <row r="465" spans="2:6" x14ac:dyDescent="0.2">
      <c r="B465" s="23">
        <v>453</v>
      </c>
      <c r="C465" s="39"/>
      <c r="D465" s="26">
        <v>9032159.3742171824</v>
      </c>
      <c r="E465" s="25">
        <v>30.5</v>
      </c>
      <c r="F465" s="24">
        <v>2052</v>
      </c>
    </row>
    <row r="466" spans="2:6" x14ac:dyDescent="0.2">
      <c r="B466" s="23">
        <v>454</v>
      </c>
      <c r="C466" s="39"/>
      <c r="D466" s="26">
        <v>5119553.8616971746</v>
      </c>
      <c r="E466" s="25">
        <v>20.5</v>
      </c>
      <c r="F466" s="24">
        <v>2042</v>
      </c>
    </row>
    <row r="467" spans="2:6" x14ac:dyDescent="0.2">
      <c r="B467" s="23">
        <v>455</v>
      </c>
      <c r="C467" s="39"/>
      <c r="D467" s="26">
        <v>395273.8936889536</v>
      </c>
      <c r="E467" s="25">
        <v>10.5</v>
      </c>
      <c r="F467" s="24">
        <v>2032</v>
      </c>
    </row>
    <row r="468" spans="2:6" x14ac:dyDescent="0.2">
      <c r="B468" s="23">
        <v>456</v>
      </c>
      <c r="C468" s="39"/>
      <c r="D468" s="26">
        <v>81219.244499547465</v>
      </c>
      <c r="E468" s="25">
        <v>5.5</v>
      </c>
      <c r="F468" s="24">
        <v>2027</v>
      </c>
    </row>
    <row r="469" spans="2:6" x14ac:dyDescent="0.2">
      <c r="B469" s="23">
        <v>457</v>
      </c>
      <c r="C469" s="39"/>
      <c r="D469" s="26">
        <v>3.4368728556436908E-9</v>
      </c>
      <c r="E469" s="25">
        <v>0</v>
      </c>
      <c r="F469" s="24">
        <v>2012</v>
      </c>
    </row>
    <row r="470" spans="2:6" x14ac:dyDescent="0.2">
      <c r="B470" s="23">
        <v>458</v>
      </c>
      <c r="C470" s="39"/>
      <c r="D470" s="26">
        <v>1.9437054148880084E-2</v>
      </c>
      <c r="E470" s="25">
        <v>0</v>
      </c>
      <c r="F470" s="24">
        <v>2011</v>
      </c>
    </row>
    <row r="471" spans="2:6" x14ac:dyDescent="0.2">
      <c r="B471" s="23">
        <v>459</v>
      </c>
      <c r="C471" s="39"/>
      <c r="D471" s="26">
        <v>42761.519225855329</v>
      </c>
      <c r="E471" s="25">
        <v>0</v>
      </c>
      <c r="F471" s="24">
        <v>2011</v>
      </c>
    </row>
    <row r="472" spans="2:6" x14ac:dyDescent="0.2">
      <c r="B472" s="23">
        <v>460</v>
      </c>
      <c r="C472" s="39"/>
      <c r="D472" s="26">
        <v>7809930.710612148</v>
      </c>
      <c r="E472" s="25">
        <v>31.5</v>
      </c>
      <c r="F472" s="24">
        <v>2053</v>
      </c>
    </row>
    <row r="473" spans="2:6" x14ac:dyDescent="0.2">
      <c r="B473" s="23">
        <v>461</v>
      </c>
      <c r="C473" s="39"/>
      <c r="D473" s="26">
        <v>5740152.979386745</v>
      </c>
      <c r="E473" s="25">
        <v>21.5</v>
      </c>
      <c r="F473" s="24">
        <v>2043</v>
      </c>
    </row>
    <row r="474" spans="2:6" x14ac:dyDescent="0.2">
      <c r="B474" s="23">
        <v>462</v>
      </c>
      <c r="C474" s="39"/>
      <c r="D474" s="26">
        <v>271444.99361755885</v>
      </c>
      <c r="E474" s="25">
        <v>11.5</v>
      </c>
      <c r="F474" s="24">
        <v>2033</v>
      </c>
    </row>
    <row r="475" spans="2:6" x14ac:dyDescent="0.2">
      <c r="B475" s="23">
        <v>463</v>
      </c>
      <c r="C475" s="39"/>
      <c r="D475" s="26">
        <v>241783.30473651737</v>
      </c>
      <c r="E475" s="25">
        <v>6.5</v>
      </c>
      <c r="F475" s="24">
        <v>2028</v>
      </c>
    </row>
    <row r="476" spans="2:6" x14ac:dyDescent="0.2">
      <c r="B476" s="23">
        <v>464</v>
      </c>
      <c r="C476" s="39"/>
      <c r="D476" s="26">
        <v>8.5981165312652329E-11</v>
      </c>
      <c r="E476" s="25">
        <v>0</v>
      </c>
      <c r="F476" s="24">
        <v>2013</v>
      </c>
    </row>
    <row r="477" spans="2:6" x14ac:dyDescent="0.2">
      <c r="B477" s="23">
        <v>465</v>
      </c>
      <c r="C477" s="39"/>
      <c r="D477" s="26">
        <v>-3.2688864661331131E-10</v>
      </c>
      <c r="E477" s="25">
        <v>0</v>
      </c>
      <c r="F477" s="24">
        <v>2011</v>
      </c>
    </row>
    <row r="478" spans="2:6" x14ac:dyDescent="0.2">
      <c r="B478" s="23">
        <v>466</v>
      </c>
      <c r="C478" s="39"/>
      <c r="D478" s="26">
        <v>10473609.229807358</v>
      </c>
      <c r="E478" s="25">
        <v>32.5</v>
      </c>
      <c r="F478" s="24">
        <v>2054</v>
      </c>
    </row>
    <row r="479" spans="2:6" x14ac:dyDescent="0.2">
      <c r="B479" s="23">
        <v>467</v>
      </c>
      <c r="C479" s="39"/>
      <c r="D479" s="26">
        <v>2801602.7237089016</v>
      </c>
      <c r="E479" s="25">
        <v>22.5</v>
      </c>
      <c r="F479" s="24">
        <v>2044</v>
      </c>
    </row>
    <row r="480" spans="2:6" x14ac:dyDescent="0.2">
      <c r="B480" s="23">
        <v>468</v>
      </c>
      <c r="C480" s="39"/>
      <c r="D480" s="26">
        <v>1319.6892518779232</v>
      </c>
      <c r="E480" s="25">
        <v>12.5</v>
      </c>
      <c r="F480" s="24">
        <v>2034</v>
      </c>
    </row>
    <row r="481" spans="2:6" x14ac:dyDescent="0.2">
      <c r="B481" s="23">
        <v>469</v>
      </c>
      <c r="C481" s="39"/>
      <c r="D481" s="26">
        <v>590670.31606057007</v>
      </c>
      <c r="E481" s="25">
        <v>7.5</v>
      </c>
      <c r="F481" s="24">
        <v>2029</v>
      </c>
    </row>
    <row r="482" spans="2:6" x14ac:dyDescent="0.2">
      <c r="B482" s="23">
        <v>470</v>
      </c>
      <c r="C482" s="39"/>
      <c r="D482" s="26">
        <v>1.5219071435852642E-10</v>
      </c>
      <c r="E482" s="25">
        <v>0</v>
      </c>
      <c r="F482" s="24">
        <v>2014</v>
      </c>
    </row>
    <row r="483" spans="2:6" x14ac:dyDescent="0.2">
      <c r="B483" s="23">
        <v>471</v>
      </c>
      <c r="C483" s="39"/>
      <c r="D483" s="26">
        <v>4.5753148212457432E-10</v>
      </c>
      <c r="E483" s="25">
        <v>0</v>
      </c>
      <c r="F483" s="24">
        <v>2011</v>
      </c>
    </row>
    <row r="484" spans="2:6" x14ac:dyDescent="0.2">
      <c r="B484" s="23">
        <v>472</v>
      </c>
      <c r="C484" s="39"/>
      <c r="D484" s="26">
        <v>6143967.4999504238</v>
      </c>
      <c r="E484" s="25">
        <v>33.5</v>
      </c>
      <c r="F484" s="24">
        <v>2055</v>
      </c>
    </row>
    <row r="485" spans="2:6" x14ac:dyDescent="0.2">
      <c r="B485" s="23">
        <v>473</v>
      </c>
      <c r="C485" s="39"/>
      <c r="D485" s="26">
        <v>5326162.1796733625</v>
      </c>
      <c r="E485" s="25">
        <v>23.5</v>
      </c>
      <c r="F485" s="24">
        <v>2045</v>
      </c>
    </row>
    <row r="486" spans="2:6" x14ac:dyDescent="0.2">
      <c r="B486" s="23">
        <v>474</v>
      </c>
      <c r="C486" s="39"/>
      <c r="D486" s="26">
        <v>578194.20505621796</v>
      </c>
      <c r="E486" s="25">
        <v>8.5</v>
      </c>
      <c r="F486" s="24">
        <v>2030</v>
      </c>
    </row>
    <row r="487" spans="2:6" x14ac:dyDescent="0.2">
      <c r="B487" s="23">
        <v>475</v>
      </c>
      <c r="C487" s="39"/>
      <c r="D487" s="26">
        <v>6.1463159785230841E-11</v>
      </c>
      <c r="E487" s="25">
        <v>0</v>
      </c>
      <c r="F487" s="24">
        <v>2015</v>
      </c>
    </row>
    <row r="488" spans="2:6" x14ac:dyDescent="0.2">
      <c r="B488" s="23">
        <v>476</v>
      </c>
      <c r="C488" s="39"/>
      <c r="D488" s="26">
        <v>3.0703278384768982E-11</v>
      </c>
      <c r="E488" s="25">
        <v>0</v>
      </c>
      <c r="F488" s="24">
        <v>2011</v>
      </c>
    </row>
    <row r="489" spans="2:6" x14ac:dyDescent="0.2">
      <c r="B489" s="23">
        <v>477</v>
      </c>
      <c r="C489" s="39"/>
      <c r="D489" s="26">
        <v>7015254.3280272856</v>
      </c>
      <c r="E489" s="25">
        <v>34.5</v>
      </c>
      <c r="F489" s="24">
        <v>2056</v>
      </c>
    </row>
    <row r="490" spans="2:6" x14ac:dyDescent="0.2">
      <c r="B490" s="23">
        <v>478</v>
      </c>
      <c r="C490" s="39"/>
      <c r="D490" s="26">
        <v>4246681.3691797275</v>
      </c>
      <c r="E490" s="25">
        <v>24.5</v>
      </c>
      <c r="F490" s="24">
        <v>2046</v>
      </c>
    </row>
    <row r="491" spans="2:6" x14ac:dyDescent="0.2">
      <c r="B491" s="23">
        <v>479</v>
      </c>
      <c r="C491" s="39"/>
      <c r="D491" s="26">
        <v>581550.99070727476</v>
      </c>
      <c r="E491" s="25">
        <v>9.5</v>
      </c>
      <c r="F491" s="24">
        <v>2031</v>
      </c>
    </row>
    <row r="492" spans="2:6" x14ac:dyDescent="0.2">
      <c r="B492" s="23">
        <v>480</v>
      </c>
      <c r="C492" s="39"/>
      <c r="D492" s="26">
        <v>-3.1471151963763862E-11</v>
      </c>
      <c r="E492" s="25">
        <v>0</v>
      </c>
      <c r="F492" s="24">
        <v>2016</v>
      </c>
    </row>
    <row r="493" spans="2:6" x14ac:dyDescent="0.2">
      <c r="B493" s="23">
        <v>481</v>
      </c>
      <c r="C493" s="39"/>
      <c r="D493" s="26">
        <v>6.9141795095890721E-11</v>
      </c>
      <c r="E493" s="25">
        <v>0</v>
      </c>
      <c r="F493" s="24">
        <v>2011</v>
      </c>
    </row>
    <row r="494" spans="2:6" x14ac:dyDescent="0.2">
      <c r="B494" s="23">
        <v>482</v>
      </c>
      <c r="C494" s="39"/>
      <c r="D494" s="26">
        <v>7825654.4378350042</v>
      </c>
      <c r="E494" s="25">
        <v>35.5</v>
      </c>
      <c r="F494" s="24">
        <v>2057</v>
      </c>
    </row>
    <row r="495" spans="2:6" x14ac:dyDescent="0.2">
      <c r="B495" s="23">
        <v>483</v>
      </c>
      <c r="C495" s="39"/>
      <c r="D495" s="26">
        <v>5062711.2107489221</v>
      </c>
      <c r="E495" s="25">
        <v>25.5</v>
      </c>
      <c r="F495" s="24">
        <v>2047</v>
      </c>
    </row>
    <row r="496" spans="2:6" x14ac:dyDescent="0.2">
      <c r="B496" s="23">
        <v>484</v>
      </c>
      <c r="C496" s="39"/>
      <c r="D496" s="26">
        <v>-3560.2112533518812</v>
      </c>
      <c r="E496" s="25">
        <v>15.5</v>
      </c>
      <c r="F496" s="24">
        <v>2037</v>
      </c>
    </row>
    <row r="497" spans="2:6" x14ac:dyDescent="0.2">
      <c r="B497" s="23">
        <v>485</v>
      </c>
      <c r="C497" s="39"/>
      <c r="D497" s="26">
        <v>638239.13978101313</v>
      </c>
      <c r="E497" s="25">
        <v>10.5</v>
      </c>
      <c r="F497" s="24">
        <v>2032</v>
      </c>
    </row>
    <row r="498" spans="2:6" x14ac:dyDescent="0.2">
      <c r="B498" s="23">
        <v>486</v>
      </c>
      <c r="C498" s="39"/>
      <c r="D498" s="26">
        <v>2.0206335767346896E-10</v>
      </c>
      <c r="E498" s="25">
        <v>0</v>
      </c>
      <c r="F498" s="24">
        <v>2017</v>
      </c>
    </row>
    <row r="499" spans="2:6" x14ac:dyDescent="0.2">
      <c r="B499" s="23">
        <v>487</v>
      </c>
      <c r="C499" s="39"/>
      <c r="D499" s="26">
        <v>2.3586382342652776E-10</v>
      </c>
      <c r="E499" s="25">
        <v>0</v>
      </c>
      <c r="F499" s="24">
        <v>2012</v>
      </c>
    </row>
    <row r="500" spans="2:6" x14ac:dyDescent="0.2">
      <c r="B500" s="23">
        <v>488</v>
      </c>
      <c r="C500" s="39"/>
      <c r="D500" s="26">
        <v>10623773.201449327</v>
      </c>
      <c r="E500" s="25">
        <v>36.5</v>
      </c>
      <c r="F500" s="24">
        <v>2058</v>
      </c>
    </row>
    <row r="501" spans="2:6" x14ac:dyDescent="0.2">
      <c r="B501" s="23">
        <v>489</v>
      </c>
      <c r="C501" s="39"/>
      <c r="D501" s="26">
        <v>10528321.324980579</v>
      </c>
      <c r="E501" s="25">
        <v>26.5</v>
      </c>
      <c r="F501" s="24">
        <v>2048</v>
      </c>
    </row>
    <row r="502" spans="2:6" x14ac:dyDescent="0.2">
      <c r="B502" s="23">
        <v>490</v>
      </c>
      <c r="C502" s="39"/>
      <c r="D502" s="26">
        <v>-3171.305962227656</v>
      </c>
      <c r="E502" s="25">
        <v>16.5</v>
      </c>
      <c r="F502" s="24">
        <v>2038</v>
      </c>
    </row>
    <row r="503" spans="2:6" x14ac:dyDescent="0.2">
      <c r="B503" s="23">
        <v>491</v>
      </c>
      <c r="C503" s="39"/>
      <c r="D503" s="26">
        <v>368366.60454316461</v>
      </c>
      <c r="E503" s="25">
        <v>11.5</v>
      </c>
      <c r="F503" s="24">
        <v>2033</v>
      </c>
    </row>
    <row r="504" spans="2:6" x14ac:dyDescent="0.2">
      <c r="B504" s="23">
        <v>492</v>
      </c>
      <c r="C504" s="39"/>
      <c r="D504" s="26">
        <v>-30.222405052436159</v>
      </c>
      <c r="E504" s="25">
        <v>6.5</v>
      </c>
      <c r="F504" s="24">
        <v>2028</v>
      </c>
    </row>
    <row r="505" spans="2:6" x14ac:dyDescent="0.2">
      <c r="B505" s="23">
        <v>493</v>
      </c>
      <c r="C505" s="39"/>
      <c r="D505" s="26">
        <v>-6.1949379276484254E-11</v>
      </c>
      <c r="E505" s="25">
        <v>0</v>
      </c>
      <c r="F505" s="24">
        <v>2018</v>
      </c>
    </row>
    <row r="506" spans="2:6" x14ac:dyDescent="0.2">
      <c r="B506" s="23">
        <v>494</v>
      </c>
      <c r="C506" s="39"/>
      <c r="D506" s="26">
        <v>6.5874549204448503E-11</v>
      </c>
      <c r="E506" s="25">
        <v>0</v>
      </c>
      <c r="F506" s="24">
        <v>2013</v>
      </c>
    </row>
    <row r="507" spans="2:6" x14ac:dyDescent="0.2">
      <c r="B507" s="23">
        <v>495</v>
      </c>
      <c r="C507" s="39"/>
      <c r="D507" s="26">
        <v>8933610.1910416186</v>
      </c>
      <c r="E507" s="25">
        <v>37.5</v>
      </c>
      <c r="F507" s="24">
        <v>2059</v>
      </c>
    </row>
    <row r="508" spans="2:6" x14ac:dyDescent="0.2">
      <c r="B508" s="23">
        <v>496</v>
      </c>
      <c r="C508" s="39"/>
      <c r="D508" s="26">
        <v>4902378.2526321858</v>
      </c>
      <c r="E508" s="25">
        <v>27.5</v>
      </c>
      <c r="F508" s="24">
        <v>2049</v>
      </c>
    </row>
    <row r="509" spans="2:6" x14ac:dyDescent="0.2">
      <c r="B509" s="23">
        <v>497</v>
      </c>
      <c r="C509" s="39"/>
      <c r="D509" s="26">
        <v>-83360.735692678776</v>
      </c>
      <c r="E509" s="25">
        <v>17.5</v>
      </c>
      <c r="F509" s="24">
        <v>2039</v>
      </c>
    </row>
    <row r="510" spans="2:6" x14ac:dyDescent="0.2">
      <c r="B510" s="23">
        <v>498</v>
      </c>
      <c r="C510" s="39"/>
      <c r="D510" s="26">
        <v>698494.59794101398</v>
      </c>
      <c r="E510" s="25">
        <v>12.5</v>
      </c>
      <c r="F510" s="24">
        <v>2034</v>
      </c>
    </row>
    <row r="511" spans="2:6" x14ac:dyDescent="0.2">
      <c r="B511" s="23">
        <v>499</v>
      </c>
      <c r="C511" s="39"/>
      <c r="D511" s="26">
        <v>24202.926486902259</v>
      </c>
      <c r="E511" s="25">
        <v>7.5</v>
      </c>
      <c r="F511" s="24">
        <v>2029</v>
      </c>
    </row>
    <row r="512" spans="2:6" x14ac:dyDescent="0.2">
      <c r="B512" s="23">
        <v>500</v>
      </c>
      <c r="C512" s="39"/>
      <c r="D512" s="26">
        <v>2.0025093994542947E-11</v>
      </c>
      <c r="E512" s="25">
        <v>0</v>
      </c>
      <c r="F512" s="24">
        <v>2014</v>
      </c>
    </row>
    <row r="513" spans="2:6" x14ac:dyDescent="0.2">
      <c r="B513" s="23">
        <v>501</v>
      </c>
      <c r="C513" s="39"/>
      <c r="D513" s="26">
        <v>14450423.090965375</v>
      </c>
      <c r="E513" s="25">
        <v>38.5</v>
      </c>
      <c r="F513" s="24">
        <v>2060</v>
      </c>
    </row>
    <row r="514" spans="2:6" x14ac:dyDescent="0.2">
      <c r="B514" s="23">
        <v>502</v>
      </c>
      <c r="C514" s="39"/>
      <c r="D514" s="26">
        <v>6484712.1620366052</v>
      </c>
      <c r="E514" s="25">
        <v>28.5</v>
      </c>
      <c r="F514" s="24">
        <v>2050</v>
      </c>
    </row>
    <row r="515" spans="2:6" x14ac:dyDescent="0.2">
      <c r="B515" s="23">
        <v>503</v>
      </c>
      <c r="C515" s="39"/>
      <c r="D515" s="26">
        <v>17.31309437280801</v>
      </c>
      <c r="E515" s="25">
        <v>18.5</v>
      </c>
      <c r="F515" s="24">
        <v>2040</v>
      </c>
    </row>
    <row r="516" spans="2:6" x14ac:dyDescent="0.2">
      <c r="B516" s="23">
        <v>504</v>
      </c>
      <c r="C516" s="39"/>
      <c r="D516" s="26">
        <v>1205670.2330932664</v>
      </c>
      <c r="E516" s="25">
        <v>13.5</v>
      </c>
      <c r="F516" s="24">
        <v>2035</v>
      </c>
    </row>
    <row r="517" spans="2:6" x14ac:dyDescent="0.2">
      <c r="B517" s="23">
        <v>505</v>
      </c>
      <c r="C517" s="39"/>
      <c r="D517" s="26">
        <v>37488.962888857524</v>
      </c>
      <c r="E517" s="25">
        <v>8.5</v>
      </c>
      <c r="F517" s="24">
        <v>2030</v>
      </c>
    </row>
    <row r="518" spans="2:6" x14ac:dyDescent="0.2">
      <c r="B518" s="23">
        <v>506</v>
      </c>
      <c r="C518" s="39"/>
      <c r="D518" s="26">
        <v>1.4551915228366852E-11</v>
      </c>
      <c r="E518" s="25">
        <v>0</v>
      </c>
      <c r="F518" s="24">
        <v>2015</v>
      </c>
    </row>
    <row r="519" spans="2:6" x14ac:dyDescent="0.2">
      <c r="B519" s="23">
        <v>507</v>
      </c>
      <c r="C519" s="39"/>
      <c r="D519" s="26">
        <v>17237291.139326453</v>
      </c>
      <c r="E519" s="25">
        <v>39.5</v>
      </c>
      <c r="F519" s="24">
        <v>2061</v>
      </c>
    </row>
    <row r="520" spans="2:6" x14ac:dyDescent="0.2">
      <c r="B520" s="23">
        <v>508</v>
      </c>
      <c r="C520" s="39"/>
      <c r="D520" s="26">
        <v>5338497.2630280554</v>
      </c>
      <c r="E520" s="25">
        <v>29.5</v>
      </c>
      <c r="F520" s="24">
        <v>2051</v>
      </c>
    </row>
    <row r="521" spans="2:6" x14ac:dyDescent="0.2">
      <c r="B521" s="23">
        <v>509</v>
      </c>
      <c r="C521" s="39"/>
      <c r="D521" s="26">
        <v>336212.0885121082</v>
      </c>
      <c r="E521" s="25">
        <v>19.5</v>
      </c>
      <c r="F521" s="24">
        <v>2041</v>
      </c>
    </row>
    <row r="522" spans="2:6" x14ac:dyDescent="0.2">
      <c r="B522" s="23">
        <v>510</v>
      </c>
      <c r="C522" s="39"/>
      <c r="D522" s="26">
        <v>372814.00827913941</v>
      </c>
      <c r="E522" s="25">
        <v>14.5</v>
      </c>
      <c r="F522" s="24">
        <v>2036</v>
      </c>
    </row>
    <row r="523" spans="2:6" x14ac:dyDescent="0.2">
      <c r="B523" s="23">
        <v>511</v>
      </c>
      <c r="C523" s="39"/>
      <c r="D523" s="26">
        <v>34828.35511849483</v>
      </c>
      <c r="E523" s="25">
        <v>9.5</v>
      </c>
      <c r="F523" s="24">
        <v>2031</v>
      </c>
    </row>
    <row r="524" spans="2:6" x14ac:dyDescent="0.2">
      <c r="B524" s="23">
        <v>512</v>
      </c>
      <c r="C524" s="39"/>
      <c r="D524" s="26">
        <v>-6.5483618527650833E-11</v>
      </c>
      <c r="E524" s="25">
        <v>0</v>
      </c>
      <c r="F524" s="24">
        <v>2021</v>
      </c>
    </row>
    <row r="525" spans="2:6" x14ac:dyDescent="0.2">
      <c r="B525" s="23">
        <v>513</v>
      </c>
      <c r="C525" s="39"/>
      <c r="D525" s="26">
        <v>-2.1389207159762836E-10</v>
      </c>
      <c r="E525" s="25">
        <v>0</v>
      </c>
      <c r="F525" s="24">
        <v>2016</v>
      </c>
    </row>
    <row r="526" spans="2:6" x14ac:dyDescent="0.2">
      <c r="B526" s="23">
        <v>514</v>
      </c>
      <c r="C526" s="39"/>
      <c r="D526" s="26">
        <v>175028.20325454895</v>
      </c>
      <c r="E526" s="25">
        <v>0</v>
      </c>
      <c r="F526" s="24">
        <v>2011</v>
      </c>
    </row>
    <row r="527" spans="2:6" x14ac:dyDescent="0.2">
      <c r="B527" s="23">
        <v>515</v>
      </c>
      <c r="C527" s="39"/>
      <c r="D527" s="26">
        <v>12337624.778990194</v>
      </c>
      <c r="E527" s="25">
        <v>40.5</v>
      </c>
      <c r="F527" s="24">
        <v>2062</v>
      </c>
    </row>
    <row r="528" spans="2:6" x14ac:dyDescent="0.2">
      <c r="B528" s="23">
        <v>516</v>
      </c>
      <c r="C528" s="39"/>
      <c r="D528" s="26">
        <v>7343138.0190636441</v>
      </c>
      <c r="E528" s="25">
        <v>30.5</v>
      </c>
      <c r="F528" s="24">
        <v>2052</v>
      </c>
    </row>
    <row r="529" spans="2:6" x14ac:dyDescent="0.2">
      <c r="B529" s="23">
        <v>517</v>
      </c>
      <c r="C529" s="39"/>
      <c r="D529" s="26">
        <v>602732.45845549693</v>
      </c>
      <c r="E529" s="25">
        <v>20.5</v>
      </c>
      <c r="F529" s="24">
        <v>2042</v>
      </c>
    </row>
    <row r="530" spans="2:6" x14ac:dyDescent="0.2">
      <c r="B530" s="23">
        <v>518</v>
      </c>
      <c r="C530" s="39"/>
      <c r="D530" s="26">
        <v>596719.24969106354</v>
      </c>
      <c r="E530" s="25">
        <v>15.5</v>
      </c>
      <c r="F530" s="24">
        <v>2037</v>
      </c>
    </row>
    <row r="531" spans="2:6" x14ac:dyDescent="0.2">
      <c r="B531" s="23">
        <v>519</v>
      </c>
      <c r="C531" s="39"/>
      <c r="D531" s="26">
        <v>23987.539743191068</v>
      </c>
      <c r="E531" s="25">
        <v>10.5</v>
      </c>
      <c r="F531" s="24">
        <v>2032</v>
      </c>
    </row>
    <row r="532" spans="2:6" x14ac:dyDescent="0.2">
      <c r="B532" s="23">
        <v>520</v>
      </c>
      <c r="C532" s="39"/>
      <c r="D532" s="26">
        <v>109595.69430886861</v>
      </c>
      <c r="E532" s="25">
        <v>0.5</v>
      </c>
      <c r="F532" s="24">
        <v>2022</v>
      </c>
    </row>
    <row r="533" spans="2:6" x14ac:dyDescent="0.2">
      <c r="B533" s="23">
        <v>521</v>
      </c>
      <c r="C533" s="39"/>
      <c r="D533" s="26">
        <v>-7.5380004703626019E-10</v>
      </c>
      <c r="E533" s="25">
        <v>0</v>
      </c>
      <c r="F533" s="24">
        <v>2017</v>
      </c>
    </row>
    <row r="534" spans="2:6" x14ac:dyDescent="0.2">
      <c r="B534" s="23">
        <v>522</v>
      </c>
      <c r="C534" s="39"/>
      <c r="D534" s="26">
        <v>93578.119950856548</v>
      </c>
      <c r="E534" s="25">
        <v>0</v>
      </c>
      <c r="F534" s="24">
        <v>2012</v>
      </c>
    </row>
    <row r="535" spans="2:6" x14ac:dyDescent="0.2">
      <c r="B535" s="23">
        <v>523</v>
      </c>
      <c r="C535" s="39"/>
      <c r="D535" s="26">
        <v>11749271.309485376</v>
      </c>
      <c r="E535" s="25">
        <v>41.5</v>
      </c>
      <c r="F535" s="24">
        <v>2063</v>
      </c>
    </row>
    <row r="536" spans="2:6" x14ac:dyDescent="0.2">
      <c r="B536" s="23">
        <v>524</v>
      </c>
      <c r="C536" s="39"/>
      <c r="D536" s="26">
        <v>5203514.5741454363</v>
      </c>
      <c r="E536" s="25">
        <v>31.5</v>
      </c>
      <c r="F536" s="24">
        <v>2053</v>
      </c>
    </row>
    <row r="537" spans="2:6" x14ac:dyDescent="0.2">
      <c r="B537" s="23">
        <v>525</v>
      </c>
      <c r="C537" s="39"/>
      <c r="D537" s="26">
        <v>35290.890412208159</v>
      </c>
      <c r="E537" s="25">
        <v>21.5</v>
      </c>
      <c r="F537" s="24">
        <v>2043</v>
      </c>
    </row>
    <row r="538" spans="2:6" x14ac:dyDescent="0.2">
      <c r="B538" s="23">
        <v>526</v>
      </c>
      <c r="C538" s="39"/>
      <c r="D538" s="26">
        <v>219238.35003648722</v>
      </c>
      <c r="E538" s="25">
        <v>16.5</v>
      </c>
      <c r="F538" s="24">
        <v>2038</v>
      </c>
    </row>
    <row r="539" spans="2:6" x14ac:dyDescent="0.2">
      <c r="B539" s="23">
        <v>527</v>
      </c>
      <c r="C539" s="39"/>
      <c r="D539" s="26">
        <v>66227.039795755118</v>
      </c>
      <c r="E539" s="25">
        <v>11.5</v>
      </c>
      <c r="F539" s="24">
        <v>2033</v>
      </c>
    </row>
    <row r="540" spans="2:6" x14ac:dyDescent="0.2">
      <c r="B540" s="23">
        <v>528</v>
      </c>
      <c r="C540" s="39"/>
      <c r="D540" s="26">
        <v>5549.7656221371435</v>
      </c>
      <c r="E540" s="25">
        <v>1.5</v>
      </c>
      <c r="F540" s="24">
        <v>2023</v>
      </c>
    </row>
    <row r="541" spans="2:6" x14ac:dyDescent="0.2">
      <c r="B541" s="23">
        <v>529</v>
      </c>
      <c r="C541" s="39"/>
      <c r="D541" s="26">
        <v>5.5546252802014358E-10</v>
      </c>
      <c r="E541" s="25">
        <v>0</v>
      </c>
      <c r="F541" s="24">
        <v>2018</v>
      </c>
    </row>
    <row r="542" spans="2:6" x14ac:dyDescent="0.2">
      <c r="B542" s="23">
        <v>530</v>
      </c>
      <c r="C542" s="39"/>
      <c r="D542" s="26">
        <v>46160.434215575748</v>
      </c>
      <c r="E542" s="25">
        <v>0</v>
      </c>
      <c r="F542" s="24">
        <v>2013</v>
      </c>
    </row>
    <row r="543" spans="2:6" x14ac:dyDescent="0.2">
      <c r="B543" s="23">
        <v>531</v>
      </c>
      <c r="C543" s="39"/>
      <c r="D543" s="26">
        <v>9730032.7351951003</v>
      </c>
      <c r="E543" s="25">
        <v>42.5</v>
      </c>
      <c r="F543" s="24">
        <v>2064</v>
      </c>
    </row>
    <row r="544" spans="2:6" x14ac:dyDescent="0.2">
      <c r="B544" s="23">
        <v>532</v>
      </c>
      <c r="C544" s="39"/>
      <c r="D544" s="26">
        <v>2846565.5668071248</v>
      </c>
      <c r="E544" s="25">
        <v>32.5</v>
      </c>
      <c r="F544" s="24">
        <v>2054</v>
      </c>
    </row>
    <row r="545" spans="2:6" x14ac:dyDescent="0.2">
      <c r="B545" s="23">
        <v>533</v>
      </c>
      <c r="C545" s="39"/>
      <c r="D545" s="26">
        <v>5430.5453204611258</v>
      </c>
      <c r="E545" s="25">
        <v>22.5</v>
      </c>
      <c r="F545" s="24">
        <v>2044</v>
      </c>
    </row>
    <row r="546" spans="2:6" x14ac:dyDescent="0.2">
      <c r="B546" s="23">
        <v>534</v>
      </c>
      <c r="C546" s="39"/>
      <c r="D546" s="26">
        <v>265456.19400944421</v>
      </c>
      <c r="E546" s="25">
        <v>17.5</v>
      </c>
      <c r="F546" s="24">
        <v>2039</v>
      </c>
    </row>
    <row r="547" spans="2:6" x14ac:dyDescent="0.2">
      <c r="B547" s="23">
        <v>535</v>
      </c>
      <c r="C547" s="39"/>
      <c r="D547" s="26">
        <v>25161.52622350381</v>
      </c>
      <c r="E547" s="25">
        <v>12.5</v>
      </c>
      <c r="F547" s="24">
        <v>2034</v>
      </c>
    </row>
    <row r="548" spans="2:6" x14ac:dyDescent="0.2">
      <c r="B548" s="23">
        <v>536</v>
      </c>
      <c r="C548" s="39"/>
      <c r="D548" s="26">
        <v>212130.65036837757</v>
      </c>
      <c r="E548" s="25">
        <v>2.5</v>
      </c>
      <c r="F548" s="24">
        <v>2024</v>
      </c>
    </row>
    <row r="549" spans="2:6" x14ac:dyDescent="0.2">
      <c r="B549" s="23">
        <v>537</v>
      </c>
      <c r="C549" s="39"/>
      <c r="D549" s="26">
        <v>-4.8540160059928893E-10</v>
      </c>
      <c r="E549" s="25">
        <v>0</v>
      </c>
      <c r="F549" s="24">
        <v>2019</v>
      </c>
    </row>
    <row r="550" spans="2:6" x14ac:dyDescent="0.2">
      <c r="B550" s="23">
        <v>538</v>
      </c>
      <c r="C550" s="39"/>
      <c r="D550" s="26">
        <v>79150.202689744299</v>
      </c>
      <c r="E550" s="25">
        <v>0</v>
      </c>
      <c r="F550" s="24">
        <v>2014</v>
      </c>
    </row>
    <row r="551" spans="2:6" x14ac:dyDescent="0.2">
      <c r="B551" s="23">
        <v>539</v>
      </c>
      <c r="C551" s="39"/>
      <c r="D551" s="26">
        <v>6275165.6765696555</v>
      </c>
      <c r="E551" s="25">
        <v>43.5</v>
      </c>
      <c r="F551" s="24">
        <v>2065</v>
      </c>
    </row>
    <row r="552" spans="2:6" x14ac:dyDescent="0.2">
      <c r="B552" s="23">
        <v>540</v>
      </c>
      <c r="C552" s="39"/>
      <c r="D552" s="26">
        <v>2477430.6779428534</v>
      </c>
      <c r="E552" s="25">
        <v>33.5</v>
      </c>
      <c r="F552" s="24">
        <v>2055</v>
      </c>
    </row>
    <row r="553" spans="2:6" x14ac:dyDescent="0.2">
      <c r="B553" s="23">
        <v>541</v>
      </c>
      <c r="C553" s="39"/>
      <c r="D553" s="26">
        <v>12014.250675682677</v>
      </c>
      <c r="E553" s="25">
        <v>23.5</v>
      </c>
      <c r="F553" s="24">
        <v>2045</v>
      </c>
    </row>
    <row r="554" spans="2:6" x14ac:dyDescent="0.2">
      <c r="B554" s="23">
        <v>542</v>
      </c>
      <c r="C554" s="39"/>
      <c r="D554" s="26">
        <v>271784.62188496673</v>
      </c>
      <c r="E554" s="25">
        <v>18.5</v>
      </c>
      <c r="F554" s="24">
        <v>2040</v>
      </c>
    </row>
    <row r="555" spans="2:6" x14ac:dyDescent="0.2">
      <c r="B555" s="23">
        <v>543</v>
      </c>
      <c r="C555" s="39"/>
      <c r="D555" s="26">
        <v>31414.021536660322</v>
      </c>
      <c r="E555" s="25">
        <v>13.5</v>
      </c>
      <c r="F555" s="24">
        <v>2035</v>
      </c>
    </row>
    <row r="556" spans="2:6" x14ac:dyDescent="0.2">
      <c r="B556" s="23">
        <v>544</v>
      </c>
      <c r="C556" s="39"/>
      <c r="D556" s="26">
        <v>21685.764087192074</v>
      </c>
      <c r="E556" s="25">
        <v>3.5</v>
      </c>
      <c r="F556" s="24">
        <v>2025</v>
      </c>
    </row>
    <row r="557" spans="2:6" x14ac:dyDescent="0.2">
      <c r="B557" s="23">
        <v>545</v>
      </c>
      <c r="C557" s="39"/>
      <c r="D557" s="26">
        <v>-1.4035031199455262E-9</v>
      </c>
      <c r="E557" s="25">
        <v>0</v>
      </c>
      <c r="F557" s="24">
        <v>2020</v>
      </c>
    </row>
    <row r="558" spans="2:6" x14ac:dyDescent="0.2">
      <c r="B558" s="23">
        <v>546</v>
      </c>
      <c r="C558" s="39"/>
      <c r="D558" s="26">
        <v>31793.165322732239</v>
      </c>
      <c r="E558" s="25">
        <v>0</v>
      </c>
      <c r="F558" s="24">
        <v>2015</v>
      </c>
    </row>
    <row r="559" spans="2:6" x14ac:dyDescent="0.2">
      <c r="B559" s="23">
        <v>547</v>
      </c>
      <c r="C559" s="39"/>
      <c r="D559" s="26">
        <v>7102779.2428582758</v>
      </c>
      <c r="E559" s="25">
        <v>44.5</v>
      </c>
      <c r="F559" s="24">
        <v>2066</v>
      </c>
    </row>
    <row r="560" spans="2:6" x14ac:dyDescent="0.2">
      <c r="B560" s="23">
        <v>548</v>
      </c>
      <c r="C560" s="39"/>
      <c r="D560" s="26">
        <v>4920903.0297021866</v>
      </c>
      <c r="E560" s="25">
        <v>34.5</v>
      </c>
      <c r="F560" s="24">
        <v>2056</v>
      </c>
    </row>
    <row r="561" spans="2:6" x14ac:dyDescent="0.2">
      <c r="B561" s="23">
        <v>549</v>
      </c>
      <c r="C561" s="39"/>
      <c r="D561" s="26">
        <v>7593.5496494354156</v>
      </c>
      <c r="E561" s="25">
        <v>24.5</v>
      </c>
      <c r="F561" s="24">
        <v>2046</v>
      </c>
    </row>
    <row r="562" spans="2:6" x14ac:dyDescent="0.2">
      <c r="B562" s="23">
        <v>550</v>
      </c>
      <c r="C562" s="39"/>
      <c r="D562" s="26">
        <v>394239.55913490988</v>
      </c>
      <c r="E562" s="25">
        <v>19.5</v>
      </c>
      <c r="F562" s="24">
        <v>2041</v>
      </c>
    </row>
    <row r="563" spans="2:6" x14ac:dyDescent="0.2">
      <c r="B563" s="23">
        <v>551</v>
      </c>
      <c r="C563" s="39"/>
      <c r="D563" s="26">
        <v>21851.01813876268</v>
      </c>
      <c r="E563" s="25">
        <v>14.5</v>
      </c>
      <c r="F563" s="24">
        <v>2036</v>
      </c>
    </row>
    <row r="564" spans="2:6" x14ac:dyDescent="0.2">
      <c r="B564" s="23">
        <v>552</v>
      </c>
      <c r="C564" s="39"/>
      <c r="D564" s="26">
        <v>66878.798184141866</v>
      </c>
      <c r="E564" s="25">
        <v>4.5</v>
      </c>
      <c r="F564" s="24">
        <v>2026</v>
      </c>
    </row>
    <row r="565" spans="2:6" x14ac:dyDescent="0.2">
      <c r="B565" s="23">
        <v>553</v>
      </c>
      <c r="C565" s="39"/>
      <c r="D565" s="26">
        <v>4.6566128730773926E-9</v>
      </c>
      <c r="E565" s="25">
        <v>0</v>
      </c>
      <c r="F565" s="24">
        <v>2021</v>
      </c>
    </row>
    <row r="566" spans="2:6" x14ac:dyDescent="0.2">
      <c r="B566" s="23">
        <v>554</v>
      </c>
      <c r="C566" s="39"/>
      <c r="D566" s="26">
        <v>40344.283347905439</v>
      </c>
      <c r="E566" s="25">
        <v>0</v>
      </c>
      <c r="F566" s="24">
        <v>2016</v>
      </c>
    </row>
    <row r="567" spans="2:6" x14ac:dyDescent="0.2">
      <c r="B567" s="23">
        <v>555</v>
      </c>
      <c r="C567" s="39"/>
      <c r="D567" s="26">
        <v>6830159.239874512</v>
      </c>
      <c r="E567" s="25">
        <v>45.5</v>
      </c>
      <c r="F567" s="24">
        <v>2067</v>
      </c>
    </row>
    <row r="568" spans="2:6" x14ac:dyDescent="0.2">
      <c r="B568" s="23">
        <v>556</v>
      </c>
      <c r="C568" s="39"/>
      <c r="D568" s="26">
        <v>3376640.9736179113</v>
      </c>
      <c r="E568" s="25">
        <v>35.5</v>
      </c>
      <c r="F568" s="24">
        <v>2057</v>
      </c>
    </row>
    <row r="569" spans="2:6" x14ac:dyDescent="0.2">
      <c r="B569" s="23">
        <v>557</v>
      </c>
      <c r="C569" s="39"/>
      <c r="D569" s="26">
        <v>6917.2557698005112</v>
      </c>
      <c r="E569" s="25">
        <v>25.5</v>
      </c>
      <c r="F569" s="24">
        <v>2047</v>
      </c>
    </row>
    <row r="570" spans="2:6" x14ac:dyDescent="0.2">
      <c r="B570" s="23">
        <v>558</v>
      </c>
      <c r="C570" s="39"/>
      <c r="D570" s="26">
        <v>512502.27108533774</v>
      </c>
      <c r="E570" s="25">
        <v>20.5</v>
      </c>
      <c r="F570" s="24">
        <v>2042</v>
      </c>
    </row>
    <row r="571" spans="2:6" x14ac:dyDescent="0.2">
      <c r="B571" s="23">
        <v>559</v>
      </c>
      <c r="C571" s="39"/>
      <c r="D571" s="26">
        <v>35364.928374335286</v>
      </c>
      <c r="E571" s="25">
        <v>15.5</v>
      </c>
      <c r="F571" s="24">
        <v>2037</v>
      </c>
    </row>
    <row r="572" spans="2:6" x14ac:dyDescent="0.2">
      <c r="B572" s="23">
        <v>560</v>
      </c>
      <c r="C572" s="39"/>
      <c r="D572" s="26">
        <v>41944.63040218933</v>
      </c>
      <c r="E572" s="25">
        <v>5.5</v>
      </c>
      <c r="F572" s="24">
        <v>2027</v>
      </c>
    </row>
    <row r="573" spans="2:6" x14ac:dyDescent="0.2">
      <c r="B573" s="23">
        <v>561</v>
      </c>
      <c r="C573" s="39"/>
      <c r="D573" s="26">
        <v>117549.7073863484</v>
      </c>
      <c r="E573" s="25">
        <v>0.5</v>
      </c>
      <c r="F573" s="24">
        <v>2022</v>
      </c>
    </row>
    <row r="574" spans="2:6" x14ac:dyDescent="0.2">
      <c r="B574" s="23">
        <v>562</v>
      </c>
      <c r="C574" s="39"/>
      <c r="D574" s="26">
        <v>19852.904593723011</v>
      </c>
      <c r="E574" s="25">
        <v>0</v>
      </c>
      <c r="F574" s="24">
        <v>2017</v>
      </c>
    </row>
    <row r="575" spans="2:6" x14ac:dyDescent="0.2">
      <c r="B575" s="23">
        <v>563</v>
      </c>
      <c r="C575" s="39"/>
      <c r="D575" s="26">
        <v>6969767.4711727351</v>
      </c>
      <c r="E575" s="25">
        <v>46.5</v>
      </c>
      <c r="F575" s="24">
        <v>2068</v>
      </c>
    </row>
    <row r="576" spans="2:6" x14ac:dyDescent="0.2">
      <c r="B576" s="23">
        <v>564</v>
      </c>
      <c r="C576" s="39"/>
      <c r="D576" s="26">
        <v>2633078.5368451923</v>
      </c>
      <c r="E576" s="25">
        <v>36.5</v>
      </c>
      <c r="F576" s="24">
        <v>2058</v>
      </c>
    </row>
    <row r="577" spans="2:6" x14ac:dyDescent="0.2">
      <c r="B577" s="23">
        <v>565</v>
      </c>
      <c r="C577" s="39"/>
      <c r="D577" s="26">
        <v>142008.06576846959</v>
      </c>
      <c r="E577" s="25">
        <v>26.5</v>
      </c>
      <c r="F577" s="24">
        <v>2048</v>
      </c>
    </row>
    <row r="578" spans="2:6" x14ac:dyDescent="0.2">
      <c r="B578" s="23">
        <v>566</v>
      </c>
      <c r="C578" s="39"/>
      <c r="D578" s="26">
        <v>143910.82710418571</v>
      </c>
      <c r="E578" s="25">
        <v>21.5</v>
      </c>
      <c r="F578" s="24">
        <v>2043</v>
      </c>
    </row>
    <row r="579" spans="2:6" x14ac:dyDescent="0.2">
      <c r="B579" s="23">
        <v>567</v>
      </c>
      <c r="C579" s="39"/>
      <c r="D579" s="26">
        <v>28816.231919157726</v>
      </c>
      <c r="E579" s="25">
        <v>16.5</v>
      </c>
      <c r="F579" s="24">
        <v>2038</v>
      </c>
    </row>
    <row r="580" spans="2:6" x14ac:dyDescent="0.2">
      <c r="B580" s="23">
        <v>568</v>
      </c>
      <c r="C580" s="39"/>
      <c r="D580" s="26">
        <v>44595.878382462193</v>
      </c>
      <c r="E580" s="25">
        <v>6.5</v>
      </c>
      <c r="F580" s="24">
        <v>2028</v>
      </c>
    </row>
    <row r="581" spans="2:6" x14ac:dyDescent="0.2">
      <c r="B581" s="23">
        <v>569</v>
      </c>
      <c r="C581" s="39"/>
      <c r="D581" s="26">
        <v>285631.16465458646</v>
      </c>
      <c r="E581" s="25">
        <v>1.5</v>
      </c>
      <c r="F581" s="24">
        <v>2023</v>
      </c>
    </row>
    <row r="582" spans="2:6" x14ac:dyDescent="0.2">
      <c r="B582" s="23">
        <v>570</v>
      </c>
      <c r="C582" s="39"/>
      <c r="D582" s="26">
        <v>13793.96385465411</v>
      </c>
      <c r="E582" s="25">
        <v>0</v>
      </c>
      <c r="F582" s="24">
        <v>2018</v>
      </c>
    </row>
    <row r="583" spans="2:6" x14ac:dyDescent="0.2">
      <c r="B583" s="23">
        <v>571</v>
      </c>
      <c r="C583" s="39"/>
      <c r="D583" s="26">
        <v>5903888.8190575838</v>
      </c>
      <c r="E583" s="25">
        <v>47.5</v>
      </c>
      <c r="F583" s="24">
        <v>2069</v>
      </c>
    </row>
    <row r="584" spans="2:6" x14ac:dyDescent="0.2">
      <c r="B584" s="23">
        <v>572</v>
      </c>
      <c r="C584" s="39"/>
      <c r="D584" s="26">
        <v>1885785.9801136628</v>
      </c>
      <c r="E584" s="25">
        <v>37.5</v>
      </c>
      <c r="F584" s="24">
        <v>2059</v>
      </c>
    </row>
    <row r="585" spans="2:6" x14ac:dyDescent="0.2">
      <c r="B585" s="23">
        <v>573</v>
      </c>
      <c r="C585" s="39"/>
      <c r="D585" s="26">
        <v>31651.784820314613</v>
      </c>
      <c r="E585" s="25">
        <v>27.5</v>
      </c>
      <c r="F585" s="24">
        <v>2049</v>
      </c>
    </row>
    <row r="586" spans="2:6" x14ac:dyDescent="0.2">
      <c r="B586" s="23">
        <v>574</v>
      </c>
      <c r="C586" s="39"/>
      <c r="D586" s="26">
        <v>607826.50232427381</v>
      </c>
      <c r="E586" s="25">
        <v>22.5</v>
      </c>
      <c r="F586" s="24">
        <v>2044</v>
      </c>
    </row>
    <row r="587" spans="2:6" x14ac:dyDescent="0.2">
      <c r="B587" s="23">
        <v>575</v>
      </c>
      <c r="C587" s="39"/>
      <c r="D587" s="26">
        <v>36887.245129000163</v>
      </c>
      <c r="E587" s="25">
        <v>17.5</v>
      </c>
      <c r="F587" s="24">
        <v>2039</v>
      </c>
    </row>
    <row r="588" spans="2:6" x14ac:dyDescent="0.2">
      <c r="B588" s="23">
        <v>576</v>
      </c>
      <c r="C588" s="39"/>
      <c r="D588" s="26">
        <v>29131.661601118976</v>
      </c>
      <c r="E588" s="25">
        <v>7.5</v>
      </c>
      <c r="F588" s="24">
        <v>2029</v>
      </c>
    </row>
    <row r="589" spans="2:6" x14ac:dyDescent="0.2">
      <c r="B589" s="23">
        <v>577</v>
      </c>
      <c r="C589" s="39"/>
      <c r="D589" s="26">
        <v>297147.36265433021</v>
      </c>
      <c r="E589" s="25">
        <v>2.5</v>
      </c>
      <c r="F589" s="24">
        <v>2024</v>
      </c>
    </row>
    <row r="590" spans="2:6" x14ac:dyDescent="0.2">
      <c r="B590" s="23">
        <v>578</v>
      </c>
      <c r="C590" s="39"/>
      <c r="D590" s="26">
        <v>23199.373997948365</v>
      </c>
      <c r="E590" s="25">
        <v>0</v>
      </c>
      <c r="F590" s="24">
        <v>2019</v>
      </c>
    </row>
    <row r="591" spans="2:6" x14ac:dyDescent="0.2">
      <c r="B591" s="23">
        <v>579</v>
      </c>
      <c r="C591" s="39"/>
      <c r="D591" s="26">
        <v>350701.15374967363</v>
      </c>
      <c r="E591" s="25">
        <v>24.5</v>
      </c>
      <c r="F591" s="24">
        <v>2046</v>
      </c>
    </row>
    <row r="592" spans="2:6" x14ac:dyDescent="0.2">
      <c r="B592" s="23">
        <v>580</v>
      </c>
      <c r="C592" s="39"/>
      <c r="D592" s="26">
        <v>195662.70724150527</v>
      </c>
      <c r="E592" s="25">
        <v>19.5</v>
      </c>
      <c r="F592" s="24">
        <v>2041</v>
      </c>
    </row>
    <row r="593" spans="2:6" x14ac:dyDescent="0.2">
      <c r="B593" s="23">
        <v>581</v>
      </c>
      <c r="C593" s="39"/>
      <c r="D593" s="26">
        <v>1008945.7306371881</v>
      </c>
      <c r="E593" s="25">
        <v>14.5</v>
      </c>
      <c r="F593" s="24">
        <v>2036</v>
      </c>
    </row>
    <row r="594" spans="2:6" x14ac:dyDescent="0.2">
      <c r="B594" s="23">
        <v>582</v>
      </c>
      <c r="C594" s="39"/>
      <c r="D594" s="26">
        <v>246506.09339436051</v>
      </c>
      <c r="E594" s="25">
        <v>9.5</v>
      </c>
      <c r="F594" s="24">
        <v>2031</v>
      </c>
    </row>
    <row r="595" spans="2:6" x14ac:dyDescent="0.2">
      <c r="B595" s="23">
        <v>583</v>
      </c>
      <c r="C595" s="39"/>
      <c r="D595" s="26">
        <v>56438.460553707555</v>
      </c>
      <c r="E595" s="25">
        <v>4.5</v>
      </c>
      <c r="F595" s="24">
        <v>2026</v>
      </c>
    </row>
    <row r="596" spans="2:6" x14ac:dyDescent="0.2">
      <c r="B596" s="23">
        <v>584</v>
      </c>
      <c r="C596" s="39"/>
      <c r="D596" s="26">
        <v>-3.637978807091713E-10</v>
      </c>
      <c r="E596" s="25">
        <v>0</v>
      </c>
      <c r="F596" s="24">
        <v>2021</v>
      </c>
    </row>
    <row r="597" spans="2:6" x14ac:dyDescent="0.2">
      <c r="B597" s="23">
        <v>585</v>
      </c>
      <c r="C597" s="39"/>
      <c r="D597" s="26">
        <v>1.116806788128745E-10</v>
      </c>
      <c r="E597" s="25">
        <v>0</v>
      </c>
      <c r="F597" s="24">
        <v>2016</v>
      </c>
    </row>
    <row r="598" spans="2:6" x14ac:dyDescent="0.2">
      <c r="B598" s="23">
        <v>586</v>
      </c>
      <c r="C598" s="39"/>
      <c r="D598" s="26">
        <v>1521253.0301339766</v>
      </c>
      <c r="E598" s="25">
        <v>1.7039087285122605</v>
      </c>
      <c r="F598" s="24">
        <v>2023</v>
      </c>
    </row>
    <row r="599" spans="2:6" x14ac:dyDescent="0.2">
      <c r="B599" s="23">
        <v>587</v>
      </c>
      <c r="C599" s="39"/>
      <c r="D599" s="26">
        <v>4.9036225678920548E-2</v>
      </c>
      <c r="E599" s="25">
        <v>0</v>
      </c>
      <c r="F599" s="24">
        <v>2010</v>
      </c>
    </row>
    <row r="600" spans="2:6" x14ac:dyDescent="0.2">
      <c r="B600" s="23">
        <v>588</v>
      </c>
      <c r="C600" s="39"/>
      <c r="D600" s="26">
        <v>728866.19122923445</v>
      </c>
      <c r="E600" s="25">
        <v>29.5</v>
      </c>
      <c r="F600" s="24">
        <v>2051</v>
      </c>
    </row>
    <row r="601" spans="2:6" x14ac:dyDescent="0.2">
      <c r="B601" s="23">
        <v>589</v>
      </c>
      <c r="C601" s="39"/>
      <c r="D601" s="26">
        <v>296583.28698020673</v>
      </c>
      <c r="E601" s="25">
        <v>19.5</v>
      </c>
      <c r="F601" s="24">
        <v>2041</v>
      </c>
    </row>
    <row r="602" spans="2:6" x14ac:dyDescent="0.2">
      <c r="B602" s="23">
        <v>590</v>
      </c>
      <c r="C602" s="39"/>
      <c r="D602" s="26">
        <v>3178.0834036935776</v>
      </c>
      <c r="E602" s="25">
        <v>0</v>
      </c>
      <c r="F602" s="24">
        <v>2011</v>
      </c>
    </row>
    <row r="603" spans="2:6" x14ac:dyDescent="0.2">
      <c r="B603" s="23">
        <v>591</v>
      </c>
      <c r="C603" s="39"/>
      <c r="D603" s="26">
        <v>538042.19090686622</v>
      </c>
      <c r="E603" s="25">
        <v>30.5</v>
      </c>
      <c r="F603" s="24">
        <v>2052</v>
      </c>
    </row>
    <row r="604" spans="2:6" x14ac:dyDescent="0.2">
      <c r="B604" s="23">
        <v>592</v>
      </c>
      <c r="C604" s="39"/>
      <c r="D604" s="26">
        <v>196991.72792739957</v>
      </c>
      <c r="E604" s="25">
        <v>20.5</v>
      </c>
      <c r="F604" s="24">
        <v>2042</v>
      </c>
    </row>
    <row r="605" spans="2:6" x14ac:dyDescent="0.2">
      <c r="B605" s="23">
        <v>593</v>
      </c>
      <c r="C605" s="39"/>
      <c r="D605" s="26">
        <v>5053.6340903283563</v>
      </c>
      <c r="E605" s="25">
        <v>0</v>
      </c>
      <c r="F605" s="24">
        <v>2011</v>
      </c>
    </row>
    <row r="606" spans="2:6" x14ac:dyDescent="0.2">
      <c r="B606" s="23">
        <v>594</v>
      </c>
      <c r="C606" s="39"/>
      <c r="D606" s="26">
        <v>268159.21315487975</v>
      </c>
      <c r="E606" s="25">
        <v>31.5</v>
      </c>
      <c r="F606" s="24">
        <v>2053</v>
      </c>
    </row>
    <row r="607" spans="2:6" x14ac:dyDescent="0.2">
      <c r="B607" s="23">
        <v>595</v>
      </c>
      <c r="C607" s="39"/>
      <c r="D607" s="26">
        <v>77002.619897045079</v>
      </c>
      <c r="E607" s="25">
        <v>21.5</v>
      </c>
      <c r="F607" s="24">
        <v>2043</v>
      </c>
    </row>
    <row r="608" spans="2:6" x14ac:dyDescent="0.2">
      <c r="B608" s="23">
        <v>596</v>
      </c>
      <c r="C608" s="39"/>
      <c r="D608" s="26">
        <v>8265.039702723996</v>
      </c>
      <c r="E608" s="25">
        <v>0</v>
      </c>
      <c r="F608" s="24">
        <v>2011</v>
      </c>
    </row>
    <row r="609" spans="2:6" x14ac:dyDescent="0.2">
      <c r="B609" s="23">
        <v>597</v>
      </c>
      <c r="C609" s="39"/>
      <c r="D609" s="26">
        <v>104376.86230952898</v>
      </c>
      <c r="E609" s="25">
        <v>32.5</v>
      </c>
      <c r="F609" s="24">
        <v>2054</v>
      </c>
    </row>
    <row r="610" spans="2:6" x14ac:dyDescent="0.2">
      <c r="B610" s="23">
        <v>598</v>
      </c>
      <c r="C610" s="39"/>
      <c r="D610" s="26">
        <v>20488.175635404812</v>
      </c>
      <c r="E610" s="25">
        <v>22.5</v>
      </c>
      <c r="F610" s="24">
        <v>2044</v>
      </c>
    </row>
    <row r="611" spans="2:6" x14ac:dyDescent="0.2">
      <c r="B611" s="23">
        <v>599</v>
      </c>
      <c r="C611" s="39"/>
      <c r="D611" s="26">
        <v>950.1762613521073</v>
      </c>
      <c r="E611" s="25">
        <v>0</v>
      </c>
      <c r="F611" s="24">
        <v>2011</v>
      </c>
    </row>
    <row r="612" spans="2:6" x14ac:dyDescent="0.2">
      <c r="B612" s="23">
        <v>600</v>
      </c>
      <c r="C612" s="39"/>
      <c r="D612" s="26">
        <v>226920.23294382496</v>
      </c>
      <c r="E612" s="25">
        <v>33.5</v>
      </c>
      <c r="F612" s="24">
        <v>2055</v>
      </c>
    </row>
    <row r="613" spans="2:6" x14ac:dyDescent="0.2">
      <c r="B613" s="23">
        <v>601</v>
      </c>
      <c r="C613" s="39"/>
      <c r="D613" s="26">
        <v>-10304.246985022466</v>
      </c>
      <c r="E613" s="25">
        <v>23.5</v>
      </c>
      <c r="F613" s="24">
        <v>2045</v>
      </c>
    </row>
    <row r="614" spans="2:6" x14ac:dyDescent="0.2">
      <c r="B614" s="23">
        <v>602</v>
      </c>
      <c r="C614" s="39"/>
      <c r="D614" s="26">
        <v>3931.1874044106116</v>
      </c>
      <c r="E614" s="25">
        <v>0</v>
      </c>
      <c r="F614" s="24">
        <v>2011</v>
      </c>
    </row>
    <row r="615" spans="2:6" x14ac:dyDescent="0.2">
      <c r="B615" s="23">
        <v>603</v>
      </c>
      <c r="C615" s="39"/>
      <c r="D615" s="26">
        <v>14457.416365290061</v>
      </c>
      <c r="E615" s="25">
        <v>34.5</v>
      </c>
      <c r="F615" s="24">
        <v>2056</v>
      </c>
    </row>
    <row r="616" spans="2:6" x14ac:dyDescent="0.2">
      <c r="B616" s="23">
        <v>604</v>
      </c>
      <c r="C616" s="39"/>
      <c r="D616" s="26">
        <v>32682.84052240345</v>
      </c>
      <c r="E616" s="25">
        <v>24.5</v>
      </c>
      <c r="F616" s="24">
        <v>2046</v>
      </c>
    </row>
    <row r="617" spans="2:6" x14ac:dyDescent="0.2">
      <c r="B617" s="23">
        <v>605</v>
      </c>
      <c r="C617" s="39"/>
      <c r="D617" s="26">
        <v>304173.58343358617</v>
      </c>
      <c r="E617" s="25">
        <v>35.5</v>
      </c>
      <c r="F617" s="24">
        <v>2057</v>
      </c>
    </row>
    <row r="618" spans="2:6" x14ac:dyDescent="0.2">
      <c r="B618" s="23">
        <v>606</v>
      </c>
      <c r="C618" s="39"/>
      <c r="D618" s="26">
        <v>93762.886940786499</v>
      </c>
      <c r="E618" s="25">
        <v>25.5</v>
      </c>
      <c r="F618" s="24">
        <v>2047</v>
      </c>
    </row>
    <row r="619" spans="2:6" x14ac:dyDescent="0.2">
      <c r="B619" s="23">
        <v>607</v>
      </c>
      <c r="C619" s="39"/>
      <c r="D619" s="26">
        <v>1570.2388434714103</v>
      </c>
      <c r="E619" s="25">
        <v>0</v>
      </c>
      <c r="F619" s="24">
        <v>2011</v>
      </c>
    </row>
    <row r="620" spans="2:6" x14ac:dyDescent="0.2">
      <c r="B620" s="23">
        <v>608</v>
      </c>
      <c r="C620" s="39"/>
      <c r="D620" s="26">
        <v>354626.91112482082</v>
      </c>
      <c r="E620" s="25">
        <v>36.5</v>
      </c>
      <c r="F620" s="24">
        <v>2058</v>
      </c>
    </row>
    <row r="621" spans="2:6" x14ac:dyDescent="0.2">
      <c r="B621" s="23">
        <v>609</v>
      </c>
      <c r="C621" s="39"/>
      <c r="D621" s="26">
        <v>69657.21911162528</v>
      </c>
      <c r="E621" s="25">
        <v>26.5</v>
      </c>
      <c r="F621" s="24">
        <v>2048</v>
      </c>
    </row>
    <row r="622" spans="2:6" x14ac:dyDescent="0.2">
      <c r="B622" s="23">
        <v>610</v>
      </c>
      <c r="C622" s="39"/>
      <c r="D622" s="26">
        <v>397582.89801920718</v>
      </c>
      <c r="E622" s="25">
        <v>37.5</v>
      </c>
      <c r="F622" s="24">
        <v>2059</v>
      </c>
    </row>
    <row r="623" spans="2:6" x14ac:dyDescent="0.2">
      <c r="B623" s="23">
        <v>611</v>
      </c>
      <c r="C623" s="39"/>
      <c r="D623" s="26">
        <v>113666.12000878132</v>
      </c>
      <c r="E623" s="25">
        <v>27.5</v>
      </c>
      <c r="F623" s="24">
        <v>2049</v>
      </c>
    </row>
    <row r="624" spans="2:6" x14ac:dyDescent="0.2">
      <c r="B624" s="23">
        <v>612</v>
      </c>
      <c r="C624" s="39"/>
      <c r="D624" s="26">
        <v>4639.0775484980149</v>
      </c>
      <c r="E624" s="25">
        <v>17.5</v>
      </c>
      <c r="F624" s="24">
        <v>2039</v>
      </c>
    </row>
    <row r="625" spans="2:6" x14ac:dyDescent="0.2">
      <c r="B625" s="23">
        <v>613</v>
      </c>
      <c r="C625" s="39"/>
      <c r="D625" s="26">
        <v>4813.4789600956792</v>
      </c>
      <c r="E625" s="25">
        <v>0</v>
      </c>
      <c r="F625" s="24">
        <v>2011</v>
      </c>
    </row>
    <row r="626" spans="2:6" x14ac:dyDescent="0.2">
      <c r="B626" s="23">
        <v>614</v>
      </c>
      <c r="C626" s="39"/>
      <c r="D626" s="26">
        <v>293127.72670924501</v>
      </c>
      <c r="E626" s="25">
        <v>38.5</v>
      </c>
      <c r="F626" s="24">
        <v>2060</v>
      </c>
    </row>
    <row r="627" spans="2:6" x14ac:dyDescent="0.2">
      <c r="B627" s="23">
        <v>615</v>
      </c>
      <c r="C627" s="39"/>
      <c r="D627" s="26">
        <v>110341.68226097059</v>
      </c>
      <c r="E627" s="25">
        <v>28.5</v>
      </c>
      <c r="F627" s="24">
        <v>2050</v>
      </c>
    </row>
    <row r="628" spans="2:6" x14ac:dyDescent="0.2">
      <c r="B628" s="23">
        <v>616</v>
      </c>
      <c r="C628" s="39"/>
      <c r="D628" s="26">
        <v>22575.128549995105</v>
      </c>
      <c r="E628" s="25">
        <v>18.5</v>
      </c>
      <c r="F628" s="24">
        <v>2040</v>
      </c>
    </row>
    <row r="629" spans="2:6" x14ac:dyDescent="0.2">
      <c r="B629" s="23">
        <v>617</v>
      </c>
      <c r="C629" s="39"/>
      <c r="D629" s="26">
        <v>481719.59296092624</v>
      </c>
      <c r="E629" s="25">
        <v>39.5</v>
      </c>
      <c r="F629" s="24">
        <v>2061</v>
      </c>
    </row>
    <row r="630" spans="2:6" x14ac:dyDescent="0.2">
      <c r="B630" s="23">
        <v>618</v>
      </c>
      <c r="C630" s="39"/>
      <c r="D630" s="26">
        <v>171257.66424390941</v>
      </c>
      <c r="E630" s="25">
        <v>29.5</v>
      </c>
      <c r="F630" s="24">
        <v>2051</v>
      </c>
    </row>
    <row r="631" spans="2:6" x14ac:dyDescent="0.2">
      <c r="B631" s="23">
        <v>619</v>
      </c>
      <c r="C631" s="39"/>
      <c r="D631" s="26">
        <v>27232.302265307284</v>
      </c>
      <c r="E631" s="25">
        <v>19.5</v>
      </c>
      <c r="F631" s="24">
        <v>2041</v>
      </c>
    </row>
    <row r="632" spans="2:6" x14ac:dyDescent="0.2">
      <c r="B632" s="23">
        <v>620</v>
      </c>
      <c r="C632" s="39"/>
      <c r="D632" s="26">
        <v>326592.49910196965</v>
      </c>
      <c r="E632" s="25">
        <v>40.5</v>
      </c>
      <c r="F632" s="24">
        <v>2062</v>
      </c>
    </row>
    <row r="633" spans="2:6" x14ac:dyDescent="0.2">
      <c r="B633" s="23">
        <v>621</v>
      </c>
      <c r="C633" s="39"/>
      <c r="D633" s="26">
        <v>157604.9512428483</v>
      </c>
      <c r="E633" s="25">
        <v>30.5</v>
      </c>
      <c r="F633" s="24">
        <v>2052</v>
      </c>
    </row>
    <row r="634" spans="2:6" x14ac:dyDescent="0.2">
      <c r="B634" s="23">
        <v>622</v>
      </c>
      <c r="C634" s="39"/>
      <c r="D634" s="26">
        <v>2127.1995381580036</v>
      </c>
      <c r="E634" s="25">
        <v>0</v>
      </c>
      <c r="F634" s="24">
        <v>2012</v>
      </c>
    </row>
    <row r="635" spans="2:6" x14ac:dyDescent="0.2">
      <c r="B635" s="23">
        <v>623</v>
      </c>
      <c r="C635" s="39"/>
      <c r="D635" s="26">
        <v>587339.52819970716</v>
      </c>
      <c r="E635" s="25">
        <v>41.5</v>
      </c>
      <c r="F635" s="24">
        <v>2063</v>
      </c>
    </row>
    <row r="636" spans="2:6" x14ac:dyDescent="0.2">
      <c r="B636" s="23">
        <v>624</v>
      </c>
      <c r="C636" s="39"/>
      <c r="D636" s="26">
        <v>191744.45224553812</v>
      </c>
      <c r="E636" s="25">
        <v>31.5</v>
      </c>
      <c r="F636" s="24">
        <v>2053</v>
      </c>
    </row>
    <row r="637" spans="2:6" x14ac:dyDescent="0.2">
      <c r="B637" s="23">
        <v>625</v>
      </c>
      <c r="C637" s="39"/>
      <c r="D637" s="26">
        <v>51022.698565170402</v>
      </c>
      <c r="E637" s="25">
        <v>0</v>
      </c>
      <c r="F637" s="24">
        <v>2013</v>
      </c>
    </row>
    <row r="638" spans="2:6" x14ac:dyDescent="0.2">
      <c r="B638" s="23">
        <v>626</v>
      </c>
      <c r="C638" s="39"/>
      <c r="D638" s="26">
        <v>144864.66296281829</v>
      </c>
      <c r="E638" s="25">
        <v>42.5</v>
      </c>
      <c r="F638" s="24">
        <v>2064</v>
      </c>
    </row>
    <row r="639" spans="2:6" x14ac:dyDescent="0.2">
      <c r="B639" s="23">
        <v>627</v>
      </c>
      <c r="C639" s="39"/>
      <c r="D639" s="26">
        <v>100154.11874252604</v>
      </c>
      <c r="E639" s="25">
        <v>32.5</v>
      </c>
      <c r="F639" s="24">
        <v>2054</v>
      </c>
    </row>
    <row r="640" spans="2:6" x14ac:dyDescent="0.2">
      <c r="B640" s="23">
        <v>628</v>
      </c>
      <c r="C640" s="39"/>
      <c r="D640" s="26">
        <v>2272.7868161133738</v>
      </c>
      <c r="E640" s="25">
        <v>0</v>
      </c>
      <c r="F640" s="24">
        <v>2014</v>
      </c>
    </row>
    <row r="641" spans="2:6" x14ac:dyDescent="0.2">
      <c r="B641" s="23">
        <v>629</v>
      </c>
      <c r="C641" s="39"/>
      <c r="D641" s="26">
        <v>88922.911359659396</v>
      </c>
      <c r="E641" s="25">
        <v>43.5</v>
      </c>
      <c r="F641" s="24">
        <v>2065</v>
      </c>
    </row>
    <row r="642" spans="2:6" x14ac:dyDescent="0.2">
      <c r="B642" s="23">
        <v>630</v>
      </c>
      <c r="C642" s="39"/>
      <c r="D642" s="26">
        <v>28936.387124165311</v>
      </c>
      <c r="E642" s="25">
        <v>33.5</v>
      </c>
      <c r="F642" s="24">
        <v>2055</v>
      </c>
    </row>
    <row r="643" spans="2:6" x14ac:dyDescent="0.2">
      <c r="B643" s="23">
        <v>631</v>
      </c>
      <c r="C643" s="39"/>
      <c r="D643" s="26">
        <v>49354.276891552028</v>
      </c>
      <c r="E643" s="25">
        <v>44.5</v>
      </c>
      <c r="F643" s="24">
        <v>2066</v>
      </c>
    </row>
    <row r="644" spans="2:6" x14ac:dyDescent="0.2">
      <c r="B644" s="23">
        <v>632</v>
      </c>
      <c r="C644" s="39"/>
      <c r="D644" s="26">
        <v>59091.112777363742</v>
      </c>
      <c r="E644" s="25">
        <v>34.5</v>
      </c>
      <c r="F644" s="24">
        <v>2056</v>
      </c>
    </row>
    <row r="645" spans="2:6" x14ac:dyDescent="0.2">
      <c r="B645" s="23">
        <v>633</v>
      </c>
      <c r="C645" s="39"/>
      <c r="D645" s="26">
        <v>116.80339956346415</v>
      </c>
      <c r="E645" s="25">
        <v>19.5</v>
      </c>
      <c r="F645" s="24">
        <v>2041</v>
      </c>
    </row>
    <row r="646" spans="2:6" x14ac:dyDescent="0.2">
      <c r="B646" s="23">
        <v>634</v>
      </c>
      <c r="C646" s="39"/>
      <c r="D646" s="26">
        <v>0</v>
      </c>
      <c r="E646" s="25">
        <v>0</v>
      </c>
      <c r="F646" s="24">
        <v>2021</v>
      </c>
    </row>
    <row r="647" spans="2:6" x14ac:dyDescent="0.2">
      <c r="B647" s="23">
        <v>635</v>
      </c>
      <c r="C647" s="39"/>
      <c r="D647" s="26">
        <v>75837.192806394887</v>
      </c>
      <c r="E647" s="25">
        <v>45.5</v>
      </c>
      <c r="F647" s="24">
        <v>2067</v>
      </c>
    </row>
    <row r="648" spans="2:6" x14ac:dyDescent="0.2">
      <c r="B648" s="23">
        <v>636</v>
      </c>
      <c r="C648" s="39"/>
      <c r="D648" s="26">
        <v>39516.435794811463</v>
      </c>
      <c r="E648" s="25">
        <v>35.5</v>
      </c>
      <c r="F648" s="24">
        <v>2057</v>
      </c>
    </row>
    <row r="649" spans="2:6" x14ac:dyDescent="0.2">
      <c r="B649" s="23">
        <v>637</v>
      </c>
      <c r="C649" s="39"/>
      <c r="D649" s="26">
        <v>-2842.5437218399311</v>
      </c>
      <c r="E649" s="25">
        <v>20.5</v>
      </c>
      <c r="F649" s="24">
        <v>2042</v>
      </c>
    </row>
    <row r="650" spans="2:6" x14ac:dyDescent="0.2">
      <c r="B650" s="23">
        <v>638</v>
      </c>
      <c r="C650" s="39"/>
      <c r="D650" s="26">
        <v>116.09032595328199</v>
      </c>
      <c r="E650" s="25">
        <v>0.5</v>
      </c>
      <c r="F650" s="24">
        <v>2022</v>
      </c>
    </row>
    <row r="651" spans="2:6" x14ac:dyDescent="0.2">
      <c r="B651" s="23">
        <v>639</v>
      </c>
      <c r="C651" s="39"/>
      <c r="D651" s="26">
        <v>7102.0987486566737</v>
      </c>
      <c r="E651" s="25">
        <v>0</v>
      </c>
      <c r="F651" s="24">
        <v>2017</v>
      </c>
    </row>
    <row r="652" spans="2:6" x14ac:dyDescent="0.2">
      <c r="B652" s="23">
        <v>640</v>
      </c>
      <c r="C652" s="39"/>
      <c r="D652" s="26">
        <v>30742.567498359072</v>
      </c>
      <c r="E652" s="25">
        <v>46.5</v>
      </c>
      <c r="F652" s="24">
        <v>2068</v>
      </c>
    </row>
    <row r="653" spans="2:6" x14ac:dyDescent="0.2">
      <c r="B653" s="23">
        <v>641</v>
      </c>
      <c r="C653" s="39"/>
      <c r="D653" s="26">
        <v>6034.1326995267736</v>
      </c>
      <c r="E653" s="25">
        <v>36.5</v>
      </c>
      <c r="F653" s="24">
        <v>2058</v>
      </c>
    </row>
    <row r="654" spans="2:6" x14ac:dyDescent="0.2">
      <c r="B654" s="23">
        <v>642</v>
      </c>
      <c r="C654" s="39"/>
      <c r="D654" s="26">
        <v>-674.34565491787362</v>
      </c>
      <c r="E654" s="25">
        <v>21.5</v>
      </c>
      <c r="F654" s="24">
        <v>2043</v>
      </c>
    </row>
    <row r="655" spans="2:6" x14ac:dyDescent="0.2">
      <c r="B655" s="23">
        <v>643</v>
      </c>
      <c r="C655" s="39"/>
      <c r="D655" s="26">
        <v>1391.8911946551852</v>
      </c>
      <c r="E655" s="25">
        <v>6.5</v>
      </c>
      <c r="F655" s="24">
        <v>2028</v>
      </c>
    </row>
    <row r="656" spans="2:6" x14ac:dyDescent="0.2">
      <c r="B656" s="23">
        <v>644</v>
      </c>
      <c r="C656" s="39"/>
      <c r="D656" s="26">
        <v>177.1840047697915</v>
      </c>
      <c r="E656" s="25">
        <v>1.5</v>
      </c>
      <c r="F656" s="24">
        <v>2023</v>
      </c>
    </row>
    <row r="657" spans="2:6" x14ac:dyDescent="0.2">
      <c r="B657" s="23">
        <v>645</v>
      </c>
      <c r="C657" s="39"/>
      <c r="D657" s="26">
        <v>313.71143425103946</v>
      </c>
      <c r="E657" s="25">
        <v>0</v>
      </c>
      <c r="F657" s="24">
        <v>2018</v>
      </c>
    </row>
    <row r="658" spans="2:6" x14ac:dyDescent="0.2">
      <c r="B658" s="23">
        <v>646</v>
      </c>
      <c r="C658" s="39"/>
      <c r="D658" s="26">
        <v>45311.88677399978</v>
      </c>
      <c r="E658" s="25">
        <v>47.5</v>
      </c>
      <c r="F658" s="24">
        <v>2069</v>
      </c>
    </row>
    <row r="659" spans="2:6" x14ac:dyDescent="0.2">
      <c r="B659" s="23">
        <v>647</v>
      </c>
      <c r="C659" s="39"/>
      <c r="D659" s="26">
        <v>21237.120240000077</v>
      </c>
      <c r="E659" s="25">
        <v>37.5</v>
      </c>
      <c r="F659" s="24">
        <v>2059</v>
      </c>
    </row>
    <row r="660" spans="2:6" x14ac:dyDescent="0.2">
      <c r="B660" s="23">
        <v>648</v>
      </c>
      <c r="C660" s="39"/>
      <c r="D660" s="26">
        <v>-1316.6912807999906</v>
      </c>
      <c r="E660" s="25">
        <v>22.5</v>
      </c>
      <c r="F660" s="24">
        <v>2044</v>
      </c>
    </row>
    <row r="661" spans="2:6" x14ac:dyDescent="0.2">
      <c r="B661" s="23">
        <v>649</v>
      </c>
      <c r="C661" s="39"/>
      <c r="D661" s="26">
        <v>924.10320800000045</v>
      </c>
      <c r="E661" s="25">
        <v>2.5</v>
      </c>
      <c r="F661" s="24">
        <v>2024</v>
      </c>
    </row>
    <row r="662" spans="2:6" x14ac:dyDescent="0.2">
      <c r="B662" s="23">
        <v>650</v>
      </c>
      <c r="C662" s="39"/>
      <c r="D662" s="26">
        <v>9330176.5692226626</v>
      </c>
      <c r="E662" s="25">
        <v>2.5049715293171175</v>
      </c>
      <c r="F662" s="24">
        <v>2024</v>
      </c>
    </row>
    <row r="663" spans="2:6" x14ac:dyDescent="0.2">
      <c r="B663" s="23">
        <v>651</v>
      </c>
      <c r="C663" s="39"/>
      <c r="D663" s="26">
        <v>1898641.5101033137</v>
      </c>
      <c r="E663" s="25">
        <v>29.5</v>
      </c>
      <c r="F663" s="24">
        <v>2051</v>
      </c>
    </row>
    <row r="664" spans="2:6" x14ac:dyDescent="0.2">
      <c r="B664" s="23">
        <v>652</v>
      </c>
      <c r="C664" s="39"/>
      <c r="D664" s="26">
        <v>176843.31959711621</v>
      </c>
      <c r="E664" s="25">
        <v>19.5</v>
      </c>
      <c r="F664" s="24">
        <v>2041</v>
      </c>
    </row>
    <row r="665" spans="2:6" x14ac:dyDescent="0.2">
      <c r="B665" s="23">
        <v>653</v>
      </c>
      <c r="C665" s="39"/>
      <c r="D665" s="26">
        <v>98883.797682549746</v>
      </c>
      <c r="E665" s="25">
        <v>4.5</v>
      </c>
      <c r="F665" s="24">
        <v>2026</v>
      </c>
    </row>
    <row r="666" spans="2:6" x14ac:dyDescent="0.2">
      <c r="B666" s="23">
        <v>654</v>
      </c>
      <c r="C666" s="39"/>
      <c r="D666" s="26">
        <v>620109.27243498946</v>
      </c>
      <c r="E666" s="25">
        <v>30.5</v>
      </c>
      <c r="F666" s="24">
        <v>2052</v>
      </c>
    </row>
    <row r="667" spans="2:6" x14ac:dyDescent="0.2">
      <c r="B667" s="23">
        <v>655</v>
      </c>
      <c r="C667" s="39"/>
      <c r="D667" s="26">
        <v>135478.67803642544</v>
      </c>
      <c r="E667" s="25">
        <v>20.5</v>
      </c>
      <c r="F667" s="24">
        <v>2042</v>
      </c>
    </row>
    <row r="668" spans="2:6" x14ac:dyDescent="0.2">
      <c r="B668" s="23">
        <v>656</v>
      </c>
      <c r="C668" s="39"/>
      <c r="D668" s="26">
        <v>17320.247214276547</v>
      </c>
      <c r="E668" s="25">
        <v>5.5</v>
      </c>
      <c r="F668" s="24">
        <v>2027</v>
      </c>
    </row>
    <row r="669" spans="2:6" x14ac:dyDescent="0.2">
      <c r="B669" s="23">
        <v>657</v>
      </c>
      <c r="C669" s="39"/>
      <c r="D669" s="26">
        <v>-2.2710449592790374E-11</v>
      </c>
      <c r="E669" s="25">
        <v>0</v>
      </c>
      <c r="F669" s="24">
        <v>2012</v>
      </c>
    </row>
    <row r="670" spans="2:6" x14ac:dyDescent="0.2">
      <c r="B670" s="23">
        <v>658</v>
      </c>
      <c r="C670" s="39"/>
      <c r="D670" s="26">
        <v>879110.94798023859</v>
      </c>
      <c r="E670" s="25">
        <v>31.5</v>
      </c>
      <c r="F670" s="24">
        <v>2053</v>
      </c>
    </row>
    <row r="671" spans="2:6" x14ac:dyDescent="0.2">
      <c r="B671" s="23">
        <v>659</v>
      </c>
      <c r="C671" s="39"/>
      <c r="D671" s="26">
        <v>572521.88303259853</v>
      </c>
      <c r="E671" s="25">
        <v>21.5</v>
      </c>
      <c r="F671" s="24">
        <v>2043</v>
      </c>
    </row>
    <row r="672" spans="2:6" x14ac:dyDescent="0.2">
      <c r="B672" s="23">
        <v>660</v>
      </c>
      <c r="C672" s="39"/>
      <c r="D672" s="26">
        <v>3168.2652193775393</v>
      </c>
      <c r="E672" s="25">
        <v>11.5</v>
      </c>
      <c r="F672" s="24">
        <v>2033</v>
      </c>
    </row>
    <row r="673" spans="2:6" x14ac:dyDescent="0.2">
      <c r="B673" s="23">
        <v>661</v>
      </c>
      <c r="C673" s="39"/>
      <c r="D673" s="26">
        <v>5640.8895971091042</v>
      </c>
      <c r="E673" s="25">
        <v>6.5</v>
      </c>
      <c r="F673" s="24">
        <v>2028</v>
      </c>
    </row>
    <row r="674" spans="2:6" x14ac:dyDescent="0.2">
      <c r="B674" s="23">
        <v>662</v>
      </c>
      <c r="C674" s="39"/>
      <c r="D674" s="26">
        <v>688.75330856033452</v>
      </c>
      <c r="E674" s="25">
        <v>0</v>
      </c>
      <c r="F674" s="24">
        <v>2011</v>
      </c>
    </row>
    <row r="675" spans="2:6" x14ac:dyDescent="0.2">
      <c r="B675" s="23">
        <v>663</v>
      </c>
      <c r="C675" s="39"/>
      <c r="D675" s="26">
        <v>843043.88788465876</v>
      </c>
      <c r="E675" s="25">
        <v>32.5</v>
      </c>
      <c r="F675" s="24">
        <v>2054</v>
      </c>
    </row>
    <row r="676" spans="2:6" x14ac:dyDescent="0.2">
      <c r="B676" s="23">
        <v>664</v>
      </c>
      <c r="C676" s="39"/>
      <c r="D676" s="26">
        <v>445751.43860680796</v>
      </c>
      <c r="E676" s="25">
        <v>22.5</v>
      </c>
      <c r="F676" s="24">
        <v>2044</v>
      </c>
    </row>
    <row r="677" spans="2:6" x14ac:dyDescent="0.2">
      <c r="B677" s="23">
        <v>665</v>
      </c>
      <c r="C677" s="39"/>
      <c r="D677" s="26">
        <v>51995.75652399016</v>
      </c>
      <c r="E677" s="25">
        <v>12.5</v>
      </c>
      <c r="F677" s="24">
        <v>2034</v>
      </c>
    </row>
    <row r="678" spans="2:6" x14ac:dyDescent="0.2">
      <c r="B678" s="23">
        <v>666</v>
      </c>
      <c r="C678" s="39"/>
      <c r="D678" s="26">
        <v>-16438.049321391445</v>
      </c>
      <c r="E678" s="25">
        <v>7.5</v>
      </c>
      <c r="F678" s="24">
        <v>2029</v>
      </c>
    </row>
    <row r="679" spans="2:6" x14ac:dyDescent="0.2">
      <c r="B679" s="23">
        <v>667</v>
      </c>
      <c r="C679" s="39"/>
      <c r="D679" s="26">
        <v>888079.7090427815</v>
      </c>
      <c r="E679" s="25">
        <v>33.5</v>
      </c>
      <c r="F679" s="24">
        <v>2055</v>
      </c>
    </row>
    <row r="680" spans="2:6" x14ac:dyDescent="0.2">
      <c r="B680" s="23">
        <v>668</v>
      </c>
      <c r="C680" s="39"/>
      <c r="D680" s="26">
        <v>53202.603777978627</v>
      </c>
      <c r="E680" s="25">
        <v>23.5</v>
      </c>
      <c r="F680" s="24">
        <v>2045</v>
      </c>
    </row>
    <row r="681" spans="2:6" x14ac:dyDescent="0.2">
      <c r="B681" s="23">
        <v>669</v>
      </c>
      <c r="C681" s="39"/>
      <c r="D681" s="26">
        <v>31978.697539724963</v>
      </c>
      <c r="E681" s="25">
        <v>13.5</v>
      </c>
      <c r="F681" s="24">
        <v>2035</v>
      </c>
    </row>
    <row r="682" spans="2:6" x14ac:dyDescent="0.2">
      <c r="B682" s="23">
        <v>670</v>
      </c>
      <c r="C682" s="39"/>
      <c r="D682" s="26">
        <v>4935.1521876908701</v>
      </c>
      <c r="E682" s="25">
        <v>8.5</v>
      </c>
      <c r="F682" s="24">
        <v>2030</v>
      </c>
    </row>
    <row r="683" spans="2:6" x14ac:dyDescent="0.2">
      <c r="B683" s="23">
        <v>671</v>
      </c>
      <c r="C683" s="39"/>
      <c r="D683" s="26">
        <v>531840.1566911391</v>
      </c>
      <c r="E683" s="25">
        <v>34.5</v>
      </c>
      <c r="F683" s="24">
        <v>2056</v>
      </c>
    </row>
    <row r="684" spans="2:6" x14ac:dyDescent="0.2">
      <c r="B684" s="23">
        <v>672</v>
      </c>
      <c r="C684" s="39"/>
      <c r="D684" s="26">
        <v>622601.4162473348</v>
      </c>
      <c r="E684" s="25">
        <v>24.5</v>
      </c>
      <c r="F684" s="24">
        <v>2046</v>
      </c>
    </row>
    <row r="685" spans="2:6" x14ac:dyDescent="0.2">
      <c r="B685" s="23">
        <v>673</v>
      </c>
      <c r="C685" s="39"/>
      <c r="D685" s="26">
        <v>181614.01781904709</v>
      </c>
      <c r="E685" s="25">
        <v>14.5</v>
      </c>
      <c r="F685" s="24">
        <v>2036</v>
      </c>
    </row>
    <row r="686" spans="2:6" x14ac:dyDescent="0.2">
      <c r="B686" s="23">
        <v>674</v>
      </c>
      <c r="C686" s="39"/>
      <c r="D686" s="26">
        <v>29300.363833654672</v>
      </c>
      <c r="E686" s="25">
        <v>9.5</v>
      </c>
      <c r="F686" s="24">
        <v>2031</v>
      </c>
    </row>
    <row r="687" spans="2:6" x14ac:dyDescent="0.2">
      <c r="B687" s="23">
        <v>675</v>
      </c>
      <c r="C687" s="39"/>
      <c r="D687" s="26">
        <v>162034.81143706746</v>
      </c>
      <c r="E687" s="25">
        <v>0</v>
      </c>
      <c r="F687" s="24">
        <v>2011</v>
      </c>
    </row>
    <row r="688" spans="2:6" x14ac:dyDescent="0.2">
      <c r="B688" s="23">
        <v>676</v>
      </c>
      <c r="C688" s="39"/>
      <c r="D688" s="26">
        <v>1712814.1968481541</v>
      </c>
      <c r="E688" s="25">
        <v>35.5</v>
      </c>
      <c r="F688" s="24">
        <v>2057</v>
      </c>
    </row>
    <row r="689" spans="2:6" x14ac:dyDescent="0.2">
      <c r="B689" s="23">
        <v>677</v>
      </c>
      <c r="C689" s="39"/>
      <c r="D689" s="26">
        <v>363112.24721778277</v>
      </c>
      <c r="E689" s="25">
        <v>25.5</v>
      </c>
      <c r="F689" s="24">
        <v>2047</v>
      </c>
    </row>
    <row r="690" spans="2:6" x14ac:dyDescent="0.2">
      <c r="B690" s="23">
        <v>678</v>
      </c>
      <c r="C690" s="39"/>
      <c r="D690" s="26">
        <v>374663.27035531052</v>
      </c>
      <c r="E690" s="25">
        <v>15.5</v>
      </c>
      <c r="F690" s="24">
        <v>2037</v>
      </c>
    </row>
    <row r="691" spans="2:6" x14ac:dyDescent="0.2">
      <c r="B691" s="23">
        <v>679</v>
      </c>
      <c r="C691" s="39"/>
      <c r="D691" s="26">
        <v>57612.238248597074</v>
      </c>
      <c r="E691" s="25">
        <v>10.5</v>
      </c>
      <c r="F691" s="24">
        <v>2032</v>
      </c>
    </row>
    <row r="692" spans="2:6" x14ac:dyDescent="0.2">
      <c r="B692" s="23">
        <v>680</v>
      </c>
      <c r="C692" s="39"/>
      <c r="D692" s="26">
        <v>54173.240099763701</v>
      </c>
      <c r="E692" s="25">
        <v>0</v>
      </c>
      <c r="F692" s="24">
        <v>2011</v>
      </c>
    </row>
    <row r="693" spans="2:6" x14ac:dyDescent="0.2">
      <c r="B693" s="23">
        <v>681</v>
      </c>
      <c r="C693" s="39"/>
      <c r="D693" s="26">
        <v>1279480.8615774568</v>
      </c>
      <c r="E693" s="25">
        <v>36.5</v>
      </c>
      <c r="F693" s="24">
        <v>2058</v>
      </c>
    </row>
    <row r="694" spans="2:6" x14ac:dyDescent="0.2">
      <c r="B694" s="23">
        <v>682</v>
      </c>
      <c r="C694" s="39"/>
      <c r="D694" s="26">
        <v>624779.25538092246</v>
      </c>
      <c r="E694" s="25">
        <v>26.5</v>
      </c>
      <c r="F694" s="24">
        <v>2048</v>
      </c>
    </row>
    <row r="695" spans="2:6" x14ac:dyDescent="0.2">
      <c r="B695" s="23">
        <v>683</v>
      </c>
      <c r="C695" s="39"/>
      <c r="D695" s="26">
        <v>35107.436815225723</v>
      </c>
      <c r="E695" s="25">
        <v>16.5</v>
      </c>
      <c r="F695" s="24">
        <v>2038</v>
      </c>
    </row>
    <row r="696" spans="2:6" x14ac:dyDescent="0.2">
      <c r="B696" s="23">
        <v>684</v>
      </c>
      <c r="C696" s="39"/>
      <c r="D696" s="26">
        <v>76114.14326903678</v>
      </c>
      <c r="E696" s="25">
        <v>11.5</v>
      </c>
      <c r="F696" s="24">
        <v>2033</v>
      </c>
    </row>
    <row r="697" spans="2:6" x14ac:dyDescent="0.2">
      <c r="B697" s="23">
        <v>685</v>
      </c>
      <c r="C697" s="39"/>
      <c r="D697" s="26">
        <v>3.7321590534702403E-12</v>
      </c>
      <c r="E697" s="25">
        <v>0</v>
      </c>
      <c r="F697" s="24">
        <v>2018</v>
      </c>
    </row>
    <row r="698" spans="2:6" x14ac:dyDescent="0.2">
      <c r="B698" s="23">
        <v>686</v>
      </c>
      <c r="C698" s="39"/>
      <c r="D698" s="26">
        <v>22566.062439152418</v>
      </c>
      <c r="E698" s="25">
        <v>0</v>
      </c>
      <c r="F698" s="24">
        <v>2011</v>
      </c>
    </row>
    <row r="699" spans="2:6" x14ac:dyDescent="0.2">
      <c r="B699" s="23">
        <v>687</v>
      </c>
      <c r="C699" s="39"/>
      <c r="D699" s="26">
        <v>2246035.3687075488</v>
      </c>
      <c r="E699" s="25">
        <v>37.5</v>
      </c>
      <c r="F699" s="24">
        <v>2059</v>
      </c>
    </row>
    <row r="700" spans="2:6" x14ac:dyDescent="0.2">
      <c r="B700" s="23">
        <v>688</v>
      </c>
      <c r="C700" s="39"/>
      <c r="D700" s="26">
        <v>1531575.7604335984</v>
      </c>
      <c r="E700" s="25">
        <v>27.5</v>
      </c>
      <c r="F700" s="24">
        <v>2049</v>
      </c>
    </row>
    <row r="701" spans="2:6" x14ac:dyDescent="0.2">
      <c r="B701" s="23">
        <v>689</v>
      </c>
      <c r="C701" s="39"/>
      <c r="D701" s="26">
        <v>115685.22619134234</v>
      </c>
      <c r="E701" s="25">
        <v>17.5</v>
      </c>
      <c r="F701" s="24">
        <v>2039</v>
      </c>
    </row>
    <row r="702" spans="2:6" x14ac:dyDescent="0.2">
      <c r="B702" s="23">
        <v>690</v>
      </c>
      <c r="C702" s="39"/>
      <c r="D702" s="26">
        <v>95629.072577680112</v>
      </c>
      <c r="E702" s="25">
        <v>12.5</v>
      </c>
      <c r="F702" s="24">
        <v>2034</v>
      </c>
    </row>
    <row r="703" spans="2:6" x14ac:dyDescent="0.2">
      <c r="B703" s="23">
        <v>691</v>
      </c>
      <c r="C703" s="39"/>
      <c r="D703" s="26">
        <v>-5.3911731068920617E-10</v>
      </c>
      <c r="E703" s="25">
        <v>0</v>
      </c>
      <c r="F703" s="24">
        <v>2012</v>
      </c>
    </row>
    <row r="704" spans="2:6" x14ac:dyDescent="0.2">
      <c r="B704" s="23">
        <v>692</v>
      </c>
      <c r="C704" s="39"/>
      <c r="D704" s="26">
        <v>1530.8955910043405</v>
      </c>
      <c r="E704" s="25">
        <v>0</v>
      </c>
      <c r="F704" s="24">
        <v>2011</v>
      </c>
    </row>
    <row r="705" spans="2:6" x14ac:dyDescent="0.2">
      <c r="B705" s="23">
        <v>693</v>
      </c>
      <c r="C705" s="39"/>
      <c r="D705" s="26">
        <v>1119103.9424437806</v>
      </c>
      <c r="E705" s="25">
        <v>38.5</v>
      </c>
      <c r="F705" s="24">
        <v>2060</v>
      </c>
    </row>
    <row r="706" spans="2:6" x14ac:dyDescent="0.2">
      <c r="B706" s="23">
        <v>694</v>
      </c>
      <c r="C706" s="39"/>
      <c r="D706" s="26">
        <v>387831.44325134018</v>
      </c>
      <c r="E706" s="25">
        <v>28.5</v>
      </c>
      <c r="F706" s="24">
        <v>2050</v>
      </c>
    </row>
    <row r="707" spans="2:6" x14ac:dyDescent="0.2">
      <c r="B707" s="23">
        <v>695</v>
      </c>
      <c r="C707" s="39"/>
      <c r="D707" s="26">
        <v>12904.260545589328</v>
      </c>
      <c r="E707" s="25">
        <v>18.5</v>
      </c>
      <c r="F707" s="24">
        <v>2040</v>
      </c>
    </row>
    <row r="708" spans="2:6" x14ac:dyDescent="0.2">
      <c r="B708" s="23">
        <v>696</v>
      </c>
      <c r="C708" s="39"/>
      <c r="D708" s="26">
        <v>85093.524808601942</v>
      </c>
      <c r="E708" s="25">
        <v>13.5</v>
      </c>
      <c r="F708" s="24">
        <v>2035</v>
      </c>
    </row>
    <row r="709" spans="2:6" x14ac:dyDescent="0.2">
      <c r="B709" s="23">
        <v>697</v>
      </c>
      <c r="C709" s="39"/>
      <c r="D709" s="26">
        <v>1.4406269066900303E-10</v>
      </c>
      <c r="E709" s="25">
        <v>0</v>
      </c>
      <c r="F709" s="24">
        <v>2015</v>
      </c>
    </row>
    <row r="710" spans="2:6" x14ac:dyDescent="0.2">
      <c r="B710" s="23">
        <v>698</v>
      </c>
      <c r="C710" s="39"/>
      <c r="D710" s="26">
        <v>1169.1544589359546</v>
      </c>
      <c r="E710" s="25">
        <v>0</v>
      </c>
      <c r="F710" s="24">
        <v>2011</v>
      </c>
    </row>
    <row r="711" spans="2:6" x14ac:dyDescent="0.2">
      <c r="B711" s="23">
        <v>699</v>
      </c>
      <c r="C711" s="39"/>
      <c r="D711" s="26">
        <v>1850247.5607518815</v>
      </c>
      <c r="E711" s="25">
        <v>39.5</v>
      </c>
      <c r="F711" s="24">
        <v>2061</v>
      </c>
    </row>
    <row r="712" spans="2:6" x14ac:dyDescent="0.2">
      <c r="B712" s="23">
        <v>700</v>
      </c>
      <c r="C712" s="39"/>
      <c r="D712" s="26">
        <v>522878.85730630113</v>
      </c>
      <c r="E712" s="25">
        <v>29.5</v>
      </c>
      <c r="F712" s="24">
        <v>2051</v>
      </c>
    </row>
    <row r="713" spans="2:6" x14ac:dyDescent="0.2">
      <c r="B713" s="23">
        <v>701</v>
      </c>
      <c r="C713" s="39"/>
      <c r="D713" s="26">
        <v>35494.468968542991</v>
      </c>
      <c r="E713" s="25">
        <v>19.5</v>
      </c>
      <c r="F713" s="24">
        <v>2041</v>
      </c>
    </row>
    <row r="714" spans="2:6" x14ac:dyDescent="0.2">
      <c r="B714" s="23">
        <v>702</v>
      </c>
      <c r="C714" s="39"/>
      <c r="D714" s="26">
        <v>27696.217957568559</v>
      </c>
      <c r="E714" s="25">
        <v>14.5</v>
      </c>
      <c r="F714" s="24">
        <v>2036</v>
      </c>
    </row>
    <row r="715" spans="2:6" x14ac:dyDescent="0.2">
      <c r="B715" s="23">
        <v>703</v>
      </c>
      <c r="C715" s="39"/>
      <c r="D715" s="26">
        <v>8.9678812877231276E-11</v>
      </c>
      <c r="E715" s="25">
        <v>0</v>
      </c>
      <c r="F715" s="24">
        <v>2016</v>
      </c>
    </row>
    <row r="716" spans="2:6" x14ac:dyDescent="0.2">
      <c r="B716" s="23">
        <v>704</v>
      </c>
      <c r="C716" s="39"/>
      <c r="D716" s="26">
        <v>12732.393292954672</v>
      </c>
      <c r="E716" s="25">
        <v>0</v>
      </c>
      <c r="F716" s="24">
        <v>2011</v>
      </c>
    </row>
    <row r="717" spans="2:6" x14ac:dyDescent="0.2">
      <c r="B717" s="23">
        <v>705</v>
      </c>
      <c r="C717" s="39"/>
      <c r="D717" s="26">
        <v>1274892.1611455586</v>
      </c>
      <c r="E717" s="25">
        <v>40.5</v>
      </c>
      <c r="F717" s="24">
        <v>2062</v>
      </c>
    </row>
    <row r="718" spans="2:6" x14ac:dyDescent="0.2">
      <c r="B718" s="23">
        <v>706</v>
      </c>
      <c r="C718" s="39"/>
      <c r="D718" s="26">
        <v>1130106.0375986183</v>
      </c>
      <c r="E718" s="25">
        <v>30.5</v>
      </c>
      <c r="F718" s="24">
        <v>2052</v>
      </c>
    </row>
    <row r="719" spans="2:6" x14ac:dyDescent="0.2">
      <c r="B719" s="23">
        <v>707</v>
      </c>
      <c r="C719" s="39"/>
      <c r="D719" s="26">
        <v>66283.470914343838</v>
      </c>
      <c r="E719" s="25">
        <v>20.5</v>
      </c>
      <c r="F719" s="24">
        <v>2042</v>
      </c>
    </row>
    <row r="720" spans="2:6" x14ac:dyDescent="0.2">
      <c r="B720" s="23">
        <v>708</v>
      </c>
      <c r="C720" s="39"/>
      <c r="D720" s="26">
        <v>-1.8153649724973365E-10</v>
      </c>
      <c r="E720" s="25">
        <v>0</v>
      </c>
      <c r="F720" s="24">
        <v>2017</v>
      </c>
    </row>
    <row r="721" spans="2:6" x14ac:dyDescent="0.2">
      <c r="B721" s="23">
        <v>709</v>
      </c>
      <c r="C721" s="39"/>
      <c r="D721" s="26">
        <v>939.26521162155132</v>
      </c>
      <c r="E721" s="25">
        <v>0</v>
      </c>
      <c r="F721" s="24">
        <v>2012</v>
      </c>
    </row>
    <row r="722" spans="2:6" x14ac:dyDescent="0.2">
      <c r="B722" s="23">
        <v>710</v>
      </c>
      <c r="C722" s="39"/>
      <c r="D722" s="26">
        <v>797815.6924016783</v>
      </c>
      <c r="E722" s="25">
        <v>41.5</v>
      </c>
      <c r="F722" s="24">
        <v>2063</v>
      </c>
    </row>
    <row r="723" spans="2:6" x14ac:dyDescent="0.2">
      <c r="B723" s="23">
        <v>711</v>
      </c>
      <c r="C723" s="39"/>
      <c r="D723" s="26">
        <v>74516.654310084763</v>
      </c>
      <c r="E723" s="25">
        <v>31.5</v>
      </c>
      <c r="F723" s="24">
        <v>2053</v>
      </c>
    </row>
    <row r="724" spans="2:6" x14ac:dyDescent="0.2">
      <c r="B724" s="23">
        <v>712</v>
      </c>
      <c r="C724" s="39"/>
      <c r="D724" s="26">
        <v>31157.854975240276</v>
      </c>
      <c r="E724" s="25">
        <v>21.5</v>
      </c>
      <c r="F724" s="24">
        <v>2043</v>
      </c>
    </row>
    <row r="725" spans="2:6" x14ac:dyDescent="0.2">
      <c r="B725" s="23">
        <v>713</v>
      </c>
      <c r="C725" s="39"/>
      <c r="D725" s="26">
        <v>54330.074949210568</v>
      </c>
      <c r="E725" s="25">
        <v>16.5</v>
      </c>
      <c r="F725" s="24">
        <v>2038</v>
      </c>
    </row>
    <row r="726" spans="2:6" x14ac:dyDescent="0.2">
      <c r="B726" s="23">
        <v>714</v>
      </c>
      <c r="C726" s="39"/>
      <c r="D726" s="26">
        <v>-5.9143090504221619E-11</v>
      </c>
      <c r="E726" s="25">
        <v>0</v>
      </c>
      <c r="F726" s="24">
        <v>2018</v>
      </c>
    </row>
    <row r="727" spans="2:6" x14ac:dyDescent="0.2">
      <c r="B727" s="23">
        <v>715</v>
      </c>
      <c r="C727" s="39"/>
      <c r="D727" s="26">
        <v>939488.24285228178</v>
      </c>
      <c r="E727" s="25">
        <v>42.5</v>
      </c>
      <c r="F727" s="24">
        <v>2064</v>
      </c>
    </row>
    <row r="728" spans="2:6" x14ac:dyDescent="0.2">
      <c r="B728" s="23">
        <v>716</v>
      </c>
      <c r="C728" s="39"/>
      <c r="D728" s="26">
        <v>119402.69408497051</v>
      </c>
      <c r="E728" s="25">
        <v>32.5</v>
      </c>
      <c r="F728" s="24">
        <v>2054</v>
      </c>
    </row>
    <row r="729" spans="2:6" x14ac:dyDescent="0.2">
      <c r="B729" s="23">
        <v>717</v>
      </c>
      <c r="C729" s="39"/>
      <c r="D729" s="26">
        <v>30486.639475846954</v>
      </c>
      <c r="E729" s="25">
        <v>22.5</v>
      </c>
      <c r="F729" s="24">
        <v>2044</v>
      </c>
    </row>
    <row r="730" spans="2:6" x14ac:dyDescent="0.2">
      <c r="B730" s="23">
        <v>718</v>
      </c>
      <c r="C730" s="39"/>
      <c r="D730" s="26">
        <v>11820.298637476793</v>
      </c>
      <c r="E730" s="25">
        <v>17.5</v>
      </c>
      <c r="F730" s="24">
        <v>2039</v>
      </c>
    </row>
    <row r="731" spans="2:6" x14ac:dyDescent="0.2">
      <c r="B731" s="23">
        <v>719</v>
      </c>
      <c r="C731" s="39"/>
      <c r="D731" s="26">
        <v>-4.6123284846544265E-11</v>
      </c>
      <c r="E731" s="25">
        <v>0</v>
      </c>
      <c r="F731" s="24">
        <v>2019</v>
      </c>
    </row>
    <row r="732" spans="2:6" x14ac:dyDescent="0.2">
      <c r="B732" s="23">
        <v>720</v>
      </c>
      <c r="C732" s="39"/>
      <c r="D732" s="26">
        <v>7516.5259003809188</v>
      </c>
      <c r="E732" s="25">
        <v>0</v>
      </c>
      <c r="F732" s="24">
        <v>2014</v>
      </c>
    </row>
    <row r="733" spans="2:6" x14ac:dyDescent="0.2">
      <c r="B733" s="23">
        <v>721</v>
      </c>
      <c r="C733" s="39"/>
      <c r="D733" s="26">
        <v>1407970.0182875283</v>
      </c>
      <c r="E733" s="25">
        <v>43.5</v>
      </c>
      <c r="F733" s="24">
        <v>2065</v>
      </c>
    </row>
    <row r="734" spans="2:6" x14ac:dyDescent="0.2">
      <c r="B734" s="23">
        <v>722</v>
      </c>
      <c r="C734" s="39"/>
      <c r="D734" s="26">
        <v>233535.51479696436</v>
      </c>
      <c r="E734" s="25">
        <v>33.5</v>
      </c>
      <c r="F734" s="24">
        <v>2055</v>
      </c>
    </row>
    <row r="735" spans="2:6" x14ac:dyDescent="0.2">
      <c r="B735" s="23">
        <v>723</v>
      </c>
      <c r="C735" s="39"/>
      <c r="D735" s="26">
        <v>34118.707515554968</v>
      </c>
      <c r="E735" s="25">
        <v>23.5</v>
      </c>
      <c r="F735" s="24">
        <v>2045</v>
      </c>
    </row>
    <row r="736" spans="2:6" x14ac:dyDescent="0.2">
      <c r="B736" s="23">
        <v>724</v>
      </c>
      <c r="C736" s="39"/>
      <c r="D736" s="26">
        <v>37296.496688054176</v>
      </c>
      <c r="E736" s="25">
        <v>18.5</v>
      </c>
      <c r="F736" s="24">
        <v>2040</v>
      </c>
    </row>
    <row r="737" spans="2:6" x14ac:dyDescent="0.2">
      <c r="B737" s="23">
        <v>725</v>
      </c>
      <c r="C737" s="39"/>
      <c r="D737" s="26">
        <v>-1.6298145055770888E-12</v>
      </c>
      <c r="E737" s="25">
        <v>0</v>
      </c>
      <c r="F737" s="24">
        <v>2020</v>
      </c>
    </row>
    <row r="738" spans="2:6" x14ac:dyDescent="0.2">
      <c r="B738" s="23">
        <v>726</v>
      </c>
      <c r="C738" s="39"/>
      <c r="D738" s="26">
        <v>7604.017359794685</v>
      </c>
      <c r="E738" s="25">
        <v>0</v>
      </c>
      <c r="F738" s="24">
        <v>2015</v>
      </c>
    </row>
    <row r="739" spans="2:6" x14ac:dyDescent="0.2">
      <c r="B739" s="23">
        <v>727</v>
      </c>
      <c r="C739" s="39"/>
      <c r="D739" s="26">
        <v>1134115.5694361366</v>
      </c>
      <c r="E739" s="25">
        <v>44.5</v>
      </c>
      <c r="F739" s="24">
        <v>2066</v>
      </c>
    </row>
    <row r="740" spans="2:6" x14ac:dyDescent="0.2">
      <c r="B740" s="23">
        <v>728</v>
      </c>
      <c r="C740" s="39"/>
      <c r="D740" s="26">
        <v>706375.03700548783</v>
      </c>
      <c r="E740" s="25">
        <v>34.5</v>
      </c>
      <c r="F740" s="24">
        <v>2056</v>
      </c>
    </row>
    <row r="741" spans="2:6" x14ac:dyDescent="0.2">
      <c r="B741" s="23">
        <v>729</v>
      </c>
      <c r="C741" s="39"/>
      <c r="D741" s="26">
        <v>130846.69891861733</v>
      </c>
      <c r="E741" s="25">
        <v>24.5</v>
      </c>
      <c r="F741" s="24">
        <v>2046</v>
      </c>
    </row>
    <row r="742" spans="2:6" x14ac:dyDescent="0.2">
      <c r="B742" s="23">
        <v>730</v>
      </c>
      <c r="C742" s="39"/>
      <c r="D742" s="26">
        <v>50825.208144301665</v>
      </c>
      <c r="E742" s="25">
        <v>19.5</v>
      </c>
      <c r="F742" s="24">
        <v>2041</v>
      </c>
    </row>
    <row r="743" spans="2:6" x14ac:dyDescent="0.2">
      <c r="B743" s="23">
        <v>731</v>
      </c>
      <c r="C743" s="39"/>
      <c r="D743" s="26">
        <v>2.9103830456733704E-10</v>
      </c>
      <c r="E743" s="25">
        <v>0</v>
      </c>
      <c r="F743" s="24">
        <v>2021</v>
      </c>
    </row>
    <row r="744" spans="2:6" x14ac:dyDescent="0.2">
      <c r="B744" s="23">
        <v>732</v>
      </c>
      <c r="C744" s="39"/>
      <c r="D744" s="26">
        <v>20521.745171330142</v>
      </c>
      <c r="E744" s="25">
        <v>0</v>
      </c>
      <c r="F744" s="24">
        <v>2016</v>
      </c>
    </row>
    <row r="745" spans="2:6" x14ac:dyDescent="0.2">
      <c r="B745" s="23">
        <v>733</v>
      </c>
      <c r="C745" s="39"/>
      <c r="D745" s="26">
        <v>1554238.658313714</v>
      </c>
      <c r="E745" s="25">
        <v>45.5</v>
      </c>
      <c r="F745" s="24">
        <v>2067</v>
      </c>
    </row>
    <row r="746" spans="2:6" x14ac:dyDescent="0.2">
      <c r="B746" s="23">
        <v>734</v>
      </c>
      <c r="C746" s="39"/>
      <c r="D746" s="26">
        <v>148587.7882307868</v>
      </c>
      <c r="E746" s="25">
        <v>35.5</v>
      </c>
      <c r="F746" s="24">
        <v>2057</v>
      </c>
    </row>
    <row r="747" spans="2:6" x14ac:dyDescent="0.2">
      <c r="B747" s="23">
        <v>735</v>
      </c>
      <c r="C747" s="39"/>
      <c r="D747" s="26">
        <v>41156.925292699598</v>
      </c>
      <c r="E747" s="25">
        <v>25.5</v>
      </c>
      <c r="F747" s="24">
        <v>2047</v>
      </c>
    </row>
    <row r="748" spans="2:6" x14ac:dyDescent="0.2">
      <c r="B748" s="23">
        <v>736</v>
      </c>
      <c r="C748" s="39"/>
      <c r="D748" s="26">
        <v>28719.155557633378</v>
      </c>
      <c r="E748" s="25">
        <v>20.5</v>
      </c>
      <c r="F748" s="24">
        <v>2042</v>
      </c>
    </row>
    <row r="749" spans="2:6" x14ac:dyDescent="0.2">
      <c r="B749" s="23">
        <v>737</v>
      </c>
      <c r="C749" s="39"/>
      <c r="D749" s="26">
        <v>12612.156333602208</v>
      </c>
      <c r="E749" s="25">
        <v>0.5</v>
      </c>
      <c r="F749" s="24">
        <v>2022</v>
      </c>
    </row>
    <row r="750" spans="2:6" x14ac:dyDescent="0.2">
      <c r="B750" s="23">
        <v>738</v>
      </c>
      <c r="C750" s="39"/>
      <c r="D750" s="26">
        <v>1007154.2607984338</v>
      </c>
      <c r="E750" s="25">
        <v>46.5</v>
      </c>
      <c r="F750" s="24">
        <v>2068</v>
      </c>
    </row>
    <row r="751" spans="2:6" x14ac:dyDescent="0.2">
      <c r="B751" s="23">
        <v>739</v>
      </c>
      <c r="C751" s="39"/>
      <c r="D751" s="26">
        <v>118857.7506138552</v>
      </c>
      <c r="E751" s="25">
        <v>36.5</v>
      </c>
      <c r="F751" s="24">
        <v>2058</v>
      </c>
    </row>
    <row r="752" spans="2:6" x14ac:dyDescent="0.2">
      <c r="B752" s="23">
        <v>740</v>
      </c>
      <c r="C752" s="39"/>
      <c r="D752" s="26">
        <v>7203.1331082803663</v>
      </c>
      <c r="E752" s="25">
        <v>26.5</v>
      </c>
      <c r="F752" s="24">
        <v>2048</v>
      </c>
    </row>
    <row r="753" spans="2:6" x14ac:dyDescent="0.2">
      <c r="B753" s="23">
        <v>741</v>
      </c>
      <c r="C753" s="39"/>
      <c r="D753" s="26">
        <v>14161.210138532304</v>
      </c>
      <c r="E753" s="25">
        <v>21.5</v>
      </c>
      <c r="F753" s="24">
        <v>2043</v>
      </c>
    </row>
    <row r="754" spans="2:6" x14ac:dyDescent="0.2">
      <c r="B754" s="23">
        <v>742</v>
      </c>
      <c r="C754" s="39"/>
      <c r="D754" s="26">
        <v>12796.363496337231</v>
      </c>
      <c r="E754" s="25">
        <v>1.5</v>
      </c>
      <c r="F754" s="24">
        <v>2023</v>
      </c>
    </row>
    <row r="755" spans="2:6" x14ac:dyDescent="0.2">
      <c r="B755" s="23">
        <v>743</v>
      </c>
      <c r="C755" s="39"/>
      <c r="D755" s="26">
        <v>12494.880406638084</v>
      </c>
      <c r="E755" s="25">
        <v>0</v>
      </c>
      <c r="F755" s="24">
        <v>2018</v>
      </c>
    </row>
    <row r="756" spans="2:6" x14ac:dyDescent="0.2">
      <c r="B756" s="23">
        <v>744</v>
      </c>
      <c r="C756" s="39"/>
      <c r="D756" s="26">
        <v>1148786.0240840316</v>
      </c>
      <c r="E756" s="25">
        <v>47.5</v>
      </c>
      <c r="F756" s="24">
        <v>2069</v>
      </c>
    </row>
    <row r="757" spans="2:6" x14ac:dyDescent="0.2">
      <c r="B757" s="23">
        <v>745</v>
      </c>
      <c r="C757" s="39"/>
      <c r="D757" s="26">
        <v>241867.84306557756</v>
      </c>
      <c r="E757" s="25">
        <v>37.5</v>
      </c>
      <c r="F757" s="24">
        <v>2059</v>
      </c>
    </row>
    <row r="758" spans="2:6" x14ac:dyDescent="0.2">
      <c r="B758" s="23">
        <v>746</v>
      </c>
      <c r="C758" s="39"/>
      <c r="D758" s="26">
        <v>7265.3627199330658</v>
      </c>
      <c r="E758" s="25">
        <v>27.5</v>
      </c>
      <c r="F758" s="24">
        <v>2049</v>
      </c>
    </row>
    <row r="759" spans="2:6" x14ac:dyDescent="0.2">
      <c r="B759" s="23">
        <v>747</v>
      </c>
      <c r="C759" s="39"/>
      <c r="D759" s="26">
        <v>14169.836556973867</v>
      </c>
      <c r="E759" s="25">
        <v>22.5</v>
      </c>
      <c r="F759" s="24">
        <v>2044</v>
      </c>
    </row>
    <row r="760" spans="2:6" x14ac:dyDescent="0.2">
      <c r="B760" s="23">
        <v>748</v>
      </c>
      <c r="C760" s="39"/>
      <c r="D760" s="26">
        <v>58323.782419573516</v>
      </c>
      <c r="E760" s="25">
        <v>2.5</v>
      </c>
      <c r="F760" s="24">
        <v>2024</v>
      </c>
    </row>
    <row r="761" spans="2:6" x14ac:dyDescent="0.2">
      <c r="B761" s="23">
        <v>749</v>
      </c>
      <c r="C761" s="39"/>
      <c r="D761" s="26">
        <v>24674.71600136091</v>
      </c>
      <c r="E761" s="25">
        <v>0</v>
      </c>
      <c r="F761" s="24">
        <v>2019</v>
      </c>
    </row>
    <row r="762" spans="2:6" x14ac:dyDescent="0.2">
      <c r="B762" s="23">
        <v>750</v>
      </c>
      <c r="C762" s="39"/>
      <c r="D762" s="26">
        <v>432437.13697594753</v>
      </c>
      <c r="E762" s="25">
        <v>37.5</v>
      </c>
      <c r="F762" s="24">
        <v>2059</v>
      </c>
    </row>
    <row r="763" spans="2:6" x14ac:dyDescent="0.2">
      <c r="B763" s="23">
        <v>751</v>
      </c>
      <c r="C763" s="39"/>
      <c r="D763" s="26">
        <v>752004.07184524136</v>
      </c>
      <c r="E763" s="25">
        <v>27.5</v>
      </c>
      <c r="F763" s="24">
        <v>2049</v>
      </c>
    </row>
    <row r="764" spans="2:6" x14ac:dyDescent="0.2">
      <c r="B764" s="23">
        <v>752</v>
      </c>
      <c r="C764" s="39"/>
      <c r="D764" s="26">
        <v>151905.67871815665</v>
      </c>
      <c r="E764" s="25">
        <v>17.5</v>
      </c>
      <c r="F764" s="24">
        <v>2039</v>
      </c>
    </row>
    <row r="765" spans="2:6" x14ac:dyDescent="0.2">
      <c r="B765" s="23">
        <v>753</v>
      </c>
      <c r="C765" s="39"/>
      <c r="D765" s="26">
        <v>154240.60841697874</v>
      </c>
      <c r="E765" s="25">
        <v>0</v>
      </c>
      <c r="F765" s="24">
        <v>2011</v>
      </c>
    </row>
    <row r="766" spans="2:6" x14ac:dyDescent="0.2">
      <c r="B766" s="23">
        <v>754</v>
      </c>
      <c r="C766" s="39"/>
      <c r="D766" s="26">
        <v>8123.8988665285578</v>
      </c>
      <c r="E766" s="25">
        <v>0.5</v>
      </c>
      <c r="F766" s="24">
        <v>2022</v>
      </c>
    </row>
    <row r="767" spans="2:6" x14ac:dyDescent="0.2">
      <c r="B767" s="23">
        <v>755</v>
      </c>
      <c r="C767" s="39"/>
      <c r="D767" s="26">
        <v>2.9205158352851866E-10</v>
      </c>
      <c r="E767" s="25">
        <v>0</v>
      </c>
      <c r="F767" s="24">
        <v>2019</v>
      </c>
    </row>
    <row r="768" spans="2:6" x14ac:dyDescent="0.2">
      <c r="B768" s="23">
        <v>756</v>
      </c>
      <c r="C768" s="39"/>
      <c r="D768" s="26">
        <v>5.2411650428548454E-9</v>
      </c>
      <c r="E768" s="25">
        <v>0</v>
      </c>
      <c r="F768" s="24">
        <v>2018</v>
      </c>
    </row>
    <row r="769" spans="2:6" x14ac:dyDescent="0.2">
      <c r="B769" s="23">
        <v>757</v>
      </c>
      <c r="C769" s="39"/>
      <c r="D769" s="26">
        <v>265188.36274948961</v>
      </c>
      <c r="E769" s="25">
        <v>29.5</v>
      </c>
      <c r="F769" s="24">
        <v>2051</v>
      </c>
    </row>
    <row r="770" spans="2:6" x14ac:dyDescent="0.2">
      <c r="B770" s="23">
        <v>758</v>
      </c>
      <c r="C770" s="39"/>
      <c r="D770" s="26">
        <v>56134.62896535272</v>
      </c>
      <c r="E770" s="25">
        <v>19.5</v>
      </c>
      <c r="F770" s="24">
        <v>2041</v>
      </c>
    </row>
    <row r="771" spans="2:6" x14ac:dyDescent="0.2">
      <c r="B771" s="23">
        <v>759</v>
      </c>
      <c r="C771" s="39"/>
      <c r="D771" s="26">
        <v>83.820220471452274</v>
      </c>
      <c r="E771" s="25">
        <v>4.5</v>
      </c>
      <c r="F771" s="24">
        <v>2026</v>
      </c>
    </row>
    <row r="772" spans="2:6" x14ac:dyDescent="0.2">
      <c r="B772" s="23">
        <v>760</v>
      </c>
      <c r="C772" s="39"/>
      <c r="D772" s="26">
        <v>-1.4692631457876779E-10</v>
      </c>
      <c r="E772" s="25">
        <v>0</v>
      </c>
      <c r="F772" s="24">
        <v>2011</v>
      </c>
    </row>
    <row r="773" spans="2:6" x14ac:dyDescent="0.2">
      <c r="B773" s="23">
        <v>761</v>
      </c>
      <c r="C773" s="39"/>
      <c r="D773" s="26">
        <v>236381.57870419417</v>
      </c>
      <c r="E773" s="25">
        <v>30.5</v>
      </c>
      <c r="F773" s="24">
        <v>2052</v>
      </c>
    </row>
    <row r="774" spans="2:6" x14ac:dyDescent="0.2">
      <c r="B774" s="23">
        <v>762</v>
      </c>
      <c r="C774" s="39"/>
      <c r="D774" s="26">
        <v>63641.297192165599</v>
      </c>
      <c r="E774" s="25">
        <v>20.5</v>
      </c>
      <c r="F774" s="24">
        <v>2042</v>
      </c>
    </row>
    <row r="775" spans="2:6" x14ac:dyDescent="0.2">
      <c r="B775" s="23">
        <v>763</v>
      </c>
      <c r="C775" s="39"/>
      <c r="D775" s="26">
        <v>2.3887924512318043E-10</v>
      </c>
      <c r="E775" s="25">
        <v>0</v>
      </c>
      <c r="F775" s="24">
        <v>2012</v>
      </c>
    </row>
    <row r="776" spans="2:6" x14ac:dyDescent="0.2">
      <c r="B776" s="23">
        <v>764</v>
      </c>
      <c r="C776" s="39"/>
      <c r="D776" s="26">
        <v>158438.31159324455</v>
      </c>
      <c r="E776" s="25">
        <v>31.5</v>
      </c>
      <c r="F776" s="24">
        <v>2053</v>
      </c>
    </row>
    <row r="777" spans="2:6" x14ac:dyDescent="0.2">
      <c r="B777" s="23">
        <v>765</v>
      </c>
      <c r="C777" s="39"/>
      <c r="D777" s="26">
        <v>43869.281047114637</v>
      </c>
      <c r="E777" s="25">
        <v>21.5</v>
      </c>
      <c r="F777" s="24">
        <v>2043</v>
      </c>
    </row>
    <row r="778" spans="2:6" x14ac:dyDescent="0.2">
      <c r="B778" s="23">
        <v>766</v>
      </c>
      <c r="C778" s="39"/>
      <c r="D778" s="26">
        <v>64.571908446086724</v>
      </c>
      <c r="E778" s="25">
        <v>11.5</v>
      </c>
      <c r="F778" s="24">
        <v>2033</v>
      </c>
    </row>
    <row r="779" spans="2:6" x14ac:dyDescent="0.2">
      <c r="B779" s="23">
        <v>767</v>
      </c>
      <c r="C779" s="39"/>
      <c r="D779" s="26">
        <v>-4.069241273459399E-11</v>
      </c>
      <c r="E779" s="25">
        <v>0</v>
      </c>
      <c r="F779" s="24">
        <v>2013</v>
      </c>
    </row>
    <row r="780" spans="2:6" x14ac:dyDescent="0.2">
      <c r="B780" s="23">
        <v>768</v>
      </c>
      <c r="C780" s="39"/>
      <c r="D780" s="26">
        <v>155844.74313276785</v>
      </c>
      <c r="E780" s="25">
        <v>32.5</v>
      </c>
      <c r="F780" s="24">
        <v>2054</v>
      </c>
    </row>
    <row r="781" spans="2:6" x14ac:dyDescent="0.2">
      <c r="B781" s="23">
        <v>769</v>
      </c>
      <c r="C781" s="39"/>
      <c r="D781" s="26">
        <v>27471.97115634293</v>
      </c>
      <c r="E781" s="25">
        <v>22.5</v>
      </c>
      <c r="F781" s="24">
        <v>2044</v>
      </c>
    </row>
    <row r="782" spans="2:6" x14ac:dyDescent="0.2">
      <c r="B782" s="23">
        <v>770</v>
      </c>
      <c r="C782" s="39"/>
      <c r="D782" s="26">
        <v>3777.2682190800824</v>
      </c>
      <c r="E782" s="25">
        <v>12.5</v>
      </c>
      <c r="F782" s="24">
        <v>2034</v>
      </c>
    </row>
    <row r="783" spans="2:6" x14ac:dyDescent="0.2">
      <c r="B783" s="23">
        <v>771</v>
      </c>
      <c r="C783" s="39"/>
      <c r="D783" s="26">
        <v>-9.1759997954219378E-14</v>
      </c>
      <c r="E783" s="25">
        <v>0</v>
      </c>
      <c r="F783" s="24">
        <v>2014</v>
      </c>
    </row>
    <row r="784" spans="2:6" x14ac:dyDescent="0.2">
      <c r="B784" s="23">
        <v>772</v>
      </c>
      <c r="C784" s="39"/>
      <c r="D784" s="26">
        <v>4.8392752917022294E-11</v>
      </c>
      <c r="E784" s="25">
        <v>0</v>
      </c>
      <c r="F784" s="24">
        <v>2011</v>
      </c>
    </row>
    <row r="785" spans="2:6" x14ac:dyDescent="0.2">
      <c r="B785" s="23">
        <v>773</v>
      </c>
      <c r="C785" s="39"/>
      <c r="D785" s="26">
        <v>205514.56371994258</v>
      </c>
      <c r="E785" s="25">
        <v>33.5</v>
      </c>
      <c r="F785" s="24">
        <v>2055</v>
      </c>
    </row>
    <row r="786" spans="2:6" x14ac:dyDescent="0.2">
      <c r="B786" s="23">
        <v>774</v>
      </c>
      <c r="C786" s="39"/>
      <c r="D786" s="26">
        <v>47417.302074180887</v>
      </c>
      <c r="E786" s="25">
        <v>23.5</v>
      </c>
      <c r="F786" s="24">
        <v>2045</v>
      </c>
    </row>
    <row r="787" spans="2:6" x14ac:dyDescent="0.2">
      <c r="B787" s="23">
        <v>775</v>
      </c>
      <c r="C787" s="39"/>
      <c r="D787" s="26">
        <v>380.91500842408891</v>
      </c>
      <c r="E787" s="25">
        <v>13.5</v>
      </c>
      <c r="F787" s="24">
        <v>2035</v>
      </c>
    </row>
    <row r="788" spans="2:6" x14ac:dyDescent="0.2">
      <c r="B788" s="23">
        <v>776</v>
      </c>
      <c r="C788" s="39"/>
      <c r="D788" s="26">
        <v>293.53873949702938</v>
      </c>
      <c r="E788" s="25">
        <v>8.5</v>
      </c>
      <c r="F788" s="24">
        <v>2030</v>
      </c>
    </row>
    <row r="789" spans="2:6" x14ac:dyDescent="0.2">
      <c r="B789" s="23">
        <v>777</v>
      </c>
      <c r="C789" s="39"/>
      <c r="D789" s="26">
        <v>4.0481299591029768E-11</v>
      </c>
      <c r="E789" s="25">
        <v>0</v>
      </c>
      <c r="F789" s="24">
        <v>2015</v>
      </c>
    </row>
    <row r="790" spans="2:6" x14ac:dyDescent="0.2">
      <c r="B790" s="23">
        <v>778</v>
      </c>
      <c r="C790" s="39"/>
      <c r="D790" s="26">
        <v>1.5351639192384491E-11</v>
      </c>
      <c r="E790" s="25">
        <v>0</v>
      </c>
      <c r="F790" s="24">
        <v>2011</v>
      </c>
    </row>
    <row r="791" spans="2:6" x14ac:dyDescent="0.2">
      <c r="B791" s="23">
        <v>779</v>
      </c>
      <c r="C791" s="39"/>
      <c r="D791" s="26">
        <v>174968.66475708038</v>
      </c>
      <c r="E791" s="25">
        <v>34.5</v>
      </c>
      <c r="F791" s="24">
        <v>2056</v>
      </c>
    </row>
    <row r="792" spans="2:6" x14ac:dyDescent="0.2">
      <c r="B792" s="23">
        <v>780</v>
      </c>
      <c r="C792" s="39"/>
      <c r="D792" s="26">
        <v>40976.068526376039</v>
      </c>
      <c r="E792" s="25">
        <v>24.5</v>
      </c>
      <c r="F792" s="24">
        <v>2046</v>
      </c>
    </row>
    <row r="793" spans="2:6" x14ac:dyDescent="0.2">
      <c r="B793" s="23">
        <v>781</v>
      </c>
      <c r="C793" s="39"/>
      <c r="D793" s="26">
        <v>-6.505221106923903E-2</v>
      </c>
      <c r="E793" s="25">
        <v>14.5</v>
      </c>
      <c r="F793" s="24">
        <v>2036</v>
      </c>
    </row>
    <row r="794" spans="2:6" x14ac:dyDescent="0.2">
      <c r="B794" s="23">
        <v>782</v>
      </c>
      <c r="C794" s="39"/>
      <c r="D794" s="26">
        <v>640.57389627634348</v>
      </c>
      <c r="E794" s="25">
        <v>9.5</v>
      </c>
      <c r="F794" s="24">
        <v>2031</v>
      </c>
    </row>
    <row r="795" spans="2:6" x14ac:dyDescent="0.2">
      <c r="B795" s="23">
        <v>783</v>
      </c>
      <c r="C795" s="39"/>
      <c r="D795" s="26">
        <v>2.4121215552485751E-11</v>
      </c>
      <c r="E795" s="25">
        <v>0</v>
      </c>
      <c r="F795" s="24">
        <v>2016</v>
      </c>
    </row>
    <row r="796" spans="2:6" x14ac:dyDescent="0.2">
      <c r="B796" s="23">
        <v>784</v>
      </c>
      <c r="C796" s="39"/>
      <c r="D796" s="26">
        <v>5.1856346321918053E-11</v>
      </c>
      <c r="E796" s="25">
        <v>0</v>
      </c>
      <c r="F796" s="24">
        <v>2011</v>
      </c>
    </row>
    <row r="797" spans="2:6" x14ac:dyDescent="0.2">
      <c r="B797" s="23">
        <v>785</v>
      </c>
      <c r="C797" s="39"/>
      <c r="D797" s="26">
        <v>329815.58374747401</v>
      </c>
      <c r="E797" s="25">
        <v>35.5</v>
      </c>
      <c r="F797" s="24">
        <v>2057</v>
      </c>
    </row>
    <row r="798" spans="2:6" x14ac:dyDescent="0.2">
      <c r="B798" s="23">
        <v>786</v>
      </c>
      <c r="C798" s="39"/>
      <c r="D798" s="26">
        <v>93763.0954881332</v>
      </c>
      <c r="E798" s="25">
        <v>25.5</v>
      </c>
      <c r="F798" s="24">
        <v>2047</v>
      </c>
    </row>
    <row r="799" spans="2:6" x14ac:dyDescent="0.2">
      <c r="B799" s="23">
        <v>787</v>
      </c>
      <c r="C799" s="39"/>
      <c r="D799" s="26">
        <v>2428.8901948886178</v>
      </c>
      <c r="E799" s="25">
        <v>10.5</v>
      </c>
      <c r="F799" s="24">
        <v>2032</v>
      </c>
    </row>
    <row r="800" spans="2:6" x14ac:dyDescent="0.2">
      <c r="B800" s="23">
        <v>788</v>
      </c>
      <c r="C800" s="39"/>
      <c r="D800" s="26">
        <v>9.8529721671948211E-11</v>
      </c>
      <c r="E800" s="25">
        <v>0</v>
      </c>
      <c r="F800" s="24">
        <v>2017</v>
      </c>
    </row>
    <row r="801" spans="2:6" x14ac:dyDescent="0.2">
      <c r="B801" s="23">
        <v>789</v>
      </c>
      <c r="C801" s="39"/>
      <c r="D801" s="26">
        <v>8.4237079795188464E-12</v>
      </c>
      <c r="E801" s="25">
        <v>0</v>
      </c>
      <c r="F801" s="24">
        <v>2012</v>
      </c>
    </row>
    <row r="802" spans="2:6" x14ac:dyDescent="0.2">
      <c r="B802" s="23">
        <v>790</v>
      </c>
      <c r="C802" s="39"/>
      <c r="D802" s="26">
        <v>353540.76438324316</v>
      </c>
      <c r="E802" s="25">
        <v>36.5</v>
      </c>
      <c r="F802" s="24">
        <v>2058</v>
      </c>
    </row>
    <row r="803" spans="2:6" x14ac:dyDescent="0.2">
      <c r="B803" s="23">
        <v>791</v>
      </c>
      <c r="C803" s="39"/>
      <c r="D803" s="26">
        <v>135253.36320612079</v>
      </c>
      <c r="E803" s="25">
        <v>26.5</v>
      </c>
      <c r="F803" s="24">
        <v>2048</v>
      </c>
    </row>
    <row r="804" spans="2:6" x14ac:dyDescent="0.2">
      <c r="B804" s="23">
        <v>792</v>
      </c>
      <c r="C804" s="39"/>
      <c r="D804" s="26">
        <v>21955.381765243146</v>
      </c>
      <c r="E804" s="25">
        <v>16.5</v>
      </c>
      <c r="F804" s="24">
        <v>2038</v>
      </c>
    </row>
    <row r="805" spans="2:6" x14ac:dyDescent="0.2">
      <c r="B805" s="23">
        <v>793</v>
      </c>
      <c r="C805" s="39"/>
      <c r="D805" s="26">
        <v>1.1199663596926259E-11</v>
      </c>
      <c r="E805" s="25">
        <v>0</v>
      </c>
      <c r="F805" s="24">
        <v>2018</v>
      </c>
    </row>
    <row r="806" spans="2:6" x14ac:dyDescent="0.2">
      <c r="B806" s="23">
        <v>794</v>
      </c>
      <c r="C806" s="39"/>
      <c r="D806" s="26">
        <v>-2.3744594915295552E-11</v>
      </c>
      <c r="E806" s="25">
        <v>0</v>
      </c>
      <c r="F806" s="24">
        <v>2013</v>
      </c>
    </row>
    <row r="807" spans="2:6" x14ac:dyDescent="0.2">
      <c r="B807" s="23">
        <v>795</v>
      </c>
      <c r="C807" s="39"/>
      <c r="D807" s="26">
        <v>218708.3211215256</v>
      </c>
      <c r="E807" s="25">
        <v>37.5</v>
      </c>
      <c r="F807" s="24">
        <v>2059</v>
      </c>
    </row>
    <row r="808" spans="2:6" x14ac:dyDescent="0.2">
      <c r="B808" s="23">
        <v>796</v>
      </c>
      <c r="C808" s="39"/>
      <c r="D808" s="26">
        <v>87996.924586996145</v>
      </c>
      <c r="E808" s="25">
        <v>27.5</v>
      </c>
      <c r="F808" s="24">
        <v>2049</v>
      </c>
    </row>
    <row r="809" spans="2:6" x14ac:dyDescent="0.2">
      <c r="B809" s="23">
        <v>797</v>
      </c>
      <c r="C809" s="39"/>
      <c r="D809" s="26">
        <v>15047.872288043654</v>
      </c>
      <c r="E809" s="25">
        <v>17.5</v>
      </c>
      <c r="F809" s="24">
        <v>2039</v>
      </c>
    </row>
    <row r="810" spans="2:6" x14ac:dyDescent="0.2">
      <c r="B810" s="23">
        <v>798</v>
      </c>
      <c r="C810" s="39"/>
      <c r="D810" s="26">
        <v>76.328172997012871</v>
      </c>
      <c r="E810" s="25">
        <v>12.5</v>
      </c>
      <c r="F810" s="24">
        <v>2034</v>
      </c>
    </row>
    <row r="811" spans="2:6" x14ac:dyDescent="0.2">
      <c r="B811" s="23">
        <v>799</v>
      </c>
      <c r="C811" s="39"/>
      <c r="D811" s="26">
        <v>-2.9335162253119049E-11</v>
      </c>
      <c r="E811" s="25">
        <v>0</v>
      </c>
      <c r="F811" s="24">
        <v>2019</v>
      </c>
    </row>
    <row r="812" spans="2:6" x14ac:dyDescent="0.2">
      <c r="B812" s="23">
        <v>800</v>
      </c>
      <c r="C812" s="39"/>
      <c r="D812" s="26">
        <v>-7.0287559532347299E-11</v>
      </c>
      <c r="E812" s="25">
        <v>0</v>
      </c>
      <c r="F812" s="24">
        <v>2014</v>
      </c>
    </row>
    <row r="813" spans="2:6" x14ac:dyDescent="0.2">
      <c r="B813" s="23">
        <v>801</v>
      </c>
      <c r="C813" s="39"/>
      <c r="D813" s="26">
        <v>4364.3353311460851</v>
      </c>
      <c r="E813" s="25">
        <v>0</v>
      </c>
      <c r="F813" s="24">
        <v>2011</v>
      </c>
    </row>
    <row r="814" spans="2:6" x14ac:dyDescent="0.2">
      <c r="B814" s="23">
        <v>802</v>
      </c>
      <c r="C814" s="39"/>
      <c r="D814" s="26">
        <v>451223.77801364614</v>
      </c>
      <c r="E814" s="25">
        <v>38.5</v>
      </c>
      <c r="F814" s="24">
        <v>2060</v>
      </c>
    </row>
    <row r="815" spans="2:6" x14ac:dyDescent="0.2">
      <c r="B815" s="23">
        <v>803</v>
      </c>
      <c r="C815" s="39"/>
      <c r="D815" s="26">
        <v>75860.667076769401</v>
      </c>
      <c r="E815" s="25">
        <v>28.5</v>
      </c>
      <c r="F815" s="24">
        <v>2050</v>
      </c>
    </row>
    <row r="816" spans="2:6" x14ac:dyDescent="0.2">
      <c r="B816" s="23">
        <v>804</v>
      </c>
      <c r="C816" s="39"/>
      <c r="D816" s="26">
        <v>1581.0542010614899</v>
      </c>
      <c r="E816" s="25">
        <v>18.5</v>
      </c>
      <c r="F816" s="24">
        <v>2040</v>
      </c>
    </row>
    <row r="817" spans="2:6" x14ac:dyDescent="0.2">
      <c r="B817" s="23">
        <v>805</v>
      </c>
      <c r="C817" s="39"/>
      <c r="D817" s="26">
        <v>379.22407053751112</v>
      </c>
      <c r="E817" s="25">
        <v>13.5</v>
      </c>
      <c r="F817" s="24">
        <v>2035</v>
      </c>
    </row>
    <row r="818" spans="2:6" x14ac:dyDescent="0.2">
      <c r="B818" s="23">
        <v>806</v>
      </c>
      <c r="C818" s="39"/>
      <c r="D818" s="26">
        <v>-1.7909769667312503E-11</v>
      </c>
      <c r="E818" s="25">
        <v>0</v>
      </c>
      <c r="F818" s="24">
        <v>2020</v>
      </c>
    </row>
    <row r="819" spans="2:6" x14ac:dyDescent="0.2">
      <c r="B819" s="23">
        <v>807</v>
      </c>
      <c r="C819" s="39"/>
      <c r="D819" s="26">
        <v>1.065921440018728E-11</v>
      </c>
      <c r="E819" s="25">
        <v>0</v>
      </c>
      <c r="F819" s="24">
        <v>2015</v>
      </c>
    </row>
    <row r="820" spans="2:6" x14ac:dyDescent="0.2">
      <c r="B820" s="23">
        <v>808</v>
      </c>
      <c r="C820" s="39"/>
      <c r="D820" s="26">
        <v>3702.3224532971908</v>
      </c>
      <c r="E820" s="25">
        <v>0</v>
      </c>
      <c r="F820" s="24">
        <v>2011</v>
      </c>
    </row>
    <row r="821" spans="2:6" x14ac:dyDescent="0.2">
      <c r="B821" s="23">
        <v>809</v>
      </c>
      <c r="C821" s="39"/>
      <c r="D821" s="26">
        <v>119062.85245051037</v>
      </c>
      <c r="E821" s="25">
        <v>39.5</v>
      </c>
      <c r="F821" s="24">
        <v>2061</v>
      </c>
    </row>
    <row r="822" spans="2:6" x14ac:dyDescent="0.2">
      <c r="B822" s="23">
        <v>810</v>
      </c>
      <c r="C822" s="39"/>
      <c r="D822" s="26">
        <v>49270.626493930002</v>
      </c>
      <c r="E822" s="25">
        <v>29.5</v>
      </c>
      <c r="F822" s="24">
        <v>2051</v>
      </c>
    </row>
    <row r="823" spans="2:6" x14ac:dyDescent="0.2">
      <c r="B823" s="23">
        <v>811</v>
      </c>
      <c r="C823" s="39"/>
      <c r="D823" s="26">
        <v>6.3664629124104977E-12</v>
      </c>
      <c r="E823" s="25">
        <v>0</v>
      </c>
      <c r="F823" s="24">
        <v>2021</v>
      </c>
    </row>
    <row r="824" spans="2:6" x14ac:dyDescent="0.2">
      <c r="B824" s="23">
        <v>812</v>
      </c>
      <c r="C824" s="39"/>
      <c r="D824" s="26">
        <v>5.4531581451598876E-14</v>
      </c>
      <c r="E824" s="25">
        <v>0</v>
      </c>
      <c r="F824" s="24">
        <v>2016</v>
      </c>
    </row>
    <row r="825" spans="2:6" x14ac:dyDescent="0.2">
      <c r="B825" s="23">
        <v>813</v>
      </c>
      <c r="C825" s="39"/>
      <c r="D825" s="26">
        <v>4622.7256418893958</v>
      </c>
      <c r="E825" s="25">
        <v>0</v>
      </c>
      <c r="F825" s="24">
        <v>2011</v>
      </c>
    </row>
    <row r="826" spans="2:6" x14ac:dyDescent="0.2">
      <c r="B826" s="23">
        <v>814</v>
      </c>
      <c r="C826" s="39"/>
      <c r="D826" s="26">
        <v>140100.97029783565</v>
      </c>
      <c r="E826" s="25">
        <v>40.5</v>
      </c>
      <c r="F826" s="24">
        <v>2062</v>
      </c>
    </row>
    <row r="827" spans="2:6" x14ac:dyDescent="0.2">
      <c r="B827" s="23">
        <v>815</v>
      </c>
      <c r="C827" s="39"/>
      <c r="D827" s="26">
        <v>21343.246371798334</v>
      </c>
      <c r="E827" s="25">
        <v>30.5</v>
      </c>
      <c r="F827" s="24">
        <v>2052</v>
      </c>
    </row>
    <row r="828" spans="2:6" x14ac:dyDescent="0.2">
      <c r="B828" s="23">
        <v>816</v>
      </c>
      <c r="C828" s="39"/>
      <c r="D828" s="26">
        <v>164.13722451945659</v>
      </c>
      <c r="E828" s="25">
        <v>20.5</v>
      </c>
      <c r="F828" s="24">
        <v>2042</v>
      </c>
    </row>
    <row r="829" spans="2:6" x14ac:dyDescent="0.2">
      <c r="B829" s="23">
        <v>817</v>
      </c>
      <c r="C829" s="39"/>
      <c r="D829" s="26">
        <v>669.67522569882931</v>
      </c>
      <c r="E829" s="25">
        <v>0.5</v>
      </c>
      <c r="F829" s="24">
        <v>2022</v>
      </c>
    </row>
    <row r="830" spans="2:6" x14ac:dyDescent="0.2">
      <c r="B830" s="23">
        <v>818</v>
      </c>
      <c r="C830" s="39"/>
      <c r="D830" s="26">
        <v>-1.5128041437477806E-11</v>
      </c>
      <c r="E830" s="25">
        <v>0</v>
      </c>
      <c r="F830" s="24">
        <v>2017</v>
      </c>
    </row>
    <row r="831" spans="2:6" x14ac:dyDescent="0.2">
      <c r="B831" s="23">
        <v>819</v>
      </c>
      <c r="C831" s="39"/>
      <c r="D831" s="26">
        <v>2316.2639604393444</v>
      </c>
      <c r="E831" s="25">
        <v>0</v>
      </c>
      <c r="F831" s="24">
        <v>2012</v>
      </c>
    </row>
    <row r="832" spans="2:6" x14ac:dyDescent="0.2">
      <c r="B832" s="23">
        <v>820</v>
      </c>
      <c r="C832" s="39"/>
      <c r="D832" s="26">
        <v>77858.788265405106</v>
      </c>
      <c r="E832" s="25">
        <v>41.5</v>
      </c>
      <c r="F832" s="24">
        <v>2063</v>
      </c>
    </row>
    <row r="833" spans="2:6" x14ac:dyDescent="0.2">
      <c r="B833" s="23">
        <v>821</v>
      </c>
      <c r="C833" s="39"/>
      <c r="D833" s="26">
        <v>24253.214745666744</v>
      </c>
      <c r="E833" s="25">
        <v>31.5</v>
      </c>
      <c r="F833" s="24">
        <v>2053</v>
      </c>
    </row>
    <row r="834" spans="2:6" x14ac:dyDescent="0.2">
      <c r="B834" s="23">
        <v>822</v>
      </c>
      <c r="C834" s="39"/>
      <c r="D834" s="26">
        <v>1052.6095817852001</v>
      </c>
      <c r="E834" s="25">
        <v>1.5</v>
      </c>
      <c r="F834" s="24">
        <v>2023</v>
      </c>
    </row>
    <row r="835" spans="2:6" x14ac:dyDescent="0.2">
      <c r="B835" s="23">
        <v>823</v>
      </c>
      <c r="C835" s="39"/>
      <c r="D835" s="26">
        <v>-1.9826895819278432E-11</v>
      </c>
      <c r="E835" s="25">
        <v>0</v>
      </c>
      <c r="F835" s="24">
        <v>2018</v>
      </c>
    </row>
    <row r="836" spans="2:6" x14ac:dyDescent="0.2">
      <c r="B836" s="23">
        <v>824</v>
      </c>
      <c r="C836" s="39"/>
      <c r="D836" s="26">
        <v>2196.2941553964956</v>
      </c>
      <c r="E836" s="25">
        <v>0</v>
      </c>
      <c r="F836" s="24">
        <v>2013</v>
      </c>
    </row>
    <row r="837" spans="2:6" x14ac:dyDescent="0.2">
      <c r="B837" s="23">
        <v>825</v>
      </c>
      <c r="C837" s="39"/>
      <c r="D837" s="26">
        <v>60682.860958223231</v>
      </c>
      <c r="E837" s="25">
        <v>42.5</v>
      </c>
      <c r="F837" s="24">
        <v>2064</v>
      </c>
    </row>
    <row r="838" spans="2:6" x14ac:dyDescent="0.2">
      <c r="B838" s="23">
        <v>826</v>
      </c>
      <c r="C838" s="39"/>
      <c r="D838" s="26">
        <v>27081.71127571963</v>
      </c>
      <c r="E838" s="25">
        <v>32.5</v>
      </c>
      <c r="F838" s="24">
        <v>2054</v>
      </c>
    </row>
    <row r="839" spans="2:6" x14ac:dyDescent="0.2">
      <c r="B839" s="23">
        <v>827</v>
      </c>
      <c r="C839" s="39"/>
      <c r="D839" s="26">
        <v>1736.5897691411919</v>
      </c>
      <c r="E839" s="25">
        <v>2.5</v>
      </c>
      <c r="F839" s="24">
        <v>2024</v>
      </c>
    </row>
    <row r="840" spans="2:6" x14ac:dyDescent="0.2">
      <c r="B840" s="23">
        <v>828</v>
      </c>
      <c r="C840" s="39"/>
      <c r="D840" s="26">
        <v>-6.7134606069885205E-12</v>
      </c>
      <c r="E840" s="25">
        <v>0</v>
      </c>
      <c r="F840" s="24">
        <v>2019</v>
      </c>
    </row>
    <row r="841" spans="2:6" x14ac:dyDescent="0.2">
      <c r="B841" s="23">
        <v>829</v>
      </c>
      <c r="C841" s="39"/>
      <c r="D841" s="26">
        <v>719.99985060273775</v>
      </c>
      <c r="E841" s="25">
        <v>0</v>
      </c>
      <c r="F841" s="24">
        <v>2014</v>
      </c>
    </row>
    <row r="842" spans="2:6" x14ac:dyDescent="0.2">
      <c r="B842" s="23">
        <v>830</v>
      </c>
      <c r="C842" s="39"/>
      <c r="D842" s="26">
        <v>107254.59441251401</v>
      </c>
      <c r="E842" s="25">
        <v>43.5</v>
      </c>
      <c r="F842" s="24">
        <v>2065</v>
      </c>
    </row>
    <row r="843" spans="2:6" x14ac:dyDescent="0.2">
      <c r="B843" s="23">
        <v>831</v>
      </c>
      <c r="C843" s="39"/>
      <c r="D843" s="26">
        <v>36004.996684948099</v>
      </c>
      <c r="E843" s="25">
        <v>33.5</v>
      </c>
      <c r="F843" s="24">
        <v>2055</v>
      </c>
    </row>
    <row r="844" spans="2:6" x14ac:dyDescent="0.2">
      <c r="B844" s="23">
        <v>832</v>
      </c>
      <c r="C844" s="39"/>
      <c r="D844" s="26">
        <v>1370.0972730546655</v>
      </c>
      <c r="E844" s="25">
        <v>3.5</v>
      </c>
      <c r="F844" s="24">
        <v>2025</v>
      </c>
    </row>
    <row r="845" spans="2:6" x14ac:dyDescent="0.2">
      <c r="B845" s="23">
        <v>833</v>
      </c>
      <c r="C845" s="39"/>
      <c r="D845" s="26">
        <v>1.1117663234472275E-11</v>
      </c>
      <c r="E845" s="25">
        <v>0</v>
      </c>
      <c r="F845" s="24">
        <v>2020</v>
      </c>
    </row>
    <row r="846" spans="2:6" x14ac:dyDescent="0.2">
      <c r="B846" s="23">
        <v>834</v>
      </c>
      <c r="C846" s="39"/>
      <c r="D846" s="26">
        <v>1339.1313213566846</v>
      </c>
      <c r="E846" s="25">
        <v>0</v>
      </c>
      <c r="F846" s="24">
        <v>2015</v>
      </c>
    </row>
    <row r="847" spans="2:6" x14ac:dyDescent="0.2">
      <c r="B847" s="23">
        <v>835</v>
      </c>
      <c r="C847" s="39"/>
      <c r="D847" s="26">
        <v>90112.619581966195</v>
      </c>
      <c r="E847" s="25">
        <v>44.5</v>
      </c>
      <c r="F847" s="24">
        <v>2066</v>
      </c>
    </row>
    <row r="848" spans="2:6" x14ac:dyDescent="0.2">
      <c r="B848" s="23">
        <v>836</v>
      </c>
      <c r="C848" s="39"/>
      <c r="D848" s="26">
        <v>11790.8076084778</v>
      </c>
      <c r="E848" s="25">
        <v>34.5</v>
      </c>
      <c r="F848" s="24">
        <v>2056</v>
      </c>
    </row>
    <row r="849" spans="2:6" x14ac:dyDescent="0.2">
      <c r="B849" s="23">
        <v>837</v>
      </c>
      <c r="C849" s="39"/>
      <c r="D849" s="26">
        <v>4383.5500498518595</v>
      </c>
      <c r="E849" s="25">
        <v>24.5</v>
      </c>
      <c r="F849" s="24">
        <v>2046</v>
      </c>
    </row>
    <row r="850" spans="2:6" x14ac:dyDescent="0.2">
      <c r="B850" s="23">
        <v>838</v>
      </c>
      <c r="C850" s="39"/>
      <c r="D850" s="26">
        <v>426.12874794352956</v>
      </c>
      <c r="E850" s="25">
        <v>19.5</v>
      </c>
      <c r="F850" s="24">
        <v>2041</v>
      </c>
    </row>
    <row r="851" spans="2:6" x14ac:dyDescent="0.2">
      <c r="B851" s="23">
        <v>839</v>
      </c>
      <c r="C851" s="39"/>
      <c r="D851" s="26">
        <v>3593.3414337567228</v>
      </c>
      <c r="E851" s="25">
        <v>4.5</v>
      </c>
      <c r="F851" s="24">
        <v>2026</v>
      </c>
    </row>
    <row r="852" spans="2:6" x14ac:dyDescent="0.2">
      <c r="B852" s="23">
        <v>840</v>
      </c>
      <c r="C852" s="39"/>
      <c r="D852" s="26">
        <v>1.4551915228366852E-11</v>
      </c>
      <c r="E852" s="25">
        <v>0</v>
      </c>
      <c r="F852" s="24">
        <v>2021</v>
      </c>
    </row>
    <row r="853" spans="2:6" x14ac:dyDescent="0.2">
      <c r="B853" s="23">
        <v>841</v>
      </c>
      <c r="C853" s="39"/>
      <c r="D853" s="26">
        <v>414.51468426537576</v>
      </c>
      <c r="E853" s="25">
        <v>0</v>
      </c>
      <c r="F853" s="24">
        <v>2016</v>
      </c>
    </row>
    <row r="854" spans="2:6" x14ac:dyDescent="0.2">
      <c r="B854" s="23">
        <v>842</v>
      </c>
      <c r="C854" s="39"/>
      <c r="D854" s="26">
        <v>94789.546720385086</v>
      </c>
      <c r="E854" s="25">
        <v>45.5</v>
      </c>
      <c r="F854" s="24">
        <v>2067</v>
      </c>
    </row>
    <row r="855" spans="2:6" x14ac:dyDescent="0.2">
      <c r="B855" s="23">
        <v>843</v>
      </c>
      <c r="C855" s="39"/>
      <c r="D855" s="26">
        <v>12000.195965611871</v>
      </c>
      <c r="E855" s="25">
        <v>35.5</v>
      </c>
      <c r="F855" s="24">
        <v>2057</v>
      </c>
    </row>
    <row r="856" spans="2:6" x14ac:dyDescent="0.2">
      <c r="B856" s="23">
        <v>844</v>
      </c>
      <c r="C856" s="39"/>
      <c r="D856" s="26">
        <v>2146.3935792224838</v>
      </c>
      <c r="E856" s="25">
        <v>25.5</v>
      </c>
      <c r="F856" s="24">
        <v>2047</v>
      </c>
    </row>
    <row r="857" spans="2:6" x14ac:dyDescent="0.2">
      <c r="B857" s="23">
        <v>845</v>
      </c>
      <c r="C857" s="39"/>
      <c r="D857" s="26">
        <v>1244.7184873412971</v>
      </c>
      <c r="E857" s="25">
        <v>20.5</v>
      </c>
      <c r="F857" s="24">
        <v>2042</v>
      </c>
    </row>
    <row r="858" spans="2:6" x14ac:dyDescent="0.2">
      <c r="B858" s="23">
        <v>846</v>
      </c>
      <c r="C858" s="39"/>
      <c r="D858" s="26">
        <v>13258.34386604614</v>
      </c>
      <c r="E858" s="25">
        <v>5.5</v>
      </c>
      <c r="F858" s="24">
        <v>2027</v>
      </c>
    </row>
    <row r="859" spans="2:6" x14ac:dyDescent="0.2">
      <c r="B859" s="23">
        <v>847</v>
      </c>
      <c r="C859" s="39"/>
      <c r="D859" s="26">
        <v>2262.417648692106</v>
      </c>
      <c r="E859" s="25">
        <v>0.5</v>
      </c>
      <c r="F859" s="24">
        <v>2022</v>
      </c>
    </row>
    <row r="860" spans="2:6" x14ac:dyDescent="0.2">
      <c r="B860" s="23">
        <v>848</v>
      </c>
      <c r="C860" s="39"/>
      <c r="D860" s="26">
        <v>114.05560039408397</v>
      </c>
      <c r="E860" s="25">
        <v>0</v>
      </c>
      <c r="F860" s="24">
        <v>2017</v>
      </c>
    </row>
    <row r="861" spans="2:6" x14ac:dyDescent="0.2">
      <c r="B861" s="23">
        <v>849</v>
      </c>
      <c r="C861" s="39"/>
      <c r="D861" s="26">
        <v>56104.405569197144</v>
      </c>
      <c r="E861" s="25">
        <v>46.5</v>
      </c>
      <c r="F861" s="24">
        <v>2068</v>
      </c>
    </row>
    <row r="862" spans="2:6" x14ac:dyDescent="0.2">
      <c r="B862" s="23">
        <v>850</v>
      </c>
      <c r="C862" s="39"/>
      <c r="D862" s="26">
        <v>6100.8976568214712</v>
      </c>
      <c r="E862" s="25">
        <v>36.5</v>
      </c>
      <c r="F862" s="24">
        <v>2058</v>
      </c>
    </row>
    <row r="863" spans="2:6" x14ac:dyDescent="0.2">
      <c r="B863" s="23">
        <v>851</v>
      </c>
      <c r="C863" s="39"/>
      <c r="D863" s="26">
        <v>2056.0164289841159</v>
      </c>
      <c r="E863" s="25">
        <v>26.5</v>
      </c>
      <c r="F863" s="24">
        <v>2048</v>
      </c>
    </row>
    <row r="864" spans="2:6" x14ac:dyDescent="0.2">
      <c r="B864" s="23">
        <v>852</v>
      </c>
      <c r="C864" s="39"/>
      <c r="D864" s="26">
        <v>811.38226308625781</v>
      </c>
      <c r="E864" s="25">
        <v>21.5</v>
      </c>
      <c r="F864" s="24">
        <v>2043</v>
      </c>
    </row>
    <row r="865" spans="2:6" x14ac:dyDescent="0.2">
      <c r="B865" s="23">
        <v>853</v>
      </c>
      <c r="C865" s="39"/>
      <c r="D865" s="26">
        <v>4112.1437983869837</v>
      </c>
      <c r="E865" s="25">
        <v>6.5</v>
      </c>
      <c r="F865" s="24">
        <v>2028</v>
      </c>
    </row>
    <row r="866" spans="2:6" x14ac:dyDescent="0.2">
      <c r="B866" s="23">
        <v>854</v>
      </c>
      <c r="C866" s="39"/>
      <c r="D866" s="26">
        <v>4713.4156585368328</v>
      </c>
      <c r="E866" s="25">
        <v>1.5</v>
      </c>
      <c r="F866" s="24">
        <v>2023</v>
      </c>
    </row>
    <row r="867" spans="2:6" x14ac:dyDescent="0.2">
      <c r="B867" s="23">
        <v>855</v>
      </c>
      <c r="C867" s="39"/>
      <c r="D867" s="26">
        <v>135.40795041871979</v>
      </c>
      <c r="E867" s="25">
        <v>0</v>
      </c>
      <c r="F867" s="24">
        <v>2018</v>
      </c>
    </row>
    <row r="868" spans="2:6" x14ac:dyDescent="0.2">
      <c r="B868" s="23">
        <v>856</v>
      </c>
      <c r="C868" s="39"/>
      <c r="D868" s="26">
        <v>58950.403248183895</v>
      </c>
      <c r="E868" s="25">
        <v>47.5</v>
      </c>
      <c r="F868" s="24">
        <v>2069</v>
      </c>
    </row>
    <row r="869" spans="2:6" x14ac:dyDescent="0.2">
      <c r="B869" s="23">
        <v>857</v>
      </c>
      <c r="C869" s="39"/>
      <c r="D869" s="26">
        <v>9917.0926748249622</v>
      </c>
      <c r="E869" s="25">
        <v>37.5</v>
      </c>
      <c r="F869" s="24">
        <v>2059</v>
      </c>
    </row>
    <row r="870" spans="2:6" x14ac:dyDescent="0.2">
      <c r="B870" s="23">
        <v>858</v>
      </c>
      <c r="C870" s="39"/>
      <c r="D870" s="26">
        <v>1880.3075460399996</v>
      </c>
      <c r="E870" s="25">
        <v>27.5</v>
      </c>
      <c r="F870" s="24">
        <v>2049</v>
      </c>
    </row>
    <row r="871" spans="2:6" x14ac:dyDescent="0.2">
      <c r="B871" s="23">
        <v>859</v>
      </c>
      <c r="C871" s="39"/>
      <c r="D871" s="26">
        <v>203.18273640000098</v>
      </c>
      <c r="E871" s="25">
        <v>22.5</v>
      </c>
      <c r="F871" s="24">
        <v>2044</v>
      </c>
    </row>
    <row r="872" spans="2:6" x14ac:dyDescent="0.2">
      <c r="B872" s="23">
        <v>860</v>
      </c>
      <c r="C872" s="39"/>
      <c r="D872" s="26">
        <v>3871.6742895600037</v>
      </c>
      <c r="E872" s="25">
        <v>7.5</v>
      </c>
      <c r="F872" s="24">
        <v>2029</v>
      </c>
    </row>
    <row r="873" spans="2:6" x14ac:dyDescent="0.2">
      <c r="B873" s="23">
        <v>861</v>
      </c>
      <c r="C873" s="39"/>
      <c r="D873" s="26">
        <v>4106.1696648000361</v>
      </c>
      <c r="E873" s="25">
        <v>2.5</v>
      </c>
      <c r="F873" s="24">
        <v>2024</v>
      </c>
    </row>
    <row r="874" spans="2:6" x14ac:dyDescent="0.2">
      <c r="B874" s="23">
        <v>862</v>
      </c>
      <c r="C874" s="39"/>
      <c r="D874" s="26">
        <v>221.88227152000036</v>
      </c>
      <c r="E874" s="25">
        <v>0</v>
      </c>
      <c r="F874" s="24">
        <v>2019</v>
      </c>
    </row>
    <row r="875" spans="2:6" x14ac:dyDescent="0.2">
      <c r="B875" s="23">
        <v>863</v>
      </c>
      <c r="C875" s="39"/>
      <c r="D875" s="26">
        <v>16169246.576995451</v>
      </c>
      <c r="E875" s="25">
        <v>11.061855174526045</v>
      </c>
      <c r="F875" s="24">
        <v>2033</v>
      </c>
    </row>
    <row r="876" spans="2:6" x14ac:dyDescent="0.2">
      <c r="B876" s="23">
        <v>864</v>
      </c>
      <c r="C876" s="39"/>
      <c r="D876" s="26">
        <v>1513333.0027805138</v>
      </c>
      <c r="E876" s="25">
        <v>29.5</v>
      </c>
      <c r="F876" s="24">
        <v>2051</v>
      </c>
    </row>
    <row r="877" spans="2:6" x14ac:dyDescent="0.2">
      <c r="B877" s="23">
        <v>865</v>
      </c>
      <c r="C877" s="39"/>
      <c r="D877" s="26">
        <v>1124063.2633879059</v>
      </c>
      <c r="E877" s="25">
        <v>19.5</v>
      </c>
      <c r="F877" s="24">
        <v>2041</v>
      </c>
    </row>
    <row r="878" spans="2:6" x14ac:dyDescent="0.2">
      <c r="B878" s="23">
        <v>866</v>
      </c>
      <c r="C878" s="39"/>
      <c r="D878" s="26">
        <v>10782.786483413554</v>
      </c>
      <c r="E878" s="25">
        <v>9.5</v>
      </c>
      <c r="F878" s="24">
        <v>2031</v>
      </c>
    </row>
    <row r="879" spans="2:6" x14ac:dyDescent="0.2">
      <c r="B879" s="23">
        <v>867</v>
      </c>
      <c r="C879" s="39"/>
      <c r="D879" s="26">
        <v>1338.0393108212911</v>
      </c>
      <c r="E879" s="25">
        <v>4.5</v>
      </c>
      <c r="F879" s="24">
        <v>2026</v>
      </c>
    </row>
    <row r="880" spans="2:6" x14ac:dyDescent="0.2">
      <c r="B880" s="23">
        <v>868</v>
      </c>
      <c r="C880" s="39"/>
      <c r="D880" s="26">
        <v>-1.1343575757919572E-11</v>
      </c>
      <c r="E880" s="25">
        <v>0</v>
      </c>
      <c r="F880" s="24">
        <v>2011</v>
      </c>
    </row>
    <row r="881" spans="2:6" x14ac:dyDescent="0.2">
      <c r="B881" s="23">
        <v>869</v>
      </c>
      <c r="C881" s="39"/>
      <c r="D881" s="26">
        <v>76225.87642567564</v>
      </c>
      <c r="E881" s="25">
        <v>0</v>
      </c>
      <c r="F881" s="24">
        <v>2011</v>
      </c>
    </row>
    <row r="882" spans="2:6" x14ac:dyDescent="0.2">
      <c r="B882" s="23">
        <v>870</v>
      </c>
      <c r="C882" s="39"/>
      <c r="D882" s="26">
        <v>1537736.2067444082</v>
      </c>
      <c r="E882" s="25">
        <v>30.5</v>
      </c>
      <c r="F882" s="24">
        <v>2052</v>
      </c>
    </row>
    <row r="883" spans="2:6" x14ac:dyDescent="0.2">
      <c r="B883" s="23">
        <v>871</v>
      </c>
      <c r="C883" s="39"/>
      <c r="D883" s="26">
        <v>1015918.0049104518</v>
      </c>
      <c r="E883" s="25">
        <v>20.5</v>
      </c>
      <c r="F883" s="24">
        <v>2042</v>
      </c>
    </row>
    <row r="884" spans="2:6" x14ac:dyDescent="0.2">
      <c r="B884" s="23">
        <v>872</v>
      </c>
      <c r="C884" s="39"/>
      <c r="D884" s="26">
        <v>27304.261771666788</v>
      </c>
      <c r="E884" s="25">
        <v>10.5</v>
      </c>
      <c r="F884" s="24">
        <v>2032</v>
      </c>
    </row>
    <row r="885" spans="2:6" x14ac:dyDescent="0.2">
      <c r="B885" s="23">
        <v>873</v>
      </c>
      <c r="C885" s="39"/>
      <c r="D885" s="26">
        <v>-1.0529634974398558E-12</v>
      </c>
      <c r="E885" s="25">
        <v>0</v>
      </c>
      <c r="F885" s="24">
        <v>2012</v>
      </c>
    </row>
    <row r="886" spans="2:6" x14ac:dyDescent="0.2">
      <c r="B886" s="23">
        <v>874</v>
      </c>
      <c r="C886" s="39"/>
      <c r="D886" s="26">
        <v>296879.58558126958</v>
      </c>
      <c r="E886" s="25">
        <v>31.5</v>
      </c>
      <c r="F886" s="24">
        <v>2053</v>
      </c>
    </row>
    <row r="887" spans="2:6" x14ac:dyDescent="0.2">
      <c r="B887" s="23">
        <v>875</v>
      </c>
      <c r="C887" s="39"/>
      <c r="D887" s="26">
        <v>123464.63098477945</v>
      </c>
      <c r="E887" s="25">
        <v>21.5</v>
      </c>
      <c r="F887" s="24">
        <v>2043</v>
      </c>
    </row>
    <row r="888" spans="2:6" x14ac:dyDescent="0.2">
      <c r="B888" s="23">
        <v>876</v>
      </c>
      <c r="C888" s="39"/>
      <c r="D888" s="26">
        <v>1440753.7695339462</v>
      </c>
      <c r="E888" s="25">
        <v>32.5</v>
      </c>
      <c r="F888" s="24">
        <v>2054</v>
      </c>
    </row>
    <row r="889" spans="2:6" x14ac:dyDescent="0.2">
      <c r="B889" s="23">
        <v>877</v>
      </c>
      <c r="C889" s="39"/>
      <c r="D889" s="26">
        <v>1596639.7859480595</v>
      </c>
      <c r="E889" s="25">
        <v>22.5</v>
      </c>
      <c r="F889" s="24">
        <v>2044</v>
      </c>
    </row>
    <row r="890" spans="2:6" x14ac:dyDescent="0.2">
      <c r="B890" s="23">
        <v>878</v>
      </c>
      <c r="C890" s="39"/>
      <c r="D890" s="26">
        <v>134491.37922383205</v>
      </c>
      <c r="E890" s="25">
        <v>12.5</v>
      </c>
      <c r="F890" s="24">
        <v>2034</v>
      </c>
    </row>
    <row r="891" spans="2:6" x14ac:dyDescent="0.2">
      <c r="B891" s="23">
        <v>879</v>
      </c>
      <c r="C891" s="39"/>
      <c r="D891" s="26">
        <v>1.5974195196657249E-11</v>
      </c>
      <c r="E891" s="25">
        <v>0</v>
      </c>
      <c r="F891" s="24">
        <v>2014</v>
      </c>
    </row>
    <row r="892" spans="2:6" x14ac:dyDescent="0.2">
      <c r="B892" s="23">
        <v>880</v>
      </c>
      <c r="C892" s="39"/>
      <c r="D892" s="26">
        <v>3.2995058807060651E-12</v>
      </c>
      <c r="E892" s="25">
        <v>0</v>
      </c>
      <c r="F892" s="24">
        <v>2011</v>
      </c>
    </row>
    <row r="893" spans="2:6" x14ac:dyDescent="0.2">
      <c r="B893" s="23">
        <v>881</v>
      </c>
      <c r="C893" s="39"/>
      <c r="D893" s="26">
        <v>1868344.0910106646</v>
      </c>
      <c r="E893" s="25">
        <v>33.5</v>
      </c>
      <c r="F893" s="24">
        <v>2055</v>
      </c>
    </row>
    <row r="894" spans="2:6" x14ac:dyDescent="0.2">
      <c r="B894" s="23">
        <v>882</v>
      </c>
      <c r="C894" s="39"/>
      <c r="D894" s="26">
        <v>1559338.6760331215</v>
      </c>
      <c r="E894" s="25">
        <v>23.5</v>
      </c>
      <c r="F894" s="24">
        <v>2045</v>
      </c>
    </row>
    <row r="895" spans="2:6" x14ac:dyDescent="0.2">
      <c r="B895" s="23">
        <v>883</v>
      </c>
      <c r="C895" s="39"/>
      <c r="D895" s="26">
        <v>136964.21724438528</v>
      </c>
      <c r="E895" s="25">
        <v>13.5</v>
      </c>
      <c r="F895" s="24">
        <v>2035</v>
      </c>
    </row>
    <row r="896" spans="2:6" x14ac:dyDescent="0.2">
      <c r="B896" s="23">
        <v>884</v>
      </c>
      <c r="C896" s="39"/>
      <c r="D896" s="26">
        <v>1.2062002222587813E-11</v>
      </c>
      <c r="E896" s="25">
        <v>0</v>
      </c>
      <c r="F896" s="24">
        <v>2011</v>
      </c>
    </row>
    <row r="897" spans="2:6" x14ac:dyDescent="0.2">
      <c r="B897" s="23">
        <v>885</v>
      </c>
      <c r="C897" s="39"/>
      <c r="D897" s="26">
        <v>3063946.1784106568</v>
      </c>
      <c r="E897" s="25">
        <v>34.5</v>
      </c>
      <c r="F897" s="24">
        <v>2056</v>
      </c>
    </row>
    <row r="898" spans="2:6" x14ac:dyDescent="0.2">
      <c r="B898" s="23">
        <v>886</v>
      </c>
      <c r="C898" s="39"/>
      <c r="D898" s="26">
        <v>1316094.1825640211</v>
      </c>
      <c r="E898" s="25">
        <v>24.5</v>
      </c>
      <c r="F898" s="24">
        <v>2046</v>
      </c>
    </row>
    <row r="899" spans="2:6" x14ac:dyDescent="0.2">
      <c r="B899" s="23">
        <v>887</v>
      </c>
      <c r="C899" s="39"/>
      <c r="D899" s="26">
        <v>136290.99065396609</v>
      </c>
      <c r="E899" s="25">
        <v>14.5</v>
      </c>
      <c r="F899" s="24">
        <v>2036</v>
      </c>
    </row>
    <row r="900" spans="2:6" x14ac:dyDescent="0.2">
      <c r="B900" s="23">
        <v>888</v>
      </c>
      <c r="C900" s="39"/>
      <c r="D900" s="26">
        <v>3.457089754794536E-11</v>
      </c>
      <c r="E900" s="25">
        <v>0</v>
      </c>
      <c r="F900" s="24">
        <v>2011</v>
      </c>
    </row>
    <row r="901" spans="2:6" x14ac:dyDescent="0.2">
      <c r="B901" s="23">
        <v>889</v>
      </c>
      <c r="C901" s="39"/>
      <c r="D901" s="26">
        <v>140338.62955600908</v>
      </c>
      <c r="E901" s="25">
        <v>0</v>
      </c>
      <c r="F901" s="24">
        <v>2011</v>
      </c>
    </row>
    <row r="902" spans="2:6" x14ac:dyDescent="0.2">
      <c r="B902" s="23">
        <v>890</v>
      </c>
      <c r="C902" s="39"/>
      <c r="D902" s="26">
        <v>2768778.5991104897</v>
      </c>
      <c r="E902" s="25">
        <v>35.5</v>
      </c>
      <c r="F902" s="24">
        <v>2057</v>
      </c>
    </row>
    <row r="903" spans="2:6" x14ac:dyDescent="0.2">
      <c r="B903" s="23">
        <v>891</v>
      </c>
      <c r="C903" s="39"/>
      <c r="D903" s="26">
        <v>2031751.6675532106</v>
      </c>
      <c r="E903" s="25">
        <v>25.5</v>
      </c>
      <c r="F903" s="24">
        <v>2047</v>
      </c>
    </row>
    <row r="904" spans="2:6" x14ac:dyDescent="0.2">
      <c r="B904" s="23">
        <v>892</v>
      </c>
      <c r="C904" s="39"/>
      <c r="D904" s="26">
        <v>176016.81732271425</v>
      </c>
      <c r="E904" s="25">
        <v>15.5</v>
      </c>
      <c r="F904" s="24">
        <v>2037</v>
      </c>
    </row>
    <row r="905" spans="2:6" x14ac:dyDescent="0.2">
      <c r="B905" s="23">
        <v>893</v>
      </c>
      <c r="C905" s="39"/>
      <c r="D905" s="26">
        <v>1.0242697383064703E-11</v>
      </c>
      <c r="E905" s="25">
        <v>0</v>
      </c>
      <c r="F905" s="24">
        <v>2012</v>
      </c>
    </row>
    <row r="906" spans="2:6" x14ac:dyDescent="0.2">
      <c r="B906" s="23">
        <v>894</v>
      </c>
      <c r="C906" s="39"/>
      <c r="D906" s="26">
        <v>13608.736643418903</v>
      </c>
      <c r="E906" s="25">
        <v>0</v>
      </c>
      <c r="F906" s="24">
        <v>2011</v>
      </c>
    </row>
    <row r="907" spans="2:6" x14ac:dyDescent="0.2">
      <c r="B907" s="23">
        <v>895</v>
      </c>
      <c r="C907" s="39"/>
      <c r="D907" s="26">
        <v>781301.55610756529</v>
      </c>
      <c r="E907" s="25">
        <v>36.5</v>
      </c>
      <c r="F907" s="24">
        <v>2058</v>
      </c>
    </row>
    <row r="908" spans="2:6" x14ac:dyDescent="0.2">
      <c r="B908" s="23">
        <v>896</v>
      </c>
      <c r="C908" s="39"/>
      <c r="D908" s="26">
        <v>277478.8751875828</v>
      </c>
      <c r="E908" s="25">
        <v>26.5</v>
      </c>
      <c r="F908" s="24">
        <v>2048</v>
      </c>
    </row>
    <row r="909" spans="2:6" x14ac:dyDescent="0.2">
      <c r="B909" s="23">
        <v>897</v>
      </c>
      <c r="C909" s="39"/>
      <c r="D909" s="26">
        <v>13884.873420939613</v>
      </c>
      <c r="E909" s="25">
        <v>16.5</v>
      </c>
      <c r="F909" s="24">
        <v>2038</v>
      </c>
    </row>
    <row r="910" spans="2:6" x14ac:dyDescent="0.2">
      <c r="B910" s="23">
        <v>898</v>
      </c>
      <c r="C910" s="39"/>
      <c r="D910" s="26">
        <v>1.4649647897566269E-11</v>
      </c>
      <c r="E910" s="25">
        <v>0</v>
      </c>
      <c r="F910" s="24">
        <v>2013</v>
      </c>
    </row>
    <row r="911" spans="2:6" x14ac:dyDescent="0.2">
      <c r="B911" s="23">
        <v>899</v>
      </c>
      <c r="C911" s="39"/>
      <c r="D911" s="26">
        <v>297326.47103894199</v>
      </c>
      <c r="E911" s="25">
        <v>0</v>
      </c>
      <c r="F911" s="24">
        <v>2011</v>
      </c>
    </row>
    <row r="912" spans="2:6" x14ac:dyDescent="0.2">
      <c r="B912" s="23">
        <v>900</v>
      </c>
      <c r="C912" s="39"/>
      <c r="D912" s="26">
        <v>1799657.0258680601</v>
      </c>
      <c r="E912" s="25">
        <v>37.5</v>
      </c>
      <c r="F912" s="24">
        <v>2059</v>
      </c>
    </row>
    <row r="913" spans="2:6" x14ac:dyDescent="0.2">
      <c r="B913" s="23">
        <v>901</v>
      </c>
      <c r="C913" s="39"/>
      <c r="D913" s="26">
        <v>878613.20905825589</v>
      </c>
      <c r="E913" s="25">
        <v>27.5</v>
      </c>
      <c r="F913" s="24">
        <v>2049</v>
      </c>
    </row>
    <row r="914" spans="2:6" x14ac:dyDescent="0.2">
      <c r="B914" s="23">
        <v>902</v>
      </c>
      <c r="C914" s="39"/>
      <c r="D914" s="26">
        <v>69704.825947921374</v>
      </c>
      <c r="E914" s="25">
        <v>17.5</v>
      </c>
      <c r="F914" s="24">
        <v>2039</v>
      </c>
    </row>
    <row r="915" spans="2:6" x14ac:dyDescent="0.2">
      <c r="B915" s="23">
        <v>903</v>
      </c>
      <c r="C915" s="39"/>
      <c r="D915" s="26">
        <v>-7.4292578331255874E-11</v>
      </c>
      <c r="E915" s="25">
        <v>0</v>
      </c>
      <c r="F915" s="24">
        <v>2014</v>
      </c>
    </row>
    <row r="916" spans="2:6" x14ac:dyDescent="0.2">
      <c r="B916" s="23">
        <v>904</v>
      </c>
      <c r="C916" s="39"/>
      <c r="D916" s="26">
        <v>1013623.6434623301</v>
      </c>
      <c r="E916" s="25">
        <v>38.5</v>
      </c>
      <c r="F916" s="24">
        <v>2060</v>
      </c>
    </row>
    <row r="917" spans="2:6" x14ac:dyDescent="0.2">
      <c r="B917" s="23">
        <v>905</v>
      </c>
      <c r="C917" s="39"/>
      <c r="D917" s="26">
        <v>1316773.3822006416</v>
      </c>
      <c r="E917" s="25">
        <v>28.5</v>
      </c>
      <c r="F917" s="24">
        <v>2050</v>
      </c>
    </row>
    <row r="918" spans="2:6" x14ac:dyDescent="0.2">
      <c r="B918" s="23">
        <v>906</v>
      </c>
      <c r="C918" s="39"/>
      <c r="D918" s="26">
        <v>107422.10045980854</v>
      </c>
      <c r="E918" s="25">
        <v>18.5</v>
      </c>
      <c r="F918" s="24">
        <v>2040</v>
      </c>
    </row>
    <row r="919" spans="2:6" x14ac:dyDescent="0.2">
      <c r="B919" s="23">
        <v>907</v>
      </c>
      <c r="C919" s="39"/>
      <c r="D919" s="26">
        <v>-3.9653651474342474E-12</v>
      </c>
      <c r="E919" s="25">
        <v>0</v>
      </c>
      <c r="F919" s="24">
        <v>2015</v>
      </c>
    </row>
    <row r="920" spans="2:6" x14ac:dyDescent="0.2">
      <c r="B920" s="23">
        <v>908</v>
      </c>
      <c r="C920" s="39"/>
      <c r="D920" s="26">
        <v>1188036.7533005988</v>
      </c>
      <c r="E920" s="25">
        <v>39.5</v>
      </c>
      <c r="F920" s="24">
        <v>2061</v>
      </c>
    </row>
    <row r="921" spans="2:6" x14ac:dyDescent="0.2">
      <c r="B921" s="23">
        <v>909</v>
      </c>
      <c r="C921" s="39"/>
      <c r="D921" s="26">
        <v>418305.93531463016</v>
      </c>
      <c r="E921" s="25">
        <v>29.5</v>
      </c>
      <c r="F921" s="24">
        <v>2051</v>
      </c>
    </row>
    <row r="922" spans="2:6" x14ac:dyDescent="0.2">
      <c r="B922" s="23">
        <v>910</v>
      </c>
      <c r="C922" s="39"/>
      <c r="D922" s="26">
        <v>6473.0907975536902</v>
      </c>
      <c r="E922" s="25">
        <v>19.5</v>
      </c>
      <c r="F922" s="24">
        <v>2041</v>
      </c>
    </row>
    <row r="923" spans="2:6" x14ac:dyDescent="0.2">
      <c r="B923" s="23">
        <v>911</v>
      </c>
      <c r="C923" s="39"/>
      <c r="D923" s="26">
        <v>-3.823884665792267E-10</v>
      </c>
      <c r="E923" s="25">
        <v>0</v>
      </c>
      <c r="F923" s="24">
        <v>2016</v>
      </c>
    </row>
    <row r="924" spans="2:6" x14ac:dyDescent="0.2">
      <c r="B924" s="23">
        <v>912</v>
      </c>
      <c r="C924" s="39"/>
      <c r="D924" s="26">
        <v>624409.20259032538</v>
      </c>
      <c r="E924" s="25">
        <v>40.5</v>
      </c>
      <c r="F924" s="24">
        <v>2062</v>
      </c>
    </row>
    <row r="925" spans="2:6" x14ac:dyDescent="0.2">
      <c r="B925" s="23">
        <v>913</v>
      </c>
      <c r="C925" s="39"/>
      <c r="D925" s="26">
        <v>249240.82385090739</v>
      </c>
      <c r="E925" s="25">
        <v>30.5</v>
      </c>
      <c r="F925" s="24">
        <v>2052</v>
      </c>
    </row>
    <row r="926" spans="2:6" x14ac:dyDescent="0.2">
      <c r="B926" s="23">
        <v>914</v>
      </c>
      <c r="C926" s="39"/>
      <c r="D926" s="26">
        <v>3695.4745138070939</v>
      </c>
      <c r="E926" s="25">
        <v>20.5</v>
      </c>
      <c r="F926" s="24">
        <v>2042</v>
      </c>
    </row>
    <row r="927" spans="2:6" x14ac:dyDescent="0.2">
      <c r="B927" s="23">
        <v>915</v>
      </c>
      <c r="C927" s="39"/>
      <c r="D927" s="26">
        <v>3.9260419116471895E-11</v>
      </c>
      <c r="E927" s="25">
        <v>0</v>
      </c>
      <c r="F927" s="24">
        <v>2017</v>
      </c>
    </row>
    <row r="928" spans="2:6" x14ac:dyDescent="0.2">
      <c r="B928" s="23">
        <v>916</v>
      </c>
      <c r="C928" s="39"/>
      <c r="D928" s="26">
        <v>382486.86894078273</v>
      </c>
      <c r="E928" s="25">
        <v>41.5</v>
      </c>
      <c r="F928" s="24">
        <v>2063</v>
      </c>
    </row>
    <row r="929" spans="2:6" x14ac:dyDescent="0.2">
      <c r="B929" s="23">
        <v>917</v>
      </c>
      <c r="C929" s="39"/>
      <c r="D929" s="26">
        <v>223981.01876961184</v>
      </c>
      <c r="E929" s="25">
        <v>31.5</v>
      </c>
      <c r="F929" s="24">
        <v>2053</v>
      </c>
    </row>
    <row r="930" spans="2:6" x14ac:dyDescent="0.2">
      <c r="B930" s="23">
        <v>918</v>
      </c>
      <c r="C930" s="39"/>
      <c r="D930" s="26">
        <v>13807.812108090307</v>
      </c>
      <c r="E930" s="25">
        <v>21.5</v>
      </c>
      <c r="F930" s="24">
        <v>2043</v>
      </c>
    </row>
    <row r="931" spans="2:6" x14ac:dyDescent="0.2">
      <c r="B931" s="23">
        <v>919</v>
      </c>
      <c r="C931" s="39"/>
      <c r="D931" s="26">
        <v>-5.9765527839772422E-12</v>
      </c>
      <c r="E931" s="25">
        <v>0</v>
      </c>
      <c r="F931" s="24">
        <v>2018</v>
      </c>
    </row>
    <row r="932" spans="2:6" x14ac:dyDescent="0.2">
      <c r="B932" s="23">
        <v>920</v>
      </c>
      <c r="C932" s="39"/>
      <c r="D932" s="26">
        <v>7925.8868812361907</v>
      </c>
      <c r="E932" s="25">
        <v>0</v>
      </c>
      <c r="F932" s="24">
        <v>2013</v>
      </c>
    </row>
    <row r="933" spans="2:6" x14ac:dyDescent="0.2">
      <c r="B933" s="23">
        <v>921</v>
      </c>
      <c r="C933" s="39"/>
      <c r="D933" s="26">
        <v>272398.42701252177</v>
      </c>
      <c r="E933" s="25">
        <v>42.5</v>
      </c>
      <c r="F933" s="24">
        <v>2064</v>
      </c>
    </row>
    <row r="934" spans="2:6" x14ac:dyDescent="0.2">
      <c r="B934" s="23">
        <v>922</v>
      </c>
      <c r="C934" s="39"/>
      <c r="D934" s="26">
        <v>93817.776839741273</v>
      </c>
      <c r="E934" s="25">
        <v>32.5</v>
      </c>
      <c r="F934" s="24">
        <v>2054</v>
      </c>
    </row>
    <row r="935" spans="2:6" x14ac:dyDescent="0.2">
      <c r="B935" s="23">
        <v>923</v>
      </c>
      <c r="C935" s="39"/>
      <c r="D935" s="26">
        <v>1783.9427253560971</v>
      </c>
      <c r="E935" s="25">
        <v>22.5</v>
      </c>
      <c r="F935" s="24">
        <v>2044</v>
      </c>
    </row>
    <row r="936" spans="2:6" x14ac:dyDescent="0.2">
      <c r="B936" s="23">
        <v>924</v>
      </c>
      <c r="C936" s="39"/>
      <c r="D936" s="26">
        <v>11278.464393408241</v>
      </c>
      <c r="E936" s="25">
        <v>2.5</v>
      </c>
      <c r="F936" s="24">
        <v>2024</v>
      </c>
    </row>
    <row r="937" spans="2:6" x14ac:dyDescent="0.2">
      <c r="B937" s="23">
        <v>925</v>
      </c>
      <c r="C937" s="39"/>
      <c r="D937" s="26">
        <v>-8.977903053164482E-11</v>
      </c>
      <c r="E937" s="25">
        <v>0</v>
      </c>
      <c r="F937" s="24">
        <v>2019</v>
      </c>
    </row>
    <row r="938" spans="2:6" x14ac:dyDescent="0.2">
      <c r="B938" s="23">
        <v>926</v>
      </c>
      <c r="C938" s="39"/>
      <c r="D938" s="26">
        <v>7639.6584548503743</v>
      </c>
      <c r="E938" s="25">
        <v>0</v>
      </c>
      <c r="F938" s="24">
        <v>2014</v>
      </c>
    </row>
    <row r="939" spans="2:6" x14ac:dyDescent="0.2">
      <c r="B939" s="23">
        <v>927</v>
      </c>
      <c r="C939" s="39"/>
      <c r="D939" s="26">
        <v>292182.08246207144</v>
      </c>
      <c r="E939" s="25">
        <v>43.5</v>
      </c>
      <c r="F939" s="24">
        <v>2065</v>
      </c>
    </row>
    <row r="940" spans="2:6" x14ac:dyDescent="0.2">
      <c r="B940" s="23">
        <v>928</v>
      </c>
      <c r="C940" s="39"/>
      <c r="D940" s="26">
        <v>170941.16101377434</v>
      </c>
      <c r="E940" s="25">
        <v>33.5</v>
      </c>
      <c r="F940" s="24">
        <v>2055</v>
      </c>
    </row>
    <row r="941" spans="2:6" x14ac:dyDescent="0.2">
      <c r="B941" s="23">
        <v>929</v>
      </c>
      <c r="C941" s="39"/>
      <c r="D941" s="26">
        <v>7366.3632083050616</v>
      </c>
      <c r="E941" s="25">
        <v>3.5</v>
      </c>
      <c r="F941" s="24">
        <v>2025</v>
      </c>
    </row>
    <row r="942" spans="2:6" x14ac:dyDescent="0.2">
      <c r="B942" s="23">
        <v>930</v>
      </c>
      <c r="C942" s="39"/>
      <c r="D942" s="26">
        <v>1.8215359887108206E-11</v>
      </c>
      <c r="E942" s="25">
        <v>0</v>
      </c>
      <c r="F942" s="24">
        <v>2020</v>
      </c>
    </row>
    <row r="943" spans="2:6" x14ac:dyDescent="0.2">
      <c r="B943" s="23">
        <v>931</v>
      </c>
      <c r="C943" s="39"/>
      <c r="D943" s="26">
        <v>205152.99990937626</v>
      </c>
      <c r="E943" s="25">
        <v>44.5</v>
      </c>
      <c r="F943" s="24">
        <v>2066</v>
      </c>
    </row>
    <row r="944" spans="2:6" x14ac:dyDescent="0.2">
      <c r="B944" s="23">
        <v>932</v>
      </c>
      <c r="C944" s="39"/>
      <c r="D944" s="26">
        <v>176031.27957660751</v>
      </c>
      <c r="E944" s="25">
        <v>34.5</v>
      </c>
      <c r="F944" s="24">
        <v>2056</v>
      </c>
    </row>
    <row r="945" spans="2:6" x14ac:dyDescent="0.2">
      <c r="B945" s="23">
        <v>933</v>
      </c>
      <c r="C945" s="39"/>
      <c r="D945" s="26">
        <v>5174.7276002970611</v>
      </c>
      <c r="E945" s="25">
        <v>24.5</v>
      </c>
      <c r="F945" s="24">
        <v>2046</v>
      </c>
    </row>
    <row r="946" spans="2:6" x14ac:dyDescent="0.2">
      <c r="B946" s="23">
        <v>934</v>
      </c>
      <c r="C946" s="39"/>
      <c r="D946" s="26">
        <v>7825.2770198937797</v>
      </c>
      <c r="E946" s="25">
        <v>4.5</v>
      </c>
      <c r="F946" s="24">
        <v>2026</v>
      </c>
    </row>
    <row r="947" spans="2:6" x14ac:dyDescent="0.2">
      <c r="B947" s="23">
        <v>935</v>
      </c>
      <c r="C947" s="39"/>
      <c r="D947" s="26">
        <v>1.7462298274040222E-10</v>
      </c>
      <c r="E947" s="25">
        <v>0</v>
      </c>
      <c r="F947" s="24">
        <v>2021</v>
      </c>
    </row>
    <row r="948" spans="2:6" x14ac:dyDescent="0.2">
      <c r="B948" s="23">
        <v>936</v>
      </c>
      <c r="C948" s="39"/>
      <c r="D948" s="26">
        <v>-77.273520233771023</v>
      </c>
      <c r="E948" s="25">
        <v>0</v>
      </c>
      <c r="F948" s="24">
        <v>2016</v>
      </c>
    </row>
    <row r="949" spans="2:6" x14ac:dyDescent="0.2">
      <c r="B949" s="23">
        <v>937</v>
      </c>
      <c r="C949" s="39"/>
      <c r="D949" s="26">
        <v>145409.10606422229</v>
      </c>
      <c r="E949" s="25">
        <v>45.5</v>
      </c>
      <c r="F949" s="24">
        <v>2067</v>
      </c>
    </row>
    <row r="950" spans="2:6" x14ac:dyDescent="0.2">
      <c r="B950" s="23">
        <v>938</v>
      </c>
      <c r="C950" s="39"/>
      <c r="D950" s="26">
        <v>96692.023639887106</v>
      </c>
      <c r="E950" s="25">
        <v>35.5</v>
      </c>
      <c r="F950" s="24">
        <v>2057</v>
      </c>
    </row>
    <row r="951" spans="2:6" x14ac:dyDescent="0.2">
      <c r="B951" s="23">
        <v>939</v>
      </c>
      <c r="C951" s="39"/>
      <c r="D951" s="26">
        <v>316725.83979464415</v>
      </c>
      <c r="E951" s="25">
        <v>46.5</v>
      </c>
      <c r="F951" s="24">
        <v>2068</v>
      </c>
    </row>
    <row r="952" spans="2:6" x14ac:dyDescent="0.2">
      <c r="B952" s="23">
        <v>940</v>
      </c>
      <c r="C952" s="39"/>
      <c r="D952" s="26">
        <v>64791.062441056827</v>
      </c>
      <c r="E952" s="25">
        <v>36.5</v>
      </c>
      <c r="F952" s="24">
        <v>2058</v>
      </c>
    </row>
    <row r="953" spans="2:6" x14ac:dyDescent="0.2">
      <c r="B953" s="23">
        <v>941</v>
      </c>
      <c r="C953" s="39"/>
      <c r="D953" s="26">
        <v>958.7047940706907</v>
      </c>
      <c r="E953" s="25">
        <v>26.5</v>
      </c>
      <c r="F953" s="24">
        <v>2048</v>
      </c>
    </row>
    <row r="954" spans="2:6" x14ac:dyDescent="0.2">
      <c r="B954" s="23">
        <v>942</v>
      </c>
      <c r="C954" s="39"/>
      <c r="D954" s="26">
        <v>246734.65617065504</v>
      </c>
      <c r="E954" s="25">
        <v>47.5</v>
      </c>
      <c r="F954" s="24">
        <v>2069</v>
      </c>
    </row>
    <row r="955" spans="2:6" x14ac:dyDescent="0.2">
      <c r="B955" s="23">
        <v>943</v>
      </c>
      <c r="C955" s="39"/>
      <c r="D955" s="26">
        <v>40513.61015435739</v>
      </c>
      <c r="E955" s="25">
        <v>37.5</v>
      </c>
      <c r="F955" s="24">
        <v>2059</v>
      </c>
    </row>
    <row r="956" spans="2:6" x14ac:dyDescent="0.2">
      <c r="B956" s="23">
        <v>944</v>
      </c>
      <c r="C956" s="39"/>
      <c r="D956" s="26">
        <v>493.14047743683295</v>
      </c>
      <c r="E956" s="25">
        <v>27.5</v>
      </c>
      <c r="F956" s="24">
        <v>2049</v>
      </c>
    </row>
    <row r="957" spans="2:6" x14ac:dyDescent="0.2">
      <c r="B957" s="23">
        <v>945</v>
      </c>
      <c r="C957" s="39"/>
      <c r="D957" s="26">
        <v>6316.8430960727856</v>
      </c>
      <c r="E957" s="25">
        <v>2.5</v>
      </c>
      <c r="F957" s="24">
        <v>2024</v>
      </c>
    </row>
    <row r="958" spans="2:6" x14ac:dyDescent="0.2">
      <c r="B958" s="23">
        <v>946</v>
      </c>
      <c r="C958" s="39"/>
      <c r="D958" s="26">
        <v>-1.7425918485969308E-12</v>
      </c>
      <c r="E958" s="25">
        <v>0</v>
      </c>
      <c r="F958" s="24">
        <v>2020</v>
      </c>
    </row>
    <row r="959" spans="2:6" x14ac:dyDescent="0.2">
      <c r="B959" s="23">
        <v>947</v>
      </c>
      <c r="C959" s="39"/>
      <c r="D959" s="26">
        <v>2540875.9302864373</v>
      </c>
      <c r="E959" s="25">
        <v>48.5</v>
      </c>
      <c r="F959" s="24">
        <v>2070</v>
      </c>
    </row>
    <row r="960" spans="2:6" x14ac:dyDescent="0.2">
      <c r="B960" s="23">
        <v>948</v>
      </c>
      <c r="C960" s="39"/>
      <c r="D960" s="26">
        <v>1527881.4404291809</v>
      </c>
      <c r="E960" s="25">
        <v>38.5</v>
      </c>
      <c r="F960" s="24">
        <v>2060</v>
      </c>
    </row>
    <row r="961" spans="2:6" x14ac:dyDescent="0.2">
      <c r="B961" s="23">
        <v>949</v>
      </c>
      <c r="C961" s="39"/>
      <c r="D961" s="26">
        <v>109409.50016374048</v>
      </c>
      <c r="E961" s="25">
        <v>28.5</v>
      </c>
      <c r="F961" s="24">
        <v>2050</v>
      </c>
    </row>
    <row r="962" spans="2:6" x14ac:dyDescent="0.2">
      <c r="B962" s="23">
        <v>950</v>
      </c>
      <c r="C962" s="39"/>
      <c r="D962" s="26">
        <v>57250.002619263716</v>
      </c>
      <c r="E962" s="25">
        <v>23.5</v>
      </c>
      <c r="F962" s="24">
        <v>2045</v>
      </c>
    </row>
    <row r="963" spans="2:6" x14ac:dyDescent="0.2">
      <c r="B963" s="23">
        <v>951</v>
      </c>
      <c r="C963" s="39"/>
      <c r="D963" s="26">
        <v>3078.7919095410325</v>
      </c>
      <c r="E963" s="25">
        <v>8.5</v>
      </c>
      <c r="F963" s="24">
        <v>2030</v>
      </c>
    </row>
    <row r="964" spans="2:6" x14ac:dyDescent="0.2">
      <c r="B964" s="23">
        <v>952</v>
      </c>
      <c r="C964" s="39"/>
      <c r="D964" s="26">
        <v>48047.669228859711</v>
      </c>
      <c r="E964" s="25">
        <v>3.5</v>
      </c>
      <c r="F964" s="24">
        <v>2025</v>
      </c>
    </row>
    <row r="965" spans="2:6" x14ac:dyDescent="0.2">
      <c r="B965" s="23">
        <v>953</v>
      </c>
      <c r="C965" s="39"/>
      <c r="D965" s="26">
        <v>74404.175160000101</v>
      </c>
      <c r="E965" s="25">
        <v>0</v>
      </c>
      <c r="F965" s="24">
        <v>2020</v>
      </c>
    </row>
    <row r="966" spans="2:6" x14ac:dyDescent="0.2">
      <c r="B966" s="23">
        <v>954</v>
      </c>
      <c r="C966" s="39"/>
      <c r="D966" s="26">
        <v>3883696.1722946167</v>
      </c>
      <c r="E966" s="25">
        <v>48.5</v>
      </c>
      <c r="F966" s="24">
        <v>2070</v>
      </c>
    </row>
    <row r="967" spans="2:6" x14ac:dyDescent="0.2">
      <c r="B967" s="23">
        <v>955</v>
      </c>
      <c r="C967" s="39"/>
      <c r="D967" s="26">
        <v>1551738.0076211095</v>
      </c>
      <c r="E967" s="25">
        <v>38.5</v>
      </c>
      <c r="F967" s="24">
        <v>2060</v>
      </c>
    </row>
    <row r="968" spans="2:6" x14ac:dyDescent="0.2">
      <c r="B968" s="23">
        <v>956</v>
      </c>
      <c r="C968" s="39"/>
      <c r="D968" s="26">
        <v>433884.91844546795</v>
      </c>
      <c r="E968" s="25">
        <v>23.5</v>
      </c>
      <c r="F968" s="24">
        <v>2045</v>
      </c>
    </row>
    <row r="969" spans="2:6" x14ac:dyDescent="0.2">
      <c r="B969" s="23">
        <v>957</v>
      </c>
      <c r="C969" s="39"/>
      <c r="D969" s="26">
        <v>56.691101296350553</v>
      </c>
      <c r="E969" s="25">
        <v>8.5</v>
      </c>
      <c r="F969" s="24">
        <v>2030</v>
      </c>
    </row>
    <row r="970" spans="2:6" x14ac:dyDescent="0.2">
      <c r="B970" s="23">
        <v>958</v>
      </c>
      <c r="C970" s="39"/>
      <c r="D970" s="26">
        <v>279.37765159793344</v>
      </c>
      <c r="E970" s="25">
        <v>3.5</v>
      </c>
      <c r="F970" s="24">
        <v>2025</v>
      </c>
    </row>
    <row r="971" spans="2:6" x14ac:dyDescent="0.2">
      <c r="B971" s="23">
        <v>959</v>
      </c>
      <c r="C971" s="39"/>
      <c r="D971" s="26">
        <v>86116.289723226801</v>
      </c>
      <c r="E971" s="25">
        <v>0</v>
      </c>
      <c r="F971" s="24">
        <v>2020</v>
      </c>
    </row>
    <row r="972" spans="2:6" x14ac:dyDescent="0.2">
      <c r="B972" s="23">
        <v>960</v>
      </c>
      <c r="C972" s="39"/>
      <c r="D972" s="26">
        <v>2192869.7878861725</v>
      </c>
      <c r="E972" s="25">
        <v>48.5</v>
      </c>
      <c r="F972" s="24">
        <v>2070</v>
      </c>
    </row>
    <row r="973" spans="2:6" x14ac:dyDescent="0.2">
      <c r="B973" s="23">
        <v>961</v>
      </c>
      <c r="C973" s="39"/>
      <c r="D973" s="26">
        <v>913577.93718593568</v>
      </c>
      <c r="E973" s="25">
        <v>38.5</v>
      </c>
      <c r="F973" s="24">
        <v>2060</v>
      </c>
    </row>
    <row r="974" spans="2:6" x14ac:dyDescent="0.2">
      <c r="B974" s="23">
        <v>962</v>
      </c>
      <c r="C974" s="39"/>
      <c r="D974" s="26">
        <v>5523.0276822070591</v>
      </c>
      <c r="E974" s="25">
        <v>28.5</v>
      </c>
      <c r="F974" s="24">
        <v>2050</v>
      </c>
    </row>
    <row r="975" spans="2:6" x14ac:dyDescent="0.2">
      <c r="B975" s="23">
        <v>963</v>
      </c>
      <c r="C975" s="39"/>
      <c r="D975" s="26">
        <v>212094.83076303639</v>
      </c>
      <c r="E975" s="25">
        <v>23.5</v>
      </c>
      <c r="F975" s="24">
        <v>2045</v>
      </c>
    </row>
    <row r="976" spans="2:6" x14ac:dyDescent="0.2">
      <c r="B976" s="23">
        <v>964</v>
      </c>
      <c r="C976" s="39"/>
      <c r="D976" s="26">
        <v>9969.3256950000068</v>
      </c>
      <c r="E976" s="25">
        <v>18.5</v>
      </c>
      <c r="F976" s="24">
        <v>2040</v>
      </c>
    </row>
    <row r="977" spans="2:6" x14ac:dyDescent="0.2">
      <c r="B977" s="23">
        <v>965</v>
      </c>
      <c r="C977" s="39"/>
      <c r="D977" s="26">
        <v>14773.263970091939</v>
      </c>
      <c r="E977" s="25">
        <v>8.5</v>
      </c>
      <c r="F977" s="24">
        <v>2030</v>
      </c>
    </row>
    <row r="978" spans="2:6" x14ac:dyDescent="0.2">
      <c r="B978" s="23">
        <v>966</v>
      </c>
      <c r="C978" s="39"/>
      <c r="D978" s="26">
        <v>136100.61690242402</v>
      </c>
      <c r="E978" s="25">
        <v>3.5</v>
      </c>
      <c r="F978" s="24">
        <v>2025</v>
      </c>
    </row>
    <row r="979" spans="2:6" x14ac:dyDescent="0.2">
      <c r="B979" s="23">
        <v>967</v>
      </c>
      <c r="C979" s="39"/>
      <c r="D979" s="26">
        <v>7844.5637328124139</v>
      </c>
      <c r="E979" s="25">
        <v>0</v>
      </c>
      <c r="F979" s="24">
        <v>2020</v>
      </c>
    </row>
    <row r="980" spans="2:6" x14ac:dyDescent="0.2">
      <c r="B980" s="23">
        <v>968</v>
      </c>
      <c r="C980" s="39"/>
      <c r="D980" s="26">
        <v>13508.704999999958</v>
      </c>
      <c r="E980" s="25">
        <v>48.5</v>
      </c>
      <c r="F980" s="24">
        <v>2070</v>
      </c>
    </row>
    <row r="981" spans="2:6" x14ac:dyDescent="0.2">
      <c r="B981" s="23">
        <v>969</v>
      </c>
      <c r="C981" s="39"/>
      <c r="D981" s="26">
        <v>10645.50602500001</v>
      </c>
      <c r="E981" s="25">
        <v>38.5</v>
      </c>
      <c r="F981" s="24">
        <v>2060</v>
      </c>
    </row>
    <row r="982" spans="2:6" x14ac:dyDescent="0.2">
      <c r="B982" s="23">
        <v>970</v>
      </c>
      <c r="C982" s="39"/>
      <c r="D982" s="26">
        <v>-305.20672000000195</v>
      </c>
      <c r="E982" s="25">
        <v>23.5</v>
      </c>
      <c r="F982" s="24">
        <v>2045</v>
      </c>
    </row>
    <row r="983" spans="2:6" x14ac:dyDescent="0.2">
      <c r="B983" s="23">
        <v>971</v>
      </c>
      <c r="C983" s="39"/>
      <c r="D983" s="26">
        <v>1896.9174000000057</v>
      </c>
      <c r="E983" s="25">
        <v>3.5</v>
      </c>
      <c r="F983" s="24">
        <v>2025</v>
      </c>
    </row>
    <row r="984" spans="2:6" x14ac:dyDescent="0.2">
      <c r="B984" s="23">
        <v>972</v>
      </c>
      <c r="C984" s="39"/>
      <c r="D984" s="26">
        <v>332908.79558422789</v>
      </c>
      <c r="E984" s="25">
        <v>48.5</v>
      </c>
      <c r="F984" s="24">
        <v>2070</v>
      </c>
    </row>
    <row r="985" spans="2:6" x14ac:dyDescent="0.2">
      <c r="B985" s="23">
        <v>973</v>
      </c>
      <c r="C985" s="39"/>
      <c r="D985" s="26">
        <v>64145.661189325154</v>
      </c>
      <c r="E985" s="25">
        <v>38.5</v>
      </c>
      <c r="F985" s="24">
        <v>2060</v>
      </c>
    </row>
    <row r="986" spans="2:6" x14ac:dyDescent="0.2">
      <c r="B986" s="23">
        <v>974</v>
      </c>
      <c r="C986" s="39"/>
      <c r="D986" s="26">
        <v>18830.017023904016</v>
      </c>
      <c r="E986" s="25">
        <v>28.5</v>
      </c>
      <c r="F986" s="24">
        <v>2050</v>
      </c>
    </row>
    <row r="987" spans="2:6" x14ac:dyDescent="0.2">
      <c r="B987" s="23">
        <v>975</v>
      </c>
      <c r="C987" s="39"/>
      <c r="D987" s="26">
        <v>4496.8904399999883</v>
      </c>
      <c r="E987" s="25">
        <v>23.5</v>
      </c>
      <c r="F987" s="24">
        <v>2045</v>
      </c>
    </row>
    <row r="988" spans="2:6" x14ac:dyDescent="0.2">
      <c r="B988" s="23">
        <v>976</v>
      </c>
      <c r="C988" s="39"/>
      <c r="D988" s="26">
        <v>306.60763583244625</v>
      </c>
      <c r="E988" s="25">
        <v>3.5</v>
      </c>
      <c r="F988" s="24">
        <v>2025</v>
      </c>
    </row>
    <row r="989" spans="2:6" x14ac:dyDescent="0.2">
      <c r="B989" s="23">
        <v>977</v>
      </c>
      <c r="C989" s="39"/>
      <c r="D989" s="26">
        <v>3880.6013518557884</v>
      </c>
      <c r="E989" s="25">
        <v>0</v>
      </c>
      <c r="F989" s="24">
        <v>2020</v>
      </c>
    </row>
    <row r="990" spans="2:6" x14ac:dyDescent="0.2">
      <c r="B990" s="23">
        <v>978</v>
      </c>
      <c r="C990" s="39"/>
      <c r="D990" s="26">
        <v>25906.326720400248</v>
      </c>
      <c r="E990" s="25">
        <v>48.5</v>
      </c>
      <c r="F990" s="24">
        <v>2070</v>
      </c>
    </row>
    <row r="991" spans="2:6" x14ac:dyDescent="0.2">
      <c r="B991" s="23">
        <v>979</v>
      </c>
      <c r="C991" s="39"/>
      <c r="D991" s="26">
        <v>12218.968030499993</v>
      </c>
      <c r="E991" s="25">
        <v>38.5</v>
      </c>
      <c r="F991" s="24">
        <v>2060</v>
      </c>
    </row>
    <row r="992" spans="2:6" x14ac:dyDescent="0.2">
      <c r="B992" s="23">
        <v>980</v>
      </c>
      <c r="C992" s="39"/>
      <c r="D992" s="26">
        <v>7862.4572600000538</v>
      </c>
      <c r="E992" s="25">
        <v>28.5</v>
      </c>
      <c r="F992" s="24">
        <v>2050</v>
      </c>
    </row>
    <row r="993" spans="2:6" x14ac:dyDescent="0.2">
      <c r="B993" s="23">
        <v>981</v>
      </c>
      <c r="C993" s="39"/>
      <c r="D993" s="26">
        <v>78.560067599999456</v>
      </c>
      <c r="E993" s="25">
        <v>23.5</v>
      </c>
      <c r="F993" s="24">
        <v>2045</v>
      </c>
    </row>
    <row r="994" spans="2:6" x14ac:dyDescent="0.2">
      <c r="B994" s="23">
        <v>982</v>
      </c>
      <c r="C994" s="39"/>
      <c r="D994" s="26">
        <v>4058.4237260000082</v>
      </c>
      <c r="E994" s="25">
        <v>3.5</v>
      </c>
      <c r="F994" s="24">
        <v>2025</v>
      </c>
    </row>
    <row r="995" spans="2:6" x14ac:dyDescent="0.2">
      <c r="B995" s="23">
        <v>983</v>
      </c>
      <c r="C995" s="39"/>
      <c r="D995" s="26">
        <v>271.75749999999971</v>
      </c>
      <c r="E995" s="25">
        <v>0</v>
      </c>
      <c r="F995" s="24">
        <v>2020</v>
      </c>
    </row>
    <row r="996" spans="2:6" x14ac:dyDescent="0.2">
      <c r="B996" s="23">
        <v>984</v>
      </c>
      <c r="C996" s="39"/>
      <c r="D996" s="26">
        <v>40995.810947908089</v>
      </c>
      <c r="E996" s="25">
        <v>48.5</v>
      </c>
      <c r="F996" s="24">
        <v>2070</v>
      </c>
    </row>
    <row r="997" spans="2:6" x14ac:dyDescent="0.2">
      <c r="B997" s="23">
        <v>985</v>
      </c>
      <c r="C997" s="39"/>
      <c r="D997" s="26">
        <v>15188.595835594926</v>
      </c>
      <c r="E997" s="25">
        <v>38.5</v>
      </c>
      <c r="F997" s="24">
        <v>2060</v>
      </c>
    </row>
    <row r="998" spans="2:6" x14ac:dyDescent="0.2">
      <c r="B998" s="23">
        <v>986</v>
      </c>
      <c r="C998" s="39"/>
      <c r="D998" s="26">
        <v>262.91147560522222</v>
      </c>
      <c r="E998" s="25">
        <v>28.5</v>
      </c>
      <c r="F998" s="24">
        <v>2050</v>
      </c>
    </row>
    <row r="999" spans="2:6" x14ac:dyDescent="0.2">
      <c r="B999" s="23">
        <v>987</v>
      </c>
      <c r="C999" s="39"/>
      <c r="D999" s="26">
        <v>2708.2692000000388</v>
      </c>
      <c r="E999" s="25">
        <v>3.5</v>
      </c>
      <c r="F999" s="24">
        <v>2025</v>
      </c>
    </row>
    <row r="1000" spans="2:6" x14ac:dyDescent="0.2">
      <c r="B1000" s="23">
        <v>988</v>
      </c>
      <c r="C1000" s="39"/>
      <c r="D1000" s="26">
        <v>23013.345374085708</v>
      </c>
      <c r="E1000" s="25">
        <v>15.5</v>
      </c>
      <c r="F1000" s="24">
        <v>2037</v>
      </c>
    </row>
    <row r="1001" spans="2:6" x14ac:dyDescent="0.2">
      <c r="B1001" s="23">
        <v>989</v>
      </c>
      <c r="C1001" s="39"/>
      <c r="D1001" s="26">
        <v>6940.8067985874877</v>
      </c>
      <c r="E1001" s="25">
        <v>0</v>
      </c>
      <c r="F1001" s="24">
        <v>2012</v>
      </c>
    </row>
    <row r="1002" spans="2:6" x14ac:dyDescent="0.2">
      <c r="B1002" s="23">
        <v>990</v>
      </c>
      <c r="C1002" s="39"/>
      <c r="D1002" s="26">
        <v>-6.8406986194057398E-10</v>
      </c>
      <c r="E1002" s="25">
        <v>0</v>
      </c>
      <c r="F1002" s="24">
        <v>2017</v>
      </c>
    </row>
    <row r="1003" spans="2:6" x14ac:dyDescent="0.2">
      <c r="B1003" s="23">
        <v>991</v>
      </c>
      <c r="C1003" s="39"/>
      <c r="D1003" s="26">
        <v>2.4779751710593702E-10</v>
      </c>
      <c r="E1003" s="25">
        <v>0</v>
      </c>
      <c r="F1003" s="24">
        <v>2018</v>
      </c>
    </row>
    <row r="1004" spans="2:6" x14ac:dyDescent="0.2">
      <c r="B1004" s="23">
        <v>992</v>
      </c>
      <c r="C1004" s="39"/>
      <c r="D1004" s="26">
        <v>-1.4675292186439036E-10</v>
      </c>
      <c r="E1004" s="25">
        <v>0</v>
      </c>
      <c r="F1004" s="24">
        <v>2019</v>
      </c>
    </row>
    <row r="1005" spans="2:6" x14ac:dyDescent="0.2">
      <c r="B1005" s="23">
        <v>993</v>
      </c>
      <c r="C1005" s="39"/>
      <c r="D1005" s="26">
        <v>-1.3485550880432128E-9</v>
      </c>
      <c r="E1005" s="25">
        <v>0</v>
      </c>
      <c r="F1005" s="24">
        <v>2020</v>
      </c>
    </row>
    <row r="1006" spans="2:6" x14ac:dyDescent="0.2">
      <c r="B1006" s="23">
        <v>994</v>
      </c>
      <c r="C1006" s="39"/>
      <c r="D1006" s="26">
        <v>-6.9849193096160889E-10</v>
      </c>
      <c r="E1006" s="25">
        <v>0</v>
      </c>
      <c r="F1006" s="24">
        <v>2021</v>
      </c>
    </row>
    <row r="1007" spans="2:6" x14ac:dyDescent="0.2">
      <c r="B1007" s="23">
        <v>995</v>
      </c>
      <c r="C1007" s="39"/>
      <c r="D1007" s="26">
        <v>-37774.225976474932</v>
      </c>
      <c r="E1007" s="25">
        <v>0.5</v>
      </c>
      <c r="F1007" s="24">
        <v>2022</v>
      </c>
    </row>
    <row r="1008" spans="2:6" x14ac:dyDescent="0.2">
      <c r="B1008" s="23">
        <v>996</v>
      </c>
      <c r="C1008" s="39"/>
      <c r="D1008" s="26">
        <v>-161745.38008503849</v>
      </c>
      <c r="E1008" s="25">
        <v>1.5</v>
      </c>
      <c r="F1008" s="24">
        <v>2023</v>
      </c>
    </row>
    <row r="1009" spans="2:6" x14ac:dyDescent="0.2">
      <c r="B1009" s="23">
        <v>997</v>
      </c>
      <c r="C1009" s="39"/>
      <c r="D1009" s="26">
        <v>-155486.13614144735</v>
      </c>
      <c r="E1009" s="25">
        <v>2.5</v>
      </c>
      <c r="F1009" s="24">
        <v>2024</v>
      </c>
    </row>
    <row r="1010" spans="2:6" x14ac:dyDescent="0.2">
      <c r="B1010" s="23">
        <v>998</v>
      </c>
      <c r="C1010" s="39"/>
      <c r="D1010" s="26">
        <v>-81883.978549382649</v>
      </c>
      <c r="E1010" s="25">
        <v>3.5</v>
      </c>
      <c r="F1010" s="24">
        <v>2025</v>
      </c>
    </row>
    <row r="1011" spans="2:6" x14ac:dyDescent="0.2">
      <c r="B1011" s="23">
        <v>999</v>
      </c>
      <c r="C1011" s="39"/>
      <c r="D1011" s="26">
        <v>-239270.23228190187</v>
      </c>
      <c r="E1011" s="25">
        <v>4.5</v>
      </c>
      <c r="F1011" s="24">
        <v>2026</v>
      </c>
    </row>
    <row r="1012" spans="2:6" x14ac:dyDescent="0.2">
      <c r="B1012" s="23">
        <v>1000</v>
      </c>
      <c r="C1012" s="39"/>
      <c r="D1012" s="26">
        <v>-3.688418221078813E-9</v>
      </c>
      <c r="E1012" s="25">
        <v>0</v>
      </c>
      <c r="F1012" s="24">
        <v>2017</v>
      </c>
    </row>
    <row r="1013" spans="2:6" x14ac:dyDescent="0.2">
      <c r="B1013" s="23">
        <v>1001</v>
      </c>
      <c r="C1013" s="39"/>
      <c r="D1013" s="26">
        <v>-3.6421283893287183E-9</v>
      </c>
      <c r="E1013" s="25">
        <v>0</v>
      </c>
      <c r="F1013" s="24">
        <v>2018</v>
      </c>
    </row>
    <row r="1014" spans="2:6" x14ac:dyDescent="0.2">
      <c r="B1014" s="23">
        <v>1002</v>
      </c>
      <c r="C1014" s="39"/>
      <c r="D1014" s="26">
        <v>8.790632709860803E-10</v>
      </c>
      <c r="E1014" s="25">
        <v>0</v>
      </c>
      <c r="F1014" s="24">
        <v>2019</v>
      </c>
    </row>
    <row r="1015" spans="2:6" x14ac:dyDescent="0.2">
      <c r="B1015" s="23">
        <v>1003</v>
      </c>
      <c r="C1015" s="39"/>
      <c r="D1015" s="26">
        <v>-2.803746610879898E-9</v>
      </c>
      <c r="E1015" s="25">
        <v>0</v>
      </c>
      <c r="F1015" s="24">
        <v>2020</v>
      </c>
    </row>
    <row r="1016" spans="2:6" x14ac:dyDescent="0.2">
      <c r="B1016" s="23">
        <v>1004</v>
      </c>
      <c r="C1016" s="39"/>
      <c r="D1016" s="26">
        <v>-1.0477378964424133E-9</v>
      </c>
      <c r="E1016" s="25">
        <v>0</v>
      </c>
      <c r="F1016" s="24">
        <v>2021</v>
      </c>
    </row>
    <row r="1017" spans="2:6" x14ac:dyDescent="0.2">
      <c r="B1017" s="23">
        <v>1005</v>
      </c>
      <c r="C1017" s="39"/>
      <c r="D1017" s="26">
        <v>-165855.5774770265</v>
      </c>
      <c r="E1017" s="25">
        <v>21.5</v>
      </c>
      <c r="F1017" s="24">
        <v>2043</v>
      </c>
    </row>
    <row r="1018" spans="2:6" x14ac:dyDescent="0.2">
      <c r="B1018" s="23">
        <v>1006</v>
      </c>
      <c r="C1018" s="39"/>
      <c r="D1018" s="26">
        <v>2.2499880287796215E-12</v>
      </c>
      <c r="E1018" s="25">
        <v>0</v>
      </c>
      <c r="F1018" s="24">
        <v>2019</v>
      </c>
    </row>
    <row r="1019" spans="2:6" x14ac:dyDescent="0.2">
      <c r="B1019" s="23">
        <v>1007</v>
      </c>
      <c r="C1019" s="39"/>
      <c r="D1019" s="26">
        <v>-4.0297891246154904E-11</v>
      </c>
      <c r="E1019" s="25">
        <v>0</v>
      </c>
      <c r="F1019" s="24">
        <v>2020</v>
      </c>
    </row>
    <row r="1020" spans="2:6" x14ac:dyDescent="0.2">
      <c r="B1020" s="23">
        <v>1008</v>
      </c>
      <c r="C1020" s="39"/>
      <c r="D1020" s="26">
        <v>1.5916157281026244E-11</v>
      </c>
      <c r="E1020" s="25">
        <v>0</v>
      </c>
      <c r="F1020" s="24">
        <v>2021</v>
      </c>
    </row>
    <row r="1021" spans="2:6" x14ac:dyDescent="0.2">
      <c r="B1021" s="23">
        <v>1009</v>
      </c>
      <c r="C1021" s="39"/>
      <c r="D1021" s="26">
        <v>-636.86429676023181</v>
      </c>
      <c r="E1021" s="25">
        <v>0.5</v>
      </c>
      <c r="F1021" s="24">
        <v>2022</v>
      </c>
    </row>
    <row r="1022" spans="2:6" x14ac:dyDescent="0.2">
      <c r="B1022" s="23">
        <v>1010</v>
      </c>
      <c r="C1022" s="39"/>
      <c r="D1022" s="26">
        <v>-888.9167829609587</v>
      </c>
      <c r="E1022" s="25">
        <v>1.5</v>
      </c>
      <c r="F1022" s="24">
        <v>2023</v>
      </c>
    </row>
    <row r="1023" spans="2:6" x14ac:dyDescent="0.2">
      <c r="B1023" s="23">
        <v>1011</v>
      </c>
      <c r="C1023" s="39"/>
      <c r="D1023" s="26">
        <v>-1472.1123563885394</v>
      </c>
      <c r="E1023" s="25">
        <v>2.5</v>
      </c>
      <c r="F1023" s="24">
        <v>2024</v>
      </c>
    </row>
    <row r="1024" spans="2:6" x14ac:dyDescent="0.2">
      <c r="B1024" s="23">
        <v>1012</v>
      </c>
      <c r="C1024" s="39"/>
      <c r="D1024" s="26">
        <v>4.6631394070573155E-12</v>
      </c>
      <c r="E1024" s="25">
        <v>0</v>
      </c>
      <c r="F1024" s="24">
        <v>2019</v>
      </c>
    </row>
    <row r="1025" spans="2:6" x14ac:dyDescent="0.2">
      <c r="B1025" s="23">
        <v>1013</v>
      </c>
      <c r="C1025" s="39"/>
      <c r="D1025" s="26">
        <v>-1245.8015081571593</v>
      </c>
      <c r="E1025" s="25">
        <v>3.5</v>
      </c>
      <c r="F1025" s="24">
        <v>2025</v>
      </c>
    </row>
    <row r="1026" spans="2:6" x14ac:dyDescent="0.2">
      <c r="B1026" s="23">
        <v>1014</v>
      </c>
      <c r="C1026" s="39"/>
      <c r="D1026" s="26">
        <v>-3.6316123441793023E-12</v>
      </c>
      <c r="E1026" s="25">
        <v>0</v>
      </c>
      <c r="F1026" s="24">
        <v>2020</v>
      </c>
    </row>
    <row r="1027" spans="2:6" x14ac:dyDescent="0.2">
      <c r="B1027" s="23">
        <v>1015</v>
      </c>
      <c r="C1027" s="39"/>
      <c r="D1027" s="26">
        <v>-3321.9964435423972</v>
      </c>
      <c r="E1027" s="25">
        <v>4.5</v>
      </c>
      <c r="F1027" s="24">
        <v>2026</v>
      </c>
    </row>
    <row r="1028" spans="2:6" x14ac:dyDescent="0.2">
      <c r="B1028" s="23">
        <v>1016</v>
      </c>
      <c r="C1028" s="39"/>
      <c r="D1028" s="26">
        <v>-1.8189894035458565E-12</v>
      </c>
      <c r="E1028" s="25">
        <v>0</v>
      </c>
      <c r="F1028" s="24">
        <v>2021</v>
      </c>
    </row>
    <row r="1029" spans="2:6" x14ac:dyDescent="0.2">
      <c r="B1029" s="23">
        <v>1017</v>
      </c>
      <c r="C1029" s="39"/>
      <c r="D1029" s="26">
        <v>-13258.34386604614</v>
      </c>
      <c r="E1029" s="25">
        <v>5.5</v>
      </c>
      <c r="F1029" s="24">
        <v>2027</v>
      </c>
    </row>
    <row r="1030" spans="2:6" x14ac:dyDescent="0.2">
      <c r="B1030" s="23">
        <v>1018</v>
      </c>
      <c r="C1030" s="39"/>
      <c r="D1030" s="26">
        <v>-1194.0693821165805</v>
      </c>
      <c r="E1030" s="25">
        <v>0.5</v>
      </c>
      <c r="F1030" s="24">
        <v>2022</v>
      </c>
    </row>
    <row r="1031" spans="2:6" x14ac:dyDescent="0.2">
      <c r="B1031" s="23">
        <v>1019</v>
      </c>
      <c r="C1031" s="39"/>
      <c r="D1031" s="26">
        <v>-3938.6217233941425</v>
      </c>
      <c r="E1031" s="25">
        <v>6.5</v>
      </c>
      <c r="F1031" s="24">
        <v>2028</v>
      </c>
    </row>
    <row r="1032" spans="2:6" x14ac:dyDescent="0.2">
      <c r="B1032" s="23">
        <v>1020</v>
      </c>
      <c r="C1032" s="39"/>
      <c r="D1032" s="26">
        <v>-2464.7504799724557</v>
      </c>
      <c r="E1032" s="25">
        <v>1.5</v>
      </c>
      <c r="F1032" s="24">
        <v>2023</v>
      </c>
    </row>
    <row r="1033" spans="2:6" x14ac:dyDescent="0.2">
      <c r="B1033" s="23">
        <v>1021</v>
      </c>
      <c r="C1033" s="39"/>
      <c r="D1033" s="26">
        <v>-3871.6742895600037</v>
      </c>
      <c r="E1033" s="25">
        <v>7.5</v>
      </c>
      <c r="F1033" s="24">
        <v>2029</v>
      </c>
    </row>
    <row r="1034" spans="2:6" x14ac:dyDescent="0.2">
      <c r="B1034" s="23">
        <v>1022</v>
      </c>
      <c r="D1034" s="26">
        <v>-2005.1331215999962</v>
      </c>
      <c r="E1034" s="25">
        <v>2.5</v>
      </c>
      <c r="F1034" s="24">
        <v>2024</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848ED-3E51-46B1-BC5F-62D4A135BD98}">
  <sheetPr>
    <tabColor rgb="FFFFFFCC"/>
  </sheetPr>
  <dimension ref="A2:Y1296"/>
  <sheetViews>
    <sheetView showGridLines="0" zoomScale="85" zoomScaleNormal="85" workbookViewId="0">
      <pane xSplit="5" ySplit="12" topLeftCell="F13" activePane="bottomRight" state="frozen"/>
      <selection pane="topRight" activeCell="H1" sqref="H1"/>
      <selection pane="bottomLeft" activeCell="A10" sqref="A10"/>
      <selection pane="bottomRight" activeCell="F13" sqref="F13"/>
    </sheetView>
  </sheetViews>
  <sheetFormatPr defaultRowHeight="12.75" x14ac:dyDescent="0.2"/>
  <cols>
    <col min="1" max="1" width="2.7109375" style="2" customWidth="1"/>
    <col min="2" max="3" width="13.7109375" style="2" customWidth="1"/>
    <col min="4" max="4" width="22.42578125" style="2" customWidth="1"/>
    <col min="5" max="6" width="19" style="2" customWidth="1"/>
    <col min="7" max="7" width="2.7109375" style="2" customWidth="1"/>
    <col min="8" max="13" width="17" style="2" customWidth="1"/>
    <col min="14" max="14" width="2.7109375" style="2" customWidth="1"/>
    <col min="15" max="19" width="17" style="2" customWidth="1"/>
    <col min="20" max="20" width="2.7109375" style="2" customWidth="1"/>
    <col min="21" max="25" width="17" style="2" customWidth="1"/>
    <col min="26" max="16384" width="9.140625" style="2"/>
  </cols>
  <sheetData>
    <row r="2" spans="1:25" s="1" customFormat="1" ht="18" x14ac:dyDescent="0.2">
      <c r="B2" s="1" t="s">
        <v>29</v>
      </c>
    </row>
    <row r="4" spans="1:25" s="3" customFormat="1" x14ac:dyDescent="0.2">
      <c r="A4" s="2"/>
      <c r="B4" s="3" t="s">
        <v>0</v>
      </c>
    </row>
    <row r="5" spans="1:25" ht="89.25" customHeight="1" x14ac:dyDescent="0.2">
      <c r="B5" s="100" t="s">
        <v>127</v>
      </c>
      <c r="C5" s="100"/>
      <c r="D5" s="100"/>
      <c r="E5" s="100"/>
      <c r="F5" s="4"/>
      <c r="G5" s="5"/>
      <c r="H5" s="5"/>
      <c r="I5" s="5"/>
      <c r="J5" s="5"/>
      <c r="K5" s="5"/>
      <c r="L5" s="5"/>
      <c r="M5" s="5"/>
      <c r="N5" s="5"/>
      <c r="O5" s="5"/>
      <c r="P5" s="5"/>
      <c r="Q5" s="5"/>
      <c r="R5" s="5"/>
      <c r="S5" s="5"/>
      <c r="T5" s="5"/>
      <c r="U5" s="5"/>
      <c r="V5" s="5"/>
      <c r="W5" s="5"/>
      <c r="X5" s="5"/>
      <c r="Y5" s="5"/>
    </row>
    <row r="7" spans="1:25" x14ac:dyDescent="0.2">
      <c r="B7" s="55" t="s">
        <v>38</v>
      </c>
    </row>
    <row r="8" spans="1:25" ht="40.5" customHeight="1" x14ac:dyDescent="0.2">
      <c r="B8" s="100" t="s">
        <v>39</v>
      </c>
      <c r="C8" s="100"/>
      <c r="D8" s="100"/>
      <c r="E8" s="100"/>
    </row>
    <row r="10" spans="1:25" s="6" customFormat="1" x14ac:dyDescent="0.2">
      <c r="B10" s="6" t="s">
        <v>1</v>
      </c>
      <c r="I10" s="7">
        <v>2022</v>
      </c>
      <c r="J10" s="7">
        <v>2023</v>
      </c>
      <c r="K10" s="7">
        <v>2024</v>
      </c>
      <c r="L10" s="7">
        <v>2025</v>
      </c>
      <c r="M10" s="7">
        <v>2026</v>
      </c>
      <c r="O10" s="7">
        <v>2022</v>
      </c>
      <c r="P10" s="7">
        <v>2023</v>
      </c>
      <c r="Q10" s="7">
        <v>2024</v>
      </c>
      <c r="R10" s="7">
        <v>2025</v>
      </c>
      <c r="S10" s="7">
        <v>2026</v>
      </c>
      <c r="U10" s="7">
        <v>2022</v>
      </c>
      <c r="V10" s="7">
        <v>2023</v>
      </c>
      <c r="W10" s="7">
        <v>2024</v>
      </c>
      <c r="X10" s="7">
        <v>2025</v>
      </c>
      <c r="Y10" s="7">
        <v>2026</v>
      </c>
    </row>
    <row r="11" spans="1:25" x14ac:dyDescent="0.2">
      <c r="N11" s="8"/>
      <c r="T11" s="8"/>
    </row>
    <row r="12" spans="1:25" s="5" customFormat="1" x14ac:dyDescent="0.2">
      <c r="A12" s="2"/>
      <c r="B12" s="9" t="s">
        <v>2</v>
      </c>
      <c r="C12" s="9"/>
      <c r="I12" s="8"/>
      <c r="J12" s="8"/>
      <c r="K12" s="8"/>
      <c r="L12" s="8"/>
      <c r="M12" s="8"/>
      <c r="N12" s="8"/>
      <c r="O12" s="53">
        <f t="shared" ref="O12:R12" si="0">SUM(O26:O1047)</f>
        <v>87089866.125516906</v>
      </c>
      <c r="P12" s="53">
        <f t="shared" si="0"/>
        <v>86620922.285807267</v>
      </c>
      <c r="Q12" s="53">
        <f t="shared" si="0"/>
        <v>85711480.44965069</v>
      </c>
      <c r="R12" s="53">
        <f t="shared" si="0"/>
        <v>85382273.554550201</v>
      </c>
      <c r="S12" s="53">
        <f>SUM(S26:S1047)</f>
        <v>86091227.343801051</v>
      </c>
      <c r="T12" s="8"/>
      <c r="U12" s="53">
        <f t="shared" ref="U12:X12" si="1">SUM(U26:U1047)</f>
        <v>987850627.73252809</v>
      </c>
      <c r="V12" s="53">
        <f t="shared" si="1"/>
        <v>910120361.09631515</v>
      </c>
      <c r="W12" s="53">
        <f t="shared" si="1"/>
        <v>832599963.89652956</v>
      </c>
      <c r="X12" s="53">
        <f t="shared" si="1"/>
        <v>754711090.01704788</v>
      </c>
      <c r="Y12" s="53">
        <f>SUM(Y26:Y1047)</f>
        <v>675412262.48340142</v>
      </c>
    </row>
    <row r="13" spans="1:25" s="8" customFormat="1" x14ac:dyDescent="0.2">
      <c r="A13" s="11"/>
      <c r="B13" s="12"/>
      <c r="C13" s="12"/>
    </row>
    <row r="14" spans="1:25" s="6" customFormat="1" x14ac:dyDescent="0.2">
      <c r="B14" s="6" t="s">
        <v>37</v>
      </c>
    </row>
    <row r="15" spans="1:25" x14ac:dyDescent="0.2">
      <c r="B15" s="5"/>
      <c r="C15" s="5"/>
      <c r="D15" s="13"/>
      <c r="E15" s="13"/>
      <c r="F15" s="13"/>
    </row>
    <row r="16" spans="1:25" x14ac:dyDescent="0.2">
      <c r="B16" s="5" t="s">
        <v>3</v>
      </c>
      <c r="C16" s="5"/>
      <c r="D16" s="13"/>
      <c r="E16" s="13"/>
      <c r="F16" s="13"/>
      <c r="O16" s="14">
        <f>'2) Reguleringsparameters'!I17</f>
        <v>1.7999999999999999E-2</v>
      </c>
      <c r="P16" s="14">
        <f>'2) Reguleringsparameters'!J17</f>
        <v>1.7999999999999999E-2</v>
      </c>
      <c r="Q16" s="14">
        <f>'2) Reguleringsparameters'!K17</f>
        <v>1.7999999999999999E-2</v>
      </c>
      <c r="R16" s="14">
        <f>'2) Reguleringsparameters'!L17</f>
        <v>1.7999999999999999E-2</v>
      </c>
      <c r="S16" s="14">
        <f>'2) Reguleringsparameters'!M17</f>
        <v>1.7999999999999999E-2</v>
      </c>
    </row>
    <row r="17" spans="1:25" x14ac:dyDescent="0.2">
      <c r="B17" s="5" t="s">
        <v>4</v>
      </c>
      <c r="C17" s="5"/>
      <c r="D17" s="13"/>
      <c r="E17" s="13"/>
      <c r="F17" s="13"/>
      <c r="O17" s="31">
        <f>1+O16/2</f>
        <v>1.0089999999999999</v>
      </c>
      <c r="P17" s="31">
        <f t="shared" ref="P17:S17" si="2">1+P16/2</f>
        <v>1.0089999999999999</v>
      </c>
      <c r="Q17" s="31">
        <f t="shared" si="2"/>
        <v>1.0089999999999999</v>
      </c>
      <c r="R17" s="31">
        <f t="shared" si="2"/>
        <v>1.0089999999999999</v>
      </c>
      <c r="S17" s="31">
        <f t="shared" si="2"/>
        <v>1.0089999999999999</v>
      </c>
    </row>
    <row r="18" spans="1:25" x14ac:dyDescent="0.2">
      <c r="B18" s="5" t="s">
        <v>5</v>
      </c>
      <c r="C18" s="5"/>
      <c r="D18" s="13"/>
      <c r="E18" s="13"/>
      <c r="F18" s="13"/>
      <c r="O18" s="31">
        <f>1+O16</f>
        <v>1.018</v>
      </c>
      <c r="P18" s="31">
        <f t="shared" ref="P18:S18" si="3">1+P16</f>
        <v>1.018</v>
      </c>
      <c r="Q18" s="31">
        <f t="shared" si="3"/>
        <v>1.018</v>
      </c>
      <c r="R18" s="31">
        <f t="shared" si="3"/>
        <v>1.018</v>
      </c>
      <c r="S18" s="31">
        <f t="shared" si="3"/>
        <v>1.018</v>
      </c>
    </row>
    <row r="20" spans="1:25" x14ac:dyDescent="0.2">
      <c r="B20" s="2" t="s">
        <v>35</v>
      </c>
      <c r="F20" s="51">
        <f>'2) Reguleringsparameters'!F19</f>
        <v>0.5</v>
      </c>
    </row>
    <row r="22" spans="1:25" s="6" customFormat="1" x14ac:dyDescent="0.2">
      <c r="B22" s="6" t="s">
        <v>6</v>
      </c>
    </row>
    <row r="24" spans="1:25" x14ac:dyDescent="0.2">
      <c r="B24" s="15" t="s">
        <v>7</v>
      </c>
      <c r="C24" s="15"/>
      <c r="D24" s="16"/>
      <c r="E24" s="16"/>
      <c r="F24" s="16"/>
      <c r="H24" s="15" t="s">
        <v>8</v>
      </c>
      <c r="I24" s="15"/>
      <c r="J24" s="15"/>
      <c r="K24" s="15"/>
      <c r="L24" s="15"/>
      <c r="M24" s="15"/>
      <c r="O24" s="15" t="s">
        <v>9</v>
      </c>
      <c r="P24" s="15"/>
      <c r="Q24" s="15"/>
      <c r="R24" s="15"/>
      <c r="S24" s="15"/>
      <c r="U24" s="15" t="s">
        <v>10</v>
      </c>
      <c r="V24" s="15"/>
      <c r="W24" s="15"/>
      <c r="X24" s="15"/>
      <c r="Y24" s="15"/>
    </row>
    <row r="25" spans="1:25" s="13" customFormat="1" ht="42.75" customHeight="1" x14ac:dyDescent="0.2">
      <c r="A25" s="2"/>
      <c r="B25" s="16" t="s">
        <v>11</v>
      </c>
      <c r="C25" s="35" t="s">
        <v>12</v>
      </c>
      <c r="D25" s="35" t="s">
        <v>23</v>
      </c>
      <c r="E25" s="17" t="s">
        <v>22</v>
      </c>
      <c r="F25" s="17" t="s">
        <v>13</v>
      </c>
      <c r="H25" s="16">
        <v>2021</v>
      </c>
      <c r="I25" s="16">
        <v>2022</v>
      </c>
      <c r="J25" s="16">
        <v>2023</v>
      </c>
      <c r="K25" s="16">
        <v>2024</v>
      </c>
      <c r="L25" s="16">
        <v>2025</v>
      </c>
      <c r="M25" s="16">
        <v>2026</v>
      </c>
      <c r="O25" s="16">
        <v>2022</v>
      </c>
      <c r="P25" s="16">
        <v>2023</v>
      </c>
      <c r="Q25" s="16">
        <v>2024</v>
      </c>
      <c r="R25" s="16">
        <v>2025</v>
      </c>
      <c r="S25" s="16">
        <v>2026</v>
      </c>
      <c r="U25" s="16">
        <v>2022</v>
      </c>
      <c r="V25" s="16">
        <v>2023</v>
      </c>
      <c r="W25" s="16">
        <v>2024</v>
      </c>
      <c r="X25" s="16">
        <v>2025</v>
      </c>
      <c r="Y25" s="16">
        <v>2026</v>
      </c>
    </row>
    <row r="26" spans="1:25" x14ac:dyDescent="0.2">
      <c r="B26" s="30">
        <f>'3) Input geactiveerde inflatie'!B13</f>
        <v>1</v>
      </c>
      <c r="C26" s="30">
        <f>'3) Input geactiveerde inflatie'!D13</f>
        <v>353891932.2973876</v>
      </c>
      <c r="D26" s="10">
        <f>C26*$F$20</f>
        <v>176945966.1486938</v>
      </c>
      <c r="E26" s="40">
        <f>'3) Input geactiveerde inflatie'!E13</f>
        <v>7.1805543196153394</v>
      </c>
      <c r="F26" s="52">
        <f>'3) Input geactiveerde inflatie'!F13</f>
        <v>2029</v>
      </c>
      <c r="G26" s="2" t="s">
        <v>14</v>
      </c>
      <c r="H26" s="54"/>
      <c r="I26" s="10">
        <f>IF(AND($F26&gt;I$10,$E26&gt;0),$D26/$E26,IF(I$10=$F26,$D26-SUM($G26:G26),0))</f>
        <v>24642382.505947363</v>
      </c>
      <c r="J26" s="10">
        <f>IF(AND($F26&gt;J$10,$E26&gt;0),$D26/$E26,IF(J$10=$F26,$D26-SUM($G26:I26),0))</f>
        <v>24642382.505947363</v>
      </c>
      <c r="K26" s="10">
        <f>IF(AND($F26&gt;K$10,$E26&gt;0),$D26/$E26,IF(K$10=$F26,$D26-SUM($G26:J26),0))</f>
        <v>24642382.505947363</v>
      </c>
      <c r="L26" s="10">
        <f>IF(AND($F26&gt;L$10,$E26&gt;0),$D26/$E26,IF(L$10=$F26,$D26-SUM($G26:K26),0))</f>
        <v>24642382.505947363</v>
      </c>
      <c r="M26" s="10">
        <f>IF(AND($F26&gt;M$10,$E26&gt;0),$D26/$E26,IF(M$10=$F26,$D26-SUM($G26:L26),0))</f>
        <v>24642382.505947363</v>
      </c>
      <c r="N26" s="2" t="s">
        <v>14</v>
      </c>
      <c r="O26" s="10">
        <f>I26*PRODUCT($O$17:O$17)</f>
        <v>24864163.948500887</v>
      </c>
      <c r="P26" s="10">
        <f>J26*PRODUCT($O$17:P$17)</f>
        <v>25087941.424037393</v>
      </c>
      <c r="Q26" s="10">
        <f>K26*PRODUCT($O$17:Q$17)</f>
        <v>25313732.896853723</v>
      </c>
      <c r="R26" s="10">
        <f>L26*PRODUCT($O$17:R$17)</f>
        <v>25541556.492925402</v>
      </c>
      <c r="S26" s="10">
        <f>M26*PRODUCT($O$17:S$17)</f>
        <v>25771430.501361731</v>
      </c>
      <c r="T26" s="2" t="s">
        <v>14</v>
      </c>
      <c r="U26" s="10">
        <f t="shared" ref="U26:U89" si="4">D26*O$17-O26</f>
        <v>153674315.89553112</v>
      </c>
      <c r="V26" s="10">
        <f>U26*P$17-P26</f>
        <v>129969443.3145535</v>
      </c>
      <c r="W26" s="10">
        <f t="shared" ref="W26:Y41" si="5">V26*Q$17-Q26</f>
        <v>105825435.40753075</v>
      </c>
      <c r="X26" s="10">
        <f t="shared" si="5"/>
        <v>81236307.833273113</v>
      </c>
      <c r="Y26" s="10">
        <f t="shared" si="5"/>
        <v>56196004.102410838</v>
      </c>
    </row>
    <row r="27" spans="1:25" x14ac:dyDescent="0.2">
      <c r="B27" s="30">
        <f>'3) Input geactiveerde inflatie'!B14</f>
        <v>2</v>
      </c>
      <c r="C27" s="30">
        <f>'3) Input geactiveerde inflatie'!D14</f>
        <v>13278462.279293872</v>
      </c>
      <c r="D27" s="10">
        <f t="shared" ref="D27:D90" si="6">C27*$F$20</f>
        <v>6639231.1396469362</v>
      </c>
      <c r="E27" s="40">
        <f>'3) Input geactiveerde inflatie'!E14</f>
        <v>29.5</v>
      </c>
      <c r="F27" s="52">
        <f>'3) Input geactiveerde inflatie'!F14</f>
        <v>2051</v>
      </c>
      <c r="H27" s="54"/>
      <c r="I27" s="10">
        <f>IF(AND($F27&gt;I$10,$E27&gt;0),$D27/$E27,IF(I$10=$F27,$D27-SUM($G27:G27),0))</f>
        <v>225058.68269989613</v>
      </c>
      <c r="J27" s="10">
        <f>IF(AND($F27&gt;J$10,$E27&gt;0),$D27/$E27,IF(J$10=$F27,$D27-SUM($G27:I27),0))</f>
        <v>225058.68269989613</v>
      </c>
      <c r="K27" s="10">
        <f>IF(AND($F27&gt;K$10,$E27&gt;0),$D27/$E27,IF(K$10=$F27,$D27-SUM($G27:J27),0))</f>
        <v>225058.68269989613</v>
      </c>
      <c r="L27" s="10">
        <f>IF(AND($F27&gt;L$10,$E27&gt;0),$D27/$E27,IF(L$10=$F27,$D27-SUM($G27:K27),0))</f>
        <v>225058.68269989613</v>
      </c>
      <c r="M27" s="10">
        <f>IF(AND($F27&gt;M$10,$E27&gt;0),$D27/$E27,IF(M$10=$F27,$D27-SUM($G27:L27),0))</f>
        <v>225058.68269989613</v>
      </c>
      <c r="O27" s="10">
        <f>I27*PRODUCT($O$17:O$17)</f>
        <v>227084.21084419519</v>
      </c>
      <c r="P27" s="10">
        <f>J27*PRODUCT($O$17:P$17)</f>
        <v>229127.96874179289</v>
      </c>
      <c r="Q27" s="10">
        <f>K27*PRODUCT($O$17:Q$17)</f>
        <v>231190.12046046901</v>
      </c>
      <c r="R27" s="10">
        <f>L27*PRODUCT($O$17:R$17)</f>
        <v>233270.8315446132</v>
      </c>
      <c r="S27" s="10">
        <f>M27*PRODUCT($O$17:S$17)</f>
        <v>235370.26902851468</v>
      </c>
      <c r="U27" s="10">
        <f t="shared" si="4"/>
        <v>6471900.0090595623</v>
      </c>
      <c r="V27" s="10">
        <f t="shared" ref="V27:Y42" si="7">U27*P$17-P27</f>
        <v>6301019.1403993042</v>
      </c>
      <c r="W27" s="10">
        <f t="shared" si="5"/>
        <v>6126538.1922024284</v>
      </c>
      <c r="X27" s="10">
        <f t="shared" si="5"/>
        <v>5948406.2043876359</v>
      </c>
      <c r="Y27" s="10">
        <f t="shared" si="5"/>
        <v>5766571.5911986092</v>
      </c>
    </row>
    <row r="28" spans="1:25" x14ac:dyDescent="0.2">
      <c r="B28" s="30">
        <f>'3) Input geactiveerde inflatie'!B15</f>
        <v>3</v>
      </c>
      <c r="C28" s="30">
        <f>'3) Input geactiveerde inflatie'!D15</f>
        <v>3738142.6343887663</v>
      </c>
      <c r="D28" s="10">
        <f t="shared" si="6"/>
        <v>1869071.3171943831</v>
      </c>
      <c r="E28" s="40">
        <f>'3) Input geactiveerde inflatie'!E15</f>
        <v>19.5</v>
      </c>
      <c r="F28" s="52">
        <f>'3) Input geactiveerde inflatie'!F15</f>
        <v>2041</v>
      </c>
      <c r="H28" s="54"/>
      <c r="I28" s="10">
        <f>IF(AND($F28&gt;I$10,$E28&gt;0),$D28/$E28,IF(I$10=$F28,$D28-SUM($G28:G28),0))</f>
        <v>95849.811138173493</v>
      </c>
      <c r="J28" s="10">
        <f>IF(AND($F28&gt;J$10,$E28&gt;0),$D28/$E28,IF(J$10=$F28,$D28-SUM($G28:I28),0))</f>
        <v>95849.811138173493</v>
      </c>
      <c r="K28" s="10">
        <f>IF(AND($F28&gt;K$10,$E28&gt;0),$D28/$E28,IF(K$10=$F28,$D28-SUM($G28:J28),0))</f>
        <v>95849.811138173493</v>
      </c>
      <c r="L28" s="10">
        <f>IF(AND($F28&gt;L$10,$E28&gt;0),$D28/$E28,IF(L$10=$F28,$D28-SUM($G28:K28),0))</f>
        <v>95849.811138173493</v>
      </c>
      <c r="M28" s="10">
        <f>IF(AND($F28&gt;M$10,$E28&gt;0),$D28/$E28,IF(M$10=$F28,$D28-SUM($G28:L28),0))</f>
        <v>95849.811138173493</v>
      </c>
      <c r="O28" s="10">
        <f>I28*PRODUCT($O$17:O$17)</f>
        <v>96712.459438417049</v>
      </c>
      <c r="P28" s="10">
        <f>J28*PRODUCT($O$17:P$17)</f>
        <v>97582.871573362791</v>
      </c>
      <c r="Q28" s="10">
        <f>K28*PRODUCT($O$17:Q$17)</f>
        <v>98461.117417523041</v>
      </c>
      <c r="R28" s="10">
        <f>L28*PRODUCT($O$17:R$17)</f>
        <v>99347.267474280728</v>
      </c>
      <c r="S28" s="10">
        <f>M28*PRODUCT($O$17:S$17)</f>
        <v>100241.39288154925</v>
      </c>
      <c r="U28" s="10">
        <f t="shared" si="4"/>
        <v>1789180.4996107153</v>
      </c>
      <c r="V28" s="10">
        <f t="shared" si="7"/>
        <v>1707700.2525338489</v>
      </c>
      <c r="W28" s="10">
        <f t="shared" si="5"/>
        <v>1624608.4373891305</v>
      </c>
      <c r="X28" s="10">
        <f t="shared" si="5"/>
        <v>1539882.6458513518</v>
      </c>
      <c r="Y28" s="10">
        <f t="shared" si="5"/>
        <v>1453500.1967824646</v>
      </c>
    </row>
    <row r="29" spans="1:25" x14ac:dyDescent="0.2">
      <c r="B29" s="30">
        <f>'3) Input geactiveerde inflatie'!B16</f>
        <v>4</v>
      </c>
      <c r="C29" s="30">
        <f>'3) Input geactiveerde inflatie'!D16</f>
        <v>18819.168522629159</v>
      </c>
      <c r="D29" s="10">
        <f t="shared" si="6"/>
        <v>9409.5842613145796</v>
      </c>
      <c r="E29" s="40">
        <f>'3) Input geactiveerde inflatie'!E16</f>
        <v>9.5</v>
      </c>
      <c r="F29" s="52">
        <f>'3) Input geactiveerde inflatie'!F16</f>
        <v>2031</v>
      </c>
      <c r="H29" s="54"/>
      <c r="I29" s="10">
        <f>IF(AND($F29&gt;I$10,$E29&gt;0),$D29/$E29,IF(I$10=$F29,$D29-SUM($G29:G29),0))</f>
        <v>990.48255382258731</v>
      </c>
      <c r="J29" s="10">
        <f>IF(AND($F29&gt;J$10,$E29&gt;0),$D29/$E29,IF(J$10=$F29,$D29-SUM($G29:I29),0))</f>
        <v>990.48255382258731</v>
      </c>
      <c r="K29" s="10">
        <f>IF(AND($F29&gt;K$10,$E29&gt;0),$D29/$E29,IF(K$10=$F29,$D29-SUM($G29:J29),0))</f>
        <v>990.48255382258731</v>
      </c>
      <c r="L29" s="10">
        <f>IF(AND($F29&gt;L$10,$E29&gt;0),$D29/$E29,IF(L$10=$F29,$D29-SUM($G29:K29),0))</f>
        <v>990.48255382258731</v>
      </c>
      <c r="M29" s="10">
        <f>IF(AND($F29&gt;M$10,$E29&gt;0),$D29/$E29,IF(M$10=$F29,$D29-SUM($G29:L29),0))</f>
        <v>990.48255382258731</v>
      </c>
      <c r="O29" s="10">
        <f>I29*PRODUCT($O$17:O$17)</f>
        <v>999.39689680699053</v>
      </c>
      <c r="P29" s="10">
        <f>J29*PRODUCT($O$17:P$17)</f>
        <v>1008.3914688782532</v>
      </c>
      <c r="Q29" s="10">
        <f>K29*PRODUCT($O$17:Q$17)</f>
        <v>1017.4669920981574</v>
      </c>
      <c r="R29" s="10">
        <f>L29*PRODUCT($O$17:R$17)</f>
        <v>1026.6241950270407</v>
      </c>
      <c r="S29" s="10">
        <f>M29*PRODUCT($O$17:S$17)</f>
        <v>1035.863812782284</v>
      </c>
      <c r="U29" s="10">
        <f t="shared" si="4"/>
        <v>8494.8736228594189</v>
      </c>
      <c r="V29" s="10">
        <f t="shared" si="7"/>
        <v>7562.9360165869002</v>
      </c>
      <c r="W29" s="10">
        <f t="shared" si="5"/>
        <v>6613.5354486380238</v>
      </c>
      <c r="X29" s="10">
        <f t="shared" si="5"/>
        <v>5646.4330726487251</v>
      </c>
      <c r="Y29" s="10">
        <f t="shared" si="5"/>
        <v>4661.3871575202793</v>
      </c>
    </row>
    <row r="30" spans="1:25" x14ac:dyDescent="0.2">
      <c r="B30" s="30">
        <f>'3) Input geactiveerde inflatie'!B17</f>
        <v>5</v>
      </c>
      <c r="C30" s="30">
        <f>'3) Input geactiveerde inflatie'!D17</f>
        <v>197134.99795146735</v>
      </c>
      <c r="D30" s="10">
        <f t="shared" si="6"/>
        <v>98567.498975733673</v>
      </c>
      <c r="E30" s="40">
        <f>'3) Input geactiveerde inflatie'!E17</f>
        <v>4.5</v>
      </c>
      <c r="F30" s="52">
        <f>'3) Input geactiveerde inflatie'!F17</f>
        <v>2026</v>
      </c>
      <c r="H30" s="54"/>
      <c r="I30" s="10">
        <f>IF(AND($F30&gt;I$10,$E30&gt;0),$D30/$E30,IF(I$10=$F30,$D30-SUM($G30:G30),0))</f>
        <v>21903.888661274148</v>
      </c>
      <c r="J30" s="10">
        <f>IF(AND($F30&gt;J$10,$E30&gt;0),$D30/$E30,IF(J$10=$F30,$D30-SUM($G30:I30),0))</f>
        <v>21903.888661274148</v>
      </c>
      <c r="K30" s="10">
        <f>IF(AND($F30&gt;K$10,$E30&gt;0),$D30/$E30,IF(K$10=$F30,$D30-SUM($G30:J30),0))</f>
        <v>21903.888661274148</v>
      </c>
      <c r="L30" s="10">
        <f>IF(AND($F30&gt;L$10,$E30&gt;0),$D30/$E30,IF(L$10=$F30,$D30-SUM($G30:K30),0))</f>
        <v>21903.888661274148</v>
      </c>
      <c r="M30" s="10">
        <f>IF(AND($F30&gt;M$10,$E30&gt;0),$D30/$E30,IF(M$10=$F30,$D30-SUM($G30:L30),0))</f>
        <v>10951.944330637081</v>
      </c>
      <c r="O30" s="10">
        <f>I30*PRODUCT($O$17:O$17)</f>
        <v>22101.023659225611</v>
      </c>
      <c r="P30" s="10">
        <f>J30*PRODUCT($O$17:P$17)</f>
        <v>22299.932872158643</v>
      </c>
      <c r="Q30" s="10">
        <f>K30*PRODUCT($O$17:Q$17)</f>
        <v>22500.632268008067</v>
      </c>
      <c r="R30" s="10">
        <f>L30*PRODUCT($O$17:R$17)</f>
        <v>22703.137958420135</v>
      </c>
      <c r="S30" s="10">
        <f>M30*PRODUCT($O$17:S$17)</f>
        <v>11453.733100022964</v>
      </c>
      <c r="U30" s="10">
        <f t="shared" si="4"/>
        <v>77353.582807289655</v>
      </c>
      <c r="V30" s="10">
        <f t="shared" si="7"/>
        <v>55749.832180396617</v>
      </c>
      <c r="W30" s="10">
        <f t="shared" si="5"/>
        <v>33750.948402012116</v>
      </c>
      <c r="X30" s="10">
        <f t="shared" si="5"/>
        <v>11351.568979210089</v>
      </c>
      <c r="Y30" s="10">
        <f t="shared" si="5"/>
        <v>1.4551915228366852E-11</v>
      </c>
    </row>
    <row r="31" spans="1:25" x14ac:dyDescent="0.2">
      <c r="B31" s="30">
        <f>'3) Input geactiveerde inflatie'!B18</f>
        <v>6</v>
      </c>
      <c r="C31" s="30">
        <f>'3) Input geactiveerde inflatie'!D18</f>
        <v>4.3213621934931707E-11</v>
      </c>
      <c r="D31" s="10">
        <f t="shared" si="6"/>
        <v>2.1606810967465853E-11</v>
      </c>
      <c r="E31" s="40">
        <f>'3) Input geactiveerde inflatie'!E18</f>
        <v>0</v>
      </c>
      <c r="F31" s="52">
        <f>'3) Input geactiveerde inflatie'!F18</f>
        <v>2011</v>
      </c>
      <c r="H31" s="54"/>
      <c r="I31" s="10">
        <f>IF(AND($F31&gt;I$10,$E31&gt;0),$D31/$E31,IF(I$10=$F31,$D31-SUM($G31:G31),0))</f>
        <v>0</v>
      </c>
      <c r="J31" s="10">
        <f>IF(AND($F31&gt;J$10,$E31&gt;0),$D31/$E31,IF(J$10=$F31,$D31-SUM($G31:I31),0))</f>
        <v>0</v>
      </c>
      <c r="K31" s="10">
        <f>IF(AND($F31&gt;K$10,$E31&gt;0),$D31/$E31,IF(K$10=$F31,$D31-SUM($G31:J31),0))</f>
        <v>0</v>
      </c>
      <c r="L31" s="10">
        <f>IF(AND($F31&gt;L$10,$E31&gt;0),$D31/$E31,IF(L$10=$F31,$D31-SUM($G31:K31),0))</f>
        <v>0</v>
      </c>
      <c r="M31" s="10">
        <f>IF(AND($F31&gt;M$10,$E31&gt;0),$D31/$E31,IF(M$10=$F31,$D31-SUM($G31:L31),0))</f>
        <v>0</v>
      </c>
      <c r="O31" s="10">
        <f>I31*PRODUCT($O$17:O$17)</f>
        <v>0</v>
      </c>
      <c r="P31" s="10">
        <f>J31*PRODUCT($O$17:P$17)</f>
        <v>0</v>
      </c>
      <c r="Q31" s="10">
        <f>K31*PRODUCT($O$17:Q$17)</f>
        <v>0</v>
      </c>
      <c r="R31" s="10">
        <f>L31*PRODUCT($O$17:R$17)</f>
        <v>0</v>
      </c>
      <c r="S31" s="10">
        <f>M31*PRODUCT($O$17:S$17)</f>
        <v>0</v>
      </c>
      <c r="U31" s="10">
        <f t="shared" si="4"/>
        <v>2.1801272266173043E-11</v>
      </c>
      <c r="V31" s="10">
        <f t="shared" si="7"/>
        <v>2.1997483716568599E-11</v>
      </c>
      <c r="W31" s="10">
        <f t="shared" si="5"/>
        <v>2.2195461070017713E-11</v>
      </c>
      <c r="X31" s="10">
        <f t="shared" si="5"/>
        <v>2.2395220219647871E-11</v>
      </c>
      <c r="Y31" s="10">
        <f t="shared" si="5"/>
        <v>2.2596777201624698E-11</v>
      </c>
    </row>
    <row r="32" spans="1:25" x14ac:dyDescent="0.2">
      <c r="B32" s="30">
        <f>'3) Input geactiveerde inflatie'!B19</f>
        <v>7</v>
      </c>
      <c r="C32" s="30">
        <f>'3) Input geactiveerde inflatie'!D19</f>
        <v>172475.05714284268</v>
      </c>
      <c r="D32" s="10">
        <f t="shared" si="6"/>
        <v>86237.528571421339</v>
      </c>
      <c r="E32" s="40">
        <f>'3) Input geactiveerde inflatie'!E19</f>
        <v>0</v>
      </c>
      <c r="F32" s="52">
        <f>'3) Input geactiveerde inflatie'!F19</f>
        <v>2011</v>
      </c>
      <c r="H32" s="54"/>
      <c r="I32" s="10">
        <f>IF(AND($F32&gt;I$10,$E32&gt;0),$D32/$E32,IF(I$10=$F32,$D32-SUM($G32:G32),0))</f>
        <v>0</v>
      </c>
      <c r="J32" s="10">
        <f>IF(AND($F32&gt;J$10,$E32&gt;0),$D32/$E32,IF(J$10=$F32,$D32-SUM($G32:I32),0))</f>
        <v>0</v>
      </c>
      <c r="K32" s="10">
        <f>IF(AND($F32&gt;K$10,$E32&gt;0),$D32/$E32,IF(K$10=$F32,$D32-SUM($G32:J32),0))</f>
        <v>0</v>
      </c>
      <c r="L32" s="10">
        <f>IF(AND($F32&gt;L$10,$E32&gt;0),$D32/$E32,IF(L$10=$F32,$D32-SUM($G32:K32),0))</f>
        <v>0</v>
      </c>
      <c r="M32" s="10">
        <f>IF(AND($F32&gt;M$10,$E32&gt;0),$D32/$E32,IF(M$10=$F32,$D32-SUM($G32:L32),0))</f>
        <v>0</v>
      </c>
      <c r="O32" s="10">
        <f>I32*PRODUCT($O$17:O$17)</f>
        <v>0</v>
      </c>
      <c r="P32" s="10">
        <f>J32*PRODUCT($O$17:P$17)</f>
        <v>0</v>
      </c>
      <c r="Q32" s="10">
        <f>K32*PRODUCT($O$17:Q$17)</f>
        <v>0</v>
      </c>
      <c r="R32" s="10">
        <f>L32*PRODUCT($O$17:R$17)</f>
        <v>0</v>
      </c>
      <c r="S32" s="10">
        <f>M32*PRODUCT($O$17:S$17)</f>
        <v>0</v>
      </c>
      <c r="U32" s="10">
        <f t="shared" si="4"/>
        <v>87013.666328564126</v>
      </c>
      <c r="V32" s="10">
        <f t="shared" si="7"/>
        <v>87796.789325521197</v>
      </c>
      <c r="W32" s="10">
        <f t="shared" si="5"/>
        <v>88586.960429450875</v>
      </c>
      <c r="X32" s="10">
        <f t="shared" si="5"/>
        <v>89384.243073315927</v>
      </c>
      <c r="Y32" s="10">
        <f t="shared" si="5"/>
        <v>90188.701260975766</v>
      </c>
    </row>
    <row r="33" spans="2:25" x14ac:dyDescent="0.2">
      <c r="B33" s="30">
        <f>'3) Input geactiveerde inflatie'!B20</f>
        <v>8</v>
      </c>
      <c r="C33" s="30">
        <f>'3) Input geactiveerde inflatie'!D20</f>
        <v>9794602.9048911482</v>
      </c>
      <c r="D33" s="10">
        <f t="shared" si="6"/>
        <v>4897301.4524455741</v>
      </c>
      <c r="E33" s="40">
        <f>'3) Input geactiveerde inflatie'!E20</f>
        <v>30.5</v>
      </c>
      <c r="F33" s="52">
        <f>'3) Input geactiveerde inflatie'!F20</f>
        <v>2052</v>
      </c>
      <c r="H33" s="54"/>
      <c r="I33" s="10">
        <f>IF(AND($F33&gt;I$10,$E33&gt;0),$D33/$E33,IF(I$10=$F33,$D33-SUM($G33:G33),0))</f>
        <v>160567.26073592046</v>
      </c>
      <c r="J33" s="10">
        <f>IF(AND($F33&gt;J$10,$E33&gt;0),$D33/$E33,IF(J$10=$F33,$D33-SUM($G33:I33),0))</f>
        <v>160567.26073592046</v>
      </c>
      <c r="K33" s="10">
        <f>IF(AND($F33&gt;K$10,$E33&gt;0),$D33/$E33,IF(K$10=$F33,$D33-SUM($G33:J33),0))</f>
        <v>160567.26073592046</v>
      </c>
      <c r="L33" s="10">
        <f>IF(AND($F33&gt;L$10,$E33&gt;0),$D33/$E33,IF(L$10=$F33,$D33-SUM($G33:K33),0))</f>
        <v>160567.26073592046</v>
      </c>
      <c r="M33" s="10">
        <f>IF(AND($F33&gt;M$10,$E33&gt;0),$D33/$E33,IF(M$10=$F33,$D33-SUM($G33:L33),0))</f>
        <v>160567.26073592046</v>
      </c>
      <c r="O33" s="10">
        <f>I33*PRODUCT($O$17:O$17)</f>
        <v>162012.36608254371</v>
      </c>
      <c r="P33" s="10">
        <f>J33*PRODUCT($O$17:P$17)</f>
        <v>163470.47737728659</v>
      </c>
      <c r="Q33" s="10">
        <f>K33*PRODUCT($O$17:Q$17)</f>
        <v>164941.71167368215</v>
      </c>
      <c r="R33" s="10">
        <f>L33*PRODUCT($O$17:R$17)</f>
        <v>166426.18707874528</v>
      </c>
      <c r="S33" s="10">
        <f>M33*PRODUCT($O$17:S$17)</f>
        <v>167924.02276245397</v>
      </c>
      <c r="U33" s="10">
        <f t="shared" si="4"/>
        <v>4779364.79943504</v>
      </c>
      <c r="V33" s="10">
        <f t="shared" si="7"/>
        <v>4658908.6052526683</v>
      </c>
      <c r="W33" s="10">
        <f t="shared" si="5"/>
        <v>4535897.0710262591</v>
      </c>
      <c r="X33" s="10">
        <f t="shared" si="5"/>
        <v>4410293.9575867495</v>
      </c>
      <c r="Y33" s="10">
        <f t="shared" si="5"/>
        <v>4282062.5804425757</v>
      </c>
    </row>
    <row r="34" spans="2:25" x14ac:dyDescent="0.2">
      <c r="B34" s="30">
        <f>'3) Input geactiveerde inflatie'!B21</f>
        <v>9</v>
      </c>
      <c r="C34" s="30">
        <f>'3) Input geactiveerde inflatie'!D21</f>
        <v>3248081.1318163034</v>
      </c>
      <c r="D34" s="10">
        <f t="shared" si="6"/>
        <v>1624040.5659081517</v>
      </c>
      <c r="E34" s="40">
        <f>'3) Input geactiveerde inflatie'!E21</f>
        <v>20.5</v>
      </c>
      <c r="F34" s="52">
        <f>'3) Input geactiveerde inflatie'!F21</f>
        <v>2042</v>
      </c>
      <c r="H34" s="54"/>
      <c r="I34" s="10">
        <f>IF(AND($F34&gt;I$10,$E34&gt;0),$D34/$E34,IF(I$10=$F34,$D34-SUM($G34:G34),0))</f>
        <v>79221.491019909838</v>
      </c>
      <c r="J34" s="10">
        <f>IF(AND($F34&gt;J$10,$E34&gt;0),$D34/$E34,IF(J$10=$F34,$D34-SUM($G34:I34),0))</f>
        <v>79221.491019909838</v>
      </c>
      <c r="K34" s="10">
        <f>IF(AND($F34&gt;K$10,$E34&gt;0),$D34/$E34,IF(K$10=$F34,$D34-SUM($G34:J34),0))</f>
        <v>79221.491019909838</v>
      </c>
      <c r="L34" s="10">
        <f>IF(AND($F34&gt;L$10,$E34&gt;0),$D34/$E34,IF(L$10=$F34,$D34-SUM($G34:K34),0))</f>
        <v>79221.491019909838</v>
      </c>
      <c r="M34" s="10">
        <f>IF(AND($F34&gt;M$10,$E34&gt;0),$D34/$E34,IF(M$10=$F34,$D34-SUM($G34:L34),0))</f>
        <v>79221.491019909838</v>
      </c>
      <c r="O34" s="10">
        <f>I34*PRODUCT($O$17:O$17)</f>
        <v>79934.484439089021</v>
      </c>
      <c r="P34" s="10">
        <f>J34*PRODUCT($O$17:P$17)</f>
        <v>80653.894799040805</v>
      </c>
      <c r="Q34" s="10">
        <f>K34*PRODUCT($O$17:Q$17)</f>
        <v>81379.779852232168</v>
      </c>
      <c r="R34" s="10">
        <f>L34*PRODUCT($O$17:R$17)</f>
        <v>82112.197870902237</v>
      </c>
      <c r="S34" s="10">
        <f>M34*PRODUCT($O$17:S$17)</f>
        <v>82851.207651740362</v>
      </c>
      <c r="U34" s="10">
        <f t="shared" si="4"/>
        <v>1558722.4465622359</v>
      </c>
      <c r="V34" s="10">
        <f t="shared" si="7"/>
        <v>1492097.0537822552</v>
      </c>
      <c r="W34" s="10">
        <f t="shared" si="5"/>
        <v>1424146.1474140631</v>
      </c>
      <c r="X34" s="10">
        <f t="shared" si="5"/>
        <v>1354851.2648698874</v>
      </c>
      <c r="Y34" s="10">
        <f t="shared" si="5"/>
        <v>1284193.7186019758</v>
      </c>
    </row>
    <row r="35" spans="2:25" x14ac:dyDescent="0.2">
      <c r="B35" s="30">
        <f>'3) Input geactiveerde inflatie'!B22</f>
        <v>10</v>
      </c>
      <c r="C35" s="30">
        <f>'3) Input geactiveerde inflatie'!D22</f>
        <v>35639.558681588227</v>
      </c>
      <c r="D35" s="10">
        <f t="shared" si="6"/>
        <v>17819.779340794114</v>
      </c>
      <c r="E35" s="40">
        <f>'3) Input geactiveerde inflatie'!E22</f>
        <v>10.5</v>
      </c>
      <c r="F35" s="52">
        <f>'3) Input geactiveerde inflatie'!F22</f>
        <v>2032</v>
      </c>
      <c r="H35" s="54"/>
      <c r="I35" s="10">
        <f>IF(AND($F35&gt;I$10,$E35&gt;0),$D35/$E35,IF(I$10=$F35,$D35-SUM($G35:G35),0))</f>
        <v>1697.1218419803918</v>
      </c>
      <c r="J35" s="10">
        <f>IF(AND($F35&gt;J$10,$E35&gt;0),$D35/$E35,IF(J$10=$F35,$D35-SUM($G35:I35),0))</f>
        <v>1697.1218419803918</v>
      </c>
      <c r="K35" s="10">
        <f>IF(AND($F35&gt;K$10,$E35&gt;0),$D35/$E35,IF(K$10=$F35,$D35-SUM($G35:J35),0))</f>
        <v>1697.1218419803918</v>
      </c>
      <c r="L35" s="10">
        <f>IF(AND($F35&gt;L$10,$E35&gt;0),$D35/$E35,IF(L$10=$F35,$D35-SUM($G35:K35),0))</f>
        <v>1697.1218419803918</v>
      </c>
      <c r="M35" s="10">
        <f>IF(AND($F35&gt;M$10,$E35&gt;0),$D35/$E35,IF(M$10=$F35,$D35-SUM($G35:L35),0))</f>
        <v>1697.1218419803918</v>
      </c>
      <c r="O35" s="10">
        <f>I35*PRODUCT($O$17:O$17)</f>
        <v>1712.3959385582152</v>
      </c>
      <c r="P35" s="10">
        <f>J35*PRODUCT($O$17:P$17)</f>
        <v>1727.8075020052388</v>
      </c>
      <c r="Q35" s="10">
        <f>K35*PRODUCT($O$17:Q$17)</f>
        <v>1743.3577695232857</v>
      </c>
      <c r="R35" s="10">
        <f>L35*PRODUCT($O$17:R$17)</f>
        <v>1759.0479894489949</v>
      </c>
      <c r="S35" s="10">
        <f>M35*PRODUCT($O$17:S$17)</f>
        <v>1774.8794213540359</v>
      </c>
      <c r="U35" s="10">
        <f t="shared" si="4"/>
        <v>16267.761416303043</v>
      </c>
      <c r="V35" s="10">
        <f t="shared" si="7"/>
        <v>14686.363767044531</v>
      </c>
      <c r="W35" s="10">
        <f t="shared" si="5"/>
        <v>13075.183271424645</v>
      </c>
      <c r="X35" s="10">
        <f t="shared" si="5"/>
        <v>11433.811931418471</v>
      </c>
      <c r="Y35" s="10">
        <f t="shared" si="5"/>
        <v>9761.8368174472016</v>
      </c>
    </row>
    <row r="36" spans="2:25" x14ac:dyDescent="0.2">
      <c r="B36" s="30">
        <f>'3) Input geactiveerde inflatie'!B23</f>
        <v>11</v>
      </c>
      <c r="C36" s="30">
        <f>'3) Input geactiveerde inflatie'!D23</f>
        <v>54685.866359532054</v>
      </c>
      <c r="D36" s="10">
        <f t="shared" si="6"/>
        <v>27342.933179766027</v>
      </c>
      <c r="E36" s="40">
        <f>'3) Input geactiveerde inflatie'!E23</f>
        <v>5.5</v>
      </c>
      <c r="F36" s="52">
        <f>'3) Input geactiveerde inflatie'!F23</f>
        <v>2027</v>
      </c>
      <c r="H36" s="54"/>
      <c r="I36" s="10">
        <f>IF(AND($F36&gt;I$10,$E36&gt;0),$D36/$E36,IF(I$10=$F36,$D36-SUM($G36:G36),0))</f>
        <v>4971.4423963210957</v>
      </c>
      <c r="J36" s="10">
        <f>IF(AND($F36&gt;J$10,$E36&gt;0),$D36/$E36,IF(J$10=$F36,$D36-SUM($G36:I36),0))</f>
        <v>4971.4423963210957</v>
      </c>
      <c r="K36" s="10">
        <f>IF(AND($F36&gt;K$10,$E36&gt;0),$D36/$E36,IF(K$10=$F36,$D36-SUM($G36:J36),0))</f>
        <v>4971.4423963210957</v>
      </c>
      <c r="L36" s="10">
        <f>IF(AND($F36&gt;L$10,$E36&gt;0),$D36/$E36,IF(L$10=$F36,$D36-SUM($G36:K36),0))</f>
        <v>4971.4423963210957</v>
      </c>
      <c r="M36" s="10">
        <f>IF(AND($F36&gt;M$10,$E36&gt;0),$D36/$E36,IF(M$10=$F36,$D36-SUM($G36:L36),0))</f>
        <v>4971.4423963210957</v>
      </c>
      <c r="O36" s="10">
        <f>I36*PRODUCT($O$17:O$17)</f>
        <v>5016.1853778879849</v>
      </c>
      <c r="P36" s="10">
        <f>J36*PRODUCT($O$17:P$17)</f>
        <v>5061.3310462889767</v>
      </c>
      <c r="Q36" s="10">
        <f>K36*PRODUCT($O$17:Q$17)</f>
        <v>5106.8830257055761</v>
      </c>
      <c r="R36" s="10">
        <f>L36*PRODUCT($O$17:R$17)</f>
        <v>5152.8449729369258</v>
      </c>
      <c r="S36" s="10">
        <f>M36*PRODUCT($O$17:S$17)</f>
        <v>5199.2205776933579</v>
      </c>
      <c r="U36" s="10">
        <f t="shared" si="4"/>
        <v>22572.834200495934</v>
      </c>
      <c r="V36" s="10">
        <f t="shared" si="7"/>
        <v>17714.658662011418</v>
      </c>
      <c r="W36" s="10">
        <f t="shared" si="5"/>
        <v>12767.207564263941</v>
      </c>
      <c r="X36" s="10">
        <f t="shared" si="5"/>
        <v>7729.2674594053897</v>
      </c>
      <c r="Y36" s="10">
        <f t="shared" si="5"/>
        <v>2599.6102888466794</v>
      </c>
    </row>
    <row r="37" spans="2:25" x14ac:dyDescent="0.2">
      <c r="B37" s="30">
        <f>'3) Input geactiveerde inflatie'!B24</f>
        <v>12</v>
      </c>
      <c r="C37" s="30">
        <f>'3) Input geactiveerde inflatie'!D24</f>
        <v>6.0650697452535722E-10</v>
      </c>
      <c r="D37" s="10">
        <f t="shared" si="6"/>
        <v>3.0325348726267861E-10</v>
      </c>
      <c r="E37" s="40">
        <f>'3) Input geactiveerde inflatie'!E24</f>
        <v>0</v>
      </c>
      <c r="F37" s="52">
        <f>'3) Input geactiveerde inflatie'!F24</f>
        <v>2012</v>
      </c>
      <c r="H37" s="54"/>
      <c r="I37" s="10">
        <f>IF(AND($F37&gt;I$10,$E37&gt;0),$D37/$E37,IF(I$10=$F37,$D37-SUM($G37:G37),0))</f>
        <v>0</v>
      </c>
      <c r="J37" s="10">
        <f>IF(AND($F37&gt;J$10,$E37&gt;0),$D37/$E37,IF(J$10=$F37,$D37-SUM($G37:I37),0))</f>
        <v>0</v>
      </c>
      <c r="K37" s="10">
        <f>IF(AND($F37&gt;K$10,$E37&gt;0),$D37/$E37,IF(K$10=$F37,$D37-SUM($G37:J37),0))</f>
        <v>0</v>
      </c>
      <c r="L37" s="10">
        <f>IF(AND($F37&gt;L$10,$E37&gt;0),$D37/$E37,IF(L$10=$F37,$D37-SUM($G37:K37),0))</f>
        <v>0</v>
      </c>
      <c r="M37" s="10">
        <f>IF(AND($F37&gt;M$10,$E37&gt;0),$D37/$E37,IF(M$10=$F37,$D37-SUM($G37:L37),0))</f>
        <v>0</v>
      </c>
      <c r="O37" s="10">
        <f>I37*PRODUCT($O$17:O$17)</f>
        <v>0</v>
      </c>
      <c r="P37" s="10">
        <f>J37*PRODUCT($O$17:P$17)</f>
        <v>0</v>
      </c>
      <c r="Q37" s="10">
        <f>K37*PRODUCT($O$17:Q$17)</f>
        <v>0</v>
      </c>
      <c r="R37" s="10">
        <f>L37*PRODUCT($O$17:R$17)</f>
        <v>0</v>
      </c>
      <c r="S37" s="10">
        <f>M37*PRODUCT($O$17:S$17)</f>
        <v>0</v>
      </c>
      <c r="U37" s="10">
        <f t="shared" si="4"/>
        <v>3.0598276864804266E-10</v>
      </c>
      <c r="V37" s="10">
        <f t="shared" si="7"/>
        <v>3.0873661356587502E-10</v>
      </c>
      <c r="W37" s="10">
        <f t="shared" si="5"/>
        <v>3.1151524308796787E-10</v>
      </c>
      <c r="X37" s="10">
        <f t="shared" si="5"/>
        <v>3.1431888027575956E-10</v>
      </c>
      <c r="Y37" s="10">
        <f t="shared" si="5"/>
        <v>3.1714775019824137E-10</v>
      </c>
    </row>
    <row r="38" spans="2:25" x14ac:dyDescent="0.2">
      <c r="B38" s="30">
        <f>'3) Input geactiveerde inflatie'!B25</f>
        <v>13</v>
      </c>
      <c r="C38" s="30">
        <f>'3) Input geactiveerde inflatie'!D25</f>
        <v>1.9437050579935986E-2</v>
      </c>
      <c r="D38" s="10">
        <f t="shared" si="6"/>
        <v>9.7185252899679928E-3</v>
      </c>
      <c r="E38" s="40">
        <f>'3) Input geactiveerde inflatie'!E25</f>
        <v>0</v>
      </c>
      <c r="F38" s="52">
        <f>'3) Input geactiveerde inflatie'!F25</f>
        <v>2011</v>
      </c>
      <c r="H38" s="54"/>
      <c r="I38" s="10">
        <f>IF(AND($F38&gt;I$10,$E38&gt;0),$D38/$E38,IF(I$10=$F38,$D38-SUM($G38:G38),0))</f>
        <v>0</v>
      </c>
      <c r="J38" s="10">
        <f>IF(AND($F38&gt;J$10,$E38&gt;0),$D38/$E38,IF(J$10=$F38,$D38-SUM($G38:I38),0))</f>
        <v>0</v>
      </c>
      <c r="K38" s="10">
        <f>IF(AND($F38&gt;K$10,$E38&gt;0),$D38/$E38,IF(K$10=$F38,$D38-SUM($G38:J38),0))</f>
        <v>0</v>
      </c>
      <c r="L38" s="10">
        <f>IF(AND($F38&gt;L$10,$E38&gt;0),$D38/$E38,IF(L$10=$F38,$D38-SUM($G38:K38),0))</f>
        <v>0</v>
      </c>
      <c r="M38" s="10">
        <f>IF(AND($F38&gt;M$10,$E38&gt;0),$D38/$E38,IF(M$10=$F38,$D38-SUM($G38:L38),0))</f>
        <v>0</v>
      </c>
      <c r="O38" s="10">
        <f>I38*PRODUCT($O$17:O$17)</f>
        <v>0</v>
      </c>
      <c r="P38" s="10">
        <f>J38*PRODUCT($O$17:P$17)</f>
        <v>0</v>
      </c>
      <c r="Q38" s="10">
        <f>K38*PRODUCT($O$17:Q$17)</f>
        <v>0</v>
      </c>
      <c r="R38" s="10">
        <f>L38*PRODUCT($O$17:R$17)</f>
        <v>0</v>
      </c>
      <c r="S38" s="10">
        <f>M38*PRODUCT($O$17:S$17)</f>
        <v>0</v>
      </c>
      <c r="U38" s="10">
        <f t="shared" si="4"/>
        <v>9.8059920175777044E-3</v>
      </c>
      <c r="V38" s="10">
        <f t="shared" si="7"/>
        <v>9.8942459457359022E-3</v>
      </c>
      <c r="W38" s="10">
        <f t="shared" si="5"/>
        <v>9.9832941592475251E-3</v>
      </c>
      <c r="X38" s="10">
        <f t="shared" si="5"/>
        <v>1.0073143806680751E-2</v>
      </c>
      <c r="Y38" s="10">
        <f t="shared" si="5"/>
        <v>1.0163802100940877E-2</v>
      </c>
    </row>
    <row r="39" spans="2:25" x14ac:dyDescent="0.2">
      <c r="B39" s="30">
        <f>'3) Input geactiveerde inflatie'!B26</f>
        <v>14</v>
      </c>
      <c r="C39" s="30">
        <f>'3) Input geactiveerde inflatie'!D26</f>
        <v>5073905.587758828</v>
      </c>
      <c r="D39" s="10">
        <f t="shared" si="6"/>
        <v>2536952.793879414</v>
      </c>
      <c r="E39" s="40">
        <f>'3) Input geactiveerde inflatie'!E26</f>
        <v>31.5</v>
      </c>
      <c r="F39" s="52">
        <f>'3) Input geactiveerde inflatie'!F26</f>
        <v>2053</v>
      </c>
      <c r="H39" s="54"/>
      <c r="I39" s="10">
        <f>IF(AND($F39&gt;I$10,$E39&gt;0),$D39/$E39,IF(I$10=$F39,$D39-SUM($G39:G39),0))</f>
        <v>80538.183932679807</v>
      </c>
      <c r="J39" s="10">
        <f>IF(AND($F39&gt;J$10,$E39&gt;0),$D39/$E39,IF(J$10=$F39,$D39-SUM($G39:I39),0))</f>
        <v>80538.183932679807</v>
      </c>
      <c r="K39" s="10">
        <f>IF(AND($F39&gt;K$10,$E39&gt;0),$D39/$E39,IF(K$10=$F39,$D39-SUM($G39:J39),0))</f>
        <v>80538.183932679807</v>
      </c>
      <c r="L39" s="10">
        <f>IF(AND($F39&gt;L$10,$E39&gt;0),$D39/$E39,IF(L$10=$F39,$D39-SUM($G39:K39),0))</f>
        <v>80538.183932679807</v>
      </c>
      <c r="M39" s="10">
        <f>IF(AND($F39&gt;M$10,$E39&gt;0),$D39/$E39,IF(M$10=$F39,$D39-SUM($G39:L39),0))</f>
        <v>80538.183932679807</v>
      </c>
      <c r="O39" s="10">
        <f>I39*PRODUCT($O$17:O$17)</f>
        <v>81263.027588073921</v>
      </c>
      <c r="P39" s="10">
        <f>J39*PRODUCT($O$17:P$17)</f>
        <v>81994.39483636657</v>
      </c>
      <c r="Q39" s="10">
        <f>K39*PRODUCT($O$17:Q$17)</f>
        <v>82732.344389893857</v>
      </c>
      <c r="R39" s="10">
        <f>L39*PRODUCT($O$17:R$17)</f>
        <v>83476.935489402895</v>
      </c>
      <c r="S39" s="10">
        <f>M39*PRODUCT($O$17:S$17)</f>
        <v>84228.227908807516</v>
      </c>
      <c r="U39" s="10">
        <f t="shared" si="4"/>
        <v>2478522.3414362543</v>
      </c>
      <c r="V39" s="10">
        <f t="shared" si="7"/>
        <v>2418834.6476728139</v>
      </c>
      <c r="W39" s="10">
        <f t="shared" si="5"/>
        <v>2357871.8151119747</v>
      </c>
      <c r="X39" s="10">
        <f t="shared" si="5"/>
        <v>2295615.7259585792</v>
      </c>
      <c r="Y39" s="10">
        <f t="shared" si="5"/>
        <v>2232048.039583399</v>
      </c>
    </row>
    <row r="40" spans="2:25" x14ac:dyDescent="0.2">
      <c r="B40" s="30">
        <f>'3) Input geactiveerde inflatie'!B27</f>
        <v>15</v>
      </c>
      <c r="C40" s="30">
        <f>'3) Input geactiveerde inflatie'!D27</f>
        <v>2945346.7021622956</v>
      </c>
      <c r="D40" s="10">
        <f t="shared" si="6"/>
        <v>1472673.3510811478</v>
      </c>
      <c r="E40" s="40">
        <f>'3) Input geactiveerde inflatie'!E27</f>
        <v>21.5</v>
      </c>
      <c r="F40" s="52">
        <f>'3) Input geactiveerde inflatie'!F27</f>
        <v>2043</v>
      </c>
      <c r="H40" s="54"/>
      <c r="I40" s="10">
        <f>IF(AND($F40&gt;I$10,$E40&gt;0),$D40/$E40,IF(I$10=$F40,$D40-SUM($G40:G40),0))</f>
        <v>68496.434934006873</v>
      </c>
      <c r="J40" s="10">
        <f>IF(AND($F40&gt;J$10,$E40&gt;0),$D40/$E40,IF(J$10=$F40,$D40-SUM($G40:I40),0))</f>
        <v>68496.434934006873</v>
      </c>
      <c r="K40" s="10">
        <f>IF(AND($F40&gt;K$10,$E40&gt;0),$D40/$E40,IF(K$10=$F40,$D40-SUM($G40:J40),0))</f>
        <v>68496.434934006873</v>
      </c>
      <c r="L40" s="10">
        <f>IF(AND($F40&gt;L$10,$E40&gt;0),$D40/$E40,IF(L$10=$F40,$D40-SUM($G40:K40),0))</f>
        <v>68496.434934006873</v>
      </c>
      <c r="M40" s="10">
        <f>IF(AND($F40&gt;M$10,$E40&gt;0),$D40/$E40,IF(M$10=$F40,$D40-SUM($G40:L40),0))</f>
        <v>68496.434934006873</v>
      </c>
      <c r="O40" s="10">
        <f>I40*PRODUCT($O$17:O$17)</f>
        <v>69112.902848412923</v>
      </c>
      <c r="P40" s="10">
        <f>J40*PRODUCT($O$17:P$17)</f>
        <v>69734.918974048633</v>
      </c>
      <c r="Q40" s="10">
        <f>K40*PRODUCT($O$17:Q$17)</f>
        <v>70362.533244815058</v>
      </c>
      <c r="R40" s="10">
        <f>L40*PRODUCT($O$17:R$17)</f>
        <v>70995.796044018382</v>
      </c>
      <c r="S40" s="10">
        <f>M40*PRODUCT($O$17:S$17)</f>
        <v>71634.758208414554</v>
      </c>
      <c r="U40" s="10">
        <f t="shared" si="4"/>
        <v>1416814.5083924651</v>
      </c>
      <c r="V40" s="10">
        <f t="shared" si="7"/>
        <v>1359830.9199939484</v>
      </c>
      <c r="W40" s="10">
        <f t="shared" si="5"/>
        <v>1301706.8650290789</v>
      </c>
      <c r="X40" s="10">
        <f t="shared" si="5"/>
        <v>1242426.4307703222</v>
      </c>
      <c r="Y40" s="10">
        <f t="shared" si="5"/>
        <v>1181973.5104388404</v>
      </c>
    </row>
    <row r="41" spans="2:25" x14ac:dyDescent="0.2">
      <c r="B41" s="30">
        <f>'3) Input geactiveerde inflatie'!B28</f>
        <v>16</v>
      </c>
      <c r="C41" s="30">
        <f>'3) Input geactiveerde inflatie'!D28</f>
        <v>34155.558917045651</v>
      </c>
      <c r="D41" s="10">
        <f t="shared" si="6"/>
        <v>17077.779458522826</v>
      </c>
      <c r="E41" s="40">
        <f>'3) Input geactiveerde inflatie'!E28</f>
        <v>11.5</v>
      </c>
      <c r="F41" s="52">
        <f>'3) Input geactiveerde inflatie'!F28</f>
        <v>2033</v>
      </c>
      <c r="H41" s="54"/>
      <c r="I41" s="10">
        <f>IF(AND($F41&gt;I$10,$E41&gt;0),$D41/$E41,IF(I$10=$F41,$D41-SUM($G41:G41),0))</f>
        <v>1485.0243007411152</v>
      </c>
      <c r="J41" s="10">
        <f>IF(AND($F41&gt;J$10,$E41&gt;0),$D41/$E41,IF(J$10=$F41,$D41-SUM($G41:I41),0))</f>
        <v>1485.0243007411152</v>
      </c>
      <c r="K41" s="10">
        <f>IF(AND($F41&gt;K$10,$E41&gt;0),$D41/$E41,IF(K$10=$F41,$D41-SUM($G41:J41),0))</f>
        <v>1485.0243007411152</v>
      </c>
      <c r="L41" s="10">
        <f>IF(AND($F41&gt;L$10,$E41&gt;0),$D41/$E41,IF(L$10=$F41,$D41-SUM($G41:K41),0))</f>
        <v>1485.0243007411152</v>
      </c>
      <c r="M41" s="10">
        <f>IF(AND($F41&gt;M$10,$E41&gt;0),$D41/$E41,IF(M$10=$F41,$D41-SUM($G41:L41),0))</f>
        <v>1485.0243007411152</v>
      </c>
      <c r="O41" s="10">
        <f>I41*PRODUCT($O$17:O$17)</f>
        <v>1498.389519447785</v>
      </c>
      <c r="P41" s="10">
        <f>J41*PRODUCT($O$17:P$17)</f>
        <v>1511.875025122815</v>
      </c>
      <c r="Q41" s="10">
        <f>K41*PRODUCT($O$17:Q$17)</f>
        <v>1525.4819003489201</v>
      </c>
      <c r="R41" s="10">
        <f>L41*PRODUCT($O$17:R$17)</f>
        <v>1539.2112374520602</v>
      </c>
      <c r="S41" s="10">
        <f>M41*PRODUCT($O$17:S$17)</f>
        <v>1553.0641385891286</v>
      </c>
      <c r="U41" s="10">
        <f t="shared" si="4"/>
        <v>15733.089954201743</v>
      </c>
      <c r="V41" s="10">
        <f t="shared" si="7"/>
        <v>14362.812738666742</v>
      </c>
      <c r="W41" s="10">
        <f t="shared" si="5"/>
        <v>12966.59615296582</v>
      </c>
      <c r="X41" s="10">
        <f t="shared" si="5"/>
        <v>11544.084280890451</v>
      </c>
      <c r="Y41" s="10">
        <f t="shared" si="5"/>
        <v>10094.916900829336</v>
      </c>
    </row>
    <row r="42" spans="2:25" x14ac:dyDescent="0.2">
      <c r="B42" s="30">
        <f>'3) Input geactiveerde inflatie'!B29</f>
        <v>17</v>
      </c>
      <c r="C42" s="30">
        <f>'3) Input geactiveerde inflatie'!D29</f>
        <v>134533.51970999857</v>
      </c>
      <c r="D42" s="10">
        <f t="shared" si="6"/>
        <v>67266.759854999284</v>
      </c>
      <c r="E42" s="40">
        <f>'3) Input geactiveerde inflatie'!E29</f>
        <v>6.5</v>
      </c>
      <c r="F42" s="52">
        <f>'3) Input geactiveerde inflatie'!F29</f>
        <v>2028</v>
      </c>
      <c r="H42" s="54"/>
      <c r="I42" s="10">
        <f>IF(AND($F42&gt;I$10,$E42&gt;0),$D42/$E42,IF(I$10=$F42,$D42-SUM($G42:G42),0))</f>
        <v>10348.732285384505</v>
      </c>
      <c r="J42" s="10">
        <f>IF(AND($F42&gt;J$10,$E42&gt;0),$D42/$E42,IF(J$10=$F42,$D42-SUM($G42:I42),0))</f>
        <v>10348.732285384505</v>
      </c>
      <c r="K42" s="10">
        <f>IF(AND($F42&gt;K$10,$E42&gt;0),$D42/$E42,IF(K$10=$F42,$D42-SUM($G42:J42),0))</f>
        <v>10348.732285384505</v>
      </c>
      <c r="L42" s="10">
        <f>IF(AND($F42&gt;L$10,$E42&gt;0),$D42/$E42,IF(L$10=$F42,$D42-SUM($G42:K42),0))</f>
        <v>10348.732285384505</v>
      </c>
      <c r="M42" s="10">
        <f>IF(AND($F42&gt;M$10,$E42&gt;0),$D42/$E42,IF(M$10=$F42,$D42-SUM($G42:L42),0))</f>
        <v>10348.732285384505</v>
      </c>
      <c r="O42" s="10">
        <f>I42*PRODUCT($O$17:O$17)</f>
        <v>10441.870875952965</v>
      </c>
      <c r="P42" s="10">
        <f>J42*PRODUCT($O$17:P$17)</f>
        <v>10535.84771383654</v>
      </c>
      <c r="Q42" s="10">
        <f>K42*PRODUCT($O$17:Q$17)</f>
        <v>10630.670343261067</v>
      </c>
      <c r="R42" s="10">
        <f>L42*PRODUCT($O$17:R$17)</f>
        <v>10726.346376350415</v>
      </c>
      <c r="S42" s="10">
        <f>M42*PRODUCT($O$17:S$17)</f>
        <v>10822.883493737569</v>
      </c>
      <c r="U42" s="10">
        <f t="shared" si="4"/>
        <v>57430.289817741301</v>
      </c>
      <c r="V42" s="10">
        <f t="shared" si="7"/>
        <v>47411.314712264422</v>
      </c>
      <c r="W42" s="10">
        <f t="shared" si="7"/>
        <v>37207.346201413733</v>
      </c>
      <c r="X42" s="10">
        <f t="shared" si="7"/>
        <v>26815.86594087604</v>
      </c>
      <c r="Y42" s="10">
        <f t="shared" si="7"/>
        <v>16234.325240606351</v>
      </c>
    </row>
    <row r="43" spans="2:25" x14ac:dyDescent="0.2">
      <c r="B43" s="30">
        <f>'3) Input geactiveerde inflatie'!B30</f>
        <v>18</v>
      </c>
      <c r="C43" s="30">
        <f>'3) Input geactiveerde inflatie'!D30</f>
        <v>2.1505064595083023E-10</v>
      </c>
      <c r="D43" s="10">
        <f t="shared" si="6"/>
        <v>1.0752532297541512E-10</v>
      </c>
      <c r="E43" s="40">
        <f>'3) Input geactiveerde inflatie'!E30</f>
        <v>0</v>
      </c>
      <c r="F43" s="52">
        <f>'3) Input geactiveerde inflatie'!F30</f>
        <v>2013</v>
      </c>
      <c r="H43" s="54"/>
      <c r="I43" s="10">
        <f>IF(AND($F43&gt;I$10,$E43&gt;0),$D43/$E43,IF(I$10=$F43,$D43-SUM($G43:G43),0))</f>
        <v>0</v>
      </c>
      <c r="J43" s="10">
        <f>IF(AND($F43&gt;J$10,$E43&gt;0),$D43/$E43,IF(J$10=$F43,$D43-SUM($G43:I43),0))</f>
        <v>0</v>
      </c>
      <c r="K43" s="10">
        <f>IF(AND($F43&gt;K$10,$E43&gt;0),$D43/$E43,IF(K$10=$F43,$D43-SUM($G43:J43),0))</f>
        <v>0</v>
      </c>
      <c r="L43" s="10">
        <f>IF(AND($F43&gt;L$10,$E43&gt;0),$D43/$E43,IF(L$10=$F43,$D43-SUM($G43:K43),0))</f>
        <v>0</v>
      </c>
      <c r="M43" s="10">
        <f>IF(AND($F43&gt;M$10,$E43&gt;0),$D43/$E43,IF(M$10=$F43,$D43-SUM($G43:L43),0))</f>
        <v>0</v>
      </c>
      <c r="O43" s="10">
        <f>I43*PRODUCT($O$17:O$17)</f>
        <v>0</v>
      </c>
      <c r="P43" s="10">
        <f>J43*PRODUCT($O$17:P$17)</f>
        <v>0</v>
      </c>
      <c r="Q43" s="10">
        <f>K43*PRODUCT($O$17:Q$17)</f>
        <v>0</v>
      </c>
      <c r="R43" s="10">
        <f>L43*PRODUCT($O$17:R$17)</f>
        <v>0</v>
      </c>
      <c r="S43" s="10">
        <f>M43*PRODUCT($O$17:S$17)</f>
        <v>0</v>
      </c>
      <c r="U43" s="10">
        <f t="shared" si="4"/>
        <v>1.0849305088219384E-10</v>
      </c>
      <c r="V43" s="10">
        <f t="shared" ref="V43:Y58" si="8">U43*P$17-P43</f>
        <v>1.0946948834013358E-10</v>
      </c>
      <c r="W43" s="10">
        <f t="shared" si="8"/>
        <v>1.1045471373519477E-10</v>
      </c>
      <c r="X43" s="10">
        <f t="shared" si="8"/>
        <v>1.1144880615881151E-10</v>
      </c>
      <c r="Y43" s="10">
        <f t="shared" si="8"/>
        <v>1.124518454142408E-10</v>
      </c>
    </row>
    <row r="44" spans="2:25" x14ac:dyDescent="0.2">
      <c r="B44" s="30">
        <f>'3) Input geactiveerde inflatie'!B31</f>
        <v>19</v>
      </c>
      <c r="C44" s="30">
        <f>'3) Input geactiveerde inflatie'!D31</f>
        <v>-3.486812230541987E-9</v>
      </c>
      <c r="D44" s="10">
        <f t="shared" si="6"/>
        <v>-1.7434061152709935E-9</v>
      </c>
      <c r="E44" s="40">
        <f>'3) Input geactiveerde inflatie'!E31</f>
        <v>0</v>
      </c>
      <c r="F44" s="52">
        <f>'3) Input geactiveerde inflatie'!F31</f>
        <v>2011</v>
      </c>
      <c r="H44" s="54"/>
      <c r="I44" s="10">
        <f>IF(AND($F44&gt;I$10,$E44&gt;0),$D44/$E44,IF(I$10=$F44,$D44-SUM($G44:G44),0))</f>
        <v>0</v>
      </c>
      <c r="J44" s="10">
        <f>IF(AND($F44&gt;J$10,$E44&gt;0),$D44/$E44,IF(J$10=$F44,$D44-SUM($G44:I44),0))</f>
        <v>0</v>
      </c>
      <c r="K44" s="10">
        <f>IF(AND($F44&gt;K$10,$E44&gt;0),$D44/$E44,IF(K$10=$F44,$D44-SUM($G44:J44),0))</f>
        <v>0</v>
      </c>
      <c r="L44" s="10">
        <f>IF(AND($F44&gt;L$10,$E44&gt;0),$D44/$E44,IF(L$10=$F44,$D44-SUM($G44:K44),0))</f>
        <v>0</v>
      </c>
      <c r="M44" s="10">
        <f>IF(AND($F44&gt;M$10,$E44&gt;0),$D44/$E44,IF(M$10=$F44,$D44-SUM($G44:L44),0))</f>
        <v>0</v>
      </c>
      <c r="O44" s="10">
        <f>I44*PRODUCT($O$17:O$17)</f>
        <v>0</v>
      </c>
      <c r="P44" s="10">
        <f>J44*PRODUCT($O$17:P$17)</f>
        <v>0</v>
      </c>
      <c r="Q44" s="10">
        <f>K44*PRODUCT($O$17:Q$17)</f>
        <v>0</v>
      </c>
      <c r="R44" s="10">
        <f>L44*PRODUCT($O$17:R$17)</f>
        <v>0</v>
      </c>
      <c r="S44" s="10">
        <f>M44*PRODUCT($O$17:S$17)</f>
        <v>0</v>
      </c>
      <c r="U44" s="10">
        <f t="shared" si="4"/>
        <v>-1.7590967703084322E-9</v>
      </c>
      <c r="V44" s="10">
        <f t="shared" si="8"/>
        <v>-1.774928641241208E-9</v>
      </c>
      <c r="W44" s="10">
        <f t="shared" si="8"/>
        <v>-1.7909029990123786E-9</v>
      </c>
      <c r="X44" s="10">
        <f t="shared" si="8"/>
        <v>-1.8070211260034898E-9</v>
      </c>
      <c r="Y44" s="10">
        <f t="shared" si="8"/>
        <v>-1.823284316137521E-9</v>
      </c>
    </row>
    <row r="45" spans="2:25" x14ac:dyDescent="0.2">
      <c r="B45" s="30">
        <f>'3) Input geactiveerde inflatie'!B32</f>
        <v>20</v>
      </c>
      <c r="C45" s="30">
        <f>'3) Input geactiveerde inflatie'!D32</f>
        <v>138783.7916749072</v>
      </c>
      <c r="D45" s="10">
        <f t="shared" si="6"/>
        <v>69391.895837453601</v>
      </c>
      <c r="E45" s="40">
        <f>'3) Input geactiveerde inflatie'!E32</f>
        <v>0</v>
      </c>
      <c r="F45" s="52">
        <f>'3) Input geactiveerde inflatie'!F32</f>
        <v>2011</v>
      </c>
      <c r="H45" s="54"/>
      <c r="I45" s="10">
        <f>IF(AND($F45&gt;I$10,$E45&gt;0),$D45/$E45,IF(I$10=$F45,$D45-SUM($G45:G45),0))</f>
        <v>0</v>
      </c>
      <c r="J45" s="10">
        <f>IF(AND($F45&gt;J$10,$E45&gt;0),$D45/$E45,IF(J$10=$F45,$D45-SUM($G45:I45),0))</f>
        <v>0</v>
      </c>
      <c r="K45" s="10">
        <f>IF(AND($F45&gt;K$10,$E45&gt;0),$D45/$E45,IF(K$10=$F45,$D45-SUM($G45:J45),0))</f>
        <v>0</v>
      </c>
      <c r="L45" s="10">
        <f>IF(AND($F45&gt;L$10,$E45&gt;0),$D45/$E45,IF(L$10=$F45,$D45-SUM($G45:K45),0))</f>
        <v>0</v>
      </c>
      <c r="M45" s="10">
        <f>IF(AND($F45&gt;M$10,$E45&gt;0),$D45/$E45,IF(M$10=$F45,$D45-SUM($G45:L45),0))</f>
        <v>0</v>
      </c>
      <c r="O45" s="10">
        <f>I45*PRODUCT($O$17:O$17)</f>
        <v>0</v>
      </c>
      <c r="P45" s="10">
        <f>J45*PRODUCT($O$17:P$17)</f>
        <v>0</v>
      </c>
      <c r="Q45" s="10">
        <f>K45*PRODUCT($O$17:Q$17)</f>
        <v>0</v>
      </c>
      <c r="R45" s="10">
        <f>L45*PRODUCT($O$17:R$17)</f>
        <v>0</v>
      </c>
      <c r="S45" s="10">
        <f>M45*PRODUCT($O$17:S$17)</f>
        <v>0</v>
      </c>
      <c r="U45" s="10">
        <f t="shared" si="4"/>
        <v>70016.422899990677</v>
      </c>
      <c r="V45" s="10">
        <f t="shared" si="8"/>
        <v>70646.570706090584</v>
      </c>
      <c r="W45" s="10">
        <f t="shared" si="8"/>
        <v>71282.389842445395</v>
      </c>
      <c r="X45" s="10">
        <f t="shared" si="8"/>
        <v>71923.931351027393</v>
      </c>
      <c r="Y45" s="10">
        <f t="shared" si="8"/>
        <v>72571.246733186636</v>
      </c>
    </row>
    <row r="46" spans="2:25" x14ac:dyDescent="0.2">
      <c r="B46" s="30">
        <f>'3) Input geactiveerde inflatie'!B33</f>
        <v>21</v>
      </c>
      <c r="C46" s="30">
        <f>'3) Input geactiveerde inflatie'!D33</f>
        <v>5901584.5846288167</v>
      </c>
      <c r="D46" s="10">
        <f t="shared" si="6"/>
        <v>2950792.2923144083</v>
      </c>
      <c r="E46" s="40">
        <f>'3) Input geactiveerde inflatie'!E33</f>
        <v>32.5</v>
      </c>
      <c r="F46" s="52">
        <f>'3) Input geactiveerde inflatie'!F33</f>
        <v>2054</v>
      </c>
      <c r="H46" s="54"/>
      <c r="I46" s="10">
        <f>IF(AND($F46&gt;I$10,$E46&gt;0),$D46/$E46,IF(I$10=$F46,$D46-SUM($G46:G46),0))</f>
        <v>90793.608994289491</v>
      </c>
      <c r="J46" s="10">
        <f>IF(AND($F46&gt;J$10,$E46&gt;0),$D46/$E46,IF(J$10=$F46,$D46-SUM($G46:I46),0))</f>
        <v>90793.608994289491</v>
      </c>
      <c r="K46" s="10">
        <f>IF(AND($F46&gt;K$10,$E46&gt;0),$D46/$E46,IF(K$10=$F46,$D46-SUM($G46:J46),0))</f>
        <v>90793.608994289491</v>
      </c>
      <c r="L46" s="10">
        <f>IF(AND($F46&gt;L$10,$E46&gt;0),$D46/$E46,IF(L$10=$F46,$D46-SUM($G46:K46),0))</f>
        <v>90793.608994289491</v>
      </c>
      <c r="M46" s="10">
        <f>IF(AND($F46&gt;M$10,$E46&gt;0),$D46/$E46,IF(M$10=$F46,$D46-SUM($G46:L46),0))</f>
        <v>90793.608994289491</v>
      </c>
      <c r="O46" s="10">
        <f>I46*PRODUCT($O$17:O$17)</f>
        <v>91610.751475238081</v>
      </c>
      <c r="P46" s="10">
        <f>J46*PRODUCT($O$17:P$17)</f>
        <v>92435.248238515225</v>
      </c>
      <c r="Q46" s="10">
        <f>K46*PRODUCT($O$17:Q$17)</f>
        <v>93267.165472661844</v>
      </c>
      <c r="R46" s="10">
        <f>L46*PRODUCT($O$17:R$17)</f>
        <v>94106.569961915782</v>
      </c>
      <c r="S46" s="10">
        <f>M46*PRODUCT($O$17:S$17)</f>
        <v>94953.529091573015</v>
      </c>
      <c r="U46" s="10">
        <f t="shared" si="4"/>
        <v>2885738.6714699995</v>
      </c>
      <c r="V46" s="10">
        <f t="shared" si="8"/>
        <v>2819275.0712747141</v>
      </c>
      <c r="W46" s="10">
        <f t="shared" si="8"/>
        <v>2751381.3814435247</v>
      </c>
      <c r="X46" s="10">
        <f t="shared" si="8"/>
        <v>2682037.2439146005</v>
      </c>
      <c r="Y46" s="10">
        <f t="shared" si="8"/>
        <v>2611222.0500182589</v>
      </c>
    </row>
    <row r="47" spans="2:25" x14ac:dyDescent="0.2">
      <c r="B47" s="30">
        <f>'3) Input geactiveerde inflatie'!B34</f>
        <v>22</v>
      </c>
      <c r="C47" s="30">
        <f>'3) Input geactiveerde inflatie'!D34</f>
        <v>3205838.3316255584</v>
      </c>
      <c r="D47" s="10">
        <f t="shared" si="6"/>
        <v>1602919.1658127792</v>
      </c>
      <c r="E47" s="40">
        <f>'3) Input geactiveerde inflatie'!E34</f>
        <v>22.5</v>
      </c>
      <c r="F47" s="52">
        <f>'3) Input geactiveerde inflatie'!F34</f>
        <v>2044</v>
      </c>
      <c r="H47" s="54"/>
      <c r="I47" s="10">
        <f>IF(AND($F47&gt;I$10,$E47&gt;0),$D47/$E47,IF(I$10=$F47,$D47-SUM($G47:G47),0))</f>
        <v>71240.851813901303</v>
      </c>
      <c r="J47" s="10">
        <f>IF(AND($F47&gt;J$10,$E47&gt;0),$D47/$E47,IF(J$10=$F47,$D47-SUM($G47:I47),0))</f>
        <v>71240.851813901303</v>
      </c>
      <c r="K47" s="10">
        <f>IF(AND($F47&gt;K$10,$E47&gt;0),$D47/$E47,IF(K$10=$F47,$D47-SUM($G47:J47),0))</f>
        <v>71240.851813901303</v>
      </c>
      <c r="L47" s="10">
        <f>IF(AND($F47&gt;L$10,$E47&gt;0),$D47/$E47,IF(L$10=$F47,$D47-SUM($G47:K47),0))</f>
        <v>71240.851813901303</v>
      </c>
      <c r="M47" s="10">
        <f>IF(AND($F47&gt;M$10,$E47&gt;0),$D47/$E47,IF(M$10=$F47,$D47-SUM($G47:L47),0))</f>
        <v>71240.851813901303</v>
      </c>
      <c r="O47" s="10">
        <f>I47*PRODUCT($O$17:O$17)</f>
        <v>71882.019480226401</v>
      </c>
      <c r="P47" s="10">
        <f>J47*PRODUCT($O$17:P$17)</f>
        <v>72528.957655548438</v>
      </c>
      <c r="Q47" s="10">
        <f>K47*PRODUCT($O$17:Q$17)</f>
        <v>73181.718274448358</v>
      </c>
      <c r="R47" s="10">
        <f>L47*PRODUCT($O$17:R$17)</f>
        <v>73840.353738918391</v>
      </c>
      <c r="S47" s="10">
        <f>M47*PRODUCT($O$17:S$17)</f>
        <v>74504.916922568649</v>
      </c>
      <c r="U47" s="10">
        <f t="shared" si="4"/>
        <v>1545463.4188248678</v>
      </c>
      <c r="V47" s="10">
        <f t="shared" si="8"/>
        <v>1486843.6319387432</v>
      </c>
      <c r="W47" s="10">
        <f t="shared" si="8"/>
        <v>1427043.5063517434</v>
      </c>
      <c r="X47" s="10">
        <f t="shared" si="8"/>
        <v>1366046.5441699906</v>
      </c>
      <c r="Y47" s="10">
        <f t="shared" si="8"/>
        <v>1303836.0461449518</v>
      </c>
    </row>
    <row r="48" spans="2:25" x14ac:dyDescent="0.2">
      <c r="B48" s="30">
        <f>'3) Input geactiveerde inflatie'!B35</f>
        <v>23</v>
      </c>
      <c r="C48" s="30">
        <f>'3) Input geactiveerde inflatie'!D35</f>
        <v>282892.33243965486</v>
      </c>
      <c r="D48" s="10">
        <f t="shared" si="6"/>
        <v>141446.16621982743</v>
      </c>
      <c r="E48" s="40">
        <f>'3) Input geactiveerde inflatie'!E35</f>
        <v>12.5</v>
      </c>
      <c r="F48" s="52">
        <f>'3) Input geactiveerde inflatie'!F35</f>
        <v>2034</v>
      </c>
      <c r="H48" s="54"/>
      <c r="I48" s="10">
        <f>IF(AND($F48&gt;I$10,$E48&gt;0),$D48/$E48,IF(I$10=$F48,$D48-SUM($G48:G48),0))</f>
        <v>11315.693297586195</v>
      </c>
      <c r="J48" s="10">
        <f>IF(AND($F48&gt;J$10,$E48&gt;0),$D48/$E48,IF(J$10=$F48,$D48-SUM($G48:I48),0))</f>
        <v>11315.693297586195</v>
      </c>
      <c r="K48" s="10">
        <f>IF(AND($F48&gt;K$10,$E48&gt;0),$D48/$E48,IF(K$10=$F48,$D48-SUM($G48:J48),0))</f>
        <v>11315.693297586195</v>
      </c>
      <c r="L48" s="10">
        <f>IF(AND($F48&gt;L$10,$E48&gt;0),$D48/$E48,IF(L$10=$F48,$D48-SUM($G48:K48),0))</f>
        <v>11315.693297586195</v>
      </c>
      <c r="M48" s="10">
        <f>IF(AND($F48&gt;M$10,$E48&gt;0),$D48/$E48,IF(M$10=$F48,$D48-SUM($G48:L48),0))</f>
        <v>11315.693297586195</v>
      </c>
      <c r="O48" s="10">
        <f>I48*PRODUCT($O$17:O$17)</f>
        <v>11417.53453726447</v>
      </c>
      <c r="P48" s="10">
        <f>J48*PRODUCT($O$17:P$17)</f>
        <v>11520.292348099849</v>
      </c>
      <c r="Q48" s="10">
        <f>K48*PRODUCT($O$17:Q$17)</f>
        <v>11623.974979232746</v>
      </c>
      <c r="R48" s="10">
        <f>L48*PRODUCT($O$17:R$17)</f>
        <v>11728.590754045837</v>
      </c>
      <c r="S48" s="10">
        <f>M48*PRODUCT($O$17:S$17)</f>
        <v>11834.148070832249</v>
      </c>
      <c r="U48" s="10">
        <f t="shared" si="4"/>
        <v>131301.6471785414</v>
      </c>
      <c r="V48" s="10">
        <f t="shared" si="8"/>
        <v>120963.06965504843</v>
      </c>
      <c r="W48" s="10">
        <f t="shared" si="8"/>
        <v>110427.7623027111</v>
      </c>
      <c r="X48" s="10">
        <f t="shared" si="8"/>
        <v>99693.021409389636</v>
      </c>
      <c r="Y48" s="10">
        <f t="shared" si="8"/>
        <v>88756.11053124188</v>
      </c>
    </row>
    <row r="49" spans="2:25" x14ac:dyDescent="0.2">
      <c r="B49" s="30">
        <f>'3) Input geactiveerde inflatie'!B36</f>
        <v>24</v>
      </c>
      <c r="C49" s="30">
        <f>'3) Input geactiveerde inflatie'!D36</f>
        <v>38235.82306228322</v>
      </c>
      <c r="D49" s="10">
        <f t="shared" si="6"/>
        <v>19117.91153114161</v>
      </c>
      <c r="E49" s="40">
        <f>'3) Input geactiveerde inflatie'!E36</f>
        <v>7.5</v>
      </c>
      <c r="F49" s="52">
        <f>'3) Input geactiveerde inflatie'!F36</f>
        <v>2029</v>
      </c>
      <c r="H49" s="54"/>
      <c r="I49" s="10">
        <f>IF(AND($F49&gt;I$10,$E49&gt;0),$D49/$E49,IF(I$10=$F49,$D49-SUM($G49:G49),0))</f>
        <v>2549.0548708188812</v>
      </c>
      <c r="J49" s="10">
        <f>IF(AND($F49&gt;J$10,$E49&gt;0),$D49/$E49,IF(J$10=$F49,$D49-SUM($G49:I49),0))</f>
        <v>2549.0548708188812</v>
      </c>
      <c r="K49" s="10">
        <f>IF(AND($F49&gt;K$10,$E49&gt;0),$D49/$E49,IF(K$10=$F49,$D49-SUM($G49:J49),0))</f>
        <v>2549.0548708188812</v>
      </c>
      <c r="L49" s="10">
        <f>IF(AND($F49&gt;L$10,$E49&gt;0),$D49/$E49,IF(L$10=$F49,$D49-SUM($G49:K49),0))</f>
        <v>2549.0548708188812</v>
      </c>
      <c r="M49" s="10">
        <f>IF(AND($F49&gt;M$10,$E49&gt;0),$D49/$E49,IF(M$10=$F49,$D49-SUM($G49:L49),0))</f>
        <v>2549.0548708188812</v>
      </c>
      <c r="O49" s="10">
        <f>I49*PRODUCT($O$17:O$17)</f>
        <v>2571.996364656251</v>
      </c>
      <c r="P49" s="10">
        <f>J49*PRODUCT($O$17:P$17)</f>
        <v>2595.1443319381569</v>
      </c>
      <c r="Q49" s="10">
        <f>K49*PRODUCT($O$17:Q$17)</f>
        <v>2618.5006309256</v>
      </c>
      <c r="R49" s="10">
        <f>L49*PRODUCT($O$17:R$17)</f>
        <v>2642.0671366039296</v>
      </c>
      <c r="S49" s="10">
        <f>M49*PRODUCT($O$17:S$17)</f>
        <v>2665.8457408333652</v>
      </c>
      <c r="U49" s="10">
        <f t="shared" si="4"/>
        <v>16717.976370265631</v>
      </c>
      <c r="V49" s="10">
        <f t="shared" si="8"/>
        <v>14273.293825659861</v>
      </c>
      <c r="W49" s="10">
        <f t="shared" si="8"/>
        <v>11783.252839165198</v>
      </c>
      <c r="X49" s="10">
        <f t="shared" si="8"/>
        <v>9247.2349781137527</v>
      </c>
      <c r="Y49" s="10">
        <f t="shared" si="8"/>
        <v>6664.6143520834103</v>
      </c>
    </row>
    <row r="50" spans="2:25" x14ac:dyDescent="0.2">
      <c r="B50" s="30">
        <f>'3) Input geactiveerde inflatie'!B37</f>
        <v>25</v>
      </c>
      <c r="C50" s="30">
        <f>'3) Input geactiveerde inflatie'!D37</f>
        <v>2.4103520791814914E-10</v>
      </c>
      <c r="D50" s="10">
        <f t="shared" si="6"/>
        <v>1.2051760395907457E-10</v>
      </c>
      <c r="E50" s="40">
        <f>'3) Input geactiveerde inflatie'!E37</f>
        <v>0</v>
      </c>
      <c r="F50" s="52">
        <f>'3) Input geactiveerde inflatie'!F37</f>
        <v>2014</v>
      </c>
      <c r="H50" s="54"/>
      <c r="I50" s="10">
        <f>IF(AND($F50&gt;I$10,$E50&gt;0),$D50/$E50,IF(I$10=$F50,$D50-SUM($G50:G50),0))</f>
        <v>0</v>
      </c>
      <c r="J50" s="10">
        <f>IF(AND($F50&gt;J$10,$E50&gt;0),$D50/$E50,IF(J$10=$F50,$D50-SUM($G50:I50),0))</f>
        <v>0</v>
      </c>
      <c r="K50" s="10">
        <f>IF(AND($F50&gt;K$10,$E50&gt;0),$D50/$E50,IF(K$10=$F50,$D50-SUM($G50:J50),0))</f>
        <v>0</v>
      </c>
      <c r="L50" s="10">
        <f>IF(AND($F50&gt;L$10,$E50&gt;0),$D50/$E50,IF(L$10=$F50,$D50-SUM($G50:K50),0))</f>
        <v>0</v>
      </c>
      <c r="M50" s="10">
        <f>IF(AND($F50&gt;M$10,$E50&gt;0),$D50/$E50,IF(M$10=$F50,$D50-SUM($G50:L50),0))</f>
        <v>0</v>
      </c>
      <c r="O50" s="10">
        <f>I50*PRODUCT($O$17:O$17)</f>
        <v>0</v>
      </c>
      <c r="P50" s="10">
        <f>J50*PRODUCT($O$17:P$17)</f>
        <v>0</v>
      </c>
      <c r="Q50" s="10">
        <f>K50*PRODUCT($O$17:Q$17)</f>
        <v>0</v>
      </c>
      <c r="R50" s="10">
        <f>L50*PRODUCT($O$17:R$17)</f>
        <v>0</v>
      </c>
      <c r="S50" s="10">
        <f>M50*PRODUCT($O$17:S$17)</f>
        <v>0</v>
      </c>
      <c r="U50" s="10">
        <f t="shared" si="4"/>
        <v>1.2160226239470624E-10</v>
      </c>
      <c r="V50" s="10">
        <f t="shared" si="8"/>
        <v>1.2269668275625857E-10</v>
      </c>
      <c r="W50" s="10">
        <f t="shared" si="8"/>
        <v>1.2380095290106488E-10</v>
      </c>
      <c r="X50" s="10">
        <f t="shared" si="8"/>
        <v>1.2491516147717445E-10</v>
      </c>
      <c r="Y50" s="10">
        <f t="shared" si="8"/>
        <v>1.2603939793046902E-10</v>
      </c>
    </row>
    <row r="51" spans="2:25" x14ac:dyDescent="0.2">
      <c r="B51" s="30">
        <f>'3) Input geactiveerde inflatie'!B38</f>
        <v>26</v>
      </c>
      <c r="C51" s="30">
        <f>'3) Input geactiveerde inflatie'!D38</f>
        <v>2.2524626812286741E-9</v>
      </c>
      <c r="D51" s="10">
        <f t="shared" si="6"/>
        <v>1.126231340614337E-9</v>
      </c>
      <c r="E51" s="40">
        <f>'3) Input geactiveerde inflatie'!E38</f>
        <v>0</v>
      </c>
      <c r="F51" s="52">
        <f>'3) Input geactiveerde inflatie'!F38</f>
        <v>2011</v>
      </c>
      <c r="H51" s="54"/>
      <c r="I51" s="10">
        <f>IF(AND($F51&gt;I$10,$E51&gt;0),$D51/$E51,IF(I$10=$F51,$D51-SUM($G51:G51),0))</f>
        <v>0</v>
      </c>
      <c r="J51" s="10">
        <f>IF(AND($F51&gt;J$10,$E51&gt;0),$D51/$E51,IF(J$10=$F51,$D51-SUM($G51:I51),0))</f>
        <v>0</v>
      </c>
      <c r="K51" s="10">
        <f>IF(AND($F51&gt;K$10,$E51&gt;0),$D51/$E51,IF(K$10=$F51,$D51-SUM($G51:J51),0))</f>
        <v>0</v>
      </c>
      <c r="L51" s="10">
        <f>IF(AND($F51&gt;L$10,$E51&gt;0),$D51/$E51,IF(L$10=$F51,$D51-SUM($G51:K51),0))</f>
        <v>0</v>
      </c>
      <c r="M51" s="10">
        <f>IF(AND($F51&gt;M$10,$E51&gt;0),$D51/$E51,IF(M$10=$F51,$D51-SUM($G51:L51),0))</f>
        <v>0</v>
      </c>
      <c r="O51" s="10">
        <f>I51*PRODUCT($O$17:O$17)</f>
        <v>0</v>
      </c>
      <c r="P51" s="10">
        <f>J51*PRODUCT($O$17:P$17)</f>
        <v>0</v>
      </c>
      <c r="Q51" s="10">
        <f>K51*PRODUCT($O$17:Q$17)</f>
        <v>0</v>
      </c>
      <c r="R51" s="10">
        <f>L51*PRODUCT($O$17:R$17)</f>
        <v>0</v>
      </c>
      <c r="S51" s="10">
        <f>M51*PRODUCT($O$17:S$17)</f>
        <v>0</v>
      </c>
      <c r="U51" s="10">
        <f t="shared" si="4"/>
        <v>1.136367422679866E-9</v>
      </c>
      <c r="V51" s="10">
        <f t="shared" si="8"/>
        <v>1.1465947294839847E-9</v>
      </c>
      <c r="W51" s="10">
        <f t="shared" si="8"/>
        <v>1.1569140820493405E-9</v>
      </c>
      <c r="X51" s="10">
        <f t="shared" si="8"/>
        <v>1.1673263087877844E-9</v>
      </c>
      <c r="Y51" s="10">
        <f t="shared" si="8"/>
        <v>1.1778322455668743E-9</v>
      </c>
    </row>
    <row r="52" spans="2:25" x14ac:dyDescent="0.2">
      <c r="B52" s="30">
        <f>'3) Input geactiveerde inflatie'!B39</f>
        <v>27</v>
      </c>
      <c r="C52" s="30">
        <f>'3) Input geactiveerde inflatie'!D39</f>
        <v>-9.1801228257238201E-12</v>
      </c>
      <c r="D52" s="10">
        <f t="shared" si="6"/>
        <v>-4.59006141286191E-12</v>
      </c>
      <c r="E52" s="40">
        <f>'3) Input geactiveerde inflatie'!E39</f>
        <v>0</v>
      </c>
      <c r="F52" s="52">
        <f>'3) Input geactiveerde inflatie'!F39</f>
        <v>2011</v>
      </c>
      <c r="H52" s="54"/>
      <c r="I52" s="10">
        <f>IF(AND($F52&gt;I$10,$E52&gt;0),$D52/$E52,IF(I$10=$F52,$D52-SUM($G52:G52),0))</f>
        <v>0</v>
      </c>
      <c r="J52" s="10">
        <f>IF(AND($F52&gt;J$10,$E52&gt;0),$D52/$E52,IF(J$10=$F52,$D52-SUM($G52:I52),0))</f>
        <v>0</v>
      </c>
      <c r="K52" s="10">
        <f>IF(AND($F52&gt;K$10,$E52&gt;0),$D52/$E52,IF(K$10=$F52,$D52-SUM($G52:J52),0))</f>
        <v>0</v>
      </c>
      <c r="L52" s="10">
        <f>IF(AND($F52&gt;L$10,$E52&gt;0),$D52/$E52,IF(L$10=$F52,$D52-SUM($G52:K52),0))</f>
        <v>0</v>
      </c>
      <c r="M52" s="10">
        <f>IF(AND($F52&gt;M$10,$E52&gt;0),$D52/$E52,IF(M$10=$F52,$D52-SUM($G52:L52),0))</f>
        <v>0</v>
      </c>
      <c r="O52" s="10">
        <f>I52*PRODUCT($O$17:O$17)</f>
        <v>0</v>
      </c>
      <c r="P52" s="10">
        <f>J52*PRODUCT($O$17:P$17)</f>
        <v>0</v>
      </c>
      <c r="Q52" s="10">
        <f>K52*PRODUCT($O$17:Q$17)</f>
        <v>0</v>
      </c>
      <c r="R52" s="10">
        <f>L52*PRODUCT($O$17:R$17)</f>
        <v>0</v>
      </c>
      <c r="S52" s="10">
        <f>M52*PRODUCT($O$17:S$17)</f>
        <v>0</v>
      </c>
      <c r="U52" s="10">
        <f t="shared" si="4"/>
        <v>-4.631371965577667E-12</v>
      </c>
      <c r="V52" s="10">
        <f t="shared" si="8"/>
        <v>-4.6730543132678654E-12</v>
      </c>
      <c r="W52" s="10">
        <f t="shared" si="8"/>
        <v>-4.7151118020872755E-12</v>
      </c>
      <c r="X52" s="10">
        <f t="shared" si="8"/>
        <v>-4.7575478083060602E-12</v>
      </c>
      <c r="Y52" s="10">
        <f t="shared" si="8"/>
        <v>-4.8003657385808145E-12</v>
      </c>
    </row>
    <row r="53" spans="2:25" x14ac:dyDescent="0.2">
      <c r="B53" s="30">
        <f>'3) Input geactiveerde inflatie'!B40</f>
        <v>28</v>
      </c>
      <c r="C53" s="30">
        <f>'3) Input geactiveerde inflatie'!D40</f>
        <v>12719.692885300195</v>
      </c>
      <c r="D53" s="10">
        <f t="shared" si="6"/>
        <v>6359.8464426500977</v>
      </c>
      <c r="E53" s="40">
        <f>'3) Input geactiveerde inflatie'!E40</f>
        <v>0</v>
      </c>
      <c r="F53" s="52">
        <f>'3) Input geactiveerde inflatie'!F40</f>
        <v>2011</v>
      </c>
      <c r="H53" s="54"/>
      <c r="I53" s="10">
        <f>IF(AND($F53&gt;I$10,$E53&gt;0),$D53/$E53,IF(I$10=$F53,$D53-SUM($G53:G53),0))</f>
        <v>0</v>
      </c>
      <c r="J53" s="10">
        <f>IF(AND($F53&gt;J$10,$E53&gt;0),$D53/$E53,IF(J$10=$F53,$D53-SUM($G53:I53),0))</f>
        <v>0</v>
      </c>
      <c r="K53" s="10">
        <f>IF(AND($F53&gt;K$10,$E53&gt;0),$D53/$E53,IF(K$10=$F53,$D53-SUM($G53:J53),0))</f>
        <v>0</v>
      </c>
      <c r="L53" s="10">
        <f>IF(AND($F53&gt;L$10,$E53&gt;0),$D53/$E53,IF(L$10=$F53,$D53-SUM($G53:K53),0))</f>
        <v>0</v>
      </c>
      <c r="M53" s="10">
        <f>IF(AND($F53&gt;M$10,$E53&gt;0),$D53/$E53,IF(M$10=$F53,$D53-SUM($G53:L53),0))</f>
        <v>0</v>
      </c>
      <c r="O53" s="10">
        <f>I53*PRODUCT($O$17:O$17)</f>
        <v>0</v>
      </c>
      <c r="P53" s="10">
        <f>J53*PRODUCT($O$17:P$17)</f>
        <v>0</v>
      </c>
      <c r="Q53" s="10">
        <f>K53*PRODUCT($O$17:Q$17)</f>
        <v>0</v>
      </c>
      <c r="R53" s="10">
        <f>L53*PRODUCT($O$17:R$17)</f>
        <v>0</v>
      </c>
      <c r="S53" s="10">
        <f>M53*PRODUCT($O$17:S$17)</f>
        <v>0</v>
      </c>
      <c r="U53" s="10">
        <f t="shared" si="4"/>
        <v>6417.0850606339482</v>
      </c>
      <c r="V53" s="10">
        <f t="shared" si="8"/>
        <v>6474.8388261796526</v>
      </c>
      <c r="W53" s="10">
        <f t="shared" si="8"/>
        <v>6533.1123756152692</v>
      </c>
      <c r="X53" s="10">
        <f t="shared" si="8"/>
        <v>6591.9103869958062</v>
      </c>
      <c r="Y53" s="10">
        <f t="shared" si="8"/>
        <v>6651.237580478768</v>
      </c>
    </row>
    <row r="54" spans="2:25" x14ac:dyDescent="0.2">
      <c r="B54" s="30">
        <f>'3) Input geactiveerde inflatie'!B41</f>
        <v>29</v>
      </c>
      <c r="C54" s="30">
        <f>'3) Input geactiveerde inflatie'!D41</f>
        <v>3989786.1814973839</v>
      </c>
      <c r="D54" s="10">
        <f t="shared" si="6"/>
        <v>1994893.0907486919</v>
      </c>
      <c r="E54" s="40">
        <f>'3) Input geactiveerde inflatie'!E41</f>
        <v>33.5</v>
      </c>
      <c r="F54" s="52">
        <f>'3) Input geactiveerde inflatie'!F41</f>
        <v>2055</v>
      </c>
      <c r="H54" s="54"/>
      <c r="I54" s="10">
        <f>IF(AND($F54&gt;I$10,$E54&gt;0),$D54/$E54,IF(I$10=$F54,$D54-SUM($G54:G54),0))</f>
        <v>59549.047485035582</v>
      </c>
      <c r="J54" s="10">
        <f>IF(AND($F54&gt;J$10,$E54&gt;0),$D54/$E54,IF(J$10=$F54,$D54-SUM($G54:I54),0))</f>
        <v>59549.047485035582</v>
      </c>
      <c r="K54" s="10">
        <f>IF(AND($F54&gt;K$10,$E54&gt;0),$D54/$E54,IF(K$10=$F54,$D54-SUM($G54:J54),0))</f>
        <v>59549.047485035582</v>
      </c>
      <c r="L54" s="10">
        <f>IF(AND($F54&gt;L$10,$E54&gt;0),$D54/$E54,IF(L$10=$F54,$D54-SUM($G54:K54),0))</f>
        <v>59549.047485035582</v>
      </c>
      <c r="M54" s="10">
        <f>IF(AND($F54&gt;M$10,$E54&gt;0),$D54/$E54,IF(M$10=$F54,$D54-SUM($G54:L54),0))</f>
        <v>59549.047485035582</v>
      </c>
      <c r="O54" s="10">
        <f>I54*PRODUCT($O$17:O$17)</f>
        <v>60084.988912400899</v>
      </c>
      <c r="P54" s="10">
        <f>J54*PRODUCT($O$17:P$17)</f>
        <v>60625.7538126125</v>
      </c>
      <c r="Q54" s="10">
        <f>K54*PRODUCT($O$17:Q$17)</f>
        <v>61171.385596925997</v>
      </c>
      <c r="R54" s="10">
        <f>L54*PRODUCT($O$17:R$17)</f>
        <v>61721.928067298322</v>
      </c>
      <c r="S54" s="10">
        <f>M54*PRODUCT($O$17:S$17)</f>
        <v>62277.425419904008</v>
      </c>
      <c r="U54" s="10">
        <f t="shared" si="4"/>
        <v>1952762.1396530292</v>
      </c>
      <c r="V54" s="10">
        <f t="shared" si="8"/>
        <v>1909711.2450972938</v>
      </c>
      <c r="W54" s="10">
        <f t="shared" si="8"/>
        <v>1865727.2607062431</v>
      </c>
      <c r="X54" s="10">
        <f t="shared" si="8"/>
        <v>1820796.8779853007</v>
      </c>
      <c r="Y54" s="10">
        <f t="shared" si="8"/>
        <v>1774906.6244672642</v>
      </c>
    </row>
    <row r="55" spans="2:25" x14ac:dyDescent="0.2">
      <c r="B55" s="30">
        <f>'3) Input geactiveerde inflatie'!B42</f>
        <v>30</v>
      </c>
      <c r="C55" s="30">
        <f>'3) Input geactiveerde inflatie'!D42</f>
        <v>1428307.8397557968</v>
      </c>
      <c r="D55" s="10">
        <f t="shared" si="6"/>
        <v>714153.91987789841</v>
      </c>
      <c r="E55" s="40">
        <f>'3) Input geactiveerde inflatie'!E42</f>
        <v>23.5</v>
      </c>
      <c r="F55" s="52">
        <f>'3) Input geactiveerde inflatie'!F42</f>
        <v>2045</v>
      </c>
      <c r="H55" s="54"/>
      <c r="I55" s="10">
        <f>IF(AND($F55&gt;I$10,$E55&gt;0),$D55/$E55,IF(I$10=$F55,$D55-SUM($G55:G55),0))</f>
        <v>30389.528505442486</v>
      </c>
      <c r="J55" s="10">
        <f>IF(AND($F55&gt;J$10,$E55&gt;0),$D55/$E55,IF(J$10=$F55,$D55-SUM($G55:I55),0))</f>
        <v>30389.528505442486</v>
      </c>
      <c r="K55" s="10">
        <f>IF(AND($F55&gt;K$10,$E55&gt;0),$D55/$E55,IF(K$10=$F55,$D55-SUM($G55:J55),0))</f>
        <v>30389.528505442486</v>
      </c>
      <c r="L55" s="10">
        <f>IF(AND($F55&gt;L$10,$E55&gt;0),$D55/$E55,IF(L$10=$F55,$D55-SUM($G55:K55),0))</f>
        <v>30389.528505442486</v>
      </c>
      <c r="M55" s="10">
        <f>IF(AND($F55&gt;M$10,$E55&gt;0),$D55/$E55,IF(M$10=$F55,$D55-SUM($G55:L55),0))</f>
        <v>30389.528505442486</v>
      </c>
      <c r="O55" s="10">
        <f>I55*PRODUCT($O$17:O$17)</f>
        <v>30663.034261991466</v>
      </c>
      <c r="P55" s="10">
        <f>J55*PRODUCT($O$17:P$17)</f>
        <v>30939.001570349385</v>
      </c>
      <c r="Q55" s="10">
        <f>K55*PRODUCT($O$17:Q$17)</f>
        <v>31217.452584482526</v>
      </c>
      <c r="R55" s="10">
        <f>L55*PRODUCT($O$17:R$17)</f>
        <v>31498.409657742861</v>
      </c>
      <c r="S55" s="10">
        <f>M55*PRODUCT($O$17:S$17)</f>
        <v>31781.895344662546</v>
      </c>
      <c r="U55" s="10">
        <f t="shared" si="4"/>
        <v>689918.27089480788</v>
      </c>
      <c r="V55" s="10">
        <f t="shared" si="8"/>
        <v>665188.5337625118</v>
      </c>
      <c r="W55" s="10">
        <f t="shared" si="8"/>
        <v>639957.77798189188</v>
      </c>
      <c r="X55" s="10">
        <f t="shared" si="8"/>
        <v>614218.98832598596</v>
      </c>
      <c r="Y55" s="10">
        <f t="shared" si="8"/>
        <v>587965.06387625716</v>
      </c>
    </row>
    <row r="56" spans="2:25" x14ac:dyDescent="0.2">
      <c r="B56" s="30">
        <f>'3) Input geactiveerde inflatie'!B43</f>
        <v>31</v>
      </c>
      <c r="C56" s="30">
        <f>'3) Input geactiveerde inflatie'!D43</f>
        <v>312279.88497649063</v>
      </c>
      <c r="D56" s="10">
        <f t="shared" si="6"/>
        <v>156139.94248824532</v>
      </c>
      <c r="E56" s="40">
        <f>'3) Input geactiveerde inflatie'!E43</f>
        <v>13.5</v>
      </c>
      <c r="F56" s="52">
        <f>'3) Input geactiveerde inflatie'!F43</f>
        <v>2035</v>
      </c>
      <c r="H56" s="54"/>
      <c r="I56" s="10">
        <f>IF(AND($F56&gt;I$10,$E56&gt;0),$D56/$E56,IF(I$10=$F56,$D56-SUM($G56:G56),0))</f>
        <v>11565.92166579595</v>
      </c>
      <c r="J56" s="10">
        <f>IF(AND($F56&gt;J$10,$E56&gt;0),$D56/$E56,IF(J$10=$F56,$D56-SUM($G56:I56),0))</f>
        <v>11565.92166579595</v>
      </c>
      <c r="K56" s="10">
        <f>IF(AND($F56&gt;K$10,$E56&gt;0),$D56/$E56,IF(K$10=$F56,$D56-SUM($G56:J56),0))</f>
        <v>11565.92166579595</v>
      </c>
      <c r="L56" s="10">
        <f>IF(AND($F56&gt;L$10,$E56&gt;0),$D56/$E56,IF(L$10=$F56,$D56-SUM($G56:K56),0))</f>
        <v>11565.92166579595</v>
      </c>
      <c r="M56" s="10">
        <f>IF(AND($F56&gt;M$10,$E56&gt;0),$D56/$E56,IF(M$10=$F56,$D56-SUM($G56:L56),0))</f>
        <v>11565.92166579595</v>
      </c>
      <c r="O56" s="10">
        <f>I56*PRODUCT($O$17:O$17)</f>
        <v>11670.014960788112</v>
      </c>
      <c r="P56" s="10">
        <f>J56*PRODUCT($O$17:P$17)</f>
        <v>11775.045095435204</v>
      </c>
      <c r="Q56" s="10">
        <f>K56*PRODUCT($O$17:Q$17)</f>
        <v>11881.020501294119</v>
      </c>
      <c r="R56" s="10">
        <f>L56*PRODUCT($O$17:R$17)</f>
        <v>11987.949685805765</v>
      </c>
      <c r="S56" s="10">
        <f>M56*PRODUCT($O$17:S$17)</f>
        <v>12095.841232978015</v>
      </c>
      <c r="U56" s="10">
        <f t="shared" si="4"/>
        <v>145875.18700985142</v>
      </c>
      <c r="V56" s="10">
        <f t="shared" si="8"/>
        <v>135413.01859750488</v>
      </c>
      <c r="W56" s="10">
        <f t="shared" si="8"/>
        <v>124750.7152635883</v>
      </c>
      <c r="X56" s="10">
        <f t="shared" si="8"/>
        <v>113885.52201515481</v>
      </c>
      <c r="Y56" s="10">
        <f t="shared" si="8"/>
        <v>102814.65048031318</v>
      </c>
    </row>
    <row r="57" spans="2:25" x14ac:dyDescent="0.2">
      <c r="B57" s="30">
        <f>'3) Input geactiveerde inflatie'!B44</f>
        <v>32</v>
      </c>
      <c r="C57" s="30">
        <f>'3) Input geactiveerde inflatie'!D44</f>
        <v>42585.44981887535</v>
      </c>
      <c r="D57" s="10">
        <f t="shared" si="6"/>
        <v>21292.724909437675</v>
      </c>
      <c r="E57" s="40">
        <f>'3) Input geactiveerde inflatie'!E44</f>
        <v>8.5</v>
      </c>
      <c r="F57" s="52">
        <f>'3) Input geactiveerde inflatie'!F44</f>
        <v>2030</v>
      </c>
      <c r="H57" s="54"/>
      <c r="I57" s="10">
        <f>IF(AND($F57&gt;I$10,$E57&gt;0),$D57/$E57,IF(I$10=$F57,$D57-SUM($G57:G57),0))</f>
        <v>2505.0264599338443</v>
      </c>
      <c r="J57" s="10">
        <f>IF(AND($F57&gt;J$10,$E57&gt;0),$D57/$E57,IF(J$10=$F57,$D57-SUM($G57:I57),0))</f>
        <v>2505.0264599338443</v>
      </c>
      <c r="K57" s="10">
        <f>IF(AND($F57&gt;K$10,$E57&gt;0),$D57/$E57,IF(K$10=$F57,$D57-SUM($G57:J57),0))</f>
        <v>2505.0264599338443</v>
      </c>
      <c r="L57" s="10">
        <f>IF(AND($F57&gt;L$10,$E57&gt;0),$D57/$E57,IF(L$10=$F57,$D57-SUM($G57:K57),0))</f>
        <v>2505.0264599338443</v>
      </c>
      <c r="M57" s="10">
        <f>IF(AND($F57&gt;M$10,$E57&gt;0),$D57/$E57,IF(M$10=$F57,$D57-SUM($G57:L57),0))</f>
        <v>2505.0264599338443</v>
      </c>
      <c r="O57" s="10">
        <f>I57*PRODUCT($O$17:O$17)</f>
        <v>2527.5716980732486</v>
      </c>
      <c r="P57" s="10">
        <f>J57*PRODUCT($O$17:P$17)</f>
        <v>2550.3198433559078</v>
      </c>
      <c r="Q57" s="10">
        <f>K57*PRODUCT($O$17:Q$17)</f>
        <v>2573.2727219461103</v>
      </c>
      <c r="R57" s="10">
        <f>L57*PRODUCT($O$17:R$17)</f>
        <v>2596.4321764436249</v>
      </c>
      <c r="S57" s="10">
        <f>M57*PRODUCT($O$17:S$17)</f>
        <v>2619.8000660316175</v>
      </c>
      <c r="U57" s="10">
        <f t="shared" si="4"/>
        <v>18956.787735549362</v>
      </c>
      <c r="V57" s="10">
        <f t="shared" si="8"/>
        <v>16577.078981813396</v>
      </c>
      <c r="W57" s="10">
        <f t="shared" si="8"/>
        <v>14152.999970703606</v>
      </c>
      <c r="X57" s="10">
        <f t="shared" si="8"/>
        <v>11683.944793996312</v>
      </c>
      <c r="Y57" s="10">
        <f t="shared" si="8"/>
        <v>9169.3002311106593</v>
      </c>
    </row>
    <row r="58" spans="2:25" x14ac:dyDescent="0.2">
      <c r="B58" s="30">
        <f>'3) Input geactiveerde inflatie'!B45</f>
        <v>33</v>
      </c>
      <c r="C58" s="30">
        <f>'3) Input geactiveerde inflatie'!D45</f>
        <v>1.8306156946266042E-10</v>
      </c>
      <c r="D58" s="10">
        <f t="shared" si="6"/>
        <v>9.1530784731330212E-11</v>
      </c>
      <c r="E58" s="40">
        <f>'3) Input geactiveerde inflatie'!E45</f>
        <v>0</v>
      </c>
      <c r="F58" s="52">
        <f>'3) Input geactiveerde inflatie'!F45</f>
        <v>2015</v>
      </c>
      <c r="H58" s="54"/>
      <c r="I58" s="10">
        <f>IF(AND($F58&gt;I$10,$E58&gt;0),$D58/$E58,IF(I$10=$F58,$D58-SUM($G58:G58),0))</f>
        <v>0</v>
      </c>
      <c r="J58" s="10">
        <f>IF(AND($F58&gt;J$10,$E58&gt;0),$D58/$E58,IF(J$10=$F58,$D58-SUM($G58:I58),0))</f>
        <v>0</v>
      </c>
      <c r="K58" s="10">
        <f>IF(AND($F58&gt;K$10,$E58&gt;0),$D58/$E58,IF(K$10=$F58,$D58-SUM($G58:J58),0))</f>
        <v>0</v>
      </c>
      <c r="L58" s="10">
        <f>IF(AND($F58&gt;L$10,$E58&gt;0),$D58/$E58,IF(L$10=$F58,$D58-SUM($G58:K58),0))</f>
        <v>0</v>
      </c>
      <c r="M58" s="10">
        <f>IF(AND($F58&gt;M$10,$E58&gt;0),$D58/$E58,IF(M$10=$F58,$D58-SUM($G58:L58),0))</f>
        <v>0</v>
      </c>
      <c r="O58" s="10">
        <f>I58*PRODUCT($O$17:O$17)</f>
        <v>0</v>
      </c>
      <c r="P58" s="10">
        <f>J58*PRODUCT($O$17:P$17)</f>
        <v>0</v>
      </c>
      <c r="Q58" s="10">
        <f>K58*PRODUCT($O$17:Q$17)</f>
        <v>0</v>
      </c>
      <c r="R58" s="10">
        <f>L58*PRODUCT($O$17:R$17)</f>
        <v>0</v>
      </c>
      <c r="S58" s="10">
        <f>M58*PRODUCT($O$17:S$17)</f>
        <v>0</v>
      </c>
      <c r="U58" s="10">
        <f t="shared" si="4"/>
        <v>9.235456179391217E-11</v>
      </c>
      <c r="V58" s="10">
        <f t="shared" si="8"/>
        <v>9.3185752850057372E-11</v>
      </c>
      <c r="W58" s="10">
        <f t="shared" si="8"/>
        <v>9.4024424625707872E-11</v>
      </c>
      <c r="X58" s="10">
        <f t="shared" si="8"/>
        <v>9.4870644447339238E-11</v>
      </c>
      <c r="Y58" s="10">
        <f t="shared" si="8"/>
        <v>9.5724480247365281E-11</v>
      </c>
    </row>
    <row r="59" spans="2:25" x14ac:dyDescent="0.2">
      <c r="B59" s="30">
        <f>'3) Input geactiveerde inflatie'!B46</f>
        <v>34</v>
      </c>
      <c r="C59" s="30">
        <f>'3) Input geactiveerde inflatie'!D46</f>
        <v>0</v>
      </c>
      <c r="D59" s="10">
        <f t="shared" si="6"/>
        <v>0</v>
      </c>
      <c r="E59" s="40">
        <f>'3) Input geactiveerde inflatie'!E46</f>
        <v>0</v>
      </c>
      <c r="F59" s="52">
        <f>'3) Input geactiveerde inflatie'!F46</f>
        <v>2011</v>
      </c>
      <c r="H59" s="54"/>
      <c r="I59" s="10">
        <f>IF(AND($F59&gt;I$10,$E59&gt;0),$D59/$E59,IF(I$10=$F59,$D59-SUM($G59:G59),0))</f>
        <v>0</v>
      </c>
      <c r="J59" s="10">
        <f>IF(AND($F59&gt;J$10,$E59&gt;0),$D59/$E59,IF(J$10=$F59,$D59-SUM($G59:I59),0))</f>
        <v>0</v>
      </c>
      <c r="K59" s="10">
        <f>IF(AND($F59&gt;K$10,$E59&gt;0),$D59/$E59,IF(K$10=$F59,$D59-SUM($G59:J59),0))</f>
        <v>0</v>
      </c>
      <c r="L59" s="10">
        <f>IF(AND($F59&gt;L$10,$E59&gt;0),$D59/$E59,IF(L$10=$F59,$D59-SUM($G59:K59),0))</f>
        <v>0</v>
      </c>
      <c r="M59" s="10">
        <f>IF(AND($F59&gt;M$10,$E59&gt;0),$D59/$E59,IF(M$10=$F59,$D59-SUM($G59:L59),0))</f>
        <v>0</v>
      </c>
      <c r="O59" s="10">
        <f>I59*PRODUCT($O$17:O$17)</f>
        <v>0</v>
      </c>
      <c r="P59" s="10">
        <f>J59*PRODUCT($O$17:P$17)</f>
        <v>0</v>
      </c>
      <c r="Q59" s="10">
        <f>K59*PRODUCT($O$17:Q$17)</f>
        <v>0</v>
      </c>
      <c r="R59" s="10">
        <f>L59*PRODUCT($O$17:R$17)</f>
        <v>0</v>
      </c>
      <c r="S59" s="10">
        <f>M59*PRODUCT($O$17:S$17)</f>
        <v>0</v>
      </c>
      <c r="U59" s="10">
        <f t="shared" si="4"/>
        <v>0</v>
      </c>
      <c r="V59" s="10">
        <f t="shared" ref="V59:Y74" si="9">U59*P$17-P59</f>
        <v>0</v>
      </c>
      <c r="W59" s="10">
        <f t="shared" si="9"/>
        <v>0</v>
      </c>
      <c r="X59" s="10">
        <f t="shared" si="9"/>
        <v>0</v>
      </c>
      <c r="Y59" s="10">
        <f t="shared" si="9"/>
        <v>0</v>
      </c>
    </row>
    <row r="60" spans="2:25" x14ac:dyDescent="0.2">
      <c r="B60" s="30">
        <f>'3) Input geactiveerde inflatie'!B47</f>
        <v>35</v>
      </c>
      <c r="C60" s="30">
        <f>'3) Input geactiveerde inflatie'!D47</f>
        <v>75902.156808235683</v>
      </c>
      <c r="D60" s="10">
        <f t="shared" si="6"/>
        <v>37951.078404117841</v>
      </c>
      <c r="E60" s="40">
        <f>'3) Input geactiveerde inflatie'!E47</f>
        <v>0</v>
      </c>
      <c r="F60" s="52">
        <f>'3) Input geactiveerde inflatie'!F47</f>
        <v>2011</v>
      </c>
      <c r="H60" s="54"/>
      <c r="I60" s="10">
        <f>IF(AND($F60&gt;I$10,$E60&gt;0),$D60/$E60,IF(I$10=$F60,$D60-SUM($G60:G60),0))</f>
        <v>0</v>
      </c>
      <c r="J60" s="10">
        <f>IF(AND($F60&gt;J$10,$E60&gt;0),$D60/$E60,IF(J$10=$F60,$D60-SUM($G60:I60),0))</f>
        <v>0</v>
      </c>
      <c r="K60" s="10">
        <f>IF(AND($F60&gt;K$10,$E60&gt;0),$D60/$E60,IF(K$10=$F60,$D60-SUM($G60:J60),0))</f>
        <v>0</v>
      </c>
      <c r="L60" s="10">
        <f>IF(AND($F60&gt;L$10,$E60&gt;0),$D60/$E60,IF(L$10=$F60,$D60-SUM($G60:K60),0))</f>
        <v>0</v>
      </c>
      <c r="M60" s="10">
        <f>IF(AND($F60&gt;M$10,$E60&gt;0),$D60/$E60,IF(M$10=$F60,$D60-SUM($G60:L60),0))</f>
        <v>0</v>
      </c>
      <c r="O60" s="10">
        <f>I60*PRODUCT($O$17:O$17)</f>
        <v>0</v>
      </c>
      <c r="P60" s="10">
        <f>J60*PRODUCT($O$17:P$17)</f>
        <v>0</v>
      </c>
      <c r="Q60" s="10">
        <f>K60*PRODUCT($O$17:Q$17)</f>
        <v>0</v>
      </c>
      <c r="R60" s="10">
        <f>L60*PRODUCT($O$17:R$17)</f>
        <v>0</v>
      </c>
      <c r="S60" s="10">
        <f>M60*PRODUCT($O$17:S$17)</f>
        <v>0</v>
      </c>
      <c r="U60" s="10">
        <f t="shared" si="4"/>
        <v>38292.638109754895</v>
      </c>
      <c r="V60" s="10">
        <f t="shared" si="9"/>
        <v>38637.271852742684</v>
      </c>
      <c r="W60" s="10">
        <f t="shared" si="9"/>
        <v>38985.007299417368</v>
      </c>
      <c r="X60" s="10">
        <f t="shared" si="9"/>
        <v>39335.872365112118</v>
      </c>
      <c r="Y60" s="10">
        <f t="shared" si="9"/>
        <v>39689.895216398123</v>
      </c>
    </row>
    <row r="61" spans="2:25" x14ac:dyDescent="0.2">
      <c r="B61" s="30">
        <f>'3) Input geactiveerde inflatie'!B48</f>
        <v>36</v>
      </c>
      <c r="C61" s="30">
        <f>'3) Input geactiveerde inflatie'!D48</f>
        <v>5037990.6242389567</v>
      </c>
      <c r="D61" s="10">
        <f t="shared" si="6"/>
        <v>2518995.3121194784</v>
      </c>
      <c r="E61" s="40">
        <f>'3) Input geactiveerde inflatie'!E48</f>
        <v>34.5</v>
      </c>
      <c r="F61" s="52">
        <f>'3) Input geactiveerde inflatie'!F48</f>
        <v>2056</v>
      </c>
      <c r="H61" s="54"/>
      <c r="I61" s="10">
        <f>IF(AND($F61&gt;I$10,$E61&gt;0),$D61/$E61,IF(I$10=$F61,$D61-SUM($G61:G61),0))</f>
        <v>73014.356873028359</v>
      </c>
      <c r="J61" s="10">
        <f>IF(AND($F61&gt;J$10,$E61&gt;0),$D61/$E61,IF(J$10=$F61,$D61-SUM($G61:I61),0))</f>
        <v>73014.356873028359</v>
      </c>
      <c r="K61" s="10">
        <f>IF(AND($F61&gt;K$10,$E61&gt;0),$D61/$E61,IF(K$10=$F61,$D61-SUM($G61:J61),0))</f>
        <v>73014.356873028359</v>
      </c>
      <c r="L61" s="10">
        <f>IF(AND($F61&gt;L$10,$E61&gt;0),$D61/$E61,IF(L$10=$F61,$D61-SUM($G61:K61),0))</f>
        <v>73014.356873028359</v>
      </c>
      <c r="M61" s="10">
        <f>IF(AND($F61&gt;M$10,$E61&gt;0),$D61/$E61,IF(M$10=$F61,$D61-SUM($G61:L61),0))</f>
        <v>73014.356873028359</v>
      </c>
      <c r="O61" s="10">
        <f>I61*PRODUCT($O$17:O$17)</f>
        <v>73671.486084885604</v>
      </c>
      <c r="P61" s="10">
        <f>J61*PRODUCT($O$17:P$17)</f>
        <v>74334.529459649566</v>
      </c>
      <c r="Q61" s="10">
        <f>K61*PRODUCT($O$17:Q$17)</f>
        <v>75003.540224786397</v>
      </c>
      <c r="R61" s="10">
        <f>L61*PRODUCT($O$17:R$17)</f>
        <v>75678.572086809465</v>
      </c>
      <c r="S61" s="10">
        <f>M61*PRODUCT($O$17:S$17)</f>
        <v>76359.679235590753</v>
      </c>
      <c r="U61" s="10">
        <f t="shared" si="4"/>
        <v>2467994.7838436682</v>
      </c>
      <c r="V61" s="10">
        <f t="shared" si="9"/>
        <v>2415872.2074386114</v>
      </c>
      <c r="W61" s="10">
        <f t="shared" si="9"/>
        <v>2362611.5170807722</v>
      </c>
      <c r="X61" s="10">
        <f t="shared" si="9"/>
        <v>2308196.4486476891</v>
      </c>
      <c r="Y61" s="10">
        <f t="shared" si="9"/>
        <v>2252610.5374499275</v>
      </c>
    </row>
    <row r="62" spans="2:25" x14ac:dyDescent="0.2">
      <c r="B62" s="30">
        <f>'3) Input geactiveerde inflatie'!B49</f>
        <v>37</v>
      </c>
      <c r="C62" s="30">
        <f>'3) Input geactiveerde inflatie'!D49</f>
        <v>3118042.7349757124</v>
      </c>
      <c r="D62" s="10">
        <f t="shared" si="6"/>
        <v>1559021.3674878562</v>
      </c>
      <c r="E62" s="40">
        <f>'3) Input geactiveerde inflatie'!E49</f>
        <v>24.5</v>
      </c>
      <c r="F62" s="52">
        <f>'3) Input geactiveerde inflatie'!F49</f>
        <v>2046</v>
      </c>
      <c r="H62" s="54"/>
      <c r="I62" s="10">
        <f>IF(AND($F62&gt;I$10,$E62&gt;0),$D62/$E62,IF(I$10=$F62,$D62-SUM($G62:G62),0))</f>
        <v>63633.525203585967</v>
      </c>
      <c r="J62" s="10">
        <f>IF(AND($F62&gt;J$10,$E62&gt;0),$D62/$E62,IF(J$10=$F62,$D62-SUM($G62:I62),0))</f>
        <v>63633.525203585967</v>
      </c>
      <c r="K62" s="10">
        <f>IF(AND($F62&gt;K$10,$E62&gt;0),$D62/$E62,IF(K$10=$F62,$D62-SUM($G62:J62),0))</f>
        <v>63633.525203585967</v>
      </c>
      <c r="L62" s="10">
        <f>IF(AND($F62&gt;L$10,$E62&gt;0),$D62/$E62,IF(L$10=$F62,$D62-SUM($G62:K62),0))</f>
        <v>63633.525203585967</v>
      </c>
      <c r="M62" s="10">
        <f>IF(AND($F62&gt;M$10,$E62&gt;0),$D62/$E62,IF(M$10=$F62,$D62-SUM($G62:L62),0))</f>
        <v>63633.525203585967</v>
      </c>
      <c r="O62" s="10">
        <f>I62*PRODUCT($O$17:O$17)</f>
        <v>64206.226930418234</v>
      </c>
      <c r="P62" s="10">
        <f>J62*PRODUCT($O$17:P$17)</f>
        <v>64784.082972791992</v>
      </c>
      <c r="Q62" s="10">
        <f>K62*PRODUCT($O$17:Q$17)</f>
        <v>65367.139719547107</v>
      </c>
      <c r="R62" s="10">
        <f>L62*PRODUCT($O$17:R$17)</f>
        <v>65955.443977023024</v>
      </c>
      <c r="S62" s="10">
        <f>M62*PRODUCT($O$17:S$17)</f>
        <v>66549.042972816227</v>
      </c>
      <c r="U62" s="10">
        <f t="shared" si="4"/>
        <v>1508846.3328648284</v>
      </c>
      <c r="V62" s="10">
        <f t="shared" si="9"/>
        <v>1457641.8668878197</v>
      </c>
      <c r="W62" s="10">
        <f t="shared" si="9"/>
        <v>1405393.5039702628</v>
      </c>
      <c r="X62" s="10">
        <f t="shared" si="9"/>
        <v>1352086.6015289722</v>
      </c>
      <c r="Y62" s="10">
        <f t="shared" si="9"/>
        <v>1297706.3379699166</v>
      </c>
    </row>
    <row r="63" spans="2:25" x14ac:dyDescent="0.2">
      <c r="B63" s="30">
        <f>'3) Input geactiveerde inflatie'!B50</f>
        <v>38</v>
      </c>
      <c r="C63" s="30">
        <f>'3) Input geactiveerde inflatie'!D50</f>
        <v>529851.88358031167</v>
      </c>
      <c r="D63" s="10">
        <f t="shared" si="6"/>
        <v>264925.94179015583</v>
      </c>
      <c r="E63" s="40">
        <f>'3) Input geactiveerde inflatie'!E50</f>
        <v>14.5</v>
      </c>
      <c r="F63" s="52">
        <f>'3) Input geactiveerde inflatie'!F50</f>
        <v>2036</v>
      </c>
      <c r="H63" s="54"/>
      <c r="I63" s="10">
        <f>IF(AND($F63&gt;I$10,$E63&gt;0),$D63/$E63,IF(I$10=$F63,$D63-SUM($G63:G63),0))</f>
        <v>18270.754606217644</v>
      </c>
      <c r="J63" s="10">
        <f>IF(AND($F63&gt;J$10,$E63&gt;0),$D63/$E63,IF(J$10=$F63,$D63-SUM($G63:I63),0))</f>
        <v>18270.754606217644</v>
      </c>
      <c r="K63" s="10">
        <f>IF(AND($F63&gt;K$10,$E63&gt;0),$D63/$E63,IF(K$10=$F63,$D63-SUM($G63:J63),0))</f>
        <v>18270.754606217644</v>
      </c>
      <c r="L63" s="10">
        <f>IF(AND($F63&gt;L$10,$E63&gt;0),$D63/$E63,IF(L$10=$F63,$D63-SUM($G63:K63),0))</f>
        <v>18270.754606217644</v>
      </c>
      <c r="M63" s="10">
        <f>IF(AND($F63&gt;M$10,$E63&gt;0),$D63/$E63,IF(M$10=$F63,$D63-SUM($G63:L63),0))</f>
        <v>18270.754606217644</v>
      </c>
      <c r="O63" s="10">
        <f>I63*PRODUCT($O$17:O$17)</f>
        <v>18435.1913976736</v>
      </c>
      <c r="P63" s="10">
        <f>J63*PRODUCT($O$17:P$17)</f>
        <v>18601.108120252662</v>
      </c>
      <c r="Q63" s="10">
        <f>K63*PRODUCT($O$17:Q$17)</f>
        <v>18768.518093334933</v>
      </c>
      <c r="R63" s="10">
        <f>L63*PRODUCT($O$17:R$17)</f>
        <v>18937.434756174946</v>
      </c>
      <c r="S63" s="10">
        <f>M63*PRODUCT($O$17:S$17)</f>
        <v>19107.871668980519</v>
      </c>
      <c r="U63" s="10">
        <f t="shared" si="4"/>
        <v>248875.08386859359</v>
      </c>
      <c r="V63" s="10">
        <f t="shared" si="9"/>
        <v>232513.85150315825</v>
      </c>
      <c r="W63" s="10">
        <f t="shared" si="9"/>
        <v>215837.95807335171</v>
      </c>
      <c r="X63" s="10">
        <f t="shared" si="9"/>
        <v>198843.06493983691</v>
      </c>
      <c r="Y63" s="10">
        <f t="shared" si="9"/>
        <v>181524.78085531492</v>
      </c>
    </row>
    <row r="64" spans="2:25" x14ac:dyDescent="0.2">
      <c r="B64" s="30">
        <f>'3) Input geactiveerde inflatie'!B51</f>
        <v>39</v>
      </c>
      <c r="C64" s="30">
        <f>'3) Input geactiveerde inflatie'!D51</f>
        <v>-3499.3806705192437</v>
      </c>
      <c r="D64" s="10">
        <f t="shared" si="6"/>
        <v>-1749.6903352596219</v>
      </c>
      <c r="E64" s="40">
        <f>'3) Input geactiveerde inflatie'!E51</f>
        <v>9.5</v>
      </c>
      <c r="F64" s="52">
        <f>'3) Input geactiveerde inflatie'!F51</f>
        <v>2031</v>
      </c>
      <c r="H64" s="54"/>
      <c r="I64" s="10">
        <f>IF(AND($F64&gt;I$10,$E64&gt;0),$D64/$E64,IF(I$10=$F64,$D64-SUM($G64:G64),0))</f>
        <v>-184.17793002732861</v>
      </c>
      <c r="J64" s="10">
        <f>IF(AND($F64&gt;J$10,$E64&gt;0),$D64/$E64,IF(J$10=$F64,$D64-SUM($G64:I64),0))</f>
        <v>-184.17793002732861</v>
      </c>
      <c r="K64" s="10">
        <f>IF(AND($F64&gt;K$10,$E64&gt;0),$D64/$E64,IF(K$10=$F64,$D64-SUM($G64:J64),0))</f>
        <v>-184.17793002732861</v>
      </c>
      <c r="L64" s="10">
        <f>IF(AND($F64&gt;L$10,$E64&gt;0),$D64/$E64,IF(L$10=$F64,$D64-SUM($G64:K64),0))</f>
        <v>-184.17793002732861</v>
      </c>
      <c r="M64" s="10">
        <f>IF(AND($F64&gt;M$10,$E64&gt;0),$D64/$E64,IF(M$10=$F64,$D64-SUM($G64:L64),0))</f>
        <v>-184.17793002732861</v>
      </c>
      <c r="O64" s="10">
        <f>I64*PRODUCT($O$17:O$17)</f>
        <v>-185.83553139757456</v>
      </c>
      <c r="P64" s="10">
        <f>J64*PRODUCT($O$17:P$17)</f>
        <v>-187.50805118015271</v>
      </c>
      <c r="Q64" s="10">
        <f>K64*PRODUCT($O$17:Q$17)</f>
        <v>-189.19562364077404</v>
      </c>
      <c r="R64" s="10">
        <f>L64*PRODUCT($O$17:R$17)</f>
        <v>-190.898384253541</v>
      </c>
      <c r="S64" s="10">
        <f>M64*PRODUCT($O$17:S$17)</f>
        <v>-192.61646971182284</v>
      </c>
      <c r="U64" s="10">
        <f t="shared" si="4"/>
        <v>-1579.6020168793837</v>
      </c>
      <c r="V64" s="10">
        <f t="shared" si="9"/>
        <v>-1406.3103838511452</v>
      </c>
      <c r="W64" s="10">
        <f t="shared" si="9"/>
        <v>-1229.7715536650312</v>
      </c>
      <c r="X64" s="10">
        <f t="shared" si="9"/>
        <v>-1049.9411133944752</v>
      </c>
      <c r="Y64" s="10">
        <f t="shared" si="9"/>
        <v>-866.7741137032026</v>
      </c>
    </row>
    <row r="65" spans="2:25" x14ac:dyDescent="0.2">
      <c r="B65" s="30">
        <f>'3) Input geactiveerde inflatie'!B52</f>
        <v>40</v>
      </c>
      <c r="C65" s="30">
        <f>'3) Input geactiveerde inflatie'!D52</f>
        <v>6.1758643174012657E-10</v>
      </c>
      <c r="D65" s="10">
        <f t="shared" si="6"/>
        <v>3.0879321587006329E-10</v>
      </c>
      <c r="E65" s="40">
        <f>'3) Input geactiveerde inflatie'!E52</f>
        <v>0</v>
      </c>
      <c r="F65" s="52">
        <f>'3) Input geactiveerde inflatie'!F52</f>
        <v>2016</v>
      </c>
      <c r="H65" s="54"/>
      <c r="I65" s="10">
        <f>IF(AND($F65&gt;I$10,$E65&gt;0),$D65/$E65,IF(I$10=$F65,$D65-SUM($G65:G65),0))</f>
        <v>0</v>
      </c>
      <c r="J65" s="10">
        <f>IF(AND($F65&gt;J$10,$E65&gt;0),$D65/$E65,IF(J$10=$F65,$D65-SUM($G65:I65),0))</f>
        <v>0</v>
      </c>
      <c r="K65" s="10">
        <f>IF(AND($F65&gt;K$10,$E65&gt;0),$D65/$E65,IF(K$10=$F65,$D65-SUM($G65:J65),0))</f>
        <v>0</v>
      </c>
      <c r="L65" s="10">
        <f>IF(AND($F65&gt;L$10,$E65&gt;0),$D65/$E65,IF(L$10=$F65,$D65-SUM($G65:K65),0))</f>
        <v>0</v>
      </c>
      <c r="M65" s="10">
        <f>IF(AND($F65&gt;M$10,$E65&gt;0),$D65/$E65,IF(M$10=$F65,$D65-SUM($G65:L65),0))</f>
        <v>0</v>
      </c>
      <c r="O65" s="10">
        <f>I65*PRODUCT($O$17:O$17)</f>
        <v>0</v>
      </c>
      <c r="P65" s="10">
        <f>J65*PRODUCT($O$17:P$17)</f>
        <v>0</v>
      </c>
      <c r="Q65" s="10">
        <f>K65*PRODUCT($O$17:Q$17)</f>
        <v>0</v>
      </c>
      <c r="R65" s="10">
        <f>L65*PRODUCT($O$17:R$17)</f>
        <v>0</v>
      </c>
      <c r="S65" s="10">
        <f>M65*PRODUCT($O$17:S$17)</f>
        <v>0</v>
      </c>
      <c r="U65" s="10">
        <f t="shared" si="4"/>
        <v>3.115723548128938E-10</v>
      </c>
      <c r="V65" s="10">
        <f t="shared" si="9"/>
        <v>3.1437650600620979E-10</v>
      </c>
      <c r="W65" s="10">
        <f t="shared" si="9"/>
        <v>3.1720589456026567E-10</v>
      </c>
      <c r="X65" s="10">
        <f t="shared" si="9"/>
        <v>3.2006074761130801E-10</v>
      </c>
      <c r="Y65" s="10">
        <f t="shared" si="9"/>
        <v>3.2294129433980973E-10</v>
      </c>
    </row>
    <row r="66" spans="2:25" x14ac:dyDescent="0.2">
      <c r="B66" s="30">
        <f>'3) Input geactiveerde inflatie'!B53</f>
        <v>41</v>
      </c>
      <c r="C66" s="30">
        <f>'3) Input geactiveerde inflatie'!D53</f>
        <v>2.7656718038356288E-10</v>
      </c>
      <c r="D66" s="10">
        <f t="shared" si="6"/>
        <v>1.3828359019178144E-10</v>
      </c>
      <c r="E66" s="40">
        <f>'3) Input geactiveerde inflatie'!E53</f>
        <v>0</v>
      </c>
      <c r="F66" s="52">
        <f>'3) Input geactiveerde inflatie'!F53</f>
        <v>2011</v>
      </c>
      <c r="H66" s="54"/>
      <c r="I66" s="10">
        <f>IF(AND($F66&gt;I$10,$E66&gt;0),$D66/$E66,IF(I$10=$F66,$D66-SUM($G66:G66),0))</f>
        <v>0</v>
      </c>
      <c r="J66" s="10">
        <f>IF(AND($F66&gt;J$10,$E66&gt;0),$D66/$E66,IF(J$10=$F66,$D66-SUM($G66:I66),0))</f>
        <v>0</v>
      </c>
      <c r="K66" s="10">
        <f>IF(AND($F66&gt;K$10,$E66&gt;0),$D66/$E66,IF(K$10=$F66,$D66-SUM($G66:J66),0))</f>
        <v>0</v>
      </c>
      <c r="L66" s="10">
        <f>IF(AND($F66&gt;L$10,$E66&gt;0),$D66/$E66,IF(L$10=$F66,$D66-SUM($G66:K66),0))</f>
        <v>0</v>
      </c>
      <c r="M66" s="10">
        <f>IF(AND($F66&gt;M$10,$E66&gt;0),$D66/$E66,IF(M$10=$F66,$D66-SUM($G66:L66),0))</f>
        <v>0</v>
      </c>
      <c r="O66" s="10">
        <f>I66*PRODUCT($O$17:O$17)</f>
        <v>0</v>
      </c>
      <c r="P66" s="10">
        <f>J66*PRODUCT($O$17:P$17)</f>
        <v>0</v>
      </c>
      <c r="Q66" s="10">
        <f>K66*PRODUCT($O$17:Q$17)</f>
        <v>0</v>
      </c>
      <c r="R66" s="10">
        <f>L66*PRODUCT($O$17:R$17)</f>
        <v>0</v>
      </c>
      <c r="S66" s="10">
        <f>M66*PRODUCT($O$17:S$17)</f>
        <v>0</v>
      </c>
      <c r="U66" s="10">
        <f t="shared" si="4"/>
        <v>1.3952814250350746E-10</v>
      </c>
      <c r="V66" s="10">
        <f t="shared" si="9"/>
        <v>1.4078389578603901E-10</v>
      </c>
      <c r="W66" s="10">
        <f t="shared" si="9"/>
        <v>1.4205095084811336E-10</v>
      </c>
      <c r="X66" s="10">
        <f t="shared" si="9"/>
        <v>1.4332940940574636E-10</v>
      </c>
      <c r="Y66" s="10">
        <f t="shared" si="9"/>
        <v>1.4461937409039807E-10</v>
      </c>
    </row>
    <row r="67" spans="2:25" x14ac:dyDescent="0.2">
      <c r="B67" s="30">
        <f>'3) Input geactiveerde inflatie'!B54</f>
        <v>42</v>
      </c>
      <c r="C67" s="30">
        <f>'3) Input geactiveerde inflatie'!D54</f>
        <v>90632.526285876695</v>
      </c>
      <c r="D67" s="10">
        <f t="shared" si="6"/>
        <v>45316.263142938347</v>
      </c>
      <c r="E67" s="40">
        <f>'3) Input geactiveerde inflatie'!E54</f>
        <v>0</v>
      </c>
      <c r="F67" s="52">
        <f>'3) Input geactiveerde inflatie'!F54</f>
        <v>2011</v>
      </c>
      <c r="H67" s="54"/>
      <c r="I67" s="10">
        <f>IF(AND($F67&gt;I$10,$E67&gt;0),$D67/$E67,IF(I$10=$F67,$D67-SUM($G67:G67),0))</f>
        <v>0</v>
      </c>
      <c r="J67" s="10">
        <f>IF(AND($F67&gt;J$10,$E67&gt;0),$D67/$E67,IF(J$10=$F67,$D67-SUM($G67:I67),0))</f>
        <v>0</v>
      </c>
      <c r="K67" s="10">
        <f>IF(AND($F67&gt;K$10,$E67&gt;0),$D67/$E67,IF(K$10=$F67,$D67-SUM($G67:J67),0))</f>
        <v>0</v>
      </c>
      <c r="L67" s="10">
        <f>IF(AND($F67&gt;L$10,$E67&gt;0),$D67/$E67,IF(L$10=$F67,$D67-SUM($G67:K67),0))</f>
        <v>0</v>
      </c>
      <c r="M67" s="10">
        <f>IF(AND($F67&gt;M$10,$E67&gt;0),$D67/$E67,IF(M$10=$F67,$D67-SUM($G67:L67),0))</f>
        <v>0</v>
      </c>
      <c r="O67" s="10">
        <f>I67*PRODUCT($O$17:O$17)</f>
        <v>0</v>
      </c>
      <c r="P67" s="10">
        <f>J67*PRODUCT($O$17:P$17)</f>
        <v>0</v>
      </c>
      <c r="Q67" s="10">
        <f>K67*PRODUCT($O$17:Q$17)</f>
        <v>0</v>
      </c>
      <c r="R67" s="10">
        <f>L67*PRODUCT($O$17:R$17)</f>
        <v>0</v>
      </c>
      <c r="S67" s="10">
        <f>M67*PRODUCT($O$17:S$17)</f>
        <v>0</v>
      </c>
      <c r="U67" s="10">
        <f t="shared" si="4"/>
        <v>45724.109511224786</v>
      </c>
      <c r="V67" s="10">
        <f t="shared" si="9"/>
        <v>46135.626496825804</v>
      </c>
      <c r="W67" s="10">
        <f t="shared" si="9"/>
        <v>46550.847135297234</v>
      </c>
      <c r="X67" s="10">
        <f t="shared" si="9"/>
        <v>46969.804759514904</v>
      </c>
      <c r="Y67" s="10">
        <f t="shared" si="9"/>
        <v>47392.53300235053</v>
      </c>
    </row>
    <row r="68" spans="2:25" x14ac:dyDescent="0.2">
      <c r="B68" s="30">
        <f>'3) Input geactiveerde inflatie'!B55</f>
        <v>43</v>
      </c>
      <c r="C68" s="30">
        <f>'3) Input geactiveerde inflatie'!D55</f>
        <v>11968893.264205687</v>
      </c>
      <c r="D68" s="10">
        <f t="shared" si="6"/>
        <v>5984446.6321028434</v>
      </c>
      <c r="E68" s="40">
        <f>'3) Input geactiveerde inflatie'!E55</f>
        <v>35.5</v>
      </c>
      <c r="F68" s="52">
        <f>'3) Input geactiveerde inflatie'!F55</f>
        <v>2057</v>
      </c>
      <c r="H68" s="54"/>
      <c r="I68" s="10">
        <f>IF(AND($F68&gt;I$10,$E68&gt;0),$D68/$E68,IF(I$10=$F68,$D68-SUM($G68:G68),0))</f>
        <v>168575.96146768573</v>
      </c>
      <c r="J68" s="10">
        <f>IF(AND($F68&gt;J$10,$E68&gt;0),$D68/$E68,IF(J$10=$F68,$D68-SUM($G68:I68),0))</f>
        <v>168575.96146768573</v>
      </c>
      <c r="K68" s="10">
        <f>IF(AND($F68&gt;K$10,$E68&gt;0),$D68/$E68,IF(K$10=$F68,$D68-SUM($G68:J68),0))</f>
        <v>168575.96146768573</v>
      </c>
      <c r="L68" s="10">
        <f>IF(AND($F68&gt;L$10,$E68&gt;0),$D68/$E68,IF(L$10=$F68,$D68-SUM($G68:K68),0))</f>
        <v>168575.96146768573</v>
      </c>
      <c r="M68" s="10">
        <f>IF(AND($F68&gt;M$10,$E68&gt;0),$D68/$E68,IF(M$10=$F68,$D68-SUM($G68:L68),0))</f>
        <v>168575.96146768573</v>
      </c>
      <c r="O68" s="10">
        <f>I68*PRODUCT($O$17:O$17)</f>
        <v>170093.14512089489</v>
      </c>
      <c r="P68" s="10">
        <f>J68*PRODUCT($O$17:P$17)</f>
        <v>171623.98342698292</v>
      </c>
      <c r="Q68" s="10">
        <f>K68*PRODUCT($O$17:Q$17)</f>
        <v>173168.59927782574</v>
      </c>
      <c r="R68" s="10">
        <f>L68*PRODUCT($O$17:R$17)</f>
        <v>174727.11667132613</v>
      </c>
      <c r="S68" s="10">
        <f>M68*PRODUCT($O$17:S$17)</f>
        <v>176299.66072136807</v>
      </c>
      <c r="U68" s="10">
        <f t="shared" si="4"/>
        <v>5868213.5066708736</v>
      </c>
      <c r="V68" s="10">
        <f t="shared" si="9"/>
        <v>5749403.444803928</v>
      </c>
      <c r="W68" s="10">
        <f t="shared" si="9"/>
        <v>5627979.4765293365</v>
      </c>
      <c r="X68" s="10">
        <f t="shared" si="9"/>
        <v>5503904.1751467735</v>
      </c>
      <c r="Y68" s="10">
        <f t="shared" si="9"/>
        <v>5377139.6520017255</v>
      </c>
    </row>
    <row r="69" spans="2:25" x14ac:dyDescent="0.2">
      <c r="B69" s="30">
        <f>'3) Input geactiveerde inflatie'!B56</f>
        <v>44</v>
      </c>
      <c r="C69" s="30">
        <f>'3) Input geactiveerde inflatie'!D56</f>
        <v>5106570.8080161773</v>
      </c>
      <c r="D69" s="10">
        <f t="shared" si="6"/>
        <v>2553285.4040080886</v>
      </c>
      <c r="E69" s="40">
        <f>'3) Input geactiveerde inflatie'!E56</f>
        <v>25.5</v>
      </c>
      <c r="F69" s="52">
        <f>'3) Input geactiveerde inflatie'!F56</f>
        <v>2047</v>
      </c>
      <c r="H69" s="54"/>
      <c r="I69" s="10">
        <f>IF(AND($F69&gt;I$10,$E69&gt;0),$D69/$E69,IF(I$10=$F69,$D69-SUM($G69:G69),0))</f>
        <v>100128.83937286622</v>
      </c>
      <c r="J69" s="10">
        <f>IF(AND($F69&gt;J$10,$E69&gt;0),$D69/$E69,IF(J$10=$F69,$D69-SUM($G69:I69),0))</f>
        <v>100128.83937286622</v>
      </c>
      <c r="K69" s="10">
        <f>IF(AND($F69&gt;K$10,$E69&gt;0),$D69/$E69,IF(K$10=$F69,$D69-SUM($G69:J69),0))</f>
        <v>100128.83937286622</v>
      </c>
      <c r="L69" s="10">
        <f>IF(AND($F69&gt;L$10,$E69&gt;0),$D69/$E69,IF(L$10=$F69,$D69-SUM($G69:K69),0))</f>
        <v>100128.83937286622</v>
      </c>
      <c r="M69" s="10">
        <f>IF(AND($F69&gt;M$10,$E69&gt;0),$D69/$E69,IF(M$10=$F69,$D69-SUM($G69:L69),0))</f>
        <v>100128.83937286622</v>
      </c>
      <c r="O69" s="10">
        <f>I69*PRODUCT($O$17:O$17)</f>
        <v>101029.99892722201</v>
      </c>
      <c r="P69" s="10">
        <f>J69*PRODUCT($O$17:P$17)</f>
        <v>101939.26891756699</v>
      </c>
      <c r="Q69" s="10">
        <f>K69*PRODUCT($O$17:Q$17)</f>
        <v>102856.72233782508</v>
      </c>
      <c r="R69" s="10">
        <f>L69*PRODUCT($O$17:R$17)</f>
        <v>103782.43283886548</v>
      </c>
      <c r="S69" s="10">
        <f>M69*PRODUCT($O$17:S$17)</f>
        <v>104716.47473441527</v>
      </c>
      <c r="U69" s="10">
        <f t="shared" si="4"/>
        <v>2475234.9737169389</v>
      </c>
      <c r="V69" s="10">
        <f t="shared" si="9"/>
        <v>2395572.819562824</v>
      </c>
      <c r="W69" s="10">
        <f t="shared" si="9"/>
        <v>2314276.2526010638</v>
      </c>
      <c r="X69" s="10">
        <f t="shared" si="9"/>
        <v>2231322.3060356076</v>
      </c>
      <c r="Y69" s="10">
        <f t="shared" si="9"/>
        <v>2146687.7320555127</v>
      </c>
    </row>
    <row r="70" spans="2:25" x14ac:dyDescent="0.2">
      <c r="B70" s="30">
        <f>'3) Input geactiveerde inflatie'!B57</f>
        <v>45</v>
      </c>
      <c r="C70" s="30">
        <f>'3) Input geactiveerde inflatie'!D57</f>
        <v>464308.39453222882</v>
      </c>
      <c r="D70" s="10">
        <f t="shared" si="6"/>
        <v>232154.19726611441</v>
      </c>
      <c r="E70" s="40">
        <f>'3) Input geactiveerde inflatie'!E57</f>
        <v>15.5</v>
      </c>
      <c r="F70" s="52">
        <f>'3) Input geactiveerde inflatie'!F57</f>
        <v>2037</v>
      </c>
      <c r="H70" s="54"/>
      <c r="I70" s="10">
        <f>IF(AND($F70&gt;I$10,$E70&gt;0),$D70/$E70,IF(I$10=$F70,$D70-SUM($G70:G70),0))</f>
        <v>14977.69014620093</v>
      </c>
      <c r="J70" s="10">
        <f>IF(AND($F70&gt;J$10,$E70&gt;0),$D70/$E70,IF(J$10=$F70,$D70-SUM($G70:I70),0))</f>
        <v>14977.69014620093</v>
      </c>
      <c r="K70" s="10">
        <f>IF(AND($F70&gt;K$10,$E70&gt;0),$D70/$E70,IF(K$10=$F70,$D70-SUM($G70:J70),0))</f>
        <v>14977.69014620093</v>
      </c>
      <c r="L70" s="10">
        <f>IF(AND($F70&gt;L$10,$E70&gt;0),$D70/$E70,IF(L$10=$F70,$D70-SUM($G70:K70),0))</f>
        <v>14977.69014620093</v>
      </c>
      <c r="M70" s="10">
        <f>IF(AND($F70&gt;M$10,$E70&gt;0),$D70/$E70,IF(M$10=$F70,$D70-SUM($G70:L70),0))</f>
        <v>14977.69014620093</v>
      </c>
      <c r="O70" s="10">
        <f>I70*PRODUCT($O$17:O$17)</f>
        <v>15112.489357516737</v>
      </c>
      <c r="P70" s="10">
        <f>J70*PRODUCT($O$17:P$17)</f>
        <v>15248.501761734386</v>
      </c>
      <c r="Q70" s="10">
        <f>K70*PRODUCT($O$17:Q$17)</f>
        <v>15385.738277589993</v>
      </c>
      <c r="R70" s="10">
        <f>L70*PRODUCT($O$17:R$17)</f>
        <v>15524.209922088301</v>
      </c>
      <c r="S70" s="10">
        <f>M70*PRODUCT($O$17:S$17)</f>
        <v>15663.927811387093</v>
      </c>
      <c r="U70" s="10">
        <f t="shared" si="4"/>
        <v>219131.09568399267</v>
      </c>
      <c r="V70" s="10">
        <f t="shared" si="9"/>
        <v>205854.77378341419</v>
      </c>
      <c r="W70" s="10">
        <f t="shared" si="9"/>
        <v>192321.72846987491</v>
      </c>
      <c r="X70" s="10">
        <f t="shared" si="9"/>
        <v>178528.41410401545</v>
      </c>
      <c r="Y70" s="10">
        <f t="shared" si="9"/>
        <v>164471.2420195645</v>
      </c>
    </row>
    <row r="71" spans="2:25" x14ac:dyDescent="0.2">
      <c r="B71" s="30">
        <f>'3) Input geactiveerde inflatie'!B58</f>
        <v>46</v>
      </c>
      <c r="C71" s="30">
        <f>'3) Input geactiveerde inflatie'!D58</f>
        <v>5332.5096001567945</v>
      </c>
      <c r="D71" s="10">
        <f t="shared" si="6"/>
        <v>2666.2548000783972</v>
      </c>
      <c r="E71" s="40">
        <f>'3) Input geactiveerde inflatie'!E58</f>
        <v>10.5</v>
      </c>
      <c r="F71" s="52">
        <f>'3) Input geactiveerde inflatie'!F58</f>
        <v>2032</v>
      </c>
      <c r="H71" s="54"/>
      <c r="I71" s="10">
        <f>IF(AND($F71&gt;I$10,$E71&gt;0),$D71/$E71,IF(I$10=$F71,$D71-SUM($G71:G71),0))</f>
        <v>253.92902857889499</v>
      </c>
      <c r="J71" s="10">
        <f>IF(AND($F71&gt;J$10,$E71&gt;0),$D71/$E71,IF(J$10=$F71,$D71-SUM($G71:I71),0))</f>
        <v>253.92902857889499</v>
      </c>
      <c r="K71" s="10">
        <f>IF(AND($F71&gt;K$10,$E71&gt;0),$D71/$E71,IF(K$10=$F71,$D71-SUM($G71:J71),0))</f>
        <v>253.92902857889499</v>
      </c>
      <c r="L71" s="10">
        <f>IF(AND($F71&gt;L$10,$E71&gt;0),$D71/$E71,IF(L$10=$F71,$D71-SUM($G71:K71),0))</f>
        <v>253.92902857889499</v>
      </c>
      <c r="M71" s="10">
        <f>IF(AND($F71&gt;M$10,$E71&gt;0),$D71/$E71,IF(M$10=$F71,$D71-SUM($G71:L71),0))</f>
        <v>253.92902857889499</v>
      </c>
      <c r="O71" s="10">
        <f>I71*PRODUCT($O$17:O$17)</f>
        <v>256.214389836105</v>
      </c>
      <c r="P71" s="10">
        <f>J71*PRODUCT($O$17:P$17)</f>
        <v>258.52031934462991</v>
      </c>
      <c r="Q71" s="10">
        <f>K71*PRODUCT($O$17:Q$17)</f>
        <v>260.84700221873157</v>
      </c>
      <c r="R71" s="10">
        <f>L71*PRODUCT($O$17:R$17)</f>
        <v>263.1946252387001</v>
      </c>
      <c r="S71" s="10">
        <f>M71*PRODUCT($O$17:S$17)</f>
        <v>265.5633768658484</v>
      </c>
      <c r="U71" s="10">
        <f t="shared" si="4"/>
        <v>2434.0367034429974</v>
      </c>
      <c r="V71" s="10">
        <f t="shared" si="9"/>
        <v>2197.4227144293541</v>
      </c>
      <c r="W71" s="10">
        <f t="shared" si="9"/>
        <v>1956.3525166404866</v>
      </c>
      <c r="X71" s="10">
        <f t="shared" si="9"/>
        <v>1710.7650640515506</v>
      </c>
      <c r="Y71" s="10">
        <f t="shared" si="9"/>
        <v>1460.598572762166</v>
      </c>
    </row>
    <row r="72" spans="2:25" x14ac:dyDescent="0.2">
      <c r="B72" s="30">
        <f>'3) Input geactiveerde inflatie'!B59</f>
        <v>47</v>
      </c>
      <c r="C72" s="30">
        <f>'3) Input geactiveerde inflatie'!D59</f>
        <v>6.7109756533894697E-10</v>
      </c>
      <c r="D72" s="10">
        <f t="shared" si="6"/>
        <v>3.3554878266947349E-10</v>
      </c>
      <c r="E72" s="40">
        <f>'3) Input geactiveerde inflatie'!E59</f>
        <v>0</v>
      </c>
      <c r="F72" s="52">
        <f>'3) Input geactiveerde inflatie'!F59</f>
        <v>2017</v>
      </c>
      <c r="H72" s="54"/>
      <c r="I72" s="10">
        <f>IF(AND($F72&gt;I$10,$E72&gt;0),$D72/$E72,IF(I$10=$F72,$D72-SUM($G72:G72),0))</f>
        <v>0</v>
      </c>
      <c r="J72" s="10">
        <f>IF(AND($F72&gt;J$10,$E72&gt;0),$D72/$E72,IF(J$10=$F72,$D72-SUM($G72:I72),0))</f>
        <v>0</v>
      </c>
      <c r="K72" s="10">
        <f>IF(AND($F72&gt;K$10,$E72&gt;0),$D72/$E72,IF(K$10=$F72,$D72-SUM($G72:J72),0))</f>
        <v>0</v>
      </c>
      <c r="L72" s="10">
        <f>IF(AND($F72&gt;L$10,$E72&gt;0),$D72/$E72,IF(L$10=$F72,$D72-SUM($G72:K72),0))</f>
        <v>0</v>
      </c>
      <c r="M72" s="10">
        <f>IF(AND($F72&gt;M$10,$E72&gt;0),$D72/$E72,IF(M$10=$F72,$D72-SUM($G72:L72),0))</f>
        <v>0</v>
      </c>
      <c r="O72" s="10">
        <f>I72*PRODUCT($O$17:O$17)</f>
        <v>0</v>
      </c>
      <c r="P72" s="10">
        <f>J72*PRODUCT($O$17:P$17)</f>
        <v>0</v>
      </c>
      <c r="Q72" s="10">
        <f>K72*PRODUCT($O$17:Q$17)</f>
        <v>0</v>
      </c>
      <c r="R72" s="10">
        <f>L72*PRODUCT($O$17:R$17)</f>
        <v>0</v>
      </c>
      <c r="S72" s="10">
        <f>M72*PRODUCT($O$17:S$17)</f>
        <v>0</v>
      </c>
      <c r="U72" s="10">
        <f t="shared" si="4"/>
        <v>3.3856872171349873E-10</v>
      </c>
      <c r="V72" s="10">
        <f t="shared" si="9"/>
        <v>3.4161584020892016E-10</v>
      </c>
      <c r="W72" s="10">
        <f t="shared" si="9"/>
        <v>3.446903827708004E-10</v>
      </c>
      <c r="X72" s="10">
        <f t="shared" si="9"/>
        <v>3.4779259621573756E-10</v>
      </c>
      <c r="Y72" s="10">
        <f t="shared" si="9"/>
        <v>3.5092272958167918E-10</v>
      </c>
    </row>
    <row r="73" spans="2:25" x14ac:dyDescent="0.2">
      <c r="B73" s="30">
        <f>'3) Input geactiveerde inflatie'!B60</f>
        <v>48</v>
      </c>
      <c r="C73" s="30">
        <f>'3) Input geactiveerde inflatie'!D60</f>
        <v>1.0782346213784123E-9</v>
      </c>
      <c r="D73" s="10">
        <f t="shared" si="6"/>
        <v>5.3911731068920617E-10</v>
      </c>
      <c r="E73" s="40">
        <f>'3) Input geactiveerde inflatie'!E60</f>
        <v>0</v>
      </c>
      <c r="F73" s="52">
        <f>'3) Input geactiveerde inflatie'!F60</f>
        <v>2012</v>
      </c>
      <c r="H73" s="54"/>
      <c r="I73" s="10">
        <f>IF(AND($F73&gt;I$10,$E73&gt;0),$D73/$E73,IF(I$10=$F73,$D73-SUM($G73:G73),0))</f>
        <v>0</v>
      </c>
      <c r="J73" s="10">
        <f>IF(AND($F73&gt;J$10,$E73&gt;0),$D73/$E73,IF(J$10=$F73,$D73-SUM($G73:I73),0))</f>
        <v>0</v>
      </c>
      <c r="K73" s="10">
        <f>IF(AND($F73&gt;K$10,$E73&gt;0),$D73/$E73,IF(K$10=$F73,$D73-SUM($G73:J73),0))</f>
        <v>0</v>
      </c>
      <c r="L73" s="10">
        <f>IF(AND($F73&gt;L$10,$E73&gt;0),$D73/$E73,IF(L$10=$F73,$D73-SUM($G73:K73),0))</f>
        <v>0</v>
      </c>
      <c r="M73" s="10">
        <f>IF(AND($F73&gt;M$10,$E73&gt;0),$D73/$E73,IF(M$10=$F73,$D73-SUM($G73:L73),0))</f>
        <v>0</v>
      </c>
      <c r="O73" s="10">
        <f>I73*PRODUCT($O$17:O$17)</f>
        <v>0</v>
      </c>
      <c r="P73" s="10">
        <f>J73*PRODUCT($O$17:P$17)</f>
        <v>0</v>
      </c>
      <c r="Q73" s="10">
        <f>K73*PRODUCT($O$17:Q$17)</f>
        <v>0</v>
      </c>
      <c r="R73" s="10">
        <f>L73*PRODUCT($O$17:R$17)</f>
        <v>0</v>
      </c>
      <c r="S73" s="10">
        <f>M73*PRODUCT($O$17:S$17)</f>
        <v>0</v>
      </c>
      <c r="U73" s="10">
        <f t="shared" si="4"/>
        <v>5.4396936648540896E-10</v>
      </c>
      <c r="V73" s="10">
        <f t="shared" si="9"/>
        <v>5.4886509078377755E-10</v>
      </c>
      <c r="W73" s="10">
        <f t="shared" si="9"/>
        <v>5.5380487660083147E-10</v>
      </c>
      <c r="X73" s="10">
        <f t="shared" si="9"/>
        <v>5.5878912049023893E-10</v>
      </c>
      <c r="Y73" s="10">
        <f t="shared" si="9"/>
        <v>5.63818222574651E-10</v>
      </c>
    </row>
    <row r="74" spans="2:25" x14ac:dyDescent="0.2">
      <c r="B74" s="30">
        <f>'3) Input geactiveerde inflatie'!B61</f>
        <v>49</v>
      </c>
      <c r="C74" s="30">
        <f>'3) Input geactiveerde inflatie'!D61</f>
        <v>60454.195473649306</v>
      </c>
      <c r="D74" s="10">
        <f t="shared" si="6"/>
        <v>30227.097736824653</v>
      </c>
      <c r="E74" s="40">
        <f>'3) Input geactiveerde inflatie'!E61</f>
        <v>0</v>
      </c>
      <c r="F74" s="52">
        <f>'3) Input geactiveerde inflatie'!F61</f>
        <v>2011</v>
      </c>
      <c r="H74" s="54"/>
      <c r="I74" s="10">
        <f>IF(AND($F74&gt;I$10,$E74&gt;0),$D74/$E74,IF(I$10=$F74,$D74-SUM($G74:G74),0))</f>
        <v>0</v>
      </c>
      <c r="J74" s="10">
        <f>IF(AND($F74&gt;J$10,$E74&gt;0),$D74/$E74,IF(J$10=$F74,$D74-SUM($G74:I74),0))</f>
        <v>0</v>
      </c>
      <c r="K74" s="10">
        <f>IF(AND($F74&gt;K$10,$E74&gt;0),$D74/$E74,IF(K$10=$F74,$D74-SUM($G74:J74),0))</f>
        <v>0</v>
      </c>
      <c r="L74" s="10">
        <f>IF(AND($F74&gt;L$10,$E74&gt;0),$D74/$E74,IF(L$10=$F74,$D74-SUM($G74:K74),0))</f>
        <v>0</v>
      </c>
      <c r="M74" s="10">
        <f>IF(AND($F74&gt;M$10,$E74&gt;0),$D74/$E74,IF(M$10=$F74,$D74-SUM($G74:L74),0))</f>
        <v>0</v>
      </c>
      <c r="O74" s="10">
        <f>I74*PRODUCT($O$17:O$17)</f>
        <v>0</v>
      </c>
      <c r="P74" s="10">
        <f>J74*PRODUCT($O$17:P$17)</f>
        <v>0</v>
      </c>
      <c r="Q74" s="10">
        <f>K74*PRODUCT($O$17:Q$17)</f>
        <v>0</v>
      </c>
      <c r="R74" s="10">
        <f>L74*PRODUCT($O$17:R$17)</f>
        <v>0</v>
      </c>
      <c r="S74" s="10">
        <f>M74*PRODUCT($O$17:S$17)</f>
        <v>0</v>
      </c>
      <c r="U74" s="10">
        <f t="shared" si="4"/>
        <v>30499.141616456072</v>
      </c>
      <c r="V74" s="10">
        <f t="shared" si="9"/>
        <v>30773.633891004174</v>
      </c>
      <c r="W74" s="10">
        <f t="shared" si="9"/>
        <v>31050.59659602321</v>
      </c>
      <c r="X74" s="10">
        <f t="shared" si="9"/>
        <v>31330.051965387414</v>
      </c>
      <c r="Y74" s="10">
        <f t="shared" si="9"/>
        <v>31612.022433075897</v>
      </c>
    </row>
    <row r="75" spans="2:25" x14ac:dyDescent="0.2">
      <c r="B75" s="30">
        <f>'3) Input geactiveerde inflatie'!B62</f>
        <v>50</v>
      </c>
      <c r="C75" s="30">
        <f>'3) Input geactiveerde inflatie'!D62</f>
        <v>13538524.469057851</v>
      </c>
      <c r="D75" s="10">
        <f t="shared" si="6"/>
        <v>6769262.2345289253</v>
      </c>
      <c r="E75" s="40">
        <f>'3) Input geactiveerde inflatie'!E62</f>
        <v>36.5</v>
      </c>
      <c r="F75" s="52">
        <f>'3) Input geactiveerde inflatie'!F62</f>
        <v>2058</v>
      </c>
      <c r="H75" s="54"/>
      <c r="I75" s="10">
        <f>IF(AND($F75&gt;I$10,$E75&gt;0),$D75/$E75,IF(I$10=$F75,$D75-SUM($G75:G75),0))</f>
        <v>185459.23930216234</v>
      </c>
      <c r="J75" s="10">
        <f>IF(AND($F75&gt;J$10,$E75&gt;0),$D75/$E75,IF(J$10=$F75,$D75-SUM($G75:I75),0))</f>
        <v>185459.23930216234</v>
      </c>
      <c r="K75" s="10">
        <f>IF(AND($F75&gt;K$10,$E75&gt;0),$D75/$E75,IF(K$10=$F75,$D75-SUM($G75:J75),0))</f>
        <v>185459.23930216234</v>
      </c>
      <c r="L75" s="10">
        <f>IF(AND($F75&gt;L$10,$E75&gt;0),$D75/$E75,IF(L$10=$F75,$D75-SUM($G75:K75),0))</f>
        <v>185459.23930216234</v>
      </c>
      <c r="M75" s="10">
        <f>IF(AND($F75&gt;M$10,$E75&gt;0),$D75/$E75,IF(M$10=$F75,$D75-SUM($G75:L75),0))</f>
        <v>185459.23930216234</v>
      </c>
      <c r="O75" s="10">
        <f>I75*PRODUCT($O$17:O$17)</f>
        <v>187128.37245588179</v>
      </c>
      <c r="P75" s="10">
        <f>J75*PRODUCT($O$17:P$17)</f>
        <v>188812.5278079847</v>
      </c>
      <c r="Q75" s="10">
        <f>K75*PRODUCT($O$17:Q$17)</f>
        <v>190511.84055825652</v>
      </c>
      <c r="R75" s="10">
        <f>L75*PRODUCT($O$17:R$17)</f>
        <v>192226.44712328081</v>
      </c>
      <c r="S75" s="10">
        <f>M75*PRODUCT($O$17:S$17)</f>
        <v>193956.48514739034</v>
      </c>
      <c r="U75" s="10">
        <f t="shared" si="4"/>
        <v>6643057.2221838031</v>
      </c>
      <c r="V75" s="10">
        <f t="shared" ref="V75:Y90" si="10">U75*P$17-P75</f>
        <v>6514032.2093754718</v>
      </c>
      <c r="W75" s="10">
        <f t="shared" si="10"/>
        <v>6382146.6587015931</v>
      </c>
      <c r="X75" s="10">
        <f t="shared" si="10"/>
        <v>6247359.5315066259</v>
      </c>
      <c r="Y75" s="10">
        <f t="shared" si="10"/>
        <v>6109629.2821427947</v>
      </c>
    </row>
    <row r="76" spans="2:25" x14ac:dyDescent="0.2">
      <c r="B76" s="30">
        <f>'3) Input geactiveerde inflatie'!B63</f>
        <v>51</v>
      </c>
      <c r="C76" s="30">
        <f>'3) Input geactiveerde inflatie'!D63</f>
        <v>6516274.7865429148</v>
      </c>
      <c r="D76" s="10">
        <f t="shared" si="6"/>
        <v>3258137.3932714574</v>
      </c>
      <c r="E76" s="40">
        <f>'3) Input geactiveerde inflatie'!E63</f>
        <v>26.5</v>
      </c>
      <c r="F76" s="52">
        <f>'3) Input geactiveerde inflatie'!F63</f>
        <v>2048</v>
      </c>
      <c r="H76" s="54"/>
      <c r="I76" s="10">
        <f>IF(AND($F76&gt;I$10,$E76&gt;0),$D76/$E76,IF(I$10=$F76,$D76-SUM($G76:G76),0))</f>
        <v>122948.5808781682</v>
      </c>
      <c r="J76" s="10">
        <f>IF(AND($F76&gt;J$10,$E76&gt;0),$D76/$E76,IF(J$10=$F76,$D76-SUM($G76:I76),0))</f>
        <v>122948.5808781682</v>
      </c>
      <c r="K76" s="10">
        <f>IF(AND($F76&gt;K$10,$E76&gt;0),$D76/$E76,IF(K$10=$F76,$D76-SUM($G76:J76),0))</f>
        <v>122948.5808781682</v>
      </c>
      <c r="L76" s="10">
        <f>IF(AND($F76&gt;L$10,$E76&gt;0),$D76/$E76,IF(L$10=$F76,$D76-SUM($G76:K76),0))</f>
        <v>122948.5808781682</v>
      </c>
      <c r="M76" s="10">
        <f>IF(AND($F76&gt;M$10,$E76&gt;0),$D76/$E76,IF(M$10=$F76,$D76-SUM($G76:L76),0))</f>
        <v>122948.5808781682</v>
      </c>
      <c r="O76" s="10">
        <f>I76*PRODUCT($O$17:O$17)</f>
        <v>124055.11810607171</v>
      </c>
      <c r="P76" s="10">
        <f>J76*PRODUCT($O$17:P$17)</f>
        <v>125171.61416902633</v>
      </c>
      <c r="Q76" s="10">
        <f>K76*PRODUCT($O$17:Q$17)</f>
        <v>126298.15869654754</v>
      </c>
      <c r="R76" s="10">
        <f>L76*PRODUCT($O$17:R$17)</f>
        <v>127434.84212481645</v>
      </c>
      <c r="S76" s="10">
        <f>M76*PRODUCT($O$17:S$17)</f>
        <v>128581.75570393979</v>
      </c>
      <c r="U76" s="10">
        <f t="shared" si="4"/>
        <v>3163405.5117048281</v>
      </c>
      <c r="V76" s="10">
        <f t="shared" si="10"/>
        <v>3066704.547141145</v>
      </c>
      <c r="W76" s="10">
        <f t="shared" si="10"/>
        <v>2968006.7293688674</v>
      </c>
      <c r="X76" s="10">
        <f t="shared" si="10"/>
        <v>2867283.9478083705</v>
      </c>
      <c r="Y76" s="10">
        <f t="shared" si="10"/>
        <v>2764507.7476347061</v>
      </c>
    </row>
    <row r="77" spans="2:25" x14ac:dyDescent="0.2">
      <c r="B77" s="30">
        <f>'3) Input geactiveerde inflatie'!B64</f>
        <v>52</v>
      </c>
      <c r="C77" s="30">
        <f>'3) Input geactiveerde inflatie'!D64</f>
        <v>405156.21744786669</v>
      </c>
      <c r="D77" s="10">
        <f t="shared" si="6"/>
        <v>202578.10872393334</v>
      </c>
      <c r="E77" s="40">
        <f>'3) Input geactiveerde inflatie'!E64</f>
        <v>16.5</v>
      </c>
      <c r="F77" s="52">
        <f>'3) Input geactiveerde inflatie'!F64</f>
        <v>2038</v>
      </c>
      <c r="H77" s="54"/>
      <c r="I77" s="10">
        <f>IF(AND($F77&gt;I$10,$E77&gt;0),$D77/$E77,IF(I$10=$F77,$D77-SUM($G77:G77),0))</f>
        <v>12277.461134783838</v>
      </c>
      <c r="J77" s="10">
        <f>IF(AND($F77&gt;J$10,$E77&gt;0),$D77/$E77,IF(J$10=$F77,$D77-SUM($G77:I77),0))</f>
        <v>12277.461134783838</v>
      </c>
      <c r="K77" s="10">
        <f>IF(AND($F77&gt;K$10,$E77&gt;0),$D77/$E77,IF(K$10=$F77,$D77-SUM($G77:J77),0))</f>
        <v>12277.461134783838</v>
      </c>
      <c r="L77" s="10">
        <f>IF(AND($F77&gt;L$10,$E77&gt;0),$D77/$E77,IF(L$10=$F77,$D77-SUM($G77:K77),0))</f>
        <v>12277.461134783838</v>
      </c>
      <c r="M77" s="10">
        <f>IF(AND($F77&gt;M$10,$E77&gt;0),$D77/$E77,IF(M$10=$F77,$D77-SUM($G77:L77),0))</f>
        <v>12277.461134783838</v>
      </c>
      <c r="O77" s="10">
        <f>I77*PRODUCT($O$17:O$17)</f>
        <v>12387.958284996892</v>
      </c>
      <c r="P77" s="10">
        <f>J77*PRODUCT($O$17:P$17)</f>
        <v>12499.449909561863</v>
      </c>
      <c r="Q77" s="10">
        <f>K77*PRODUCT($O$17:Q$17)</f>
        <v>12611.944958747918</v>
      </c>
      <c r="R77" s="10">
        <f>L77*PRODUCT($O$17:R$17)</f>
        <v>12725.452463376647</v>
      </c>
      <c r="S77" s="10">
        <f>M77*PRODUCT($O$17:S$17)</f>
        <v>12839.981535547035</v>
      </c>
      <c r="U77" s="10">
        <f t="shared" si="4"/>
        <v>192013.35341745184</v>
      </c>
      <c r="V77" s="10">
        <f t="shared" si="10"/>
        <v>181242.02368864702</v>
      </c>
      <c r="W77" s="10">
        <f t="shared" si="10"/>
        <v>170261.2569430969</v>
      </c>
      <c r="X77" s="10">
        <f t="shared" si="10"/>
        <v>159068.1557922081</v>
      </c>
      <c r="Y77" s="10">
        <f t="shared" si="10"/>
        <v>147659.78765879091</v>
      </c>
    </row>
    <row r="78" spans="2:25" x14ac:dyDescent="0.2">
      <c r="B78" s="30">
        <f>'3) Input geactiveerde inflatie'!B65</f>
        <v>53</v>
      </c>
      <c r="C78" s="30">
        <f>'3) Input geactiveerde inflatie'!D65</f>
        <v>50867.168286435452</v>
      </c>
      <c r="D78" s="10">
        <f t="shared" si="6"/>
        <v>25433.584143217726</v>
      </c>
      <c r="E78" s="40">
        <f>'3) Input geactiveerde inflatie'!E65</f>
        <v>11.5</v>
      </c>
      <c r="F78" s="52">
        <f>'3) Input geactiveerde inflatie'!F65</f>
        <v>2033</v>
      </c>
      <c r="H78" s="54"/>
      <c r="I78" s="10">
        <f>IF(AND($F78&gt;I$10,$E78&gt;0),$D78/$E78,IF(I$10=$F78,$D78-SUM($G78:G78),0))</f>
        <v>2211.6160124537155</v>
      </c>
      <c r="J78" s="10">
        <f>IF(AND($F78&gt;J$10,$E78&gt;0),$D78/$E78,IF(J$10=$F78,$D78-SUM($G78:I78),0))</f>
        <v>2211.6160124537155</v>
      </c>
      <c r="K78" s="10">
        <f>IF(AND($F78&gt;K$10,$E78&gt;0),$D78/$E78,IF(K$10=$F78,$D78-SUM($G78:J78),0))</f>
        <v>2211.6160124537155</v>
      </c>
      <c r="L78" s="10">
        <f>IF(AND($F78&gt;L$10,$E78&gt;0),$D78/$E78,IF(L$10=$F78,$D78-SUM($G78:K78),0))</f>
        <v>2211.6160124537155</v>
      </c>
      <c r="M78" s="10">
        <f>IF(AND($F78&gt;M$10,$E78&gt;0),$D78/$E78,IF(M$10=$F78,$D78-SUM($G78:L78),0))</f>
        <v>2211.6160124537155</v>
      </c>
      <c r="O78" s="10">
        <f>I78*PRODUCT($O$17:O$17)</f>
        <v>2231.5205565657989</v>
      </c>
      <c r="P78" s="10">
        <f>J78*PRODUCT($O$17:P$17)</f>
        <v>2251.6042415748907</v>
      </c>
      <c r="Q78" s="10">
        <f>K78*PRODUCT($O$17:Q$17)</f>
        <v>2271.8686797490641</v>
      </c>
      <c r="R78" s="10">
        <f>L78*PRODUCT($O$17:R$17)</f>
        <v>2292.3154978668053</v>
      </c>
      <c r="S78" s="10">
        <f>M78*PRODUCT($O$17:S$17)</f>
        <v>2312.9463373476065</v>
      </c>
      <c r="U78" s="10">
        <f t="shared" si="4"/>
        <v>23430.965843940881</v>
      </c>
      <c r="V78" s="10">
        <f t="shared" si="10"/>
        <v>21390.240294961455</v>
      </c>
      <c r="W78" s="10">
        <f t="shared" si="10"/>
        <v>19310.883777867042</v>
      </c>
      <c r="X78" s="10">
        <f t="shared" si="10"/>
        <v>17192.366234001038</v>
      </c>
      <c r="Y78" s="10">
        <f t="shared" si="10"/>
        <v>15034.15119275944</v>
      </c>
    </row>
    <row r="79" spans="2:25" x14ac:dyDescent="0.2">
      <c r="B79" s="30">
        <f>'3) Input geactiveerde inflatie'!B66</f>
        <v>54</v>
      </c>
      <c r="C79" s="30">
        <f>'3) Input geactiveerde inflatie'!D66</f>
        <v>1.4344010455533862E-9</v>
      </c>
      <c r="D79" s="10">
        <f t="shared" si="6"/>
        <v>7.1720052277669312E-10</v>
      </c>
      <c r="E79" s="40">
        <f>'3) Input geactiveerde inflatie'!E66</f>
        <v>0</v>
      </c>
      <c r="F79" s="52">
        <f>'3) Input geactiveerde inflatie'!F66</f>
        <v>2018</v>
      </c>
      <c r="H79" s="54"/>
      <c r="I79" s="10">
        <f>IF(AND($F79&gt;I$10,$E79&gt;0),$D79/$E79,IF(I$10=$F79,$D79-SUM($G79:G79),0))</f>
        <v>0</v>
      </c>
      <c r="J79" s="10">
        <f>IF(AND($F79&gt;J$10,$E79&gt;0),$D79/$E79,IF(J$10=$F79,$D79-SUM($G79:I79),0))</f>
        <v>0</v>
      </c>
      <c r="K79" s="10">
        <f>IF(AND($F79&gt;K$10,$E79&gt;0),$D79/$E79,IF(K$10=$F79,$D79-SUM($G79:J79),0))</f>
        <v>0</v>
      </c>
      <c r="L79" s="10">
        <f>IF(AND($F79&gt;L$10,$E79&gt;0),$D79/$E79,IF(L$10=$F79,$D79-SUM($G79:K79),0))</f>
        <v>0</v>
      </c>
      <c r="M79" s="10">
        <f>IF(AND($F79&gt;M$10,$E79&gt;0),$D79/$E79,IF(M$10=$F79,$D79-SUM($G79:L79),0))</f>
        <v>0</v>
      </c>
      <c r="O79" s="10">
        <f>I79*PRODUCT($O$17:O$17)</f>
        <v>0</v>
      </c>
      <c r="P79" s="10">
        <f>J79*PRODUCT($O$17:P$17)</f>
        <v>0</v>
      </c>
      <c r="Q79" s="10">
        <f>K79*PRODUCT($O$17:Q$17)</f>
        <v>0</v>
      </c>
      <c r="R79" s="10">
        <f>L79*PRODUCT($O$17:R$17)</f>
        <v>0</v>
      </c>
      <c r="S79" s="10">
        <f>M79*PRODUCT($O$17:S$17)</f>
        <v>0</v>
      </c>
      <c r="U79" s="10">
        <f t="shared" si="4"/>
        <v>7.2365532748168331E-10</v>
      </c>
      <c r="V79" s="10">
        <f t="shared" si="10"/>
        <v>7.3016822542901839E-10</v>
      </c>
      <c r="W79" s="10">
        <f t="shared" si="10"/>
        <v>7.3673973945787944E-10</v>
      </c>
      <c r="X79" s="10">
        <f t="shared" si="10"/>
        <v>7.4337039711300029E-10</v>
      </c>
      <c r="Y79" s="10">
        <f t="shared" si="10"/>
        <v>7.5006073068701717E-10</v>
      </c>
    </row>
    <row r="80" spans="2:25" x14ac:dyDescent="0.2">
      <c r="B80" s="30">
        <f>'3) Input geactiveerde inflatie'!B67</f>
        <v>55</v>
      </c>
      <c r="C80" s="30">
        <f>'3) Input geactiveerde inflatie'!D67</f>
        <v>-8.4870225136684924E-10</v>
      </c>
      <c r="D80" s="10">
        <f t="shared" si="6"/>
        <v>-4.2435112568342462E-10</v>
      </c>
      <c r="E80" s="40">
        <f>'3) Input geactiveerde inflatie'!E67</f>
        <v>0</v>
      </c>
      <c r="F80" s="52">
        <f>'3) Input geactiveerde inflatie'!F67</f>
        <v>2013</v>
      </c>
      <c r="H80" s="54"/>
      <c r="I80" s="10">
        <f>IF(AND($F80&gt;I$10,$E80&gt;0),$D80/$E80,IF(I$10=$F80,$D80-SUM($G80:G80),0))</f>
        <v>0</v>
      </c>
      <c r="J80" s="10">
        <f>IF(AND($F80&gt;J$10,$E80&gt;0),$D80/$E80,IF(J$10=$F80,$D80-SUM($G80:I80),0))</f>
        <v>0</v>
      </c>
      <c r="K80" s="10">
        <f>IF(AND($F80&gt;K$10,$E80&gt;0),$D80/$E80,IF(K$10=$F80,$D80-SUM($G80:J80),0))</f>
        <v>0</v>
      </c>
      <c r="L80" s="10">
        <f>IF(AND($F80&gt;L$10,$E80&gt;0),$D80/$E80,IF(L$10=$F80,$D80-SUM($G80:K80),0))</f>
        <v>0</v>
      </c>
      <c r="M80" s="10">
        <f>IF(AND($F80&gt;M$10,$E80&gt;0),$D80/$E80,IF(M$10=$F80,$D80-SUM($G80:L80),0))</f>
        <v>0</v>
      </c>
      <c r="O80" s="10">
        <f>I80*PRODUCT($O$17:O$17)</f>
        <v>0</v>
      </c>
      <c r="P80" s="10">
        <f>J80*PRODUCT($O$17:P$17)</f>
        <v>0</v>
      </c>
      <c r="Q80" s="10">
        <f>K80*PRODUCT($O$17:Q$17)</f>
        <v>0</v>
      </c>
      <c r="R80" s="10">
        <f>L80*PRODUCT($O$17:R$17)</f>
        <v>0</v>
      </c>
      <c r="S80" s="10">
        <f>M80*PRODUCT($O$17:S$17)</f>
        <v>0</v>
      </c>
      <c r="U80" s="10">
        <f t="shared" si="4"/>
        <v>-4.2817028581457542E-10</v>
      </c>
      <c r="V80" s="10">
        <f t="shared" si="10"/>
        <v>-4.3202381838690654E-10</v>
      </c>
      <c r="W80" s="10">
        <f t="shared" si="10"/>
        <v>-4.3591203275238863E-10</v>
      </c>
      <c r="X80" s="10">
        <f t="shared" si="10"/>
        <v>-4.3983524104716009E-10</v>
      </c>
      <c r="Y80" s="10">
        <f t="shared" si="10"/>
        <v>-4.4379375821658451E-10</v>
      </c>
    </row>
    <row r="81" spans="2:25" x14ac:dyDescent="0.2">
      <c r="B81" s="30">
        <f>'3) Input geactiveerde inflatie'!B68</f>
        <v>56</v>
      </c>
      <c r="C81" s="30">
        <f>'3) Input geactiveerde inflatie'!D68</f>
        <v>187223.92463252821</v>
      </c>
      <c r="D81" s="10">
        <f t="shared" si="6"/>
        <v>93611.962316264107</v>
      </c>
      <c r="E81" s="40">
        <f>'3) Input geactiveerde inflatie'!E68</f>
        <v>0</v>
      </c>
      <c r="F81" s="52">
        <f>'3) Input geactiveerde inflatie'!F68</f>
        <v>2011</v>
      </c>
      <c r="H81" s="54"/>
      <c r="I81" s="10">
        <f>IF(AND($F81&gt;I$10,$E81&gt;0),$D81/$E81,IF(I$10=$F81,$D81-SUM($G81:G81),0))</f>
        <v>0</v>
      </c>
      <c r="J81" s="10">
        <f>IF(AND($F81&gt;J$10,$E81&gt;0),$D81/$E81,IF(J$10=$F81,$D81-SUM($G81:I81),0))</f>
        <v>0</v>
      </c>
      <c r="K81" s="10">
        <f>IF(AND($F81&gt;K$10,$E81&gt;0),$D81/$E81,IF(K$10=$F81,$D81-SUM($G81:J81),0))</f>
        <v>0</v>
      </c>
      <c r="L81" s="10">
        <f>IF(AND($F81&gt;L$10,$E81&gt;0),$D81/$E81,IF(L$10=$F81,$D81-SUM($G81:K81),0))</f>
        <v>0</v>
      </c>
      <c r="M81" s="10">
        <f>IF(AND($F81&gt;M$10,$E81&gt;0),$D81/$E81,IF(M$10=$F81,$D81-SUM($G81:L81),0))</f>
        <v>0</v>
      </c>
      <c r="O81" s="10">
        <f>I81*PRODUCT($O$17:O$17)</f>
        <v>0</v>
      </c>
      <c r="P81" s="10">
        <f>J81*PRODUCT($O$17:P$17)</f>
        <v>0</v>
      </c>
      <c r="Q81" s="10">
        <f>K81*PRODUCT($O$17:Q$17)</f>
        <v>0</v>
      </c>
      <c r="R81" s="10">
        <f>L81*PRODUCT($O$17:R$17)</f>
        <v>0</v>
      </c>
      <c r="S81" s="10">
        <f>M81*PRODUCT($O$17:S$17)</f>
        <v>0</v>
      </c>
      <c r="U81" s="10">
        <f t="shared" si="4"/>
        <v>94454.469977110479</v>
      </c>
      <c r="V81" s="10">
        <f t="shared" si="10"/>
        <v>95304.560206904469</v>
      </c>
      <c r="W81" s="10">
        <f t="shared" si="10"/>
        <v>96162.301248766598</v>
      </c>
      <c r="X81" s="10">
        <f t="shared" si="10"/>
        <v>97027.76196000549</v>
      </c>
      <c r="Y81" s="10">
        <f t="shared" si="10"/>
        <v>97901.011817645529</v>
      </c>
    </row>
    <row r="82" spans="2:25" x14ac:dyDescent="0.2">
      <c r="B82" s="30">
        <f>'3) Input geactiveerde inflatie'!B69</f>
        <v>57</v>
      </c>
      <c r="C82" s="30">
        <f>'3) Input geactiveerde inflatie'!D69</f>
        <v>13788883.778074071</v>
      </c>
      <c r="D82" s="10">
        <f t="shared" si="6"/>
        <v>6894441.8890370354</v>
      </c>
      <c r="E82" s="40">
        <f>'3) Input geactiveerde inflatie'!E69</f>
        <v>37.5</v>
      </c>
      <c r="F82" s="52">
        <f>'3) Input geactiveerde inflatie'!F69</f>
        <v>2059</v>
      </c>
      <c r="H82" s="54"/>
      <c r="I82" s="10">
        <f>IF(AND($F82&gt;I$10,$E82&gt;0),$D82/$E82,IF(I$10=$F82,$D82-SUM($G82:G82),0))</f>
        <v>183851.78370765428</v>
      </c>
      <c r="J82" s="10">
        <f>IF(AND($F82&gt;J$10,$E82&gt;0),$D82/$E82,IF(J$10=$F82,$D82-SUM($G82:I82),0))</f>
        <v>183851.78370765428</v>
      </c>
      <c r="K82" s="10">
        <f>IF(AND($F82&gt;K$10,$E82&gt;0),$D82/$E82,IF(K$10=$F82,$D82-SUM($G82:J82),0))</f>
        <v>183851.78370765428</v>
      </c>
      <c r="L82" s="10">
        <f>IF(AND($F82&gt;L$10,$E82&gt;0),$D82/$E82,IF(L$10=$F82,$D82-SUM($G82:K82),0))</f>
        <v>183851.78370765428</v>
      </c>
      <c r="M82" s="10">
        <f>IF(AND($F82&gt;M$10,$E82&gt;0),$D82/$E82,IF(M$10=$F82,$D82-SUM($G82:L82),0))</f>
        <v>183851.78370765428</v>
      </c>
      <c r="O82" s="10">
        <f>I82*PRODUCT($O$17:O$17)</f>
        <v>185506.44976102313</v>
      </c>
      <c r="P82" s="10">
        <f>J82*PRODUCT($O$17:P$17)</f>
        <v>187176.00780887232</v>
      </c>
      <c r="Q82" s="10">
        <f>K82*PRODUCT($O$17:Q$17)</f>
        <v>188860.59187915214</v>
      </c>
      <c r="R82" s="10">
        <f>L82*PRODUCT($O$17:R$17)</f>
        <v>190560.33720606449</v>
      </c>
      <c r="S82" s="10">
        <f>M82*PRODUCT($O$17:S$17)</f>
        <v>192275.38024091907</v>
      </c>
      <c r="U82" s="10">
        <f t="shared" si="4"/>
        <v>6770985.4162773453</v>
      </c>
      <c r="V82" s="10">
        <f t="shared" si="10"/>
        <v>6644748.2772149686</v>
      </c>
      <c r="W82" s="10">
        <f t="shared" si="10"/>
        <v>6515690.4198307507</v>
      </c>
      <c r="X82" s="10">
        <f t="shared" si="10"/>
        <v>6383771.2964031622</v>
      </c>
      <c r="Y82" s="10">
        <f t="shared" si="10"/>
        <v>6248949.8578298707</v>
      </c>
    </row>
    <row r="83" spans="2:25" x14ac:dyDescent="0.2">
      <c r="B83" s="30">
        <f>'3) Input geactiveerde inflatie'!B70</f>
        <v>58</v>
      </c>
      <c r="C83" s="30">
        <f>'3) Input geactiveerde inflatie'!D70</f>
        <v>9061746.193434678</v>
      </c>
      <c r="D83" s="10">
        <f t="shared" si="6"/>
        <v>4530873.096717339</v>
      </c>
      <c r="E83" s="40">
        <f>'3) Input geactiveerde inflatie'!E70</f>
        <v>27.5</v>
      </c>
      <c r="F83" s="52">
        <f>'3) Input geactiveerde inflatie'!F70</f>
        <v>2049</v>
      </c>
      <c r="H83" s="54"/>
      <c r="I83" s="10">
        <f>IF(AND($F83&gt;I$10,$E83&gt;0),$D83/$E83,IF(I$10=$F83,$D83-SUM($G83:G83),0))</f>
        <v>164759.02169881231</v>
      </c>
      <c r="J83" s="10">
        <f>IF(AND($F83&gt;J$10,$E83&gt;0),$D83/$E83,IF(J$10=$F83,$D83-SUM($G83:I83),0))</f>
        <v>164759.02169881231</v>
      </c>
      <c r="K83" s="10">
        <f>IF(AND($F83&gt;K$10,$E83&gt;0),$D83/$E83,IF(K$10=$F83,$D83-SUM($G83:J83),0))</f>
        <v>164759.02169881231</v>
      </c>
      <c r="L83" s="10">
        <f>IF(AND($F83&gt;L$10,$E83&gt;0),$D83/$E83,IF(L$10=$F83,$D83-SUM($G83:K83),0))</f>
        <v>164759.02169881231</v>
      </c>
      <c r="M83" s="10">
        <f>IF(AND($F83&gt;M$10,$E83&gt;0),$D83/$E83,IF(M$10=$F83,$D83-SUM($G83:L83),0))</f>
        <v>164759.02169881231</v>
      </c>
      <c r="O83" s="10">
        <f>I83*PRODUCT($O$17:O$17)</f>
        <v>166241.85289410161</v>
      </c>
      <c r="P83" s="10">
        <f>J83*PRODUCT($O$17:P$17)</f>
        <v>167738.0295701485</v>
      </c>
      <c r="Q83" s="10">
        <f>K83*PRODUCT($O$17:Q$17)</f>
        <v>169247.6718362798</v>
      </c>
      <c r="R83" s="10">
        <f>L83*PRODUCT($O$17:R$17)</f>
        <v>170770.90088280631</v>
      </c>
      <c r="S83" s="10">
        <f>M83*PRODUCT($O$17:S$17)</f>
        <v>172307.83899075154</v>
      </c>
      <c r="U83" s="10">
        <f t="shared" si="4"/>
        <v>4405409.1016936935</v>
      </c>
      <c r="V83" s="10">
        <f t="shared" si="10"/>
        <v>4277319.7540387884</v>
      </c>
      <c r="W83" s="10">
        <f t="shared" si="10"/>
        <v>4146567.9599888572</v>
      </c>
      <c r="X83" s="10">
        <f t="shared" si="10"/>
        <v>4013116.1707459502</v>
      </c>
      <c r="Y83" s="10">
        <f t="shared" si="10"/>
        <v>3876926.3772919117</v>
      </c>
    </row>
    <row r="84" spans="2:25" x14ac:dyDescent="0.2">
      <c r="B84" s="30">
        <f>'3) Input geactiveerde inflatie'!B71</f>
        <v>59</v>
      </c>
      <c r="C84" s="30">
        <f>'3) Input geactiveerde inflatie'!D71</f>
        <v>683052.81931110658</v>
      </c>
      <c r="D84" s="10">
        <f t="shared" si="6"/>
        <v>341526.40965555329</v>
      </c>
      <c r="E84" s="40">
        <f>'3) Input geactiveerde inflatie'!E71</f>
        <v>17.5</v>
      </c>
      <c r="F84" s="52">
        <f>'3) Input geactiveerde inflatie'!F71</f>
        <v>2039</v>
      </c>
      <c r="H84" s="54"/>
      <c r="I84" s="10">
        <f>IF(AND($F84&gt;I$10,$E84&gt;0),$D84/$E84,IF(I$10=$F84,$D84-SUM($G84:G84),0))</f>
        <v>19515.794837460187</v>
      </c>
      <c r="J84" s="10">
        <f>IF(AND($F84&gt;J$10,$E84&gt;0),$D84/$E84,IF(J$10=$F84,$D84-SUM($G84:I84),0))</f>
        <v>19515.794837460187</v>
      </c>
      <c r="K84" s="10">
        <f>IF(AND($F84&gt;K$10,$E84&gt;0),$D84/$E84,IF(K$10=$F84,$D84-SUM($G84:J84),0))</f>
        <v>19515.794837460187</v>
      </c>
      <c r="L84" s="10">
        <f>IF(AND($F84&gt;L$10,$E84&gt;0),$D84/$E84,IF(L$10=$F84,$D84-SUM($G84:K84),0))</f>
        <v>19515.794837460187</v>
      </c>
      <c r="M84" s="10">
        <f>IF(AND($F84&gt;M$10,$E84&gt;0),$D84/$E84,IF(M$10=$F84,$D84-SUM($G84:L84),0))</f>
        <v>19515.794837460187</v>
      </c>
      <c r="O84" s="10">
        <f>I84*PRODUCT($O$17:O$17)</f>
        <v>19691.436990997328</v>
      </c>
      <c r="P84" s="10">
        <f>J84*PRODUCT($O$17:P$17)</f>
        <v>19868.659923916301</v>
      </c>
      <c r="Q84" s="10">
        <f>K84*PRODUCT($O$17:Q$17)</f>
        <v>20047.477863231543</v>
      </c>
      <c r="R84" s="10">
        <f>L84*PRODUCT($O$17:R$17)</f>
        <v>20227.905164000626</v>
      </c>
      <c r="S84" s="10">
        <f>M84*PRODUCT($O$17:S$17)</f>
        <v>20409.956310476631</v>
      </c>
      <c r="U84" s="10">
        <f t="shared" si="4"/>
        <v>324908.7103514559</v>
      </c>
      <c r="V84" s="10">
        <f t="shared" si="10"/>
        <v>307964.2288207027</v>
      </c>
      <c r="W84" s="10">
        <f t="shared" si="10"/>
        <v>290688.42901685741</v>
      </c>
      <c r="X84" s="10">
        <f t="shared" si="10"/>
        <v>273076.71971400845</v>
      </c>
      <c r="Y84" s="10">
        <f t="shared" si="10"/>
        <v>255124.45388095785</v>
      </c>
    </row>
    <row r="85" spans="2:25" x14ac:dyDescent="0.2">
      <c r="B85" s="30">
        <f>'3) Input geactiveerde inflatie'!B72</f>
        <v>60</v>
      </c>
      <c r="C85" s="30">
        <f>'3) Input geactiveerde inflatie'!D72</f>
        <v>45420.996205227653</v>
      </c>
      <c r="D85" s="10">
        <f t="shared" si="6"/>
        <v>22710.498102613827</v>
      </c>
      <c r="E85" s="40">
        <f>'3) Input geactiveerde inflatie'!E72</f>
        <v>12.5</v>
      </c>
      <c r="F85" s="52">
        <f>'3) Input geactiveerde inflatie'!F72</f>
        <v>2034</v>
      </c>
      <c r="H85" s="54"/>
      <c r="I85" s="10">
        <f>IF(AND($F85&gt;I$10,$E85&gt;0),$D85/$E85,IF(I$10=$F85,$D85-SUM($G85:G85),0))</f>
        <v>1816.8398482091061</v>
      </c>
      <c r="J85" s="10">
        <f>IF(AND($F85&gt;J$10,$E85&gt;0),$D85/$E85,IF(J$10=$F85,$D85-SUM($G85:I85),0))</f>
        <v>1816.8398482091061</v>
      </c>
      <c r="K85" s="10">
        <f>IF(AND($F85&gt;K$10,$E85&gt;0),$D85/$E85,IF(K$10=$F85,$D85-SUM($G85:J85),0))</f>
        <v>1816.8398482091061</v>
      </c>
      <c r="L85" s="10">
        <f>IF(AND($F85&gt;L$10,$E85&gt;0),$D85/$E85,IF(L$10=$F85,$D85-SUM($G85:K85),0))</f>
        <v>1816.8398482091061</v>
      </c>
      <c r="M85" s="10">
        <f>IF(AND($F85&gt;M$10,$E85&gt;0),$D85/$E85,IF(M$10=$F85,$D85-SUM($G85:L85),0))</f>
        <v>1816.8398482091061</v>
      </c>
      <c r="O85" s="10">
        <f>I85*PRODUCT($O$17:O$17)</f>
        <v>1833.1914068429878</v>
      </c>
      <c r="P85" s="10">
        <f>J85*PRODUCT($O$17:P$17)</f>
        <v>1849.6901295045745</v>
      </c>
      <c r="Q85" s="10">
        <f>K85*PRODUCT($O$17:Q$17)</f>
        <v>1866.3373406701155</v>
      </c>
      <c r="R85" s="10">
        <f>L85*PRODUCT($O$17:R$17)</f>
        <v>1883.1343767361461</v>
      </c>
      <c r="S85" s="10">
        <f>M85*PRODUCT($O$17:S$17)</f>
        <v>1900.0825861267713</v>
      </c>
      <c r="U85" s="10">
        <f t="shared" si="4"/>
        <v>21081.701178694362</v>
      </c>
      <c r="V85" s="10">
        <f t="shared" si="10"/>
        <v>19421.746359798035</v>
      </c>
      <c r="W85" s="10">
        <f t="shared" si="10"/>
        <v>17730.2047363661</v>
      </c>
      <c r="X85" s="10">
        <f t="shared" si="10"/>
        <v>16006.642202257248</v>
      </c>
      <c r="Y85" s="10">
        <f t="shared" si="10"/>
        <v>14250.619395950791</v>
      </c>
    </row>
    <row r="86" spans="2:25" x14ac:dyDescent="0.2">
      <c r="B86" s="30">
        <f>'3) Input geactiveerde inflatie'!B73</f>
        <v>61</v>
      </c>
      <c r="C86" s="30">
        <f>'3) Input geactiveerde inflatie'!D73</f>
        <v>-2.2296048700809479E-10</v>
      </c>
      <c r="D86" s="10">
        <f t="shared" si="6"/>
        <v>-1.114802435040474E-10</v>
      </c>
      <c r="E86" s="40">
        <f>'3) Input geactiveerde inflatie'!E73</f>
        <v>0</v>
      </c>
      <c r="F86" s="52">
        <f>'3) Input geactiveerde inflatie'!F73</f>
        <v>2019</v>
      </c>
      <c r="H86" s="54"/>
      <c r="I86" s="10">
        <f>IF(AND($F86&gt;I$10,$E86&gt;0),$D86/$E86,IF(I$10=$F86,$D86-SUM($G86:G86),0))</f>
        <v>0</v>
      </c>
      <c r="J86" s="10">
        <f>IF(AND($F86&gt;J$10,$E86&gt;0),$D86/$E86,IF(J$10=$F86,$D86-SUM($G86:I86),0))</f>
        <v>0</v>
      </c>
      <c r="K86" s="10">
        <f>IF(AND($F86&gt;K$10,$E86&gt;0),$D86/$E86,IF(K$10=$F86,$D86-SUM($G86:J86),0))</f>
        <v>0</v>
      </c>
      <c r="L86" s="10">
        <f>IF(AND($F86&gt;L$10,$E86&gt;0),$D86/$E86,IF(L$10=$F86,$D86-SUM($G86:K86),0))</f>
        <v>0</v>
      </c>
      <c r="M86" s="10">
        <f>IF(AND($F86&gt;M$10,$E86&gt;0),$D86/$E86,IF(M$10=$F86,$D86-SUM($G86:L86),0))</f>
        <v>0</v>
      </c>
      <c r="O86" s="10">
        <f>I86*PRODUCT($O$17:O$17)</f>
        <v>0</v>
      </c>
      <c r="P86" s="10">
        <f>J86*PRODUCT($O$17:P$17)</f>
        <v>0</v>
      </c>
      <c r="Q86" s="10">
        <f>K86*PRODUCT($O$17:Q$17)</f>
        <v>0</v>
      </c>
      <c r="R86" s="10">
        <f>L86*PRODUCT($O$17:R$17)</f>
        <v>0</v>
      </c>
      <c r="S86" s="10">
        <f>M86*PRODUCT($O$17:S$17)</f>
        <v>0</v>
      </c>
      <c r="U86" s="10">
        <f t="shared" si="4"/>
        <v>-1.1248356569558381E-10</v>
      </c>
      <c r="V86" s="10">
        <f t="shared" si="10"/>
        <v>-1.1349591778684405E-10</v>
      </c>
      <c r="W86" s="10">
        <f t="shared" si="10"/>
        <v>-1.1451738104692564E-10</v>
      </c>
      <c r="X86" s="10">
        <f t="shared" si="10"/>
        <v>-1.1554803747634796E-10</v>
      </c>
      <c r="Y86" s="10">
        <f t="shared" si="10"/>
        <v>-1.1658796981363508E-10</v>
      </c>
    </row>
    <row r="87" spans="2:25" x14ac:dyDescent="0.2">
      <c r="B87" s="30">
        <f>'3) Input geactiveerde inflatie'!B74</f>
        <v>62</v>
      </c>
      <c r="C87" s="30">
        <f>'3) Input geactiveerde inflatie'!D74</f>
        <v>-9.3215255505905102E-9</v>
      </c>
      <c r="D87" s="10">
        <f t="shared" si="6"/>
        <v>-4.6607627752952551E-9</v>
      </c>
      <c r="E87" s="40">
        <f>'3) Input geactiveerde inflatie'!E74</f>
        <v>0</v>
      </c>
      <c r="F87" s="52">
        <f>'3) Input geactiveerde inflatie'!F74</f>
        <v>2014</v>
      </c>
      <c r="H87" s="54"/>
      <c r="I87" s="10">
        <f>IF(AND($F87&gt;I$10,$E87&gt;0),$D87/$E87,IF(I$10=$F87,$D87-SUM($G87:G87),0))</f>
        <v>0</v>
      </c>
      <c r="J87" s="10">
        <f>IF(AND($F87&gt;J$10,$E87&gt;0),$D87/$E87,IF(J$10=$F87,$D87-SUM($G87:I87),0))</f>
        <v>0</v>
      </c>
      <c r="K87" s="10">
        <f>IF(AND($F87&gt;K$10,$E87&gt;0),$D87/$E87,IF(K$10=$F87,$D87-SUM($G87:J87),0))</f>
        <v>0</v>
      </c>
      <c r="L87" s="10">
        <f>IF(AND($F87&gt;L$10,$E87&gt;0),$D87/$E87,IF(L$10=$F87,$D87-SUM($G87:K87),0))</f>
        <v>0</v>
      </c>
      <c r="M87" s="10">
        <f>IF(AND($F87&gt;M$10,$E87&gt;0),$D87/$E87,IF(M$10=$F87,$D87-SUM($G87:L87),0))</f>
        <v>0</v>
      </c>
      <c r="O87" s="10">
        <f>I87*PRODUCT($O$17:O$17)</f>
        <v>0</v>
      </c>
      <c r="P87" s="10">
        <f>J87*PRODUCT($O$17:P$17)</f>
        <v>0</v>
      </c>
      <c r="Q87" s="10">
        <f>K87*PRODUCT($O$17:Q$17)</f>
        <v>0</v>
      </c>
      <c r="R87" s="10">
        <f>L87*PRODUCT($O$17:R$17)</f>
        <v>0</v>
      </c>
      <c r="S87" s="10">
        <f>M87*PRODUCT($O$17:S$17)</f>
        <v>0</v>
      </c>
      <c r="U87" s="10">
        <f t="shared" si="4"/>
        <v>-4.7027096402729119E-9</v>
      </c>
      <c r="V87" s="10">
        <f t="shared" si="10"/>
        <v>-4.7450340270353674E-9</v>
      </c>
      <c r="W87" s="10">
        <f t="shared" si="10"/>
        <v>-4.7877393332786854E-9</v>
      </c>
      <c r="X87" s="10">
        <f t="shared" si="10"/>
        <v>-4.8308289872781934E-9</v>
      </c>
      <c r="Y87" s="10">
        <f t="shared" si="10"/>
        <v>-4.8743064481636967E-9</v>
      </c>
    </row>
    <row r="88" spans="2:25" x14ac:dyDescent="0.2">
      <c r="B88" s="30">
        <f>'3) Input geactiveerde inflatie'!B75</f>
        <v>63</v>
      </c>
      <c r="C88" s="30">
        <f>'3) Input geactiveerde inflatie'!D75</f>
        <v>186469.98928022804</v>
      </c>
      <c r="D88" s="10">
        <f t="shared" si="6"/>
        <v>93234.994640114019</v>
      </c>
      <c r="E88" s="40">
        <f>'3) Input geactiveerde inflatie'!E75</f>
        <v>0</v>
      </c>
      <c r="F88" s="52">
        <f>'3) Input geactiveerde inflatie'!F75</f>
        <v>2011</v>
      </c>
      <c r="H88" s="54"/>
      <c r="I88" s="10">
        <f>IF(AND($F88&gt;I$10,$E88&gt;0),$D88/$E88,IF(I$10=$F88,$D88-SUM($G88:G88),0))</f>
        <v>0</v>
      </c>
      <c r="J88" s="10">
        <f>IF(AND($F88&gt;J$10,$E88&gt;0),$D88/$E88,IF(J$10=$F88,$D88-SUM($G88:I88),0))</f>
        <v>0</v>
      </c>
      <c r="K88" s="10">
        <f>IF(AND($F88&gt;K$10,$E88&gt;0),$D88/$E88,IF(K$10=$F88,$D88-SUM($G88:J88),0))</f>
        <v>0</v>
      </c>
      <c r="L88" s="10">
        <f>IF(AND($F88&gt;L$10,$E88&gt;0),$D88/$E88,IF(L$10=$F88,$D88-SUM($G88:K88),0))</f>
        <v>0</v>
      </c>
      <c r="M88" s="10">
        <f>IF(AND($F88&gt;M$10,$E88&gt;0),$D88/$E88,IF(M$10=$F88,$D88-SUM($G88:L88),0))</f>
        <v>0</v>
      </c>
      <c r="O88" s="10">
        <f>I88*PRODUCT($O$17:O$17)</f>
        <v>0</v>
      </c>
      <c r="P88" s="10">
        <f>J88*PRODUCT($O$17:P$17)</f>
        <v>0</v>
      </c>
      <c r="Q88" s="10">
        <f>K88*PRODUCT($O$17:Q$17)</f>
        <v>0</v>
      </c>
      <c r="R88" s="10">
        <f>L88*PRODUCT($O$17:R$17)</f>
        <v>0</v>
      </c>
      <c r="S88" s="10">
        <f>M88*PRODUCT($O$17:S$17)</f>
        <v>0</v>
      </c>
      <c r="U88" s="10">
        <f t="shared" si="4"/>
        <v>94074.109591875036</v>
      </c>
      <c r="V88" s="10">
        <f t="shared" si="10"/>
        <v>94920.776578201898</v>
      </c>
      <c r="W88" s="10">
        <f t="shared" si="10"/>
        <v>95775.063567405712</v>
      </c>
      <c r="X88" s="10">
        <f t="shared" si="10"/>
        <v>96637.039139512359</v>
      </c>
      <c r="Y88" s="10">
        <f t="shared" si="10"/>
        <v>97506.772491767959</v>
      </c>
    </row>
    <row r="89" spans="2:25" x14ac:dyDescent="0.2">
      <c r="B89" s="30">
        <f>'3) Input geactiveerde inflatie'!B76</f>
        <v>64</v>
      </c>
      <c r="C89" s="30">
        <f>'3) Input geactiveerde inflatie'!D76</f>
        <v>12901930.439806841</v>
      </c>
      <c r="D89" s="10">
        <f t="shared" si="6"/>
        <v>6450965.2199034207</v>
      </c>
      <c r="E89" s="40">
        <f>'3) Input geactiveerde inflatie'!E76</f>
        <v>38.5</v>
      </c>
      <c r="F89" s="52">
        <f>'3) Input geactiveerde inflatie'!F76</f>
        <v>2060</v>
      </c>
      <c r="H89" s="54"/>
      <c r="I89" s="10">
        <f>IF(AND($F89&gt;I$10,$E89&gt;0),$D89/$E89,IF(I$10=$F89,$D89-SUM($G89:G89),0))</f>
        <v>167557.53817930963</v>
      </c>
      <c r="J89" s="10">
        <f>IF(AND($F89&gt;J$10,$E89&gt;0),$D89/$E89,IF(J$10=$F89,$D89-SUM($G89:I89),0))</f>
        <v>167557.53817930963</v>
      </c>
      <c r="K89" s="10">
        <f>IF(AND($F89&gt;K$10,$E89&gt;0),$D89/$E89,IF(K$10=$F89,$D89-SUM($G89:J89),0))</f>
        <v>167557.53817930963</v>
      </c>
      <c r="L89" s="10">
        <f>IF(AND($F89&gt;L$10,$E89&gt;0),$D89/$E89,IF(L$10=$F89,$D89-SUM($G89:K89),0))</f>
        <v>167557.53817930963</v>
      </c>
      <c r="M89" s="10">
        <f>IF(AND($F89&gt;M$10,$E89&gt;0),$D89/$E89,IF(M$10=$F89,$D89-SUM($G89:L89),0))</f>
        <v>167557.53817930963</v>
      </c>
      <c r="O89" s="10">
        <f>I89*PRODUCT($O$17:O$17)</f>
        <v>169065.55602292341</v>
      </c>
      <c r="P89" s="10">
        <f>J89*PRODUCT($O$17:P$17)</f>
        <v>170587.1460271297</v>
      </c>
      <c r="Q89" s="10">
        <f>K89*PRODUCT($O$17:Q$17)</f>
        <v>172122.43034137384</v>
      </c>
      <c r="R89" s="10">
        <f>L89*PRODUCT($O$17:R$17)</f>
        <v>173671.53221444617</v>
      </c>
      <c r="S89" s="10">
        <f>M89*PRODUCT($O$17:S$17)</f>
        <v>175234.57600437617</v>
      </c>
      <c r="U89" s="10">
        <f t="shared" si="4"/>
        <v>6339958.3508596271</v>
      </c>
      <c r="V89" s="10">
        <f t="shared" si="10"/>
        <v>6226430.8299902333</v>
      </c>
      <c r="W89" s="10">
        <f t="shared" si="10"/>
        <v>6110346.2771187704</v>
      </c>
      <c r="X89" s="10">
        <f t="shared" si="10"/>
        <v>5991667.8613983924</v>
      </c>
      <c r="Y89" s="10">
        <f t="shared" si="10"/>
        <v>5870358.2961466014</v>
      </c>
    </row>
    <row r="90" spans="2:25" x14ac:dyDescent="0.2">
      <c r="B90" s="30">
        <f>'3) Input geactiveerde inflatie'!B77</f>
        <v>65</v>
      </c>
      <c r="C90" s="30">
        <f>'3) Input geactiveerde inflatie'!D77</f>
        <v>7308288.9636879936</v>
      </c>
      <c r="D90" s="10">
        <f t="shared" si="6"/>
        <v>3654144.4818439968</v>
      </c>
      <c r="E90" s="40">
        <f>'3) Input geactiveerde inflatie'!E77</f>
        <v>28.5</v>
      </c>
      <c r="F90" s="52">
        <f>'3) Input geactiveerde inflatie'!F77</f>
        <v>2050</v>
      </c>
      <c r="H90" s="54"/>
      <c r="I90" s="10">
        <f>IF(AND($F90&gt;I$10,$E90&gt;0),$D90/$E90,IF(I$10=$F90,$D90-SUM($G90:G90),0))</f>
        <v>128215.59585417532</v>
      </c>
      <c r="J90" s="10">
        <f>IF(AND($F90&gt;J$10,$E90&gt;0),$D90/$E90,IF(J$10=$F90,$D90-SUM($G90:I90),0))</f>
        <v>128215.59585417532</v>
      </c>
      <c r="K90" s="10">
        <f>IF(AND($F90&gt;K$10,$E90&gt;0),$D90/$E90,IF(K$10=$F90,$D90-SUM($G90:J90),0))</f>
        <v>128215.59585417532</v>
      </c>
      <c r="L90" s="10">
        <f>IF(AND($F90&gt;L$10,$E90&gt;0),$D90/$E90,IF(L$10=$F90,$D90-SUM($G90:K90),0))</f>
        <v>128215.59585417532</v>
      </c>
      <c r="M90" s="10">
        <f>IF(AND($F90&gt;M$10,$E90&gt;0),$D90/$E90,IF(M$10=$F90,$D90-SUM($G90:L90),0))</f>
        <v>128215.59585417532</v>
      </c>
      <c r="O90" s="10">
        <f>I90*PRODUCT($O$17:O$17)</f>
        <v>129369.53621686289</v>
      </c>
      <c r="P90" s="10">
        <f>J90*PRODUCT($O$17:P$17)</f>
        <v>130533.86204281464</v>
      </c>
      <c r="Q90" s="10">
        <f>K90*PRODUCT($O$17:Q$17)</f>
        <v>131708.66680119996</v>
      </c>
      <c r="R90" s="10">
        <f>L90*PRODUCT($O$17:R$17)</f>
        <v>132894.04480241073</v>
      </c>
      <c r="S90" s="10">
        <f>M90*PRODUCT($O$17:S$17)</f>
        <v>134090.0912056324</v>
      </c>
      <c r="U90" s="10">
        <f t="shared" ref="U90:U153" si="11">D90*O$17-O90</f>
        <v>3557662.2459637295</v>
      </c>
      <c r="V90" s="10">
        <f t="shared" si="10"/>
        <v>3459147.3441345883</v>
      </c>
      <c r="W90" s="10">
        <f t="shared" si="10"/>
        <v>3358571.0034305993</v>
      </c>
      <c r="X90" s="10">
        <f t="shared" si="10"/>
        <v>3255904.097659064</v>
      </c>
      <c r="Y90" s="10">
        <f t="shared" si="10"/>
        <v>3151117.1433323631</v>
      </c>
    </row>
    <row r="91" spans="2:25" x14ac:dyDescent="0.2">
      <c r="B91" s="30">
        <f>'3) Input geactiveerde inflatie'!B78</f>
        <v>66</v>
      </c>
      <c r="C91" s="30">
        <f>'3) Input geactiveerde inflatie'!D78</f>
        <v>209262.65130924119</v>
      </c>
      <c r="D91" s="10">
        <f t="shared" ref="D91:D154" si="12">C91*$F$20</f>
        <v>104631.3256546206</v>
      </c>
      <c r="E91" s="40">
        <f>'3) Input geactiveerde inflatie'!E78</f>
        <v>18.5</v>
      </c>
      <c r="F91" s="52">
        <f>'3) Input geactiveerde inflatie'!F78</f>
        <v>2040</v>
      </c>
      <c r="H91" s="54"/>
      <c r="I91" s="10">
        <f>IF(AND($F91&gt;I$10,$E91&gt;0),$D91/$E91,IF(I$10=$F91,$D91-SUM($G91:G91),0))</f>
        <v>5655.7473326821946</v>
      </c>
      <c r="J91" s="10">
        <f>IF(AND($F91&gt;J$10,$E91&gt;0),$D91/$E91,IF(J$10=$F91,$D91-SUM($G91:I91),0))</f>
        <v>5655.7473326821946</v>
      </c>
      <c r="K91" s="10">
        <f>IF(AND($F91&gt;K$10,$E91&gt;0),$D91/$E91,IF(K$10=$F91,$D91-SUM($G91:J91),0))</f>
        <v>5655.7473326821946</v>
      </c>
      <c r="L91" s="10">
        <f>IF(AND($F91&gt;L$10,$E91&gt;0),$D91/$E91,IF(L$10=$F91,$D91-SUM($G91:K91),0))</f>
        <v>5655.7473326821946</v>
      </c>
      <c r="M91" s="10">
        <f>IF(AND($F91&gt;M$10,$E91&gt;0),$D91/$E91,IF(M$10=$F91,$D91-SUM($G91:L91),0))</f>
        <v>5655.7473326821946</v>
      </c>
      <c r="O91" s="10">
        <f>I91*PRODUCT($O$17:O$17)</f>
        <v>5706.6490586763339</v>
      </c>
      <c r="P91" s="10">
        <f>J91*PRODUCT($O$17:P$17)</f>
        <v>5758.0089002044206</v>
      </c>
      <c r="Q91" s="10">
        <f>K91*PRODUCT($O$17:Q$17)</f>
        <v>5809.8309803062593</v>
      </c>
      <c r="R91" s="10">
        <f>L91*PRODUCT($O$17:R$17)</f>
        <v>5862.1194591290141</v>
      </c>
      <c r="S91" s="10">
        <f>M91*PRODUCT($O$17:S$17)</f>
        <v>5914.8785342611754</v>
      </c>
      <c r="U91" s="10">
        <f t="shared" si="11"/>
        <v>99866.358526835829</v>
      </c>
      <c r="V91" s="10">
        <f t="shared" ref="V91:Y106" si="13">U91*P$17-P91</f>
        <v>95007.14685337292</v>
      </c>
      <c r="W91" s="10">
        <f t="shared" si="13"/>
        <v>90052.380194747006</v>
      </c>
      <c r="X91" s="10">
        <f t="shared" si="13"/>
        <v>85000.732157370701</v>
      </c>
      <c r="Y91" s="10">
        <f t="shared" si="13"/>
        <v>79850.860212525848</v>
      </c>
    </row>
    <row r="92" spans="2:25" x14ac:dyDescent="0.2">
      <c r="B92" s="30">
        <f>'3) Input geactiveerde inflatie'!B79</f>
        <v>67</v>
      </c>
      <c r="C92" s="30">
        <f>'3) Input geactiveerde inflatie'!D79</f>
        <v>17444.658190969247</v>
      </c>
      <c r="D92" s="10">
        <f t="shared" si="12"/>
        <v>8722.3290954846234</v>
      </c>
      <c r="E92" s="40">
        <f>'3) Input geactiveerde inflatie'!E79</f>
        <v>13.5</v>
      </c>
      <c r="F92" s="52">
        <f>'3) Input geactiveerde inflatie'!F79</f>
        <v>2035</v>
      </c>
      <c r="H92" s="54"/>
      <c r="I92" s="10">
        <f>IF(AND($F92&gt;I$10,$E92&gt;0),$D92/$E92,IF(I$10=$F92,$D92-SUM($G92:G92),0))</f>
        <v>646.09845151737954</v>
      </c>
      <c r="J92" s="10">
        <f>IF(AND($F92&gt;J$10,$E92&gt;0),$D92/$E92,IF(J$10=$F92,$D92-SUM($G92:I92),0))</f>
        <v>646.09845151737954</v>
      </c>
      <c r="K92" s="10">
        <f>IF(AND($F92&gt;K$10,$E92&gt;0),$D92/$E92,IF(K$10=$F92,$D92-SUM($G92:J92),0))</f>
        <v>646.09845151737954</v>
      </c>
      <c r="L92" s="10">
        <f>IF(AND($F92&gt;L$10,$E92&gt;0),$D92/$E92,IF(L$10=$F92,$D92-SUM($G92:K92),0))</f>
        <v>646.09845151737954</v>
      </c>
      <c r="M92" s="10">
        <f>IF(AND($F92&gt;M$10,$E92&gt;0),$D92/$E92,IF(M$10=$F92,$D92-SUM($G92:L92),0))</f>
        <v>646.09845151737954</v>
      </c>
      <c r="O92" s="10">
        <f>I92*PRODUCT($O$17:O$17)</f>
        <v>651.91333758103588</v>
      </c>
      <c r="P92" s="10">
        <f>J92*PRODUCT($O$17:P$17)</f>
        <v>657.7805576192651</v>
      </c>
      <c r="Q92" s="10">
        <f>K92*PRODUCT($O$17:Q$17)</f>
        <v>663.70058263783847</v>
      </c>
      <c r="R92" s="10">
        <f>L92*PRODUCT($O$17:R$17)</f>
        <v>669.67388788157882</v>
      </c>
      <c r="S92" s="10">
        <f>M92*PRODUCT($O$17:S$17)</f>
        <v>675.70095287251308</v>
      </c>
      <c r="U92" s="10">
        <f t="shared" si="11"/>
        <v>8148.9167197629486</v>
      </c>
      <c r="V92" s="10">
        <f t="shared" si="13"/>
        <v>7564.4764126215496</v>
      </c>
      <c r="W92" s="10">
        <f t="shared" si="13"/>
        <v>6968.8561176973044</v>
      </c>
      <c r="X92" s="10">
        <f t="shared" si="13"/>
        <v>6361.9019348750007</v>
      </c>
      <c r="Y92" s="10">
        <f t="shared" si="13"/>
        <v>5743.4580994163625</v>
      </c>
    </row>
    <row r="93" spans="2:25" x14ac:dyDescent="0.2">
      <c r="B93" s="30">
        <f>'3) Input geactiveerde inflatie'!B80</f>
        <v>68</v>
      </c>
      <c r="C93" s="30">
        <f>'3) Input geactiveerde inflatie'!D80</f>
        <v>4.8528891056776047E-9</v>
      </c>
      <c r="D93" s="10">
        <f t="shared" si="12"/>
        <v>2.4264445528388023E-9</v>
      </c>
      <c r="E93" s="40">
        <f>'3) Input geactiveerde inflatie'!E80</f>
        <v>0</v>
      </c>
      <c r="F93" s="52">
        <f>'3) Input geactiveerde inflatie'!F80</f>
        <v>2020</v>
      </c>
      <c r="H93" s="54"/>
      <c r="I93" s="10">
        <f>IF(AND($F93&gt;I$10,$E93&gt;0),$D93/$E93,IF(I$10=$F93,$D93-SUM($G93:G93),0))</f>
        <v>0</v>
      </c>
      <c r="J93" s="10">
        <f>IF(AND($F93&gt;J$10,$E93&gt;0),$D93/$E93,IF(J$10=$F93,$D93-SUM($G93:I93),0))</f>
        <v>0</v>
      </c>
      <c r="K93" s="10">
        <f>IF(AND($F93&gt;K$10,$E93&gt;0),$D93/$E93,IF(K$10=$F93,$D93-SUM($G93:J93),0))</f>
        <v>0</v>
      </c>
      <c r="L93" s="10">
        <f>IF(AND($F93&gt;L$10,$E93&gt;0),$D93/$E93,IF(L$10=$F93,$D93-SUM($G93:K93),0))</f>
        <v>0</v>
      </c>
      <c r="M93" s="10">
        <f>IF(AND($F93&gt;M$10,$E93&gt;0),$D93/$E93,IF(M$10=$F93,$D93-SUM($G93:L93),0))</f>
        <v>0</v>
      </c>
      <c r="O93" s="10">
        <f>I93*PRODUCT($O$17:O$17)</f>
        <v>0</v>
      </c>
      <c r="P93" s="10">
        <f>J93*PRODUCT($O$17:P$17)</f>
        <v>0</v>
      </c>
      <c r="Q93" s="10">
        <f>K93*PRODUCT($O$17:Q$17)</f>
        <v>0</v>
      </c>
      <c r="R93" s="10">
        <f>L93*PRODUCT($O$17:R$17)</f>
        <v>0</v>
      </c>
      <c r="S93" s="10">
        <f>M93*PRODUCT($O$17:S$17)</f>
        <v>0</v>
      </c>
      <c r="U93" s="10">
        <f t="shared" si="11"/>
        <v>2.4482825538143512E-9</v>
      </c>
      <c r="V93" s="10">
        <f t="shared" si="13"/>
        <v>2.47031709679868E-9</v>
      </c>
      <c r="W93" s="10">
        <f t="shared" si="13"/>
        <v>2.4925499506698678E-9</v>
      </c>
      <c r="X93" s="10">
        <f t="shared" si="13"/>
        <v>2.5149829002258964E-9</v>
      </c>
      <c r="Y93" s="10">
        <f t="shared" si="13"/>
        <v>2.5376177463279292E-9</v>
      </c>
    </row>
    <row r="94" spans="2:25" x14ac:dyDescent="0.2">
      <c r="B94" s="30">
        <f>'3) Input geactiveerde inflatie'!B81</f>
        <v>69</v>
      </c>
      <c r="C94" s="30">
        <f>'3) Input geactiveerde inflatie'!D81</f>
        <v>5.9231790602036264E-9</v>
      </c>
      <c r="D94" s="10">
        <f t="shared" si="12"/>
        <v>2.9615895301018132E-9</v>
      </c>
      <c r="E94" s="40">
        <f>'3) Input geactiveerde inflatie'!E81</f>
        <v>0</v>
      </c>
      <c r="F94" s="52">
        <f>'3) Input geactiveerde inflatie'!F81</f>
        <v>2015</v>
      </c>
      <c r="H94" s="54"/>
      <c r="I94" s="10">
        <f>IF(AND($F94&gt;I$10,$E94&gt;0),$D94/$E94,IF(I$10=$F94,$D94-SUM($G94:G94),0))</f>
        <v>0</v>
      </c>
      <c r="J94" s="10">
        <f>IF(AND($F94&gt;J$10,$E94&gt;0),$D94/$E94,IF(J$10=$F94,$D94-SUM($G94:I94),0))</f>
        <v>0</v>
      </c>
      <c r="K94" s="10">
        <f>IF(AND($F94&gt;K$10,$E94&gt;0),$D94/$E94,IF(K$10=$F94,$D94-SUM($G94:J94),0))</f>
        <v>0</v>
      </c>
      <c r="L94" s="10">
        <f>IF(AND($F94&gt;L$10,$E94&gt;0),$D94/$E94,IF(L$10=$F94,$D94-SUM($G94:K94),0))</f>
        <v>0</v>
      </c>
      <c r="M94" s="10">
        <f>IF(AND($F94&gt;M$10,$E94&gt;0),$D94/$E94,IF(M$10=$F94,$D94-SUM($G94:L94),0))</f>
        <v>0</v>
      </c>
      <c r="O94" s="10">
        <f>I94*PRODUCT($O$17:O$17)</f>
        <v>0</v>
      </c>
      <c r="P94" s="10">
        <f>J94*PRODUCT($O$17:P$17)</f>
        <v>0</v>
      </c>
      <c r="Q94" s="10">
        <f>K94*PRODUCT($O$17:Q$17)</f>
        <v>0</v>
      </c>
      <c r="R94" s="10">
        <f>L94*PRODUCT($O$17:R$17)</f>
        <v>0</v>
      </c>
      <c r="S94" s="10">
        <f>M94*PRODUCT($O$17:S$17)</f>
        <v>0</v>
      </c>
      <c r="U94" s="10">
        <f t="shared" si="11"/>
        <v>2.9882438358727291E-9</v>
      </c>
      <c r="V94" s="10">
        <f t="shared" si="13"/>
        <v>3.0151380303955835E-9</v>
      </c>
      <c r="W94" s="10">
        <f t="shared" si="13"/>
        <v>3.0422742726691434E-9</v>
      </c>
      <c r="X94" s="10">
        <f t="shared" si="13"/>
        <v>3.0696547411231653E-9</v>
      </c>
      <c r="Y94" s="10">
        <f t="shared" si="13"/>
        <v>3.0972816337932736E-9</v>
      </c>
    </row>
    <row r="95" spans="2:25" x14ac:dyDescent="0.2">
      <c r="B95" s="30">
        <f>'3) Input geactiveerde inflatie'!B82</f>
        <v>70</v>
      </c>
      <c r="C95" s="30">
        <f>'3) Input geactiveerde inflatie'!D82</f>
        <v>168850.71855037299</v>
      </c>
      <c r="D95" s="10">
        <f t="shared" si="12"/>
        <v>84425.359275186493</v>
      </c>
      <c r="E95" s="40">
        <f>'3) Input geactiveerde inflatie'!E82</f>
        <v>0</v>
      </c>
      <c r="F95" s="52">
        <f>'3) Input geactiveerde inflatie'!F82</f>
        <v>2011</v>
      </c>
      <c r="H95" s="54"/>
      <c r="I95" s="10">
        <f>IF(AND($F95&gt;I$10,$E95&gt;0),$D95/$E95,IF(I$10=$F95,$D95-SUM($G95:G95),0))</f>
        <v>0</v>
      </c>
      <c r="J95" s="10">
        <f>IF(AND($F95&gt;J$10,$E95&gt;0),$D95/$E95,IF(J$10=$F95,$D95-SUM($G95:I95),0))</f>
        <v>0</v>
      </c>
      <c r="K95" s="10">
        <f>IF(AND($F95&gt;K$10,$E95&gt;0),$D95/$E95,IF(K$10=$F95,$D95-SUM($G95:J95),0))</f>
        <v>0</v>
      </c>
      <c r="L95" s="10">
        <f>IF(AND($F95&gt;L$10,$E95&gt;0),$D95/$E95,IF(L$10=$F95,$D95-SUM($G95:K95),0))</f>
        <v>0</v>
      </c>
      <c r="M95" s="10">
        <f>IF(AND($F95&gt;M$10,$E95&gt;0),$D95/$E95,IF(M$10=$F95,$D95-SUM($G95:L95),0))</f>
        <v>0</v>
      </c>
      <c r="O95" s="10">
        <f>I95*PRODUCT($O$17:O$17)</f>
        <v>0</v>
      </c>
      <c r="P95" s="10">
        <f>J95*PRODUCT($O$17:P$17)</f>
        <v>0</v>
      </c>
      <c r="Q95" s="10">
        <f>K95*PRODUCT($O$17:Q$17)</f>
        <v>0</v>
      </c>
      <c r="R95" s="10">
        <f>L95*PRODUCT($O$17:R$17)</f>
        <v>0</v>
      </c>
      <c r="S95" s="10">
        <f>M95*PRODUCT($O$17:S$17)</f>
        <v>0</v>
      </c>
      <c r="U95" s="10">
        <f t="shared" si="11"/>
        <v>85185.187508663163</v>
      </c>
      <c r="V95" s="10">
        <f t="shared" si="13"/>
        <v>85951.854196241125</v>
      </c>
      <c r="W95" s="10">
        <f t="shared" si="13"/>
        <v>86725.420884007282</v>
      </c>
      <c r="X95" s="10">
        <f t="shared" si="13"/>
        <v>87505.949671963346</v>
      </c>
      <c r="Y95" s="10">
        <f t="shared" si="13"/>
        <v>88293.503219011007</v>
      </c>
    </row>
    <row r="96" spans="2:25" x14ac:dyDescent="0.2">
      <c r="B96" s="30">
        <f>'3) Input geactiveerde inflatie'!B83</f>
        <v>71</v>
      </c>
      <c r="C96" s="30">
        <f>'3) Input geactiveerde inflatie'!D83</f>
        <v>12765038.401698515</v>
      </c>
      <c r="D96" s="10">
        <f t="shared" si="12"/>
        <v>6382519.2008492574</v>
      </c>
      <c r="E96" s="40">
        <f>'3) Input geactiveerde inflatie'!E83</f>
        <v>39.5</v>
      </c>
      <c r="F96" s="52">
        <f>'3) Input geactiveerde inflatie'!F83</f>
        <v>2061</v>
      </c>
      <c r="H96" s="54"/>
      <c r="I96" s="10">
        <f>IF(AND($F96&gt;I$10,$E96&gt;0),$D96/$E96,IF(I$10=$F96,$D96-SUM($G96:G96),0))</f>
        <v>161582.7645784622</v>
      </c>
      <c r="J96" s="10">
        <f>IF(AND($F96&gt;J$10,$E96&gt;0),$D96/$E96,IF(J$10=$F96,$D96-SUM($G96:I96),0))</f>
        <v>161582.7645784622</v>
      </c>
      <c r="K96" s="10">
        <f>IF(AND($F96&gt;K$10,$E96&gt;0),$D96/$E96,IF(K$10=$F96,$D96-SUM($G96:J96),0))</f>
        <v>161582.7645784622</v>
      </c>
      <c r="L96" s="10">
        <f>IF(AND($F96&gt;L$10,$E96&gt;0),$D96/$E96,IF(L$10=$F96,$D96-SUM($G96:K96),0))</f>
        <v>161582.7645784622</v>
      </c>
      <c r="M96" s="10">
        <f>IF(AND($F96&gt;M$10,$E96&gt;0),$D96/$E96,IF(M$10=$F96,$D96-SUM($G96:L96),0))</f>
        <v>161582.7645784622</v>
      </c>
      <c r="O96" s="10">
        <f>I96*PRODUCT($O$17:O$17)</f>
        <v>163037.00945966833</v>
      </c>
      <c r="P96" s="10">
        <f>J96*PRODUCT($O$17:P$17)</f>
        <v>164504.34254480535</v>
      </c>
      <c r="Q96" s="10">
        <f>K96*PRODUCT($O$17:Q$17)</f>
        <v>165984.88162770856</v>
      </c>
      <c r="R96" s="10">
        <f>L96*PRODUCT($O$17:R$17)</f>
        <v>167478.74556235792</v>
      </c>
      <c r="S96" s="10">
        <f>M96*PRODUCT($O$17:S$17)</f>
        <v>168986.05427241913</v>
      </c>
      <c r="U96" s="10">
        <f t="shared" si="11"/>
        <v>6276924.8641972309</v>
      </c>
      <c r="V96" s="10">
        <f t="shared" si="13"/>
        <v>6168912.8454302</v>
      </c>
      <c r="W96" s="10">
        <f t="shared" si="13"/>
        <v>6058448.1794113629</v>
      </c>
      <c r="X96" s="10">
        <f t="shared" si="13"/>
        <v>5945495.4674637066</v>
      </c>
      <c r="Y96" s="10">
        <f t="shared" si="13"/>
        <v>5830018.8723984603</v>
      </c>
    </row>
    <row r="97" spans="2:25" x14ac:dyDescent="0.2">
      <c r="B97" s="30">
        <f>'3) Input geactiveerde inflatie'!B84</f>
        <v>72</v>
      </c>
      <c r="C97" s="30">
        <f>'3) Input geactiveerde inflatie'!D84</f>
        <v>16237192.352385774</v>
      </c>
      <c r="D97" s="10">
        <f t="shared" si="12"/>
        <v>8118596.1761928871</v>
      </c>
      <c r="E97" s="40">
        <f>'3) Input geactiveerde inflatie'!E84</f>
        <v>29.5</v>
      </c>
      <c r="F97" s="52">
        <f>'3) Input geactiveerde inflatie'!F84</f>
        <v>2051</v>
      </c>
      <c r="H97" s="54"/>
      <c r="I97" s="10">
        <f>IF(AND($F97&gt;I$10,$E97&gt;0),$D97/$E97,IF(I$10=$F97,$D97-SUM($G97:G97),0))</f>
        <v>275206.65004043683</v>
      </c>
      <c r="J97" s="10">
        <f>IF(AND($F97&gt;J$10,$E97&gt;0),$D97/$E97,IF(J$10=$F97,$D97-SUM($G97:I97),0))</f>
        <v>275206.65004043683</v>
      </c>
      <c r="K97" s="10">
        <f>IF(AND($F97&gt;K$10,$E97&gt;0),$D97/$E97,IF(K$10=$F97,$D97-SUM($G97:J97),0))</f>
        <v>275206.65004043683</v>
      </c>
      <c r="L97" s="10">
        <f>IF(AND($F97&gt;L$10,$E97&gt;0),$D97/$E97,IF(L$10=$F97,$D97-SUM($G97:K97),0))</f>
        <v>275206.65004043683</v>
      </c>
      <c r="M97" s="10">
        <f>IF(AND($F97&gt;M$10,$E97&gt;0),$D97/$E97,IF(M$10=$F97,$D97-SUM($G97:L97),0))</f>
        <v>275206.65004043683</v>
      </c>
      <c r="O97" s="10">
        <f>I97*PRODUCT($O$17:O$17)</f>
        <v>277683.50989080075</v>
      </c>
      <c r="P97" s="10">
        <f>J97*PRODUCT($O$17:P$17)</f>
        <v>280182.66147981794</v>
      </c>
      <c r="Q97" s="10">
        <f>K97*PRODUCT($O$17:Q$17)</f>
        <v>282704.30543313624</v>
      </c>
      <c r="R97" s="10">
        <f>L97*PRODUCT($O$17:R$17)</f>
        <v>285248.64418203442</v>
      </c>
      <c r="S97" s="10">
        <f>M97*PRODUCT($O$17:S$17)</f>
        <v>287815.8819796727</v>
      </c>
      <c r="U97" s="10">
        <f t="shared" si="11"/>
        <v>7913980.0318878219</v>
      </c>
      <c r="V97" s="10">
        <f t="shared" si="13"/>
        <v>7705023.1906949934</v>
      </c>
      <c r="W97" s="10">
        <f t="shared" si="13"/>
        <v>7491664.0939781107</v>
      </c>
      <c r="X97" s="10">
        <f t="shared" si="13"/>
        <v>7273840.4266418777</v>
      </c>
      <c r="Y97" s="10">
        <f t="shared" si="13"/>
        <v>7051489.1085019819</v>
      </c>
    </row>
    <row r="98" spans="2:25" x14ac:dyDescent="0.2">
      <c r="B98" s="30">
        <f>'3) Input geactiveerde inflatie'!B85</f>
        <v>73</v>
      </c>
      <c r="C98" s="30">
        <f>'3) Input geactiveerde inflatie'!D85</f>
        <v>1467191.9408769067</v>
      </c>
      <c r="D98" s="10">
        <f t="shared" si="12"/>
        <v>733595.97043845337</v>
      </c>
      <c r="E98" s="40">
        <f>'3) Input geactiveerde inflatie'!E85</f>
        <v>19.5</v>
      </c>
      <c r="F98" s="52">
        <f>'3) Input geactiveerde inflatie'!F85</f>
        <v>2041</v>
      </c>
      <c r="H98" s="54"/>
      <c r="I98" s="10">
        <f>IF(AND($F98&gt;I$10,$E98&gt;0),$D98/$E98,IF(I$10=$F98,$D98-SUM($G98:G98),0))</f>
        <v>37620.306176330945</v>
      </c>
      <c r="J98" s="10">
        <f>IF(AND($F98&gt;J$10,$E98&gt;0),$D98/$E98,IF(J$10=$F98,$D98-SUM($G98:I98),0))</f>
        <v>37620.306176330945</v>
      </c>
      <c r="K98" s="10">
        <f>IF(AND($F98&gt;K$10,$E98&gt;0),$D98/$E98,IF(K$10=$F98,$D98-SUM($G98:J98),0))</f>
        <v>37620.306176330945</v>
      </c>
      <c r="L98" s="10">
        <f>IF(AND($F98&gt;L$10,$E98&gt;0),$D98/$E98,IF(L$10=$F98,$D98-SUM($G98:K98),0))</f>
        <v>37620.306176330945</v>
      </c>
      <c r="M98" s="10">
        <f>IF(AND($F98&gt;M$10,$E98&gt;0),$D98/$E98,IF(M$10=$F98,$D98-SUM($G98:L98),0))</f>
        <v>37620.306176330945</v>
      </c>
      <c r="O98" s="10">
        <f>I98*PRODUCT($O$17:O$17)</f>
        <v>37958.888931917922</v>
      </c>
      <c r="P98" s="10">
        <f>J98*PRODUCT($O$17:P$17)</f>
        <v>38300.518932305175</v>
      </c>
      <c r="Q98" s="10">
        <f>K98*PRODUCT($O$17:Q$17)</f>
        <v>38645.223602695914</v>
      </c>
      <c r="R98" s="10">
        <f>L98*PRODUCT($O$17:R$17)</f>
        <v>38993.030615120173</v>
      </c>
      <c r="S98" s="10">
        <f>M98*PRODUCT($O$17:S$17)</f>
        <v>39343.967890656255</v>
      </c>
      <c r="U98" s="10">
        <f t="shared" si="11"/>
        <v>702239.44524048141</v>
      </c>
      <c r="V98" s="10">
        <f t="shared" si="13"/>
        <v>670259.08131534047</v>
      </c>
      <c r="W98" s="10">
        <f t="shared" si="13"/>
        <v>637646.18944448256</v>
      </c>
      <c r="X98" s="10">
        <f t="shared" si="13"/>
        <v>604391.97453436267</v>
      </c>
      <c r="Y98" s="10">
        <f t="shared" si="13"/>
        <v>570487.53441451571</v>
      </c>
    </row>
    <row r="99" spans="2:25" x14ac:dyDescent="0.2">
      <c r="B99" s="30">
        <f>'3) Input geactiveerde inflatie'!B86</f>
        <v>74</v>
      </c>
      <c r="C99" s="30">
        <f>'3) Input geactiveerde inflatie'!D86</f>
        <v>74551.360961790022</v>
      </c>
      <c r="D99" s="10">
        <f t="shared" si="12"/>
        <v>37275.680480895011</v>
      </c>
      <c r="E99" s="40">
        <f>'3) Input geactiveerde inflatie'!E86</f>
        <v>14.5</v>
      </c>
      <c r="F99" s="52">
        <f>'3) Input geactiveerde inflatie'!F86</f>
        <v>2036</v>
      </c>
      <c r="H99" s="54"/>
      <c r="I99" s="10">
        <f>IF(AND($F99&gt;I$10,$E99&gt;0),$D99/$E99,IF(I$10=$F99,$D99-SUM($G99:G99),0))</f>
        <v>2570.736584889311</v>
      </c>
      <c r="J99" s="10">
        <f>IF(AND($F99&gt;J$10,$E99&gt;0),$D99/$E99,IF(J$10=$F99,$D99-SUM($G99:I99),0))</f>
        <v>2570.736584889311</v>
      </c>
      <c r="K99" s="10">
        <f>IF(AND($F99&gt;K$10,$E99&gt;0),$D99/$E99,IF(K$10=$F99,$D99-SUM($G99:J99),0))</f>
        <v>2570.736584889311</v>
      </c>
      <c r="L99" s="10">
        <f>IF(AND($F99&gt;L$10,$E99&gt;0),$D99/$E99,IF(L$10=$F99,$D99-SUM($G99:K99),0))</f>
        <v>2570.736584889311</v>
      </c>
      <c r="M99" s="10">
        <f>IF(AND($F99&gt;M$10,$E99&gt;0),$D99/$E99,IF(M$10=$F99,$D99-SUM($G99:L99),0))</f>
        <v>2570.736584889311</v>
      </c>
      <c r="O99" s="10">
        <f>I99*PRODUCT($O$17:O$17)</f>
        <v>2593.8732141533146</v>
      </c>
      <c r="P99" s="10">
        <f>J99*PRODUCT($O$17:P$17)</f>
        <v>2617.218073080694</v>
      </c>
      <c r="Q99" s="10">
        <f>K99*PRODUCT($O$17:Q$17)</f>
        <v>2640.7730357384198</v>
      </c>
      <c r="R99" s="10">
        <f>L99*PRODUCT($O$17:R$17)</f>
        <v>2664.5399930600652</v>
      </c>
      <c r="S99" s="10">
        <f>M99*PRODUCT($O$17:S$17)</f>
        <v>2688.5208529976057</v>
      </c>
      <c r="U99" s="10">
        <f t="shared" si="11"/>
        <v>35017.288391069742</v>
      </c>
      <c r="V99" s="10">
        <f t="shared" si="13"/>
        <v>32715.225913508672</v>
      </c>
      <c r="W99" s="10">
        <f t="shared" si="13"/>
        <v>30368.889910991827</v>
      </c>
      <c r="X99" s="10">
        <f t="shared" si="13"/>
        <v>27977.669927130686</v>
      </c>
      <c r="Y99" s="10">
        <f t="shared" si="13"/>
        <v>25540.948103477254</v>
      </c>
    </row>
    <row r="100" spans="2:25" x14ac:dyDescent="0.2">
      <c r="B100" s="30">
        <f>'3) Input geactiveerde inflatie'!B87</f>
        <v>75</v>
      </c>
      <c r="C100" s="30">
        <f>'3) Input geactiveerde inflatie'!D87</f>
        <v>1.7462298274040222E-10</v>
      </c>
      <c r="D100" s="10">
        <f t="shared" si="12"/>
        <v>8.7311491370201111E-11</v>
      </c>
      <c r="E100" s="40">
        <f>'3) Input geactiveerde inflatie'!E87</f>
        <v>0</v>
      </c>
      <c r="F100" s="52">
        <f>'3) Input geactiveerde inflatie'!F87</f>
        <v>2021</v>
      </c>
      <c r="H100" s="54"/>
      <c r="I100" s="10">
        <f>IF(AND($F100&gt;I$10,$E100&gt;0),$D100/$E100,IF(I$10=$F100,$D100-SUM($G100:G100),0))</f>
        <v>0</v>
      </c>
      <c r="J100" s="10">
        <f>IF(AND($F100&gt;J$10,$E100&gt;0),$D100/$E100,IF(J$10=$F100,$D100-SUM($G100:I100),0))</f>
        <v>0</v>
      </c>
      <c r="K100" s="10">
        <f>IF(AND($F100&gt;K$10,$E100&gt;0),$D100/$E100,IF(K$10=$F100,$D100-SUM($G100:J100),0))</f>
        <v>0</v>
      </c>
      <c r="L100" s="10">
        <f>IF(AND($F100&gt;L$10,$E100&gt;0),$D100/$E100,IF(L$10=$F100,$D100-SUM($G100:K100),0))</f>
        <v>0</v>
      </c>
      <c r="M100" s="10">
        <f>IF(AND($F100&gt;M$10,$E100&gt;0),$D100/$E100,IF(M$10=$F100,$D100-SUM($G100:L100),0))</f>
        <v>0</v>
      </c>
      <c r="O100" s="10">
        <f>I100*PRODUCT($O$17:O$17)</f>
        <v>0</v>
      </c>
      <c r="P100" s="10">
        <f>J100*PRODUCT($O$17:P$17)</f>
        <v>0</v>
      </c>
      <c r="Q100" s="10">
        <f>K100*PRODUCT($O$17:Q$17)</f>
        <v>0</v>
      </c>
      <c r="R100" s="10">
        <f>L100*PRODUCT($O$17:R$17)</f>
        <v>0</v>
      </c>
      <c r="S100" s="10">
        <f>M100*PRODUCT($O$17:S$17)</f>
        <v>0</v>
      </c>
      <c r="U100" s="10">
        <f t="shared" si="11"/>
        <v>8.8097294792532912E-11</v>
      </c>
      <c r="V100" s="10">
        <f t="shared" si="13"/>
        <v>8.8890170445665705E-11</v>
      </c>
      <c r="W100" s="10">
        <f t="shared" si="13"/>
        <v>8.9690181979676694E-11</v>
      </c>
      <c r="X100" s="10">
        <f t="shared" si="13"/>
        <v>9.0497393617493777E-11</v>
      </c>
      <c r="Y100" s="10">
        <f t="shared" si="13"/>
        <v>9.1311870160051215E-11</v>
      </c>
    </row>
    <row r="101" spans="2:25" x14ac:dyDescent="0.2">
      <c r="B101" s="30">
        <f>'3) Input geactiveerde inflatie'!B88</f>
        <v>76</v>
      </c>
      <c r="C101" s="30">
        <f>'3) Input geactiveerde inflatie'!D88</f>
        <v>-1.1207082951778917E-9</v>
      </c>
      <c r="D101" s="10">
        <f t="shared" si="12"/>
        <v>-5.6035414758894585E-10</v>
      </c>
      <c r="E101" s="40">
        <f>'3) Input geactiveerde inflatie'!E88</f>
        <v>0</v>
      </c>
      <c r="F101" s="52">
        <f>'3) Input geactiveerde inflatie'!F88</f>
        <v>2016</v>
      </c>
      <c r="H101" s="54"/>
      <c r="I101" s="10">
        <f>IF(AND($F101&gt;I$10,$E101&gt;0),$D101/$E101,IF(I$10=$F101,$D101-SUM($G101:G101),0))</f>
        <v>0</v>
      </c>
      <c r="J101" s="10">
        <f>IF(AND($F101&gt;J$10,$E101&gt;0),$D101/$E101,IF(J$10=$F101,$D101-SUM($G101:I101),0))</f>
        <v>0</v>
      </c>
      <c r="K101" s="10">
        <f>IF(AND($F101&gt;K$10,$E101&gt;0),$D101/$E101,IF(K$10=$F101,$D101-SUM($G101:J101),0))</f>
        <v>0</v>
      </c>
      <c r="L101" s="10">
        <f>IF(AND($F101&gt;L$10,$E101&gt;0),$D101/$E101,IF(L$10=$F101,$D101-SUM($G101:K101),0))</f>
        <v>0</v>
      </c>
      <c r="M101" s="10">
        <f>IF(AND($F101&gt;M$10,$E101&gt;0),$D101/$E101,IF(M$10=$F101,$D101-SUM($G101:L101),0))</f>
        <v>0</v>
      </c>
      <c r="O101" s="10">
        <f>I101*PRODUCT($O$17:O$17)</f>
        <v>0</v>
      </c>
      <c r="P101" s="10">
        <f>J101*PRODUCT($O$17:P$17)</f>
        <v>0</v>
      </c>
      <c r="Q101" s="10">
        <f>K101*PRODUCT($O$17:Q$17)</f>
        <v>0</v>
      </c>
      <c r="R101" s="10">
        <f>L101*PRODUCT($O$17:R$17)</f>
        <v>0</v>
      </c>
      <c r="S101" s="10">
        <f>M101*PRODUCT($O$17:S$17)</f>
        <v>0</v>
      </c>
      <c r="U101" s="10">
        <f t="shared" si="11"/>
        <v>-5.6539733491724632E-10</v>
      </c>
      <c r="V101" s="10">
        <f t="shared" si="13"/>
        <v>-5.7048591093150147E-10</v>
      </c>
      <c r="W101" s="10">
        <f t="shared" si="13"/>
        <v>-5.7562028412988494E-10</v>
      </c>
      <c r="X101" s="10">
        <f t="shared" si="13"/>
        <v>-5.8080086668705381E-10</v>
      </c>
      <c r="Y101" s="10">
        <f t="shared" si="13"/>
        <v>-5.8602807448723725E-10</v>
      </c>
    </row>
    <row r="102" spans="2:25" x14ac:dyDescent="0.2">
      <c r="B102" s="30">
        <f>'3) Input geactiveerde inflatie'!B89</f>
        <v>77</v>
      </c>
      <c r="C102" s="30">
        <f>'3) Input geactiveerde inflatie'!D89</f>
        <v>283569.67207390163</v>
      </c>
      <c r="D102" s="10">
        <f t="shared" si="12"/>
        <v>141784.83603695082</v>
      </c>
      <c r="E102" s="40">
        <f>'3) Input geactiveerde inflatie'!E89</f>
        <v>0</v>
      </c>
      <c r="F102" s="52">
        <f>'3) Input geactiveerde inflatie'!F89</f>
        <v>2011</v>
      </c>
      <c r="H102" s="54"/>
      <c r="I102" s="10">
        <f>IF(AND($F102&gt;I$10,$E102&gt;0),$D102/$E102,IF(I$10=$F102,$D102-SUM($G102:G102),0))</f>
        <v>0</v>
      </c>
      <c r="J102" s="10">
        <f>IF(AND($F102&gt;J$10,$E102&gt;0),$D102/$E102,IF(J$10=$F102,$D102-SUM($G102:I102),0))</f>
        <v>0</v>
      </c>
      <c r="K102" s="10">
        <f>IF(AND($F102&gt;K$10,$E102&gt;0),$D102/$E102,IF(K$10=$F102,$D102-SUM($G102:J102),0))</f>
        <v>0</v>
      </c>
      <c r="L102" s="10">
        <f>IF(AND($F102&gt;L$10,$E102&gt;0),$D102/$E102,IF(L$10=$F102,$D102-SUM($G102:K102),0))</f>
        <v>0</v>
      </c>
      <c r="M102" s="10">
        <f>IF(AND($F102&gt;M$10,$E102&gt;0),$D102/$E102,IF(M$10=$F102,$D102-SUM($G102:L102),0))</f>
        <v>0</v>
      </c>
      <c r="O102" s="10">
        <f>I102*PRODUCT($O$17:O$17)</f>
        <v>0</v>
      </c>
      <c r="P102" s="10">
        <f>J102*PRODUCT($O$17:P$17)</f>
        <v>0</v>
      </c>
      <c r="Q102" s="10">
        <f>K102*PRODUCT($O$17:Q$17)</f>
        <v>0</v>
      </c>
      <c r="R102" s="10">
        <f>L102*PRODUCT($O$17:R$17)</f>
        <v>0</v>
      </c>
      <c r="S102" s="10">
        <f>M102*PRODUCT($O$17:S$17)</f>
        <v>0</v>
      </c>
      <c r="U102" s="10">
        <f t="shared" si="11"/>
        <v>143060.89956128335</v>
      </c>
      <c r="V102" s="10">
        <f t="shared" si="13"/>
        <v>144348.44765733488</v>
      </c>
      <c r="W102" s="10">
        <f t="shared" si="13"/>
        <v>145647.58368625087</v>
      </c>
      <c r="X102" s="10">
        <f t="shared" si="13"/>
        <v>146958.41193942711</v>
      </c>
      <c r="Y102" s="10">
        <f t="shared" si="13"/>
        <v>148281.03764688194</v>
      </c>
    </row>
    <row r="103" spans="2:25" x14ac:dyDescent="0.2">
      <c r="B103" s="30">
        <f>'3) Input geactiveerde inflatie'!B90</f>
        <v>78</v>
      </c>
      <c r="C103" s="30">
        <f>'3) Input geactiveerde inflatie'!D90</f>
        <v>12071293.926682636</v>
      </c>
      <c r="D103" s="10">
        <f t="shared" si="12"/>
        <v>6035646.9633413181</v>
      </c>
      <c r="E103" s="40">
        <f>'3) Input geactiveerde inflatie'!E90</f>
        <v>40.5</v>
      </c>
      <c r="F103" s="52">
        <f>'3) Input geactiveerde inflatie'!F90</f>
        <v>2062</v>
      </c>
      <c r="H103" s="54"/>
      <c r="I103" s="10">
        <f>IF(AND($F103&gt;I$10,$E103&gt;0),$D103/$E103,IF(I$10=$F103,$D103-SUM($G103:G103),0))</f>
        <v>149028.32008250168</v>
      </c>
      <c r="J103" s="10">
        <f>IF(AND($F103&gt;J$10,$E103&gt;0),$D103/$E103,IF(J$10=$F103,$D103-SUM($G103:I103),0))</f>
        <v>149028.32008250168</v>
      </c>
      <c r="K103" s="10">
        <f>IF(AND($F103&gt;K$10,$E103&gt;0),$D103/$E103,IF(K$10=$F103,$D103-SUM($G103:J103),0))</f>
        <v>149028.32008250168</v>
      </c>
      <c r="L103" s="10">
        <f>IF(AND($F103&gt;L$10,$E103&gt;0),$D103/$E103,IF(L$10=$F103,$D103-SUM($G103:K103),0))</f>
        <v>149028.32008250168</v>
      </c>
      <c r="M103" s="10">
        <f>IF(AND($F103&gt;M$10,$E103&gt;0),$D103/$E103,IF(M$10=$F103,$D103-SUM($G103:L103),0))</f>
        <v>149028.32008250168</v>
      </c>
      <c r="O103" s="10">
        <f>I103*PRODUCT($O$17:O$17)</f>
        <v>150369.57496324417</v>
      </c>
      <c r="P103" s="10">
        <f>J103*PRODUCT($O$17:P$17)</f>
        <v>151722.90113791337</v>
      </c>
      <c r="Q103" s="10">
        <f>K103*PRODUCT($O$17:Q$17)</f>
        <v>153088.40724815454</v>
      </c>
      <c r="R103" s="10">
        <f>L103*PRODUCT($O$17:R$17)</f>
        <v>154466.20291338791</v>
      </c>
      <c r="S103" s="10">
        <f>M103*PRODUCT($O$17:S$17)</f>
        <v>155856.39873960841</v>
      </c>
      <c r="U103" s="10">
        <f t="shared" si="11"/>
        <v>5939598.2110481448</v>
      </c>
      <c r="V103" s="10">
        <f t="shared" si="13"/>
        <v>5841331.6938096639</v>
      </c>
      <c r="W103" s="10">
        <f t="shared" si="13"/>
        <v>5740815.2718057958</v>
      </c>
      <c r="X103" s="10">
        <f t="shared" si="13"/>
        <v>5638016.40633866</v>
      </c>
      <c r="Y103" s="10">
        <f t="shared" si="13"/>
        <v>5532902.1552560991</v>
      </c>
    </row>
    <row r="104" spans="2:25" x14ac:dyDescent="0.2">
      <c r="B104" s="30">
        <f>'3) Input geactiveerde inflatie'!B91</f>
        <v>79</v>
      </c>
      <c r="C104" s="30">
        <f>'3) Input geactiveerde inflatie'!D91</f>
        <v>8636792.2674396634</v>
      </c>
      <c r="D104" s="10">
        <f t="shared" si="12"/>
        <v>4318396.1337198317</v>
      </c>
      <c r="E104" s="40">
        <f>'3) Input geactiveerde inflatie'!E91</f>
        <v>30.5</v>
      </c>
      <c r="F104" s="52">
        <f>'3) Input geactiveerde inflatie'!F91</f>
        <v>2052</v>
      </c>
      <c r="H104" s="54"/>
      <c r="I104" s="10">
        <f>IF(AND($F104&gt;I$10,$E104&gt;0),$D104/$E104,IF(I$10=$F104,$D104-SUM($G104:G104),0))</f>
        <v>141586.75848261744</v>
      </c>
      <c r="J104" s="10">
        <f>IF(AND($F104&gt;J$10,$E104&gt;0),$D104/$E104,IF(J$10=$F104,$D104-SUM($G104:I104),0))</f>
        <v>141586.75848261744</v>
      </c>
      <c r="K104" s="10">
        <f>IF(AND($F104&gt;K$10,$E104&gt;0),$D104/$E104,IF(K$10=$F104,$D104-SUM($G104:J104),0))</f>
        <v>141586.75848261744</v>
      </c>
      <c r="L104" s="10">
        <f>IF(AND($F104&gt;L$10,$E104&gt;0),$D104/$E104,IF(L$10=$F104,$D104-SUM($G104:K104),0))</f>
        <v>141586.75848261744</v>
      </c>
      <c r="M104" s="10">
        <f>IF(AND($F104&gt;M$10,$E104&gt;0),$D104/$E104,IF(M$10=$F104,$D104-SUM($G104:L104),0))</f>
        <v>141586.75848261744</v>
      </c>
      <c r="O104" s="10">
        <f>I104*PRODUCT($O$17:O$17)</f>
        <v>142861.03930896099</v>
      </c>
      <c r="P104" s="10">
        <f>J104*PRODUCT($O$17:P$17)</f>
        <v>144146.78866274163</v>
      </c>
      <c r="Q104" s="10">
        <f>K104*PRODUCT($O$17:Q$17)</f>
        <v>145444.10976070625</v>
      </c>
      <c r="R104" s="10">
        <f>L104*PRODUCT($O$17:R$17)</f>
        <v>146753.10674855261</v>
      </c>
      <c r="S104" s="10">
        <f>M104*PRODUCT($O$17:S$17)</f>
        <v>148073.88470928956</v>
      </c>
      <c r="U104" s="10">
        <f t="shared" si="11"/>
        <v>4214400.6596143488</v>
      </c>
      <c r="V104" s="10">
        <f t="shared" si="13"/>
        <v>4108183.4768881365</v>
      </c>
      <c r="W104" s="10">
        <f t="shared" si="13"/>
        <v>3999713.0184194231</v>
      </c>
      <c r="X104" s="10">
        <f t="shared" si="13"/>
        <v>3888957.328836645</v>
      </c>
      <c r="Y104" s="10">
        <f t="shared" si="13"/>
        <v>3775884.0600868845</v>
      </c>
    </row>
    <row r="105" spans="2:25" x14ac:dyDescent="0.2">
      <c r="B105" s="30">
        <f>'3) Input geactiveerde inflatie'!B92</f>
        <v>80</v>
      </c>
      <c r="C105" s="30">
        <f>'3) Input geactiveerde inflatie'!D92</f>
        <v>519822.15806881106</v>
      </c>
      <c r="D105" s="10">
        <f t="shared" si="12"/>
        <v>259911.07903440553</v>
      </c>
      <c r="E105" s="40">
        <f>'3) Input geactiveerde inflatie'!E92</f>
        <v>20.5</v>
      </c>
      <c r="F105" s="52">
        <f>'3) Input geactiveerde inflatie'!F92</f>
        <v>2042</v>
      </c>
      <c r="H105" s="54"/>
      <c r="I105" s="10">
        <f>IF(AND($F105&gt;I$10,$E105&gt;0),$D105/$E105,IF(I$10=$F105,$D105-SUM($G105:G105),0))</f>
        <v>12678.589221190514</v>
      </c>
      <c r="J105" s="10">
        <f>IF(AND($F105&gt;J$10,$E105&gt;0),$D105/$E105,IF(J$10=$F105,$D105-SUM($G105:I105),0))</f>
        <v>12678.589221190514</v>
      </c>
      <c r="K105" s="10">
        <f>IF(AND($F105&gt;K$10,$E105&gt;0),$D105/$E105,IF(K$10=$F105,$D105-SUM($G105:J105),0))</f>
        <v>12678.589221190514</v>
      </c>
      <c r="L105" s="10">
        <f>IF(AND($F105&gt;L$10,$E105&gt;0),$D105/$E105,IF(L$10=$F105,$D105-SUM($G105:K105),0))</f>
        <v>12678.589221190514</v>
      </c>
      <c r="M105" s="10">
        <f>IF(AND($F105&gt;M$10,$E105&gt;0),$D105/$E105,IF(M$10=$F105,$D105-SUM($G105:L105),0))</f>
        <v>12678.589221190514</v>
      </c>
      <c r="O105" s="10">
        <f>I105*PRODUCT($O$17:O$17)</f>
        <v>12792.696524181227</v>
      </c>
      <c r="P105" s="10">
        <f>J105*PRODUCT($O$17:P$17)</f>
        <v>12907.830792898856</v>
      </c>
      <c r="Q105" s="10">
        <f>K105*PRODUCT($O$17:Q$17)</f>
        <v>13024.001270034943</v>
      </c>
      <c r="R105" s="10">
        <f>L105*PRODUCT($O$17:R$17)</f>
        <v>13141.217281465257</v>
      </c>
      <c r="S105" s="10">
        <f>M105*PRODUCT($O$17:S$17)</f>
        <v>13259.488236998443</v>
      </c>
      <c r="U105" s="10">
        <f t="shared" si="11"/>
        <v>249457.58222153393</v>
      </c>
      <c r="V105" s="10">
        <f t="shared" si="13"/>
        <v>238794.86966862885</v>
      </c>
      <c r="W105" s="10">
        <f t="shared" si="13"/>
        <v>227920.02222561155</v>
      </c>
      <c r="X105" s="10">
        <f t="shared" si="13"/>
        <v>216830.08514417679</v>
      </c>
      <c r="Y105" s="10">
        <f t="shared" si="13"/>
        <v>205522.06767347592</v>
      </c>
    </row>
    <row r="106" spans="2:25" x14ac:dyDescent="0.2">
      <c r="B106" s="30">
        <f>'3) Input geactiveerde inflatie'!B93</f>
        <v>81</v>
      </c>
      <c r="C106" s="30">
        <f>'3) Input geactiveerde inflatie'!D93</f>
        <v>165360.5558634724</v>
      </c>
      <c r="D106" s="10">
        <f t="shared" si="12"/>
        <v>82680.2779317362</v>
      </c>
      <c r="E106" s="40">
        <f>'3) Input geactiveerde inflatie'!E93</f>
        <v>15.5</v>
      </c>
      <c r="F106" s="52">
        <f>'3) Input geactiveerde inflatie'!F93</f>
        <v>2037</v>
      </c>
      <c r="H106" s="54"/>
      <c r="I106" s="10">
        <f>IF(AND($F106&gt;I$10,$E106&gt;0),$D106/$E106,IF(I$10=$F106,$D106-SUM($G106:G106),0))</f>
        <v>5334.2114794668514</v>
      </c>
      <c r="J106" s="10">
        <f>IF(AND($F106&gt;J$10,$E106&gt;0),$D106/$E106,IF(J$10=$F106,$D106-SUM($G106:I106),0))</f>
        <v>5334.2114794668514</v>
      </c>
      <c r="K106" s="10">
        <f>IF(AND($F106&gt;K$10,$E106&gt;0),$D106/$E106,IF(K$10=$F106,$D106-SUM($G106:J106),0))</f>
        <v>5334.2114794668514</v>
      </c>
      <c r="L106" s="10">
        <f>IF(AND($F106&gt;L$10,$E106&gt;0),$D106/$E106,IF(L$10=$F106,$D106-SUM($G106:K106),0))</f>
        <v>5334.2114794668514</v>
      </c>
      <c r="M106" s="10">
        <f>IF(AND($F106&gt;M$10,$E106&gt;0),$D106/$E106,IF(M$10=$F106,$D106-SUM($G106:L106),0))</f>
        <v>5334.2114794668514</v>
      </c>
      <c r="O106" s="10">
        <f>I106*PRODUCT($O$17:O$17)</f>
        <v>5382.2193827820529</v>
      </c>
      <c r="P106" s="10">
        <f>J106*PRODUCT($O$17:P$17)</f>
        <v>5430.6593572270904</v>
      </c>
      <c r="Q106" s="10">
        <f>K106*PRODUCT($O$17:Q$17)</f>
        <v>5479.5352914421337</v>
      </c>
      <c r="R106" s="10">
        <f>L106*PRODUCT($O$17:R$17)</f>
        <v>5528.8511090651118</v>
      </c>
      <c r="S106" s="10">
        <f>M106*PRODUCT($O$17:S$17)</f>
        <v>5578.610769046697</v>
      </c>
      <c r="U106" s="10">
        <f t="shared" si="11"/>
        <v>78042.181050339757</v>
      </c>
      <c r="V106" s="10">
        <f t="shared" si="13"/>
        <v>73313.901322565711</v>
      </c>
      <c r="W106" s="10">
        <f t="shared" si="13"/>
        <v>68494.191143026663</v>
      </c>
      <c r="X106" s="10">
        <f t="shared" si="13"/>
        <v>63581.787754248784</v>
      </c>
      <c r="Y106" s="10">
        <f t="shared" si="13"/>
        <v>58575.41307499032</v>
      </c>
    </row>
    <row r="107" spans="2:25" x14ac:dyDescent="0.2">
      <c r="B107" s="30">
        <f>'3) Input geactiveerde inflatie'!B94</f>
        <v>82</v>
      </c>
      <c r="C107" s="30">
        <f>'3) Input geactiveerde inflatie'!D94</f>
        <v>66724.3028359327</v>
      </c>
      <c r="D107" s="10">
        <f t="shared" si="12"/>
        <v>33362.15141796635</v>
      </c>
      <c r="E107" s="40">
        <f>'3) Input geactiveerde inflatie'!E94</f>
        <v>0.5</v>
      </c>
      <c r="F107" s="52">
        <f>'3) Input geactiveerde inflatie'!F94</f>
        <v>2022</v>
      </c>
      <c r="H107" s="54"/>
      <c r="I107" s="10">
        <f>IF(AND($F107&gt;I$10,$E107&gt;0),$D107/$E107,IF(I$10=$F107,$D107-SUM($G107:G107),0))</f>
        <v>33362.15141796635</v>
      </c>
      <c r="J107" s="10">
        <f>IF(AND($F107&gt;J$10,$E107&gt;0),$D107/$E107,IF(J$10=$F107,$D107-SUM($G107:I107),0))</f>
        <v>0</v>
      </c>
      <c r="K107" s="10">
        <f>IF(AND($F107&gt;K$10,$E107&gt;0),$D107/$E107,IF(K$10=$F107,$D107-SUM($G107:J107),0))</f>
        <v>0</v>
      </c>
      <c r="L107" s="10">
        <f>IF(AND($F107&gt;L$10,$E107&gt;0),$D107/$E107,IF(L$10=$F107,$D107-SUM($G107:K107),0))</f>
        <v>0</v>
      </c>
      <c r="M107" s="10">
        <f>IF(AND($F107&gt;M$10,$E107&gt;0),$D107/$E107,IF(M$10=$F107,$D107-SUM($G107:L107),0))</f>
        <v>0</v>
      </c>
      <c r="O107" s="10">
        <f>I107*PRODUCT($O$17:O$17)</f>
        <v>33662.410780728045</v>
      </c>
      <c r="P107" s="10">
        <f>J107*PRODUCT($O$17:P$17)</f>
        <v>0</v>
      </c>
      <c r="Q107" s="10">
        <f>K107*PRODUCT($O$17:Q$17)</f>
        <v>0</v>
      </c>
      <c r="R107" s="10">
        <f>L107*PRODUCT($O$17:R$17)</f>
        <v>0</v>
      </c>
      <c r="S107" s="10">
        <f>M107*PRODUCT($O$17:S$17)</f>
        <v>0</v>
      </c>
      <c r="U107" s="10">
        <f t="shared" si="11"/>
        <v>0</v>
      </c>
      <c r="V107" s="10">
        <f t="shared" ref="V107:Y122" si="14">U107*P$17-P107</f>
        <v>0</v>
      </c>
      <c r="W107" s="10">
        <f t="shared" si="14"/>
        <v>0</v>
      </c>
      <c r="X107" s="10">
        <f t="shared" si="14"/>
        <v>0</v>
      </c>
      <c r="Y107" s="10">
        <f t="shared" si="14"/>
        <v>0</v>
      </c>
    </row>
    <row r="108" spans="2:25" x14ac:dyDescent="0.2">
      <c r="B108" s="30">
        <f>'3) Input geactiveerde inflatie'!B95</f>
        <v>83</v>
      </c>
      <c r="C108" s="30">
        <f>'3) Input geactiveerde inflatie'!D95</f>
        <v>-3.1626884976774455E-9</v>
      </c>
      <c r="D108" s="10">
        <f t="shared" si="12"/>
        <v>-1.5813442488387227E-9</v>
      </c>
      <c r="E108" s="40">
        <f>'3) Input geactiveerde inflatie'!E95</f>
        <v>0</v>
      </c>
      <c r="F108" s="52">
        <f>'3) Input geactiveerde inflatie'!F95</f>
        <v>2017</v>
      </c>
      <c r="H108" s="54"/>
      <c r="I108" s="10">
        <f>IF(AND($F108&gt;I$10,$E108&gt;0),$D108/$E108,IF(I$10=$F108,$D108-SUM($G108:G108),0))</f>
        <v>0</v>
      </c>
      <c r="J108" s="10">
        <f>IF(AND($F108&gt;J$10,$E108&gt;0),$D108/$E108,IF(J$10=$F108,$D108-SUM($G108:I108),0))</f>
        <v>0</v>
      </c>
      <c r="K108" s="10">
        <f>IF(AND($F108&gt;K$10,$E108&gt;0),$D108/$E108,IF(K$10=$F108,$D108-SUM($G108:J108),0))</f>
        <v>0</v>
      </c>
      <c r="L108" s="10">
        <f>IF(AND($F108&gt;L$10,$E108&gt;0),$D108/$E108,IF(L$10=$F108,$D108-SUM($G108:K108),0))</f>
        <v>0</v>
      </c>
      <c r="M108" s="10">
        <f>IF(AND($F108&gt;M$10,$E108&gt;0),$D108/$E108,IF(M$10=$F108,$D108-SUM($G108:L108),0))</f>
        <v>0</v>
      </c>
      <c r="O108" s="10">
        <f>I108*PRODUCT($O$17:O$17)</f>
        <v>0</v>
      </c>
      <c r="P108" s="10">
        <f>J108*PRODUCT($O$17:P$17)</f>
        <v>0</v>
      </c>
      <c r="Q108" s="10">
        <f>K108*PRODUCT($O$17:Q$17)</f>
        <v>0</v>
      </c>
      <c r="R108" s="10">
        <f>L108*PRODUCT($O$17:R$17)</f>
        <v>0</v>
      </c>
      <c r="S108" s="10">
        <f>M108*PRODUCT($O$17:S$17)</f>
        <v>0</v>
      </c>
      <c r="U108" s="10">
        <f t="shared" si="11"/>
        <v>-1.5955763470782712E-9</v>
      </c>
      <c r="V108" s="10">
        <f t="shared" si="14"/>
        <v>-1.6099365342019755E-9</v>
      </c>
      <c r="W108" s="10">
        <f t="shared" si="14"/>
        <v>-1.6244259630097932E-9</v>
      </c>
      <c r="X108" s="10">
        <f t="shared" si="14"/>
        <v>-1.6390457966768812E-9</v>
      </c>
      <c r="Y108" s="10">
        <f t="shared" si="14"/>
        <v>-1.6537972088469731E-9</v>
      </c>
    </row>
    <row r="109" spans="2:25" x14ac:dyDescent="0.2">
      <c r="B109" s="30">
        <f>'3) Input geactiveerde inflatie'!B96</f>
        <v>84</v>
      </c>
      <c r="C109" s="30">
        <f>'3) Input geactiveerde inflatie'!D96</f>
        <v>134721.67957168317</v>
      </c>
      <c r="D109" s="10">
        <f t="shared" si="12"/>
        <v>67360.839785841585</v>
      </c>
      <c r="E109" s="40">
        <f>'3) Input geactiveerde inflatie'!E96</f>
        <v>0</v>
      </c>
      <c r="F109" s="52">
        <f>'3) Input geactiveerde inflatie'!F96</f>
        <v>2012</v>
      </c>
      <c r="H109" s="54"/>
      <c r="I109" s="10">
        <f>IF(AND($F109&gt;I$10,$E109&gt;0),$D109/$E109,IF(I$10=$F109,$D109-SUM($G109:G109),0))</f>
        <v>0</v>
      </c>
      <c r="J109" s="10">
        <f>IF(AND($F109&gt;J$10,$E109&gt;0),$D109/$E109,IF(J$10=$F109,$D109-SUM($G109:I109),0))</f>
        <v>0</v>
      </c>
      <c r="K109" s="10">
        <f>IF(AND($F109&gt;K$10,$E109&gt;0),$D109/$E109,IF(K$10=$F109,$D109-SUM($G109:J109),0))</f>
        <v>0</v>
      </c>
      <c r="L109" s="10">
        <f>IF(AND($F109&gt;L$10,$E109&gt;0),$D109/$E109,IF(L$10=$F109,$D109-SUM($G109:K109),0))</f>
        <v>0</v>
      </c>
      <c r="M109" s="10">
        <f>IF(AND($F109&gt;M$10,$E109&gt;0),$D109/$E109,IF(M$10=$F109,$D109-SUM($G109:L109),0))</f>
        <v>0</v>
      </c>
      <c r="O109" s="10">
        <f>I109*PRODUCT($O$17:O$17)</f>
        <v>0</v>
      </c>
      <c r="P109" s="10">
        <f>J109*PRODUCT($O$17:P$17)</f>
        <v>0</v>
      </c>
      <c r="Q109" s="10">
        <f>K109*PRODUCT($O$17:Q$17)</f>
        <v>0</v>
      </c>
      <c r="R109" s="10">
        <f>L109*PRODUCT($O$17:R$17)</f>
        <v>0</v>
      </c>
      <c r="S109" s="10">
        <f>M109*PRODUCT($O$17:S$17)</f>
        <v>0</v>
      </c>
      <c r="U109" s="10">
        <f t="shared" si="11"/>
        <v>67967.087343914158</v>
      </c>
      <c r="V109" s="10">
        <f t="shared" si="14"/>
        <v>68578.791130009384</v>
      </c>
      <c r="W109" s="10">
        <f t="shared" si="14"/>
        <v>69196.000250179466</v>
      </c>
      <c r="X109" s="10">
        <f t="shared" si="14"/>
        <v>69818.76425243108</v>
      </c>
      <c r="Y109" s="10">
        <f t="shared" si="14"/>
        <v>70447.133130702947</v>
      </c>
    </row>
    <row r="110" spans="2:25" x14ac:dyDescent="0.2">
      <c r="B110" s="30">
        <f>'3) Input geactiveerde inflatie'!B97</f>
        <v>85</v>
      </c>
      <c r="C110" s="30">
        <f>'3) Input geactiveerde inflatie'!D97</f>
        <v>9605407.5429661274</v>
      </c>
      <c r="D110" s="10">
        <f t="shared" si="12"/>
        <v>4802703.7714830637</v>
      </c>
      <c r="E110" s="40">
        <f>'3) Input geactiveerde inflatie'!E97</f>
        <v>41.5</v>
      </c>
      <c r="F110" s="52">
        <f>'3) Input geactiveerde inflatie'!F97</f>
        <v>2063</v>
      </c>
      <c r="H110" s="54"/>
      <c r="I110" s="10">
        <f>IF(AND($F110&gt;I$10,$E110&gt;0),$D110/$E110,IF(I$10=$F110,$D110-SUM($G110:G110),0))</f>
        <v>115727.80172248346</v>
      </c>
      <c r="J110" s="10">
        <f>IF(AND($F110&gt;J$10,$E110&gt;0),$D110/$E110,IF(J$10=$F110,$D110-SUM($G110:I110),0))</f>
        <v>115727.80172248346</v>
      </c>
      <c r="K110" s="10">
        <f>IF(AND($F110&gt;K$10,$E110&gt;0),$D110/$E110,IF(K$10=$F110,$D110-SUM($G110:J110),0))</f>
        <v>115727.80172248346</v>
      </c>
      <c r="L110" s="10">
        <f>IF(AND($F110&gt;L$10,$E110&gt;0),$D110/$E110,IF(L$10=$F110,$D110-SUM($G110:K110),0))</f>
        <v>115727.80172248346</v>
      </c>
      <c r="M110" s="10">
        <f>IF(AND($F110&gt;M$10,$E110&gt;0),$D110/$E110,IF(M$10=$F110,$D110-SUM($G110:L110),0))</f>
        <v>115727.80172248346</v>
      </c>
      <c r="O110" s="10">
        <f>I110*PRODUCT($O$17:O$17)</f>
        <v>116769.3519379858</v>
      </c>
      <c r="P110" s="10">
        <f>J110*PRODUCT($O$17:P$17)</f>
        <v>117820.27610542766</v>
      </c>
      <c r="Q110" s="10">
        <f>K110*PRODUCT($O$17:Q$17)</f>
        <v>118880.65859037649</v>
      </c>
      <c r="R110" s="10">
        <f>L110*PRODUCT($O$17:R$17)</f>
        <v>119950.58451768986</v>
      </c>
      <c r="S110" s="10">
        <f>M110*PRODUCT($O$17:S$17)</f>
        <v>121030.13977834907</v>
      </c>
      <c r="U110" s="10">
        <f t="shared" si="11"/>
        <v>4729158.7534884252</v>
      </c>
      <c r="V110" s="10">
        <f t="shared" si="14"/>
        <v>4653900.9061643928</v>
      </c>
      <c r="W110" s="10">
        <f t="shared" si="14"/>
        <v>4576905.3557294952</v>
      </c>
      <c r="X110" s="10">
        <f t="shared" si="14"/>
        <v>4498146.919413371</v>
      </c>
      <c r="Y110" s="10">
        <f t="shared" si="14"/>
        <v>4417600.1019097427</v>
      </c>
    </row>
    <row r="111" spans="2:25" x14ac:dyDescent="0.2">
      <c r="B111" s="30">
        <f>'3) Input geactiveerde inflatie'!B98</f>
        <v>86</v>
      </c>
      <c r="C111" s="30">
        <f>'3) Input geactiveerde inflatie'!D98</f>
        <v>8302979.5554314628</v>
      </c>
      <c r="D111" s="10">
        <f t="shared" si="12"/>
        <v>4151489.7777157314</v>
      </c>
      <c r="E111" s="40">
        <f>'3) Input geactiveerde inflatie'!E98</f>
        <v>31.5</v>
      </c>
      <c r="F111" s="52">
        <f>'3) Input geactiveerde inflatie'!F98</f>
        <v>2053</v>
      </c>
      <c r="H111" s="54"/>
      <c r="I111" s="10">
        <f>IF(AND($F111&gt;I$10,$E111&gt;0),$D111/$E111,IF(I$10=$F111,$D111-SUM($G111:G111),0))</f>
        <v>131793.32627668988</v>
      </c>
      <c r="J111" s="10">
        <f>IF(AND($F111&gt;J$10,$E111&gt;0),$D111/$E111,IF(J$10=$F111,$D111-SUM($G111:I111),0))</f>
        <v>131793.32627668988</v>
      </c>
      <c r="K111" s="10">
        <f>IF(AND($F111&gt;K$10,$E111&gt;0),$D111/$E111,IF(K$10=$F111,$D111-SUM($G111:J111),0))</f>
        <v>131793.32627668988</v>
      </c>
      <c r="L111" s="10">
        <f>IF(AND($F111&gt;L$10,$E111&gt;0),$D111/$E111,IF(L$10=$F111,$D111-SUM($G111:K111),0))</f>
        <v>131793.32627668988</v>
      </c>
      <c r="M111" s="10">
        <f>IF(AND($F111&gt;M$10,$E111&gt;0),$D111/$E111,IF(M$10=$F111,$D111-SUM($G111:L111),0))</f>
        <v>131793.32627668988</v>
      </c>
      <c r="O111" s="10">
        <f>I111*PRODUCT($O$17:O$17)</f>
        <v>132979.46621318007</v>
      </c>
      <c r="P111" s="10">
        <f>J111*PRODUCT($O$17:P$17)</f>
        <v>134176.28140909868</v>
      </c>
      <c r="Q111" s="10">
        <f>K111*PRODUCT($O$17:Q$17)</f>
        <v>135383.86794178054</v>
      </c>
      <c r="R111" s="10">
        <f>L111*PRODUCT($O$17:R$17)</f>
        <v>136602.32275325657</v>
      </c>
      <c r="S111" s="10">
        <f>M111*PRODUCT($O$17:S$17)</f>
        <v>137831.74365803585</v>
      </c>
      <c r="U111" s="10">
        <f t="shared" si="11"/>
        <v>4055873.7195019922</v>
      </c>
      <c r="V111" s="10">
        <f t="shared" si="14"/>
        <v>3958200.3015684108</v>
      </c>
      <c r="W111" s="10">
        <f t="shared" si="14"/>
        <v>3858440.2363407458</v>
      </c>
      <c r="X111" s="10">
        <f t="shared" si="14"/>
        <v>3756563.8757145554</v>
      </c>
      <c r="Y111" s="10">
        <f t="shared" si="14"/>
        <v>3652541.2069379501</v>
      </c>
    </row>
    <row r="112" spans="2:25" x14ac:dyDescent="0.2">
      <c r="B112" s="30">
        <f>'3) Input geactiveerde inflatie'!B99</f>
        <v>87</v>
      </c>
      <c r="C112" s="30">
        <f>'3) Input geactiveerde inflatie'!D99</f>
        <v>965497.58543667849</v>
      </c>
      <c r="D112" s="10">
        <f t="shared" si="12"/>
        <v>482748.79271833925</v>
      </c>
      <c r="E112" s="40">
        <f>'3) Input geactiveerde inflatie'!E99</f>
        <v>21.5</v>
      </c>
      <c r="F112" s="52">
        <f>'3) Input geactiveerde inflatie'!F99</f>
        <v>2043</v>
      </c>
      <c r="H112" s="54"/>
      <c r="I112" s="10">
        <f>IF(AND($F112&gt;I$10,$E112&gt;0),$D112/$E112,IF(I$10=$F112,$D112-SUM($G112:G112),0))</f>
        <v>22453.432219457638</v>
      </c>
      <c r="J112" s="10">
        <f>IF(AND($F112&gt;J$10,$E112&gt;0),$D112/$E112,IF(J$10=$F112,$D112-SUM($G112:I112),0))</f>
        <v>22453.432219457638</v>
      </c>
      <c r="K112" s="10">
        <f>IF(AND($F112&gt;K$10,$E112&gt;0),$D112/$E112,IF(K$10=$F112,$D112-SUM($G112:J112),0))</f>
        <v>22453.432219457638</v>
      </c>
      <c r="L112" s="10">
        <f>IF(AND($F112&gt;L$10,$E112&gt;0),$D112/$E112,IF(L$10=$F112,$D112-SUM($G112:K112),0))</f>
        <v>22453.432219457638</v>
      </c>
      <c r="M112" s="10">
        <f>IF(AND($F112&gt;M$10,$E112&gt;0),$D112/$E112,IF(M$10=$F112,$D112-SUM($G112:L112),0))</f>
        <v>22453.432219457638</v>
      </c>
      <c r="O112" s="10">
        <f>I112*PRODUCT($O$17:O$17)</f>
        <v>22655.513109432755</v>
      </c>
      <c r="P112" s="10">
        <f>J112*PRODUCT($O$17:P$17)</f>
        <v>22859.412727417646</v>
      </c>
      <c r="Q112" s="10">
        <f>K112*PRODUCT($O$17:Q$17)</f>
        <v>23065.1474419644</v>
      </c>
      <c r="R112" s="10">
        <f>L112*PRODUCT($O$17:R$17)</f>
        <v>23272.733768942078</v>
      </c>
      <c r="S112" s="10">
        <f>M112*PRODUCT($O$17:S$17)</f>
        <v>23482.188372862554</v>
      </c>
      <c r="U112" s="10">
        <f t="shared" si="11"/>
        <v>464438.01874337147</v>
      </c>
      <c r="V112" s="10">
        <f t="shared" si="14"/>
        <v>445758.54818464414</v>
      </c>
      <c r="W112" s="10">
        <f t="shared" si="14"/>
        <v>426705.22767634148</v>
      </c>
      <c r="X112" s="10">
        <f t="shared" si="14"/>
        <v>407272.84095648647</v>
      </c>
      <c r="Y112" s="10">
        <f t="shared" si="14"/>
        <v>387456.10815223225</v>
      </c>
    </row>
    <row r="113" spans="2:25" x14ac:dyDescent="0.2">
      <c r="B113" s="30">
        <f>'3) Input geactiveerde inflatie'!B100</f>
        <v>88</v>
      </c>
      <c r="C113" s="30">
        <f>'3) Input geactiveerde inflatie'!D100</f>
        <v>120989.91425564</v>
      </c>
      <c r="D113" s="10">
        <f t="shared" si="12"/>
        <v>60494.957127820002</v>
      </c>
      <c r="E113" s="40">
        <f>'3) Input geactiveerde inflatie'!E100</f>
        <v>16.5</v>
      </c>
      <c r="F113" s="52">
        <f>'3) Input geactiveerde inflatie'!F100</f>
        <v>2038</v>
      </c>
      <c r="H113" s="54"/>
      <c r="I113" s="10">
        <f>IF(AND($F113&gt;I$10,$E113&gt;0),$D113/$E113,IF(I$10=$F113,$D113-SUM($G113:G113),0))</f>
        <v>3666.3610380496971</v>
      </c>
      <c r="J113" s="10">
        <f>IF(AND($F113&gt;J$10,$E113&gt;0),$D113/$E113,IF(J$10=$F113,$D113-SUM($G113:I113),0))</f>
        <v>3666.3610380496971</v>
      </c>
      <c r="K113" s="10">
        <f>IF(AND($F113&gt;K$10,$E113&gt;0),$D113/$E113,IF(K$10=$F113,$D113-SUM($G113:J113),0))</f>
        <v>3666.3610380496971</v>
      </c>
      <c r="L113" s="10">
        <f>IF(AND($F113&gt;L$10,$E113&gt;0),$D113/$E113,IF(L$10=$F113,$D113-SUM($G113:K113),0))</f>
        <v>3666.3610380496971</v>
      </c>
      <c r="M113" s="10">
        <f>IF(AND($F113&gt;M$10,$E113&gt;0),$D113/$E113,IF(M$10=$F113,$D113-SUM($G113:L113),0))</f>
        <v>3666.3610380496971</v>
      </c>
      <c r="O113" s="10">
        <f>I113*PRODUCT($O$17:O$17)</f>
        <v>3699.3582873921441</v>
      </c>
      <c r="P113" s="10">
        <f>J113*PRODUCT($O$17:P$17)</f>
        <v>3732.6525119786729</v>
      </c>
      <c r="Q113" s="10">
        <f>K113*PRODUCT($O$17:Q$17)</f>
        <v>3766.2463845864804</v>
      </c>
      <c r="R113" s="10">
        <f>L113*PRODUCT($O$17:R$17)</f>
        <v>3800.1426020477579</v>
      </c>
      <c r="S113" s="10">
        <f>M113*PRODUCT($O$17:S$17)</f>
        <v>3834.3438854661877</v>
      </c>
      <c r="U113" s="10">
        <f t="shared" si="11"/>
        <v>57340.053454578228</v>
      </c>
      <c r="V113" s="10">
        <f t="shared" si="14"/>
        <v>54123.461423690751</v>
      </c>
      <c r="W113" s="10">
        <f t="shared" si="14"/>
        <v>50844.326191917484</v>
      </c>
      <c r="X113" s="10">
        <f t="shared" si="14"/>
        <v>47501.78252559698</v>
      </c>
      <c r="Y113" s="10">
        <f t="shared" si="14"/>
        <v>44094.954682861164</v>
      </c>
    </row>
    <row r="114" spans="2:25" x14ac:dyDescent="0.2">
      <c r="B114" s="30">
        <f>'3) Input geactiveerde inflatie'!B101</f>
        <v>89</v>
      </c>
      <c r="C114" s="30">
        <f>'3) Input geactiveerde inflatie'!D101</f>
        <v>124674.10883085243</v>
      </c>
      <c r="D114" s="10">
        <f t="shared" si="12"/>
        <v>62337.054415426217</v>
      </c>
      <c r="E114" s="40">
        <f>'3) Input geactiveerde inflatie'!E101</f>
        <v>1.5</v>
      </c>
      <c r="F114" s="52">
        <f>'3) Input geactiveerde inflatie'!F101</f>
        <v>2023</v>
      </c>
      <c r="H114" s="54"/>
      <c r="I114" s="10">
        <f>IF(AND($F114&gt;I$10,$E114&gt;0),$D114/$E114,IF(I$10=$F114,$D114-SUM($G114:G114),0))</f>
        <v>41558.036276950814</v>
      </c>
      <c r="J114" s="10">
        <f>IF(AND($F114&gt;J$10,$E114&gt;0),$D114/$E114,IF(J$10=$F114,$D114-SUM($G114:I114),0))</f>
        <v>20779.018138475403</v>
      </c>
      <c r="K114" s="10">
        <f>IF(AND($F114&gt;K$10,$E114&gt;0),$D114/$E114,IF(K$10=$F114,$D114-SUM($G114:J114),0))</f>
        <v>0</v>
      </c>
      <c r="L114" s="10">
        <f>IF(AND($F114&gt;L$10,$E114&gt;0),$D114/$E114,IF(L$10=$F114,$D114-SUM($G114:K114),0))</f>
        <v>0</v>
      </c>
      <c r="M114" s="10">
        <f>IF(AND($F114&gt;M$10,$E114&gt;0),$D114/$E114,IF(M$10=$F114,$D114-SUM($G114:L114),0))</f>
        <v>0</v>
      </c>
      <c r="O114" s="10">
        <f>I114*PRODUCT($O$17:O$17)</f>
        <v>41932.058603443365</v>
      </c>
      <c r="P114" s="10">
        <f>J114*PRODUCT($O$17:P$17)</f>
        <v>21154.723565437173</v>
      </c>
      <c r="Q114" s="10">
        <f>K114*PRODUCT($O$17:Q$17)</f>
        <v>0</v>
      </c>
      <c r="R114" s="10">
        <f>L114*PRODUCT($O$17:R$17)</f>
        <v>0</v>
      </c>
      <c r="S114" s="10">
        <f>M114*PRODUCT($O$17:S$17)</f>
        <v>0</v>
      </c>
      <c r="U114" s="10">
        <f t="shared" si="11"/>
        <v>20966.029301721683</v>
      </c>
      <c r="V114" s="10">
        <f t="shared" si="14"/>
        <v>0</v>
      </c>
      <c r="W114" s="10">
        <f t="shared" si="14"/>
        <v>0</v>
      </c>
      <c r="X114" s="10">
        <f t="shared" si="14"/>
        <v>0</v>
      </c>
      <c r="Y114" s="10">
        <f t="shared" si="14"/>
        <v>0</v>
      </c>
    </row>
    <row r="115" spans="2:25" x14ac:dyDescent="0.2">
      <c r="B115" s="30">
        <f>'3) Input geactiveerde inflatie'!B102</f>
        <v>90</v>
      </c>
      <c r="C115" s="30">
        <f>'3) Input geactiveerde inflatie'!D102</f>
        <v>-4.0246277675032618E-9</v>
      </c>
      <c r="D115" s="10">
        <f t="shared" si="12"/>
        <v>-2.0123138837516309E-9</v>
      </c>
      <c r="E115" s="40">
        <f>'3) Input geactiveerde inflatie'!E102</f>
        <v>0</v>
      </c>
      <c r="F115" s="52">
        <f>'3) Input geactiveerde inflatie'!F102</f>
        <v>2018</v>
      </c>
      <c r="H115" s="54"/>
      <c r="I115" s="10">
        <f>IF(AND($F115&gt;I$10,$E115&gt;0),$D115/$E115,IF(I$10=$F115,$D115-SUM($G115:G115),0))</f>
        <v>0</v>
      </c>
      <c r="J115" s="10">
        <f>IF(AND($F115&gt;J$10,$E115&gt;0),$D115/$E115,IF(J$10=$F115,$D115-SUM($G115:I115),0))</f>
        <v>0</v>
      </c>
      <c r="K115" s="10">
        <f>IF(AND($F115&gt;K$10,$E115&gt;0),$D115/$E115,IF(K$10=$F115,$D115-SUM($G115:J115),0))</f>
        <v>0</v>
      </c>
      <c r="L115" s="10">
        <f>IF(AND($F115&gt;L$10,$E115&gt;0),$D115/$E115,IF(L$10=$F115,$D115-SUM($G115:K115),0))</f>
        <v>0</v>
      </c>
      <c r="M115" s="10">
        <f>IF(AND($F115&gt;M$10,$E115&gt;0),$D115/$E115,IF(M$10=$F115,$D115-SUM($G115:L115),0))</f>
        <v>0</v>
      </c>
      <c r="O115" s="10">
        <f>I115*PRODUCT($O$17:O$17)</f>
        <v>0</v>
      </c>
      <c r="P115" s="10">
        <f>J115*PRODUCT($O$17:P$17)</f>
        <v>0</v>
      </c>
      <c r="Q115" s="10">
        <f>K115*PRODUCT($O$17:Q$17)</f>
        <v>0</v>
      </c>
      <c r="R115" s="10">
        <f>L115*PRODUCT($O$17:R$17)</f>
        <v>0</v>
      </c>
      <c r="S115" s="10">
        <f>M115*PRODUCT($O$17:S$17)</f>
        <v>0</v>
      </c>
      <c r="U115" s="10">
        <f t="shared" si="11"/>
        <v>-2.0304247087053955E-9</v>
      </c>
      <c r="V115" s="10">
        <f t="shared" si="14"/>
        <v>-2.048698531083744E-9</v>
      </c>
      <c r="W115" s="10">
        <f t="shared" si="14"/>
        <v>-2.0671368178634974E-9</v>
      </c>
      <c r="X115" s="10">
        <f t="shared" si="14"/>
        <v>-2.0857410492242686E-9</v>
      </c>
      <c r="Y115" s="10">
        <f t="shared" si="14"/>
        <v>-2.1045127186672866E-9</v>
      </c>
    </row>
    <row r="116" spans="2:25" x14ac:dyDescent="0.2">
      <c r="B116" s="30">
        <f>'3) Input geactiveerde inflatie'!B103</f>
        <v>91</v>
      </c>
      <c r="C116" s="30">
        <f>'3) Input geactiveerde inflatie'!D103</f>
        <v>309141.76804885175</v>
      </c>
      <c r="D116" s="10">
        <f t="shared" si="12"/>
        <v>154570.88402442588</v>
      </c>
      <c r="E116" s="40">
        <f>'3) Input geactiveerde inflatie'!E103</f>
        <v>0</v>
      </c>
      <c r="F116" s="52">
        <f>'3) Input geactiveerde inflatie'!F103</f>
        <v>2013</v>
      </c>
      <c r="H116" s="54"/>
      <c r="I116" s="10">
        <f>IF(AND($F116&gt;I$10,$E116&gt;0),$D116/$E116,IF(I$10=$F116,$D116-SUM($G116:G116),0))</f>
        <v>0</v>
      </c>
      <c r="J116" s="10">
        <f>IF(AND($F116&gt;J$10,$E116&gt;0),$D116/$E116,IF(J$10=$F116,$D116-SUM($G116:I116),0))</f>
        <v>0</v>
      </c>
      <c r="K116" s="10">
        <f>IF(AND($F116&gt;K$10,$E116&gt;0),$D116/$E116,IF(K$10=$F116,$D116-SUM($G116:J116),0))</f>
        <v>0</v>
      </c>
      <c r="L116" s="10">
        <f>IF(AND($F116&gt;L$10,$E116&gt;0),$D116/$E116,IF(L$10=$F116,$D116-SUM($G116:K116),0))</f>
        <v>0</v>
      </c>
      <c r="M116" s="10">
        <f>IF(AND($F116&gt;M$10,$E116&gt;0),$D116/$E116,IF(M$10=$F116,$D116-SUM($G116:L116),0))</f>
        <v>0</v>
      </c>
      <c r="O116" s="10">
        <f>I116*PRODUCT($O$17:O$17)</f>
        <v>0</v>
      </c>
      <c r="P116" s="10">
        <f>J116*PRODUCT($O$17:P$17)</f>
        <v>0</v>
      </c>
      <c r="Q116" s="10">
        <f>K116*PRODUCT($O$17:Q$17)</f>
        <v>0</v>
      </c>
      <c r="R116" s="10">
        <f>L116*PRODUCT($O$17:R$17)</f>
        <v>0</v>
      </c>
      <c r="S116" s="10">
        <f>M116*PRODUCT($O$17:S$17)</f>
        <v>0</v>
      </c>
      <c r="U116" s="10">
        <f t="shared" si="11"/>
        <v>155962.02198064569</v>
      </c>
      <c r="V116" s="10">
        <f t="shared" si="14"/>
        <v>157365.68017847149</v>
      </c>
      <c r="W116" s="10">
        <f t="shared" si="14"/>
        <v>158781.97130007771</v>
      </c>
      <c r="X116" s="10">
        <f t="shared" si="14"/>
        <v>160211.00904177839</v>
      </c>
      <c r="Y116" s="10">
        <f t="shared" si="14"/>
        <v>161652.9081231544</v>
      </c>
    </row>
    <row r="117" spans="2:25" x14ac:dyDescent="0.2">
      <c r="B117" s="30">
        <f>'3) Input geactiveerde inflatie'!B104</f>
        <v>92</v>
      </c>
      <c r="C117" s="30">
        <f>'3) Input geactiveerde inflatie'!D104</f>
        <v>8056655.0926536173</v>
      </c>
      <c r="D117" s="10">
        <f t="shared" si="12"/>
        <v>4028327.5463268086</v>
      </c>
      <c r="E117" s="40">
        <f>'3) Input geactiveerde inflatie'!E104</f>
        <v>42.5</v>
      </c>
      <c r="F117" s="52">
        <f>'3) Input geactiveerde inflatie'!F104</f>
        <v>2064</v>
      </c>
      <c r="H117" s="54"/>
      <c r="I117" s="10">
        <f>IF(AND($F117&gt;I$10,$E117&gt;0),$D117/$E117,IF(I$10=$F117,$D117-SUM($G117:G117),0))</f>
        <v>94784.177560630793</v>
      </c>
      <c r="J117" s="10">
        <f>IF(AND($F117&gt;J$10,$E117&gt;0),$D117/$E117,IF(J$10=$F117,$D117-SUM($G117:I117),0))</f>
        <v>94784.177560630793</v>
      </c>
      <c r="K117" s="10">
        <f>IF(AND($F117&gt;K$10,$E117&gt;0),$D117/$E117,IF(K$10=$F117,$D117-SUM($G117:J117),0))</f>
        <v>94784.177560630793</v>
      </c>
      <c r="L117" s="10">
        <f>IF(AND($F117&gt;L$10,$E117&gt;0),$D117/$E117,IF(L$10=$F117,$D117-SUM($G117:K117),0))</f>
        <v>94784.177560630793</v>
      </c>
      <c r="M117" s="10">
        <f>IF(AND($F117&gt;M$10,$E117&gt;0),$D117/$E117,IF(M$10=$F117,$D117-SUM($G117:L117),0))</f>
        <v>94784.177560630793</v>
      </c>
      <c r="O117" s="10">
        <f>I117*PRODUCT($O$17:O$17)</f>
        <v>95637.235158676456</v>
      </c>
      <c r="P117" s="10">
        <f>J117*PRODUCT($O$17:P$17)</f>
        <v>96497.970275104541</v>
      </c>
      <c r="Q117" s="10">
        <f>K117*PRODUCT($O$17:Q$17)</f>
        <v>97366.452007580461</v>
      </c>
      <c r="R117" s="10">
        <f>L117*PRODUCT($O$17:R$17)</f>
        <v>98242.75007564867</v>
      </c>
      <c r="S117" s="10">
        <f>M117*PRODUCT($O$17:S$17)</f>
        <v>99126.934826329511</v>
      </c>
      <c r="U117" s="10">
        <f t="shared" si="11"/>
        <v>3968945.2590850731</v>
      </c>
      <c r="V117" s="10">
        <f t="shared" si="14"/>
        <v>3908167.7961417339</v>
      </c>
      <c r="W117" s="10">
        <f t="shared" si="14"/>
        <v>3845974.8542994284</v>
      </c>
      <c r="X117" s="10">
        <f t="shared" si="14"/>
        <v>3782345.8779124743</v>
      </c>
      <c r="Y117" s="10">
        <f t="shared" si="14"/>
        <v>3717260.0559873567</v>
      </c>
    </row>
    <row r="118" spans="2:25" x14ac:dyDescent="0.2">
      <c r="B118" s="30">
        <f>'3) Input geactiveerde inflatie'!B105</f>
        <v>93</v>
      </c>
      <c r="C118" s="30">
        <f>'3) Input geactiveerde inflatie'!D105</f>
        <v>5316885.1161812544</v>
      </c>
      <c r="D118" s="10">
        <f t="shared" si="12"/>
        <v>2658442.5580906272</v>
      </c>
      <c r="E118" s="40">
        <f>'3) Input geactiveerde inflatie'!E105</f>
        <v>32.5</v>
      </c>
      <c r="F118" s="52">
        <f>'3) Input geactiveerde inflatie'!F105</f>
        <v>2054</v>
      </c>
      <c r="H118" s="54"/>
      <c r="I118" s="10">
        <f>IF(AND($F118&gt;I$10,$E118&gt;0),$D118/$E118,IF(I$10=$F118,$D118-SUM($G118:G118),0))</f>
        <v>81798.232556634684</v>
      </c>
      <c r="J118" s="10">
        <f>IF(AND($F118&gt;J$10,$E118&gt;0),$D118/$E118,IF(J$10=$F118,$D118-SUM($G118:I118),0))</f>
        <v>81798.232556634684</v>
      </c>
      <c r="K118" s="10">
        <f>IF(AND($F118&gt;K$10,$E118&gt;0),$D118/$E118,IF(K$10=$F118,$D118-SUM($G118:J118),0))</f>
        <v>81798.232556634684</v>
      </c>
      <c r="L118" s="10">
        <f>IF(AND($F118&gt;L$10,$E118&gt;0),$D118/$E118,IF(L$10=$F118,$D118-SUM($G118:K118),0))</f>
        <v>81798.232556634684</v>
      </c>
      <c r="M118" s="10">
        <f>IF(AND($F118&gt;M$10,$E118&gt;0),$D118/$E118,IF(M$10=$F118,$D118-SUM($G118:L118),0))</f>
        <v>81798.232556634684</v>
      </c>
      <c r="O118" s="10">
        <f>I118*PRODUCT($O$17:O$17)</f>
        <v>82534.416649644394</v>
      </c>
      <c r="P118" s="10">
        <f>J118*PRODUCT($O$17:P$17)</f>
        <v>83277.226399491177</v>
      </c>
      <c r="Q118" s="10">
        <f>K118*PRODUCT($O$17:Q$17)</f>
        <v>84026.721437086584</v>
      </c>
      <c r="R118" s="10">
        <f>L118*PRODUCT($O$17:R$17)</f>
        <v>84782.961930020349</v>
      </c>
      <c r="S118" s="10">
        <f>M118*PRODUCT($O$17:S$17)</f>
        <v>85546.008587390534</v>
      </c>
      <c r="U118" s="10">
        <f t="shared" si="11"/>
        <v>2599834.1244637985</v>
      </c>
      <c r="V118" s="10">
        <f t="shared" si="14"/>
        <v>2539955.4051844813</v>
      </c>
      <c r="W118" s="10">
        <f t="shared" si="14"/>
        <v>2478788.2823940543</v>
      </c>
      <c r="X118" s="10">
        <f t="shared" si="14"/>
        <v>2416314.4150055805</v>
      </c>
      <c r="Y118" s="10">
        <f t="shared" si="14"/>
        <v>2352515.2361532398</v>
      </c>
    </row>
    <row r="119" spans="2:25" x14ac:dyDescent="0.2">
      <c r="B119" s="30">
        <f>'3) Input geactiveerde inflatie'!B106</f>
        <v>94</v>
      </c>
      <c r="C119" s="30">
        <f>'3) Input geactiveerde inflatie'!D106</f>
        <v>547831.53754514549</v>
      </c>
      <c r="D119" s="10">
        <f t="shared" si="12"/>
        <v>273915.76877257274</v>
      </c>
      <c r="E119" s="40">
        <f>'3) Input geactiveerde inflatie'!E106</f>
        <v>22.5</v>
      </c>
      <c r="F119" s="52">
        <f>'3) Input geactiveerde inflatie'!F106</f>
        <v>2044</v>
      </c>
      <c r="H119" s="54"/>
      <c r="I119" s="10">
        <f>IF(AND($F119&gt;I$10,$E119&gt;0),$D119/$E119,IF(I$10=$F119,$D119-SUM($G119:G119),0))</f>
        <v>12174.034167669899</v>
      </c>
      <c r="J119" s="10">
        <f>IF(AND($F119&gt;J$10,$E119&gt;0),$D119/$E119,IF(J$10=$F119,$D119-SUM($G119:I119),0))</f>
        <v>12174.034167669899</v>
      </c>
      <c r="K119" s="10">
        <f>IF(AND($F119&gt;K$10,$E119&gt;0),$D119/$E119,IF(K$10=$F119,$D119-SUM($G119:J119),0))</f>
        <v>12174.034167669899</v>
      </c>
      <c r="L119" s="10">
        <f>IF(AND($F119&gt;L$10,$E119&gt;0),$D119/$E119,IF(L$10=$F119,$D119-SUM($G119:K119),0))</f>
        <v>12174.034167669899</v>
      </c>
      <c r="M119" s="10">
        <f>IF(AND($F119&gt;M$10,$E119&gt;0),$D119/$E119,IF(M$10=$F119,$D119-SUM($G119:L119),0))</f>
        <v>12174.034167669899</v>
      </c>
      <c r="O119" s="10">
        <f>I119*PRODUCT($O$17:O$17)</f>
        <v>12283.600475178926</v>
      </c>
      <c r="P119" s="10">
        <f>J119*PRODUCT($O$17:P$17)</f>
        <v>12394.152879455536</v>
      </c>
      <c r="Q119" s="10">
        <f>K119*PRODUCT($O$17:Q$17)</f>
        <v>12505.700255370633</v>
      </c>
      <c r="R119" s="10">
        <f>L119*PRODUCT($O$17:R$17)</f>
        <v>12618.251557668968</v>
      </c>
      <c r="S119" s="10">
        <f>M119*PRODUCT($O$17:S$17)</f>
        <v>12731.815821687987</v>
      </c>
      <c r="U119" s="10">
        <f t="shared" si="11"/>
        <v>264097.41021634697</v>
      </c>
      <c r="V119" s="10">
        <f t="shared" si="14"/>
        <v>254080.13402883854</v>
      </c>
      <c r="W119" s="10">
        <f t="shared" si="14"/>
        <v>243861.15497972741</v>
      </c>
      <c r="X119" s="10">
        <f t="shared" si="14"/>
        <v>233437.65381687597</v>
      </c>
      <c r="Y119" s="10">
        <f t="shared" si="14"/>
        <v>222806.77687953986</v>
      </c>
    </row>
    <row r="120" spans="2:25" x14ac:dyDescent="0.2">
      <c r="B120" s="30">
        <f>'3) Input geactiveerde inflatie'!B107</f>
        <v>95</v>
      </c>
      <c r="C120" s="30">
        <f>'3) Input geactiveerde inflatie'!D107</f>
        <v>359327.0590907759</v>
      </c>
      <c r="D120" s="10">
        <f t="shared" si="12"/>
        <v>179663.52954538795</v>
      </c>
      <c r="E120" s="40">
        <f>'3) Input geactiveerde inflatie'!E107</f>
        <v>17.5</v>
      </c>
      <c r="F120" s="52">
        <f>'3) Input geactiveerde inflatie'!F107</f>
        <v>2039</v>
      </c>
      <c r="H120" s="54"/>
      <c r="I120" s="10">
        <f>IF(AND($F120&gt;I$10,$E120&gt;0),$D120/$E120,IF(I$10=$F120,$D120-SUM($G120:G120),0))</f>
        <v>10266.487402593597</v>
      </c>
      <c r="J120" s="10">
        <f>IF(AND($F120&gt;J$10,$E120&gt;0),$D120/$E120,IF(J$10=$F120,$D120-SUM($G120:I120),0))</f>
        <v>10266.487402593597</v>
      </c>
      <c r="K120" s="10">
        <f>IF(AND($F120&gt;K$10,$E120&gt;0),$D120/$E120,IF(K$10=$F120,$D120-SUM($G120:J120),0))</f>
        <v>10266.487402593597</v>
      </c>
      <c r="L120" s="10">
        <f>IF(AND($F120&gt;L$10,$E120&gt;0),$D120/$E120,IF(L$10=$F120,$D120-SUM($G120:K120),0))</f>
        <v>10266.487402593597</v>
      </c>
      <c r="M120" s="10">
        <f>IF(AND($F120&gt;M$10,$E120&gt;0),$D120/$E120,IF(M$10=$F120,$D120-SUM($G120:L120),0))</f>
        <v>10266.487402593597</v>
      </c>
      <c r="O120" s="10">
        <f>I120*PRODUCT($O$17:O$17)</f>
        <v>10358.885789216938</v>
      </c>
      <c r="P120" s="10">
        <f>J120*PRODUCT($O$17:P$17)</f>
        <v>10452.11576131989</v>
      </c>
      <c r="Q120" s="10">
        <f>K120*PRODUCT($O$17:Q$17)</f>
        <v>10546.184803171767</v>
      </c>
      <c r="R120" s="10">
        <f>L120*PRODUCT($O$17:R$17)</f>
        <v>10641.10046640031</v>
      </c>
      <c r="S120" s="10">
        <f>M120*PRODUCT($O$17:S$17)</f>
        <v>10736.870370597913</v>
      </c>
      <c r="U120" s="10">
        <f t="shared" si="11"/>
        <v>170921.61552207949</v>
      </c>
      <c r="V120" s="10">
        <f t="shared" si="14"/>
        <v>162007.79430045828</v>
      </c>
      <c r="W120" s="10">
        <f t="shared" si="14"/>
        <v>152919.6796459906</v>
      </c>
      <c r="X120" s="10">
        <f t="shared" si="14"/>
        <v>143654.85629640421</v>
      </c>
      <c r="Y120" s="10">
        <f t="shared" si="14"/>
        <v>134210.87963247392</v>
      </c>
    </row>
    <row r="121" spans="2:25" x14ac:dyDescent="0.2">
      <c r="B121" s="30">
        <f>'3) Input geactiveerde inflatie'!B108</f>
        <v>96</v>
      </c>
      <c r="C121" s="30">
        <f>'3) Input geactiveerde inflatie'!D108</f>
        <v>161517.30998020503</v>
      </c>
      <c r="D121" s="10">
        <f t="shared" si="12"/>
        <v>80758.654990102514</v>
      </c>
      <c r="E121" s="40">
        <f>'3) Input geactiveerde inflatie'!E108</f>
        <v>2.5</v>
      </c>
      <c r="F121" s="52">
        <f>'3) Input geactiveerde inflatie'!F108</f>
        <v>2024</v>
      </c>
      <c r="H121" s="54"/>
      <c r="I121" s="10">
        <f>IF(AND($F121&gt;I$10,$E121&gt;0),$D121/$E121,IF(I$10=$F121,$D121-SUM($G121:G121),0))</f>
        <v>32303.461996041005</v>
      </c>
      <c r="J121" s="10">
        <f>IF(AND($F121&gt;J$10,$E121&gt;0),$D121/$E121,IF(J$10=$F121,$D121-SUM($G121:I121),0))</f>
        <v>32303.461996041005</v>
      </c>
      <c r="K121" s="10">
        <f>IF(AND($F121&gt;K$10,$E121&gt;0),$D121/$E121,IF(K$10=$F121,$D121-SUM($G121:J121),0))</f>
        <v>16151.730998020503</v>
      </c>
      <c r="L121" s="10">
        <f>IF(AND($F121&gt;L$10,$E121&gt;0),$D121/$E121,IF(L$10=$F121,$D121-SUM($G121:K121),0))</f>
        <v>0</v>
      </c>
      <c r="M121" s="10">
        <f>IF(AND($F121&gt;M$10,$E121&gt;0),$D121/$E121,IF(M$10=$F121,$D121-SUM($G121:L121),0))</f>
        <v>0</v>
      </c>
      <c r="O121" s="10">
        <f>I121*PRODUCT($O$17:O$17)</f>
        <v>32594.19315400537</v>
      </c>
      <c r="P121" s="10">
        <f>J121*PRODUCT($O$17:P$17)</f>
        <v>32887.540892391415</v>
      </c>
      <c r="Q121" s="10">
        <f>K121*PRODUCT($O$17:Q$17)</f>
        <v>16591.764380211465</v>
      </c>
      <c r="R121" s="10">
        <f>L121*PRODUCT($O$17:R$17)</f>
        <v>0</v>
      </c>
      <c r="S121" s="10">
        <f>M121*PRODUCT($O$17:S$17)</f>
        <v>0</v>
      </c>
      <c r="U121" s="10">
        <f t="shared" si="11"/>
        <v>48891.289731008052</v>
      </c>
      <c r="V121" s="10">
        <f t="shared" si="14"/>
        <v>16443.770446195704</v>
      </c>
      <c r="W121" s="10">
        <f t="shared" si="14"/>
        <v>0</v>
      </c>
      <c r="X121" s="10">
        <f t="shared" si="14"/>
        <v>0</v>
      </c>
      <c r="Y121" s="10">
        <f t="shared" si="14"/>
        <v>0</v>
      </c>
    </row>
    <row r="122" spans="2:25" x14ac:dyDescent="0.2">
      <c r="B122" s="30">
        <f>'3) Input geactiveerde inflatie'!B109</f>
        <v>97</v>
      </c>
      <c r="C122" s="30">
        <f>'3) Input geactiveerde inflatie'!D109</f>
        <v>-1.0004136711359023E-9</v>
      </c>
      <c r="D122" s="10">
        <f t="shared" si="12"/>
        <v>-5.0020683556795114E-10</v>
      </c>
      <c r="E122" s="40">
        <f>'3) Input geactiveerde inflatie'!E109</f>
        <v>0</v>
      </c>
      <c r="F122" s="52">
        <f>'3) Input geactiveerde inflatie'!F109</f>
        <v>2019</v>
      </c>
      <c r="H122" s="54"/>
      <c r="I122" s="10">
        <f>IF(AND($F122&gt;I$10,$E122&gt;0),$D122/$E122,IF(I$10=$F122,$D122-SUM($G122:G122),0))</f>
        <v>0</v>
      </c>
      <c r="J122" s="10">
        <f>IF(AND($F122&gt;J$10,$E122&gt;0),$D122/$E122,IF(J$10=$F122,$D122-SUM($G122:I122),0))</f>
        <v>0</v>
      </c>
      <c r="K122" s="10">
        <f>IF(AND($F122&gt;K$10,$E122&gt;0),$D122/$E122,IF(K$10=$F122,$D122-SUM($G122:J122),0))</f>
        <v>0</v>
      </c>
      <c r="L122" s="10">
        <f>IF(AND($F122&gt;L$10,$E122&gt;0),$D122/$E122,IF(L$10=$F122,$D122-SUM($G122:K122),0))</f>
        <v>0</v>
      </c>
      <c r="M122" s="10">
        <f>IF(AND($F122&gt;M$10,$E122&gt;0),$D122/$E122,IF(M$10=$F122,$D122-SUM($G122:L122),0))</f>
        <v>0</v>
      </c>
      <c r="O122" s="10">
        <f>I122*PRODUCT($O$17:O$17)</f>
        <v>0</v>
      </c>
      <c r="P122" s="10">
        <f>J122*PRODUCT($O$17:P$17)</f>
        <v>0</v>
      </c>
      <c r="Q122" s="10">
        <f>K122*PRODUCT($O$17:Q$17)</f>
        <v>0</v>
      </c>
      <c r="R122" s="10">
        <f>L122*PRODUCT($O$17:R$17)</f>
        <v>0</v>
      </c>
      <c r="S122" s="10">
        <f>M122*PRODUCT($O$17:S$17)</f>
        <v>0</v>
      </c>
      <c r="U122" s="10">
        <f t="shared" si="11"/>
        <v>-5.0470869708806265E-10</v>
      </c>
      <c r="V122" s="10">
        <f t="shared" si="14"/>
        <v>-5.0925107536185513E-10</v>
      </c>
      <c r="W122" s="10">
        <f t="shared" si="14"/>
        <v>-5.138343350401118E-10</v>
      </c>
      <c r="X122" s="10">
        <f t="shared" si="14"/>
        <v>-5.1845884405547276E-10</v>
      </c>
      <c r="Y122" s="10">
        <f t="shared" si="14"/>
        <v>-5.2312497365197197E-10</v>
      </c>
    </row>
    <row r="123" spans="2:25" x14ac:dyDescent="0.2">
      <c r="B123" s="30">
        <f>'3) Input geactiveerde inflatie'!B110</f>
        <v>98</v>
      </c>
      <c r="C123" s="30">
        <f>'3) Input geactiveerde inflatie'!D110</f>
        <v>270854.0431338218</v>
      </c>
      <c r="D123" s="10">
        <f t="shared" si="12"/>
        <v>135427.0215669109</v>
      </c>
      <c r="E123" s="40">
        <f>'3) Input geactiveerde inflatie'!E110</f>
        <v>0</v>
      </c>
      <c r="F123" s="52">
        <f>'3) Input geactiveerde inflatie'!F110</f>
        <v>2014</v>
      </c>
      <c r="H123" s="54"/>
      <c r="I123" s="10">
        <f>IF(AND($F123&gt;I$10,$E123&gt;0),$D123/$E123,IF(I$10=$F123,$D123-SUM($G123:G123),0))</f>
        <v>0</v>
      </c>
      <c r="J123" s="10">
        <f>IF(AND($F123&gt;J$10,$E123&gt;0),$D123/$E123,IF(J$10=$F123,$D123-SUM($G123:I123),0))</f>
        <v>0</v>
      </c>
      <c r="K123" s="10">
        <f>IF(AND($F123&gt;K$10,$E123&gt;0),$D123/$E123,IF(K$10=$F123,$D123-SUM($G123:J123),0))</f>
        <v>0</v>
      </c>
      <c r="L123" s="10">
        <f>IF(AND($F123&gt;L$10,$E123&gt;0),$D123/$E123,IF(L$10=$F123,$D123-SUM($G123:K123),0))</f>
        <v>0</v>
      </c>
      <c r="M123" s="10">
        <f>IF(AND($F123&gt;M$10,$E123&gt;0),$D123/$E123,IF(M$10=$F123,$D123-SUM($G123:L123),0))</f>
        <v>0</v>
      </c>
      <c r="O123" s="10">
        <f>I123*PRODUCT($O$17:O$17)</f>
        <v>0</v>
      </c>
      <c r="P123" s="10">
        <f>J123*PRODUCT($O$17:P$17)</f>
        <v>0</v>
      </c>
      <c r="Q123" s="10">
        <f>K123*PRODUCT($O$17:Q$17)</f>
        <v>0</v>
      </c>
      <c r="R123" s="10">
        <f>L123*PRODUCT($O$17:R$17)</f>
        <v>0</v>
      </c>
      <c r="S123" s="10">
        <f>M123*PRODUCT($O$17:S$17)</f>
        <v>0</v>
      </c>
      <c r="U123" s="10">
        <f t="shared" si="11"/>
        <v>136645.86476101307</v>
      </c>
      <c r="V123" s="10">
        <f t="shared" ref="V123:Y138" si="15">U123*P$17-P123</f>
        <v>137875.67754386217</v>
      </c>
      <c r="W123" s="10">
        <f t="shared" si="15"/>
        <v>139116.55864175691</v>
      </c>
      <c r="X123" s="10">
        <f t="shared" si="15"/>
        <v>140368.60766953271</v>
      </c>
      <c r="Y123" s="10">
        <f t="shared" si="15"/>
        <v>141631.92513855849</v>
      </c>
    </row>
    <row r="124" spans="2:25" x14ac:dyDescent="0.2">
      <c r="B124" s="30">
        <f>'3) Input geactiveerde inflatie'!B111</f>
        <v>99</v>
      </c>
      <c r="C124" s="30">
        <f>'3) Input geactiveerde inflatie'!D111</f>
        <v>6612039.0428838581</v>
      </c>
      <c r="D124" s="10">
        <f t="shared" si="12"/>
        <v>3306019.521441929</v>
      </c>
      <c r="E124" s="40">
        <f>'3) Input geactiveerde inflatie'!E111</f>
        <v>43.5</v>
      </c>
      <c r="F124" s="52">
        <f>'3) Input geactiveerde inflatie'!F111</f>
        <v>2065</v>
      </c>
      <c r="H124" s="54"/>
      <c r="I124" s="10">
        <f>IF(AND($F124&gt;I$10,$E124&gt;0),$D124/$E124,IF(I$10=$F124,$D124-SUM($G124:G124),0))</f>
        <v>76000.448768779985</v>
      </c>
      <c r="J124" s="10">
        <f>IF(AND($F124&gt;J$10,$E124&gt;0),$D124/$E124,IF(J$10=$F124,$D124-SUM($G124:I124),0))</f>
        <v>76000.448768779985</v>
      </c>
      <c r="K124" s="10">
        <f>IF(AND($F124&gt;K$10,$E124&gt;0),$D124/$E124,IF(K$10=$F124,$D124-SUM($G124:J124),0))</f>
        <v>76000.448768779985</v>
      </c>
      <c r="L124" s="10">
        <f>IF(AND($F124&gt;L$10,$E124&gt;0),$D124/$E124,IF(L$10=$F124,$D124-SUM($G124:K124),0))</f>
        <v>76000.448768779985</v>
      </c>
      <c r="M124" s="10">
        <f>IF(AND($F124&gt;M$10,$E124&gt;0),$D124/$E124,IF(M$10=$F124,$D124-SUM($G124:L124),0))</f>
        <v>76000.448768779985</v>
      </c>
      <c r="O124" s="10">
        <f>I124*PRODUCT($O$17:O$17)</f>
        <v>76684.452807698995</v>
      </c>
      <c r="P124" s="10">
        <f>J124*PRODUCT($O$17:P$17)</f>
        <v>77374.612882968286</v>
      </c>
      <c r="Q124" s="10">
        <f>K124*PRODUCT($O$17:Q$17)</f>
        <v>78070.984398914981</v>
      </c>
      <c r="R124" s="10">
        <f>L124*PRODUCT($O$17:R$17)</f>
        <v>78773.623258505206</v>
      </c>
      <c r="S124" s="10">
        <f>M124*PRODUCT($O$17:S$17)</f>
        <v>79482.585867831745</v>
      </c>
      <c r="U124" s="10">
        <f t="shared" si="11"/>
        <v>3259089.2443272071</v>
      </c>
      <c r="V124" s="10">
        <f t="shared" si="15"/>
        <v>3211046.4346431829</v>
      </c>
      <c r="W124" s="10">
        <f t="shared" si="15"/>
        <v>3161874.8681560564</v>
      </c>
      <c r="X124" s="10">
        <f t="shared" si="15"/>
        <v>3111558.1187109556</v>
      </c>
      <c r="Y124" s="10">
        <f t="shared" si="15"/>
        <v>3060079.5559115219</v>
      </c>
    </row>
    <row r="125" spans="2:25" x14ac:dyDescent="0.2">
      <c r="B125" s="30">
        <f>'3) Input geactiveerde inflatie'!B112</f>
        <v>100</v>
      </c>
      <c r="C125" s="30">
        <f>'3) Input geactiveerde inflatie'!D112</f>
        <v>4640816.4906087294</v>
      </c>
      <c r="D125" s="10">
        <f t="shared" si="12"/>
        <v>2320408.2453043647</v>
      </c>
      <c r="E125" s="40">
        <f>'3) Input geactiveerde inflatie'!E112</f>
        <v>33.5</v>
      </c>
      <c r="F125" s="52">
        <f>'3) Input geactiveerde inflatie'!F112</f>
        <v>2055</v>
      </c>
      <c r="H125" s="54"/>
      <c r="I125" s="10">
        <f>IF(AND($F125&gt;I$10,$E125&gt;0),$D125/$E125,IF(I$10=$F125,$D125-SUM($G125:G125),0))</f>
        <v>69265.917770279542</v>
      </c>
      <c r="J125" s="10">
        <f>IF(AND($F125&gt;J$10,$E125&gt;0),$D125/$E125,IF(J$10=$F125,$D125-SUM($G125:I125),0))</f>
        <v>69265.917770279542</v>
      </c>
      <c r="K125" s="10">
        <f>IF(AND($F125&gt;K$10,$E125&gt;0),$D125/$E125,IF(K$10=$F125,$D125-SUM($G125:J125),0))</f>
        <v>69265.917770279542</v>
      </c>
      <c r="L125" s="10">
        <f>IF(AND($F125&gt;L$10,$E125&gt;0),$D125/$E125,IF(L$10=$F125,$D125-SUM($G125:K125),0))</f>
        <v>69265.917770279542</v>
      </c>
      <c r="M125" s="10">
        <f>IF(AND($F125&gt;M$10,$E125&gt;0),$D125/$E125,IF(M$10=$F125,$D125-SUM($G125:L125),0))</f>
        <v>69265.917770279542</v>
      </c>
      <c r="O125" s="10">
        <f>I125*PRODUCT($O$17:O$17)</f>
        <v>69889.311030212048</v>
      </c>
      <c r="P125" s="10">
        <f>J125*PRODUCT($O$17:P$17)</f>
        <v>70518.314829483948</v>
      </c>
      <c r="Q125" s="10">
        <f>K125*PRODUCT($O$17:Q$17)</f>
        <v>71152.979662949292</v>
      </c>
      <c r="R125" s="10">
        <f>L125*PRODUCT($O$17:R$17)</f>
        <v>71793.356479915834</v>
      </c>
      <c r="S125" s="10">
        <f>M125*PRODUCT($O$17:S$17)</f>
        <v>72439.496688235071</v>
      </c>
      <c r="U125" s="10">
        <f t="shared" si="11"/>
        <v>2271402.6084818919</v>
      </c>
      <c r="V125" s="10">
        <f t="shared" si="15"/>
        <v>2221326.9171287445</v>
      </c>
      <c r="W125" s="10">
        <f t="shared" si="15"/>
        <v>2170165.879719954</v>
      </c>
      <c r="X125" s="10">
        <f t="shared" si="15"/>
        <v>2117904.0161575177</v>
      </c>
      <c r="Y125" s="10">
        <f t="shared" si="15"/>
        <v>2064525.6556147002</v>
      </c>
    </row>
    <row r="126" spans="2:25" x14ac:dyDescent="0.2">
      <c r="B126" s="30">
        <f>'3) Input geactiveerde inflatie'!B113</f>
        <v>101</v>
      </c>
      <c r="C126" s="30">
        <f>'3) Input geactiveerde inflatie'!D113</f>
        <v>591998.52028107177</v>
      </c>
      <c r="D126" s="10">
        <f t="shared" si="12"/>
        <v>295999.26014053589</v>
      </c>
      <c r="E126" s="40">
        <f>'3) Input geactiveerde inflatie'!E113</f>
        <v>23.5</v>
      </c>
      <c r="F126" s="52">
        <f>'3) Input geactiveerde inflatie'!F113</f>
        <v>2045</v>
      </c>
      <c r="H126" s="54"/>
      <c r="I126" s="10">
        <f>IF(AND($F126&gt;I$10,$E126&gt;0),$D126/$E126,IF(I$10=$F126,$D126-SUM($G126:G126),0))</f>
        <v>12595.713197469613</v>
      </c>
      <c r="J126" s="10">
        <f>IF(AND($F126&gt;J$10,$E126&gt;0),$D126/$E126,IF(J$10=$F126,$D126-SUM($G126:I126),0))</f>
        <v>12595.713197469613</v>
      </c>
      <c r="K126" s="10">
        <f>IF(AND($F126&gt;K$10,$E126&gt;0),$D126/$E126,IF(K$10=$F126,$D126-SUM($G126:J126),0))</f>
        <v>12595.713197469613</v>
      </c>
      <c r="L126" s="10">
        <f>IF(AND($F126&gt;L$10,$E126&gt;0),$D126/$E126,IF(L$10=$F126,$D126-SUM($G126:K126),0))</f>
        <v>12595.713197469613</v>
      </c>
      <c r="M126" s="10">
        <f>IF(AND($F126&gt;M$10,$E126&gt;0),$D126/$E126,IF(M$10=$F126,$D126-SUM($G126:L126),0))</f>
        <v>12595.713197469613</v>
      </c>
      <c r="O126" s="10">
        <f>I126*PRODUCT($O$17:O$17)</f>
        <v>12709.074616246839</v>
      </c>
      <c r="P126" s="10">
        <f>J126*PRODUCT($O$17:P$17)</f>
        <v>12823.456287793058</v>
      </c>
      <c r="Q126" s="10">
        <f>K126*PRODUCT($O$17:Q$17)</f>
        <v>12938.867394383195</v>
      </c>
      <c r="R126" s="10">
        <f>L126*PRODUCT($O$17:R$17)</f>
        <v>13055.317200932641</v>
      </c>
      <c r="S126" s="10">
        <f>M126*PRODUCT($O$17:S$17)</f>
        <v>13172.815055741034</v>
      </c>
      <c r="U126" s="10">
        <f t="shared" si="11"/>
        <v>285954.17886555381</v>
      </c>
      <c r="V126" s="10">
        <f t="shared" si="15"/>
        <v>275704.31018755073</v>
      </c>
      <c r="W126" s="10">
        <f t="shared" si="15"/>
        <v>265246.78158485546</v>
      </c>
      <c r="X126" s="10">
        <f t="shared" si="15"/>
        <v>254578.68541818648</v>
      </c>
      <c r="Y126" s="10">
        <f t="shared" si="15"/>
        <v>243697.07853120909</v>
      </c>
    </row>
    <row r="127" spans="2:25" x14ac:dyDescent="0.2">
      <c r="B127" s="30">
        <f>'3) Input geactiveerde inflatie'!B114</f>
        <v>102</v>
      </c>
      <c r="C127" s="30">
        <f>'3) Input geactiveerde inflatie'!D114</f>
        <v>258329.90901244991</v>
      </c>
      <c r="D127" s="10">
        <f t="shared" si="12"/>
        <v>129164.95450622495</v>
      </c>
      <c r="E127" s="40">
        <f>'3) Input geactiveerde inflatie'!E114</f>
        <v>18.5</v>
      </c>
      <c r="F127" s="52">
        <f>'3) Input geactiveerde inflatie'!F114</f>
        <v>2040</v>
      </c>
      <c r="H127" s="54"/>
      <c r="I127" s="10">
        <f>IF(AND($F127&gt;I$10,$E127&gt;0),$D127/$E127,IF(I$10=$F127,$D127-SUM($G127:G127),0))</f>
        <v>6981.8894327689168</v>
      </c>
      <c r="J127" s="10">
        <f>IF(AND($F127&gt;J$10,$E127&gt;0),$D127/$E127,IF(J$10=$F127,$D127-SUM($G127:I127),0))</f>
        <v>6981.8894327689168</v>
      </c>
      <c r="K127" s="10">
        <f>IF(AND($F127&gt;K$10,$E127&gt;0),$D127/$E127,IF(K$10=$F127,$D127-SUM($G127:J127),0))</f>
        <v>6981.8894327689168</v>
      </c>
      <c r="L127" s="10">
        <f>IF(AND($F127&gt;L$10,$E127&gt;0),$D127/$E127,IF(L$10=$F127,$D127-SUM($G127:K127),0))</f>
        <v>6981.8894327689168</v>
      </c>
      <c r="M127" s="10">
        <f>IF(AND($F127&gt;M$10,$E127&gt;0),$D127/$E127,IF(M$10=$F127,$D127-SUM($G127:L127),0))</f>
        <v>6981.8894327689168</v>
      </c>
      <c r="O127" s="10">
        <f>I127*PRODUCT($O$17:O$17)</f>
        <v>7044.7264376638359</v>
      </c>
      <c r="P127" s="10">
        <f>J127*PRODUCT($O$17:P$17)</f>
        <v>7108.12897560281</v>
      </c>
      <c r="Q127" s="10">
        <f>K127*PRODUCT($O$17:Q$17)</f>
        <v>7172.1021363832342</v>
      </c>
      <c r="R127" s="10">
        <f>L127*PRODUCT($O$17:R$17)</f>
        <v>7236.6510556106823</v>
      </c>
      <c r="S127" s="10">
        <f>M127*PRODUCT($O$17:S$17)</f>
        <v>7301.7809151111778</v>
      </c>
      <c r="U127" s="10">
        <f t="shared" si="11"/>
        <v>123282.71265911713</v>
      </c>
      <c r="V127" s="10">
        <f t="shared" si="15"/>
        <v>117284.12809744636</v>
      </c>
      <c r="W127" s="10">
        <f t="shared" si="15"/>
        <v>111167.58311394013</v>
      </c>
      <c r="X127" s="10">
        <f t="shared" si="15"/>
        <v>104931.4403063549</v>
      </c>
      <c r="Y127" s="10">
        <f t="shared" si="15"/>
        <v>98574.042354000907</v>
      </c>
    </row>
    <row r="128" spans="2:25" x14ac:dyDescent="0.2">
      <c r="B128" s="30">
        <f>'3) Input geactiveerde inflatie'!B115</f>
        <v>103</v>
      </c>
      <c r="C128" s="30">
        <f>'3) Input geactiveerde inflatie'!D115</f>
        <v>108972.56933716498</v>
      </c>
      <c r="D128" s="10">
        <f t="shared" si="12"/>
        <v>54486.284668582492</v>
      </c>
      <c r="E128" s="40">
        <f>'3) Input geactiveerde inflatie'!E115</f>
        <v>3.5</v>
      </c>
      <c r="F128" s="52">
        <f>'3) Input geactiveerde inflatie'!F115</f>
        <v>2025</v>
      </c>
      <c r="H128" s="54"/>
      <c r="I128" s="10">
        <f>IF(AND($F128&gt;I$10,$E128&gt;0),$D128/$E128,IF(I$10=$F128,$D128-SUM($G128:G128),0))</f>
        <v>15567.509905309284</v>
      </c>
      <c r="J128" s="10">
        <f>IF(AND($F128&gt;J$10,$E128&gt;0),$D128/$E128,IF(J$10=$F128,$D128-SUM($G128:I128),0))</f>
        <v>15567.509905309284</v>
      </c>
      <c r="K128" s="10">
        <f>IF(AND($F128&gt;K$10,$E128&gt;0),$D128/$E128,IF(K$10=$F128,$D128-SUM($G128:J128),0))</f>
        <v>15567.509905309284</v>
      </c>
      <c r="L128" s="10">
        <f>IF(AND($F128&gt;L$10,$E128&gt;0),$D128/$E128,IF(L$10=$F128,$D128-SUM($G128:K128),0))</f>
        <v>7783.7549526546427</v>
      </c>
      <c r="M128" s="10">
        <f>IF(AND($F128&gt;M$10,$E128&gt;0),$D128/$E128,IF(M$10=$F128,$D128-SUM($G128:L128),0))</f>
        <v>0</v>
      </c>
      <c r="O128" s="10">
        <f>I128*PRODUCT($O$17:O$17)</f>
        <v>15707.617494457065</v>
      </c>
      <c r="P128" s="10">
        <f>J128*PRODUCT($O$17:P$17)</f>
        <v>15848.986051907177</v>
      </c>
      <c r="Q128" s="10">
        <f>K128*PRODUCT($O$17:Q$17)</f>
        <v>15991.62692637434</v>
      </c>
      <c r="R128" s="10">
        <f>L128*PRODUCT($O$17:R$17)</f>
        <v>8067.7757843558538</v>
      </c>
      <c r="S128" s="10">
        <f>M128*PRODUCT($O$17:S$17)</f>
        <v>0</v>
      </c>
      <c r="U128" s="10">
        <f t="shared" si="11"/>
        <v>39269.043736142659</v>
      </c>
      <c r="V128" s="10">
        <f t="shared" si="15"/>
        <v>23773.47907786076</v>
      </c>
      <c r="W128" s="10">
        <f t="shared" si="15"/>
        <v>7995.8134631871635</v>
      </c>
      <c r="X128" s="10">
        <f t="shared" si="15"/>
        <v>0</v>
      </c>
      <c r="Y128" s="10">
        <f t="shared" si="15"/>
        <v>0</v>
      </c>
    </row>
    <row r="129" spans="2:25" x14ac:dyDescent="0.2">
      <c r="B129" s="30">
        <f>'3) Input geactiveerde inflatie'!B116</f>
        <v>104</v>
      </c>
      <c r="C129" s="30">
        <f>'3) Input geactiveerde inflatie'!D116</f>
        <v>0</v>
      </c>
      <c r="D129" s="10">
        <f t="shared" si="12"/>
        <v>0</v>
      </c>
      <c r="E129" s="40">
        <f>'3) Input geactiveerde inflatie'!E116</f>
        <v>0</v>
      </c>
      <c r="F129" s="52">
        <f>'3) Input geactiveerde inflatie'!F116</f>
        <v>2020</v>
      </c>
      <c r="H129" s="54"/>
      <c r="I129" s="10">
        <f>IF(AND($F129&gt;I$10,$E129&gt;0),$D129/$E129,IF(I$10=$F129,$D129-SUM($G129:G129),0))</f>
        <v>0</v>
      </c>
      <c r="J129" s="10">
        <f>IF(AND($F129&gt;J$10,$E129&gt;0),$D129/$E129,IF(J$10=$F129,$D129-SUM($G129:I129),0))</f>
        <v>0</v>
      </c>
      <c r="K129" s="10">
        <f>IF(AND($F129&gt;K$10,$E129&gt;0),$D129/$E129,IF(K$10=$F129,$D129-SUM($G129:J129),0))</f>
        <v>0</v>
      </c>
      <c r="L129" s="10">
        <f>IF(AND($F129&gt;L$10,$E129&gt;0),$D129/$E129,IF(L$10=$F129,$D129-SUM($G129:K129),0))</f>
        <v>0</v>
      </c>
      <c r="M129" s="10">
        <f>IF(AND($F129&gt;M$10,$E129&gt;0),$D129/$E129,IF(M$10=$F129,$D129-SUM($G129:L129),0))</f>
        <v>0</v>
      </c>
      <c r="O129" s="10">
        <f>I129*PRODUCT($O$17:O$17)</f>
        <v>0</v>
      </c>
      <c r="P129" s="10">
        <f>J129*PRODUCT($O$17:P$17)</f>
        <v>0</v>
      </c>
      <c r="Q129" s="10">
        <f>K129*PRODUCT($O$17:Q$17)</f>
        <v>0</v>
      </c>
      <c r="R129" s="10">
        <f>L129*PRODUCT($O$17:R$17)</f>
        <v>0</v>
      </c>
      <c r="S129" s="10">
        <f>M129*PRODUCT($O$17:S$17)</f>
        <v>0</v>
      </c>
      <c r="U129" s="10">
        <f t="shared" si="11"/>
        <v>0</v>
      </c>
      <c r="V129" s="10">
        <f t="shared" si="15"/>
        <v>0</v>
      </c>
      <c r="W129" s="10">
        <f t="shared" si="15"/>
        <v>0</v>
      </c>
      <c r="X129" s="10">
        <f t="shared" si="15"/>
        <v>0</v>
      </c>
      <c r="Y129" s="10">
        <f t="shared" si="15"/>
        <v>0</v>
      </c>
    </row>
    <row r="130" spans="2:25" x14ac:dyDescent="0.2">
      <c r="B130" s="30">
        <f>'3) Input geactiveerde inflatie'!B117</f>
        <v>105</v>
      </c>
      <c r="C130" s="30">
        <f>'3) Input geactiveerde inflatie'!D117</f>
        <v>231717.46335720876</v>
      </c>
      <c r="D130" s="10">
        <f t="shared" si="12"/>
        <v>115858.73167860438</v>
      </c>
      <c r="E130" s="40">
        <f>'3) Input geactiveerde inflatie'!E117</f>
        <v>0</v>
      </c>
      <c r="F130" s="52">
        <f>'3) Input geactiveerde inflatie'!F117</f>
        <v>2015</v>
      </c>
      <c r="H130" s="54"/>
      <c r="I130" s="10">
        <f>IF(AND($F130&gt;I$10,$E130&gt;0),$D130/$E130,IF(I$10=$F130,$D130-SUM($G130:G130),0))</f>
        <v>0</v>
      </c>
      <c r="J130" s="10">
        <f>IF(AND($F130&gt;J$10,$E130&gt;0),$D130/$E130,IF(J$10=$F130,$D130-SUM($G130:I130),0))</f>
        <v>0</v>
      </c>
      <c r="K130" s="10">
        <f>IF(AND($F130&gt;K$10,$E130&gt;0),$D130/$E130,IF(K$10=$F130,$D130-SUM($G130:J130),0))</f>
        <v>0</v>
      </c>
      <c r="L130" s="10">
        <f>IF(AND($F130&gt;L$10,$E130&gt;0),$D130/$E130,IF(L$10=$F130,$D130-SUM($G130:K130),0))</f>
        <v>0</v>
      </c>
      <c r="M130" s="10">
        <f>IF(AND($F130&gt;M$10,$E130&gt;0),$D130/$E130,IF(M$10=$F130,$D130-SUM($G130:L130),0))</f>
        <v>0</v>
      </c>
      <c r="O130" s="10">
        <f>I130*PRODUCT($O$17:O$17)</f>
        <v>0</v>
      </c>
      <c r="P130" s="10">
        <f>J130*PRODUCT($O$17:P$17)</f>
        <v>0</v>
      </c>
      <c r="Q130" s="10">
        <f>K130*PRODUCT($O$17:Q$17)</f>
        <v>0</v>
      </c>
      <c r="R130" s="10">
        <f>L130*PRODUCT($O$17:R$17)</f>
        <v>0</v>
      </c>
      <c r="S130" s="10">
        <f>M130*PRODUCT($O$17:S$17)</f>
        <v>0</v>
      </c>
      <c r="U130" s="10">
        <f t="shared" si="11"/>
        <v>116901.46026371181</v>
      </c>
      <c r="V130" s="10">
        <f t="shared" si="15"/>
        <v>117953.5734060852</v>
      </c>
      <c r="W130" s="10">
        <f t="shared" si="15"/>
        <v>119015.15556673995</v>
      </c>
      <c r="X130" s="10">
        <f t="shared" si="15"/>
        <v>120086.2919668406</v>
      </c>
      <c r="Y130" s="10">
        <f t="shared" si="15"/>
        <v>121167.06859454214</v>
      </c>
    </row>
    <row r="131" spans="2:25" x14ac:dyDescent="0.2">
      <c r="B131" s="30">
        <f>'3) Input geactiveerde inflatie'!B118</f>
        <v>106</v>
      </c>
      <c r="C131" s="30">
        <f>'3) Input geactiveerde inflatie'!D118</f>
        <v>6685626.2576303929</v>
      </c>
      <c r="D131" s="10">
        <f t="shared" si="12"/>
        <v>3342813.1288151965</v>
      </c>
      <c r="E131" s="40">
        <f>'3) Input geactiveerde inflatie'!E118</f>
        <v>44.5</v>
      </c>
      <c r="F131" s="52">
        <f>'3) Input geactiveerde inflatie'!F118</f>
        <v>2066</v>
      </c>
      <c r="H131" s="54"/>
      <c r="I131" s="10">
        <f>IF(AND($F131&gt;I$10,$E131&gt;0),$D131/$E131,IF(I$10=$F131,$D131-SUM($G131:G131),0))</f>
        <v>75119.396153150476</v>
      </c>
      <c r="J131" s="10">
        <f>IF(AND($F131&gt;J$10,$E131&gt;0),$D131/$E131,IF(J$10=$F131,$D131-SUM($G131:I131),0))</f>
        <v>75119.396153150476</v>
      </c>
      <c r="K131" s="10">
        <f>IF(AND($F131&gt;K$10,$E131&gt;0),$D131/$E131,IF(K$10=$F131,$D131-SUM($G131:J131),0))</f>
        <v>75119.396153150476</v>
      </c>
      <c r="L131" s="10">
        <f>IF(AND($F131&gt;L$10,$E131&gt;0),$D131/$E131,IF(L$10=$F131,$D131-SUM($G131:K131),0))</f>
        <v>75119.396153150476</v>
      </c>
      <c r="M131" s="10">
        <f>IF(AND($F131&gt;M$10,$E131&gt;0),$D131/$E131,IF(M$10=$F131,$D131-SUM($G131:L131),0))</f>
        <v>75119.396153150476</v>
      </c>
      <c r="O131" s="10">
        <f>I131*PRODUCT($O$17:O$17)</f>
        <v>75795.470718528828</v>
      </c>
      <c r="P131" s="10">
        <f>J131*PRODUCT($O$17:P$17)</f>
        <v>76477.629954995573</v>
      </c>
      <c r="Q131" s="10">
        <f>K131*PRODUCT($O$17:Q$17)</f>
        <v>77165.928624590524</v>
      </c>
      <c r="R131" s="10">
        <f>L131*PRODUCT($O$17:R$17)</f>
        <v>77860.421982211818</v>
      </c>
      <c r="S131" s="10">
        <f>M131*PRODUCT($O$17:S$17)</f>
        <v>78561.165780051728</v>
      </c>
      <c r="U131" s="10">
        <f t="shared" si="11"/>
        <v>3297102.9762560041</v>
      </c>
      <c r="V131" s="10">
        <f t="shared" si="15"/>
        <v>3250299.273087312</v>
      </c>
      <c r="W131" s="10">
        <f t="shared" si="15"/>
        <v>3202386.0379205071</v>
      </c>
      <c r="X131" s="10">
        <f t="shared" si="15"/>
        <v>3153347.0902795792</v>
      </c>
      <c r="Y131" s="10">
        <f t="shared" si="15"/>
        <v>3103166.0483120433</v>
      </c>
    </row>
    <row r="132" spans="2:25" x14ac:dyDescent="0.2">
      <c r="B132" s="30">
        <f>'3) Input geactiveerde inflatie'!B119</f>
        <v>107</v>
      </c>
      <c r="C132" s="30">
        <f>'3) Input geactiveerde inflatie'!D119</f>
        <v>4590435.0166803375</v>
      </c>
      <c r="D132" s="10">
        <f t="shared" si="12"/>
        <v>2295217.5083401687</v>
      </c>
      <c r="E132" s="40">
        <f>'3) Input geactiveerde inflatie'!E119</f>
        <v>34.5</v>
      </c>
      <c r="F132" s="52">
        <f>'3) Input geactiveerde inflatie'!F119</f>
        <v>2056</v>
      </c>
      <c r="H132" s="54"/>
      <c r="I132" s="10">
        <f>IF(AND($F132&gt;I$10,$E132&gt;0),$D132/$E132,IF(I$10=$F132,$D132-SUM($G132:G132),0))</f>
        <v>66528.043720004891</v>
      </c>
      <c r="J132" s="10">
        <f>IF(AND($F132&gt;J$10,$E132&gt;0),$D132/$E132,IF(J$10=$F132,$D132-SUM($G132:I132),0))</f>
        <v>66528.043720004891</v>
      </c>
      <c r="K132" s="10">
        <f>IF(AND($F132&gt;K$10,$E132&gt;0),$D132/$E132,IF(K$10=$F132,$D132-SUM($G132:J132),0))</f>
        <v>66528.043720004891</v>
      </c>
      <c r="L132" s="10">
        <f>IF(AND($F132&gt;L$10,$E132&gt;0),$D132/$E132,IF(L$10=$F132,$D132-SUM($G132:K132),0))</f>
        <v>66528.043720004891</v>
      </c>
      <c r="M132" s="10">
        <f>IF(AND($F132&gt;M$10,$E132&gt;0),$D132/$E132,IF(M$10=$F132,$D132-SUM($G132:L132),0))</f>
        <v>66528.043720004891</v>
      </c>
      <c r="O132" s="10">
        <f>I132*PRODUCT($O$17:O$17)</f>
        <v>67126.796113484932</v>
      </c>
      <c r="P132" s="10">
        <f>J132*PRODUCT($O$17:P$17)</f>
        <v>67730.937278506288</v>
      </c>
      <c r="Q132" s="10">
        <f>K132*PRODUCT($O$17:Q$17)</f>
        <v>68340.515714012829</v>
      </c>
      <c r="R132" s="10">
        <f>L132*PRODUCT($O$17:R$17)</f>
        <v>68955.580355438942</v>
      </c>
      <c r="S132" s="10">
        <f>M132*PRODUCT($O$17:S$17)</f>
        <v>69576.180578637883</v>
      </c>
      <c r="U132" s="10">
        <f t="shared" si="11"/>
        <v>2248747.6698017451</v>
      </c>
      <c r="V132" s="10">
        <f t="shared" si="15"/>
        <v>2201255.4615514544</v>
      </c>
      <c r="W132" s="10">
        <f t="shared" si="15"/>
        <v>2152726.244991404</v>
      </c>
      <c r="X132" s="10">
        <f t="shared" si="15"/>
        <v>2103145.2008408876</v>
      </c>
      <c r="Y132" s="10">
        <f t="shared" si="15"/>
        <v>2052497.3270698176</v>
      </c>
    </row>
    <row r="133" spans="2:25" x14ac:dyDescent="0.2">
      <c r="B133" s="30">
        <f>'3) Input geactiveerde inflatie'!B120</f>
        <v>108</v>
      </c>
      <c r="C133" s="30">
        <f>'3) Input geactiveerde inflatie'!D120</f>
        <v>290128.61000485485</v>
      </c>
      <c r="D133" s="10">
        <f t="shared" si="12"/>
        <v>145064.30500242743</v>
      </c>
      <c r="E133" s="40">
        <f>'3) Input geactiveerde inflatie'!E120</f>
        <v>24.5</v>
      </c>
      <c r="F133" s="52">
        <f>'3) Input geactiveerde inflatie'!F120</f>
        <v>2046</v>
      </c>
      <c r="H133" s="54"/>
      <c r="I133" s="10">
        <f>IF(AND($F133&gt;I$10,$E133&gt;0),$D133/$E133,IF(I$10=$F133,$D133-SUM($G133:G133),0))</f>
        <v>5920.9920409154056</v>
      </c>
      <c r="J133" s="10">
        <f>IF(AND($F133&gt;J$10,$E133&gt;0),$D133/$E133,IF(J$10=$F133,$D133-SUM($G133:I133),0))</f>
        <v>5920.9920409154056</v>
      </c>
      <c r="K133" s="10">
        <f>IF(AND($F133&gt;K$10,$E133&gt;0),$D133/$E133,IF(K$10=$F133,$D133-SUM($G133:J133),0))</f>
        <v>5920.9920409154056</v>
      </c>
      <c r="L133" s="10">
        <f>IF(AND($F133&gt;L$10,$E133&gt;0),$D133/$E133,IF(L$10=$F133,$D133-SUM($G133:K133),0))</f>
        <v>5920.9920409154056</v>
      </c>
      <c r="M133" s="10">
        <f>IF(AND($F133&gt;M$10,$E133&gt;0),$D133/$E133,IF(M$10=$F133,$D133-SUM($G133:L133),0))</f>
        <v>5920.9920409154056</v>
      </c>
      <c r="O133" s="10">
        <f>I133*PRODUCT($O$17:O$17)</f>
        <v>5974.2809692836436</v>
      </c>
      <c r="P133" s="10">
        <f>J133*PRODUCT($O$17:P$17)</f>
        <v>6028.0494980071962</v>
      </c>
      <c r="Q133" s="10">
        <f>K133*PRODUCT($O$17:Q$17)</f>
        <v>6082.3019434892594</v>
      </c>
      <c r="R133" s="10">
        <f>L133*PRODUCT($O$17:R$17)</f>
        <v>6137.0426609806618</v>
      </c>
      <c r="S133" s="10">
        <f>M133*PRODUCT($O$17:S$17)</f>
        <v>6192.2760449294874</v>
      </c>
      <c r="U133" s="10">
        <f t="shared" si="11"/>
        <v>140395.60277816563</v>
      </c>
      <c r="V133" s="10">
        <f t="shared" si="15"/>
        <v>135631.1137051619</v>
      </c>
      <c r="W133" s="10">
        <f t="shared" si="15"/>
        <v>130769.49178501908</v>
      </c>
      <c r="X133" s="10">
        <f t="shared" si="15"/>
        <v>125809.37455010359</v>
      </c>
      <c r="Y133" s="10">
        <f t="shared" si="15"/>
        <v>120749.38287612502</v>
      </c>
    </row>
    <row r="134" spans="2:25" x14ac:dyDescent="0.2">
      <c r="B134" s="30">
        <f>'3) Input geactiveerde inflatie'!B121</f>
        <v>109</v>
      </c>
      <c r="C134" s="30">
        <f>'3) Input geactiveerde inflatie'!D121</f>
        <v>214578.49876495218</v>
      </c>
      <c r="D134" s="10">
        <f t="shared" si="12"/>
        <v>107289.24938247609</v>
      </c>
      <c r="E134" s="40">
        <f>'3) Input geactiveerde inflatie'!E121</f>
        <v>19.5</v>
      </c>
      <c r="F134" s="52">
        <f>'3) Input geactiveerde inflatie'!F121</f>
        <v>2041</v>
      </c>
      <c r="H134" s="54"/>
      <c r="I134" s="10">
        <f>IF(AND($F134&gt;I$10,$E134&gt;0),$D134/$E134,IF(I$10=$F134,$D134-SUM($G134:G134),0))</f>
        <v>5502.0127888449279</v>
      </c>
      <c r="J134" s="10">
        <f>IF(AND($F134&gt;J$10,$E134&gt;0),$D134/$E134,IF(J$10=$F134,$D134-SUM($G134:I134),0))</f>
        <v>5502.0127888449279</v>
      </c>
      <c r="K134" s="10">
        <f>IF(AND($F134&gt;K$10,$E134&gt;0),$D134/$E134,IF(K$10=$F134,$D134-SUM($G134:J134),0))</f>
        <v>5502.0127888449279</v>
      </c>
      <c r="L134" s="10">
        <f>IF(AND($F134&gt;L$10,$E134&gt;0),$D134/$E134,IF(L$10=$F134,$D134-SUM($G134:K134),0))</f>
        <v>5502.0127888449279</v>
      </c>
      <c r="M134" s="10">
        <f>IF(AND($F134&gt;M$10,$E134&gt;0),$D134/$E134,IF(M$10=$F134,$D134-SUM($G134:L134),0))</f>
        <v>5502.0127888449279</v>
      </c>
      <c r="O134" s="10">
        <f>I134*PRODUCT($O$17:O$17)</f>
        <v>5551.5309039445319</v>
      </c>
      <c r="P134" s="10">
        <f>J134*PRODUCT($O$17:P$17)</f>
        <v>5601.4946820800315</v>
      </c>
      <c r="Q134" s="10">
        <f>K134*PRODUCT($O$17:Q$17)</f>
        <v>5651.908134218751</v>
      </c>
      <c r="R134" s="10">
        <f>L134*PRODUCT($O$17:R$17)</f>
        <v>5702.7753074267193</v>
      </c>
      <c r="S134" s="10">
        <f>M134*PRODUCT($O$17:S$17)</f>
        <v>5754.1002851935591</v>
      </c>
      <c r="U134" s="10">
        <f t="shared" si="11"/>
        <v>102703.32172297384</v>
      </c>
      <c r="V134" s="10">
        <f t="shared" si="15"/>
        <v>98026.15693640057</v>
      </c>
      <c r="W134" s="10">
        <f t="shared" si="15"/>
        <v>93256.484214609402</v>
      </c>
      <c r="X134" s="10">
        <f t="shared" si="15"/>
        <v>88393.017265114147</v>
      </c>
      <c r="Y134" s="10">
        <f t="shared" si="15"/>
        <v>83434.454135306602</v>
      </c>
    </row>
    <row r="135" spans="2:25" x14ac:dyDescent="0.2">
      <c r="B135" s="30">
        <f>'3) Input geactiveerde inflatie'!B122</f>
        <v>110</v>
      </c>
      <c r="C135" s="30">
        <f>'3) Input geactiveerde inflatie'!D122</f>
        <v>239259.32654699497</v>
      </c>
      <c r="D135" s="10">
        <f t="shared" si="12"/>
        <v>119629.66327349748</v>
      </c>
      <c r="E135" s="40">
        <f>'3) Input geactiveerde inflatie'!E122</f>
        <v>4.5</v>
      </c>
      <c r="F135" s="52">
        <f>'3) Input geactiveerde inflatie'!F122</f>
        <v>2026</v>
      </c>
      <c r="H135" s="54"/>
      <c r="I135" s="10">
        <f>IF(AND($F135&gt;I$10,$E135&gt;0),$D135/$E135,IF(I$10=$F135,$D135-SUM($G135:G135),0))</f>
        <v>26584.369616332773</v>
      </c>
      <c r="J135" s="10">
        <f>IF(AND($F135&gt;J$10,$E135&gt;0),$D135/$E135,IF(J$10=$F135,$D135-SUM($G135:I135),0))</f>
        <v>26584.369616332773</v>
      </c>
      <c r="K135" s="10">
        <f>IF(AND($F135&gt;K$10,$E135&gt;0),$D135/$E135,IF(K$10=$F135,$D135-SUM($G135:J135),0))</f>
        <v>26584.369616332773</v>
      </c>
      <c r="L135" s="10">
        <f>IF(AND($F135&gt;L$10,$E135&gt;0),$D135/$E135,IF(L$10=$F135,$D135-SUM($G135:K135),0))</f>
        <v>26584.369616332773</v>
      </c>
      <c r="M135" s="10">
        <f>IF(AND($F135&gt;M$10,$E135&gt;0),$D135/$E135,IF(M$10=$F135,$D135-SUM($G135:L135),0))</f>
        <v>13292.184808166392</v>
      </c>
      <c r="O135" s="10">
        <f>I135*PRODUCT($O$17:O$17)</f>
        <v>26823.628942879765</v>
      </c>
      <c r="P135" s="10">
        <f>J135*PRODUCT($O$17:P$17)</f>
        <v>27065.04160336568</v>
      </c>
      <c r="Q135" s="10">
        <f>K135*PRODUCT($O$17:Q$17)</f>
        <v>27308.626977795968</v>
      </c>
      <c r="R135" s="10">
        <f>L135*PRODUCT($O$17:R$17)</f>
        <v>27554.404620596128</v>
      </c>
      <c r="S135" s="10">
        <f>M135*PRODUCT($O$17:S$17)</f>
        <v>13901.19713109075</v>
      </c>
      <c r="U135" s="10">
        <f t="shared" si="11"/>
        <v>93882.701300079192</v>
      </c>
      <c r="V135" s="10">
        <f t="shared" si="15"/>
        <v>67662.604008414215</v>
      </c>
      <c r="W135" s="10">
        <f t="shared" si="15"/>
        <v>40962.940466693966</v>
      </c>
      <c r="X135" s="10">
        <f t="shared" si="15"/>
        <v>13777.202310298082</v>
      </c>
      <c r="Y135" s="10">
        <f t="shared" si="15"/>
        <v>0</v>
      </c>
    </row>
    <row r="136" spans="2:25" x14ac:dyDescent="0.2">
      <c r="B136" s="30">
        <f>'3) Input geactiveerde inflatie'!B123</f>
        <v>111</v>
      </c>
      <c r="C136" s="30">
        <f>'3) Input geactiveerde inflatie'!D123</f>
        <v>-1.1641532182693481E-9</v>
      </c>
      <c r="D136" s="10">
        <f t="shared" si="12"/>
        <v>-5.8207660913467407E-10</v>
      </c>
      <c r="E136" s="40">
        <f>'3) Input geactiveerde inflatie'!E123</f>
        <v>0</v>
      </c>
      <c r="F136" s="52">
        <f>'3) Input geactiveerde inflatie'!F123</f>
        <v>2021</v>
      </c>
      <c r="H136" s="54"/>
      <c r="I136" s="10">
        <f>IF(AND($F136&gt;I$10,$E136&gt;0),$D136/$E136,IF(I$10=$F136,$D136-SUM($G136:G136),0))</f>
        <v>0</v>
      </c>
      <c r="J136" s="10">
        <f>IF(AND($F136&gt;J$10,$E136&gt;0),$D136/$E136,IF(J$10=$F136,$D136-SUM($G136:I136),0))</f>
        <v>0</v>
      </c>
      <c r="K136" s="10">
        <f>IF(AND($F136&gt;K$10,$E136&gt;0),$D136/$E136,IF(K$10=$F136,$D136-SUM($G136:J136),0))</f>
        <v>0</v>
      </c>
      <c r="L136" s="10">
        <f>IF(AND($F136&gt;L$10,$E136&gt;0),$D136/$E136,IF(L$10=$F136,$D136-SUM($G136:K136),0))</f>
        <v>0</v>
      </c>
      <c r="M136" s="10">
        <f>IF(AND($F136&gt;M$10,$E136&gt;0),$D136/$E136,IF(M$10=$F136,$D136-SUM($G136:L136),0))</f>
        <v>0</v>
      </c>
      <c r="O136" s="10">
        <f>I136*PRODUCT($O$17:O$17)</f>
        <v>0</v>
      </c>
      <c r="P136" s="10">
        <f>J136*PRODUCT($O$17:P$17)</f>
        <v>0</v>
      </c>
      <c r="Q136" s="10">
        <f>K136*PRODUCT($O$17:Q$17)</f>
        <v>0</v>
      </c>
      <c r="R136" s="10">
        <f>L136*PRODUCT($O$17:R$17)</f>
        <v>0</v>
      </c>
      <c r="S136" s="10">
        <f>M136*PRODUCT($O$17:S$17)</f>
        <v>0</v>
      </c>
      <c r="U136" s="10">
        <f t="shared" si="11"/>
        <v>-5.8731529861688613E-10</v>
      </c>
      <c r="V136" s="10">
        <f t="shared" si="15"/>
        <v>-5.9260113630443807E-10</v>
      </c>
      <c r="W136" s="10">
        <f t="shared" si="15"/>
        <v>-5.9793454653117791E-10</v>
      </c>
      <c r="X136" s="10">
        <f t="shared" si="15"/>
        <v>-6.0331595744995844E-10</v>
      </c>
      <c r="Y136" s="10">
        <f t="shared" si="15"/>
        <v>-6.0874580106700798E-10</v>
      </c>
    </row>
    <row r="137" spans="2:25" x14ac:dyDescent="0.2">
      <c r="B137" s="30">
        <f>'3) Input geactiveerde inflatie'!B124</f>
        <v>112</v>
      </c>
      <c r="C137" s="30">
        <f>'3) Input geactiveerde inflatie'!D124</f>
        <v>176076.63598896842</v>
      </c>
      <c r="D137" s="10">
        <f t="shared" si="12"/>
        <v>88038.317994484212</v>
      </c>
      <c r="E137" s="40">
        <f>'3) Input geactiveerde inflatie'!E124</f>
        <v>0</v>
      </c>
      <c r="F137" s="52">
        <f>'3) Input geactiveerde inflatie'!F124</f>
        <v>2016</v>
      </c>
      <c r="H137" s="54"/>
      <c r="I137" s="10">
        <f>IF(AND($F137&gt;I$10,$E137&gt;0),$D137/$E137,IF(I$10=$F137,$D137-SUM($G137:G137),0))</f>
        <v>0</v>
      </c>
      <c r="J137" s="10">
        <f>IF(AND($F137&gt;J$10,$E137&gt;0),$D137/$E137,IF(J$10=$F137,$D137-SUM($G137:I137),0))</f>
        <v>0</v>
      </c>
      <c r="K137" s="10">
        <f>IF(AND($F137&gt;K$10,$E137&gt;0),$D137/$E137,IF(K$10=$F137,$D137-SUM($G137:J137),0))</f>
        <v>0</v>
      </c>
      <c r="L137" s="10">
        <f>IF(AND($F137&gt;L$10,$E137&gt;0),$D137/$E137,IF(L$10=$F137,$D137-SUM($G137:K137),0))</f>
        <v>0</v>
      </c>
      <c r="M137" s="10">
        <f>IF(AND($F137&gt;M$10,$E137&gt;0),$D137/$E137,IF(M$10=$F137,$D137-SUM($G137:L137),0))</f>
        <v>0</v>
      </c>
      <c r="O137" s="10">
        <f>I137*PRODUCT($O$17:O$17)</f>
        <v>0</v>
      </c>
      <c r="P137" s="10">
        <f>J137*PRODUCT($O$17:P$17)</f>
        <v>0</v>
      </c>
      <c r="Q137" s="10">
        <f>K137*PRODUCT($O$17:Q$17)</f>
        <v>0</v>
      </c>
      <c r="R137" s="10">
        <f>L137*PRODUCT($O$17:R$17)</f>
        <v>0</v>
      </c>
      <c r="S137" s="10">
        <f>M137*PRODUCT($O$17:S$17)</f>
        <v>0</v>
      </c>
      <c r="U137" s="10">
        <f t="shared" si="11"/>
        <v>88830.662856434559</v>
      </c>
      <c r="V137" s="10">
        <f t="shared" si="15"/>
        <v>89630.138822142457</v>
      </c>
      <c r="W137" s="10">
        <f t="shared" si="15"/>
        <v>90436.810071541724</v>
      </c>
      <c r="X137" s="10">
        <f t="shared" si="15"/>
        <v>91250.741362185596</v>
      </c>
      <c r="Y137" s="10">
        <f t="shared" si="15"/>
        <v>92071.998034445263</v>
      </c>
    </row>
    <row r="138" spans="2:25" x14ac:dyDescent="0.2">
      <c r="B138" s="30">
        <f>'3) Input geactiveerde inflatie'!B125</f>
        <v>113</v>
      </c>
      <c r="C138" s="30">
        <f>'3) Input geactiveerde inflatie'!D125</f>
        <v>7845117.9497939199</v>
      </c>
      <c r="D138" s="10">
        <f t="shared" si="12"/>
        <v>3922558.97489696</v>
      </c>
      <c r="E138" s="40">
        <f>'3) Input geactiveerde inflatie'!E125</f>
        <v>45.5</v>
      </c>
      <c r="F138" s="52">
        <f>'3) Input geactiveerde inflatie'!F125</f>
        <v>2067</v>
      </c>
      <c r="H138" s="54"/>
      <c r="I138" s="10">
        <f>IF(AND($F138&gt;I$10,$E138&gt;0),$D138/$E138,IF(I$10=$F138,$D138-SUM($G138:G138),0))</f>
        <v>86210.087360372752</v>
      </c>
      <c r="J138" s="10">
        <f>IF(AND($F138&gt;J$10,$E138&gt;0),$D138/$E138,IF(J$10=$F138,$D138-SUM($G138:I138),0))</f>
        <v>86210.087360372752</v>
      </c>
      <c r="K138" s="10">
        <f>IF(AND($F138&gt;K$10,$E138&gt;0),$D138/$E138,IF(K$10=$F138,$D138-SUM($G138:J138),0))</f>
        <v>86210.087360372752</v>
      </c>
      <c r="L138" s="10">
        <f>IF(AND($F138&gt;L$10,$E138&gt;0),$D138/$E138,IF(L$10=$F138,$D138-SUM($G138:K138),0))</f>
        <v>86210.087360372752</v>
      </c>
      <c r="M138" s="10">
        <f>IF(AND($F138&gt;M$10,$E138&gt;0),$D138/$E138,IF(M$10=$F138,$D138-SUM($G138:L138),0))</f>
        <v>86210.087360372752</v>
      </c>
      <c r="O138" s="10">
        <f>I138*PRODUCT($O$17:O$17)</f>
        <v>86985.978146616093</v>
      </c>
      <c r="P138" s="10">
        <f>J138*PRODUCT($O$17:P$17)</f>
        <v>87768.851949935633</v>
      </c>
      <c r="Q138" s="10">
        <f>K138*PRODUCT($O$17:Q$17)</f>
        <v>88558.771617485036</v>
      </c>
      <c r="R138" s="10">
        <f>L138*PRODUCT($O$17:R$17)</f>
        <v>89355.800562042394</v>
      </c>
      <c r="S138" s="10">
        <f>M138*PRODUCT($O$17:S$17)</f>
        <v>90160.00276710077</v>
      </c>
      <c r="U138" s="10">
        <f t="shared" si="11"/>
        <v>3870876.0275244163</v>
      </c>
      <c r="V138" s="10">
        <f t="shared" si="15"/>
        <v>3817945.0598221999</v>
      </c>
      <c r="W138" s="10">
        <f t="shared" si="15"/>
        <v>3763747.793743114</v>
      </c>
      <c r="X138" s="10">
        <f t="shared" si="15"/>
        <v>3708265.7233247594</v>
      </c>
      <c r="Y138" s="10">
        <f t="shared" si="15"/>
        <v>3651480.1120675807</v>
      </c>
    </row>
    <row r="139" spans="2:25" x14ac:dyDescent="0.2">
      <c r="B139" s="30">
        <f>'3) Input geactiveerde inflatie'!B126</f>
        <v>114</v>
      </c>
      <c r="C139" s="30">
        <f>'3) Input geactiveerde inflatie'!D126</f>
        <v>4057746.7490299642</v>
      </c>
      <c r="D139" s="10">
        <f t="shared" si="12"/>
        <v>2028873.3745149821</v>
      </c>
      <c r="E139" s="40">
        <f>'3) Input geactiveerde inflatie'!E126</f>
        <v>35.5</v>
      </c>
      <c r="F139" s="52">
        <f>'3) Input geactiveerde inflatie'!F126</f>
        <v>2057</v>
      </c>
      <c r="H139" s="54"/>
      <c r="I139" s="10">
        <f>IF(AND($F139&gt;I$10,$E139&gt;0),$D139/$E139,IF(I$10=$F139,$D139-SUM($G139:G139),0))</f>
        <v>57151.362662393862</v>
      </c>
      <c r="J139" s="10">
        <f>IF(AND($F139&gt;J$10,$E139&gt;0),$D139/$E139,IF(J$10=$F139,$D139-SUM($G139:I139),0))</f>
        <v>57151.362662393862</v>
      </c>
      <c r="K139" s="10">
        <f>IF(AND($F139&gt;K$10,$E139&gt;0),$D139/$E139,IF(K$10=$F139,$D139-SUM($G139:J139),0))</f>
        <v>57151.362662393862</v>
      </c>
      <c r="L139" s="10">
        <f>IF(AND($F139&gt;L$10,$E139&gt;0),$D139/$E139,IF(L$10=$F139,$D139-SUM($G139:K139),0))</f>
        <v>57151.362662393862</v>
      </c>
      <c r="M139" s="10">
        <f>IF(AND($F139&gt;M$10,$E139&gt;0),$D139/$E139,IF(M$10=$F139,$D139-SUM($G139:L139),0))</f>
        <v>57151.362662393862</v>
      </c>
      <c r="O139" s="10">
        <f>I139*PRODUCT($O$17:O$17)</f>
        <v>57665.724926355404</v>
      </c>
      <c r="P139" s="10">
        <f>J139*PRODUCT($O$17:P$17)</f>
        <v>58184.716450692591</v>
      </c>
      <c r="Q139" s="10">
        <f>K139*PRODUCT($O$17:Q$17)</f>
        <v>58708.378898748815</v>
      </c>
      <c r="R139" s="10">
        <f>L139*PRODUCT($O$17:R$17)</f>
        <v>59236.754308837546</v>
      </c>
      <c r="S139" s="10">
        <f>M139*PRODUCT($O$17:S$17)</f>
        <v>59769.88509761708</v>
      </c>
      <c r="U139" s="10">
        <f t="shared" si="11"/>
        <v>1989467.5099592614</v>
      </c>
      <c r="V139" s="10">
        <f t="shared" ref="V139:Y154" si="16">U139*P$17-P139</f>
        <v>1949188.0010982018</v>
      </c>
      <c r="W139" s="10">
        <f t="shared" si="16"/>
        <v>1908022.3142093366</v>
      </c>
      <c r="X139" s="10">
        <f t="shared" si="16"/>
        <v>1865957.760728383</v>
      </c>
      <c r="Y139" s="10">
        <f t="shared" si="16"/>
        <v>1822981.4954773211</v>
      </c>
    </row>
    <row r="140" spans="2:25" x14ac:dyDescent="0.2">
      <c r="B140" s="30">
        <f>'3) Input geactiveerde inflatie'!B127</f>
        <v>115</v>
      </c>
      <c r="C140" s="30">
        <f>'3) Input geactiveerde inflatie'!D127</f>
        <v>243496.35238107527</v>
      </c>
      <c r="D140" s="10">
        <f t="shared" si="12"/>
        <v>121748.17619053763</v>
      </c>
      <c r="E140" s="40">
        <f>'3) Input geactiveerde inflatie'!E127</f>
        <v>25.5</v>
      </c>
      <c r="F140" s="52">
        <f>'3) Input geactiveerde inflatie'!F127</f>
        <v>2047</v>
      </c>
      <c r="H140" s="54"/>
      <c r="I140" s="10">
        <f>IF(AND($F140&gt;I$10,$E140&gt;0),$D140/$E140,IF(I$10=$F140,$D140-SUM($G140:G140),0))</f>
        <v>4774.4382819818684</v>
      </c>
      <c r="J140" s="10">
        <f>IF(AND($F140&gt;J$10,$E140&gt;0),$D140/$E140,IF(J$10=$F140,$D140-SUM($G140:I140),0))</f>
        <v>4774.4382819818684</v>
      </c>
      <c r="K140" s="10">
        <f>IF(AND($F140&gt;K$10,$E140&gt;0),$D140/$E140,IF(K$10=$F140,$D140-SUM($G140:J140),0))</f>
        <v>4774.4382819818684</v>
      </c>
      <c r="L140" s="10">
        <f>IF(AND($F140&gt;L$10,$E140&gt;0),$D140/$E140,IF(L$10=$F140,$D140-SUM($G140:K140),0))</f>
        <v>4774.4382819818684</v>
      </c>
      <c r="M140" s="10">
        <f>IF(AND($F140&gt;M$10,$E140&gt;0),$D140/$E140,IF(M$10=$F140,$D140-SUM($G140:L140),0))</f>
        <v>4774.4382819818684</v>
      </c>
      <c r="O140" s="10">
        <f>I140*PRODUCT($O$17:O$17)</f>
        <v>4817.4082265197048</v>
      </c>
      <c r="P140" s="10">
        <f>J140*PRODUCT($O$17:P$17)</f>
        <v>4860.7649005583817</v>
      </c>
      <c r="Q140" s="10">
        <f>K140*PRODUCT($O$17:Q$17)</f>
        <v>4904.5117846634057</v>
      </c>
      <c r="R140" s="10">
        <f>L140*PRODUCT($O$17:R$17)</f>
        <v>4948.6523907253759</v>
      </c>
      <c r="S140" s="10">
        <f>M140*PRODUCT($O$17:S$17)</f>
        <v>4993.1902622419038</v>
      </c>
      <c r="U140" s="10">
        <f t="shared" si="11"/>
        <v>118026.50154973275</v>
      </c>
      <c r="V140" s="10">
        <f t="shared" si="16"/>
        <v>114227.97516312196</v>
      </c>
      <c r="W140" s="10">
        <f t="shared" si="16"/>
        <v>110351.51515492663</v>
      </c>
      <c r="X140" s="10">
        <f t="shared" si="16"/>
        <v>106396.02640059558</v>
      </c>
      <c r="Y140" s="10">
        <f t="shared" si="16"/>
        <v>102360.40037595903</v>
      </c>
    </row>
    <row r="141" spans="2:25" x14ac:dyDescent="0.2">
      <c r="B141" s="30">
        <f>'3) Input geactiveerde inflatie'!B128</f>
        <v>116</v>
      </c>
      <c r="C141" s="30">
        <f>'3) Input geactiveerde inflatie'!D128</f>
        <v>257950.75862938724</v>
      </c>
      <c r="D141" s="10">
        <f t="shared" si="12"/>
        <v>128975.37931469362</v>
      </c>
      <c r="E141" s="40">
        <f>'3) Input geactiveerde inflatie'!E128</f>
        <v>20.5</v>
      </c>
      <c r="F141" s="52">
        <f>'3) Input geactiveerde inflatie'!F128</f>
        <v>2042</v>
      </c>
      <c r="H141" s="54"/>
      <c r="I141" s="10">
        <f>IF(AND($F141&gt;I$10,$E141&gt;0),$D141/$E141,IF(I$10=$F141,$D141-SUM($G141:G141),0))</f>
        <v>6291.4819177899326</v>
      </c>
      <c r="J141" s="10">
        <f>IF(AND($F141&gt;J$10,$E141&gt;0),$D141/$E141,IF(J$10=$F141,$D141-SUM($G141:I141),0))</f>
        <v>6291.4819177899326</v>
      </c>
      <c r="K141" s="10">
        <f>IF(AND($F141&gt;K$10,$E141&gt;0),$D141/$E141,IF(K$10=$F141,$D141-SUM($G141:J141),0))</f>
        <v>6291.4819177899326</v>
      </c>
      <c r="L141" s="10">
        <f>IF(AND($F141&gt;L$10,$E141&gt;0),$D141/$E141,IF(L$10=$F141,$D141-SUM($G141:K141),0))</f>
        <v>6291.4819177899326</v>
      </c>
      <c r="M141" s="10">
        <f>IF(AND($F141&gt;M$10,$E141&gt;0),$D141/$E141,IF(M$10=$F141,$D141-SUM($G141:L141),0))</f>
        <v>6291.4819177899326</v>
      </c>
      <c r="O141" s="10">
        <f>I141*PRODUCT($O$17:O$17)</f>
        <v>6348.1052550500417</v>
      </c>
      <c r="P141" s="10">
        <f>J141*PRODUCT($O$17:P$17)</f>
        <v>6405.2382023454911</v>
      </c>
      <c r="Q141" s="10">
        <f>K141*PRODUCT($O$17:Q$17)</f>
        <v>6462.8853461665994</v>
      </c>
      <c r="R141" s="10">
        <f>L141*PRODUCT($O$17:R$17)</f>
        <v>6521.0513142820973</v>
      </c>
      <c r="S141" s="10">
        <f>M141*PRODUCT($O$17:S$17)</f>
        <v>6579.740776110636</v>
      </c>
      <c r="U141" s="10">
        <f t="shared" si="11"/>
        <v>123788.05247347581</v>
      </c>
      <c r="V141" s="10">
        <f t="shared" si="16"/>
        <v>118496.90674339159</v>
      </c>
      <c r="W141" s="10">
        <f t="shared" si="16"/>
        <v>113100.4935579155</v>
      </c>
      <c r="X141" s="10">
        <f t="shared" si="16"/>
        <v>107597.34668565463</v>
      </c>
      <c r="Y141" s="10">
        <f t="shared" si="16"/>
        <v>101985.98202971488</v>
      </c>
    </row>
    <row r="142" spans="2:25" x14ac:dyDescent="0.2">
      <c r="B142" s="30">
        <f>'3) Input geactiveerde inflatie'!B129</f>
        <v>117</v>
      </c>
      <c r="C142" s="30">
        <f>'3) Input geactiveerde inflatie'!D129</f>
        <v>10026.844327080369</v>
      </c>
      <c r="D142" s="10">
        <f t="shared" si="12"/>
        <v>5013.4221635401846</v>
      </c>
      <c r="E142" s="40">
        <f>'3) Input geactiveerde inflatie'!E129</f>
        <v>5.5</v>
      </c>
      <c r="F142" s="52">
        <f>'3) Input geactiveerde inflatie'!F129</f>
        <v>2027</v>
      </c>
      <c r="H142" s="54"/>
      <c r="I142" s="10">
        <f>IF(AND($F142&gt;I$10,$E142&gt;0),$D142/$E142,IF(I$10=$F142,$D142-SUM($G142:G142),0))</f>
        <v>911.53130246185174</v>
      </c>
      <c r="J142" s="10">
        <f>IF(AND($F142&gt;J$10,$E142&gt;0),$D142/$E142,IF(J$10=$F142,$D142-SUM($G142:I142),0))</f>
        <v>911.53130246185174</v>
      </c>
      <c r="K142" s="10">
        <f>IF(AND($F142&gt;K$10,$E142&gt;0),$D142/$E142,IF(K$10=$F142,$D142-SUM($G142:J142),0))</f>
        <v>911.53130246185174</v>
      </c>
      <c r="L142" s="10">
        <f>IF(AND($F142&gt;L$10,$E142&gt;0),$D142/$E142,IF(L$10=$F142,$D142-SUM($G142:K142),0))</f>
        <v>911.53130246185174</v>
      </c>
      <c r="M142" s="10">
        <f>IF(AND($F142&gt;M$10,$E142&gt;0),$D142/$E142,IF(M$10=$F142,$D142-SUM($G142:L142),0))</f>
        <v>911.53130246185174</v>
      </c>
      <c r="O142" s="10">
        <f>I142*PRODUCT($O$17:O$17)</f>
        <v>919.73508418400831</v>
      </c>
      <c r="P142" s="10">
        <f>J142*PRODUCT($O$17:P$17)</f>
        <v>928.01269994166432</v>
      </c>
      <c r="Q142" s="10">
        <f>K142*PRODUCT($O$17:Q$17)</f>
        <v>936.36481424113913</v>
      </c>
      <c r="R142" s="10">
        <f>L142*PRODUCT($O$17:R$17)</f>
        <v>944.79209756930925</v>
      </c>
      <c r="S142" s="10">
        <f>M142*PRODUCT($O$17:S$17)</f>
        <v>953.29522644743292</v>
      </c>
      <c r="U142" s="10">
        <f t="shared" si="11"/>
        <v>4138.8078788280382</v>
      </c>
      <c r="V142" s="10">
        <f t="shared" si="16"/>
        <v>3248.044449795826</v>
      </c>
      <c r="W142" s="10">
        <f t="shared" si="16"/>
        <v>2340.9120356028488</v>
      </c>
      <c r="X142" s="10">
        <f t="shared" si="16"/>
        <v>1417.1881463539653</v>
      </c>
      <c r="Y142" s="10">
        <f t="shared" si="16"/>
        <v>476.64761322371783</v>
      </c>
    </row>
    <row r="143" spans="2:25" x14ac:dyDescent="0.2">
      <c r="B143" s="30">
        <f>'3) Input geactiveerde inflatie'!B130</f>
        <v>118</v>
      </c>
      <c r="C143" s="30">
        <f>'3) Input geactiveerde inflatie'!D130</f>
        <v>5603.5663277381391</v>
      </c>
      <c r="D143" s="10">
        <f t="shared" si="12"/>
        <v>2801.7831638690695</v>
      </c>
      <c r="E143" s="40">
        <f>'3) Input geactiveerde inflatie'!E130</f>
        <v>0.5</v>
      </c>
      <c r="F143" s="52">
        <f>'3) Input geactiveerde inflatie'!F130</f>
        <v>2022</v>
      </c>
      <c r="H143" s="54"/>
      <c r="I143" s="10">
        <f>IF(AND($F143&gt;I$10,$E143&gt;0),$D143/$E143,IF(I$10=$F143,$D143-SUM($G143:G143),0))</f>
        <v>2801.7831638690695</v>
      </c>
      <c r="J143" s="10">
        <f>IF(AND($F143&gt;J$10,$E143&gt;0),$D143/$E143,IF(J$10=$F143,$D143-SUM($G143:I143),0))</f>
        <v>0</v>
      </c>
      <c r="K143" s="10">
        <f>IF(AND($F143&gt;K$10,$E143&gt;0),$D143/$E143,IF(K$10=$F143,$D143-SUM($G143:J143),0))</f>
        <v>0</v>
      </c>
      <c r="L143" s="10">
        <f>IF(AND($F143&gt;L$10,$E143&gt;0),$D143/$E143,IF(L$10=$F143,$D143-SUM($G143:K143),0))</f>
        <v>0</v>
      </c>
      <c r="M143" s="10">
        <f>IF(AND($F143&gt;M$10,$E143&gt;0),$D143/$E143,IF(M$10=$F143,$D143-SUM($G143:L143),0))</f>
        <v>0</v>
      </c>
      <c r="O143" s="10">
        <f>I143*PRODUCT($O$17:O$17)</f>
        <v>2826.999212343891</v>
      </c>
      <c r="P143" s="10">
        <f>J143*PRODUCT($O$17:P$17)</f>
        <v>0</v>
      </c>
      <c r="Q143" s="10">
        <f>K143*PRODUCT($O$17:Q$17)</f>
        <v>0</v>
      </c>
      <c r="R143" s="10">
        <f>L143*PRODUCT($O$17:R$17)</f>
        <v>0</v>
      </c>
      <c r="S143" s="10">
        <f>M143*PRODUCT($O$17:S$17)</f>
        <v>0</v>
      </c>
      <c r="U143" s="10">
        <f t="shared" si="11"/>
        <v>0</v>
      </c>
      <c r="V143" s="10">
        <f t="shared" si="16"/>
        <v>0</v>
      </c>
      <c r="W143" s="10">
        <f t="shared" si="16"/>
        <v>0</v>
      </c>
      <c r="X143" s="10">
        <f t="shared" si="16"/>
        <v>0</v>
      </c>
      <c r="Y143" s="10">
        <f t="shared" si="16"/>
        <v>0</v>
      </c>
    </row>
    <row r="144" spans="2:25" x14ac:dyDescent="0.2">
      <c r="B144" s="30">
        <f>'3) Input geactiveerde inflatie'!B131</f>
        <v>119</v>
      </c>
      <c r="C144" s="30">
        <f>'3) Input geactiveerde inflatie'!D131</f>
        <v>191310.46500873426</v>
      </c>
      <c r="D144" s="10">
        <f t="shared" si="12"/>
        <v>95655.23250436713</v>
      </c>
      <c r="E144" s="40">
        <f>'3) Input geactiveerde inflatie'!E131</f>
        <v>0</v>
      </c>
      <c r="F144" s="52">
        <f>'3) Input geactiveerde inflatie'!F131</f>
        <v>2017</v>
      </c>
      <c r="H144" s="54"/>
      <c r="I144" s="10">
        <f>IF(AND($F144&gt;I$10,$E144&gt;0),$D144/$E144,IF(I$10=$F144,$D144-SUM($G144:G144),0))</f>
        <v>0</v>
      </c>
      <c r="J144" s="10">
        <f>IF(AND($F144&gt;J$10,$E144&gt;0),$D144/$E144,IF(J$10=$F144,$D144-SUM($G144:I144),0))</f>
        <v>0</v>
      </c>
      <c r="K144" s="10">
        <f>IF(AND($F144&gt;K$10,$E144&gt;0),$D144/$E144,IF(K$10=$F144,$D144-SUM($G144:J144),0))</f>
        <v>0</v>
      </c>
      <c r="L144" s="10">
        <f>IF(AND($F144&gt;L$10,$E144&gt;0),$D144/$E144,IF(L$10=$F144,$D144-SUM($G144:K144),0))</f>
        <v>0</v>
      </c>
      <c r="M144" s="10">
        <f>IF(AND($F144&gt;M$10,$E144&gt;0),$D144/$E144,IF(M$10=$F144,$D144-SUM($G144:L144),0))</f>
        <v>0</v>
      </c>
      <c r="O144" s="10">
        <f>I144*PRODUCT($O$17:O$17)</f>
        <v>0</v>
      </c>
      <c r="P144" s="10">
        <f>J144*PRODUCT($O$17:P$17)</f>
        <v>0</v>
      </c>
      <c r="Q144" s="10">
        <f>K144*PRODUCT($O$17:Q$17)</f>
        <v>0</v>
      </c>
      <c r="R144" s="10">
        <f>L144*PRODUCT($O$17:R$17)</f>
        <v>0</v>
      </c>
      <c r="S144" s="10">
        <f>M144*PRODUCT($O$17:S$17)</f>
        <v>0</v>
      </c>
      <c r="U144" s="10">
        <f t="shared" si="11"/>
        <v>96516.129596906423</v>
      </c>
      <c r="V144" s="10">
        <f t="shared" si="16"/>
        <v>97384.774763278576</v>
      </c>
      <c r="W144" s="10">
        <f t="shared" si="16"/>
        <v>98261.237736148076</v>
      </c>
      <c r="X144" s="10">
        <f t="shared" si="16"/>
        <v>99145.588875773392</v>
      </c>
      <c r="Y144" s="10">
        <f t="shared" si="16"/>
        <v>100037.89917565534</v>
      </c>
    </row>
    <row r="145" spans="1:25" x14ac:dyDescent="0.2">
      <c r="B145" s="30">
        <f>'3) Input geactiveerde inflatie'!B132</f>
        <v>120</v>
      </c>
      <c r="C145" s="30">
        <f>'3) Input geactiveerde inflatie'!D132</f>
        <v>6929789.3156255931</v>
      </c>
      <c r="D145" s="10">
        <f t="shared" si="12"/>
        <v>3464894.6578127965</v>
      </c>
      <c r="E145" s="40">
        <f>'3) Input geactiveerde inflatie'!E132</f>
        <v>46.5</v>
      </c>
      <c r="F145" s="52">
        <f>'3) Input geactiveerde inflatie'!F132</f>
        <v>2068</v>
      </c>
      <c r="H145" s="54"/>
      <c r="I145" s="10">
        <f>IF(AND($F145&gt;I$10,$E145&gt;0),$D145/$E145,IF(I$10=$F145,$D145-SUM($G145:G145),0))</f>
        <v>74513.863608877349</v>
      </c>
      <c r="J145" s="10">
        <f>IF(AND($F145&gt;J$10,$E145&gt;0),$D145/$E145,IF(J$10=$F145,$D145-SUM($G145:I145),0))</f>
        <v>74513.863608877349</v>
      </c>
      <c r="K145" s="10">
        <f>IF(AND($F145&gt;K$10,$E145&gt;0),$D145/$E145,IF(K$10=$F145,$D145-SUM($G145:J145),0))</f>
        <v>74513.863608877349</v>
      </c>
      <c r="L145" s="10">
        <f>IF(AND($F145&gt;L$10,$E145&gt;0),$D145/$E145,IF(L$10=$F145,$D145-SUM($G145:K145),0))</f>
        <v>74513.863608877349</v>
      </c>
      <c r="M145" s="10">
        <f>IF(AND($F145&gt;M$10,$E145&gt;0),$D145/$E145,IF(M$10=$F145,$D145-SUM($G145:L145),0))</f>
        <v>74513.863608877349</v>
      </c>
      <c r="O145" s="10">
        <f>I145*PRODUCT($O$17:O$17)</f>
        <v>75184.488381357238</v>
      </c>
      <c r="P145" s="10">
        <f>J145*PRODUCT($O$17:P$17)</f>
        <v>75861.148776789443</v>
      </c>
      <c r="Q145" s="10">
        <f>K145*PRODUCT($O$17:Q$17)</f>
        <v>76543.899115780543</v>
      </c>
      <c r="R145" s="10">
        <f>L145*PRODUCT($O$17:R$17)</f>
        <v>77232.794207822546</v>
      </c>
      <c r="S145" s="10">
        <f>M145*PRODUCT($O$17:S$17)</f>
        <v>77927.889355692954</v>
      </c>
      <c r="U145" s="10">
        <f t="shared" si="11"/>
        <v>3420894.2213517539</v>
      </c>
      <c r="V145" s="10">
        <f t="shared" si="16"/>
        <v>3375821.1205671295</v>
      </c>
      <c r="W145" s="10">
        <f t="shared" si="16"/>
        <v>3329659.611536453</v>
      </c>
      <c r="X145" s="10">
        <f t="shared" si="16"/>
        <v>3282393.7538324581</v>
      </c>
      <c r="Y145" s="10">
        <f t="shared" si="16"/>
        <v>3234007.4082612568</v>
      </c>
    </row>
    <row r="146" spans="1:25" x14ac:dyDescent="0.2">
      <c r="B146" s="30">
        <f>'3) Input geactiveerde inflatie'!B133</f>
        <v>121</v>
      </c>
      <c r="C146" s="30">
        <f>'3) Input geactiveerde inflatie'!D133</f>
        <v>3609700.1251531318</v>
      </c>
      <c r="D146" s="10">
        <f t="shared" si="12"/>
        <v>1804850.0625765659</v>
      </c>
      <c r="E146" s="40">
        <f>'3) Input geactiveerde inflatie'!E133</f>
        <v>36.5</v>
      </c>
      <c r="F146" s="52">
        <f>'3) Input geactiveerde inflatie'!F133</f>
        <v>2058</v>
      </c>
      <c r="H146" s="54"/>
      <c r="I146" s="10">
        <f>IF(AND($F146&gt;I$10,$E146&gt;0),$D146/$E146,IF(I$10=$F146,$D146-SUM($G146:G146),0))</f>
        <v>49447.946919905917</v>
      </c>
      <c r="J146" s="10">
        <f>IF(AND($F146&gt;J$10,$E146&gt;0),$D146/$E146,IF(J$10=$F146,$D146-SUM($G146:I146),0))</f>
        <v>49447.946919905917</v>
      </c>
      <c r="K146" s="10">
        <f>IF(AND($F146&gt;K$10,$E146&gt;0),$D146/$E146,IF(K$10=$F146,$D146-SUM($G146:J146),0))</f>
        <v>49447.946919905917</v>
      </c>
      <c r="L146" s="10">
        <f>IF(AND($F146&gt;L$10,$E146&gt;0),$D146/$E146,IF(L$10=$F146,$D146-SUM($G146:K146),0))</f>
        <v>49447.946919905917</v>
      </c>
      <c r="M146" s="10">
        <f>IF(AND($F146&gt;M$10,$E146&gt;0),$D146/$E146,IF(M$10=$F146,$D146-SUM($G146:L146),0))</f>
        <v>49447.946919905917</v>
      </c>
      <c r="O146" s="10">
        <f>I146*PRODUCT($O$17:O$17)</f>
        <v>49892.978442185064</v>
      </c>
      <c r="P146" s="10">
        <f>J146*PRODUCT($O$17:P$17)</f>
        <v>50342.015248164724</v>
      </c>
      <c r="Q146" s="10">
        <f>K146*PRODUCT($O$17:Q$17)</f>
        <v>50795.093385398199</v>
      </c>
      <c r="R146" s="10">
        <f>L146*PRODUCT($O$17:R$17)</f>
        <v>51252.249225866777</v>
      </c>
      <c r="S146" s="10">
        <f>M146*PRODUCT($O$17:S$17)</f>
        <v>51713.519468899576</v>
      </c>
      <c r="U146" s="10">
        <f t="shared" si="11"/>
        <v>1771200.7346975696</v>
      </c>
      <c r="V146" s="10">
        <f t="shared" si="16"/>
        <v>1736799.5260616827</v>
      </c>
      <c r="W146" s="10">
        <f t="shared" si="16"/>
        <v>1701635.6284108395</v>
      </c>
      <c r="X146" s="10">
        <f t="shared" si="16"/>
        <v>1665698.0998406701</v>
      </c>
      <c r="Y146" s="10">
        <f t="shared" si="16"/>
        <v>1628975.8632703363</v>
      </c>
    </row>
    <row r="147" spans="1:25" s="5" customFormat="1" x14ac:dyDescent="0.2">
      <c r="A147" s="2"/>
      <c r="B147" s="30">
        <f>'3) Input geactiveerde inflatie'!B134</f>
        <v>122</v>
      </c>
      <c r="C147" s="30">
        <f>'3) Input geactiveerde inflatie'!D134</f>
        <v>113896.54975196812</v>
      </c>
      <c r="D147" s="10">
        <f t="shared" si="12"/>
        <v>56948.274875984062</v>
      </c>
      <c r="E147" s="40">
        <f>'3) Input geactiveerde inflatie'!E134</f>
        <v>26.5</v>
      </c>
      <c r="F147" s="52">
        <f>'3) Input geactiveerde inflatie'!F134</f>
        <v>2048</v>
      </c>
      <c r="G147" s="2"/>
      <c r="H147" s="54"/>
      <c r="I147" s="10">
        <f>IF(AND($F147&gt;I$10,$E147&gt;0),$D147/$E147,IF(I$10=$F147,$D147-SUM($G147:G147),0))</f>
        <v>2148.9915047541153</v>
      </c>
      <c r="J147" s="10">
        <f>IF(AND($F147&gt;J$10,$E147&gt;0),$D147/$E147,IF(J$10=$F147,$D147-SUM($G147:I147),0))</f>
        <v>2148.9915047541153</v>
      </c>
      <c r="K147" s="10">
        <f>IF(AND($F147&gt;K$10,$E147&gt;0),$D147/$E147,IF(K$10=$F147,$D147-SUM($G147:J147),0))</f>
        <v>2148.9915047541153</v>
      </c>
      <c r="L147" s="10">
        <f>IF(AND($F147&gt;L$10,$E147&gt;0),$D147/$E147,IF(L$10=$F147,$D147-SUM($G147:K147),0))</f>
        <v>2148.9915047541153</v>
      </c>
      <c r="M147" s="10">
        <f>IF(AND($F147&gt;M$10,$E147&gt;0),$D147/$E147,IF(M$10=$F147,$D147-SUM($G147:L147),0))</f>
        <v>2148.9915047541153</v>
      </c>
      <c r="N147" s="2"/>
      <c r="O147" s="10">
        <f>I147*PRODUCT($O$17:O$17)</f>
        <v>2168.332428296902</v>
      </c>
      <c r="P147" s="10">
        <f>J147*PRODUCT($O$17:P$17)</f>
        <v>2187.8474201515742</v>
      </c>
      <c r="Q147" s="10">
        <f>K147*PRODUCT($O$17:Q$17)</f>
        <v>2207.538046932938</v>
      </c>
      <c r="R147" s="10">
        <f>L147*PRODUCT($O$17:R$17)</f>
        <v>2227.4058893553338</v>
      </c>
      <c r="S147" s="10">
        <f>M147*PRODUCT($O$17:S$17)</f>
        <v>2247.4525423595319</v>
      </c>
      <c r="T147" s="2"/>
      <c r="U147" s="10">
        <f t="shared" si="11"/>
        <v>55292.476921571011</v>
      </c>
      <c r="V147" s="10">
        <f t="shared" si="16"/>
        <v>53602.261793713573</v>
      </c>
      <c r="W147" s="10">
        <f t="shared" si="16"/>
        <v>51877.144102924052</v>
      </c>
      <c r="X147" s="10">
        <f t="shared" si="16"/>
        <v>50116.632510495023</v>
      </c>
      <c r="Y147" s="10">
        <f t="shared" si="16"/>
        <v>48320.229660729943</v>
      </c>
    </row>
    <row r="148" spans="1:25" s="5" customFormat="1" x14ac:dyDescent="0.2">
      <c r="A148" s="2"/>
      <c r="B148" s="30">
        <f>'3) Input geactiveerde inflatie'!B135</f>
        <v>123</v>
      </c>
      <c r="C148" s="30">
        <f>'3) Input geactiveerde inflatie'!D135</f>
        <v>191133.56426721718</v>
      </c>
      <c r="D148" s="10">
        <f t="shared" si="12"/>
        <v>95566.782133608591</v>
      </c>
      <c r="E148" s="40">
        <f>'3) Input geactiveerde inflatie'!E135</f>
        <v>21.5</v>
      </c>
      <c r="F148" s="52">
        <f>'3) Input geactiveerde inflatie'!F135</f>
        <v>2043</v>
      </c>
      <c r="G148" s="2"/>
      <c r="H148" s="54"/>
      <c r="I148" s="10">
        <f>IF(AND($F148&gt;I$10,$E148&gt;0),$D148/$E148,IF(I$10=$F148,$D148-SUM($G148:G148),0))</f>
        <v>4444.9666108655156</v>
      </c>
      <c r="J148" s="10">
        <f>IF(AND($F148&gt;J$10,$E148&gt;0),$D148/$E148,IF(J$10=$F148,$D148-SUM($G148:I148),0))</f>
        <v>4444.9666108655156</v>
      </c>
      <c r="K148" s="10">
        <f>IF(AND($F148&gt;K$10,$E148&gt;0),$D148/$E148,IF(K$10=$F148,$D148-SUM($G148:J148),0))</f>
        <v>4444.9666108655156</v>
      </c>
      <c r="L148" s="10">
        <f>IF(AND($F148&gt;L$10,$E148&gt;0),$D148/$E148,IF(L$10=$F148,$D148-SUM($G148:K148),0))</f>
        <v>4444.9666108655156</v>
      </c>
      <c r="M148" s="10">
        <f>IF(AND($F148&gt;M$10,$E148&gt;0),$D148/$E148,IF(M$10=$F148,$D148-SUM($G148:L148),0))</f>
        <v>4444.9666108655156</v>
      </c>
      <c r="N148" s="2"/>
      <c r="O148" s="10">
        <f>I148*PRODUCT($O$17:O$17)</f>
        <v>4484.9713103633048</v>
      </c>
      <c r="P148" s="10">
        <f>J148*PRODUCT($O$17:P$17)</f>
        <v>4525.3360521565737</v>
      </c>
      <c r="Q148" s="10">
        <f>K148*PRODUCT($O$17:Q$17)</f>
        <v>4566.0640766259821</v>
      </c>
      <c r="R148" s="10">
        <f>L148*PRODUCT($O$17:R$17)</f>
        <v>4607.158653315616</v>
      </c>
      <c r="S148" s="10">
        <f>M148*PRODUCT($O$17:S$17)</f>
        <v>4648.6230811954556</v>
      </c>
      <c r="T148" s="2"/>
      <c r="U148" s="10">
        <f t="shared" si="11"/>
        <v>91941.911862447741</v>
      </c>
      <c r="V148" s="10">
        <f t="shared" si="16"/>
        <v>88244.053017053186</v>
      </c>
      <c r="W148" s="10">
        <f t="shared" si="16"/>
        <v>84472.18541758068</v>
      </c>
      <c r="X148" s="10">
        <f t="shared" si="16"/>
        <v>80625.276433023275</v>
      </c>
      <c r="Y148" s="10">
        <f t="shared" si="16"/>
        <v>76702.280839725019</v>
      </c>
    </row>
    <row r="149" spans="1:25" s="5" customFormat="1" x14ac:dyDescent="0.2">
      <c r="A149" s="2"/>
      <c r="B149" s="30">
        <f>'3) Input geactiveerde inflatie'!B136</f>
        <v>124</v>
      </c>
      <c r="C149" s="30">
        <f>'3) Input geactiveerde inflatie'!D136</f>
        <v>27810.173707353417</v>
      </c>
      <c r="D149" s="10">
        <f t="shared" si="12"/>
        <v>13905.086853676708</v>
      </c>
      <c r="E149" s="40">
        <f>'3) Input geactiveerde inflatie'!E136</f>
        <v>6.5</v>
      </c>
      <c r="F149" s="52">
        <f>'3) Input geactiveerde inflatie'!F136</f>
        <v>2028</v>
      </c>
      <c r="G149" s="2"/>
      <c r="H149" s="54"/>
      <c r="I149" s="10">
        <f>IF(AND($F149&gt;I$10,$E149&gt;0),$D149/$E149,IF(I$10=$F149,$D149-SUM($G149:G149),0))</f>
        <v>2139.2441313348781</v>
      </c>
      <c r="J149" s="10">
        <f>IF(AND($F149&gt;J$10,$E149&gt;0),$D149/$E149,IF(J$10=$F149,$D149-SUM($G149:I149),0))</f>
        <v>2139.2441313348781</v>
      </c>
      <c r="K149" s="10">
        <f>IF(AND($F149&gt;K$10,$E149&gt;0),$D149/$E149,IF(K$10=$F149,$D149-SUM($G149:J149),0))</f>
        <v>2139.2441313348781</v>
      </c>
      <c r="L149" s="10">
        <f>IF(AND($F149&gt;L$10,$E149&gt;0),$D149/$E149,IF(L$10=$F149,$D149-SUM($G149:K149),0))</f>
        <v>2139.2441313348781</v>
      </c>
      <c r="M149" s="10">
        <f>IF(AND($F149&gt;M$10,$E149&gt;0),$D149/$E149,IF(M$10=$F149,$D149-SUM($G149:L149),0))</f>
        <v>2139.2441313348781</v>
      </c>
      <c r="N149" s="2"/>
      <c r="O149" s="10">
        <f>I149*PRODUCT($O$17:O$17)</f>
        <v>2158.4973285168917</v>
      </c>
      <c r="P149" s="10">
        <f>J149*PRODUCT($O$17:P$17)</f>
        <v>2177.9238044735434</v>
      </c>
      <c r="Q149" s="10">
        <f>K149*PRODUCT($O$17:Q$17)</f>
        <v>2197.5251187138051</v>
      </c>
      <c r="R149" s="10">
        <f>L149*PRODUCT($O$17:R$17)</f>
        <v>2217.3028447822289</v>
      </c>
      <c r="S149" s="10">
        <f>M149*PRODUCT($O$17:S$17)</f>
        <v>2237.2585703852692</v>
      </c>
      <c r="T149" s="2"/>
      <c r="U149" s="10">
        <f t="shared" si="11"/>
        <v>11871.735306842907</v>
      </c>
      <c r="V149" s="10">
        <f t="shared" si="16"/>
        <v>9800.6571201309489</v>
      </c>
      <c r="W149" s="10">
        <f t="shared" si="16"/>
        <v>7691.3379154983213</v>
      </c>
      <c r="X149" s="10">
        <f t="shared" si="16"/>
        <v>5543.2571119555769</v>
      </c>
      <c r="Y149" s="10">
        <f t="shared" si="16"/>
        <v>3355.8878555779074</v>
      </c>
    </row>
    <row r="150" spans="1:25" s="5" customFormat="1" x14ac:dyDescent="0.2">
      <c r="A150" s="2"/>
      <c r="B150" s="30">
        <f>'3) Input geactiveerde inflatie'!B137</f>
        <v>125</v>
      </c>
      <c r="C150" s="30">
        <f>'3) Input geactiveerde inflatie'!D137</f>
        <v>48365.159767395817</v>
      </c>
      <c r="D150" s="10">
        <f t="shared" si="12"/>
        <v>24182.579883697908</v>
      </c>
      <c r="E150" s="40">
        <f>'3) Input geactiveerde inflatie'!E137</f>
        <v>1.5</v>
      </c>
      <c r="F150" s="52">
        <f>'3) Input geactiveerde inflatie'!F137</f>
        <v>2023</v>
      </c>
      <c r="G150" s="2"/>
      <c r="H150" s="54"/>
      <c r="I150" s="10">
        <f>IF(AND($F150&gt;I$10,$E150&gt;0),$D150/$E150,IF(I$10=$F150,$D150-SUM($G150:G150),0))</f>
        <v>16121.719922465272</v>
      </c>
      <c r="J150" s="10">
        <f>IF(AND($F150&gt;J$10,$E150&gt;0),$D150/$E150,IF(J$10=$F150,$D150-SUM($G150:I150),0))</f>
        <v>8060.8599612326361</v>
      </c>
      <c r="K150" s="10">
        <f>IF(AND($F150&gt;K$10,$E150&gt;0),$D150/$E150,IF(K$10=$F150,$D150-SUM($G150:J150),0))</f>
        <v>0</v>
      </c>
      <c r="L150" s="10">
        <f>IF(AND($F150&gt;L$10,$E150&gt;0),$D150/$E150,IF(L$10=$F150,$D150-SUM($G150:K150),0))</f>
        <v>0</v>
      </c>
      <c r="M150" s="10">
        <f>IF(AND($F150&gt;M$10,$E150&gt;0),$D150/$E150,IF(M$10=$F150,$D150-SUM($G150:L150),0))</f>
        <v>0</v>
      </c>
      <c r="N150" s="2"/>
      <c r="O150" s="10">
        <f>I150*PRODUCT($O$17:O$17)</f>
        <v>16266.815401767459</v>
      </c>
      <c r="P150" s="10">
        <f>J150*PRODUCT($O$17:P$17)</f>
        <v>8206.6083701916814</v>
      </c>
      <c r="Q150" s="10">
        <f>K150*PRODUCT($O$17:Q$17)</f>
        <v>0</v>
      </c>
      <c r="R150" s="10">
        <f>L150*PRODUCT($O$17:R$17)</f>
        <v>0</v>
      </c>
      <c r="S150" s="10">
        <f>M150*PRODUCT($O$17:S$17)</f>
        <v>0</v>
      </c>
      <c r="T150" s="2"/>
      <c r="U150" s="10">
        <f t="shared" si="11"/>
        <v>8133.4077008837285</v>
      </c>
      <c r="V150" s="10">
        <f t="shared" si="16"/>
        <v>0</v>
      </c>
      <c r="W150" s="10">
        <f t="shared" si="16"/>
        <v>0</v>
      </c>
      <c r="X150" s="10">
        <f t="shared" si="16"/>
        <v>0</v>
      </c>
      <c r="Y150" s="10">
        <f t="shared" si="16"/>
        <v>0</v>
      </c>
    </row>
    <row r="151" spans="1:25" s="5" customFormat="1" x14ac:dyDescent="0.2">
      <c r="A151" s="2"/>
      <c r="B151" s="30">
        <f>'3) Input geactiveerde inflatie'!B138</f>
        <v>126</v>
      </c>
      <c r="C151" s="30">
        <f>'3) Input geactiveerde inflatie'!D138</f>
        <v>144710.14846454747</v>
      </c>
      <c r="D151" s="10">
        <f t="shared" si="12"/>
        <v>72355.074232273735</v>
      </c>
      <c r="E151" s="40">
        <f>'3) Input geactiveerde inflatie'!E138</f>
        <v>0</v>
      </c>
      <c r="F151" s="52">
        <f>'3) Input geactiveerde inflatie'!F138</f>
        <v>2018</v>
      </c>
      <c r="G151" s="2"/>
      <c r="H151" s="54"/>
      <c r="I151" s="10">
        <f>IF(AND($F151&gt;I$10,$E151&gt;0),$D151/$E151,IF(I$10=$F151,$D151-SUM($G151:G151),0))</f>
        <v>0</v>
      </c>
      <c r="J151" s="10">
        <f>IF(AND($F151&gt;J$10,$E151&gt;0),$D151/$E151,IF(J$10=$F151,$D151-SUM($G151:I151),0))</f>
        <v>0</v>
      </c>
      <c r="K151" s="10">
        <f>IF(AND($F151&gt;K$10,$E151&gt;0),$D151/$E151,IF(K$10=$F151,$D151-SUM($G151:J151),0))</f>
        <v>0</v>
      </c>
      <c r="L151" s="10">
        <f>IF(AND($F151&gt;L$10,$E151&gt;0),$D151/$E151,IF(L$10=$F151,$D151-SUM($G151:K151),0))</f>
        <v>0</v>
      </c>
      <c r="M151" s="10">
        <f>IF(AND($F151&gt;M$10,$E151&gt;0),$D151/$E151,IF(M$10=$F151,$D151-SUM($G151:L151),0))</f>
        <v>0</v>
      </c>
      <c r="N151" s="2"/>
      <c r="O151" s="10">
        <f>I151*PRODUCT($O$17:O$17)</f>
        <v>0</v>
      </c>
      <c r="P151" s="10">
        <f>J151*PRODUCT($O$17:P$17)</f>
        <v>0</v>
      </c>
      <c r="Q151" s="10">
        <f>K151*PRODUCT($O$17:Q$17)</f>
        <v>0</v>
      </c>
      <c r="R151" s="10">
        <f>L151*PRODUCT($O$17:R$17)</f>
        <v>0</v>
      </c>
      <c r="S151" s="10">
        <f>M151*PRODUCT($O$17:S$17)</f>
        <v>0</v>
      </c>
      <c r="T151" s="2"/>
      <c r="U151" s="10">
        <f t="shared" si="11"/>
        <v>73006.26990036419</v>
      </c>
      <c r="V151" s="10">
        <f t="shared" si="16"/>
        <v>73663.326329467454</v>
      </c>
      <c r="W151" s="10">
        <f t="shared" si="16"/>
        <v>74326.296266432648</v>
      </c>
      <c r="X151" s="10">
        <f t="shared" si="16"/>
        <v>74995.232932830535</v>
      </c>
      <c r="Y151" s="10">
        <f t="shared" si="16"/>
        <v>75670.190029225996</v>
      </c>
    </row>
    <row r="152" spans="1:25" s="5" customFormat="1" x14ac:dyDescent="0.2">
      <c r="A152" s="2"/>
      <c r="B152" s="30">
        <f>'3) Input geactiveerde inflatie'!B139</f>
        <v>127</v>
      </c>
      <c r="C152" s="30">
        <f>'3) Input geactiveerde inflatie'!D139</f>
        <v>5447913.0468999892</v>
      </c>
      <c r="D152" s="10">
        <f t="shared" si="12"/>
        <v>2723956.5234499946</v>
      </c>
      <c r="E152" s="40">
        <f>'3) Input geactiveerde inflatie'!E139</f>
        <v>47.5</v>
      </c>
      <c r="F152" s="52">
        <f>'3) Input geactiveerde inflatie'!F139</f>
        <v>2069</v>
      </c>
      <c r="G152" s="2"/>
      <c r="H152" s="54"/>
      <c r="I152" s="10">
        <f>IF(AND($F152&gt;I$10,$E152&gt;0),$D152/$E152,IF(I$10=$F152,$D152-SUM($G152:G152),0))</f>
        <v>57346.453125263048</v>
      </c>
      <c r="J152" s="10">
        <f>IF(AND($F152&gt;J$10,$E152&gt;0),$D152/$E152,IF(J$10=$F152,$D152-SUM($G152:I152),0))</f>
        <v>57346.453125263048</v>
      </c>
      <c r="K152" s="10">
        <f>IF(AND($F152&gt;K$10,$E152&gt;0),$D152/$E152,IF(K$10=$F152,$D152-SUM($G152:J152),0))</f>
        <v>57346.453125263048</v>
      </c>
      <c r="L152" s="10">
        <f>IF(AND($F152&gt;L$10,$E152&gt;0),$D152/$E152,IF(L$10=$F152,$D152-SUM($G152:K152),0))</f>
        <v>57346.453125263048</v>
      </c>
      <c r="M152" s="10">
        <f>IF(AND($F152&gt;M$10,$E152&gt;0),$D152/$E152,IF(M$10=$F152,$D152-SUM($G152:L152),0))</f>
        <v>57346.453125263048</v>
      </c>
      <c r="N152" s="2"/>
      <c r="O152" s="10">
        <f>I152*PRODUCT($O$17:O$17)</f>
        <v>57862.571203390413</v>
      </c>
      <c r="P152" s="10">
        <f>J152*PRODUCT($O$17:P$17)</f>
        <v>58383.334344220915</v>
      </c>
      <c r="Q152" s="10">
        <f>K152*PRODUCT($O$17:Q$17)</f>
        <v>58908.784353318893</v>
      </c>
      <c r="R152" s="10">
        <f>L152*PRODUCT($O$17:R$17)</f>
        <v>59438.963412498757</v>
      </c>
      <c r="S152" s="10">
        <f>M152*PRODUCT($O$17:S$17)</f>
        <v>59973.914083211239</v>
      </c>
      <c r="T152" s="2"/>
      <c r="U152" s="10">
        <f t="shared" si="11"/>
        <v>2690609.5609576539</v>
      </c>
      <c r="V152" s="10">
        <f t="shared" si="16"/>
        <v>2656441.7126620519</v>
      </c>
      <c r="W152" s="10">
        <f t="shared" si="16"/>
        <v>2621440.9037226909</v>
      </c>
      <c r="X152" s="10">
        <f t="shared" si="16"/>
        <v>2585594.9084436963</v>
      </c>
      <c r="Y152" s="10">
        <f t="shared" si="16"/>
        <v>2548891.3485364779</v>
      </c>
    </row>
    <row r="153" spans="1:25" s="5" customFormat="1" x14ac:dyDescent="0.2">
      <c r="A153" s="2"/>
      <c r="B153" s="30">
        <f>'3) Input geactiveerde inflatie'!B140</f>
        <v>128</v>
      </c>
      <c r="C153" s="30">
        <f>'3) Input geactiveerde inflatie'!D140</f>
        <v>3719302.2059596479</v>
      </c>
      <c r="D153" s="10">
        <f t="shared" si="12"/>
        <v>1859651.1029798239</v>
      </c>
      <c r="E153" s="40">
        <f>'3) Input geactiveerde inflatie'!E140</f>
        <v>37.5</v>
      </c>
      <c r="F153" s="52">
        <f>'3) Input geactiveerde inflatie'!F140</f>
        <v>2059</v>
      </c>
      <c r="G153" s="2"/>
      <c r="H153" s="54"/>
      <c r="I153" s="10">
        <f>IF(AND($F153&gt;I$10,$E153&gt;0),$D153/$E153,IF(I$10=$F153,$D153-SUM($G153:G153),0))</f>
        <v>49590.696079461974</v>
      </c>
      <c r="J153" s="10">
        <f>IF(AND($F153&gt;J$10,$E153&gt;0),$D153/$E153,IF(J$10=$F153,$D153-SUM($G153:I153),0))</f>
        <v>49590.696079461974</v>
      </c>
      <c r="K153" s="10">
        <f>IF(AND($F153&gt;K$10,$E153&gt;0),$D153/$E153,IF(K$10=$F153,$D153-SUM($G153:J153),0))</f>
        <v>49590.696079461974</v>
      </c>
      <c r="L153" s="10">
        <f>IF(AND($F153&gt;L$10,$E153&gt;0),$D153/$E153,IF(L$10=$F153,$D153-SUM($G153:K153),0))</f>
        <v>49590.696079461974</v>
      </c>
      <c r="M153" s="10">
        <f>IF(AND($F153&gt;M$10,$E153&gt;0),$D153/$E153,IF(M$10=$F153,$D153-SUM($G153:L153),0))</f>
        <v>49590.696079461974</v>
      </c>
      <c r="N153" s="2"/>
      <c r="O153" s="10">
        <f>I153*PRODUCT($O$17:O$17)</f>
        <v>50037.012344177128</v>
      </c>
      <c r="P153" s="10">
        <f>J153*PRODUCT($O$17:P$17)</f>
        <v>50487.345455274713</v>
      </c>
      <c r="Q153" s="10">
        <f>K153*PRODUCT($O$17:Q$17)</f>
        <v>50941.731564372181</v>
      </c>
      <c r="R153" s="10">
        <f>L153*PRODUCT($O$17:R$17)</f>
        <v>51400.207148451518</v>
      </c>
      <c r="S153" s="10">
        <f>M153*PRODUCT($O$17:S$17)</f>
        <v>51862.809012787584</v>
      </c>
      <c r="T153" s="2"/>
      <c r="U153" s="10">
        <f t="shared" si="11"/>
        <v>1826350.950562465</v>
      </c>
      <c r="V153" s="10">
        <f t="shared" si="16"/>
        <v>1792300.7636622523</v>
      </c>
      <c r="W153" s="10">
        <f t="shared" si="16"/>
        <v>1757489.7389708403</v>
      </c>
      <c r="X153" s="10">
        <f t="shared" si="16"/>
        <v>1721906.9394731261</v>
      </c>
      <c r="Y153" s="10">
        <f t="shared" si="16"/>
        <v>1685541.2929155964</v>
      </c>
    </row>
    <row r="154" spans="1:25" s="5" customFormat="1" x14ac:dyDescent="0.2">
      <c r="A154" s="2"/>
      <c r="B154" s="30">
        <f>'3) Input geactiveerde inflatie'!B141</f>
        <v>129</v>
      </c>
      <c r="C154" s="30">
        <f>'3) Input geactiveerde inflatie'!D141</f>
        <v>314585.49686770327</v>
      </c>
      <c r="D154" s="10">
        <f t="shared" si="12"/>
        <v>157292.74843385164</v>
      </c>
      <c r="E154" s="40">
        <f>'3) Input geactiveerde inflatie'!E141</f>
        <v>27.5</v>
      </c>
      <c r="F154" s="52">
        <f>'3) Input geactiveerde inflatie'!F141</f>
        <v>2049</v>
      </c>
      <c r="G154" s="2"/>
      <c r="H154" s="54"/>
      <c r="I154" s="10">
        <f>IF(AND($F154&gt;I$10,$E154&gt;0),$D154/$E154,IF(I$10=$F154,$D154-SUM($G154:G154),0))</f>
        <v>5719.7363066855141</v>
      </c>
      <c r="J154" s="10">
        <f>IF(AND($F154&gt;J$10,$E154&gt;0),$D154/$E154,IF(J$10=$F154,$D154-SUM($G154:I154),0))</f>
        <v>5719.7363066855141</v>
      </c>
      <c r="K154" s="10">
        <f>IF(AND($F154&gt;K$10,$E154&gt;0),$D154/$E154,IF(K$10=$F154,$D154-SUM($G154:J154),0))</f>
        <v>5719.7363066855141</v>
      </c>
      <c r="L154" s="10">
        <f>IF(AND($F154&gt;L$10,$E154&gt;0),$D154/$E154,IF(L$10=$F154,$D154-SUM($G154:K154),0))</f>
        <v>5719.7363066855141</v>
      </c>
      <c r="M154" s="10">
        <f>IF(AND($F154&gt;M$10,$E154&gt;0),$D154/$E154,IF(M$10=$F154,$D154-SUM($G154:L154),0))</f>
        <v>5719.7363066855141</v>
      </c>
      <c r="N154" s="2"/>
      <c r="O154" s="10">
        <f>I154*PRODUCT($O$17:O$17)</f>
        <v>5771.2139334456833</v>
      </c>
      <c r="P154" s="10">
        <f>J154*PRODUCT($O$17:P$17)</f>
        <v>5823.154858846694</v>
      </c>
      <c r="Q154" s="10">
        <f>K154*PRODUCT($O$17:Q$17)</f>
        <v>5875.5632525763131</v>
      </c>
      <c r="R154" s="10">
        <f>L154*PRODUCT($O$17:R$17)</f>
        <v>5928.4433218494987</v>
      </c>
      <c r="S154" s="10">
        <f>M154*PRODUCT($O$17:S$17)</f>
        <v>5981.7993117461438</v>
      </c>
      <c r="T154" s="2"/>
      <c r="U154" s="10">
        <f t="shared" ref="U154:U217" si="17">D154*O$17-O154</f>
        <v>152937.16923631058</v>
      </c>
      <c r="V154" s="10">
        <f t="shared" si="16"/>
        <v>148490.44890059068</v>
      </c>
      <c r="W154" s="10">
        <f t="shared" si="16"/>
        <v>143951.29968811967</v>
      </c>
      <c r="X154" s="10">
        <f t="shared" si="16"/>
        <v>139318.41806346324</v>
      </c>
      <c r="Y154" s="10">
        <f t="shared" si="16"/>
        <v>134590.48451428826</v>
      </c>
    </row>
    <row r="155" spans="1:25" s="5" customFormat="1" x14ac:dyDescent="0.2">
      <c r="A155" s="2"/>
      <c r="B155" s="30">
        <f>'3) Input geactiveerde inflatie'!B142</f>
        <v>130</v>
      </c>
      <c r="C155" s="30">
        <f>'3) Input geactiveerde inflatie'!D142</f>
        <v>140255.81492037652</v>
      </c>
      <c r="D155" s="10">
        <f t="shared" ref="D155:D218" si="18">C155*$F$20</f>
        <v>70127.90746018826</v>
      </c>
      <c r="E155" s="40">
        <f>'3) Input geactiveerde inflatie'!E142</f>
        <v>22.5</v>
      </c>
      <c r="F155" s="52">
        <f>'3) Input geactiveerde inflatie'!F142</f>
        <v>2044</v>
      </c>
      <c r="G155" s="2"/>
      <c r="H155" s="54"/>
      <c r="I155" s="10">
        <f>IF(AND($F155&gt;I$10,$E155&gt;0),$D155/$E155,IF(I$10=$F155,$D155-SUM($G155:G155),0))</f>
        <v>3116.7958871194783</v>
      </c>
      <c r="J155" s="10">
        <f>IF(AND($F155&gt;J$10,$E155&gt;0),$D155/$E155,IF(J$10=$F155,$D155-SUM($G155:I155),0))</f>
        <v>3116.7958871194783</v>
      </c>
      <c r="K155" s="10">
        <f>IF(AND($F155&gt;K$10,$E155&gt;0),$D155/$E155,IF(K$10=$F155,$D155-SUM($G155:J155),0))</f>
        <v>3116.7958871194783</v>
      </c>
      <c r="L155" s="10">
        <f>IF(AND($F155&gt;L$10,$E155&gt;0),$D155/$E155,IF(L$10=$F155,$D155-SUM($G155:K155),0))</f>
        <v>3116.7958871194783</v>
      </c>
      <c r="M155" s="10">
        <f>IF(AND($F155&gt;M$10,$E155&gt;0),$D155/$E155,IF(M$10=$F155,$D155-SUM($G155:L155),0))</f>
        <v>3116.7958871194783</v>
      </c>
      <c r="N155" s="2"/>
      <c r="O155" s="10">
        <f>I155*PRODUCT($O$17:O$17)</f>
        <v>3144.8470501035531</v>
      </c>
      <c r="P155" s="10">
        <f>J155*PRODUCT($O$17:P$17)</f>
        <v>3173.1506735544849</v>
      </c>
      <c r="Q155" s="10">
        <f>K155*PRODUCT($O$17:Q$17)</f>
        <v>3201.7090296164747</v>
      </c>
      <c r="R155" s="10">
        <f>L155*PRODUCT($O$17:R$17)</f>
        <v>3230.5244108830225</v>
      </c>
      <c r="S155" s="10">
        <f>M155*PRODUCT($O$17:S$17)</f>
        <v>3259.5991305809694</v>
      </c>
      <c r="T155" s="2"/>
      <c r="U155" s="10">
        <f t="shared" si="17"/>
        <v>67614.211577226393</v>
      </c>
      <c r="V155" s="10">
        <f t="shared" ref="V155:Y170" si="19">U155*P$17-P155</f>
        <v>65049.588807866938</v>
      </c>
      <c r="W155" s="10">
        <f t="shared" si="19"/>
        <v>62433.326077521262</v>
      </c>
      <c r="X155" s="10">
        <f t="shared" si="19"/>
        <v>59764.701601335924</v>
      </c>
      <c r="Y155" s="10">
        <f t="shared" si="19"/>
        <v>57042.984785166977</v>
      </c>
    </row>
    <row r="156" spans="1:25" s="5" customFormat="1" x14ac:dyDescent="0.2">
      <c r="A156" s="2"/>
      <c r="B156" s="30">
        <f>'3) Input geactiveerde inflatie'!B143</f>
        <v>131</v>
      </c>
      <c r="C156" s="30">
        <f>'3) Input geactiveerde inflatie'!D143</f>
        <v>28516.106892709853</v>
      </c>
      <c r="D156" s="10">
        <f t="shared" si="18"/>
        <v>14258.053446354927</v>
      </c>
      <c r="E156" s="40">
        <f>'3) Input geactiveerde inflatie'!E143</f>
        <v>7.5</v>
      </c>
      <c r="F156" s="52">
        <f>'3) Input geactiveerde inflatie'!F143</f>
        <v>2029</v>
      </c>
      <c r="G156" s="2"/>
      <c r="H156" s="54"/>
      <c r="I156" s="10">
        <f>IF(AND($F156&gt;I$10,$E156&gt;0),$D156/$E156,IF(I$10=$F156,$D156-SUM($G156:G156),0))</f>
        <v>1901.0737928473236</v>
      </c>
      <c r="J156" s="10">
        <f>IF(AND($F156&gt;J$10,$E156&gt;0),$D156/$E156,IF(J$10=$F156,$D156-SUM($G156:I156),0))</f>
        <v>1901.0737928473236</v>
      </c>
      <c r="K156" s="10">
        <f>IF(AND($F156&gt;K$10,$E156&gt;0),$D156/$E156,IF(K$10=$F156,$D156-SUM($G156:J156),0))</f>
        <v>1901.0737928473236</v>
      </c>
      <c r="L156" s="10">
        <f>IF(AND($F156&gt;L$10,$E156&gt;0),$D156/$E156,IF(L$10=$F156,$D156-SUM($G156:K156),0))</f>
        <v>1901.0737928473236</v>
      </c>
      <c r="M156" s="10">
        <f>IF(AND($F156&gt;M$10,$E156&gt;0),$D156/$E156,IF(M$10=$F156,$D156-SUM($G156:L156),0))</f>
        <v>1901.0737928473236</v>
      </c>
      <c r="N156" s="2"/>
      <c r="O156" s="10">
        <f>I156*PRODUCT($O$17:O$17)</f>
        <v>1918.1834569829493</v>
      </c>
      <c r="P156" s="10">
        <f>J156*PRODUCT($O$17:P$17)</f>
        <v>1935.4471080957956</v>
      </c>
      <c r="Q156" s="10">
        <f>K156*PRODUCT($O$17:Q$17)</f>
        <v>1952.8661320686574</v>
      </c>
      <c r="R156" s="10">
        <f>L156*PRODUCT($O$17:R$17)</f>
        <v>1970.4419272572752</v>
      </c>
      <c r="S156" s="10">
        <f>M156*PRODUCT($O$17:S$17)</f>
        <v>1988.1759046025904</v>
      </c>
      <c r="T156" s="2"/>
      <c r="U156" s="10">
        <f t="shared" si="17"/>
        <v>12468.192470389169</v>
      </c>
      <c r="V156" s="10">
        <f t="shared" si="19"/>
        <v>10644.959094526876</v>
      </c>
      <c r="W156" s="10">
        <f t="shared" si="19"/>
        <v>8787.897594308959</v>
      </c>
      <c r="X156" s="10">
        <f t="shared" si="19"/>
        <v>6896.5467454004638</v>
      </c>
      <c r="Y156" s="10">
        <f t="shared" si="19"/>
        <v>4970.4397615064772</v>
      </c>
    </row>
    <row r="157" spans="1:25" s="5" customFormat="1" x14ac:dyDescent="0.2">
      <c r="A157" s="2"/>
      <c r="B157" s="30">
        <f>'3) Input geactiveerde inflatie'!B144</f>
        <v>132</v>
      </c>
      <c r="C157" s="30">
        <f>'3) Input geactiveerde inflatie'!D144</f>
        <v>108370.17106845137</v>
      </c>
      <c r="D157" s="10">
        <f t="shared" si="18"/>
        <v>54185.085534225684</v>
      </c>
      <c r="E157" s="40">
        <f>'3) Input geactiveerde inflatie'!E144</f>
        <v>2.5</v>
      </c>
      <c r="F157" s="52">
        <f>'3) Input geactiveerde inflatie'!F144</f>
        <v>2024</v>
      </c>
      <c r="G157" s="2"/>
      <c r="H157" s="54"/>
      <c r="I157" s="10">
        <f>IF(AND($F157&gt;I$10,$E157&gt;0),$D157/$E157,IF(I$10=$F157,$D157-SUM($G157:G157),0))</f>
        <v>21674.034213690273</v>
      </c>
      <c r="J157" s="10">
        <f>IF(AND($F157&gt;J$10,$E157&gt;0),$D157/$E157,IF(J$10=$F157,$D157-SUM($G157:I157),0))</f>
        <v>21674.034213690273</v>
      </c>
      <c r="K157" s="10">
        <f>IF(AND($F157&gt;K$10,$E157&gt;0),$D157/$E157,IF(K$10=$F157,$D157-SUM($G157:J157),0))</f>
        <v>10837.017106845138</v>
      </c>
      <c r="L157" s="10">
        <f>IF(AND($F157&gt;L$10,$E157&gt;0),$D157/$E157,IF(L$10=$F157,$D157-SUM($G157:K157),0))</f>
        <v>0</v>
      </c>
      <c r="M157" s="10">
        <f>IF(AND($F157&gt;M$10,$E157&gt;0),$D157/$E157,IF(M$10=$F157,$D157-SUM($G157:L157),0))</f>
        <v>0</v>
      </c>
      <c r="N157" s="2"/>
      <c r="O157" s="10">
        <f>I157*PRODUCT($O$17:O$17)</f>
        <v>21869.100521613484</v>
      </c>
      <c r="P157" s="10">
        <f>J157*PRODUCT($O$17:P$17)</f>
        <v>22065.922426308003</v>
      </c>
      <c r="Q157" s="10">
        <f>K157*PRODUCT($O$17:Q$17)</f>
        <v>11132.257864072388</v>
      </c>
      <c r="R157" s="10">
        <f>L157*PRODUCT($O$17:R$17)</f>
        <v>0</v>
      </c>
      <c r="S157" s="10">
        <f>M157*PRODUCT($O$17:S$17)</f>
        <v>0</v>
      </c>
      <c r="T157" s="2"/>
      <c r="U157" s="10">
        <f t="shared" si="17"/>
        <v>32803.650782420227</v>
      </c>
      <c r="V157" s="10">
        <f t="shared" si="19"/>
        <v>11032.961213154005</v>
      </c>
      <c r="W157" s="10">
        <f t="shared" si="19"/>
        <v>0</v>
      </c>
      <c r="X157" s="10">
        <f t="shared" si="19"/>
        <v>0</v>
      </c>
      <c r="Y157" s="10">
        <f t="shared" si="19"/>
        <v>0</v>
      </c>
    </row>
    <row r="158" spans="1:25" s="5" customFormat="1" x14ac:dyDescent="0.2">
      <c r="A158" s="2"/>
      <c r="B158" s="30">
        <f>'3) Input geactiveerde inflatie'!B145</f>
        <v>133</v>
      </c>
      <c r="C158" s="30">
        <f>'3) Input geactiveerde inflatie'!D145</f>
        <v>121885.79168535816</v>
      </c>
      <c r="D158" s="10">
        <f t="shared" si="18"/>
        <v>60942.895842679078</v>
      </c>
      <c r="E158" s="40">
        <f>'3) Input geactiveerde inflatie'!E145</f>
        <v>0</v>
      </c>
      <c r="F158" s="52">
        <f>'3) Input geactiveerde inflatie'!F145</f>
        <v>2019</v>
      </c>
      <c r="G158" s="2"/>
      <c r="H158" s="54"/>
      <c r="I158" s="10">
        <f>IF(AND($F158&gt;I$10,$E158&gt;0),$D158/$E158,IF(I$10=$F158,$D158-SUM($G158:G158),0))</f>
        <v>0</v>
      </c>
      <c r="J158" s="10">
        <f>IF(AND($F158&gt;J$10,$E158&gt;0),$D158/$E158,IF(J$10=$F158,$D158-SUM($G158:I158),0))</f>
        <v>0</v>
      </c>
      <c r="K158" s="10">
        <f>IF(AND($F158&gt;K$10,$E158&gt;0),$D158/$E158,IF(K$10=$F158,$D158-SUM($G158:J158),0))</f>
        <v>0</v>
      </c>
      <c r="L158" s="10">
        <f>IF(AND($F158&gt;L$10,$E158&gt;0),$D158/$E158,IF(L$10=$F158,$D158-SUM($G158:K158),0))</f>
        <v>0</v>
      </c>
      <c r="M158" s="10">
        <f>IF(AND($F158&gt;M$10,$E158&gt;0),$D158/$E158,IF(M$10=$F158,$D158-SUM($G158:L158),0))</f>
        <v>0</v>
      </c>
      <c r="N158" s="2"/>
      <c r="O158" s="10">
        <f>I158*PRODUCT($O$17:O$17)</f>
        <v>0</v>
      </c>
      <c r="P158" s="10">
        <f>J158*PRODUCT($O$17:P$17)</f>
        <v>0</v>
      </c>
      <c r="Q158" s="10">
        <f>K158*PRODUCT($O$17:Q$17)</f>
        <v>0</v>
      </c>
      <c r="R158" s="10">
        <f>L158*PRODUCT($O$17:R$17)</f>
        <v>0</v>
      </c>
      <c r="S158" s="10">
        <f>M158*PRODUCT($O$17:S$17)</f>
        <v>0</v>
      </c>
      <c r="T158" s="2"/>
      <c r="U158" s="10">
        <f t="shared" si="17"/>
        <v>61491.381905263181</v>
      </c>
      <c r="V158" s="10">
        <f t="shared" si="19"/>
        <v>62044.804342410542</v>
      </c>
      <c r="W158" s="10">
        <f t="shared" si="19"/>
        <v>62603.207581492228</v>
      </c>
      <c r="X158" s="10">
        <f t="shared" si="19"/>
        <v>63166.636449725651</v>
      </c>
      <c r="Y158" s="10">
        <f t="shared" si="19"/>
        <v>63735.136177773173</v>
      </c>
    </row>
    <row r="159" spans="1:25" s="5" customFormat="1" x14ac:dyDescent="0.2">
      <c r="A159" s="2"/>
      <c r="B159" s="30">
        <f>'3) Input geactiveerde inflatie'!B146</f>
        <v>134</v>
      </c>
      <c r="C159" s="30">
        <f>'3) Input geactiveerde inflatie'!D146</f>
        <v>2741770.8266219366</v>
      </c>
      <c r="D159" s="10">
        <f t="shared" si="18"/>
        <v>1370885.4133109683</v>
      </c>
      <c r="E159" s="40">
        <f>'3) Input geactiveerde inflatie'!E146</f>
        <v>1.2234775397416797</v>
      </c>
      <c r="F159" s="52">
        <f>'3) Input geactiveerde inflatie'!F146</f>
        <v>2023</v>
      </c>
      <c r="G159" s="2"/>
      <c r="H159" s="54"/>
      <c r="I159" s="10">
        <f>IF(AND($F159&gt;I$10,$E159&gt;0),$D159/$E159,IF(I$10=$F159,$D159-SUM($G159:G159),0))</f>
        <v>1120482.6968874407</v>
      </c>
      <c r="J159" s="10">
        <f>IF(AND($F159&gt;J$10,$E159&gt;0),$D159/$E159,IF(J$10=$F159,$D159-SUM($G159:I159),0))</f>
        <v>250402.71642352757</v>
      </c>
      <c r="K159" s="10">
        <f>IF(AND($F159&gt;K$10,$E159&gt;0),$D159/$E159,IF(K$10=$F159,$D159-SUM($G159:J159),0))</f>
        <v>0</v>
      </c>
      <c r="L159" s="10">
        <f>IF(AND($F159&gt;L$10,$E159&gt;0),$D159/$E159,IF(L$10=$F159,$D159-SUM($G159:K159),0))</f>
        <v>0</v>
      </c>
      <c r="M159" s="10">
        <f>IF(AND($F159&gt;M$10,$E159&gt;0),$D159/$E159,IF(M$10=$F159,$D159-SUM($G159:L159),0))</f>
        <v>0</v>
      </c>
      <c r="N159" s="2"/>
      <c r="O159" s="10">
        <f>I159*PRODUCT($O$17:O$17)</f>
        <v>1130567.0411594275</v>
      </c>
      <c r="P159" s="10">
        <f>J159*PRODUCT($O$17:P$17)</f>
        <v>254930.24793918131</v>
      </c>
      <c r="Q159" s="10">
        <f>K159*PRODUCT($O$17:Q$17)</f>
        <v>0</v>
      </c>
      <c r="R159" s="10">
        <f>L159*PRODUCT($O$17:R$17)</f>
        <v>0</v>
      </c>
      <c r="S159" s="10">
        <f>M159*PRODUCT($O$17:S$17)</f>
        <v>0</v>
      </c>
      <c r="T159" s="2"/>
      <c r="U159" s="10">
        <f t="shared" si="17"/>
        <v>252656.34087133943</v>
      </c>
      <c r="V159" s="10">
        <f t="shared" si="19"/>
        <v>0</v>
      </c>
      <c r="W159" s="10">
        <f t="shared" si="19"/>
        <v>0</v>
      </c>
      <c r="X159" s="10">
        <f t="shared" si="19"/>
        <v>0</v>
      </c>
      <c r="Y159" s="10">
        <f t="shared" si="19"/>
        <v>0</v>
      </c>
    </row>
    <row r="160" spans="1:25" s="5" customFormat="1" x14ac:dyDescent="0.2">
      <c r="A160" s="2"/>
      <c r="B160" s="30">
        <f>'3) Input geactiveerde inflatie'!B147</f>
        <v>135</v>
      </c>
      <c r="C160" s="30">
        <f>'3) Input geactiveerde inflatie'!D147</f>
        <v>585579.42934834794</v>
      </c>
      <c r="D160" s="10">
        <f t="shared" si="18"/>
        <v>292789.71467417397</v>
      </c>
      <c r="E160" s="40">
        <f>'3) Input geactiveerde inflatie'!E147</f>
        <v>29.5</v>
      </c>
      <c r="F160" s="52">
        <f>'3) Input geactiveerde inflatie'!F147</f>
        <v>2051</v>
      </c>
      <c r="G160" s="2"/>
      <c r="H160" s="54"/>
      <c r="I160" s="10">
        <f>IF(AND($F160&gt;I$10,$E160&gt;0),$D160/$E160,IF(I$10=$F160,$D160-SUM($G160:G160),0))</f>
        <v>9925.0750737008129</v>
      </c>
      <c r="J160" s="10">
        <f>IF(AND($F160&gt;J$10,$E160&gt;0),$D160/$E160,IF(J$10=$F160,$D160-SUM($G160:I160),0))</f>
        <v>9925.0750737008129</v>
      </c>
      <c r="K160" s="10">
        <f>IF(AND($F160&gt;K$10,$E160&gt;0),$D160/$E160,IF(K$10=$F160,$D160-SUM($G160:J160),0))</f>
        <v>9925.0750737008129</v>
      </c>
      <c r="L160" s="10">
        <f>IF(AND($F160&gt;L$10,$E160&gt;0),$D160/$E160,IF(L$10=$F160,$D160-SUM($G160:K160),0))</f>
        <v>9925.0750737008129</v>
      </c>
      <c r="M160" s="10">
        <f>IF(AND($F160&gt;M$10,$E160&gt;0),$D160/$E160,IF(M$10=$F160,$D160-SUM($G160:L160),0))</f>
        <v>9925.0750737008129</v>
      </c>
      <c r="N160" s="2"/>
      <c r="O160" s="10">
        <f>I160*PRODUCT($O$17:O$17)</f>
        <v>10014.400749364118</v>
      </c>
      <c r="P160" s="10">
        <f>J160*PRODUCT($O$17:P$17)</f>
        <v>10104.530356108395</v>
      </c>
      <c r="Q160" s="10">
        <f>K160*PRODUCT($O$17:Q$17)</f>
        <v>10195.47112931337</v>
      </c>
      <c r="R160" s="10">
        <f>L160*PRODUCT($O$17:R$17)</f>
        <v>10287.230369477187</v>
      </c>
      <c r="S160" s="10">
        <f>M160*PRODUCT($O$17:S$17)</f>
        <v>10379.815442802483</v>
      </c>
      <c r="T160" s="2"/>
      <c r="U160" s="10">
        <f t="shared" si="17"/>
        <v>285410.42135687737</v>
      </c>
      <c r="V160" s="10">
        <f t="shared" si="19"/>
        <v>277874.58479298087</v>
      </c>
      <c r="W160" s="10">
        <f t="shared" si="19"/>
        <v>270179.98492680432</v>
      </c>
      <c r="X160" s="10">
        <f t="shared" si="19"/>
        <v>262324.37442166836</v>
      </c>
      <c r="Y160" s="10">
        <f t="shared" si="19"/>
        <v>254305.47834866089</v>
      </c>
    </row>
    <row r="161" spans="1:25" s="5" customFormat="1" x14ac:dyDescent="0.2">
      <c r="A161" s="2"/>
      <c r="B161" s="30">
        <f>'3) Input geactiveerde inflatie'!B148</f>
        <v>136</v>
      </c>
      <c r="C161" s="30">
        <f>'3) Input geactiveerde inflatie'!D148</f>
        <v>210499.08153102122</v>
      </c>
      <c r="D161" s="10">
        <f t="shared" si="18"/>
        <v>105249.54076551061</v>
      </c>
      <c r="E161" s="40">
        <f>'3) Input geactiveerde inflatie'!E148</f>
        <v>19.5</v>
      </c>
      <c r="F161" s="52">
        <f>'3) Input geactiveerde inflatie'!F148</f>
        <v>2041</v>
      </c>
      <c r="G161" s="2"/>
      <c r="H161" s="54"/>
      <c r="I161" s="10">
        <f>IF(AND($F161&gt;I$10,$E161&gt;0),$D161/$E161,IF(I$10=$F161,$D161-SUM($G161:G161),0))</f>
        <v>5397.4123469492624</v>
      </c>
      <c r="J161" s="10">
        <f>IF(AND($F161&gt;J$10,$E161&gt;0),$D161/$E161,IF(J$10=$F161,$D161-SUM($G161:I161),0))</f>
        <v>5397.4123469492624</v>
      </c>
      <c r="K161" s="10">
        <f>IF(AND($F161&gt;K$10,$E161&gt;0),$D161/$E161,IF(K$10=$F161,$D161-SUM($G161:J161),0))</f>
        <v>5397.4123469492624</v>
      </c>
      <c r="L161" s="10">
        <f>IF(AND($F161&gt;L$10,$E161&gt;0),$D161/$E161,IF(L$10=$F161,$D161-SUM($G161:K161),0))</f>
        <v>5397.4123469492624</v>
      </c>
      <c r="M161" s="10">
        <f>IF(AND($F161&gt;M$10,$E161&gt;0),$D161/$E161,IF(M$10=$F161,$D161-SUM($G161:L161),0))</f>
        <v>5397.4123469492624</v>
      </c>
      <c r="N161" s="2"/>
      <c r="O161" s="10">
        <f>I161*PRODUCT($O$17:O$17)</f>
        <v>5445.9890580718056</v>
      </c>
      <c r="P161" s="10">
        <f>J161*PRODUCT($O$17:P$17)</f>
        <v>5495.0029595944507</v>
      </c>
      <c r="Q161" s="10">
        <f>K161*PRODUCT($O$17:Q$17)</f>
        <v>5544.4579862308001</v>
      </c>
      <c r="R161" s="10">
        <f>L161*PRODUCT($O$17:R$17)</f>
        <v>5594.358108106876</v>
      </c>
      <c r="S161" s="10">
        <f>M161*PRODUCT($O$17:S$17)</f>
        <v>5644.7073310798378</v>
      </c>
      <c r="T161" s="2"/>
      <c r="U161" s="10">
        <f t="shared" si="17"/>
        <v>100750.79757432839</v>
      </c>
      <c r="V161" s="10">
        <f t="shared" si="19"/>
        <v>96162.551792902887</v>
      </c>
      <c r="W161" s="10">
        <f t="shared" si="19"/>
        <v>91483.556772808195</v>
      </c>
      <c r="X161" s="10">
        <f t="shared" si="19"/>
        <v>86712.550675656588</v>
      </c>
      <c r="Y161" s="10">
        <f t="shared" si="19"/>
        <v>81848.256300657638</v>
      </c>
    </row>
    <row r="162" spans="1:25" s="5" customFormat="1" x14ac:dyDescent="0.2">
      <c r="A162" s="2"/>
      <c r="B162" s="30">
        <f>'3) Input geactiveerde inflatie'!B149</f>
        <v>137</v>
      </c>
      <c r="C162" s="30">
        <f>'3) Input geactiveerde inflatie'!D149</f>
        <v>1702.2013596692668</v>
      </c>
      <c r="D162" s="10">
        <f t="shared" si="18"/>
        <v>851.10067983463341</v>
      </c>
      <c r="E162" s="40">
        <f>'3) Input geactiveerde inflatie'!E149</f>
        <v>4.5</v>
      </c>
      <c r="F162" s="52">
        <f>'3) Input geactiveerde inflatie'!F149</f>
        <v>2026</v>
      </c>
      <c r="G162" s="2"/>
      <c r="H162" s="54"/>
      <c r="I162" s="10">
        <f>IF(AND($F162&gt;I$10,$E162&gt;0),$D162/$E162,IF(I$10=$F162,$D162-SUM($G162:G162),0))</f>
        <v>189.1334844076963</v>
      </c>
      <c r="J162" s="10">
        <f>IF(AND($F162&gt;J$10,$E162&gt;0),$D162/$E162,IF(J$10=$F162,$D162-SUM($G162:I162),0))</f>
        <v>189.1334844076963</v>
      </c>
      <c r="K162" s="10">
        <f>IF(AND($F162&gt;K$10,$E162&gt;0),$D162/$E162,IF(K$10=$F162,$D162-SUM($G162:J162),0))</f>
        <v>189.1334844076963</v>
      </c>
      <c r="L162" s="10">
        <f>IF(AND($F162&gt;L$10,$E162&gt;0),$D162/$E162,IF(L$10=$F162,$D162-SUM($G162:K162),0))</f>
        <v>189.1334844076963</v>
      </c>
      <c r="M162" s="10">
        <f>IF(AND($F162&gt;M$10,$E162&gt;0),$D162/$E162,IF(M$10=$F162,$D162-SUM($G162:L162),0))</f>
        <v>94.566742203848207</v>
      </c>
      <c r="N162" s="2"/>
      <c r="O162" s="10">
        <f>I162*PRODUCT($O$17:O$17)</f>
        <v>190.83568576736556</v>
      </c>
      <c r="P162" s="10">
        <f>J162*PRODUCT($O$17:P$17)</f>
        <v>192.55320693927183</v>
      </c>
      <c r="Q162" s="10">
        <f>K162*PRODUCT($O$17:Q$17)</f>
        <v>194.28618580172522</v>
      </c>
      <c r="R162" s="10">
        <f>L162*PRODUCT($O$17:R$17)</f>
        <v>196.03476147394073</v>
      </c>
      <c r="S162" s="10">
        <f>M162*PRODUCT($O$17:S$17)</f>
        <v>98.899537163603156</v>
      </c>
      <c r="T162" s="2"/>
      <c r="U162" s="10">
        <f t="shared" si="17"/>
        <v>667.92490018577939</v>
      </c>
      <c r="V162" s="10">
        <f t="shared" si="19"/>
        <v>481.38301734817946</v>
      </c>
      <c r="W162" s="10">
        <f t="shared" si="19"/>
        <v>291.42927870258779</v>
      </c>
      <c r="X162" s="10">
        <f t="shared" si="19"/>
        <v>98.017380736970296</v>
      </c>
      <c r="Y162" s="10">
        <f t="shared" si="19"/>
        <v>-1.4210854715202004E-13</v>
      </c>
    </row>
    <row r="163" spans="1:25" s="5" customFormat="1" x14ac:dyDescent="0.2">
      <c r="A163" s="2"/>
      <c r="B163" s="30">
        <f>'3) Input geactiveerde inflatie'!B150</f>
        <v>138</v>
      </c>
      <c r="C163" s="30">
        <f>'3) Input geactiveerde inflatie'!D150</f>
        <v>416664.48525021854</v>
      </c>
      <c r="D163" s="10">
        <f t="shared" si="18"/>
        <v>208332.24262510927</v>
      </c>
      <c r="E163" s="40">
        <f>'3) Input geactiveerde inflatie'!E150</f>
        <v>30.5</v>
      </c>
      <c r="F163" s="52">
        <f>'3) Input geactiveerde inflatie'!F150</f>
        <v>2052</v>
      </c>
      <c r="G163" s="2"/>
      <c r="H163" s="54"/>
      <c r="I163" s="10">
        <f>IF(AND($F163&gt;I$10,$E163&gt;0),$D163/$E163,IF(I$10=$F163,$D163-SUM($G163:G163),0))</f>
        <v>6830.5653319707953</v>
      </c>
      <c r="J163" s="10">
        <f>IF(AND($F163&gt;J$10,$E163&gt;0),$D163/$E163,IF(J$10=$F163,$D163-SUM($G163:I163),0))</f>
        <v>6830.5653319707953</v>
      </c>
      <c r="K163" s="10">
        <f>IF(AND($F163&gt;K$10,$E163&gt;0),$D163/$E163,IF(K$10=$F163,$D163-SUM($G163:J163),0))</f>
        <v>6830.5653319707953</v>
      </c>
      <c r="L163" s="10">
        <f>IF(AND($F163&gt;L$10,$E163&gt;0),$D163/$E163,IF(L$10=$F163,$D163-SUM($G163:K163),0))</f>
        <v>6830.5653319707953</v>
      </c>
      <c r="M163" s="10">
        <f>IF(AND($F163&gt;M$10,$E163&gt;0),$D163/$E163,IF(M$10=$F163,$D163-SUM($G163:L163),0))</f>
        <v>6830.5653319707953</v>
      </c>
      <c r="N163" s="2"/>
      <c r="O163" s="10">
        <f>I163*PRODUCT($O$17:O$17)</f>
        <v>6892.0404199585319</v>
      </c>
      <c r="P163" s="10">
        <f>J163*PRODUCT($O$17:P$17)</f>
        <v>6954.0687837381574</v>
      </c>
      <c r="Q163" s="10">
        <f>K163*PRODUCT($O$17:Q$17)</f>
        <v>7016.6554027918</v>
      </c>
      <c r="R163" s="10">
        <f>L163*PRODUCT($O$17:R$17)</f>
        <v>7079.8053014169254</v>
      </c>
      <c r="S163" s="10">
        <f>M163*PRODUCT($O$17:S$17)</f>
        <v>7143.5235491296771</v>
      </c>
      <c r="T163" s="2"/>
      <c r="U163" s="10">
        <f t="shared" si="17"/>
        <v>203315.19238877669</v>
      </c>
      <c r="V163" s="10">
        <f t="shared" si="19"/>
        <v>198190.96033653751</v>
      </c>
      <c r="W163" s="10">
        <f t="shared" si="19"/>
        <v>192958.02357677452</v>
      </c>
      <c r="X163" s="10">
        <f t="shared" si="19"/>
        <v>187614.84048754853</v>
      </c>
      <c r="Y163" s="10">
        <f t="shared" si="19"/>
        <v>182159.85050280677</v>
      </c>
    </row>
    <row r="164" spans="1:25" s="5" customFormat="1" x14ac:dyDescent="0.2">
      <c r="A164" s="2"/>
      <c r="B164" s="30">
        <f>'3) Input geactiveerde inflatie'!B151</f>
        <v>139</v>
      </c>
      <c r="C164" s="30">
        <f>'3) Input geactiveerde inflatie'!D151</f>
        <v>24283.744035015319</v>
      </c>
      <c r="D164" s="10">
        <f t="shared" si="18"/>
        <v>12141.87201750766</v>
      </c>
      <c r="E164" s="40">
        <f>'3) Input geactiveerde inflatie'!E151</f>
        <v>20.5</v>
      </c>
      <c r="F164" s="52">
        <f>'3) Input geactiveerde inflatie'!F151</f>
        <v>2042</v>
      </c>
      <c r="G164" s="2"/>
      <c r="H164" s="54"/>
      <c r="I164" s="10">
        <f>IF(AND($F164&gt;I$10,$E164&gt;0),$D164/$E164,IF(I$10=$F164,$D164-SUM($G164:G164),0))</f>
        <v>592.28643987842247</v>
      </c>
      <c r="J164" s="10">
        <f>IF(AND($F164&gt;J$10,$E164&gt;0),$D164/$E164,IF(J$10=$F164,$D164-SUM($G164:I164),0))</f>
        <v>592.28643987842247</v>
      </c>
      <c r="K164" s="10">
        <f>IF(AND($F164&gt;K$10,$E164&gt;0),$D164/$E164,IF(K$10=$F164,$D164-SUM($G164:J164),0))</f>
        <v>592.28643987842247</v>
      </c>
      <c r="L164" s="10">
        <f>IF(AND($F164&gt;L$10,$E164&gt;0),$D164/$E164,IF(L$10=$F164,$D164-SUM($G164:K164),0))</f>
        <v>592.28643987842247</v>
      </c>
      <c r="M164" s="10">
        <f>IF(AND($F164&gt;M$10,$E164&gt;0),$D164/$E164,IF(M$10=$F164,$D164-SUM($G164:L164),0))</f>
        <v>592.28643987842247</v>
      </c>
      <c r="N164" s="2"/>
      <c r="O164" s="10">
        <f>I164*PRODUCT($O$17:O$17)</f>
        <v>597.61701783732826</v>
      </c>
      <c r="P164" s="10">
        <f>J164*PRODUCT($O$17:P$17)</f>
        <v>602.99557099786409</v>
      </c>
      <c r="Q164" s="10">
        <f>K164*PRODUCT($O$17:Q$17)</f>
        <v>608.42253113684478</v>
      </c>
      <c r="R164" s="10">
        <f>L164*PRODUCT($O$17:R$17)</f>
        <v>613.89833391707623</v>
      </c>
      <c r="S164" s="10">
        <f>M164*PRODUCT($O$17:S$17)</f>
        <v>619.42341892232992</v>
      </c>
      <c r="T164" s="2"/>
      <c r="U164" s="10">
        <f t="shared" si="17"/>
        <v>11653.531847827899</v>
      </c>
      <c r="V164" s="10">
        <f t="shared" si="19"/>
        <v>11155.418063460485</v>
      </c>
      <c r="W164" s="10">
        <f t="shared" si="19"/>
        <v>10647.394294894784</v>
      </c>
      <c r="X164" s="10">
        <f t="shared" si="19"/>
        <v>10129.32250963176</v>
      </c>
      <c r="Y164" s="10">
        <f t="shared" si="19"/>
        <v>9601.0629932961147</v>
      </c>
    </row>
    <row r="165" spans="1:25" s="5" customFormat="1" x14ac:dyDescent="0.2">
      <c r="A165" s="2"/>
      <c r="B165" s="30">
        <f>'3) Input geactiveerde inflatie'!B152</f>
        <v>140</v>
      </c>
      <c r="C165" s="30">
        <f>'3) Input geactiveerde inflatie'!D152</f>
        <v>665.24225040024112</v>
      </c>
      <c r="D165" s="10">
        <f t="shared" si="18"/>
        <v>332.62112520012056</v>
      </c>
      <c r="E165" s="40">
        <f>'3) Input geactiveerde inflatie'!E152</f>
        <v>5.5</v>
      </c>
      <c r="F165" s="52">
        <f>'3) Input geactiveerde inflatie'!F152</f>
        <v>2027</v>
      </c>
      <c r="G165" s="2"/>
      <c r="H165" s="54"/>
      <c r="I165" s="10">
        <f>IF(AND($F165&gt;I$10,$E165&gt;0),$D165/$E165,IF(I$10=$F165,$D165-SUM($G165:G165),0))</f>
        <v>60.476568218203738</v>
      </c>
      <c r="J165" s="10">
        <f>IF(AND($F165&gt;J$10,$E165&gt;0),$D165/$E165,IF(J$10=$F165,$D165-SUM($G165:I165),0))</f>
        <v>60.476568218203738</v>
      </c>
      <c r="K165" s="10">
        <f>IF(AND($F165&gt;K$10,$E165&gt;0),$D165/$E165,IF(K$10=$F165,$D165-SUM($G165:J165),0))</f>
        <v>60.476568218203738</v>
      </c>
      <c r="L165" s="10">
        <f>IF(AND($F165&gt;L$10,$E165&gt;0),$D165/$E165,IF(L$10=$F165,$D165-SUM($G165:K165),0))</f>
        <v>60.476568218203738</v>
      </c>
      <c r="M165" s="10">
        <f>IF(AND($F165&gt;M$10,$E165&gt;0),$D165/$E165,IF(M$10=$F165,$D165-SUM($G165:L165),0))</f>
        <v>60.476568218203738</v>
      </c>
      <c r="N165" s="2"/>
      <c r="O165" s="10">
        <f>I165*PRODUCT($O$17:O$17)</f>
        <v>61.020857332167566</v>
      </c>
      <c r="P165" s="10">
        <f>J165*PRODUCT($O$17:P$17)</f>
        <v>61.57004504815707</v>
      </c>
      <c r="Q165" s="10">
        <f>K165*PRODUCT($O$17:Q$17)</f>
        <v>62.124175453590468</v>
      </c>
      <c r="R165" s="10">
        <f>L165*PRODUCT($O$17:R$17)</f>
        <v>62.683293032672772</v>
      </c>
      <c r="S165" s="10">
        <f>M165*PRODUCT($O$17:S$17)</f>
        <v>63.247442669966823</v>
      </c>
      <c r="T165" s="2"/>
      <c r="U165" s="10">
        <f t="shared" si="17"/>
        <v>274.59385799475405</v>
      </c>
      <c r="V165" s="10">
        <f t="shared" si="19"/>
        <v>215.49515766854972</v>
      </c>
      <c r="W165" s="10">
        <f t="shared" si="19"/>
        <v>155.31043863397616</v>
      </c>
      <c r="X165" s="10">
        <f t="shared" si="19"/>
        <v>94.024939549009162</v>
      </c>
      <c r="Y165" s="10">
        <f t="shared" si="19"/>
        <v>31.623721334983408</v>
      </c>
    </row>
    <row r="166" spans="1:25" s="5" customFormat="1" x14ac:dyDescent="0.2">
      <c r="A166" s="2"/>
      <c r="B166" s="30">
        <f>'3) Input geactiveerde inflatie'!B153</f>
        <v>141</v>
      </c>
      <c r="C166" s="30">
        <f>'3) Input geactiveerde inflatie'!D153</f>
        <v>718779.50904701976</v>
      </c>
      <c r="D166" s="10">
        <f t="shared" si="18"/>
        <v>359389.75452350988</v>
      </c>
      <c r="E166" s="40">
        <f>'3) Input geactiveerde inflatie'!E153</f>
        <v>31.5</v>
      </c>
      <c r="F166" s="52">
        <f>'3) Input geactiveerde inflatie'!F153</f>
        <v>2053</v>
      </c>
      <c r="G166" s="2"/>
      <c r="H166" s="54"/>
      <c r="I166" s="10">
        <f>IF(AND($F166&gt;I$10,$E166&gt;0),$D166/$E166,IF(I$10=$F166,$D166-SUM($G166:G166),0))</f>
        <v>11409.198556301901</v>
      </c>
      <c r="J166" s="10">
        <f>IF(AND($F166&gt;J$10,$E166&gt;0),$D166/$E166,IF(J$10=$F166,$D166-SUM($G166:I166),0))</f>
        <v>11409.198556301901</v>
      </c>
      <c r="K166" s="10">
        <f>IF(AND($F166&gt;K$10,$E166&gt;0),$D166/$E166,IF(K$10=$F166,$D166-SUM($G166:J166),0))</f>
        <v>11409.198556301901</v>
      </c>
      <c r="L166" s="10">
        <f>IF(AND($F166&gt;L$10,$E166&gt;0),$D166/$E166,IF(L$10=$F166,$D166-SUM($G166:K166),0))</f>
        <v>11409.198556301901</v>
      </c>
      <c r="M166" s="10">
        <f>IF(AND($F166&gt;M$10,$E166&gt;0),$D166/$E166,IF(M$10=$F166,$D166-SUM($G166:L166),0))</f>
        <v>11409.198556301901</v>
      </c>
      <c r="N166" s="2"/>
      <c r="O166" s="10">
        <f>I166*PRODUCT($O$17:O$17)</f>
        <v>11511.881343308616</v>
      </c>
      <c r="P166" s="10">
        <f>J166*PRODUCT($O$17:P$17)</f>
        <v>11615.488275398393</v>
      </c>
      <c r="Q166" s="10">
        <f>K166*PRODUCT($O$17:Q$17)</f>
        <v>11720.027669876976</v>
      </c>
      <c r="R166" s="10">
        <f>L166*PRODUCT($O$17:R$17)</f>
        <v>11825.507918905867</v>
      </c>
      <c r="S166" s="10">
        <f>M166*PRODUCT($O$17:S$17)</f>
        <v>11931.93749017602</v>
      </c>
      <c r="T166" s="2"/>
      <c r="U166" s="10">
        <f t="shared" si="17"/>
        <v>351112.38097091281</v>
      </c>
      <c r="V166" s="10">
        <f t="shared" si="19"/>
        <v>342656.90412425261</v>
      </c>
      <c r="W166" s="10">
        <f t="shared" si="19"/>
        <v>334020.78859149385</v>
      </c>
      <c r="X166" s="10">
        <f t="shared" si="19"/>
        <v>325201.4677699114</v>
      </c>
      <c r="Y166" s="10">
        <f t="shared" si="19"/>
        <v>316196.34348966455</v>
      </c>
    </row>
    <row r="167" spans="1:25" s="5" customFormat="1" x14ac:dyDescent="0.2">
      <c r="A167" s="2"/>
      <c r="B167" s="30">
        <f>'3) Input geactiveerde inflatie'!B154</f>
        <v>142</v>
      </c>
      <c r="C167" s="30">
        <f>'3) Input geactiveerde inflatie'!D154</f>
        <v>192506.5497426131</v>
      </c>
      <c r="D167" s="10">
        <f t="shared" si="18"/>
        <v>96253.274871306552</v>
      </c>
      <c r="E167" s="40">
        <f>'3) Input geactiveerde inflatie'!E154</f>
        <v>21.5</v>
      </c>
      <c r="F167" s="52">
        <f>'3) Input geactiveerde inflatie'!F154</f>
        <v>2043</v>
      </c>
      <c r="G167" s="2"/>
      <c r="H167" s="54"/>
      <c r="I167" s="10">
        <f>IF(AND($F167&gt;I$10,$E167&gt;0),$D167/$E167,IF(I$10=$F167,$D167-SUM($G167:G167),0))</f>
        <v>4476.8965056421648</v>
      </c>
      <c r="J167" s="10">
        <f>IF(AND($F167&gt;J$10,$E167&gt;0),$D167/$E167,IF(J$10=$F167,$D167-SUM($G167:I167),0))</f>
        <v>4476.8965056421648</v>
      </c>
      <c r="K167" s="10">
        <f>IF(AND($F167&gt;K$10,$E167&gt;0),$D167/$E167,IF(K$10=$F167,$D167-SUM($G167:J167),0))</f>
        <v>4476.8965056421648</v>
      </c>
      <c r="L167" s="10">
        <f>IF(AND($F167&gt;L$10,$E167&gt;0),$D167/$E167,IF(L$10=$F167,$D167-SUM($G167:K167),0))</f>
        <v>4476.8965056421648</v>
      </c>
      <c r="M167" s="10">
        <f>IF(AND($F167&gt;M$10,$E167&gt;0),$D167/$E167,IF(M$10=$F167,$D167-SUM($G167:L167),0))</f>
        <v>4476.8965056421648</v>
      </c>
      <c r="N167" s="2"/>
      <c r="O167" s="10">
        <f>I167*PRODUCT($O$17:O$17)</f>
        <v>4517.1885741929436</v>
      </c>
      <c r="P167" s="10">
        <f>J167*PRODUCT($O$17:P$17)</f>
        <v>4557.8432713606799</v>
      </c>
      <c r="Q167" s="10">
        <f>K167*PRODUCT($O$17:Q$17)</f>
        <v>4598.863860802925</v>
      </c>
      <c r="R167" s="10">
        <f>L167*PRODUCT($O$17:R$17)</f>
        <v>4640.2536355501506</v>
      </c>
      <c r="S167" s="10">
        <f>M167*PRODUCT($O$17:S$17)</f>
        <v>4682.0159182701018</v>
      </c>
      <c r="T167" s="2"/>
      <c r="U167" s="10">
        <f t="shared" si="17"/>
        <v>92602.365770955352</v>
      </c>
      <c r="V167" s="10">
        <f t="shared" si="19"/>
        <v>88877.943791533267</v>
      </c>
      <c r="W167" s="10">
        <f t="shared" si="19"/>
        <v>85078.981424854122</v>
      </c>
      <c r="X167" s="10">
        <f t="shared" si="19"/>
        <v>81204.438622127651</v>
      </c>
      <c r="Y167" s="10">
        <f t="shared" si="19"/>
        <v>77253.262651456695</v>
      </c>
    </row>
    <row r="168" spans="1:25" s="5" customFormat="1" x14ac:dyDescent="0.2">
      <c r="A168" s="2"/>
      <c r="B168" s="30">
        <f>'3) Input geactiveerde inflatie'!B155</f>
        <v>143</v>
      </c>
      <c r="C168" s="30">
        <f>'3) Input geactiveerde inflatie'!D155</f>
        <v>4924.5861562063874</v>
      </c>
      <c r="D168" s="10">
        <f t="shared" si="18"/>
        <v>2462.2930781031937</v>
      </c>
      <c r="E168" s="40">
        <f>'3) Input geactiveerde inflatie'!E155</f>
        <v>6.5</v>
      </c>
      <c r="F168" s="52">
        <f>'3) Input geactiveerde inflatie'!F155</f>
        <v>2028</v>
      </c>
      <c r="G168" s="2"/>
      <c r="H168" s="54"/>
      <c r="I168" s="10">
        <f>IF(AND($F168&gt;I$10,$E168&gt;0),$D168/$E168,IF(I$10=$F168,$D168-SUM($G168:G168),0))</f>
        <v>378.81431970818363</v>
      </c>
      <c r="J168" s="10">
        <f>IF(AND($F168&gt;J$10,$E168&gt;0),$D168/$E168,IF(J$10=$F168,$D168-SUM($G168:I168),0))</f>
        <v>378.81431970818363</v>
      </c>
      <c r="K168" s="10">
        <f>IF(AND($F168&gt;K$10,$E168&gt;0),$D168/$E168,IF(K$10=$F168,$D168-SUM($G168:J168),0))</f>
        <v>378.81431970818363</v>
      </c>
      <c r="L168" s="10">
        <f>IF(AND($F168&gt;L$10,$E168&gt;0),$D168/$E168,IF(L$10=$F168,$D168-SUM($G168:K168),0))</f>
        <v>378.81431970818363</v>
      </c>
      <c r="M168" s="10">
        <f>IF(AND($F168&gt;M$10,$E168&gt;0),$D168/$E168,IF(M$10=$F168,$D168-SUM($G168:L168),0))</f>
        <v>378.81431970818363</v>
      </c>
      <c r="N168" s="2"/>
      <c r="O168" s="10">
        <f>I168*PRODUCT($O$17:O$17)</f>
        <v>382.22364858555727</v>
      </c>
      <c r="P168" s="10">
        <f>J168*PRODUCT($O$17:P$17)</f>
        <v>385.6636614228272</v>
      </c>
      <c r="Q168" s="10">
        <f>K168*PRODUCT($O$17:Q$17)</f>
        <v>389.13463437563257</v>
      </c>
      <c r="R168" s="10">
        <f>L168*PRODUCT($O$17:R$17)</f>
        <v>392.63684608501325</v>
      </c>
      <c r="S168" s="10">
        <f>M168*PRODUCT($O$17:S$17)</f>
        <v>396.17057769977833</v>
      </c>
      <c r="T168" s="2"/>
      <c r="U168" s="10">
        <f t="shared" si="17"/>
        <v>2102.2300672205647</v>
      </c>
      <c r="V168" s="10">
        <f t="shared" si="19"/>
        <v>1735.4864764027225</v>
      </c>
      <c r="W168" s="10">
        <f t="shared" si="19"/>
        <v>1361.9712203147142</v>
      </c>
      <c r="X168" s="10">
        <f t="shared" si="19"/>
        <v>981.59211521253314</v>
      </c>
      <c r="Y168" s="10">
        <f t="shared" si="19"/>
        <v>594.25586654966742</v>
      </c>
    </row>
    <row r="169" spans="1:25" s="5" customFormat="1" x14ac:dyDescent="0.2">
      <c r="A169" s="2"/>
      <c r="B169" s="30">
        <f>'3) Input geactiveerde inflatie'!B156</f>
        <v>144</v>
      </c>
      <c r="C169" s="30">
        <f>'3) Input geactiveerde inflatie'!D156</f>
        <v>359896.10584976897</v>
      </c>
      <c r="D169" s="10">
        <f t="shared" si="18"/>
        <v>179948.05292488448</v>
      </c>
      <c r="E169" s="40">
        <f>'3) Input geactiveerde inflatie'!E156</f>
        <v>32.5</v>
      </c>
      <c r="F169" s="52">
        <f>'3) Input geactiveerde inflatie'!F156</f>
        <v>2054</v>
      </c>
      <c r="G169" s="2"/>
      <c r="H169" s="54"/>
      <c r="I169" s="10">
        <f>IF(AND($F169&gt;I$10,$E169&gt;0),$D169/$E169,IF(I$10=$F169,$D169-SUM($G169:G169),0))</f>
        <v>5536.8631669195229</v>
      </c>
      <c r="J169" s="10">
        <f>IF(AND($F169&gt;J$10,$E169&gt;0),$D169/$E169,IF(J$10=$F169,$D169-SUM($G169:I169),0))</f>
        <v>5536.8631669195229</v>
      </c>
      <c r="K169" s="10">
        <f>IF(AND($F169&gt;K$10,$E169&gt;0),$D169/$E169,IF(K$10=$F169,$D169-SUM($G169:J169),0))</f>
        <v>5536.8631669195229</v>
      </c>
      <c r="L169" s="10">
        <f>IF(AND($F169&gt;L$10,$E169&gt;0),$D169/$E169,IF(L$10=$F169,$D169-SUM($G169:K169),0))</f>
        <v>5536.8631669195229</v>
      </c>
      <c r="M169" s="10">
        <f>IF(AND($F169&gt;M$10,$E169&gt;0),$D169/$E169,IF(M$10=$F169,$D169-SUM($G169:L169),0))</f>
        <v>5536.8631669195229</v>
      </c>
      <c r="N169" s="2"/>
      <c r="O169" s="10">
        <f>I169*PRODUCT($O$17:O$17)</f>
        <v>5586.6949354217977</v>
      </c>
      <c r="P169" s="10">
        <f>J169*PRODUCT($O$17:P$17)</f>
        <v>5636.9751898405939</v>
      </c>
      <c r="Q169" s="10">
        <f>K169*PRODUCT($O$17:Q$17)</f>
        <v>5687.7079665491583</v>
      </c>
      <c r="R169" s="10">
        <f>L169*PRODUCT($O$17:R$17)</f>
        <v>5738.8973382480999</v>
      </c>
      <c r="S169" s="10">
        <f>M169*PRODUCT($O$17:S$17)</f>
        <v>5790.5474142923322</v>
      </c>
      <c r="T169" s="2"/>
      <c r="U169" s="10">
        <f t="shared" si="17"/>
        <v>175980.89046578662</v>
      </c>
      <c r="V169" s="10">
        <f t="shared" si="19"/>
        <v>171927.74329013808</v>
      </c>
      <c r="W169" s="10">
        <f t="shared" si="19"/>
        <v>167787.38501320017</v>
      </c>
      <c r="X169" s="10">
        <f t="shared" si="19"/>
        <v>163558.57414007085</v>
      </c>
      <c r="Y169" s="10">
        <f t="shared" si="19"/>
        <v>159240.05389303915</v>
      </c>
    </row>
    <row r="170" spans="1:25" s="5" customFormat="1" x14ac:dyDescent="0.2">
      <c r="A170" s="2"/>
      <c r="B170" s="30">
        <f>'3) Input geactiveerde inflatie'!B157</f>
        <v>145</v>
      </c>
      <c r="C170" s="30">
        <f>'3) Input geactiveerde inflatie'!D157</f>
        <v>216207.45059515431</v>
      </c>
      <c r="D170" s="10">
        <f t="shared" si="18"/>
        <v>108103.72529757716</v>
      </c>
      <c r="E170" s="40">
        <f>'3) Input geactiveerde inflatie'!E157</f>
        <v>22.5</v>
      </c>
      <c r="F170" s="52">
        <f>'3) Input geactiveerde inflatie'!F157</f>
        <v>2044</v>
      </c>
      <c r="G170" s="2"/>
      <c r="H170" s="54"/>
      <c r="I170" s="10">
        <f>IF(AND($F170&gt;I$10,$E170&gt;0),$D170/$E170,IF(I$10=$F170,$D170-SUM($G170:G170),0))</f>
        <v>4804.6100132256515</v>
      </c>
      <c r="J170" s="10">
        <f>IF(AND($F170&gt;J$10,$E170&gt;0),$D170/$E170,IF(J$10=$F170,$D170-SUM($G170:I170),0))</f>
        <v>4804.6100132256515</v>
      </c>
      <c r="K170" s="10">
        <f>IF(AND($F170&gt;K$10,$E170&gt;0),$D170/$E170,IF(K$10=$F170,$D170-SUM($G170:J170),0))</f>
        <v>4804.6100132256515</v>
      </c>
      <c r="L170" s="10">
        <f>IF(AND($F170&gt;L$10,$E170&gt;0),$D170/$E170,IF(L$10=$F170,$D170-SUM($G170:K170),0))</f>
        <v>4804.6100132256515</v>
      </c>
      <c r="M170" s="10">
        <f>IF(AND($F170&gt;M$10,$E170&gt;0),$D170/$E170,IF(M$10=$F170,$D170-SUM($G170:L170),0))</f>
        <v>4804.6100132256515</v>
      </c>
      <c r="N170" s="2"/>
      <c r="O170" s="10">
        <f>I170*PRODUCT($O$17:O$17)</f>
        <v>4847.851503344682</v>
      </c>
      <c r="P170" s="10">
        <f>J170*PRODUCT($O$17:P$17)</f>
        <v>4891.4821668747836</v>
      </c>
      <c r="Q170" s="10">
        <f>K170*PRODUCT($O$17:Q$17)</f>
        <v>4935.5055063766558</v>
      </c>
      <c r="R170" s="10">
        <f>L170*PRODUCT($O$17:R$17)</f>
        <v>4979.9250559340453</v>
      </c>
      <c r="S170" s="10">
        <f>M170*PRODUCT($O$17:S$17)</f>
        <v>5024.744381437451</v>
      </c>
      <c r="T170" s="2"/>
      <c r="U170" s="10">
        <f t="shared" si="17"/>
        <v>104228.80732191066</v>
      </c>
      <c r="V170" s="10">
        <f t="shared" si="19"/>
        <v>100275.38442093306</v>
      </c>
      <c r="W170" s="10">
        <f t="shared" si="19"/>
        <v>96242.357374344778</v>
      </c>
      <c r="X170" s="10">
        <f t="shared" si="19"/>
        <v>92128.613534779826</v>
      </c>
      <c r="Y170" s="10">
        <f t="shared" si="19"/>
        <v>87933.026675155372</v>
      </c>
    </row>
    <row r="171" spans="1:25" s="5" customFormat="1" x14ac:dyDescent="0.2">
      <c r="A171" s="2"/>
      <c r="B171" s="30">
        <f>'3) Input geactiveerde inflatie'!B158</f>
        <v>146</v>
      </c>
      <c r="C171" s="30">
        <f>'3) Input geactiveerde inflatie'!D158</f>
        <v>4236.0344756926133</v>
      </c>
      <c r="D171" s="10">
        <f t="shared" si="18"/>
        <v>2118.0172378463067</v>
      </c>
      <c r="E171" s="40">
        <f>'3) Input geactiveerde inflatie'!E158</f>
        <v>7.5</v>
      </c>
      <c r="F171" s="52">
        <f>'3) Input geactiveerde inflatie'!F158</f>
        <v>2029</v>
      </c>
      <c r="G171" s="2"/>
      <c r="H171" s="54"/>
      <c r="I171" s="10">
        <f>IF(AND($F171&gt;I$10,$E171&gt;0),$D171/$E171,IF(I$10=$F171,$D171-SUM($G171:G171),0))</f>
        <v>282.40229837950756</v>
      </c>
      <c r="J171" s="10">
        <f>IF(AND($F171&gt;J$10,$E171&gt;0),$D171/$E171,IF(J$10=$F171,$D171-SUM($G171:I171),0))</f>
        <v>282.40229837950756</v>
      </c>
      <c r="K171" s="10">
        <f>IF(AND($F171&gt;K$10,$E171&gt;0),$D171/$E171,IF(K$10=$F171,$D171-SUM($G171:J171),0))</f>
        <v>282.40229837950756</v>
      </c>
      <c r="L171" s="10">
        <f>IF(AND($F171&gt;L$10,$E171&gt;0),$D171/$E171,IF(L$10=$F171,$D171-SUM($G171:K171),0))</f>
        <v>282.40229837950756</v>
      </c>
      <c r="M171" s="10">
        <f>IF(AND($F171&gt;M$10,$E171&gt;0),$D171/$E171,IF(M$10=$F171,$D171-SUM($G171:L171),0))</f>
        <v>282.40229837950756</v>
      </c>
      <c r="N171" s="2"/>
      <c r="O171" s="10">
        <f>I171*PRODUCT($O$17:O$17)</f>
        <v>284.94391906492308</v>
      </c>
      <c r="P171" s="10">
        <f>J171*PRODUCT($O$17:P$17)</f>
        <v>287.50841433650737</v>
      </c>
      <c r="Q171" s="10">
        <f>K171*PRODUCT($O$17:Q$17)</f>
        <v>290.09599006553589</v>
      </c>
      <c r="R171" s="10">
        <f>L171*PRODUCT($O$17:R$17)</f>
        <v>292.70685397612567</v>
      </c>
      <c r="S171" s="10">
        <f>M171*PRODUCT($O$17:S$17)</f>
        <v>295.34121566191078</v>
      </c>
      <c r="T171" s="2"/>
      <c r="U171" s="10">
        <f t="shared" si="17"/>
        <v>1852.1354739220001</v>
      </c>
      <c r="V171" s="10">
        <f t="shared" ref="V171:Y186" si="20">U171*P$17-P171</f>
        <v>1581.2962788507907</v>
      </c>
      <c r="W171" s="10">
        <f t="shared" si="20"/>
        <v>1305.4319552949116</v>
      </c>
      <c r="X171" s="10">
        <f t="shared" si="20"/>
        <v>1024.4739889164402</v>
      </c>
      <c r="Y171" s="10">
        <f t="shared" si="20"/>
        <v>738.35303915477721</v>
      </c>
    </row>
    <row r="172" spans="1:25" s="5" customFormat="1" x14ac:dyDescent="0.2">
      <c r="A172" s="2"/>
      <c r="B172" s="30">
        <f>'3) Input geactiveerde inflatie'!B159</f>
        <v>147</v>
      </c>
      <c r="C172" s="30">
        <f>'3) Input geactiveerde inflatie'!D159</f>
        <v>313335.03721420362</v>
      </c>
      <c r="D172" s="10">
        <f t="shared" si="18"/>
        <v>156667.51860710181</v>
      </c>
      <c r="E172" s="40">
        <f>'3) Input geactiveerde inflatie'!E159</f>
        <v>33.5</v>
      </c>
      <c r="F172" s="52">
        <f>'3) Input geactiveerde inflatie'!F159</f>
        <v>2055</v>
      </c>
      <c r="G172" s="2"/>
      <c r="H172" s="54"/>
      <c r="I172" s="10">
        <f>IF(AND($F172&gt;I$10,$E172&gt;0),$D172/$E172,IF(I$10=$F172,$D172-SUM($G172:G172),0))</f>
        <v>4676.6423464806512</v>
      </c>
      <c r="J172" s="10">
        <f>IF(AND($F172&gt;J$10,$E172&gt;0),$D172/$E172,IF(J$10=$F172,$D172-SUM($G172:I172),0))</f>
        <v>4676.6423464806512</v>
      </c>
      <c r="K172" s="10">
        <f>IF(AND($F172&gt;K$10,$E172&gt;0),$D172/$E172,IF(K$10=$F172,$D172-SUM($G172:J172),0))</f>
        <v>4676.6423464806512</v>
      </c>
      <c r="L172" s="10">
        <f>IF(AND($F172&gt;L$10,$E172&gt;0),$D172/$E172,IF(L$10=$F172,$D172-SUM($G172:K172),0))</f>
        <v>4676.6423464806512</v>
      </c>
      <c r="M172" s="10">
        <f>IF(AND($F172&gt;M$10,$E172&gt;0),$D172/$E172,IF(M$10=$F172,$D172-SUM($G172:L172),0))</f>
        <v>4676.6423464806512</v>
      </c>
      <c r="N172" s="2"/>
      <c r="O172" s="10">
        <f>I172*PRODUCT($O$17:O$17)</f>
        <v>4718.7321275989761</v>
      </c>
      <c r="P172" s="10">
        <f>J172*PRODUCT($O$17:P$17)</f>
        <v>4761.2007167473666</v>
      </c>
      <c r="Q172" s="10">
        <f>K172*PRODUCT($O$17:Q$17)</f>
        <v>4804.0515231980926</v>
      </c>
      <c r="R172" s="10">
        <f>L172*PRODUCT($O$17:R$17)</f>
        <v>4847.2879869068747</v>
      </c>
      <c r="S172" s="10">
        <f>M172*PRODUCT($O$17:S$17)</f>
        <v>4890.9135787890364</v>
      </c>
      <c r="T172" s="2"/>
      <c r="U172" s="10">
        <f t="shared" si="17"/>
        <v>153358.79414696674</v>
      </c>
      <c r="V172" s="10">
        <f t="shared" si="20"/>
        <v>149977.82257754204</v>
      </c>
      <c r="W172" s="10">
        <f t="shared" si="20"/>
        <v>146523.57145754181</v>
      </c>
      <c r="X172" s="10">
        <f t="shared" si="20"/>
        <v>142994.99561375278</v>
      </c>
      <c r="Y172" s="10">
        <f t="shared" si="20"/>
        <v>139391.03699548749</v>
      </c>
    </row>
    <row r="173" spans="1:25" s="5" customFormat="1" x14ac:dyDescent="0.2">
      <c r="A173" s="2"/>
      <c r="B173" s="30">
        <f>'3) Input geactiveerde inflatie'!B160</f>
        <v>148</v>
      </c>
      <c r="C173" s="30">
        <f>'3) Input geactiveerde inflatie'!D160</f>
        <v>319373.30074246856</v>
      </c>
      <c r="D173" s="10">
        <f t="shared" si="18"/>
        <v>159686.65037123428</v>
      </c>
      <c r="E173" s="40">
        <f>'3) Input geactiveerde inflatie'!E160</f>
        <v>23.5</v>
      </c>
      <c r="F173" s="52">
        <f>'3) Input geactiveerde inflatie'!F160</f>
        <v>2045</v>
      </c>
      <c r="G173" s="2"/>
      <c r="H173" s="54"/>
      <c r="I173" s="10">
        <f>IF(AND($F173&gt;I$10,$E173&gt;0),$D173/$E173,IF(I$10=$F173,$D173-SUM($G173:G173),0))</f>
        <v>6795.1766115418841</v>
      </c>
      <c r="J173" s="10">
        <f>IF(AND($F173&gt;J$10,$E173&gt;0),$D173/$E173,IF(J$10=$F173,$D173-SUM($G173:I173),0))</f>
        <v>6795.1766115418841</v>
      </c>
      <c r="K173" s="10">
        <f>IF(AND($F173&gt;K$10,$E173&gt;0),$D173/$E173,IF(K$10=$F173,$D173-SUM($G173:J173),0))</f>
        <v>6795.1766115418841</v>
      </c>
      <c r="L173" s="10">
        <f>IF(AND($F173&gt;L$10,$E173&gt;0),$D173/$E173,IF(L$10=$F173,$D173-SUM($G173:K173),0))</f>
        <v>6795.1766115418841</v>
      </c>
      <c r="M173" s="10">
        <f>IF(AND($F173&gt;M$10,$E173&gt;0),$D173/$E173,IF(M$10=$F173,$D173-SUM($G173:L173),0))</f>
        <v>6795.1766115418841</v>
      </c>
      <c r="N173" s="2"/>
      <c r="O173" s="10">
        <f>I173*PRODUCT($O$17:O$17)</f>
        <v>6856.3332010457607</v>
      </c>
      <c r="P173" s="10">
        <f>J173*PRODUCT($O$17:P$17)</f>
        <v>6918.0401998551715</v>
      </c>
      <c r="Q173" s="10">
        <f>K173*PRODUCT($O$17:Q$17)</f>
        <v>6980.3025616538671</v>
      </c>
      <c r="R173" s="10">
        <f>L173*PRODUCT($O$17:R$17)</f>
        <v>7043.1252847087508</v>
      </c>
      <c r="S173" s="10">
        <f>M173*PRODUCT($O$17:S$17)</f>
        <v>7106.5134122711288</v>
      </c>
      <c r="T173" s="2"/>
      <c r="U173" s="10">
        <f t="shared" si="17"/>
        <v>154267.49702352964</v>
      </c>
      <c r="V173" s="10">
        <f t="shared" si="20"/>
        <v>148737.86429688623</v>
      </c>
      <c r="W173" s="10">
        <f t="shared" si="20"/>
        <v>143096.20251390431</v>
      </c>
      <c r="X173" s="10">
        <f t="shared" si="20"/>
        <v>137340.94305182068</v>
      </c>
      <c r="Y173" s="10">
        <f t="shared" si="20"/>
        <v>131470.49812701592</v>
      </c>
    </row>
    <row r="174" spans="1:25" s="5" customFormat="1" x14ac:dyDescent="0.2">
      <c r="A174" s="2"/>
      <c r="B174" s="30">
        <f>'3) Input geactiveerde inflatie'!B161</f>
        <v>149</v>
      </c>
      <c r="C174" s="30">
        <f>'3) Input geactiveerde inflatie'!D161</f>
        <v>-3448.7247039090853</v>
      </c>
      <c r="D174" s="10">
        <f t="shared" si="18"/>
        <v>-1724.3623519545426</v>
      </c>
      <c r="E174" s="40">
        <f>'3) Input geactiveerde inflatie'!E161</f>
        <v>8.5</v>
      </c>
      <c r="F174" s="52">
        <f>'3) Input geactiveerde inflatie'!F161</f>
        <v>2030</v>
      </c>
      <c r="G174" s="2"/>
      <c r="H174" s="54"/>
      <c r="I174" s="10">
        <f>IF(AND($F174&gt;I$10,$E174&gt;0),$D174/$E174,IF(I$10=$F174,$D174-SUM($G174:G174),0))</f>
        <v>-202.8661590534756</v>
      </c>
      <c r="J174" s="10">
        <f>IF(AND($F174&gt;J$10,$E174&gt;0),$D174/$E174,IF(J$10=$F174,$D174-SUM($G174:I174),0))</f>
        <v>-202.8661590534756</v>
      </c>
      <c r="K174" s="10">
        <f>IF(AND($F174&gt;K$10,$E174&gt;0),$D174/$E174,IF(K$10=$F174,$D174-SUM($G174:J174),0))</f>
        <v>-202.8661590534756</v>
      </c>
      <c r="L174" s="10">
        <f>IF(AND($F174&gt;L$10,$E174&gt;0),$D174/$E174,IF(L$10=$F174,$D174-SUM($G174:K174),0))</f>
        <v>-202.8661590534756</v>
      </c>
      <c r="M174" s="10">
        <f>IF(AND($F174&gt;M$10,$E174&gt;0),$D174/$E174,IF(M$10=$F174,$D174-SUM($G174:L174),0))</f>
        <v>-202.8661590534756</v>
      </c>
      <c r="N174" s="2"/>
      <c r="O174" s="10">
        <f>I174*PRODUCT($O$17:O$17)</f>
        <v>-204.69195448495685</v>
      </c>
      <c r="P174" s="10">
        <f>J174*PRODUCT($O$17:P$17)</f>
        <v>-206.53418207532144</v>
      </c>
      <c r="Q174" s="10">
        <f>K174*PRODUCT($O$17:Q$17)</f>
        <v>-208.3929897139993</v>
      </c>
      <c r="R174" s="10">
        <f>L174*PRODUCT($O$17:R$17)</f>
        <v>-210.26852662142528</v>
      </c>
      <c r="S174" s="10">
        <f>M174*PRODUCT($O$17:S$17)</f>
        <v>-212.16094336101807</v>
      </c>
      <c r="T174" s="2"/>
      <c r="U174" s="10">
        <f t="shared" si="17"/>
        <v>-1535.1896586371765</v>
      </c>
      <c r="V174" s="10">
        <f t="shared" si="20"/>
        <v>-1342.4721834895895</v>
      </c>
      <c r="W174" s="10">
        <f t="shared" si="20"/>
        <v>-1146.1614434269964</v>
      </c>
      <c r="X174" s="10">
        <f t="shared" si="20"/>
        <v>-946.20836979641399</v>
      </c>
      <c r="Y174" s="10">
        <f t="shared" si="20"/>
        <v>-742.56330176356357</v>
      </c>
    </row>
    <row r="175" spans="1:25" s="5" customFormat="1" x14ac:dyDescent="0.2">
      <c r="A175" s="2"/>
      <c r="B175" s="30">
        <f>'3) Input geactiveerde inflatie'!B162</f>
        <v>150</v>
      </c>
      <c r="C175" s="30">
        <f>'3) Input geactiveerde inflatie'!D162</f>
        <v>4.0923292542816809E-14</v>
      </c>
      <c r="D175" s="10">
        <f t="shared" si="18"/>
        <v>2.0461646271408404E-14</v>
      </c>
      <c r="E175" s="40">
        <f>'3) Input geactiveerde inflatie'!E162</f>
        <v>0</v>
      </c>
      <c r="F175" s="52">
        <f>'3) Input geactiveerde inflatie'!F162</f>
        <v>2015</v>
      </c>
      <c r="G175" s="2"/>
      <c r="H175" s="54"/>
      <c r="I175" s="10">
        <f>IF(AND($F175&gt;I$10,$E175&gt;0),$D175/$E175,IF(I$10=$F175,$D175-SUM($G175:G175),0))</f>
        <v>0</v>
      </c>
      <c r="J175" s="10">
        <f>IF(AND($F175&gt;J$10,$E175&gt;0),$D175/$E175,IF(J$10=$F175,$D175-SUM($G175:I175),0))</f>
        <v>0</v>
      </c>
      <c r="K175" s="10">
        <f>IF(AND($F175&gt;K$10,$E175&gt;0),$D175/$E175,IF(K$10=$F175,$D175-SUM($G175:J175),0))</f>
        <v>0</v>
      </c>
      <c r="L175" s="10">
        <f>IF(AND($F175&gt;L$10,$E175&gt;0),$D175/$E175,IF(L$10=$F175,$D175-SUM($G175:K175),0))</f>
        <v>0</v>
      </c>
      <c r="M175" s="10">
        <f>IF(AND($F175&gt;M$10,$E175&gt;0),$D175/$E175,IF(M$10=$F175,$D175-SUM($G175:L175),0))</f>
        <v>0</v>
      </c>
      <c r="N175" s="2"/>
      <c r="O175" s="10">
        <f>I175*PRODUCT($O$17:O$17)</f>
        <v>0</v>
      </c>
      <c r="P175" s="10">
        <f>J175*PRODUCT($O$17:P$17)</f>
        <v>0</v>
      </c>
      <c r="Q175" s="10">
        <f>K175*PRODUCT($O$17:Q$17)</f>
        <v>0</v>
      </c>
      <c r="R175" s="10">
        <f>L175*PRODUCT($O$17:R$17)</f>
        <v>0</v>
      </c>
      <c r="S175" s="10">
        <f>M175*PRODUCT($O$17:S$17)</f>
        <v>0</v>
      </c>
      <c r="T175" s="2"/>
      <c r="U175" s="10">
        <f t="shared" si="17"/>
        <v>2.0645801087851079E-14</v>
      </c>
      <c r="V175" s="10">
        <f t="shared" si="20"/>
        <v>2.0831613297641736E-14</v>
      </c>
      <c r="W175" s="10">
        <f t="shared" si="20"/>
        <v>2.1019097817320511E-14</v>
      </c>
      <c r="X175" s="10">
        <f t="shared" si="20"/>
        <v>2.1208269697676392E-14</v>
      </c>
      <c r="Y175" s="10">
        <f t="shared" si="20"/>
        <v>2.1399144124955478E-14</v>
      </c>
    </row>
    <row r="176" spans="1:25" s="5" customFormat="1" x14ac:dyDescent="0.2">
      <c r="A176" s="2"/>
      <c r="B176" s="30">
        <f>'3) Input geactiveerde inflatie'!B163</f>
        <v>151</v>
      </c>
      <c r="C176" s="30">
        <f>'3) Input geactiveerde inflatie'!D163</f>
        <v>-1.6448184848983374E-12</v>
      </c>
      <c r="D176" s="10">
        <f t="shared" si="18"/>
        <v>-8.2240924244916871E-13</v>
      </c>
      <c r="E176" s="40">
        <f>'3) Input geactiveerde inflatie'!E163</f>
        <v>0</v>
      </c>
      <c r="F176" s="52">
        <f>'3) Input geactiveerde inflatie'!F163</f>
        <v>2011</v>
      </c>
      <c r="G176" s="2"/>
      <c r="H176" s="54"/>
      <c r="I176" s="10">
        <f>IF(AND($F176&gt;I$10,$E176&gt;0),$D176/$E176,IF(I$10=$F176,$D176-SUM($G176:G176),0))</f>
        <v>0</v>
      </c>
      <c r="J176" s="10">
        <f>IF(AND($F176&gt;J$10,$E176&gt;0),$D176/$E176,IF(J$10=$F176,$D176-SUM($G176:I176),0))</f>
        <v>0</v>
      </c>
      <c r="K176" s="10">
        <f>IF(AND($F176&gt;K$10,$E176&gt;0),$D176/$E176,IF(K$10=$F176,$D176-SUM($G176:J176),0))</f>
        <v>0</v>
      </c>
      <c r="L176" s="10">
        <f>IF(AND($F176&gt;L$10,$E176&gt;0),$D176/$E176,IF(L$10=$F176,$D176-SUM($G176:K176),0))</f>
        <v>0</v>
      </c>
      <c r="M176" s="10">
        <f>IF(AND($F176&gt;M$10,$E176&gt;0),$D176/$E176,IF(M$10=$F176,$D176-SUM($G176:L176),0))</f>
        <v>0</v>
      </c>
      <c r="N176" s="2"/>
      <c r="O176" s="10">
        <f>I176*PRODUCT($O$17:O$17)</f>
        <v>0</v>
      </c>
      <c r="P176" s="10">
        <f>J176*PRODUCT($O$17:P$17)</f>
        <v>0</v>
      </c>
      <c r="Q176" s="10">
        <f>K176*PRODUCT($O$17:Q$17)</f>
        <v>0</v>
      </c>
      <c r="R176" s="10">
        <f>L176*PRODUCT($O$17:R$17)</f>
        <v>0</v>
      </c>
      <c r="S176" s="10">
        <f>M176*PRODUCT($O$17:S$17)</f>
        <v>0</v>
      </c>
      <c r="T176" s="2"/>
      <c r="U176" s="10">
        <f t="shared" si="17"/>
        <v>-8.2981092563121111E-13</v>
      </c>
      <c r="V176" s="10">
        <f t="shared" si="20"/>
        <v>-8.3727922396189197E-13</v>
      </c>
      <c r="W176" s="10">
        <f t="shared" si="20"/>
        <v>-8.4481473697754893E-13</v>
      </c>
      <c r="X176" s="10">
        <f t="shared" si="20"/>
        <v>-8.5241806961034681E-13</v>
      </c>
      <c r="Y176" s="10">
        <f t="shared" si="20"/>
        <v>-8.6008983223683983E-13</v>
      </c>
    </row>
    <row r="177" spans="1:25" s="5" customFormat="1" x14ac:dyDescent="0.2">
      <c r="A177" s="2"/>
      <c r="B177" s="30">
        <f>'3) Input geactiveerde inflatie'!B164</f>
        <v>152</v>
      </c>
      <c r="C177" s="30">
        <f>'3) Input geactiveerde inflatie'!D164</f>
        <v>306703.83932716865</v>
      </c>
      <c r="D177" s="10">
        <f t="shared" si="18"/>
        <v>153351.91966358433</v>
      </c>
      <c r="E177" s="40">
        <f>'3) Input geactiveerde inflatie'!E164</f>
        <v>34.5</v>
      </c>
      <c r="F177" s="52">
        <f>'3) Input geactiveerde inflatie'!F164</f>
        <v>2056</v>
      </c>
      <c r="G177" s="2"/>
      <c r="H177" s="54"/>
      <c r="I177" s="10">
        <f>IF(AND($F177&gt;I$10,$E177&gt;0),$D177/$E177,IF(I$10=$F177,$D177-SUM($G177:G177),0))</f>
        <v>4444.9831786546183</v>
      </c>
      <c r="J177" s="10">
        <f>IF(AND($F177&gt;J$10,$E177&gt;0),$D177/$E177,IF(J$10=$F177,$D177-SUM($G177:I177),0))</f>
        <v>4444.9831786546183</v>
      </c>
      <c r="K177" s="10">
        <f>IF(AND($F177&gt;K$10,$E177&gt;0),$D177/$E177,IF(K$10=$F177,$D177-SUM($G177:J177),0))</f>
        <v>4444.9831786546183</v>
      </c>
      <c r="L177" s="10">
        <f>IF(AND($F177&gt;L$10,$E177&gt;0),$D177/$E177,IF(L$10=$F177,$D177-SUM($G177:K177),0))</f>
        <v>4444.9831786546183</v>
      </c>
      <c r="M177" s="10">
        <f>IF(AND($F177&gt;M$10,$E177&gt;0),$D177/$E177,IF(M$10=$F177,$D177-SUM($G177:L177),0))</f>
        <v>4444.9831786546183</v>
      </c>
      <c r="N177" s="2"/>
      <c r="O177" s="10">
        <f>I177*PRODUCT($O$17:O$17)</f>
        <v>4484.9880272625096</v>
      </c>
      <c r="P177" s="10">
        <f>J177*PRODUCT($O$17:P$17)</f>
        <v>4525.3529195078718</v>
      </c>
      <c r="Q177" s="10">
        <f>K177*PRODUCT($O$17:Q$17)</f>
        <v>4566.0810957834419</v>
      </c>
      <c r="R177" s="10">
        <f>L177*PRODUCT($O$17:R$17)</f>
        <v>4607.1758256454923</v>
      </c>
      <c r="S177" s="10">
        <f>M177*PRODUCT($O$17:S$17)</f>
        <v>4648.6404080763014</v>
      </c>
      <c r="T177" s="2"/>
      <c r="U177" s="10">
        <f t="shared" si="17"/>
        <v>150247.09891329406</v>
      </c>
      <c r="V177" s="10">
        <f t="shared" si="20"/>
        <v>147073.96988400584</v>
      </c>
      <c r="W177" s="10">
        <f t="shared" si="20"/>
        <v>143831.55451717842</v>
      </c>
      <c r="X177" s="10">
        <f t="shared" si="20"/>
        <v>140518.86268218752</v>
      </c>
      <c r="Y177" s="10">
        <f t="shared" si="20"/>
        <v>137134.89203825089</v>
      </c>
    </row>
    <row r="178" spans="1:25" s="5" customFormat="1" x14ac:dyDescent="0.2">
      <c r="A178" s="2"/>
      <c r="B178" s="30">
        <f>'3) Input geactiveerde inflatie'!B165</f>
        <v>153</v>
      </c>
      <c r="C178" s="30">
        <f>'3) Input geactiveerde inflatie'!D165</f>
        <v>322253.28495992976</v>
      </c>
      <c r="D178" s="10">
        <f t="shared" si="18"/>
        <v>161126.64247996488</v>
      </c>
      <c r="E178" s="40">
        <f>'3) Input geactiveerde inflatie'!E165</f>
        <v>24.5</v>
      </c>
      <c r="F178" s="52">
        <f>'3) Input geactiveerde inflatie'!F165</f>
        <v>2046</v>
      </c>
      <c r="G178" s="2"/>
      <c r="H178" s="54"/>
      <c r="I178" s="10">
        <f>IF(AND($F178&gt;I$10,$E178&gt;0),$D178/$E178,IF(I$10=$F178,$D178-SUM($G178:G178),0))</f>
        <v>6576.5976522434648</v>
      </c>
      <c r="J178" s="10">
        <f>IF(AND($F178&gt;J$10,$E178&gt;0),$D178/$E178,IF(J$10=$F178,$D178-SUM($G178:I178),0))</f>
        <v>6576.5976522434648</v>
      </c>
      <c r="K178" s="10">
        <f>IF(AND($F178&gt;K$10,$E178&gt;0),$D178/$E178,IF(K$10=$F178,$D178-SUM($G178:J178),0))</f>
        <v>6576.5976522434648</v>
      </c>
      <c r="L178" s="10">
        <f>IF(AND($F178&gt;L$10,$E178&gt;0),$D178/$E178,IF(L$10=$F178,$D178-SUM($G178:K178),0))</f>
        <v>6576.5976522434648</v>
      </c>
      <c r="M178" s="10">
        <f>IF(AND($F178&gt;M$10,$E178&gt;0),$D178/$E178,IF(M$10=$F178,$D178-SUM($G178:L178),0))</f>
        <v>6576.5976522434648</v>
      </c>
      <c r="N178" s="2"/>
      <c r="O178" s="10">
        <f>I178*PRODUCT($O$17:O$17)</f>
        <v>6635.7870311136558</v>
      </c>
      <c r="P178" s="10">
        <f>J178*PRODUCT($O$17:P$17)</f>
        <v>6695.5091143936779</v>
      </c>
      <c r="Q178" s="10">
        <f>K178*PRODUCT($O$17:Q$17)</f>
        <v>6755.7686964232198</v>
      </c>
      <c r="R178" s="10">
        <f>L178*PRODUCT($O$17:R$17)</f>
        <v>6816.570614691027</v>
      </c>
      <c r="S178" s="10">
        <f>M178*PRODUCT($O$17:S$17)</f>
        <v>6877.9197502232464</v>
      </c>
      <c r="T178" s="2"/>
      <c r="U178" s="10">
        <f t="shared" si="17"/>
        <v>155940.99523117088</v>
      </c>
      <c r="V178" s="10">
        <f t="shared" si="20"/>
        <v>150648.95507385774</v>
      </c>
      <c r="W178" s="10">
        <f t="shared" si="20"/>
        <v>145249.02697309924</v>
      </c>
      <c r="X178" s="10">
        <f t="shared" si="20"/>
        <v>139739.69760116609</v>
      </c>
      <c r="Y178" s="10">
        <f t="shared" si="20"/>
        <v>134119.43512935331</v>
      </c>
    </row>
    <row r="179" spans="1:25" s="5" customFormat="1" x14ac:dyDescent="0.2">
      <c r="A179" s="2"/>
      <c r="B179" s="30">
        <f>'3) Input geactiveerde inflatie'!B166</f>
        <v>154</v>
      </c>
      <c r="C179" s="30">
        <f>'3) Input geactiveerde inflatie'!D166</f>
        <v>-11021.61132417334</v>
      </c>
      <c r="D179" s="10">
        <f t="shared" si="18"/>
        <v>-5510.8056620866701</v>
      </c>
      <c r="E179" s="40">
        <f>'3) Input geactiveerde inflatie'!E166</f>
        <v>9.5</v>
      </c>
      <c r="F179" s="52">
        <f>'3) Input geactiveerde inflatie'!F166</f>
        <v>2031</v>
      </c>
      <c r="G179" s="2"/>
      <c r="H179" s="54"/>
      <c r="I179" s="10">
        <f>IF(AND($F179&gt;I$10,$E179&gt;0),$D179/$E179,IF(I$10=$F179,$D179-SUM($G179:G179),0))</f>
        <v>-580.08480653543893</v>
      </c>
      <c r="J179" s="10">
        <f>IF(AND($F179&gt;J$10,$E179&gt;0),$D179/$E179,IF(J$10=$F179,$D179-SUM($G179:I179),0))</f>
        <v>-580.08480653543893</v>
      </c>
      <c r="K179" s="10">
        <f>IF(AND($F179&gt;K$10,$E179&gt;0),$D179/$E179,IF(K$10=$F179,$D179-SUM($G179:J179),0))</f>
        <v>-580.08480653543893</v>
      </c>
      <c r="L179" s="10">
        <f>IF(AND($F179&gt;L$10,$E179&gt;0),$D179/$E179,IF(L$10=$F179,$D179-SUM($G179:K179),0))</f>
        <v>-580.08480653543893</v>
      </c>
      <c r="M179" s="10">
        <f>IF(AND($F179&gt;M$10,$E179&gt;0),$D179/$E179,IF(M$10=$F179,$D179-SUM($G179:L179),0))</f>
        <v>-580.08480653543893</v>
      </c>
      <c r="N179" s="2"/>
      <c r="O179" s="10">
        <f>I179*PRODUCT($O$17:O$17)</f>
        <v>-585.30556979425785</v>
      </c>
      <c r="P179" s="10">
        <f>J179*PRODUCT($O$17:P$17)</f>
        <v>-590.57331992240609</v>
      </c>
      <c r="Q179" s="10">
        <f>K179*PRODUCT($O$17:Q$17)</f>
        <v>-595.8884798017076</v>
      </c>
      <c r="R179" s="10">
        <f>L179*PRODUCT($O$17:R$17)</f>
        <v>-601.25147611992293</v>
      </c>
      <c r="S179" s="10">
        <f>M179*PRODUCT($O$17:S$17)</f>
        <v>-606.66273940500218</v>
      </c>
      <c r="T179" s="2"/>
      <c r="U179" s="10">
        <f t="shared" si="17"/>
        <v>-4975.097343251191</v>
      </c>
      <c r="V179" s="10">
        <f t="shared" si="20"/>
        <v>-4429.2998994180452</v>
      </c>
      <c r="W179" s="10">
        <f t="shared" si="20"/>
        <v>-3873.2751187110994</v>
      </c>
      <c r="X179" s="10">
        <f t="shared" si="20"/>
        <v>-3306.8831186595762</v>
      </c>
      <c r="Y179" s="10">
        <f t="shared" si="20"/>
        <v>-2729.9823273225102</v>
      </c>
    </row>
    <row r="180" spans="1:25" s="5" customFormat="1" x14ac:dyDescent="0.2">
      <c r="A180" s="2"/>
      <c r="B180" s="30">
        <f>'3) Input geactiveerde inflatie'!B167</f>
        <v>155</v>
      </c>
      <c r="C180" s="30">
        <f>'3) Input geactiveerde inflatie'!D167</f>
        <v>4.32136219349317E-12</v>
      </c>
      <c r="D180" s="10">
        <f t="shared" si="18"/>
        <v>2.160681096746585E-12</v>
      </c>
      <c r="E180" s="40">
        <f>'3) Input geactiveerde inflatie'!E167</f>
        <v>0</v>
      </c>
      <c r="F180" s="52">
        <f>'3) Input geactiveerde inflatie'!F167</f>
        <v>2011</v>
      </c>
      <c r="G180" s="2"/>
      <c r="H180" s="54"/>
      <c r="I180" s="10">
        <f>IF(AND($F180&gt;I$10,$E180&gt;0),$D180/$E180,IF(I$10=$F180,$D180-SUM($G180:G180),0))</f>
        <v>0</v>
      </c>
      <c r="J180" s="10">
        <f>IF(AND($F180&gt;J$10,$E180&gt;0),$D180/$E180,IF(J$10=$F180,$D180-SUM($G180:I180),0))</f>
        <v>0</v>
      </c>
      <c r="K180" s="10">
        <f>IF(AND($F180&gt;K$10,$E180&gt;0),$D180/$E180,IF(K$10=$F180,$D180-SUM($G180:J180),0))</f>
        <v>0</v>
      </c>
      <c r="L180" s="10">
        <f>IF(AND($F180&gt;L$10,$E180&gt;0),$D180/$E180,IF(L$10=$F180,$D180-SUM($G180:K180),0))</f>
        <v>0</v>
      </c>
      <c r="M180" s="10">
        <f>IF(AND($F180&gt;M$10,$E180&gt;0),$D180/$E180,IF(M$10=$F180,$D180-SUM($G180:L180),0))</f>
        <v>0</v>
      </c>
      <c r="N180" s="2"/>
      <c r="O180" s="10">
        <f>I180*PRODUCT($O$17:O$17)</f>
        <v>0</v>
      </c>
      <c r="P180" s="10">
        <f>J180*PRODUCT($O$17:P$17)</f>
        <v>0</v>
      </c>
      <c r="Q180" s="10">
        <f>K180*PRODUCT($O$17:Q$17)</f>
        <v>0</v>
      </c>
      <c r="R180" s="10">
        <f>L180*PRODUCT($O$17:R$17)</f>
        <v>0</v>
      </c>
      <c r="S180" s="10">
        <f>M180*PRODUCT($O$17:S$17)</f>
        <v>0</v>
      </c>
      <c r="T180" s="2"/>
      <c r="U180" s="10">
        <f t="shared" si="17"/>
        <v>2.180127226617304E-12</v>
      </c>
      <c r="V180" s="10">
        <f t="shared" si="20"/>
        <v>2.1997483716568595E-12</v>
      </c>
      <c r="W180" s="10">
        <f t="shared" si="20"/>
        <v>2.2195461070017712E-12</v>
      </c>
      <c r="X180" s="10">
        <f t="shared" si="20"/>
        <v>2.2395220219647869E-12</v>
      </c>
      <c r="Y180" s="10">
        <f t="shared" si="20"/>
        <v>2.2596777201624699E-12</v>
      </c>
    </row>
    <row r="181" spans="1:25" s="5" customFormat="1" x14ac:dyDescent="0.2">
      <c r="A181" s="2"/>
      <c r="B181" s="30">
        <f>'3) Input geactiveerde inflatie'!B168</f>
        <v>156</v>
      </c>
      <c r="C181" s="30">
        <f>'3) Input geactiveerde inflatie'!D168</f>
        <v>323312.1778707637</v>
      </c>
      <c r="D181" s="10">
        <f t="shared" si="18"/>
        <v>161656.08893538185</v>
      </c>
      <c r="E181" s="40">
        <f>'3) Input geactiveerde inflatie'!E168</f>
        <v>35.5</v>
      </c>
      <c r="F181" s="52">
        <f>'3) Input geactiveerde inflatie'!F168</f>
        <v>2057</v>
      </c>
      <c r="G181" s="2"/>
      <c r="H181" s="54"/>
      <c r="I181" s="10">
        <f>IF(AND($F181&gt;I$10,$E181&gt;0),$D181/$E181,IF(I$10=$F181,$D181-SUM($G181:G181),0))</f>
        <v>4553.6926460670948</v>
      </c>
      <c r="J181" s="10">
        <f>IF(AND($F181&gt;J$10,$E181&gt;0),$D181/$E181,IF(J$10=$F181,$D181-SUM($G181:I181),0))</f>
        <v>4553.6926460670948</v>
      </c>
      <c r="K181" s="10">
        <f>IF(AND($F181&gt;K$10,$E181&gt;0),$D181/$E181,IF(K$10=$F181,$D181-SUM($G181:J181),0))</f>
        <v>4553.6926460670948</v>
      </c>
      <c r="L181" s="10">
        <f>IF(AND($F181&gt;L$10,$E181&gt;0),$D181/$E181,IF(L$10=$F181,$D181-SUM($G181:K181),0))</f>
        <v>4553.6926460670948</v>
      </c>
      <c r="M181" s="10">
        <f>IF(AND($F181&gt;M$10,$E181&gt;0),$D181/$E181,IF(M$10=$F181,$D181-SUM($G181:L181),0))</f>
        <v>4553.6926460670948</v>
      </c>
      <c r="N181" s="2"/>
      <c r="O181" s="10">
        <f>I181*PRODUCT($O$17:O$17)</f>
        <v>4594.6758798816982</v>
      </c>
      <c r="P181" s="10">
        <f>J181*PRODUCT($O$17:P$17)</f>
        <v>4636.0279628006328</v>
      </c>
      <c r="Q181" s="10">
        <f>K181*PRODUCT($O$17:Q$17)</f>
        <v>4677.7522144658378</v>
      </c>
      <c r="R181" s="10">
        <f>L181*PRODUCT($O$17:R$17)</f>
        <v>4719.8519843960294</v>
      </c>
      <c r="S181" s="10">
        <f>M181*PRODUCT($O$17:S$17)</f>
        <v>4762.330652255594</v>
      </c>
      <c r="T181" s="2"/>
      <c r="U181" s="10">
        <f t="shared" si="17"/>
        <v>158516.31785591858</v>
      </c>
      <c r="V181" s="10">
        <f t="shared" si="20"/>
        <v>155306.93675382118</v>
      </c>
      <c r="W181" s="10">
        <f t="shared" si="20"/>
        <v>152026.94697013972</v>
      </c>
      <c r="X181" s="10">
        <f t="shared" si="20"/>
        <v>148675.33750847494</v>
      </c>
      <c r="Y181" s="10">
        <f t="shared" si="20"/>
        <v>145251.0848937956</v>
      </c>
    </row>
    <row r="182" spans="1:25" s="5" customFormat="1" x14ac:dyDescent="0.2">
      <c r="A182" s="2"/>
      <c r="B182" s="30">
        <f>'3) Input geactiveerde inflatie'!B169</f>
        <v>157</v>
      </c>
      <c r="C182" s="30">
        <f>'3) Input geactiveerde inflatie'!D169</f>
        <v>232024.56225098413</v>
      </c>
      <c r="D182" s="10">
        <f t="shared" si="18"/>
        <v>116012.28112549207</v>
      </c>
      <c r="E182" s="40">
        <f>'3) Input geactiveerde inflatie'!E169</f>
        <v>25.5</v>
      </c>
      <c r="F182" s="52">
        <f>'3) Input geactiveerde inflatie'!F169</f>
        <v>2047</v>
      </c>
      <c r="G182" s="2"/>
      <c r="H182" s="54"/>
      <c r="I182" s="10">
        <f>IF(AND($F182&gt;I$10,$E182&gt;0),$D182/$E182,IF(I$10=$F182,$D182-SUM($G182:G182),0))</f>
        <v>4549.5012206075316</v>
      </c>
      <c r="J182" s="10">
        <f>IF(AND($F182&gt;J$10,$E182&gt;0),$D182/$E182,IF(J$10=$F182,$D182-SUM($G182:I182),0))</f>
        <v>4549.5012206075316</v>
      </c>
      <c r="K182" s="10">
        <f>IF(AND($F182&gt;K$10,$E182&gt;0),$D182/$E182,IF(K$10=$F182,$D182-SUM($G182:J182),0))</f>
        <v>4549.5012206075316</v>
      </c>
      <c r="L182" s="10">
        <f>IF(AND($F182&gt;L$10,$E182&gt;0),$D182/$E182,IF(L$10=$F182,$D182-SUM($G182:K182),0))</f>
        <v>4549.5012206075316</v>
      </c>
      <c r="M182" s="10">
        <f>IF(AND($F182&gt;M$10,$E182&gt;0),$D182/$E182,IF(M$10=$F182,$D182-SUM($G182:L182),0))</f>
        <v>4549.5012206075316</v>
      </c>
      <c r="N182" s="2"/>
      <c r="O182" s="10">
        <f>I182*PRODUCT($O$17:O$17)</f>
        <v>4590.4467315929987</v>
      </c>
      <c r="P182" s="10">
        <f>J182*PRODUCT($O$17:P$17)</f>
        <v>4631.7607521773352</v>
      </c>
      <c r="Q182" s="10">
        <f>K182*PRODUCT($O$17:Q$17)</f>
        <v>4673.4465989469309</v>
      </c>
      <c r="R182" s="10">
        <f>L182*PRODUCT($O$17:R$17)</f>
        <v>4715.5076183374522</v>
      </c>
      <c r="S182" s="10">
        <f>M182*PRODUCT($O$17:S$17)</f>
        <v>4757.9471869024892</v>
      </c>
      <c r="T182" s="2"/>
      <c r="U182" s="10">
        <f t="shared" si="17"/>
        <v>112465.94492402849</v>
      </c>
      <c r="V182" s="10">
        <f t="shared" si="20"/>
        <v>108846.37767616741</v>
      </c>
      <c r="W182" s="10">
        <f t="shared" si="20"/>
        <v>105152.54847630598</v>
      </c>
      <c r="X182" s="10">
        <f t="shared" si="20"/>
        <v>101383.41379425528</v>
      </c>
      <c r="Y182" s="10">
        <f t="shared" si="20"/>
        <v>97537.917331501085</v>
      </c>
    </row>
    <row r="183" spans="1:25" s="5" customFormat="1" x14ac:dyDescent="0.2">
      <c r="A183" s="2"/>
      <c r="B183" s="30">
        <f>'3) Input geactiveerde inflatie'!B170</f>
        <v>158</v>
      </c>
      <c r="C183" s="30">
        <f>'3) Input geactiveerde inflatie'!D170</f>
        <v>4698.1939541495158</v>
      </c>
      <c r="D183" s="10">
        <f t="shared" si="18"/>
        <v>2349.0969770747579</v>
      </c>
      <c r="E183" s="40">
        <f>'3) Input geactiveerde inflatie'!E170</f>
        <v>10.5</v>
      </c>
      <c r="F183" s="52">
        <f>'3) Input geactiveerde inflatie'!F170</f>
        <v>2032</v>
      </c>
      <c r="G183" s="2"/>
      <c r="H183" s="54"/>
      <c r="I183" s="10">
        <f>IF(AND($F183&gt;I$10,$E183&gt;0),$D183/$E183,IF(I$10=$F183,$D183-SUM($G183:G183),0))</f>
        <v>223.72352162616741</v>
      </c>
      <c r="J183" s="10">
        <f>IF(AND($F183&gt;J$10,$E183&gt;0),$D183/$E183,IF(J$10=$F183,$D183-SUM($G183:I183),0))</f>
        <v>223.72352162616741</v>
      </c>
      <c r="K183" s="10">
        <f>IF(AND($F183&gt;K$10,$E183&gt;0),$D183/$E183,IF(K$10=$F183,$D183-SUM($G183:J183),0))</f>
        <v>223.72352162616741</v>
      </c>
      <c r="L183" s="10">
        <f>IF(AND($F183&gt;L$10,$E183&gt;0),$D183/$E183,IF(L$10=$F183,$D183-SUM($G183:K183),0))</f>
        <v>223.72352162616741</v>
      </c>
      <c r="M183" s="10">
        <f>IF(AND($F183&gt;M$10,$E183&gt;0),$D183/$E183,IF(M$10=$F183,$D183-SUM($G183:L183),0))</f>
        <v>223.72352162616741</v>
      </c>
      <c r="N183" s="2"/>
      <c r="O183" s="10">
        <f>I183*PRODUCT($O$17:O$17)</f>
        <v>225.73703332080291</v>
      </c>
      <c r="P183" s="10">
        <f>J183*PRODUCT($O$17:P$17)</f>
        <v>227.76866662069008</v>
      </c>
      <c r="Q183" s="10">
        <f>K183*PRODUCT($O$17:Q$17)</f>
        <v>229.81858462027625</v>
      </c>
      <c r="R183" s="10">
        <f>L183*PRODUCT($O$17:R$17)</f>
        <v>231.88695188185872</v>
      </c>
      <c r="S183" s="10">
        <f>M183*PRODUCT($O$17:S$17)</f>
        <v>233.97393444879543</v>
      </c>
      <c r="T183" s="2"/>
      <c r="U183" s="10">
        <f t="shared" si="17"/>
        <v>2144.5018165476276</v>
      </c>
      <c r="V183" s="10">
        <f t="shared" si="20"/>
        <v>1936.0336662758659</v>
      </c>
      <c r="W183" s="10">
        <f t="shared" si="20"/>
        <v>1723.6393846520723</v>
      </c>
      <c r="X183" s="10">
        <f t="shared" si="20"/>
        <v>1507.2651872320821</v>
      </c>
      <c r="Y183" s="10">
        <f t="shared" si="20"/>
        <v>1286.8566394683753</v>
      </c>
    </row>
    <row r="184" spans="1:25" s="5" customFormat="1" x14ac:dyDescent="0.2">
      <c r="A184" s="2"/>
      <c r="B184" s="30">
        <f>'3) Input geactiveerde inflatie'!B171</f>
        <v>159</v>
      </c>
      <c r="C184" s="30">
        <f>'3) Input geactiveerde inflatie'!D171</f>
        <v>1.3688525466718131E-11</v>
      </c>
      <c r="D184" s="10">
        <f t="shared" si="18"/>
        <v>6.8442627333590657E-12</v>
      </c>
      <c r="E184" s="40">
        <f>'3) Input geactiveerde inflatie'!E171</f>
        <v>0</v>
      </c>
      <c r="F184" s="52">
        <f>'3) Input geactiveerde inflatie'!F171</f>
        <v>2012</v>
      </c>
      <c r="G184" s="2"/>
      <c r="H184" s="54"/>
      <c r="I184" s="10">
        <f>IF(AND($F184&gt;I$10,$E184&gt;0),$D184/$E184,IF(I$10=$F184,$D184-SUM($G184:G184),0))</f>
        <v>0</v>
      </c>
      <c r="J184" s="10">
        <f>IF(AND($F184&gt;J$10,$E184&gt;0),$D184/$E184,IF(J$10=$F184,$D184-SUM($G184:I184),0))</f>
        <v>0</v>
      </c>
      <c r="K184" s="10">
        <f>IF(AND($F184&gt;K$10,$E184&gt;0),$D184/$E184,IF(K$10=$F184,$D184-SUM($G184:J184),0))</f>
        <v>0</v>
      </c>
      <c r="L184" s="10">
        <f>IF(AND($F184&gt;L$10,$E184&gt;0),$D184/$E184,IF(L$10=$F184,$D184-SUM($G184:K184),0))</f>
        <v>0</v>
      </c>
      <c r="M184" s="10">
        <f>IF(AND($F184&gt;M$10,$E184&gt;0),$D184/$E184,IF(M$10=$F184,$D184-SUM($G184:L184),0))</f>
        <v>0</v>
      </c>
      <c r="N184" s="2"/>
      <c r="O184" s="10">
        <f>I184*PRODUCT($O$17:O$17)</f>
        <v>0</v>
      </c>
      <c r="P184" s="10">
        <f>J184*PRODUCT($O$17:P$17)</f>
        <v>0</v>
      </c>
      <c r="Q184" s="10">
        <f>K184*PRODUCT($O$17:Q$17)</f>
        <v>0</v>
      </c>
      <c r="R184" s="10">
        <f>L184*PRODUCT($O$17:R$17)</f>
        <v>0</v>
      </c>
      <c r="S184" s="10">
        <f>M184*PRODUCT($O$17:S$17)</f>
        <v>0</v>
      </c>
      <c r="T184" s="2"/>
      <c r="U184" s="10">
        <f t="shared" si="17"/>
        <v>6.9058610979592966E-12</v>
      </c>
      <c r="V184" s="10">
        <f t="shared" si="20"/>
        <v>6.9680138478409295E-12</v>
      </c>
      <c r="W184" s="10">
        <f t="shared" si="20"/>
        <v>7.0307259724714975E-12</v>
      </c>
      <c r="X184" s="10">
        <f t="shared" si="20"/>
        <v>7.0940025062237401E-12</v>
      </c>
      <c r="Y184" s="10">
        <f t="shared" si="20"/>
        <v>7.1578485287797531E-12</v>
      </c>
    </row>
    <row r="185" spans="1:25" s="5" customFormat="1" x14ac:dyDescent="0.2">
      <c r="A185" s="2"/>
      <c r="B185" s="30">
        <f>'3) Input geactiveerde inflatie'!B172</f>
        <v>160</v>
      </c>
      <c r="C185" s="30">
        <f>'3) Input geactiveerde inflatie'!D172</f>
        <v>375806.77258556802</v>
      </c>
      <c r="D185" s="10">
        <f t="shared" si="18"/>
        <v>187903.38629278401</v>
      </c>
      <c r="E185" s="40">
        <f>'3) Input geactiveerde inflatie'!E172</f>
        <v>36.5</v>
      </c>
      <c r="F185" s="52">
        <f>'3) Input geactiveerde inflatie'!F172</f>
        <v>2058</v>
      </c>
      <c r="G185" s="2"/>
      <c r="H185" s="54"/>
      <c r="I185" s="10">
        <f>IF(AND($F185&gt;I$10,$E185&gt;0),$D185/$E185,IF(I$10=$F185,$D185-SUM($G185:G185),0))</f>
        <v>5148.037980624219</v>
      </c>
      <c r="J185" s="10">
        <f>IF(AND($F185&gt;J$10,$E185&gt;0),$D185/$E185,IF(J$10=$F185,$D185-SUM($G185:I185),0))</f>
        <v>5148.037980624219</v>
      </c>
      <c r="K185" s="10">
        <f>IF(AND($F185&gt;K$10,$E185&gt;0),$D185/$E185,IF(K$10=$F185,$D185-SUM($G185:J185),0))</f>
        <v>5148.037980624219</v>
      </c>
      <c r="L185" s="10">
        <f>IF(AND($F185&gt;L$10,$E185&gt;0),$D185/$E185,IF(L$10=$F185,$D185-SUM($G185:K185),0))</f>
        <v>5148.037980624219</v>
      </c>
      <c r="M185" s="10">
        <f>IF(AND($F185&gt;M$10,$E185&gt;0),$D185/$E185,IF(M$10=$F185,$D185-SUM($G185:L185),0))</f>
        <v>5148.037980624219</v>
      </c>
      <c r="N185" s="2"/>
      <c r="O185" s="10">
        <f>I185*PRODUCT($O$17:O$17)</f>
        <v>5194.3703224498367</v>
      </c>
      <c r="P185" s="10">
        <f>J185*PRODUCT($O$17:P$17)</f>
        <v>5241.1196553518848</v>
      </c>
      <c r="Q185" s="10">
        <f>K185*PRODUCT($O$17:Q$17)</f>
        <v>5288.2897322500503</v>
      </c>
      <c r="R185" s="10">
        <f>L185*PRODUCT($O$17:R$17)</f>
        <v>5335.8843398403005</v>
      </c>
      <c r="S185" s="10">
        <f>M185*PRODUCT($O$17:S$17)</f>
        <v>5383.9072988988628</v>
      </c>
      <c r="T185" s="2"/>
      <c r="U185" s="10">
        <f t="shared" si="17"/>
        <v>184400.14644696921</v>
      </c>
      <c r="V185" s="10">
        <f t="shared" si="20"/>
        <v>180818.62810964003</v>
      </c>
      <c r="W185" s="10">
        <f t="shared" si="20"/>
        <v>177157.70603037672</v>
      </c>
      <c r="X185" s="10">
        <f t="shared" si="20"/>
        <v>173416.24104480981</v>
      </c>
      <c r="Y185" s="10">
        <f t="shared" si="20"/>
        <v>169593.07991531421</v>
      </c>
    </row>
    <row r="186" spans="1:25" s="5" customFormat="1" x14ac:dyDescent="0.2">
      <c r="A186" s="2"/>
      <c r="B186" s="30">
        <f>'3) Input geactiveerde inflatie'!B173</f>
        <v>161</v>
      </c>
      <c r="C186" s="30">
        <f>'3) Input geactiveerde inflatie'!D173</f>
        <v>235538.52641790477</v>
      </c>
      <c r="D186" s="10">
        <f t="shared" si="18"/>
        <v>117769.26320895238</v>
      </c>
      <c r="E186" s="40">
        <f>'3) Input geactiveerde inflatie'!E173</f>
        <v>26.5</v>
      </c>
      <c r="F186" s="52">
        <f>'3) Input geactiveerde inflatie'!F173</f>
        <v>2048</v>
      </c>
      <c r="G186" s="2"/>
      <c r="H186" s="54"/>
      <c r="I186" s="10">
        <f>IF(AND($F186&gt;I$10,$E186&gt;0),$D186/$E186,IF(I$10=$F186,$D186-SUM($G186:G186),0))</f>
        <v>4444.1231399604676</v>
      </c>
      <c r="J186" s="10">
        <f>IF(AND($F186&gt;J$10,$E186&gt;0),$D186/$E186,IF(J$10=$F186,$D186-SUM($G186:I186),0))</f>
        <v>4444.1231399604676</v>
      </c>
      <c r="K186" s="10">
        <f>IF(AND($F186&gt;K$10,$E186&gt;0),$D186/$E186,IF(K$10=$F186,$D186-SUM($G186:J186),0))</f>
        <v>4444.1231399604676</v>
      </c>
      <c r="L186" s="10">
        <f>IF(AND($F186&gt;L$10,$E186&gt;0),$D186/$E186,IF(L$10=$F186,$D186-SUM($G186:K186),0))</f>
        <v>4444.1231399604676</v>
      </c>
      <c r="M186" s="10">
        <f>IF(AND($F186&gt;M$10,$E186&gt;0),$D186/$E186,IF(M$10=$F186,$D186-SUM($G186:L186),0))</f>
        <v>4444.1231399604676</v>
      </c>
      <c r="N186" s="2"/>
      <c r="O186" s="10">
        <f>I186*PRODUCT($O$17:O$17)</f>
        <v>4484.1202482201115</v>
      </c>
      <c r="P186" s="10">
        <f>J186*PRODUCT($O$17:P$17)</f>
        <v>4524.4773304540922</v>
      </c>
      <c r="Q186" s="10">
        <f>K186*PRODUCT($O$17:Q$17)</f>
        <v>4565.1976264281775</v>
      </c>
      <c r="R186" s="10">
        <f>L186*PRODUCT($O$17:R$17)</f>
        <v>4606.2844050660306</v>
      </c>
      <c r="S186" s="10">
        <f>M186*PRODUCT($O$17:S$17)</f>
        <v>4647.7409647116247</v>
      </c>
      <c r="T186" s="2"/>
      <c r="U186" s="10">
        <f t="shared" si="17"/>
        <v>114345.06632961283</v>
      </c>
      <c r="V186" s="10">
        <f t="shared" si="20"/>
        <v>110849.69459612525</v>
      </c>
      <c r="W186" s="10">
        <f t="shared" si="20"/>
        <v>107282.14422106218</v>
      </c>
      <c r="X186" s="10">
        <f t="shared" si="20"/>
        <v>103641.3991139857</v>
      </c>
      <c r="Y186" s="10">
        <f t="shared" si="20"/>
        <v>99926.430741299933</v>
      </c>
    </row>
    <row r="187" spans="1:25" s="5" customFormat="1" x14ac:dyDescent="0.2">
      <c r="A187" s="2"/>
      <c r="B187" s="30">
        <f>'3) Input geactiveerde inflatie'!B174</f>
        <v>162</v>
      </c>
      <c r="C187" s="30">
        <f>'3) Input geactiveerde inflatie'!D174</f>
        <v>2272.6706146007982</v>
      </c>
      <c r="D187" s="10">
        <f t="shared" si="18"/>
        <v>1136.3353073003991</v>
      </c>
      <c r="E187" s="40">
        <f>'3) Input geactiveerde inflatie'!E174</f>
        <v>11.5</v>
      </c>
      <c r="F187" s="52">
        <f>'3) Input geactiveerde inflatie'!F174</f>
        <v>2033</v>
      </c>
      <c r="G187" s="2"/>
      <c r="H187" s="54"/>
      <c r="I187" s="10">
        <f>IF(AND($F187&gt;I$10,$E187&gt;0),$D187/$E187,IF(I$10=$F187,$D187-SUM($G187:G187),0))</f>
        <v>98.811765852208623</v>
      </c>
      <c r="J187" s="10">
        <f>IF(AND($F187&gt;J$10,$E187&gt;0),$D187/$E187,IF(J$10=$F187,$D187-SUM($G187:I187),0))</f>
        <v>98.811765852208623</v>
      </c>
      <c r="K187" s="10">
        <f>IF(AND($F187&gt;K$10,$E187&gt;0),$D187/$E187,IF(K$10=$F187,$D187-SUM($G187:J187),0))</f>
        <v>98.811765852208623</v>
      </c>
      <c r="L187" s="10">
        <f>IF(AND($F187&gt;L$10,$E187&gt;0),$D187/$E187,IF(L$10=$F187,$D187-SUM($G187:K187),0))</f>
        <v>98.811765852208623</v>
      </c>
      <c r="M187" s="10">
        <f>IF(AND($F187&gt;M$10,$E187&gt;0),$D187/$E187,IF(M$10=$F187,$D187-SUM($G187:L187),0))</f>
        <v>98.811765852208623</v>
      </c>
      <c r="N187" s="2"/>
      <c r="O187" s="10">
        <f>I187*PRODUCT($O$17:O$17)</f>
        <v>99.70107174487849</v>
      </c>
      <c r="P187" s="10">
        <f>J187*PRODUCT($O$17:P$17)</f>
        <v>100.59838139058239</v>
      </c>
      <c r="Q187" s="10">
        <f>K187*PRODUCT($O$17:Q$17)</f>
        <v>101.50376682309761</v>
      </c>
      <c r="R187" s="10">
        <f>L187*PRODUCT($O$17:R$17)</f>
        <v>102.41730072450547</v>
      </c>
      <c r="S187" s="10">
        <f>M187*PRODUCT($O$17:S$17)</f>
        <v>103.33905643102602</v>
      </c>
      <c r="T187" s="2"/>
      <c r="U187" s="10">
        <f t="shared" si="17"/>
        <v>1046.8612533212242</v>
      </c>
      <c r="V187" s="10">
        <f t="shared" ref="V187:Y202" si="21">U187*P$17-P187</f>
        <v>955.68462321053278</v>
      </c>
      <c r="W187" s="10">
        <f t="shared" si="21"/>
        <v>862.78201799632984</v>
      </c>
      <c r="X187" s="10">
        <f t="shared" si="21"/>
        <v>768.12975543379127</v>
      </c>
      <c r="Y187" s="10">
        <f t="shared" si="21"/>
        <v>671.70386680166928</v>
      </c>
    </row>
    <row r="188" spans="1:25" s="5" customFormat="1" x14ac:dyDescent="0.2">
      <c r="A188" s="2"/>
      <c r="B188" s="30">
        <f>'3) Input geactiveerde inflatie'!B175</f>
        <v>163</v>
      </c>
      <c r="C188" s="30">
        <f>'3) Input geactiveerde inflatie'!D175</f>
        <v>-6.5874549204448503E-11</v>
      </c>
      <c r="D188" s="10">
        <f t="shared" si="18"/>
        <v>-3.2937274602224252E-11</v>
      </c>
      <c r="E188" s="40">
        <f>'3) Input geactiveerde inflatie'!E175</f>
        <v>0</v>
      </c>
      <c r="F188" s="52">
        <f>'3) Input geactiveerde inflatie'!F175</f>
        <v>2013</v>
      </c>
      <c r="G188" s="2"/>
      <c r="H188" s="54"/>
      <c r="I188" s="10">
        <f>IF(AND($F188&gt;I$10,$E188&gt;0),$D188/$E188,IF(I$10=$F188,$D188-SUM($G188:G188),0))</f>
        <v>0</v>
      </c>
      <c r="J188" s="10">
        <f>IF(AND($F188&gt;J$10,$E188&gt;0),$D188/$E188,IF(J$10=$F188,$D188-SUM($G188:I188),0))</f>
        <v>0</v>
      </c>
      <c r="K188" s="10">
        <f>IF(AND($F188&gt;K$10,$E188&gt;0),$D188/$E188,IF(K$10=$F188,$D188-SUM($G188:J188),0))</f>
        <v>0</v>
      </c>
      <c r="L188" s="10">
        <f>IF(AND($F188&gt;L$10,$E188&gt;0),$D188/$E188,IF(L$10=$F188,$D188-SUM($G188:K188),0))</f>
        <v>0</v>
      </c>
      <c r="M188" s="10">
        <f>IF(AND($F188&gt;M$10,$E188&gt;0),$D188/$E188,IF(M$10=$F188,$D188-SUM($G188:L188),0))</f>
        <v>0</v>
      </c>
      <c r="N188" s="2"/>
      <c r="O188" s="10">
        <f>I188*PRODUCT($O$17:O$17)</f>
        <v>0</v>
      </c>
      <c r="P188" s="10">
        <f>J188*PRODUCT($O$17:P$17)</f>
        <v>0</v>
      </c>
      <c r="Q188" s="10">
        <f>K188*PRODUCT($O$17:Q$17)</f>
        <v>0</v>
      </c>
      <c r="R188" s="10">
        <f>L188*PRODUCT($O$17:R$17)</f>
        <v>0</v>
      </c>
      <c r="S188" s="10">
        <f>M188*PRODUCT($O$17:S$17)</f>
        <v>0</v>
      </c>
      <c r="T188" s="2"/>
      <c r="U188" s="10">
        <f t="shared" si="17"/>
        <v>-3.3233710073644265E-11</v>
      </c>
      <c r="V188" s="10">
        <f t="shared" si="21"/>
        <v>-3.3532813464307058E-11</v>
      </c>
      <c r="W188" s="10">
        <f t="shared" si="21"/>
        <v>-3.3834608785485816E-11</v>
      </c>
      <c r="X188" s="10">
        <f t="shared" si="21"/>
        <v>-3.4139120264555185E-11</v>
      </c>
      <c r="Y188" s="10">
        <f t="shared" si="21"/>
        <v>-3.4446372346936177E-11</v>
      </c>
    </row>
    <row r="189" spans="1:25" s="5" customFormat="1" x14ac:dyDescent="0.2">
      <c r="A189" s="2"/>
      <c r="B189" s="30">
        <f>'3) Input geactiveerde inflatie'!B176</f>
        <v>164</v>
      </c>
      <c r="C189" s="30">
        <f>'3) Input geactiveerde inflatie'!D176</f>
        <v>225054.18837430724</v>
      </c>
      <c r="D189" s="10">
        <f t="shared" si="18"/>
        <v>112527.09418715362</v>
      </c>
      <c r="E189" s="40">
        <f>'3) Input geactiveerde inflatie'!E176</f>
        <v>37.5</v>
      </c>
      <c r="F189" s="52">
        <f>'3) Input geactiveerde inflatie'!F176</f>
        <v>2059</v>
      </c>
      <c r="G189" s="2"/>
      <c r="H189" s="54"/>
      <c r="I189" s="10">
        <f>IF(AND($F189&gt;I$10,$E189&gt;0),$D189/$E189,IF(I$10=$F189,$D189-SUM($G189:G189),0))</f>
        <v>3000.72251165743</v>
      </c>
      <c r="J189" s="10">
        <f>IF(AND($F189&gt;J$10,$E189&gt;0),$D189/$E189,IF(J$10=$F189,$D189-SUM($G189:I189),0))</f>
        <v>3000.72251165743</v>
      </c>
      <c r="K189" s="10">
        <f>IF(AND($F189&gt;K$10,$E189&gt;0),$D189/$E189,IF(K$10=$F189,$D189-SUM($G189:J189),0))</f>
        <v>3000.72251165743</v>
      </c>
      <c r="L189" s="10">
        <f>IF(AND($F189&gt;L$10,$E189&gt;0),$D189/$E189,IF(L$10=$F189,$D189-SUM($G189:K189),0))</f>
        <v>3000.72251165743</v>
      </c>
      <c r="M189" s="10">
        <f>IF(AND($F189&gt;M$10,$E189&gt;0),$D189/$E189,IF(M$10=$F189,$D189-SUM($G189:L189),0))</f>
        <v>3000.72251165743</v>
      </c>
      <c r="N189" s="2"/>
      <c r="O189" s="10">
        <f>I189*PRODUCT($O$17:O$17)</f>
        <v>3027.7290142623465</v>
      </c>
      <c r="P189" s="10">
        <f>J189*PRODUCT($O$17:P$17)</f>
        <v>3054.9785753907072</v>
      </c>
      <c r="Q189" s="10">
        <f>K189*PRODUCT($O$17:Q$17)</f>
        <v>3082.4733825692233</v>
      </c>
      <c r="R189" s="10">
        <f>L189*PRODUCT($O$17:R$17)</f>
        <v>3110.2156430123459</v>
      </c>
      <c r="S189" s="10">
        <f>M189*PRODUCT($O$17:S$17)</f>
        <v>3138.2075837994566</v>
      </c>
      <c r="T189" s="2"/>
      <c r="U189" s="10">
        <f t="shared" si="17"/>
        <v>110512.10902057563</v>
      </c>
      <c r="V189" s="10">
        <f t="shared" si="21"/>
        <v>108451.7394263701</v>
      </c>
      <c r="W189" s="10">
        <f t="shared" si="21"/>
        <v>106345.3316986382</v>
      </c>
      <c r="X189" s="10">
        <f t="shared" si="21"/>
        <v>104192.22404091358</v>
      </c>
      <c r="Y189" s="10">
        <f t="shared" si="21"/>
        <v>101991.74647348233</v>
      </c>
    </row>
    <row r="190" spans="1:25" s="5" customFormat="1" x14ac:dyDescent="0.2">
      <c r="A190" s="2"/>
      <c r="B190" s="30">
        <f>'3) Input geactiveerde inflatie'!B177</f>
        <v>165</v>
      </c>
      <c r="C190" s="30">
        <f>'3) Input geactiveerde inflatie'!D177</f>
        <v>162111.01459091424</v>
      </c>
      <c r="D190" s="10">
        <f t="shared" si="18"/>
        <v>81055.507295457122</v>
      </c>
      <c r="E190" s="40">
        <f>'3) Input geactiveerde inflatie'!E177</f>
        <v>27.5</v>
      </c>
      <c r="F190" s="52">
        <f>'3) Input geactiveerde inflatie'!F177</f>
        <v>2049</v>
      </c>
      <c r="G190" s="2"/>
      <c r="H190" s="54"/>
      <c r="I190" s="10">
        <f>IF(AND($F190&gt;I$10,$E190&gt;0),$D190/$E190,IF(I$10=$F190,$D190-SUM($G190:G190),0))</f>
        <v>2947.4729925620773</v>
      </c>
      <c r="J190" s="10">
        <f>IF(AND($F190&gt;J$10,$E190&gt;0),$D190/$E190,IF(J$10=$F190,$D190-SUM($G190:I190),0))</f>
        <v>2947.4729925620773</v>
      </c>
      <c r="K190" s="10">
        <f>IF(AND($F190&gt;K$10,$E190&gt;0),$D190/$E190,IF(K$10=$F190,$D190-SUM($G190:J190),0))</f>
        <v>2947.4729925620773</v>
      </c>
      <c r="L190" s="10">
        <f>IF(AND($F190&gt;L$10,$E190&gt;0),$D190/$E190,IF(L$10=$F190,$D190-SUM($G190:K190),0))</f>
        <v>2947.4729925620773</v>
      </c>
      <c r="M190" s="10">
        <f>IF(AND($F190&gt;M$10,$E190&gt;0),$D190/$E190,IF(M$10=$F190,$D190-SUM($G190:L190),0))</f>
        <v>2947.4729925620773</v>
      </c>
      <c r="N190" s="2"/>
      <c r="O190" s="10">
        <f>I190*PRODUCT($O$17:O$17)</f>
        <v>2974.0002494951354</v>
      </c>
      <c r="P190" s="10">
        <f>J190*PRODUCT($O$17:P$17)</f>
        <v>3000.7662517405915</v>
      </c>
      <c r="Q190" s="10">
        <f>K190*PRODUCT($O$17:Q$17)</f>
        <v>3027.7731480062562</v>
      </c>
      <c r="R190" s="10">
        <f>L190*PRODUCT($O$17:R$17)</f>
        <v>3055.0231063383121</v>
      </c>
      <c r="S190" s="10">
        <f>M190*PRODUCT($O$17:S$17)</f>
        <v>3082.518314295357</v>
      </c>
      <c r="T190" s="2"/>
      <c r="U190" s="10">
        <f t="shared" si="17"/>
        <v>78811.006611621095</v>
      </c>
      <c r="V190" s="10">
        <f t="shared" si="21"/>
        <v>76519.539419385081</v>
      </c>
      <c r="W190" s="10">
        <f t="shared" si="21"/>
        <v>74180.442126153284</v>
      </c>
      <c r="X190" s="10">
        <f t="shared" si="21"/>
        <v>71793.042998950346</v>
      </c>
      <c r="Y190" s="10">
        <f t="shared" si="21"/>
        <v>69356.662071645536</v>
      </c>
    </row>
    <row r="191" spans="1:25" s="5" customFormat="1" x14ac:dyDescent="0.2">
      <c r="A191" s="2"/>
      <c r="B191" s="30">
        <f>'3) Input geactiveerde inflatie'!B178</f>
        <v>166</v>
      </c>
      <c r="C191" s="30">
        <f>'3) Input geactiveerde inflatie'!D178</f>
        <v>-8223.6341713481088</v>
      </c>
      <c r="D191" s="10">
        <f t="shared" si="18"/>
        <v>-4111.8170856740544</v>
      </c>
      <c r="E191" s="40">
        <f>'3) Input geactiveerde inflatie'!E178</f>
        <v>12.5</v>
      </c>
      <c r="F191" s="52">
        <f>'3) Input geactiveerde inflatie'!F178</f>
        <v>2034</v>
      </c>
      <c r="G191" s="2"/>
      <c r="H191" s="54"/>
      <c r="I191" s="10">
        <f>IF(AND($F191&gt;I$10,$E191&gt;0),$D191/$E191,IF(I$10=$F191,$D191-SUM($G191:G191),0))</f>
        <v>-328.94536685392433</v>
      </c>
      <c r="J191" s="10">
        <f>IF(AND($F191&gt;J$10,$E191&gt;0),$D191/$E191,IF(J$10=$F191,$D191-SUM($G191:I191),0))</f>
        <v>-328.94536685392433</v>
      </c>
      <c r="K191" s="10">
        <f>IF(AND($F191&gt;K$10,$E191&gt;0),$D191/$E191,IF(K$10=$F191,$D191-SUM($G191:J191),0))</f>
        <v>-328.94536685392433</v>
      </c>
      <c r="L191" s="10">
        <f>IF(AND($F191&gt;L$10,$E191&gt;0),$D191/$E191,IF(L$10=$F191,$D191-SUM($G191:K191),0))</f>
        <v>-328.94536685392433</v>
      </c>
      <c r="M191" s="10">
        <f>IF(AND($F191&gt;M$10,$E191&gt;0),$D191/$E191,IF(M$10=$F191,$D191-SUM($G191:L191),0))</f>
        <v>-328.94536685392433</v>
      </c>
      <c r="N191" s="2"/>
      <c r="O191" s="10">
        <f>I191*PRODUCT($O$17:O$17)</f>
        <v>-331.90587515560964</v>
      </c>
      <c r="P191" s="10">
        <f>J191*PRODUCT($O$17:P$17)</f>
        <v>-334.89302803201008</v>
      </c>
      <c r="Q191" s="10">
        <f>K191*PRODUCT($O$17:Q$17)</f>
        <v>-337.90706528429808</v>
      </c>
      <c r="R191" s="10">
        <f>L191*PRODUCT($O$17:R$17)</f>
        <v>-340.94822887185671</v>
      </c>
      <c r="S191" s="10">
        <f>M191*PRODUCT($O$17:S$17)</f>
        <v>-344.0167629317034</v>
      </c>
      <c r="T191" s="2"/>
      <c r="U191" s="10">
        <f t="shared" si="17"/>
        <v>-3816.9175642895107</v>
      </c>
      <c r="V191" s="10">
        <f t="shared" si="21"/>
        <v>-3516.3767943361058</v>
      </c>
      <c r="W191" s="10">
        <f t="shared" si="21"/>
        <v>-3210.1171202008327</v>
      </c>
      <c r="X191" s="10">
        <f t="shared" si="21"/>
        <v>-2898.0599454107828</v>
      </c>
      <c r="Y191" s="10">
        <f t="shared" si="21"/>
        <v>-2580.1257219877762</v>
      </c>
    </row>
    <row r="192" spans="1:25" s="5" customFormat="1" x14ac:dyDescent="0.2">
      <c r="A192" s="2"/>
      <c r="B192" s="30">
        <f>'3) Input geactiveerde inflatie'!B179</f>
        <v>167</v>
      </c>
      <c r="C192" s="30">
        <f>'3) Input geactiveerde inflatie'!D179</f>
        <v>4.0050187989085893E-11</v>
      </c>
      <c r="D192" s="10">
        <f t="shared" si="18"/>
        <v>2.0025093994542947E-11</v>
      </c>
      <c r="E192" s="40">
        <f>'3) Input geactiveerde inflatie'!E179</f>
        <v>0</v>
      </c>
      <c r="F192" s="52">
        <f>'3) Input geactiveerde inflatie'!F179</f>
        <v>2014</v>
      </c>
      <c r="G192" s="2"/>
      <c r="H192" s="54"/>
      <c r="I192" s="10">
        <f>IF(AND($F192&gt;I$10,$E192&gt;0),$D192/$E192,IF(I$10=$F192,$D192-SUM($G192:G192),0))</f>
        <v>0</v>
      </c>
      <c r="J192" s="10">
        <f>IF(AND($F192&gt;J$10,$E192&gt;0),$D192/$E192,IF(J$10=$F192,$D192-SUM($G192:I192),0))</f>
        <v>0</v>
      </c>
      <c r="K192" s="10">
        <f>IF(AND($F192&gt;K$10,$E192&gt;0),$D192/$E192,IF(K$10=$F192,$D192-SUM($G192:J192),0))</f>
        <v>0</v>
      </c>
      <c r="L192" s="10">
        <f>IF(AND($F192&gt;L$10,$E192&gt;0),$D192/$E192,IF(L$10=$F192,$D192-SUM($G192:K192),0))</f>
        <v>0</v>
      </c>
      <c r="M192" s="10">
        <f>IF(AND($F192&gt;M$10,$E192&gt;0),$D192/$E192,IF(M$10=$F192,$D192-SUM($G192:L192),0))</f>
        <v>0</v>
      </c>
      <c r="N192" s="2"/>
      <c r="O192" s="10">
        <f>I192*PRODUCT($O$17:O$17)</f>
        <v>0</v>
      </c>
      <c r="P192" s="10">
        <f>J192*PRODUCT($O$17:P$17)</f>
        <v>0</v>
      </c>
      <c r="Q192" s="10">
        <f>K192*PRODUCT($O$17:Q$17)</f>
        <v>0</v>
      </c>
      <c r="R192" s="10">
        <f>L192*PRODUCT($O$17:R$17)</f>
        <v>0</v>
      </c>
      <c r="S192" s="10">
        <f>M192*PRODUCT($O$17:S$17)</f>
        <v>0</v>
      </c>
      <c r="T192" s="2"/>
      <c r="U192" s="10">
        <f t="shared" si="17"/>
        <v>2.0205319840493832E-11</v>
      </c>
      <c r="V192" s="10">
        <f t="shared" si="21"/>
        <v>2.0387167719058274E-11</v>
      </c>
      <c r="W192" s="10">
        <f t="shared" si="21"/>
        <v>2.0570652228529797E-11</v>
      </c>
      <c r="X192" s="10">
        <f t="shared" si="21"/>
        <v>2.0755788098586564E-11</v>
      </c>
      <c r="Y192" s="10">
        <f t="shared" si="21"/>
        <v>2.0942590191473842E-11</v>
      </c>
    </row>
    <row r="193" spans="1:25" s="5" customFormat="1" x14ac:dyDescent="0.2">
      <c r="A193" s="2"/>
      <c r="B193" s="30">
        <f>'3) Input geactiveerde inflatie'!B180</f>
        <v>168</v>
      </c>
      <c r="C193" s="30">
        <f>'3) Input geactiveerde inflatie'!D180</f>
        <v>179229.42284463532</v>
      </c>
      <c r="D193" s="10">
        <f t="shared" si="18"/>
        <v>89614.711422317661</v>
      </c>
      <c r="E193" s="40">
        <f>'3) Input geactiveerde inflatie'!E180</f>
        <v>38.5</v>
      </c>
      <c r="F193" s="52">
        <f>'3) Input geactiveerde inflatie'!F180</f>
        <v>2060</v>
      </c>
      <c r="G193" s="2"/>
      <c r="H193" s="54"/>
      <c r="I193" s="10">
        <f>IF(AND($F193&gt;I$10,$E193&gt;0),$D193/$E193,IF(I$10=$F193,$D193-SUM($G193:G193),0))</f>
        <v>2327.6548421381212</v>
      </c>
      <c r="J193" s="10">
        <f>IF(AND($F193&gt;J$10,$E193&gt;0),$D193/$E193,IF(J$10=$F193,$D193-SUM($G193:I193),0))</f>
        <v>2327.6548421381212</v>
      </c>
      <c r="K193" s="10">
        <f>IF(AND($F193&gt;K$10,$E193&gt;0),$D193/$E193,IF(K$10=$F193,$D193-SUM($G193:J193),0))</f>
        <v>2327.6548421381212</v>
      </c>
      <c r="L193" s="10">
        <f>IF(AND($F193&gt;L$10,$E193&gt;0),$D193/$E193,IF(L$10=$F193,$D193-SUM($G193:K193),0))</f>
        <v>2327.6548421381212</v>
      </c>
      <c r="M193" s="10">
        <f>IF(AND($F193&gt;M$10,$E193&gt;0),$D193/$E193,IF(M$10=$F193,$D193-SUM($G193:L193),0))</f>
        <v>2327.6548421381212</v>
      </c>
      <c r="N193" s="2"/>
      <c r="O193" s="10">
        <f>I193*PRODUCT($O$17:O$17)</f>
        <v>2348.6037357173641</v>
      </c>
      <c r="P193" s="10">
        <f>J193*PRODUCT($O$17:P$17)</f>
        <v>2369.7411693388203</v>
      </c>
      <c r="Q193" s="10">
        <f>K193*PRODUCT($O$17:Q$17)</f>
        <v>2391.068839862869</v>
      </c>
      <c r="R193" s="10">
        <f>L193*PRODUCT($O$17:R$17)</f>
        <v>2412.5884594216345</v>
      </c>
      <c r="S193" s="10">
        <f>M193*PRODUCT($O$17:S$17)</f>
        <v>2434.3017555564293</v>
      </c>
      <c r="T193" s="2"/>
      <c r="U193" s="10">
        <f t="shared" si="17"/>
        <v>88072.640089401146</v>
      </c>
      <c r="V193" s="10">
        <f t="shared" si="21"/>
        <v>86495.552680866938</v>
      </c>
      <c r="W193" s="10">
        <f t="shared" si="21"/>
        <v>84882.943815131861</v>
      </c>
      <c r="X193" s="10">
        <f t="shared" si="21"/>
        <v>83234.30185004641</v>
      </c>
      <c r="Y193" s="10">
        <f t="shared" si="21"/>
        <v>81549.108811140395</v>
      </c>
    </row>
    <row r="194" spans="1:25" s="5" customFormat="1" x14ac:dyDescent="0.2">
      <c r="A194" s="2"/>
      <c r="B194" s="30">
        <f>'3) Input geactiveerde inflatie'!B181</f>
        <v>169</v>
      </c>
      <c r="C194" s="30">
        <f>'3) Input geactiveerde inflatie'!D181</f>
        <v>60082.392131047789</v>
      </c>
      <c r="D194" s="10">
        <f t="shared" si="18"/>
        <v>30041.196065523895</v>
      </c>
      <c r="E194" s="40">
        <f>'3) Input geactiveerde inflatie'!E181</f>
        <v>28.5</v>
      </c>
      <c r="F194" s="52">
        <f>'3) Input geactiveerde inflatie'!F181</f>
        <v>2050</v>
      </c>
      <c r="G194" s="2"/>
      <c r="H194" s="54"/>
      <c r="I194" s="10">
        <f>IF(AND($F194&gt;I$10,$E194&gt;0),$D194/$E194,IF(I$10=$F194,$D194-SUM($G194:G194),0))</f>
        <v>1054.0770549306631</v>
      </c>
      <c r="J194" s="10">
        <f>IF(AND($F194&gt;J$10,$E194&gt;0),$D194/$E194,IF(J$10=$F194,$D194-SUM($G194:I194),0))</f>
        <v>1054.0770549306631</v>
      </c>
      <c r="K194" s="10">
        <f>IF(AND($F194&gt;K$10,$E194&gt;0),$D194/$E194,IF(K$10=$F194,$D194-SUM($G194:J194),0))</f>
        <v>1054.0770549306631</v>
      </c>
      <c r="L194" s="10">
        <f>IF(AND($F194&gt;L$10,$E194&gt;0),$D194/$E194,IF(L$10=$F194,$D194-SUM($G194:K194),0))</f>
        <v>1054.0770549306631</v>
      </c>
      <c r="M194" s="10">
        <f>IF(AND($F194&gt;M$10,$E194&gt;0),$D194/$E194,IF(M$10=$F194,$D194-SUM($G194:L194),0))</f>
        <v>1054.0770549306631</v>
      </c>
      <c r="N194" s="2"/>
      <c r="O194" s="10">
        <f>I194*PRODUCT($O$17:O$17)</f>
        <v>1063.563748425039</v>
      </c>
      <c r="P194" s="10">
        <f>J194*PRODUCT($O$17:P$17)</f>
        <v>1073.1358221608641</v>
      </c>
      <c r="Q194" s="10">
        <f>K194*PRODUCT($O$17:Q$17)</f>
        <v>1082.7940445603117</v>
      </c>
      <c r="R194" s="10">
        <f>L194*PRODUCT($O$17:R$17)</f>
        <v>1092.5391909613543</v>
      </c>
      <c r="S194" s="10">
        <f>M194*PRODUCT($O$17:S$17)</f>
        <v>1102.3720436800065</v>
      </c>
      <c r="T194" s="2"/>
      <c r="U194" s="10">
        <f t="shared" si="17"/>
        <v>29248.003081688566</v>
      </c>
      <c r="V194" s="10">
        <f t="shared" si="21"/>
        <v>28438.099287262896</v>
      </c>
      <c r="W194" s="10">
        <f t="shared" si="21"/>
        <v>27611.248136287948</v>
      </c>
      <c r="X194" s="10">
        <f t="shared" si="21"/>
        <v>26767.210178553181</v>
      </c>
      <c r="Y194" s="10">
        <f t="shared" si="21"/>
        <v>25905.743026480151</v>
      </c>
    </row>
    <row r="195" spans="1:25" s="5" customFormat="1" x14ac:dyDescent="0.2">
      <c r="A195" s="2"/>
      <c r="B195" s="30">
        <f>'3) Input geactiveerde inflatie'!B182</f>
        <v>170</v>
      </c>
      <c r="C195" s="30">
        <f>'3) Input geactiveerde inflatie'!D182</f>
        <v>11191.735456144612</v>
      </c>
      <c r="D195" s="10">
        <f t="shared" si="18"/>
        <v>5595.8677280723059</v>
      </c>
      <c r="E195" s="40">
        <f>'3) Input geactiveerde inflatie'!E182</f>
        <v>13.5</v>
      </c>
      <c r="F195" s="52">
        <f>'3) Input geactiveerde inflatie'!F182</f>
        <v>2035</v>
      </c>
      <c r="G195" s="2"/>
      <c r="H195" s="54"/>
      <c r="I195" s="10">
        <f>IF(AND($F195&gt;I$10,$E195&gt;0),$D195/$E195,IF(I$10=$F195,$D195-SUM($G195:G195),0))</f>
        <v>414.50872059794858</v>
      </c>
      <c r="J195" s="10">
        <f>IF(AND($F195&gt;J$10,$E195&gt;0),$D195/$E195,IF(J$10=$F195,$D195-SUM($G195:I195),0))</f>
        <v>414.50872059794858</v>
      </c>
      <c r="K195" s="10">
        <f>IF(AND($F195&gt;K$10,$E195&gt;0),$D195/$E195,IF(K$10=$F195,$D195-SUM($G195:J195),0))</f>
        <v>414.50872059794858</v>
      </c>
      <c r="L195" s="10">
        <f>IF(AND($F195&gt;L$10,$E195&gt;0),$D195/$E195,IF(L$10=$F195,$D195-SUM($G195:K195),0))</f>
        <v>414.50872059794858</v>
      </c>
      <c r="M195" s="10">
        <f>IF(AND($F195&gt;M$10,$E195&gt;0),$D195/$E195,IF(M$10=$F195,$D195-SUM($G195:L195),0))</f>
        <v>414.50872059794858</v>
      </c>
      <c r="N195" s="2"/>
      <c r="O195" s="10">
        <f>I195*PRODUCT($O$17:O$17)</f>
        <v>418.23929908333008</v>
      </c>
      <c r="P195" s="10">
        <f>J195*PRODUCT($O$17:P$17)</f>
        <v>422.00345277508001</v>
      </c>
      <c r="Q195" s="10">
        <f>K195*PRODUCT($O$17:Q$17)</f>
        <v>425.80148385005566</v>
      </c>
      <c r="R195" s="10">
        <f>L195*PRODUCT($O$17:R$17)</f>
        <v>429.6336972047061</v>
      </c>
      <c r="S195" s="10">
        <f>M195*PRODUCT($O$17:S$17)</f>
        <v>433.50040047954843</v>
      </c>
      <c r="T195" s="2"/>
      <c r="U195" s="10">
        <f t="shared" si="17"/>
        <v>5227.9912385416255</v>
      </c>
      <c r="V195" s="10">
        <f t="shared" si="21"/>
        <v>4853.0397069134196</v>
      </c>
      <c r="W195" s="10">
        <f t="shared" si="21"/>
        <v>4470.9155804255843</v>
      </c>
      <c r="X195" s="10">
        <f t="shared" si="21"/>
        <v>4081.5201234447081</v>
      </c>
      <c r="Y195" s="10">
        <f t="shared" si="21"/>
        <v>3684.753404076162</v>
      </c>
    </row>
    <row r="196" spans="1:25" s="5" customFormat="1" x14ac:dyDescent="0.2">
      <c r="A196" s="2"/>
      <c r="B196" s="30">
        <f>'3) Input geactiveerde inflatie'!B183</f>
        <v>171</v>
      </c>
      <c r="C196" s="30">
        <f>'3) Input geactiveerde inflatie'!D183</f>
        <v>1.8900436771218666E-14</v>
      </c>
      <c r="D196" s="10">
        <f t="shared" si="18"/>
        <v>9.450218385609333E-15</v>
      </c>
      <c r="E196" s="40">
        <f>'3) Input geactiveerde inflatie'!E183</f>
        <v>0</v>
      </c>
      <c r="F196" s="52">
        <f>'3) Input geactiveerde inflatie'!F183</f>
        <v>2020</v>
      </c>
      <c r="G196" s="2"/>
      <c r="H196" s="54"/>
      <c r="I196" s="10">
        <f>IF(AND($F196&gt;I$10,$E196&gt;0),$D196/$E196,IF(I$10=$F196,$D196-SUM($G196:G196),0))</f>
        <v>0</v>
      </c>
      <c r="J196" s="10">
        <f>IF(AND($F196&gt;J$10,$E196&gt;0),$D196/$E196,IF(J$10=$F196,$D196-SUM($G196:I196),0))</f>
        <v>0</v>
      </c>
      <c r="K196" s="10">
        <f>IF(AND($F196&gt;K$10,$E196&gt;0),$D196/$E196,IF(K$10=$F196,$D196-SUM($G196:J196),0))</f>
        <v>0</v>
      </c>
      <c r="L196" s="10">
        <f>IF(AND($F196&gt;L$10,$E196&gt;0),$D196/$E196,IF(L$10=$F196,$D196-SUM($G196:K196),0))</f>
        <v>0</v>
      </c>
      <c r="M196" s="10">
        <f>IF(AND($F196&gt;M$10,$E196&gt;0),$D196/$E196,IF(M$10=$F196,$D196-SUM($G196:L196),0))</f>
        <v>0</v>
      </c>
      <c r="N196" s="2"/>
      <c r="O196" s="10">
        <f>I196*PRODUCT($O$17:O$17)</f>
        <v>0</v>
      </c>
      <c r="P196" s="10">
        <f>J196*PRODUCT($O$17:P$17)</f>
        <v>0</v>
      </c>
      <c r="Q196" s="10">
        <f>K196*PRODUCT($O$17:Q$17)</f>
        <v>0</v>
      </c>
      <c r="R196" s="10">
        <f>L196*PRODUCT($O$17:R$17)</f>
        <v>0</v>
      </c>
      <c r="S196" s="10">
        <f>M196*PRODUCT($O$17:S$17)</f>
        <v>0</v>
      </c>
      <c r="T196" s="2"/>
      <c r="U196" s="10">
        <f t="shared" si="17"/>
        <v>9.5352703510798156E-15</v>
      </c>
      <c r="V196" s="10">
        <f t="shared" si="21"/>
        <v>9.6210877842395333E-15</v>
      </c>
      <c r="W196" s="10">
        <f t="shared" si="21"/>
        <v>9.7076775742976878E-15</v>
      </c>
      <c r="X196" s="10">
        <f t="shared" si="21"/>
        <v>9.795046672466366E-15</v>
      </c>
      <c r="Y196" s="10">
        <f t="shared" si="21"/>
        <v>9.8832020925185621E-15</v>
      </c>
    </row>
    <row r="197" spans="1:25" s="5" customFormat="1" x14ac:dyDescent="0.2">
      <c r="A197" s="2"/>
      <c r="B197" s="30">
        <f>'3) Input geactiveerde inflatie'!B184</f>
        <v>172</v>
      </c>
      <c r="C197" s="30">
        <f>'3) Input geactiveerde inflatie'!D184</f>
        <v>-3.6961102624954518E-11</v>
      </c>
      <c r="D197" s="10">
        <f t="shared" si="18"/>
        <v>-1.8480551312477259E-11</v>
      </c>
      <c r="E197" s="40">
        <f>'3) Input geactiveerde inflatie'!E184</f>
        <v>0</v>
      </c>
      <c r="F197" s="52">
        <f>'3) Input geactiveerde inflatie'!F184</f>
        <v>2015</v>
      </c>
      <c r="G197" s="2"/>
      <c r="H197" s="54"/>
      <c r="I197" s="10">
        <f>IF(AND($F197&gt;I$10,$E197&gt;0),$D197/$E197,IF(I$10=$F197,$D197-SUM($G197:G197),0))</f>
        <v>0</v>
      </c>
      <c r="J197" s="10">
        <f>IF(AND($F197&gt;J$10,$E197&gt;0),$D197/$E197,IF(J$10=$F197,$D197-SUM($G197:I197),0))</f>
        <v>0</v>
      </c>
      <c r="K197" s="10">
        <f>IF(AND($F197&gt;K$10,$E197&gt;0),$D197/$E197,IF(K$10=$F197,$D197-SUM($G197:J197),0))</f>
        <v>0</v>
      </c>
      <c r="L197" s="10">
        <f>IF(AND($F197&gt;L$10,$E197&gt;0),$D197/$E197,IF(L$10=$F197,$D197-SUM($G197:K197),0))</f>
        <v>0</v>
      </c>
      <c r="M197" s="10">
        <f>IF(AND($F197&gt;M$10,$E197&gt;0),$D197/$E197,IF(M$10=$F197,$D197-SUM($G197:L197),0))</f>
        <v>0</v>
      </c>
      <c r="N197" s="2"/>
      <c r="O197" s="10">
        <f>I197*PRODUCT($O$17:O$17)</f>
        <v>0</v>
      </c>
      <c r="P197" s="10">
        <f>J197*PRODUCT($O$17:P$17)</f>
        <v>0</v>
      </c>
      <c r="Q197" s="10">
        <f>K197*PRODUCT($O$17:Q$17)</f>
        <v>0</v>
      </c>
      <c r="R197" s="10">
        <f>L197*PRODUCT($O$17:R$17)</f>
        <v>0</v>
      </c>
      <c r="S197" s="10">
        <f>M197*PRODUCT($O$17:S$17)</f>
        <v>0</v>
      </c>
      <c r="T197" s="2"/>
      <c r="U197" s="10">
        <f t="shared" si="17"/>
        <v>-1.8646876274289551E-11</v>
      </c>
      <c r="V197" s="10">
        <f t="shared" si="21"/>
        <v>-1.8814698160758156E-11</v>
      </c>
      <c r="W197" s="10">
        <f t="shared" si="21"/>
        <v>-1.8984030444204977E-11</v>
      </c>
      <c r="X197" s="10">
        <f t="shared" si="21"/>
        <v>-1.915488671820282E-11</v>
      </c>
      <c r="Y197" s="10">
        <f t="shared" si="21"/>
        <v>-1.9327280698666643E-11</v>
      </c>
    </row>
    <row r="198" spans="1:25" s="5" customFormat="1" x14ac:dyDescent="0.2">
      <c r="A198" s="2"/>
      <c r="B198" s="30">
        <f>'3) Input geactiveerde inflatie'!B185</f>
        <v>173</v>
      </c>
      <c r="C198" s="30">
        <f>'3) Input geactiveerde inflatie'!D185</f>
        <v>281841.50971726188</v>
      </c>
      <c r="D198" s="10">
        <f t="shared" si="18"/>
        <v>140920.75485863094</v>
      </c>
      <c r="E198" s="40">
        <f>'3) Input geactiveerde inflatie'!E185</f>
        <v>39.5</v>
      </c>
      <c r="F198" s="52">
        <f>'3) Input geactiveerde inflatie'!F185</f>
        <v>2061</v>
      </c>
      <c r="G198" s="2"/>
      <c r="H198" s="54"/>
      <c r="I198" s="10">
        <f>IF(AND($F198&gt;I$10,$E198&gt;0),$D198/$E198,IF(I$10=$F198,$D198-SUM($G198:G198),0))</f>
        <v>3567.6140470539481</v>
      </c>
      <c r="J198" s="10">
        <f>IF(AND($F198&gt;J$10,$E198&gt;0),$D198/$E198,IF(J$10=$F198,$D198-SUM($G198:I198),0))</f>
        <v>3567.6140470539481</v>
      </c>
      <c r="K198" s="10">
        <f>IF(AND($F198&gt;K$10,$E198&gt;0),$D198/$E198,IF(K$10=$F198,$D198-SUM($G198:J198),0))</f>
        <v>3567.6140470539481</v>
      </c>
      <c r="L198" s="10">
        <f>IF(AND($F198&gt;L$10,$E198&gt;0),$D198/$E198,IF(L$10=$F198,$D198-SUM($G198:K198),0))</f>
        <v>3567.6140470539481</v>
      </c>
      <c r="M198" s="10">
        <f>IF(AND($F198&gt;M$10,$E198&gt;0),$D198/$E198,IF(M$10=$F198,$D198-SUM($G198:L198),0))</f>
        <v>3567.6140470539481</v>
      </c>
      <c r="N198" s="2"/>
      <c r="O198" s="10">
        <f>I198*PRODUCT($O$17:O$17)</f>
        <v>3599.7225734774333</v>
      </c>
      <c r="P198" s="10">
        <f>J198*PRODUCT($O$17:P$17)</f>
        <v>3632.1200766387296</v>
      </c>
      <c r="Q198" s="10">
        <f>K198*PRODUCT($O$17:Q$17)</f>
        <v>3664.8091573284778</v>
      </c>
      <c r="R198" s="10">
        <f>L198*PRODUCT($O$17:R$17)</f>
        <v>3697.7924397444335</v>
      </c>
      <c r="S198" s="10">
        <f>M198*PRODUCT($O$17:S$17)</f>
        <v>3731.0725717021332</v>
      </c>
      <c r="T198" s="2"/>
      <c r="U198" s="10">
        <f t="shared" si="17"/>
        <v>138589.31907888118</v>
      </c>
      <c r="V198" s="10">
        <f t="shared" si="21"/>
        <v>136204.50287395236</v>
      </c>
      <c r="W198" s="10">
        <f t="shared" si="21"/>
        <v>133765.53424248943</v>
      </c>
      <c r="X198" s="10">
        <f t="shared" si="21"/>
        <v>131271.6316109274</v>
      </c>
      <c r="Y198" s="10">
        <f t="shared" si="21"/>
        <v>128722.00372372361</v>
      </c>
    </row>
    <row r="199" spans="1:25" s="5" customFormat="1" x14ac:dyDescent="0.2">
      <c r="A199" s="2"/>
      <c r="B199" s="30">
        <f>'3) Input geactiveerde inflatie'!B186</f>
        <v>174</v>
      </c>
      <c r="C199" s="30">
        <f>'3) Input geactiveerde inflatie'!D186</f>
        <v>205287.85908406228</v>
      </c>
      <c r="D199" s="10">
        <f t="shared" si="18"/>
        <v>102643.92954203114</v>
      </c>
      <c r="E199" s="40">
        <f>'3) Input geactiveerde inflatie'!E186</f>
        <v>29.5</v>
      </c>
      <c r="F199" s="52">
        <f>'3) Input geactiveerde inflatie'!F186</f>
        <v>2051</v>
      </c>
      <c r="G199" s="2"/>
      <c r="H199" s="54"/>
      <c r="I199" s="10">
        <f>IF(AND($F199&gt;I$10,$E199&gt;0),$D199/$E199,IF(I$10=$F199,$D199-SUM($G199:G199),0))</f>
        <v>3479.4552387129202</v>
      </c>
      <c r="J199" s="10">
        <f>IF(AND($F199&gt;J$10,$E199&gt;0),$D199/$E199,IF(J$10=$F199,$D199-SUM($G199:I199),0))</f>
        <v>3479.4552387129202</v>
      </c>
      <c r="K199" s="10">
        <f>IF(AND($F199&gt;K$10,$E199&gt;0),$D199/$E199,IF(K$10=$F199,$D199-SUM($G199:J199),0))</f>
        <v>3479.4552387129202</v>
      </c>
      <c r="L199" s="10">
        <f>IF(AND($F199&gt;L$10,$E199&gt;0),$D199/$E199,IF(L$10=$F199,$D199-SUM($G199:K199),0))</f>
        <v>3479.4552387129202</v>
      </c>
      <c r="M199" s="10">
        <f>IF(AND($F199&gt;M$10,$E199&gt;0),$D199/$E199,IF(M$10=$F199,$D199-SUM($G199:L199),0))</f>
        <v>3479.4552387129202</v>
      </c>
      <c r="N199" s="2"/>
      <c r="O199" s="10">
        <f>I199*PRODUCT($O$17:O$17)</f>
        <v>3510.7703358613362</v>
      </c>
      <c r="P199" s="10">
        <f>J199*PRODUCT($O$17:P$17)</f>
        <v>3542.3672688840879</v>
      </c>
      <c r="Q199" s="10">
        <f>K199*PRODUCT($O$17:Q$17)</f>
        <v>3574.2485743040438</v>
      </c>
      <c r="R199" s="10">
        <f>L199*PRODUCT($O$17:R$17)</f>
        <v>3606.41681147278</v>
      </c>
      <c r="S199" s="10">
        <f>M199*PRODUCT($O$17:S$17)</f>
        <v>3638.8745627760345</v>
      </c>
      <c r="T199" s="2"/>
      <c r="U199" s="10">
        <f t="shared" si="17"/>
        <v>100056.95457204807</v>
      </c>
      <c r="V199" s="10">
        <f t="shared" si="21"/>
        <v>97415.0998943124</v>
      </c>
      <c r="W199" s="10">
        <f t="shared" si="21"/>
        <v>94717.587219057154</v>
      </c>
      <c r="X199" s="10">
        <f t="shared" si="21"/>
        <v>91963.628692555882</v>
      </c>
      <c r="Y199" s="10">
        <f t="shared" si="21"/>
        <v>89152.426788012832</v>
      </c>
    </row>
    <row r="200" spans="1:25" s="5" customFormat="1" x14ac:dyDescent="0.2">
      <c r="A200" s="2"/>
      <c r="B200" s="30">
        <f>'3) Input geactiveerde inflatie'!B187</f>
        <v>175</v>
      </c>
      <c r="C200" s="30">
        <f>'3) Input geactiveerde inflatie'!D187</f>
        <v>-1654.8610235371034</v>
      </c>
      <c r="D200" s="10">
        <f t="shared" si="18"/>
        <v>-827.4305117685517</v>
      </c>
      <c r="E200" s="40">
        <f>'3) Input geactiveerde inflatie'!E187</f>
        <v>14.5</v>
      </c>
      <c r="F200" s="52">
        <f>'3) Input geactiveerde inflatie'!F187</f>
        <v>2036</v>
      </c>
      <c r="G200" s="2"/>
      <c r="H200" s="54"/>
      <c r="I200" s="10">
        <f>IF(AND($F200&gt;I$10,$E200&gt;0),$D200/$E200,IF(I$10=$F200,$D200-SUM($G200:G200),0))</f>
        <v>-57.064173225417356</v>
      </c>
      <c r="J200" s="10">
        <f>IF(AND($F200&gt;J$10,$E200&gt;0),$D200/$E200,IF(J$10=$F200,$D200-SUM($G200:I200),0))</f>
        <v>-57.064173225417356</v>
      </c>
      <c r="K200" s="10">
        <f>IF(AND($F200&gt;K$10,$E200&gt;0),$D200/$E200,IF(K$10=$F200,$D200-SUM($G200:J200),0))</f>
        <v>-57.064173225417356</v>
      </c>
      <c r="L200" s="10">
        <f>IF(AND($F200&gt;L$10,$E200&gt;0),$D200/$E200,IF(L$10=$F200,$D200-SUM($G200:K200),0))</f>
        <v>-57.064173225417356</v>
      </c>
      <c r="M200" s="10">
        <f>IF(AND($F200&gt;M$10,$E200&gt;0),$D200/$E200,IF(M$10=$F200,$D200-SUM($G200:L200),0))</f>
        <v>-57.064173225417356</v>
      </c>
      <c r="N200" s="2"/>
      <c r="O200" s="10">
        <f>I200*PRODUCT($O$17:O$17)</f>
        <v>-57.57775078444611</v>
      </c>
      <c r="P200" s="10">
        <f>J200*PRODUCT($O$17:P$17)</f>
        <v>-58.095950541506113</v>
      </c>
      <c r="Q200" s="10">
        <f>K200*PRODUCT($O$17:Q$17)</f>
        <v>-58.618814096379658</v>
      </c>
      <c r="R200" s="10">
        <f>L200*PRODUCT($O$17:R$17)</f>
        <v>-59.146383423247066</v>
      </c>
      <c r="S200" s="10">
        <f>M200*PRODUCT($O$17:S$17)</f>
        <v>-59.67870087405629</v>
      </c>
      <c r="T200" s="2"/>
      <c r="U200" s="10">
        <f t="shared" si="17"/>
        <v>-777.29963559002238</v>
      </c>
      <c r="V200" s="10">
        <f t="shared" si="21"/>
        <v>-726.19938176882636</v>
      </c>
      <c r="W200" s="10">
        <f t="shared" si="21"/>
        <v>-674.11636210836605</v>
      </c>
      <c r="X200" s="10">
        <f t="shared" si="21"/>
        <v>-621.03702594409424</v>
      </c>
      <c r="Y200" s="10">
        <f t="shared" si="21"/>
        <v>-566.94765830353469</v>
      </c>
    </row>
    <row r="201" spans="1:25" s="5" customFormat="1" x14ac:dyDescent="0.2">
      <c r="A201" s="2"/>
      <c r="B201" s="30">
        <f>'3) Input geactiveerde inflatie'!B188</f>
        <v>176</v>
      </c>
      <c r="C201" s="30">
        <f>'3) Input geactiveerde inflatie'!D188</f>
        <v>-1.5143745605124393E-11</v>
      </c>
      <c r="D201" s="10">
        <f t="shared" si="18"/>
        <v>-7.5718728025621965E-12</v>
      </c>
      <c r="E201" s="40">
        <f>'3) Input geactiveerde inflatie'!E188</f>
        <v>0</v>
      </c>
      <c r="F201" s="52">
        <f>'3) Input geactiveerde inflatie'!F188</f>
        <v>2016</v>
      </c>
      <c r="G201" s="2"/>
      <c r="H201" s="54"/>
      <c r="I201" s="10">
        <f>IF(AND($F201&gt;I$10,$E201&gt;0),$D201/$E201,IF(I$10=$F201,$D201-SUM($G201:G201),0))</f>
        <v>0</v>
      </c>
      <c r="J201" s="10">
        <f>IF(AND($F201&gt;J$10,$E201&gt;0),$D201/$E201,IF(J$10=$F201,$D201-SUM($G201:I201),0))</f>
        <v>0</v>
      </c>
      <c r="K201" s="10">
        <f>IF(AND($F201&gt;K$10,$E201&gt;0),$D201/$E201,IF(K$10=$F201,$D201-SUM($G201:J201),0))</f>
        <v>0</v>
      </c>
      <c r="L201" s="10">
        <f>IF(AND($F201&gt;L$10,$E201&gt;0),$D201/$E201,IF(L$10=$F201,$D201-SUM($G201:K201),0))</f>
        <v>0</v>
      </c>
      <c r="M201" s="10">
        <f>IF(AND($F201&gt;M$10,$E201&gt;0),$D201/$E201,IF(M$10=$F201,$D201-SUM($G201:L201),0))</f>
        <v>0</v>
      </c>
      <c r="N201" s="2"/>
      <c r="O201" s="10">
        <f>I201*PRODUCT($O$17:O$17)</f>
        <v>0</v>
      </c>
      <c r="P201" s="10">
        <f>J201*PRODUCT($O$17:P$17)</f>
        <v>0</v>
      </c>
      <c r="Q201" s="10">
        <f>K201*PRODUCT($O$17:Q$17)</f>
        <v>0</v>
      </c>
      <c r="R201" s="10">
        <f>L201*PRODUCT($O$17:R$17)</f>
        <v>0</v>
      </c>
      <c r="S201" s="10">
        <f>M201*PRODUCT($O$17:S$17)</f>
        <v>0</v>
      </c>
      <c r="T201" s="2"/>
      <c r="U201" s="10">
        <f t="shared" si="17"/>
        <v>-7.6400196577852549E-12</v>
      </c>
      <c r="V201" s="10">
        <f t="shared" si="21"/>
        <v>-7.7087798347053207E-12</v>
      </c>
      <c r="W201" s="10">
        <f t="shared" si="21"/>
        <v>-7.7781588532176677E-12</v>
      </c>
      <c r="X201" s="10">
        <f t="shared" si="21"/>
        <v>-7.8481622828966252E-12</v>
      </c>
      <c r="Y201" s="10">
        <f t="shared" si="21"/>
        <v>-7.9187957434426934E-12</v>
      </c>
    </row>
    <row r="202" spans="1:25" s="5" customFormat="1" x14ac:dyDescent="0.2">
      <c r="A202" s="2"/>
      <c r="B202" s="30">
        <f>'3) Input geactiveerde inflatie'!B189</f>
        <v>177</v>
      </c>
      <c r="C202" s="30">
        <f>'3) Input geactiveerde inflatie'!D189</f>
        <v>316431.92245272221</v>
      </c>
      <c r="D202" s="10">
        <f t="shared" si="18"/>
        <v>158215.96122636111</v>
      </c>
      <c r="E202" s="40">
        <f>'3) Input geactiveerde inflatie'!E189</f>
        <v>40.5</v>
      </c>
      <c r="F202" s="52">
        <f>'3) Input geactiveerde inflatie'!F189</f>
        <v>2062</v>
      </c>
      <c r="G202" s="2"/>
      <c r="H202" s="54"/>
      <c r="I202" s="10">
        <f>IF(AND($F202&gt;I$10,$E202&gt;0),$D202/$E202,IF(I$10=$F202,$D202-SUM($G202:G202),0))</f>
        <v>3906.5669438607679</v>
      </c>
      <c r="J202" s="10">
        <f>IF(AND($F202&gt;J$10,$E202&gt;0),$D202/$E202,IF(J$10=$F202,$D202-SUM($G202:I202),0))</f>
        <v>3906.5669438607679</v>
      </c>
      <c r="K202" s="10">
        <f>IF(AND($F202&gt;K$10,$E202&gt;0),$D202/$E202,IF(K$10=$F202,$D202-SUM($G202:J202),0))</f>
        <v>3906.5669438607679</v>
      </c>
      <c r="L202" s="10">
        <f>IF(AND($F202&gt;L$10,$E202&gt;0),$D202/$E202,IF(L$10=$F202,$D202-SUM($G202:K202),0))</f>
        <v>3906.5669438607679</v>
      </c>
      <c r="M202" s="10">
        <f>IF(AND($F202&gt;M$10,$E202&gt;0),$D202/$E202,IF(M$10=$F202,$D202-SUM($G202:L202),0))</f>
        <v>3906.5669438607679</v>
      </c>
      <c r="N202" s="2"/>
      <c r="O202" s="10">
        <f>I202*PRODUCT($O$17:O$17)</f>
        <v>3941.7260463555144</v>
      </c>
      <c r="P202" s="10">
        <f>J202*PRODUCT($O$17:P$17)</f>
        <v>3977.2015807727134</v>
      </c>
      <c r="Q202" s="10">
        <f>K202*PRODUCT($O$17:Q$17)</f>
        <v>4012.9963949996672</v>
      </c>
      <c r="R202" s="10">
        <f>L202*PRODUCT($O$17:R$17)</f>
        <v>4049.1133625546636</v>
      </c>
      <c r="S202" s="10">
        <f>M202*PRODUCT($O$17:S$17)</f>
        <v>4085.5553828176553</v>
      </c>
      <c r="T202" s="2"/>
      <c r="U202" s="10">
        <f t="shared" si="17"/>
        <v>155698.17883104281</v>
      </c>
      <c r="V202" s="10">
        <f t="shared" si="21"/>
        <v>153122.26085974948</v>
      </c>
      <c r="W202" s="10">
        <f t="shared" si="21"/>
        <v>150487.36481248753</v>
      </c>
      <c r="X202" s="10">
        <f t="shared" si="21"/>
        <v>147792.63773324524</v>
      </c>
      <c r="Y202" s="10">
        <f t="shared" si="21"/>
        <v>145037.21609002678</v>
      </c>
    </row>
    <row r="203" spans="1:25" s="5" customFormat="1" x14ac:dyDescent="0.2">
      <c r="A203" s="2"/>
      <c r="B203" s="30">
        <f>'3) Input geactiveerde inflatie'!B190</f>
        <v>178</v>
      </c>
      <c r="C203" s="30">
        <f>'3) Input geactiveerde inflatie'!D190</f>
        <v>154209.56429931428</v>
      </c>
      <c r="D203" s="10">
        <f t="shared" si="18"/>
        <v>77104.782149657141</v>
      </c>
      <c r="E203" s="40">
        <f>'3) Input geactiveerde inflatie'!E190</f>
        <v>30.5</v>
      </c>
      <c r="F203" s="52">
        <f>'3) Input geactiveerde inflatie'!F190</f>
        <v>2052</v>
      </c>
      <c r="G203" s="2"/>
      <c r="H203" s="54"/>
      <c r="I203" s="10">
        <f>IF(AND($F203&gt;I$10,$E203&gt;0),$D203/$E203,IF(I$10=$F203,$D203-SUM($G203:G203),0))</f>
        <v>2528.025644251054</v>
      </c>
      <c r="J203" s="10">
        <f>IF(AND($F203&gt;J$10,$E203&gt;0),$D203/$E203,IF(J$10=$F203,$D203-SUM($G203:I203),0))</f>
        <v>2528.025644251054</v>
      </c>
      <c r="K203" s="10">
        <f>IF(AND($F203&gt;K$10,$E203&gt;0),$D203/$E203,IF(K$10=$F203,$D203-SUM($G203:J203),0))</f>
        <v>2528.025644251054</v>
      </c>
      <c r="L203" s="10">
        <f>IF(AND($F203&gt;L$10,$E203&gt;0),$D203/$E203,IF(L$10=$F203,$D203-SUM($G203:K203),0))</f>
        <v>2528.025644251054</v>
      </c>
      <c r="M203" s="10">
        <f>IF(AND($F203&gt;M$10,$E203&gt;0),$D203/$E203,IF(M$10=$F203,$D203-SUM($G203:L203),0))</f>
        <v>2528.025644251054</v>
      </c>
      <c r="N203" s="2"/>
      <c r="O203" s="10">
        <f>I203*PRODUCT($O$17:O$17)</f>
        <v>2550.777875049313</v>
      </c>
      <c r="P203" s="10">
        <f>J203*PRODUCT($O$17:P$17)</f>
        <v>2573.7348759247566</v>
      </c>
      <c r="Q203" s="10">
        <f>K203*PRODUCT($O$17:Q$17)</f>
        <v>2596.8984898080789</v>
      </c>
      <c r="R203" s="10">
        <f>L203*PRODUCT($O$17:R$17)</f>
        <v>2620.2705762163514</v>
      </c>
      <c r="S203" s="10">
        <f>M203*PRODUCT($O$17:S$17)</f>
        <v>2643.8530114022983</v>
      </c>
      <c r="T203" s="2"/>
      <c r="U203" s="10">
        <f t="shared" si="17"/>
        <v>75247.947313954734</v>
      </c>
      <c r="V203" s="10">
        <f t="shared" ref="V203:Y218" si="22">U203*P$17-P203</f>
        <v>73351.443963855563</v>
      </c>
      <c r="W203" s="10">
        <f t="shared" si="22"/>
        <v>71414.708469722173</v>
      </c>
      <c r="X203" s="10">
        <f t="shared" si="22"/>
        <v>69437.170269733309</v>
      </c>
      <c r="Y203" s="10">
        <f t="shared" si="22"/>
        <v>67418.251790758601</v>
      </c>
    </row>
    <row r="204" spans="1:25" s="5" customFormat="1" x14ac:dyDescent="0.2">
      <c r="A204" s="2"/>
      <c r="B204" s="30">
        <f>'3) Input geactiveerde inflatie'!B191</f>
        <v>179</v>
      </c>
      <c r="C204" s="30">
        <f>'3) Input geactiveerde inflatie'!D191</f>
        <v>608.74041065312758</v>
      </c>
      <c r="D204" s="10">
        <f t="shared" si="18"/>
        <v>304.37020532656379</v>
      </c>
      <c r="E204" s="40">
        <f>'3) Input geactiveerde inflatie'!E191</f>
        <v>15.5</v>
      </c>
      <c r="F204" s="52">
        <f>'3) Input geactiveerde inflatie'!F191</f>
        <v>2037</v>
      </c>
      <c r="G204" s="2"/>
      <c r="H204" s="54"/>
      <c r="I204" s="10">
        <f>IF(AND($F204&gt;I$10,$E204&gt;0),$D204/$E204,IF(I$10=$F204,$D204-SUM($G204:G204),0))</f>
        <v>19.636787440423472</v>
      </c>
      <c r="J204" s="10">
        <f>IF(AND($F204&gt;J$10,$E204&gt;0),$D204/$E204,IF(J$10=$F204,$D204-SUM($G204:I204),0))</f>
        <v>19.636787440423472</v>
      </c>
      <c r="K204" s="10">
        <f>IF(AND($F204&gt;K$10,$E204&gt;0),$D204/$E204,IF(K$10=$F204,$D204-SUM($G204:J204),0))</f>
        <v>19.636787440423472</v>
      </c>
      <c r="L204" s="10">
        <f>IF(AND($F204&gt;L$10,$E204&gt;0),$D204/$E204,IF(L$10=$F204,$D204-SUM($G204:K204),0))</f>
        <v>19.636787440423472</v>
      </c>
      <c r="M204" s="10">
        <f>IF(AND($F204&gt;M$10,$E204&gt;0),$D204/$E204,IF(M$10=$F204,$D204-SUM($G204:L204),0))</f>
        <v>19.636787440423472</v>
      </c>
      <c r="N204" s="2"/>
      <c r="O204" s="10">
        <f>I204*PRODUCT($O$17:O$17)</f>
        <v>19.813518527387281</v>
      </c>
      <c r="P204" s="10">
        <f>J204*PRODUCT($O$17:P$17)</f>
        <v>19.991840194133765</v>
      </c>
      <c r="Q204" s="10">
        <f>K204*PRODUCT($O$17:Q$17)</f>
        <v>20.171766755880967</v>
      </c>
      <c r="R204" s="10">
        <f>L204*PRODUCT($O$17:R$17)</f>
        <v>20.35331265668389</v>
      </c>
      <c r="S204" s="10">
        <f>M204*PRODUCT($O$17:S$17)</f>
        <v>20.536492470594045</v>
      </c>
      <c r="T204" s="2"/>
      <c r="U204" s="10">
        <f t="shared" si="17"/>
        <v>287.2960186471156</v>
      </c>
      <c r="V204" s="10">
        <f t="shared" si="22"/>
        <v>269.88984262080584</v>
      </c>
      <c r="W204" s="10">
        <f t="shared" si="22"/>
        <v>252.14708444851209</v>
      </c>
      <c r="X204" s="10">
        <f t="shared" si="22"/>
        <v>234.06309555186476</v>
      </c>
      <c r="Y204" s="10">
        <f t="shared" si="22"/>
        <v>215.63317094123747</v>
      </c>
    </row>
    <row r="205" spans="1:25" s="5" customFormat="1" x14ac:dyDescent="0.2">
      <c r="A205" s="2"/>
      <c r="B205" s="30">
        <f>'3) Input geactiveerde inflatie'!B192</f>
        <v>180</v>
      </c>
      <c r="C205" s="30">
        <f>'3) Input geactiveerde inflatie'!D192</f>
        <v>304.71324937866439</v>
      </c>
      <c r="D205" s="10">
        <f t="shared" si="18"/>
        <v>152.35662468933219</v>
      </c>
      <c r="E205" s="40">
        <f>'3) Input geactiveerde inflatie'!E192</f>
        <v>0.5</v>
      </c>
      <c r="F205" s="52">
        <f>'3) Input geactiveerde inflatie'!F192</f>
        <v>2022</v>
      </c>
      <c r="G205" s="2"/>
      <c r="H205" s="54"/>
      <c r="I205" s="10">
        <f>IF(AND($F205&gt;I$10,$E205&gt;0),$D205/$E205,IF(I$10=$F205,$D205-SUM($G205:G205),0))</f>
        <v>152.35662468933219</v>
      </c>
      <c r="J205" s="10">
        <f>IF(AND($F205&gt;J$10,$E205&gt;0),$D205/$E205,IF(J$10=$F205,$D205-SUM($G205:I205),0))</f>
        <v>0</v>
      </c>
      <c r="K205" s="10">
        <f>IF(AND($F205&gt;K$10,$E205&gt;0),$D205/$E205,IF(K$10=$F205,$D205-SUM($G205:J205),0))</f>
        <v>0</v>
      </c>
      <c r="L205" s="10">
        <f>IF(AND($F205&gt;L$10,$E205&gt;0),$D205/$E205,IF(L$10=$F205,$D205-SUM($G205:K205),0))</f>
        <v>0</v>
      </c>
      <c r="M205" s="10">
        <f>IF(AND($F205&gt;M$10,$E205&gt;0),$D205/$E205,IF(M$10=$F205,$D205-SUM($G205:L205),0))</f>
        <v>0</v>
      </c>
      <c r="N205" s="2"/>
      <c r="O205" s="10">
        <f>I205*PRODUCT($O$17:O$17)</f>
        <v>153.72783431153616</v>
      </c>
      <c r="P205" s="10">
        <f>J205*PRODUCT($O$17:P$17)</f>
        <v>0</v>
      </c>
      <c r="Q205" s="10">
        <f>K205*PRODUCT($O$17:Q$17)</f>
        <v>0</v>
      </c>
      <c r="R205" s="10">
        <f>L205*PRODUCT($O$17:R$17)</f>
        <v>0</v>
      </c>
      <c r="S205" s="10">
        <f>M205*PRODUCT($O$17:S$17)</f>
        <v>0</v>
      </c>
      <c r="T205" s="2"/>
      <c r="U205" s="10">
        <f t="shared" si="17"/>
        <v>0</v>
      </c>
      <c r="V205" s="10">
        <f t="shared" si="22"/>
        <v>0</v>
      </c>
      <c r="W205" s="10">
        <f t="shared" si="22"/>
        <v>0</v>
      </c>
      <c r="X205" s="10">
        <f t="shared" si="22"/>
        <v>0</v>
      </c>
      <c r="Y205" s="10">
        <f t="shared" si="22"/>
        <v>0</v>
      </c>
    </row>
    <row r="206" spans="1:25" s="5" customFormat="1" x14ac:dyDescent="0.2">
      <c r="A206" s="2"/>
      <c r="B206" s="30">
        <f>'3) Input geactiveerde inflatie'!B193</f>
        <v>181</v>
      </c>
      <c r="C206" s="30">
        <f>'3) Input geactiveerde inflatie'!D193</f>
        <v>-6.7715634743124245E-10</v>
      </c>
      <c r="D206" s="10">
        <f t="shared" si="18"/>
        <v>-3.3857817371562123E-10</v>
      </c>
      <c r="E206" s="40">
        <f>'3) Input geactiveerde inflatie'!E193</f>
        <v>0</v>
      </c>
      <c r="F206" s="52">
        <f>'3) Input geactiveerde inflatie'!F193</f>
        <v>2017</v>
      </c>
      <c r="G206" s="2"/>
      <c r="H206" s="54"/>
      <c r="I206" s="10">
        <f>IF(AND($F206&gt;I$10,$E206&gt;0),$D206/$E206,IF(I$10=$F206,$D206-SUM($G206:G206),0))</f>
        <v>0</v>
      </c>
      <c r="J206" s="10">
        <f>IF(AND($F206&gt;J$10,$E206&gt;0),$D206/$E206,IF(J$10=$F206,$D206-SUM($G206:I206),0))</f>
        <v>0</v>
      </c>
      <c r="K206" s="10">
        <f>IF(AND($F206&gt;K$10,$E206&gt;0),$D206/$E206,IF(K$10=$F206,$D206-SUM($G206:J206),0))</f>
        <v>0</v>
      </c>
      <c r="L206" s="10">
        <f>IF(AND($F206&gt;L$10,$E206&gt;0),$D206/$E206,IF(L$10=$F206,$D206-SUM($G206:K206),0))</f>
        <v>0</v>
      </c>
      <c r="M206" s="10">
        <f>IF(AND($F206&gt;M$10,$E206&gt;0),$D206/$E206,IF(M$10=$F206,$D206-SUM($G206:L206),0))</f>
        <v>0</v>
      </c>
      <c r="N206" s="2"/>
      <c r="O206" s="10">
        <f>I206*PRODUCT($O$17:O$17)</f>
        <v>0</v>
      </c>
      <c r="P206" s="10">
        <f>J206*PRODUCT($O$17:P$17)</f>
        <v>0</v>
      </c>
      <c r="Q206" s="10">
        <f>K206*PRODUCT($O$17:Q$17)</f>
        <v>0</v>
      </c>
      <c r="R206" s="10">
        <f>L206*PRODUCT($O$17:R$17)</f>
        <v>0</v>
      </c>
      <c r="S206" s="10">
        <f>M206*PRODUCT($O$17:S$17)</f>
        <v>0</v>
      </c>
      <c r="T206" s="2"/>
      <c r="U206" s="10">
        <f t="shared" si="17"/>
        <v>-3.4162537727906179E-10</v>
      </c>
      <c r="V206" s="10">
        <f t="shared" si="22"/>
        <v>-3.4470000567457332E-10</v>
      </c>
      <c r="W206" s="10">
        <f t="shared" si="22"/>
        <v>-3.4780230572564446E-10</v>
      </c>
      <c r="X206" s="10">
        <f t="shared" si="22"/>
        <v>-3.5093252647717524E-10</v>
      </c>
      <c r="Y206" s="10">
        <f t="shared" si="22"/>
        <v>-3.5409091921546978E-10</v>
      </c>
    </row>
    <row r="207" spans="1:25" s="5" customFormat="1" x14ac:dyDescent="0.2">
      <c r="A207" s="2"/>
      <c r="B207" s="30">
        <f>'3) Input geactiveerde inflatie'!B194</f>
        <v>182</v>
      </c>
      <c r="C207" s="30">
        <f>'3) Input geactiveerde inflatie'!D194</f>
        <v>293849.59419769794</v>
      </c>
      <c r="D207" s="10">
        <f t="shared" si="18"/>
        <v>146924.79709884897</v>
      </c>
      <c r="E207" s="40">
        <f>'3) Input geactiveerde inflatie'!E194</f>
        <v>41.5</v>
      </c>
      <c r="F207" s="52">
        <f>'3) Input geactiveerde inflatie'!F194</f>
        <v>2063</v>
      </c>
      <c r="G207" s="2"/>
      <c r="H207" s="54"/>
      <c r="I207" s="10">
        <f>IF(AND($F207&gt;I$10,$E207&gt;0),$D207/$E207,IF(I$10=$F207,$D207-SUM($G207:G207),0))</f>
        <v>3540.3565565987701</v>
      </c>
      <c r="J207" s="10">
        <f>IF(AND($F207&gt;J$10,$E207&gt;0),$D207/$E207,IF(J$10=$F207,$D207-SUM($G207:I207),0))</f>
        <v>3540.3565565987701</v>
      </c>
      <c r="K207" s="10">
        <f>IF(AND($F207&gt;K$10,$E207&gt;0),$D207/$E207,IF(K$10=$F207,$D207-SUM($G207:J207),0))</f>
        <v>3540.3565565987701</v>
      </c>
      <c r="L207" s="10">
        <f>IF(AND($F207&gt;L$10,$E207&gt;0),$D207/$E207,IF(L$10=$F207,$D207-SUM($G207:K207),0))</f>
        <v>3540.3565565987701</v>
      </c>
      <c r="M207" s="10">
        <f>IF(AND($F207&gt;M$10,$E207&gt;0),$D207/$E207,IF(M$10=$F207,$D207-SUM($G207:L207),0))</f>
        <v>3540.3565565987701</v>
      </c>
      <c r="N207" s="2"/>
      <c r="O207" s="10">
        <f>I207*PRODUCT($O$17:O$17)</f>
        <v>3572.2197656081585</v>
      </c>
      <c r="P207" s="10">
        <f>J207*PRODUCT($O$17:P$17)</f>
        <v>3604.3697434986316</v>
      </c>
      <c r="Q207" s="10">
        <f>K207*PRODUCT($O$17:Q$17)</f>
        <v>3636.8090711901186</v>
      </c>
      <c r="R207" s="10">
        <f>L207*PRODUCT($O$17:R$17)</f>
        <v>3669.5403528308293</v>
      </c>
      <c r="S207" s="10">
        <f>M207*PRODUCT($O$17:S$17)</f>
        <v>3702.5662160063066</v>
      </c>
      <c r="T207" s="2"/>
      <c r="U207" s="10">
        <f t="shared" si="17"/>
        <v>144674.90050713043</v>
      </c>
      <c r="V207" s="10">
        <f t="shared" si="22"/>
        <v>142372.60486819595</v>
      </c>
      <c r="W207" s="10">
        <f t="shared" si="22"/>
        <v>140017.14924081956</v>
      </c>
      <c r="X207" s="10">
        <f t="shared" si="22"/>
        <v>137607.76323115607</v>
      </c>
      <c r="Y207" s="10">
        <f t="shared" si="22"/>
        <v>135143.66688423016</v>
      </c>
    </row>
    <row r="208" spans="1:25" s="5" customFormat="1" x14ac:dyDescent="0.2">
      <c r="A208" s="2"/>
      <c r="B208" s="30">
        <f>'3) Input geactiveerde inflatie'!B195</f>
        <v>183</v>
      </c>
      <c r="C208" s="30">
        <f>'3) Input geactiveerde inflatie'!D195</f>
        <v>181064.04286195198</v>
      </c>
      <c r="D208" s="10">
        <f t="shared" si="18"/>
        <v>90532.02143097599</v>
      </c>
      <c r="E208" s="40">
        <f>'3) Input geactiveerde inflatie'!E195</f>
        <v>31.5</v>
      </c>
      <c r="F208" s="52">
        <f>'3) Input geactiveerde inflatie'!F195</f>
        <v>2053</v>
      </c>
      <c r="G208" s="2"/>
      <c r="H208" s="54"/>
      <c r="I208" s="10">
        <f>IF(AND($F208&gt;I$10,$E208&gt;0),$D208/$E208,IF(I$10=$F208,$D208-SUM($G208:G208),0))</f>
        <v>2874.0324263801904</v>
      </c>
      <c r="J208" s="10">
        <f>IF(AND($F208&gt;J$10,$E208&gt;0),$D208/$E208,IF(J$10=$F208,$D208-SUM($G208:I208),0))</f>
        <v>2874.0324263801904</v>
      </c>
      <c r="K208" s="10">
        <f>IF(AND($F208&gt;K$10,$E208&gt;0),$D208/$E208,IF(K$10=$F208,$D208-SUM($G208:J208),0))</f>
        <v>2874.0324263801904</v>
      </c>
      <c r="L208" s="10">
        <f>IF(AND($F208&gt;L$10,$E208&gt;0),$D208/$E208,IF(L$10=$F208,$D208-SUM($G208:K208),0))</f>
        <v>2874.0324263801904</v>
      </c>
      <c r="M208" s="10">
        <f>IF(AND($F208&gt;M$10,$E208&gt;0),$D208/$E208,IF(M$10=$F208,$D208-SUM($G208:L208),0))</f>
        <v>2874.0324263801904</v>
      </c>
      <c r="N208" s="2"/>
      <c r="O208" s="10">
        <f>I208*PRODUCT($O$17:O$17)</f>
        <v>2899.898718217612</v>
      </c>
      <c r="P208" s="10">
        <f>J208*PRODUCT($O$17:P$17)</f>
        <v>2925.9978066815702</v>
      </c>
      <c r="Q208" s="10">
        <f>K208*PRODUCT($O$17:Q$17)</f>
        <v>2952.3317869417037</v>
      </c>
      <c r="R208" s="10">
        <f>L208*PRODUCT($O$17:R$17)</f>
        <v>2978.9027730241787</v>
      </c>
      <c r="S208" s="10">
        <f>M208*PRODUCT($O$17:S$17)</f>
        <v>3005.7128979813961</v>
      </c>
      <c r="T208" s="2"/>
      <c r="U208" s="10">
        <f t="shared" si="17"/>
        <v>88446.910905637153</v>
      </c>
      <c r="V208" s="10">
        <f t="shared" si="22"/>
        <v>86316.935297106305</v>
      </c>
      <c r="W208" s="10">
        <f t="shared" si="22"/>
        <v>84141.455927838542</v>
      </c>
      <c r="X208" s="10">
        <f t="shared" si="22"/>
        <v>81919.826258164903</v>
      </c>
      <c r="Y208" s="10">
        <f t="shared" si="22"/>
        <v>79651.391796506985</v>
      </c>
    </row>
    <row r="209" spans="1:25" s="5" customFormat="1" x14ac:dyDescent="0.2">
      <c r="A209" s="2"/>
      <c r="B209" s="30">
        <f>'3) Input geactiveerde inflatie'!B196</f>
        <v>184</v>
      </c>
      <c r="C209" s="30">
        <f>'3) Input geactiveerde inflatie'!D196</f>
        <v>12342.872509419278</v>
      </c>
      <c r="D209" s="10">
        <f t="shared" si="18"/>
        <v>6171.4362547096389</v>
      </c>
      <c r="E209" s="40">
        <f>'3) Input geactiveerde inflatie'!E196</f>
        <v>16.5</v>
      </c>
      <c r="F209" s="52">
        <f>'3) Input geactiveerde inflatie'!F196</f>
        <v>2038</v>
      </c>
      <c r="G209" s="2"/>
      <c r="H209" s="54"/>
      <c r="I209" s="10">
        <f>IF(AND($F209&gt;I$10,$E209&gt;0),$D209/$E209,IF(I$10=$F209,$D209-SUM($G209:G209),0))</f>
        <v>374.02643967937206</v>
      </c>
      <c r="J209" s="10">
        <f>IF(AND($F209&gt;J$10,$E209&gt;0),$D209/$E209,IF(J$10=$F209,$D209-SUM($G209:I209),0))</f>
        <v>374.02643967937206</v>
      </c>
      <c r="K209" s="10">
        <f>IF(AND($F209&gt;K$10,$E209&gt;0),$D209/$E209,IF(K$10=$F209,$D209-SUM($G209:J209),0))</f>
        <v>374.02643967937206</v>
      </c>
      <c r="L209" s="10">
        <f>IF(AND($F209&gt;L$10,$E209&gt;0),$D209/$E209,IF(L$10=$F209,$D209-SUM($G209:K209),0))</f>
        <v>374.02643967937206</v>
      </c>
      <c r="M209" s="10">
        <f>IF(AND($F209&gt;M$10,$E209&gt;0),$D209/$E209,IF(M$10=$F209,$D209-SUM($G209:L209),0))</f>
        <v>374.02643967937206</v>
      </c>
      <c r="N209" s="2"/>
      <c r="O209" s="10">
        <f>I209*PRODUCT($O$17:O$17)</f>
        <v>377.39267763648638</v>
      </c>
      <c r="P209" s="10">
        <f>J209*PRODUCT($O$17:P$17)</f>
        <v>380.78921173521474</v>
      </c>
      <c r="Q209" s="10">
        <f>K209*PRODUCT($O$17:Q$17)</f>
        <v>384.21631464083157</v>
      </c>
      <c r="R209" s="10">
        <f>L209*PRODUCT($O$17:R$17)</f>
        <v>387.67426147259897</v>
      </c>
      <c r="S209" s="10">
        <f>M209*PRODUCT($O$17:S$17)</f>
        <v>391.16332982585237</v>
      </c>
      <c r="T209" s="2"/>
      <c r="U209" s="10">
        <f t="shared" si="17"/>
        <v>5849.5865033655391</v>
      </c>
      <c r="V209" s="10">
        <f t="shared" si="22"/>
        <v>5521.4435701606135</v>
      </c>
      <c r="W209" s="10">
        <f t="shared" si="22"/>
        <v>5186.9202476512273</v>
      </c>
      <c r="X209" s="10">
        <f t="shared" si="22"/>
        <v>4845.9282684074888</v>
      </c>
      <c r="Y209" s="10">
        <f t="shared" si="22"/>
        <v>4498.378292997304</v>
      </c>
    </row>
    <row r="210" spans="1:25" s="5" customFormat="1" x14ac:dyDescent="0.2">
      <c r="A210" s="2"/>
      <c r="B210" s="30">
        <f>'3) Input geactiveerde inflatie'!B197</f>
        <v>185</v>
      </c>
      <c r="C210" s="30">
        <f>'3) Input geactiveerde inflatie'!D197</f>
        <v>503.73519773655653</v>
      </c>
      <c r="D210" s="10">
        <f t="shared" si="18"/>
        <v>251.86759886827826</v>
      </c>
      <c r="E210" s="40">
        <f>'3) Input geactiveerde inflatie'!E197</f>
        <v>1.5</v>
      </c>
      <c r="F210" s="52">
        <f>'3) Input geactiveerde inflatie'!F197</f>
        <v>2023</v>
      </c>
      <c r="G210" s="2"/>
      <c r="H210" s="54"/>
      <c r="I210" s="10">
        <f>IF(AND($F210&gt;I$10,$E210&gt;0),$D210/$E210,IF(I$10=$F210,$D210-SUM($G210:G210),0))</f>
        <v>167.91173257885217</v>
      </c>
      <c r="J210" s="10">
        <f>IF(AND($F210&gt;J$10,$E210&gt;0),$D210/$E210,IF(J$10=$F210,$D210-SUM($G210:I210),0))</f>
        <v>83.955866289426098</v>
      </c>
      <c r="K210" s="10">
        <f>IF(AND($F210&gt;K$10,$E210&gt;0),$D210/$E210,IF(K$10=$F210,$D210-SUM($G210:J210),0))</f>
        <v>0</v>
      </c>
      <c r="L210" s="10">
        <f>IF(AND($F210&gt;L$10,$E210&gt;0),$D210/$E210,IF(L$10=$F210,$D210-SUM($G210:K210),0))</f>
        <v>0</v>
      </c>
      <c r="M210" s="10">
        <f>IF(AND($F210&gt;M$10,$E210&gt;0),$D210/$E210,IF(M$10=$F210,$D210-SUM($G210:L210),0))</f>
        <v>0</v>
      </c>
      <c r="N210" s="2"/>
      <c r="O210" s="10">
        <f>I210*PRODUCT($O$17:O$17)</f>
        <v>169.42293817206181</v>
      </c>
      <c r="P210" s="10">
        <f>J210*PRODUCT($O$17:P$17)</f>
        <v>85.473872307805195</v>
      </c>
      <c r="Q210" s="10">
        <f>K210*PRODUCT($O$17:Q$17)</f>
        <v>0</v>
      </c>
      <c r="R210" s="10">
        <f>L210*PRODUCT($O$17:R$17)</f>
        <v>0</v>
      </c>
      <c r="S210" s="10">
        <f>M210*PRODUCT($O$17:S$17)</f>
        <v>0</v>
      </c>
      <c r="T210" s="2"/>
      <c r="U210" s="10">
        <f t="shared" si="17"/>
        <v>84.711469086030945</v>
      </c>
      <c r="V210" s="10">
        <f t="shared" si="22"/>
        <v>0</v>
      </c>
      <c r="W210" s="10">
        <f t="shared" si="22"/>
        <v>0</v>
      </c>
      <c r="X210" s="10">
        <f t="shared" si="22"/>
        <v>0</v>
      </c>
      <c r="Y210" s="10">
        <f t="shared" si="22"/>
        <v>0</v>
      </c>
    </row>
    <row r="211" spans="1:25" s="5" customFormat="1" x14ac:dyDescent="0.2">
      <c r="A211" s="2"/>
      <c r="B211" s="30">
        <f>'3) Input geactiveerde inflatie'!B198</f>
        <v>186</v>
      </c>
      <c r="C211" s="30">
        <f>'3) Input geactiveerde inflatie'!D198</f>
        <v>4.6982505824416867E-11</v>
      </c>
      <c r="D211" s="10">
        <f t="shared" si="18"/>
        <v>2.3491252912208434E-11</v>
      </c>
      <c r="E211" s="40">
        <f>'3) Input geactiveerde inflatie'!E198</f>
        <v>0</v>
      </c>
      <c r="F211" s="52">
        <f>'3) Input geactiveerde inflatie'!F198</f>
        <v>2018</v>
      </c>
      <c r="G211" s="2"/>
      <c r="H211" s="54"/>
      <c r="I211" s="10">
        <f>IF(AND($F211&gt;I$10,$E211&gt;0),$D211/$E211,IF(I$10=$F211,$D211-SUM($G211:G211),0))</f>
        <v>0</v>
      </c>
      <c r="J211" s="10">
        <f>IF(AND($F211&gt;J$10,$E211&gt;0),$D211/$E211,IF(J$10=$F211,$D211-SUM($G211:I211),0))</f>
        <v>0</v>
      </c>
      <c r="K211" s="10">
        <f>IF(AND($F211&gt;K$10,$E211&gt;0),$D211/$E211,IF(K$10=$F211,$D211-SUM($G211:J211),0))</f>
        <v>0</v>
      </c>
      <c r="L211" s="10">
        <f>IF(AND($F211&gt;L$10,$E211&gt;0),$D211/$E211,IF(L$10=$F211,$D211-SUM($G211:K211),0))</f>
        <v>0</v>
      </c>
      <c r="M211" s="10">
        <f>IF(AND($F211&gt;M$10,$E211&gt;0),$D211/$E211,IF(M$10=$F211,$D211-SUM($G211:L211),0))</f>
        <v>0</v>
      </c>
      <c r="N211" s="2"/>
      <c r="O211" s="10">
        <f>I211*PRODUCT($O$17:O$17)</f>
        <v>0</v>
      </c>
      <c r="P211" s="10">
        <f>J211*PRODUCT($O$17:P$17)</f>
        <v>0</v>
      </c>
      <c r="Q211" s="10">
        <f>K211*PRODUCT($O$17:Q$17)</f>
        <v>0</v>
      </c>
      <c r="R211" s="10">
        <f>L211*PRODUCT($O$17:R$17)</f>
        <v>0</v>
      </c>
      <c r="S211" s="10">
        <f>M211*PRODUCT($O$17:S$17)</f>
        <v>0</v>
      </c>
      <c r="T211" s="2"/>
      <c r="U211" s="10">
        <f t="shared" si="17"/>
        <v>2.3702674188418307E-11</v>
      </c>
      <c r="V211" s="10">
        <f t="shared" si="22"/>
        <v>2.3915998256114068E-11</v>
      </c>
      <c r="W211" s="10">
        <f t="shared" si="22"/>
        <v>2.4131242240419093E-11</v>
      </c>
      <c r="X211" s="10">
        <f t="shared" si="22"/>
        <v>2.4348423420582861E-11</v>
      </c>
      <c r="Y211" s="10">
        <f t="shared" si="22"/>
        <v>2.4567559231368103E-11</v>
      </c>
    </row>
    <row r="212" spans="1:25" s="5" customFormat="1" x14ac:dyDescent="0.2">
      <c r="A212" s="2"/>
      <c r="B212" s="30">
        <f>'3) Input geactiveerde inflatie'!B199</f>
        <v>187</v>
      </c>
      <c r="C212" s="30">
        <f>'3) Input geactiveerde inflatie'!D199</f>
        <v>153737.41801069048</v>
      </c>
      <c r="D212" s="10">
        <f t="shared" si="18"/>
        <v>76868.709005345241</v>
      </c>
      <c r="E212" s="40">
        <f>'3) Input geactiveerde inflatie'!E199</f>
        <v>42.5</v>
      </c>
      <c r="F212" s="52">
        <f>'3) Input geactiveerde inflatie'!F199</f>
        <v>2064</v>
      </c>
      <c r="G212" s="2"/>
      <c r="H212" s="54"/>
      <c r="I212" s="10">
        <f>IF(AND($F212&gt;I$10,$E212&gt;0),$D212/$E212,IF(I$10=$F212,$D212-SUM($G212:G212),0))</f>
        <v>1808.6755060081234</v>
      </c>
      <c r="J212" s="10">
        <f>IF(AND($F212&gt;J$10,$E212&gt;0),$D212/$E212,IF(J$10=$F212,$D212-SUM($G212:I212),0))</f>
        <v>1808.6755060081234</v>
      </c>
      <c r="K212" s="10">
        <f>IF(AND($F212&gt;K$10,$E212&gt;0),$D212/$E212,IF(K$10=$F212,$D212-SUM($G212:J212),0))</f>
        <v>1808.6755060081234</v>
      </c>
      <c r="L212" s="10">
        <f>IF(AND($F212&gt;L$10,$E212&gt;0),$D212/$E212,IF(L$10=$F212,$D212-SUM($G212:K212),0))</f>
        <v>1808.6755060081234</v>
      </c>
      <c r="M212" s="10">
        <f>IF(AND($F212&gt;M$10,$E212&gt;0),$D212/$E212,IF(M$10=$F212,$D212-SUM($G212:L212),0))</f>
        <v>1808.6755060081234</v>
      </c>
      <c r="N212" s="2"/>
      <c r="O212" s="10">
        <f>I212*PRODUCT($O$17:O$17)</f>
        <v>1824.9535855621964</v>
      </c>
      <c r="P212" s="10">
        <f>J212*PRODUCT($O$17:P$17)</f>
        <v>1841.3781678322559</v>
      </c>
      <c r="Q212" s="10">
        <f>K212*PRODUCT($O$17:Q$17)</f>
        <v>1857.9505713427459</v>
      </c>
      <c r="R212" s="10">
        <f>L212*PRODUCT($O$17:R$17)</f>
        <v>1874.6721264848304</v>
      </c>
      <c r="S212" s="10">
        <f>M212*PRODUCT($O$17:S$17)</f>
        <v>1891.5441756231937</v>
      </c>
      <c r="T212" s="2"/>
      <c r="U212" s="10">
        <f t="shared" si="17"/>
        <v>75735.573800831145</v>
      </c>
      <c r="V212" s="10">
        <f t="shared" si="22"/>
        <v>74575.815797206364</v>
      </c>
      <c r="W212" s="10">
        <f t="shared" si="22"/>
        <v>73389.04756803847</v>
      </c>
      <c r="X212" s="10">
        <f t="shared" si="22"/>
        <v>72174.876869665983</v>
      </c>
      <c r="Y212" s="10">
        <f t="shared" si="22"/>
        <v>70932.906585869787</v>
      </c>
    </row>
    <row r="213" spans="1:25" s="5" customFormat="1" x14ac:dyDescent="0.2">
      <c r="A213" s="2"/>
      <c r="B213" s="30">
        <f>'3) Input geactiveerde inflatie'!B200</f>
        <v>188</v>
      </c>
      <c r="C213" s="30">
        <f>'3) Input geactiveerde inflatie'!D200</f>
        <v>90523.096915259492</v>
      </c>
      <c r="D213" s="10">
        <f t="shared" si="18"/>
        <v>45261.548457629746</v>
      </c>
      <c r="E213" s="40">
        <f>'3) Input geactiveerde inflatie'!E200</f>
        <v>32.5</v>
      </c>
      <c r="F213" s="52">
        <f>'3) Input geactiveerde inflatie'!F200</f>
        <v>2054</v>
      </c>
      <c r="G213" s="2"/>
      <c r="H213" s="54"/>
      <c r="I213" s="10">
        <f>IF(AND($F213&gt;I$10,$E213&gt;0),$D213/$E213,IF(I$10=$F213,$D213-SUM($G213:G213),0))</f>
        <v>1392.6630294655306</v>
      </c>
      <c r="J213" s="10">
        <f>IF(AND($F213&gt;J$10,$E213&gt;0),$D213/$E213,IF(J$10=$F213,$D213-SUM($G213:I213),0))</f>
        <v>1392.6630294655306</v>
      </c>
      <c r="K213" s="10">
        <f>IF(AND($F213&gt;K$10,$E213&gt;0),$D213/$E213,IF(K$10=$F213,$D213-SUM($G213:J213),0))</f>
        <v>1392.6630294655306</v>
      </c>
      <c r="L213" s="10">
        <f>IF(AND($F213&gt;L$10,$E213&gt;0),$D213/$E213,IF(L$10=$F213,$D213-SUM($G213:K213),0))</f>
        <v>1392.6630294655306</v>
      </c>
      <c r="M213" s="10">
        <f>IF(AND($F213&gt;M$10,$E213&gt;0),$D213/$E213,IF(M$10=$F213,$D213-SUM($G213:L213),0))</f>
        <v>1392.6630294655306</v>
      </c>
      <c r="N213" s="2"/>
      <c r="O213" s="10">
        <f>I213*PRODUCT($O$17:O$17)</f>
        <v>1405.1969967307202</v>
      </c>
      <c r="P213" s="10">
        <f>J213*PRODUCT($O$17:P$17)</f>
        <v>1417.8437697012967</v>
      </c>
      <c r="Q213" s="10">
        <f>K213*PRODUCT($O$17:Q$17)</f>
        <v>1430.6043636286079</v>
      </c>
      <c r="R213" s="10">
        <f>L213*PRODUCT($O$17:R$17)</f>
        <v>1443.4798029012652</v>
      </c>
      <c r="S213" s="10">
        <f>M213*PRODUCT($O$17:S$17)</f>
        <v>1456.4711211273766</v>
      </c>
      <c r="T213" s="2"/>
      <c r="U213" s="10">
        <f t="shared" si="17"/>
        <v>44263.705397017686</v>
      </c>
      <c r="V213" s="10">
        <f t="shared" si="22"/>
        <v>43244.234975889543</v>
      </c>
      <c r="W213" s="10">
        <f t="shared" si="22"/>
        <v>42202.82872704394</v>
      </c>
      <c r="X213" s="10">
        <f t="shared" si="22"/>
        <v>41139.174382686062</v>
      </c>
      <c r="Y213" s="10">
        <f t="shared" si="22"/>
        <v>40052.955831002859</v>
      </c>
    </row>
    <row r="214" spans="1:25" s="5" customFormat="1" x14ac:dyDescent="0.2">
      <c r="A214" s="2"/>
      <c r="B214" s="30">
        <f>'3) Input geactiveerde inflatie'!B201</f>
        <v>189</v>
      </c>
      <c r="C214" s="30">
        <f>'3) Input geactiveerde inflatie'!D201</f>
        <v>3060.098610458881</v>
      </c>
      <c r="D214" s="10">
        <f t="shared" si="18"/>
        <v>1530.0493052294405</v>
      </c>
      <c r="E214" s="40">
        <f>'3) Input geactiveerde inflatie'!E201</f>
        <v>17.5</v>
      </c>
      <c r="F214" s="52">
        <f>'3) Input geactiveerde inflatie'!F201</f>
        <v>2039</v>
      </c>
      <c r="G214" s="2"/>
      <c r="H214" s="54"/>
      <c r="I214" s="10">
        <f>IF(AND($F214&gt;I$10,$E214&gt;0),$D214/$E214,IF(I$10=$F214,$D214-SUM($G214:G214),0))</f>
        <v>87.431388870253741</v>
      </c>
      <c r="J214" s="10">
        <f>IF(AND($F214&gt;J$10,$E214&gt;0),$D214/$E214,IF(J$10=$F214,$D214-SUM($G214:I214),0))</f>
        <v>87.431388870253741</v>
      </c>
      <c r="K214" s="10">
        <f>IF(AND($F214&gt;K$10,$E214&gt;0),$D214/$E214,IF(K$10=$F214,$D214-SUM($G214:J214),0))</f>
        <v>87.431388870253741</v>
      </c>
      <c r="L214" s="10">
        <f>IF(AND($F214&gt;L$10,$E214&gt;0),$D214/$E214,IF(L$10=$F214,$D214-SUM($G214:K214),0))</f>
        <v>87.431388870253741</v>
      </c>
      <c r="M214" s="10">
        <f>IF(AND($F214&gt;M$10,$E214&gt;0),$D214/$E214,IF(M$10=$F214,$D214-SUM($G214:L214),0))</f>
        <v>87.431388870253741</v>
      </c>
      <c r="N214" s="2"/>
      <c r="O214" s="10">
        <f>I214*PRODUCT($O$17:O$17)</f>
        <v>88.218271370086015</v>
      </c>
      <c r="P214" s="10">
        <f>J214*PRODUCT($O$17:P$17)</f>
        <v>89.012235812416776</v>
      </c>
      <c r="Q214" s="10">
        <f>K214*PRODUCT($O$17:Q$17)</f>
        <v>89.813345934728517</v>
      </c>
      <c r="R214" s="10">
        <f>L214*PRODUCT($O$17:R$17)</f>
        <v>90.621666048141066</v>
      </c>
      <c r="S214" s="10">
        <f>M214*PRODUCT($O$17:S$17)</f>
        <v>91.43726104257432</v>
      </c>
      <c r="T214" s="2"/>
      <c r="U214" s="10">
        <f t="shared" si="17"/>
        <v>1455.6014776064192</v>
      </c>
      <c r="V214" s="10">
        <f t="shared" si="22"/>
        <v>1379.68965509246</v>
      </c>
      <c r="W214" s="10">
        <f t="shared" si="22"/>
        <v>1302.2935160535635</v>
      </c>
      <c r="X214" s="10">
        <f t="shared" si="22"/>
        <v>1223.3924916499043</v>
      </c>
      <c r="Y214" s="10">
        <f t="shared" si="22"/>
        <v>1142.965763032179</v>
      </c>
    </row>
    <row r="215" spans="1:25" s="5" customFormat="1" x14ac:dyDescent="0.2">
      <c r="A215" s="2"/>
      <c r="B215" s="30">
        <f>'3) Input geactiveerde inflatie'!B202</f>
        <v>190</v>
      </c>
      <c r="C215" s="30">
        <f>'3) Input geactiveerde inflatie'!D202</f>
        <v>221.33003646933139</v>
      </c>
      <c r="D215" s="10">
        <f t="shared" si="18"/>
        <v>110.66501823466569</v>
      </c>
      <c r="E215" s="40">
        <f>'3) Input geactiveerde inflatie'!E202</f>
        <v>2.5</v>
      </c>
      <c r="F215" s="52">
        <f>'3) Input geactiveerde inflatie'!F202</f>
        <v>2024</v>
      </c>
      <c r="G215" s="2"/>
      <c r="H215" s="54"/>
      <c r="I215" s="10">
        <f>IF(AND($F215&gt;I$10,$E215&gt;0),$D215/$E215,IF(I$10=$F215,$D215-SUM($G215:G215),0))</f>
        <v>44.266007293866281</v>
      </c>
      <c r="J215" s="10">
        <f>IF(AND($F215&gt;J$10,$E215&gt;0),$D215/$E215,IF(J$10=$F215,$D215-SUM($G215:I215),0))</f>
        <v>44.266007293866281</v>
      </c>
      <c r="K215" s="10">
        <f>IF(AND($F215&gt;K$10,$E215&gt;0),$D215/$E215,IF(K$10=$F215,$D215-SUM($G215:J215),0))</f>
        <v>22.133003646933133</v>
      </c>
      <c r="L215" s="10">
        <f>IF(AND($F215&gt;L$10,$E215&gt;0),$D215/$E215,IF(L$10=$F215,$D215-SUM($G215:K215),0))</f>
        <v>0</v>
      </c>
      <c r="M215" s="10">
        <f>IF(AND($F215&gt;M$10,$E215&gt;0),$D215/$E215,IF(M$10=$F215,$D215-SUM($G215:L215),0))</f>
        <v>0</v>
      </c>
      <c r="N215" s="2"/>
      <c r="O215" s="10">
        <f>I215*PRODUCT($O$17:O$17)</f>
        <v>44.664401359511075</v>
      </c>
      <c r="P215" s="10">
        <f>J215*PRODUCT($O$17:P$17)</f>
        <v>45.066380971746668</v>
      </c>
      <c r="Q215" s="10">
        <f>K215*PRODUCT($O$17:Q$17)</f>
        <v>22.735989200246184</v>
      </c>
      <c r="R215" s="10">
        <f>L215*PRODUCT($O$17:R$17)</f>
        <v>0</v>
      </c>
      <c r="S215" s="10">
        <f>M215*PRODUCT($O$17:S$17)</f>
        <v>0</v>
      </c>
      <c r="T215" s="2"/>
      <c r="U215" s="10">
        <f t="shared" si="17"/>
        <v>66.996602039266605</v>
      </c>
      <c r="V215" s="10">
        <f t="shared" si="22"/>
        <v>22.533190485873334</v>
      </c>
      <c r="W215" s="10">
        <f t="shared" si="22"/>
        <v>0</v>
      </c>
      <c r="X215" s="10">
        <f t="shared" si="22"/>
        <v>0</v>
      </c>
      <c r="Y215" s="10">
        <f t="shared" si="22"/>
        <v>0</v>
      </c>
    </row>
    <row r="216" spans="1:25" s="5" customFormat="1" x14ac:dyDescent="0.2">
      <c r="A216" s="2"/>
      <c r="B216" s="30">
        <f>'3) Input geactiveerde inflatie'!B203</f>
        <v>191</v>
      </c>
      <c r="C216" s="30">
        <f>'3) Input geactiveerde inflatie'!D203</f>
        <v>7.3993345722556114E-11</v>
      </c>
      <c r="D216" s="10">
        <f t="shared" si="18"/>
        <v>3.6996672861278057E-11</v>
      </c>
      <c r="E216" s="40">
        <f>'3) Input geactiveerde inflatie'!E203</f>
        <v>0</v>
      </c>
      <c r="F216" s="52">
        <f>'3) Input geactiveerde inflatie'!F203</f>
        <v>2019</v>
      </c>
      <c r="G216" s="2"/>
      <c r="H216" s="54"/>
      <c r="I216" s="10">
        <f>IF(AND($F216&gt;I$10,$E216&gt;0),$D216/$E216,IF(I$10=$F216,$D216-SUM($G216:G216),0))</f>
        <v>0</v>
      </c>
      <c r="J216" s="10">
        <f>IF(AND($F216&gt;J$10,$E216&gt;0),$D216/$E216,IF(J$10=$F216,$D216-SUM($G216:I216),0))</f>
        <v>0</v>
      </c>
      <c r="K216" s="10">
        <f>IF(AND($F216&gt;K$10,$E216&gt;0),$D216/$E216,IF(K$10=$F216,$D216-SUM($G216:J216),0))</f>
        <v>0</v>
      </c>
      <c r="L216" s="10">
        <f>IF(AND($F216&gt;L$10,$E216&gt;0),$D216/$E216,IF(L$10=$F216,$D216-SUM($G216:K216),0))</f>
        <v>0</v>
      </c>
      <c r="M216" s="10">
        <f>IF(AND($F216&gt;M$10,$E216&gt;0),$D216/$E216,IF(M$10=$F216,$D216-SUM($G216:L216),0))</f>
        <v>0</v>
      </c>
      <c r="N216" s="2"/>
      <c r="O216" s="10">
        <f>I216*PRODUCT($O$17:O$17)</f>
        <v>0</v>
      </c>
      <c r="P216" s="10">
        <f>J216*PRODUCT($O$17:P$17)</f>
        <v>0</v>
      </c>
      <c r="Q216" s="10">
        <f>K216*PRODUCT($O$17:Q$17)</f>
        <v>0</v>
      </c>
      <c r="R216" s="10">
        <f>L216*PRODUCT($O$17:R$17)</f>
        <v>0</v>
      </c>
      <c r="S216" s="10">
        <f>M216*PRODUCT($O$17:S$17)</f>
        <v>0</v>
      </c>
      <c r="T216" s="2"/>
      <c r="U216" s="10">
        <f t="shared" si="17"/>
        <v>3.7329642917029554E-11</v>
      </c>
      <c r="V216" s="10">
        <f t="shared" si="22"/>
        <v>3.7665609703282815E-11</v>
      </c>
      <c r="W216" s="10">
        <f t="shared" si="22"/>
        <v>3.8004600190612357E-11</v>
      </c>
      <c r="X216" s="10">
        <f t="shared" si="22"/>
        <v>3.8346641592327863E-11</v>
      </c>
      <c r="Y216" s="10">
        <f t="shared" si="22"/>
        <v>3.8691761366658812E-11</v>
      </c>
    </row>
    <row r="217" spans="1:25" s="5" customFormat="1" x14ac:dyDescent="0.2">
      <c r="A217" s="2"/>
      <c r="B217" s="30">
        <f>'3) Input geactiveerde inflatie'!B204</f>
        <v>192</v>
      </c>
      <c r="C217" s="30">
        <f>'3) Input geactiveerde inflatie'!D204</f>
        <v>377302.11878584139</v>
      </c>
      <c r="D217" s="10">
        <f t="shared" si="18"/>
        <v>188651.0593929207</v>
      </c>
      <c r="E217" s="40">
        <f>'3) Input geactiveerde inflatie'!E204</f>
        <v>43.5</v>
      </c>
      <c r="F217" s="52">
        <f>'3) Input geactiveerde inflatie'!F204</f>
        <v>2065</v>
      </c>
      <c r="G217" s="2"/>
      <c r="H217" s="54"/>
      <c r="I217" s="10">
        <f>IF(AND($F217&gt;I$10,$E217&gt;0),$D217/$E217,IF(I$10=$F217,$D217-SUM($G217:G217),0))</f>
        <v>4336.8059630556481</v>
      </c>
      <c r="J217" s="10">
        <f>IF(AND($F217&gt;J$10,$E217&gt;0),$D217/$E217,IF(J$10=$F217,$D217-SUM($G217:I217),0))</f>
        <v>4336.8059630556481</v>
      </c>
      <c r="K217" s="10">
        <f>IF(AND($F217&gt;K$10,$E217&gt;0),$D217/$E217,IF(K$10=$F217,$D217-SUM($G217:J217),0))</f>
        <v>4336.8059630556481</v>
      </c>
      <c r="L217" s="10">
        <f>IF(AND($F217&gt;L$10,$E217&gt;0),$D217/$E217,IF(L$10=$F217,$D217-SUM($G217:K217),0))</f>
        <v>4336.8059630556481</v>
      </c>
      <c r="M217" s="10">
        <f>IF(AND($F217&gt;M$10,$E217&gt;0),$D217/$E217,IF(M$10=$F217,$D217-SUM($G217:L217),0))</f>
        <v>4336.8059630556481</v>
      </c>
      <c r="N217" s="2"/>
      <c r="O217" s="10">
        <f>I217*PRODUCT($O$17:O$17)</f>
        <v>4375.8372167231482</v>
      </c>
      <c r="P217" s="10">
        <f>J217*PRODUCT($O$17:P$17)</f>
        <v>4415.219751673656</v>
      </c>
      <c r="Q217" s="10">
        <f>K217*PRODUCT($O$17:Q$17)</f>
        <v>4454.9567294387189</v>
      </c>
      <c r="R217" s="10">
        <f>L217*PRODUCT($O$17:R$17)</f>
        <v>4495.0513400036662</v>
      </c>
      <c r="S217" s="10">
        <f>M217*PRODUCT($O$17:S$17)</f>
        <v>4535.5068020636991</v>
      </c>
      <c r="T217" s="2"/>
      <c r="U217" s="10">
        <f t="shared" si="17"/>
        <v>185973.08171073379</v>
      </c>
      <c r="V217" s="10">
        <f t="shared" si="22"/>
        <v>183231.61969445672</v>
      </c>
      <c r="W217" s="10">
        <f t="shared" si="22"/>
        <v>180425.7475422681</v>
      </c>
      <c r="X217" s="10">
        <f t="shared" si="22"/>
        <v>177554.52793014483</v>
      </c>
      <c r="Y217" s="10">
        <f t="shared" si="22"/>
        <v>174617.01187945242</v>
      </c>
    </row>
    <row r="218" spans="1:25" s="5" customFormat="1" x14ac:dyDescent="0.2">
      <c r="A218" s="2"/>
      <c r="B218" s="30">
        <f>'3) Input geactiveerde inflatie'!B205</f>
        <v>193</v>
      </c>
      <c r="C218" s="30">
        <f>'3) Input geactiveerde inflatie'!D205</f>
        <v>163813.51383712376</v>
      </c>
      <c r="D218" s="10">
        <f t="shared" si="18"/>
        <v>81906.756918561878</v>
      </c>
      <c r="E218" s="40">
        <f>'3) Input geactiveerde inflatie'!E205</f>
        <v>33.5</v>
      </c>
      <c r="F218" s="52">
        <f>'3) Input geactiveerde inflatie'!F205</f>
        <v>2055</v>
      </c>
      <c r="G218" s="2"/>
      <c r="H218" s="54"/>
      <c r="I218" s="10">
        <f>IF(AND($F218&gt;I$10,$E218&gt;0),$D218/$E218,IF(I$10=$F218,$D218-SUM($G218:G218),0))</f>
        <v>2444.9778184645338</v>
      </c>
      <c r="J218" s="10">
        <f>IF(AND($F218&gt;J$10,$E218&gt;0),$D218/$E218,IF(J$10=$F218,$D218-SUM($G218:I218),0))</f>
        <v>2444.9778184645338</v>
      </c>
      <c r="K218" s="10">
        <f>IF(AND($F218&gt;K$10,$E218&gt;0),$D218/$E218,IF(K$10=$F218,$D218-SUM($G218:J218),0))</f>
        <v>2444.9778184645338</v>
      </c>
      <c r="L218" s="10">
        <f>IF(AND($F218&gt;L$10,$E218&gt;0),$D218/$E218,IF(L$10=$F218,$D218-SUM($G218:K218),0))</f>
        <v>2444.9778184645338</v>
      </c>
      <c r="M218" s="10">
        <f>IF(AND($F218&gt;M$10,$E218&gt;0),$D218/$E218,IF(M$10=$F218,$D218-SUM($G218:L218),0))</f>
        <v>2444.9778184645338</v>
      </c>
      <c r="N218" s="2"/>
      <c r="O218" s="10">
        <f>I218*PRODUCT($O$17:O$17)</f>
        <v>2466.9826188307143</v>
      </c>
      <c r="P218" s="10">
        <f>J218*PRODUCT($O$17:P$17)</f>
        <v>2489.1854624001903</v>
      </c>
      <c r="Q218" s="10">
        <f>K218*PRODUCT($O$17:Q$17)</f>
        <v>2511.5881315617917</v>
      </c>
      <c r="R218" s="10">
        <f>L218*PRODUCT($O$17:R$17)</f>
        <v>2534.1924247458473</v>
      </c>
      <c r="S218" s="10">
        <f>M218*PRODUCT($O$17:S$17)</f>
        <v>2557.0001565685602</v>
      </c>
      <c r="T218" s="2"/>
      <c r="U218" s="10">
        <f t="shared" ref="U218:U281" si="23">D218*O$17-O218</f>
        <v>80176.935111998202</v>
      </c>
      <c r="V218" s="10">
        <f t="shared" si="22"/>
        <v>78409.34206560599</v>
      </c>
      <c r="W218" s="10">
        <f t="shared" si="22"/>
        <v>76603.438012634651</v>
      </c>
      <c r="X218" s="10">
        <f t="shared" si="22"/>
        <v>74758.6765300025</v>
      </c>
      <c r="Y218" s="10">
        <f t="shared" si="22"/>
        <v>72874.504462203942</v>
      </c>
    </row>
    <row r="219" spans="1:25" s="5" customFormat="1" x14ac:dyDescent="0.2">
      <c r="A219" s="2"/>
      <c r="B219" s="30">
        <f>'3) Input geactiveerde inflatie'!B206</f>
        <v>194</v>
      </c>
      <c r="C219" s="30">
        <f>'3) Input geactiveerde inflatie'!D206</f>
        <v>8229.0990478080057</v>
      </c>
      <c r="D219" s="10">
        <f t="shared" ref="D219:D282" si="24">C219*$F$20</f>
        <v>4114.5495239040029</v>
      </c>
      <c r="E219" s="40">
        <f>'3) Input geactiveerde inflatie'!E206</f>
        <v>18.5</v>
      </c>
      <c r="F219" s="52">
        <f>'3) Input geactiveerde inflatie'!F206</f>
        <v>2040</v>
      </c>
      <c r="G219" s="2"/>
      <c r="H219" s="54"/>
      <c r="I219" s="10">
        <f>IF(AND($F219&gt;I$10,$E219&gt;0),$D219/$E219,IF(I$10=$F219,$D219-SUM($G219:G219),0))</f>
        <v>222.40808237318933</v>
      </c>
      <c r="J219" s="10">
        <f>IF(AND($F219&gt;J$10,$E219&gt;0),$D219/$E219,IF(J$10=$F219,$D219-SUM($G219:I219),0))</f>
        <v>222.40808237318933</v>
      </c>
      <c r="K219" s="10">
        <f>IF(AND($F219&gt;K$10,$E219&gt;0),$D219/$E219,IF(K$10=$F219,$D219-SUM($G219:J219),0))</f>
        <v>222.40808237318933</v>
      </c>
      <c r="L219" s="10">
        <f>IF(AND($F219&gt;L$10,$E219&gt;0),$D219/$E219,IF(L$10=$F219,$D219-SUM($G219:K219),0))</f>
        <v>222.40808237318933</v>
      </c>
      <c r="M219" s="10">
        <f>IF(AND($F219&gt;M$10,$E219&gt;0),$D219/$E219,IF(M$10=$F219,$D219-SUM($G219:L219),0))</f>
        <v>222.40808237318933</v>
      </c>
      <c r="N219" s="2"/>
      <c r="O219" s="10">
        <f>I219*PRODUCT($O$17:O$17)</f>
        <v>224.40975511454801</v>
      </c>
      <c r="P219" s="10">
        <f>J219*PRODUCT($O$17:P$17)</f>
        <v>226.42944291057893</v>
      </c>
      <c r="Q219" s="10">
        <f>K219*PRODUCT($O$17:Q$17)</f>
        <v>228.46730789677409</v>
      </c>
      <c r="R219" s="10">
        <f>L219*PRODUCT($O$17:R$17)</f>
        <v>230.52351366784501</v>
      </c>
      <c r="S219" s="10">
        <f>M219*PRODUCT($O$17:S$17)</f>
        <v>232.59822529085562</v>
      </c>
      <c r="T219" s="2"/>
      <c r="U219" s="10">
        <f t="shared" si="23"/>
        <v>3927.1707145045903</v>
      </c>
      <c r="V219" s="10">
        <f t="shared" ref="V219:Y234" si="25">U219*P$17-P219</f>
        <v>3736.0858080245521</v>
      </c>
      <c r="W219" s="10">
        <f t="shared" si="25"/>
        <v>3541.2432723999987</v>
      </c>
      <c r="X219" s="10">
        <f t="shared" si="25"/>
        <v>3342.5909481837534</v>
      </c>
      <c r="Y219" s="10">
        <f t="shared" si="25"/>
        <v>3140.076041426551</v>
      </c>
    </row>
    <row r="220" spans="1:25" s="5" customFormat="1" x14ac:dyDescent="0.2">
      <c r="A220" s="2"/>
      <c r="B220" s="30">
        <f>'3) Input geactiveerde inflatie'!B207</f>
        <v>195</v>
      </c>
      <c r="C220" s="30">
        <f>'3) Input geactiveerde inflatie'!D207</f>
        <v>277.90164208830902</v>
      </c>
      <c r="D220" s="10">
        <f t="shared" si="24"/>
        <v>138.95082104415451</v>
      </c>
      <c r="E220" s="40">
        <f>'3) Input geactiveerde inflatie'!E207</f>
        <v>3.5</v>
      </c>
      <c r="F220" s="52">
        <f>'3) Input geactiveerde inflatie'!F207</f>
        <v>2025</v>
      </c>
      <c r="G220" s="2"/>
      <c r="H220" s="54"/>
      <c r="I220" s="10">
        <f>IF(AND($F220&gt;I$10,$E220&gt;0),$D220/$E220,IF(I$10=$F220,$D220-SUM($G220:G220),0))</f>
        <v>39.700234584044146</v>
      </c>
      <c r="J220" s="10">
        <f>IF(AND($F220&gt;J$10,$E220&gt;0),$D220/$E220,IF(J$10=$F220,$D220-SUM($G220:I220),0))</f>
        <v>39.700234584044146</v>
      </c>
      <c r="K220" s="10">
        <f>IF(AND($F220&gt;K$10,$E220&gt;0),$D220/$E220,IF(K$10=$F220,$D220-SUM($G220:J220),0))</f>
        <v>39.700234584044146</v>
      </c>
      <c r="L220" s="10">
        <f>IF(AND($F220&gt;L$10,$E220&gt;0),$D220/$E220,IF(L$10=$F220,$D220-SUM($G220:K220),0))</f>
        <v>19.850117292022077</v>
      </c>
      <c r="M220" s="10">
        <f>IF(AND($F220&gt;M$10,$E220&gt;0),$D220/$E220,IF(M$10=$F220,$D220-SUM($G220:L220),0))</f>
        <v>0</v>
      </c>
      <c r="N220" s="2"/>
      <c r="O220" s="10">
        <f>I220*PRODUCT($O$17:O$17)</f>
        <v>40.057536695300541</v>
      </c>
      <c r="P220" s="10">
        <f>J220*PRODUCT($O$17:P$17)</f>
        <v>40.41805452555824</v>
      </c>
      <c r="Q220" s="10">
        <f>K220*PRODUCT($O$17:Q$17)</f>
        <v>40.781817016288258</v>
      </c>
      <c r="R220" s="10">
        <f>L220*PRODUCT($O$17:R$17)</f>
        <v>20.574426684717427</v>
      </c>
      <c r="S220" s="10">
        <f>M220*PRODUCT($O$17:S$17)</f>
        <v>0</v>
      </c>
      <c r="T220" s="2"/>
      <c r="U220" s="10">
        <f t="shared" si="23"/>
        <v>100.14384173825135</v>
      </c>
      <c r="V220" s="10">
        <f t="shared" si="25"/>
        <v>60.627081788337371</v>
      </c>
      <c r="W220" s="10">
        <f t="shared" si="25"/>
        <v>20.390908508144143</v>
      </c>
      <c r="X220" s="10">
        <f t="shared" si="25"/>
        <v>0</v>
      </c>
      <c r="Y220" s="10">
        <f t="shared" si="25"/>
        <v>0</v>
      </c>
    </row>
    <row r="221" spans="1:25" s="5" customFormat="1" x14ac:dyDescent="0.2">
      <c r="A221" s="2"/>
      <c r="B221" s="30">
        <f>'3) Input geactiveerde inflatie'!B208</f>
        <v>196</v>
      </c>
      <c r="C221" s="30">
        <f>'3) Input geactiveerde inflatie'!D208</f>
        <v>7.3472619988024227E-11</v>
      </c>
      <c r="D221" s="10">
        <f t="shared" si="24"/>
        <v>3.6736309994012114E-11</v>
      </c>
      <c r="E221" s="40">
        <f>'3) Input geactiveerde inflatie'!E208</f>
        <v>0</v>
      </c>
      <c r="F221" s="52">
        <f>'3) Input geactiveerde inflatie'!F208</f>
        <v>2020</v>
      </c>
      <c r="G221" s="2"/>
      <c r="H221" s="54"/>
      <c r="I221" s="10">
        <f>IF(AND($F221&gt;I$10,$E221&gt;0),$D221/$E221,IF(I$10=$F221,$D221-SUM($G221:G221),0))</f>
        <v>0</v>
      </c>
      <c r="J221" s="10">
        <f>IF(AND($F221&gt;J$10,$E221&gt;0),$D221/$E221,IF(J$10=$F221,$D221-SUM($G221:I221),0))</f>
        <v>0</v>
      </c>
      <c r="K221" s="10">
        <f>IF(AND($F221&gt;K$10,$E221&gt;0),$D221/$E221,IF(K$10=$F221,$D221-SUM($G221:J221),0))</f>
        <v>0</v>
      </c>
      <c r="L221" s="10">
        <f>IF(AND($F221&gt;L$10,$E221&gt;0),$D221/$E221,IF(L$10=$F221,$D221-SUM($G221:K221),0))</f>
        <v>0</v>
      </c>
      <c r="M221" s="10">
        <f>IF(AND($F221&gt;M$10,$E221&gt;0),$D221/$E221,IF(M$10=$F221,$D221-SUM($G221:L221),0))</f>
        <v>0</v>
      </c>
      <c r="N221" s="2"/>
      <c r="O221" s="10">
        <f>I221*PRODUCT($O$17:O$17)</f>
        <v>0</v>
      </c>
      <c r="P221" s="10">
        <f>J221*PRODUCT($O$17:P$17)</f>
        <v>0</v>
      </c>
      <c r="Q221" s="10">
        <f>K221*PRODUCT($O$17:Q$17)</f>
        <v>0</v>
      </c>
      <c r="R221" s="10">
        <f>L221*PRODUCT($O$17:R$17)</f>
        <v>0</v>
      </c>
      <c r="S221" s="10">
        <f>M221*PRODUCT($O$17:S$17)</f>
        <v>0</v>
      </c>
      <c r="T221" s="2"/>
      <c r="U221" s="10">
        <f t="shared" si="23"/>
        <v>3.7066936783958218E-11</v>
      </c>
      <c r="V221" s="10">
        <f t="shared" si="25"/>
        <v>3.7400539215013841E-11</v>
      </c>
      <c r="W221" s="10">
        <f t="shared" si="25"/>
        <v>3.7737144067948961E-11</v>
      </c>
      <c r="X221" s="10">
        <f t="shared" si="25"/>
        <v>3.8076778364560501E-11</v>
      </c>
      <c r="Y221" s="10">
        <f t="shared" si="25"/>
        <v>3.8419469369841543E-11</v>
      </c>
    </row>
    <row r="222" spans="1:25" s="5" customFormat="1" x14ac:dyDescent="0.2">
      <c r="A222" s="2"/>
      <c r="B222" s="30">
        <f>'3) Input geactiveerde inflatie'!B209</f>
        <v>197</v>
      </c>
      <c r="C222" s="30">
        <f>'3) Input geactiveerde inflatie'!D209</f>
        <v>3247768.9816861041</v>
      </c>
      <c r="D222" s="10">
        <f t="shared" si="24"/>
        <v>1623884.490843052</v>
      </c>
      <c r="E222" s="40">
        <f>'3) Input geactiveerde inflatie'!E209</f>
        <v>7.9932206539601793</v>
      </c>
      <c r="F222" s="52">
        <f>'3) Input geactiveerde inflatie'!F209</f>
        <v>2029</v>
      </c>
      <c r="G222" s="2"/>
      <c r="H222" s="54"/>
      <c r="I222" s="10">
        <f>IF(AND($F222&gt;I$10,$E222&gt;0),$D222/$E222,IF(I$10=$F222,$D222-SUM($G222:G222),0))</f>
        <v>203157.72091672599</v>
      </c>
      <c r="J222" s="10">
        <f>IF(AND($F222&gt;J$10,$E222&gt;0),$D222/$E222,IF(J$10=$F222,$D222-SUM($G222:I222),0))</f>
        <v>203157.72091672599</v>
      </c>
      <c r="K222" s="10">
        <f>IF(AND($F222&gt;K$10,$E222&gt;0),$D222/$E222,IF(K$10=$F222,$D222-SUM($G222:J222),0))</f>
        <v>203157.72091672599</v>
      </c>
      <c r="L222" s="10">
        <f>IF(AND($F222&gt;L$10,$E222&gt;0),$D222/$E222,IF(L$10=$F222,$D222-SUM($G222:K222),0))</f>
        <v>203157.72091672599</v>
      </c>
      <c r="M222" s="10">
        <f>IF(AND($F222&gt;M$10,$E222&gt;0),$D222/$E222,IF(M$10=$F222,$D222-SUM($G222:L222),0))</f>
        <v>203157.72091672599</v>
      </c>
      <c r="N222" s="2"/>
      <c r="O222" s="10">
        <f>I222*PRODUCT($O$17:O$17)</f>
        <v>204986.1404049765</v>
      </c>
      <c r="P222" s="10">
        <f>J222*PRODUCT($O$17:P$17)</f>
        <v>206831.01566862126</v>
      </c>
      <c r="Q222" s="10">
        <f>K222*PRODUCT($O$17:Q$17)</f>
        <v>208692.49480963883</v>
      </c>
      <c r="R222" s="10">
        <f>L222*PRODUCT($O$17:R$17)</f>
        <v>210570.72726292553</v>
      </c>
      <c r="S222" s="10">
        <f>M222*PRODUCT($O$17:S$17)</f>
        <v>212465.86380829185</v>
      </c>
      <c r="T222" s="2"/>
      <c r="U222" s="10">
        <f t="shared" si="23"/>
        <v>1433513.3108556629</v>
      </c>
      <c r="V222" s="10">
        <f t="shared" si="25"/>
        <v>1239583.9149847424</v>
      </c>
      <c r="W222" s="10">
        <f t="shared" si="25"/>
        <v>1042047.675409966</v>
      </c>
      <c r="X222" s="10">
        <f t="shared" si="25"/>
        <v>840855.3772257301</v>
      </c>
      <c r="Y222" s="10">
        <f t="shared" si="25"/>
        <v>635957.21181246976</v>
      </c>
    </row>
    <row r="223" spans="1:25" s="5" customFormat="1" x14ac:dyDescent="0.2">
      <c r="A223" s="2"/>
      <c r="B223" s="30">
        <f>'3) Input geactiveerde inflatie'!B210</f>
        <v>198</v>
      </c>
      <c r="C223" s="30">
        <f>'3) Input geactiveerde inflatie'!D210</f>
        <v>156702.21570483426</v>
      </c>
      <c r="D223" s="10">
        <f t="shared" si="24"/>
        <v>78351.107852417132</v>
      </c>
      <c r="E223" s="40">
        <f>'3) Input geactiveerde inflatie'!E210</f>
        <v>29.5</v>
      </c>
      <c r="F223" s="52">
        <f>'3) Input geactiveerde inflatie'!F210</f>
        <v>2051</v>
      </c>
      <c r="G223" s="2"/>
      <c r="H223" s="54"/>
      <c r="I223" s="10">
        <f>IF(AND($F223&gt;I$10,$E223&gt;0),$D223/$E223,IF(I$10=$F223,$D223-SUM($G223:G223),0))</f>
        <v>2655.9697577090551</v>
      </c>
      <c r="J223" s="10">
        <f>IF(AND($F223&gt;J$10,$E223&gt;0),$D223/$E223,IF(J$10=$F223,$D223-SUM($G223:I223),0))</f>
        <v>2655.9697577090551</v>
      </c>
      <c r="K223" s="10">
        <f>IF(AND($F223&gt;K$10,$E223&gt;0),$D223/$E223,IF(K$10=$F223,$D223-SUM($G223:J223),0))</f>
        <v>2655.9697577090551</v>
      </c>
      <c r="L223" s="10">
        <f>IF(AND($F223&gt;L$10,$E223&gt;0),$D223/$E223,IF(L$10=$F223,$D223-SUM($G223:K223),0))</f>
        <v>2655.9697577090551</v>
      </c>
      <c r="M223" s="10">
        <f>IF(AND($F223&gt;M$10,$E223&gt;0),$D223/$E223,IF(M$10=$F223,$D223-SUM($G223:L223),0))</f>
        <v>2655.9697577090551</v>
      </c>
      <c r="N223" s="2"/>
      <c r="O223" s="10">
        <f>I223*PRODUCT($O$17:O$17)</f>
        <v>2679.8734855284365</v>
      </c>
      <c r="P223" s="10">
        <f>J223*PRODUCT($O$17:P$17)</f>
        <v>2703.992346898192</v>
      </c>
      <c r="Q223" s="10">
        <f>K223*PRODUCT($O$17:Q$17)</f>
        <v>2728.3282780202753</v>
      </c>
      <c r="R223" s="10">
        <f>L223*PRODUCT($O$17:R$17)</f>
        <v>2752.8832325224571</v>
      </c>
      <c r="S223" s="10">
        <f>M223*PRODUCT($O$17:S$17)</f>
        <v>2777.659181615159</v>
      </c>
      <c r="T223" s="2"/>
      <c r="U223" s="10">
        <f t="shared" si="23"/>
        <v>76376.394337560429</v>
      </c>
      <c r="V223" s="10">
        <f t="shared" si="25"/>
        <v>74359.789539700272</v>
      </c>
      <c r="W223" s="10">
        <f t="shared" si="25"/>
        <v>72300.699367537294</v>
      </c>
      <c r="X223" s="10">
        <f t="shared" si="25"/>
        <v>70198.522429322678</v>
      </c>
      <c r="Y223" s="10">
        <f t="shared" si="25"/>
        <v>68052.649949571409</v>
      </c>
    </row>
    <row r="224" spans="1:25" s="5" customFormat="1" x14ac:dyDescent="0.2">
      <c r="A224" s="2"/>
      <c r="B224" s="30">
        <f>'3) Input geactiveerde inflatie'!B211</f>
        <v>199</v>
      </c>
      <c r="C224" s="30">
        <f>'3) Input geactiveerde inflatie'!D211</f>
        <v>37183.579451588841</v>
      </c>
      <c r="D224" s="10">
        <f t="shared" si="24"/>
        <v>18591.789725794421</v>
      </c>
      <c r="E224" s="40">
        <f>'3) Input geactiveerde inflatie'!E211</f>
        <v>19.5</v>
      </c>
      <c r="F224" s="52">
        <f>'3) Input geactiveerde inflatie'!F211</f>
        <v>2041</v>
      </c>
      <c r="G224" s="2"/>
      <c r="H224" s="54"/>
      <c r="I224" s="10">
        <f>IF(AND($F224&gt;I$10,$E224&gt;0),$D224/$E224,IF(I$10=$F224,$D224-SUM($G224:G224),0))</f>
        <v>953.42511414330363</v>
      </c>
      <c r="J224" s="10">
        <f>IF(AND($F224&gt;J$10,$E224&gt;0),$D224/$E224,IF(J$10=$F224,$D224-SUM($G224:I224),0))</f>
        <v>953.42511414330363</v>
      </c>
      <c r="K224" s="10">
        <f>IF(AND($F224&gt;K$10,$E224&gt;0),$D224/$E224,IF(K$10=$F224,$D224-SUM($G224:J224),0))</f>
        <v>953.42511414330363</v>
      </c>
      <c r="L224" s="10">
        <f>IF(AND($F224&gt;L$10,$E224&gt;0),$D224/$E224,IF(L$10=$F224,$D224-SUM($G224:K224),0))</f>
        <v>953.42511414330363</v>
      </c>
      <c r="M224" s="10">
        <f>IF(AND($F224&gt;M$10,$E224&gt;0),$D224/$E224,IF(M$10=$F224,$D224-SUM($G224:L224),0))</f>
        <v>953.42511414330363</v>
      </c>
      <c r="N224" s="2"/>
      <c r="O224" s="10">
        <f>I224*PRODUCT($O$17:O$17)</f>
        <v>962.00594017059325</v>
      </c>
      <c r="P224" s="10">
        <f>J224*PRODUCT($O$17:P$17)</f>
        <v>970.66399363212849</v>
      </c>
      <c r="Q224" s="10">
        <f>K224*PRODUCT($O$17:Q$17)</f>
        <v>979.39996957481753</v>
      </c>
      <c r="R224" s="10">
        <f>L224*PRODUCT($O$17:R$17)</f>
        <v>988.21456930099066</v>
      </c>
      <c r="S224" s="10">
        <f>M224*PRODUCT($O$17:S$17)</f>
        <v>997.10850042469951</v>
      </c>
      <c r="T224" s="2"/>
      <c r="U224" s="10">
        <f t="shared" si="23"/>
        <v>17797.109893155972</v>
      </c>
      <c r="V224" s="10">
        <f t="shared" si="25"/>
        <v>16986.619888562243</v>
      </c>
      <c r="W224" s="10">
        <f t="shared" si="25"/>
        <v>16160.099497984484</v>
      </c>
      <c r="X224" s="10">
        <f t="shared" si="25"/>
        <v>15317.325824165353</v>
      </c>
      <c r="Y224" s="10">
        <f t="shared" si="25"/>
        <v>14458.073256158139</v>
      </c>
    </row>
    <row r="225" spans="1:25" s="5" customFormat="1" x14ac:dyDescent="0.2">
      <c r="A225" s="2"/>
      <c r="B225" s="30">
        <f>'3) Input geactiveerde inflatie'!B212</f>
        <v>200</v>
      </c>
      <c r="C225" s="30">
        <f>'3) Input geactiveerde inflatie'!D212</f>
        <v>817.2240828622671</v>
      </c>
      <c r="D225" s="10">
        <f t="shared" si="24"/>
        <v>408.61204143113355</v>
      </c>
      <c r="E225" s="40">
        <f>'3) Input geactiveerde inflatie'!E212</f>
        <v>4.5</v>
      </c>
      <c r="F225" s="52">
        <f>'3) Input geactiveerde inflatie'!F212</f>
        <v>2026</v>
      </c>
      <c r="G225" s="2"/>
      <c r="H225" s="54"/>
      <c r="I225" s="10">
        <f>IF(AND($F225&gt;I$10,$E225&gt;0),$D225/$E225,IF(I$10=$F225,$D225-SUM($G225:G225),0))</f>
        <v>90.80267587358523</v>
      </c>
      <c r="J225" s="10">
        <f>IF(AND($F225&gt;J$10,$E225&gt;0),$D225/$E225,IF(J$10=$F225,$D225-SUM($G225:I225),0))</f>
        <v>90.80267587358523</v>
      </c>
      <c r="K225" s="10">
        <f>IF(AND($F225&gt;K$10,$E225&gt;0),$D225/$E225,IF(K$10=$F225,$D225-SUM($G225:J225),0))</f>
        <v>90.80267587358523</v>
      </c>
      <c r="L225" s="10">
        <f>IF(AND($F225&gt;L$10,$E225&gt;0),$D225/$E225,IF(L$10=$F225,$D225-SUM($G225:K225),0))</f>
        <v>90.80267587358523</v>
      </c>
      <c r="M225" s="10">
        <f>IF(AND($F225&gt;M$10,$E225&gt;0),$D225/$E225,IF(M$10=$F225,$D225-SUM($G225:L225),0))</f>
        <v>45.401337936792629</v>
      </c>
      <c r="N225" s="2"/>
      <c r="O225" s="10">
        <f>I225*PRODUCT($O$17:O$17)</f>
        <v>91.619899956447483</v>
      </c>
      <c r="P225" s="10">
        <f>J225*PRODUCT($O$17:P$17)</f>
        <v>92.444479056055499</v>
      </c>
      <c r="Q225" s="10">
        <f>K225*PRODUCT($O$17:Q$17)</f>
        <v>93.276479367559986</v>
      </c>
      <c r="R225" s="10">
        <f>L225*PRODUCT($O$17:R$17)</f>
        <v>94.115967681868014</v>
      </c>
      <c r="S225" s="10">
        <f>M225*PRODUCT($O$17:S$17)</f>
        <v>47.481505695502427</v>
      </c>
      <c r="T225" s="2"/>
      <c r="U225" s="10">
        <f t="shared" si="23"/>
        <v>320.66964984756623</v>
      </c>
      <c r="V225" s="10">
        <f t="shared" si="25"/>
        <v>231.11119764013876</v>
      </c>
      <c r="W225" s="10">
        <f t="shared" si="25"/>
        <v>139.91471905134</v>
      </c>
      <c r="X225" s="10">
        <f t="shared" si="25"/>
        <v>47.057983840934028</v>
      </c>
      <c r="Y225" s="10">
        <f t="shared" si="25"/>
        <v>0</v>
      </c>
    </row>
    <row r="226" spans="1:25" s="5" customFormat="1" x14ac:dyDescent="0.2">
      <c r="A226" s="2"/>
      <c r="B226" s="30">
        <f>'3) Input geactiveerde inflatie'!B213</f>
        <v>201</v>
      </c>
      <c r="C226" s="30">
        <f>'3) Input geactiveerde inflatie'!D213</f>
        <v>30827.169379509389</v>
      </c>
      <c r="D226" s="10">
        <f t="shared" si="24"/>
        <v>15413.584689754694</v>
      </c>
      <c r="E226" s="40">
        <f>'3) Input geactiveerde inflatie'!E213</f>
        <v>30.5</v>
      </c>
      <c r="F226" s="52">
        <f>'3) Input geactiveerde inflatie'!F213</f>
        <v>2052</v>
      </c>
      <c r="G226" s="2"/>
      <c r="H226" s="54"/>
      <c r="I226" s="10">
        <f>IF(AND($F226&gt;I$10,$E226&gt;0),$D226/$E226,IF(I$10=$F226,$D226-SUM($G226:G226),0))</f>
        <v>505.36343245097356</v>
      </c>
      <c r="J226" s="10">
        <f>IF(AND($F226&gt;J$10,$E226&gt;0),$D226/$E226,IF(J$10=$F226,$D226-SUM($G226:I226),0))</f>
        <v>505.36343245097356</v>
      </c>
      <c r="K226" s="10">
        <f>IF(AND($F226&gt;K$10,$E226&gt;0),$D226/$E226,IF(K$10=$F226,$D226-SUM($G226:J226),0))</f>
        <v>505.36343245097356</v>
      </c>
      <c r="L226" s="10">
        <f>IF(AND($F226&gt;L$10,$E226&gt;0),$D226/$E226,IF(L$10=$F226,$D226-SUM($G226:K226),0))</f>
        <v>505.36343245097356</v>
      </c>
      <c r="M226" s="10">
        <f>IF(AND($F226&gt;M$10,$E226&gt;0),$D226/$E226,IF(M$10=$F226,$D226-SUM($G226:L226),0))</f>
        <v>505.36343245097356</v>
      </c>
      <c r="N226" s="2"/>
      <c r="O226" s="10">
        <f>I226*PRODUCT($O$17:O$17)</f>
        <v>509.91170334303229</v>
      </c>
      <c r="P226" s="10">
        <f>J226*PRODUCT($O$17:P$17)</f>
        <v>514.50090867311951</v>
      </c>
      <c r="Q226" s="10">
        <f>K226*PRODUCT($O$17:Q$17)</f>
        <v>519.13141685117751</v>
      </c>
      <c r="R226" s="10">
        <f>L226*PRODUCT($O$17:R$17)</f>
        <v>523.80359960283806</v>
      </c>
      <c r="S226" s="10">
        <f>M226*PRODUCT($O$17:S$17)</f>
        <v>528.51783199926354</v>
      </c>
      <c r="T226" s="2"/>
      <c r="U226" s="10">
        <f t="shared" si="23"/>
        <v>15042.395248619452</v>
      </c>
      <c r="V226" s="10">
        <f t="shared" si="25"/>
        <v>14663.275897183907</v>
      </c>
      <c r="W226" s="10">
        <f t="shared" si="25"/>
        <v>14276.113963407382</v>
      </c>
      <c r="X226" s="10">
        <f t="shared" si="25"/>
        <v>13880.79538947521</v>
      </c>
      <c r="Y226" s="10">
        <f t="shared" si="25"/>
        <v>13477.204715981223</v>
      </c>
    </row>
    <row r="227" spans="1:25" s="5" customFormat="1" x14ac:dyDescent="0.2">
      <c r="A227" s="2"/>
      <c r="B227" s="30">
        <f>'3) Input geactiveerde inflatie'!B214</f>
        <v>202</v>
      </c>
      <c r="C227" s="30">
        <f>'3) Input geactiveerde inflatie'!D214</f>
        <v>20520.67154605109</v>
      </c>
      <c r="D227" s="10">
        <f t="shared" si="24"/>
        <v>10260.335773025545</v>
      </c>
      <c r="E227" s="40">
        <f>'3) Input geactiveerde inflatie'!E214</f>
        <v>20.5</v>
      </c>
      <c r="F227" s="52">
        <f>'3) Input geactiveerde inflatie'!F214</f>
        <v>2042</v>
      </c>
      <c r="G227" s="2"/>
      <c r="H227" s="54"/>
      <c r="I227" s="10">
        <f>IF(AND($F227&gt;I$10,$E227&gt;0),$D227/$E227,IF(I$10=$F227,$D227-SUM($G227:G227),0))</f>
        <v>500.50418405002659</v>
      </c>
      <c r="J227" s="10">
        <f>IF(AND($F227&gt;J$10,$E227&gt;0),$D227/$E227,IF(J$10=$F227,$D227-SUM($G227:I227),0))</f>
        <v>500.50418405002659</v>
      </c>
      <c r="K227" s="10">
        <f>IF(AND($F227&gt;K$10,$E227&gt;0),$D227/$E227,IF(K$10=$F227,$D227-SUM($G227:J227),0))</f>
        <v>500.50418405002659</v>
      </c>
      <c r="L227" s="10">
        <f>IF(AND($F227&gt;L$10,$E227&gt;0),$D227/$E227,IF(L$10=$F227,$D227-SUM($G227:K227),0))</f>
        <v>500.50418405002659</v>
      </c>
      <c r="M227" s="10">
        <f>IF(AND($F227&gt;M$10,$E227&gt;0),$D227/$E227,IF(M$10=$F227,$D227-SUM($G227:L227),0))</f>
        <v>500.50418405002659</v>
      </c>
      <c r="N227" s="2"/>
      <c r="O227" s="10">
        <f>I227*PRODUCT($O$17:O$17)</f>
        <v>505.00872170647676</v>
      </c>
      <c r="P227" s="10">
        <f>J227*PRODUCT($O$17:P$17)</f>
        <v>509.55380020183503</v>
      </c>
      <c r="Q227" s="10">
        <f>K227*PRODUCT($O$17:Q$17)</f>
        <v>514.13978440365145</v>
      </c>
      <c r="R227" s="10">
        <f>L227*PRODUCT($O$17:R$17)</f>
        <v>518.76704246328427</v>
      </c>
      <c r="S227" s="10">
        <f>M227*PRODUCT($O$17:S$17)</f>
        <v>523.43594584545372</v>
      </c>
      <c r="T227" s="2"/>
      <c r="U227" s="10">
        <f t="shared" si="23"/>
        <v>9847.6700732762965</v>
      </c>
      <c r="V227" s="10">
        <f t="shared" si="25"/>
        <v>9426.7453037339474</v>
      </c>
      <c r="W227" s="10">
        <f t="shared" si="25"/>
        <v>8997.4462270639015</v>
      </c>
      <c r="X227" s="10">
        <f t="shared" si="25"/>
        <v>8559.6562006441927</v>
      </c>
      <c r="Y227" s="10">
        <f t="shared" si="25"/>
        <v>8113.2571606045358</v>
      </c>
    </row>
    <row r="228" spans="1:25" s="5" customFormat="1" x14ac:dyDescent="0.2">
      <c r="A228" s="2"/>
      <c r="B228" s="30">
        <f>'3) Input geactiveerde inflatie'!B215</f>
        <v>203</v>
      </c>
      <c r="C228" s="30">
        <f>'3) Input geactiveerde inflatie'!D215</f>
        <v>2736.7385262583666</v>
      </c>
      <c r="D228" s="10">
        <f t="shared" si="24"/>
        <v>1368.3692631291833</v>
      </c>
      <c r="E228" s="40">
        <f>'3) Input geactiveerde inflatie'!E215</f>
        <v>5.5</v>
      </c>
      <c r="F228" s="52">
        <f>'3) Input geactiveerde inflatie'!F215</f>
        <v>2027</v>
      </c>
      <c r="G228" s="2"/>
      <c r="H228" s="54"/>
      <c r="I228" s="10">
        <f>IF(AND($F228&gt;I$10,$E228&gt;0),$D228/$E228,IF(I$10=$F228,$D228-SUM($G228:G228),0))</f>
        <v>248.79441147803334</v>
      </c>
      <c r="J228" s="10">
        <f>IF(AND($F228&gt;J$10,$E228&gt;0),$D228/$E228,IF(J$10=$F228,$D228-SUM($G228:I228),0))</f>
        <v>248.79441147803334</v>
      </c>
      <c r="K228" s="10">
        <f>IF(AND($F228&gt;K$10,$E228&gt;0),$D228/$E228,IF(K$10=$F228,$D228-SUM($G228:J228),0))</f>
        <v>248.79441147803334</v>
      </c>
      <c r="L228" s="10">
        <f>IF(AND($F228&gt;L$10,$E228&gt;0),$D228/$E228,IF(L$10=$F228,$D228-SUM($G228:K228),0))</f>
        <v>248.79441147803334</v>
      </c>
      <c r="M228" s="10">
        <f>IF(AND($F228&gt;M$10,$E228&gt;0),$D228/$E228,IF(M$10=$F228,$D228-SUM($G228:L228),0))</f>
        <v>248.79441147803334</v>
      </c>
      <c r="N228" s="2"/>
      <c r="O228" s="10">
        <f>I228*PRODUCT($O$17:O$17)</f>
        <v>251.03356118133561</v>
      </c>
      <c r="P228" s="10">
        <f>J228*PRODUCT($O$17:P$17)</f>
        <v>253.2928632319676</v>
      </c>
      <c r="Q228" s="10">
        <f>K228*PRODUCT($O$17:Q$17)</f>
        <v>255.57249900105526</v>
      </c>
      <c r="R228" s="10">
        <f>L228*PRODUCT($O$17:R$17)</f>
        <v>257.87265149206473</v>
      </c>
      <c r="S228" s="10">
        <f>M228*PRODUCT($O$17:S$17)</f>
        <v>260.1935053554933</v>
      </c>
      <c r="T228" s="2"/>
      <c r="U228" s="10">
        <f t="shared" si="23"/>
        <v>1129.6510253160102</v>
      </c>
      <c r="V228" s="10">
        <f t="shared" si="25"/>
        <v>886.52502131188658</v>
      </c>
      <c r="W228" s="10">
        <f t="shared" si="25"/>
        <v>638.93124750263826</v>
      </c>
      <c r="X228" s="10">
        <f t="shared" si="25"/>
        <v>386.80897723809721</v>
      </c>
      <c r="Y228" s="10">
        <f t="shared" si="25"/>
        <v>130.09675267774674</v>
      </c>
    </row>
    <row r="229" spans="1:25" s="5" customFormat="1" x14ac:dyDescent="0.2">
      <c r="A229" s="2"/>
      <c r="B229" s="30">
        <f>'3) Input geactiveerde inflatie'!B216</f>
        <v>204</v>
      </c>
      <c r="C229" s="30">
        <f>'3) Input geactiveerde inflatie'!D216</f>
        <v>57059.767847680836</v>
      </c>
      <c r="D229" s="10">
        <f t="shared" si="24"/>
        <v>28529.883923840418</v>
      </c>
      <c r="E229" s="40">
        <f>'3) Input geactiveerde inflatie'!E216</f>
        <v>31.5</v>
      </c>
      <c r="F229" s="52">
        <f>'3) Input geactiveerde inflatie'!F216</f>
        <v>2053</v>
      </c>
      <c r="G229" s="2"/>
      <c r="H229" s="54"/>
      <c r="I229" s="10">
        <f>IF(AND($F229&gt;I$10,$E229&gt;0),$D229/$E229,IF(I$10=$F229,$D229-SUM($G229:G229),0))</f>
        <v>905.71060075683863</v>
      </c>
      <c r="J229" s="10">
        <f>IF(AND($F229&gt;J$10,$E229&gt;0),$D229/$E229,IF(J$10=$F229,$D229-SUM($G229:I229),0))</f>
        <v>905.71060075683863</v>
      </c>
      <c r="K229" s="10">
        <f>IF(AND($F229&gt;K$10,$E229&gt;0),$D229/$E229,IF(K$10=$F229,$D229-SUM($G229:J229),0))</f>
        <v>905.71060075683863</v>
      </c>
      <c r="L229" s="10">
        <f>IF(AND($F229&gt;L$10,$E229&gt;0),$D229/$E229,IF(L$10=$F229,$D229-SUM($G229:K229),0))</f>
        <v>905.71060075683863</v>
      </c>
      <c r="M229" s="10">
        <f>IF(AND($F229&gt;M$10,$E229&gt;0),$D229/$E229,IF(M$10=$F229,$D229-SUM($G229:L229),0))</f>
        <v>905.71060075683863</v>
      </c>
      <c r="N229" s="2"/>
      <c r="O229" s="10">
        <f>I229*PRODUCT($O$17:O$17)</f>
        <v>913.86199616365013</v>
      </c>
      <c r="P229" s="10">
        <f>J229*PRODUCT($O$17:P$17)</f>
        <v>922.08675412912282</v>
      </c>
      <c r="Q229" s="10">
        <f>K229*PRODUCT($O$17:Q$17)</f>
        <v>930.38553491628477</v>
      </c>
      <c r="R229" s="10">
        <f>L229*PRODUCT($O$17:R$17)</f>
        <v>938.75900473053116</v>
      </c>
      <c r="S229" s="10">
        <f>M229*PRODUCT($O$17:S$17)</f>
        <v>947.2078357731059</v>
      </c>
      <c r="T229" s="2"/>
      <c r="U229" s="10">
        <f t="shared" si="23"/>
        <v>27872.790882991329</v>
      </c>
      <c r="V229" s="10">
        <f t="shared" si="25"/>
        <v>27201.559246809124</v>
      </c>
      <c r="W229" s="10">
        <f t="shared" si="25"/>
        <v>26515.987745114118</v>
      </c>
      <c r="X229" s="10">
        <f t="shared" si="25"/>
        <v>25815.872630089612</v>
      </c>
      <c r="Y229" s="10">
        <f t="shared" si="25"/>
        <v>25101.007647987313</v>
      </c>
    </row>
    <row r="230" spans="1:25" s="5" customFormat="1" x14ac:dyDescent="0.2">
      <c r="A230" s="2"/>
      <c r="B230" s="30">
        <f>'3) Input geactiveerde inflatie'!B217</f>
        <v>205</v>
      </c>
      <c r="C230" s="30">
        <f>'3) Input geactiveerde inflatie'!D217</f>
        <v>21656.986846043976</v>
      </c>
      <c r="D230" s="10">
        <f t="shared" si="24"/>
        <v>10828.493423021988</v>
      </c>
      <c r="E230" s="40">
        <f>'3) Input geactiveerde inflatie'!E217</f>
        <v>21.5</v>
      </c>
      <c r="F230" s="52">
        <f>'3) Input geactiveerde inflatie'!F217</f>
        <v>2043</v>
      </c>
      <c r="G230" s="2"/>
      <c r="H230" s="54"/>
      <c r="I230" s="10">
        <f>IF(AND($F230&gt;I$10,$E230&gt;0),$D230/$E230,IF(I$10=$F230,$D230-SUM($G230:G230),0))</f>
        <v>503.65085688474363</v>
      </c>
      <c r="J230" s="10">
        <f>IF(AND($F230&gt;J$10,$E230&gt;0),$D230/$E230,IF(J$10=$F230,$D230-SUM($G230:I230),0))</f>
        <v>503.65085688474363</v>
      </c>
      <c r="K230" s="10">
        <f>IF(AND($F230&gt;K$10,$E230&gt;0),$D230/$E230,IF(K$10=$F230,$D230-SUM($G230:J230),0))</f>
        <v>503.65085688474363</v>
      </c>
      <c r="L230" s="10">
        <f>IF(AND($F230&gt;L$10,$E230&gt;0),$D230/$E230,IF(L$10=$F230,$D230-SUM($G230:K230),0))</f>
        <v>503.65085688474363</v>
      </c>
      <c r="M230" s="10">
        <f>IF(AND($F230&gt;M$10,$E230&gt;0),$D230/$E230,IF(M$10=$F230,$D230-SUM($G230:L230),0))</f>
        <v>503.65085688474363</v>
      </c>
      <c r="N230" s="2"/>
      <c r="O230" s="10">
        <f>I230*PRODUCT($O$17:O$17)</f>
        <v>508.1837145967063</v>
      </c>
      <c r="P230" s="10">
        <f>J230*PRODUCT($O$17:P$17)</f>
        <v>512.7573680280766</v>
      </c>
      <c r="Q230" s="10">
        <f>K230*PRODUCT($O$17:Q$17)</f>
        <v>517.37218434032923</v>
      </c>
      <c r="R230" s="10">
        <f>L230*PRODUCT($O$17:R$17)</f>
        <v>522.02853399939204</v>
      </c>
      <c r="S230" s="10">
        <f>M230*PRODUCT($O$17:S$17)</f>
        <v>526.7267908053866</v>
      </c>
      <c r="T230" s="2"/>
      <c r="U230" s="10">
        <f t="shared" si="23"/>
        <v>10417.766149232479</v>
      </c>
      <c r="V230" s="10">
        <f t="shared" si="25"/>
        <v>9998.7686765474937</v>
      </c>
      <c r="W230" s="10">
        <f t="shared" si="25"/>
        <v>9571.3854102960904</v>
      </c>
      <c r="X230" s="10">
        <f t="shared" si="25"/>
        <v>9135.4993449893627</v>
      </c>
      <c r="Y230" s="10">
        <f t="shared" si="25"/>
        <v>8690.9920482888792</v>
      </c>
    </row>
    <row r="231" spans="1:25" s="5" customFormat="1" x14ac:dyDescent="0.2">
      <c r="A231" s="2"/>
      <c r="B231" s="30">
        <f>'3) Input geactiveerde inflatie'!B218</f>
        <v>206</v>
      </c>
      <c r="C231" s="30">
        <f>'3) Input geactiveerde inflatie'!D218</f>
        <v>12087.620565233869</v>
      </c>
      <c r="D231" s="10">
        <f t="shared" si="24"/>
        <v>6043.8102826169343</v>
      </c>
      <c r="E231" s="40">
        <f>'3) Input geactiveerde inflatie'!E218</f>
        <v>6.5</v>
      </c>
      <c r="F231" s="52">
        <f>'3) Input geactiveerde inflatie'!F218</f>
        <v>2028</v>
      </c>
      <c r="G231" s="2"/>
      <c r="H231" s="54"/>
      <c r="I231" s="10">
        <f>IF(AND($F231&gt;I$10,$E231&gt;0),$D231/$E231,IF(I$10=$F231,$D231-SUM($G231:G231),0))</f>
        <v>929.81696655645146</v>
      </c>
      <c r="J231" s="10">
        <f>IF(AND($F231&gt;J$10,$E231&gt;0),$D231/$E231,IF(J$10=$F231,$D231-SUM($G231:I231),0))</f>
        <v>929.81696655645146</v>
      </c>
      <c r="K231" s="10">
        <f>IF(AND($F231&gt;K$10,$E231&gt;0),$D231/$E231,IF(K$10=$F231,$D231-SUM($G231:J231),0))</f>
        <v>929.81696655645146</v>
      </c>
      <c r="L231" s="10">
        <f>IF(AND($F231&gt;L$10,$E231&gt;0),$D231/$E231,IF(L$10=$F231,$D231-SUM($G231:K231),0))</f>
        <v>929.81696655645146</v>
      </c>
      <c r="M231" s="10">
        <f>IF(AND($F231&gt;M$10,$E231&gt;0),$D231/$E231,IF(M$10=$F231,$D231-SUM($G231:L231),0))</f>
        <v>929.81696655645146</v>
      </c>
      <c r="N231" s="2"/>
      <c r="O231" s="10">
        <f>I231*PRODUCT($O$17:O$17)</f>
        <v>938.18531925545938</v>
      </c>
      <c r="P231" s="10">
        <f>J231*PRODUCT($O$17:P$17)</f>
        <v>946.62898712875847</v>
      </c>
      <c r="Q231" s="10">
        <f>K231*PRODUCT($O$17:Q$17)</f>
        <v>955.14864801291708</v>
      </c>
      <c r="R231" s="10">
        <f>L231*PRODUCT($O$17:R$17)</f>
        <v>963.74498584503328</v>
      </c>
      <c r="S231" s="10">
        <f>M231*PRODUCT($O$17:S$17)</f>
        <v>972.41869071763847</v>
      </c>
      <c r="T231" s="2"/>
      <c r="U231" s="10">
        <f t="shared" si="23"/>
        <v>5160.0192559050274</v>
      </c>
      <c r="V231" s="10">
        <f t="shared" si="25"/>
        <v>4259.8304420794138</v>
      </c>
      <c r="W231" s="10">
        <f t="shared" si="25"/>
        <v>3343.0202680452112</v>
      </c>
      <c r="X231" s="10">
        <f t="shared" si="25"/>
        <v>2409.3624646125845</v>
      </c>
      <c r="Y231" s="10">
        <f t="shared" si="25"/>
        <v>1458.628036076459</v>
      </c>
    </row>
    <row r="232" spans="1:25" s="5" customFormat="1" x14ac:dyDescent="0.2">
      <c r="A232" s="2"/>
      <c r="B232" s="30">
        <f>'3) Input geactiveerde inflatie'!B219</f>
        <v>207</v>
      </c>
      <c r="C232" s="30">
        <f>'3) Input geactiveerde inflatie'!D219</f>
        <v>184460.88487048901</v>
      </c>
      <c r="D232" s="10">
        <f t="shared" si="24"/>
        <v>92230.442435244506</v>
      </c>
      <c r="E232" s="40">
        <f>'3) Input geactiveerde inflatie'!E219</f>
        <v>32.5</v>
      </c>
      <c r="F232" s="52">
        <f>'3) Input geactiveerde inflatie'!F219</f>
        <v>2054</v>
      </c>
      <c r="G232" s="2"/>
      <c r="H232" s="54"/>
      <c r="I232" s="10">
        <f>IF(AND($F232&gt;I$10,$E232&gt;0),$D232/$E232,IF(I$10=$F232,$D232-SUM($G232:G232),0))</f>
        <v>2837.8597672382925</v>
      </c>
      <c r="J232" s="10">
        <f>IF(AND($F232&gt;J$10,$E232&gt;0),$D232/$E232,IF(J$10=$F232,$D232-SUM($G232:I232),0))</f>
        <v>2837.8597672382925</v>
      </c>
      <c r="K232" s="10">
        <f>IF(AND($F232&gt;K$10,$E232&gt;0),$D232/$E232,IF(K$10=$F232,$D232-SUM($G232:J232),0))</f>
        <v>2837.8597672382925</v>
      </c>
      <c r="L232" s="10">
        <f>IF(AND($F232&gt;L$10,$E232&gt;0),$D232/$E232,IF(L$10=$F232,$D232-SUM($G232:K232),0))</f>
        <v>2837.8597672382925</v>
      </c>
      <c r="M232" s="10">
        <f>IF(AND($F232&gt;M$10,$E232&gt;0),$D232/$E232,IF(M$10=$F232,$D232-SUM($G232:L232),0))</f>
        <v>2837.8597672382925</v>
      </c>
      <c r="N232" s="2"/>
      <c r="O232" s="10">
        <f>I232*PRODUCT($O$17:O$17)</f>
        <v>2863.4005051434369</v>
      </c>
      <c r="P232" s="10">
        <f>J232*PRODUCT($O$17:P$17)</f>
        <v>2889.1711096897275</v>
      </c>
      <c r="Q232" s="10">
        <f>K232*PRODUCT($O$17:Q$17)</f>
        <v>2915.1736496769345</v>
      </c>
      <c r="R232" s="10">
        <f>L232*PRODUCT($O$17:R$17)</f>
        <v>2941.4102125240265</v>
      </c>
      <c r="S232" s="10">
        <f>M232*PRODUCT($O$17:S$17)</f>
        <v>2967.8829044367426</v>
      </c>
      <c r="T232" s="2"/>
      <c r="U232" s="10">
        <f t="shared" si="23"/>
        <v>90197.115912018256</v>
      </c>
      <c r="V232" s="10">
        <f t="shared" si="25"/>
        <v>88119.71884553667</v>
      </c>
      <c r="W232" s="10">
        <f t="shared" si="25"/>
        <v>85997.622665469564</v>
      </c>
      <c r="X232" s="10">
        <f t="shared" si="25"/>
        <v>83830.191056934753</v>
      </c>
      <c r="Y232" s="10">
        <f t="shared" si="25"/>
        <v>81616.779872010418</v>
      </c>
    </row>
    <row r="233" spans="1:25" s="5" customFormat="1" x14ac:dyDescent="0.2">
      <c r="A233" s="2"/>
      <c r="B233" s="30">
        <f>'3) Input geactiveerde inflatie'!B220</f>
        <v>208</v>
      </c>
      <c r="C233" s="30">
        <f>'3) Input geactiveerde inflatie'!D220</f>
        <v>92464.027432826988</v>
      </c>
      <c r="D233" s="10">
        <f t="shared" si="24"/>
        <v>46232.013716413494</v>
      </c>
      <c r="E233" s="40">
        <f>'3) Input geactiveerde inflatie'!E220</f>
        <v>22.5</v>
      </c>
      <c r="F233" s="52">
        <f>'3) Input geactiveerde inflatie'!F220</f>
        <v>2044</v>
      </c>
      <c r="G233" s="2"/>
      <c r="H233" s="54"/>
      <c r="I233" s="10">
        <f>IF(AND($F233&gt;I$10,$E233&gt;0),$D233/$E233,IF(I$10=$F233,$D233-SUM($G233:G233),0))</f>
        <v>2054.7561651739329</v>
      </c>
      <c r="J233" s="10">
        <f>IF(AND($F233&gt;J$10,$E233&gt;0),$D233/$E233,IF(J$10=$F233,$D233-SUM($G233:I233),0))</f>
        <v>2054.7561651739329</v>
      </c>
      <c r="K233" s="10">
        <f>IF(AND($F233&gt;K$10,$E233&gt;0),$D233/$E233,IF(K$10=$F233,$D233-SUM($G233:J233),0))</f>
        <v>2054.7561651739329</v>
      </c>
      <c r="L233" s="10">
        <f>IF(AND($F233&gt;L$10,$E233&gt;0),$D233/$E233,IF(L$10=$F233,$D233-SUM($G233:K233),0))</f>
        <v>2054.7561651739329</v>
      </c>
      <c r="M233" s="10">
        <f>IF(AND($F233&gt;M$10,$E233&gt;0),$D233/$E233,IF(M$10=$F233,$D233-SUM($G233:L233),0))</f>
        <v>2054.7561651739329</v>
      </c>
      <c r="N233" s="2"/>
      <c r="O233" s="10">
        <f>I233*PRODUCT($O$17:O$17)</f>
        <v>2073.2489706604979</v>
      </c>
      <c r="P233" s="10">
        <f>J233*PRODUCT($O$17:P$17)</f>
        <v>2091.9082113964423</v>
      </c>
      <c r="Q233" s="10">
        <f>K233*PRODUCT($O$17:Q$17)</f>
        <v>2110.73538529901</v>
      </c>
      <c r="R233" s="10">
        <f>L233*PRODUCT($O$17:R$17)</f>
        <v>2129.7320037667009</v>
      </c>
      <c r="S233" s="10">
        <f>M233*PRODUCT($O$17:S$17)</f>
        <v>2148.8995918006008</v>
      </c>
      <c r="T233" s="2"/>
      <c r="U233" s="10">
        <f t="shared" si="23"/>
        <v>44574.852869200717</v>
      </c>
      <c r="V233" s="10">
        <f t="shared" si="25"/>
        <v>42884.118333627077</v>
      </c>
      <c r="W233" s="10">
        <f t="shared" si="25"/>
        <v>41159.3400133307</v>
      </c>
      <c r="X233" s="10">
        <f t="shared" si="25"/>
        <v>39400.042069683972</v>
      </c>
      <c r="Y233" s="10">
        <f t="shared" si="25"/>
        <v>37605.742856510522</v>
      </c>
    </row>
    <row r="234" spans="1:25" s="5" customFormat="1" x14ac:dyDescent="0.2">
      <c r="A234" s="2"/>
      <c r="B234" s="30">
        <f>'3) Input geactiveerde inflatie'!B221</f>
        <v>209</v>
      </c>
      <c r="C234" s="30">
        <f>'3) Input geactiveerde inflatie'!D221</f>
        <v>105558.42978904722</v>
      </c>
      <c r="D234" s="10">
        <f t="shared" si="24"/>
        <v>52779.214894523611</v>
      </c>
      <c r="E234" s="40">
        <f>'3) Input geactiveerde inflatie'!E221</f>
        <v>33.5</v>
      </c>
      <c r="F234" s="52">
        <f>'3) Input geactiveerde inflatie'!F221</f>
        <v>2055</v>
      </c>
      <c r="G234" s="2"/>
      <c r="H234" s="54"/>
      <c r="I234" s="10">
        <f>IF(AND($F234&gt;I$10,$E234&gt;0),$D234/$E234,IF(I$10=$F234,$D234-SUM($G234:G234),0))</f>
        <v>1575.4989520753318</v>
      </c>
      <c r="J234" s="10">
        <f>IF(AND($F234&gt;J$10,$E234&gt;0),$D234/$E234,IF(J$10=$F234,$D234-SUM($G234:I234),0))</f>
        <v>1575.4989520753318</v>
      </c>
      <c r="K234" s="10">
        <f>IF(AND($F234&gt;K$10,$E234&gt;0),$D234/$E234,IF(K$10=$F234,$D234-SUM($G234:J234),0))</f>
        <v>1575.4989520753318</v>
      </c>
      <c r="L234" s="10">
        <f>IF(AND($F234&gt;L$10,$E234&gt;0),$D234/$E234,IF(L$10=$F234,$D234-SUM($G234:K234),0))</f>
        <v>1575.4989520753318</v>
      </c>
      <c r="M234" s="10">
        <f>IF(AND($F234&gt;M$10,$E234&gt;0),$D234/$E234,IF(M$10=$F234,$D234-SUM($G234:L234),0))</f>
        <v>1575.4989520753318</v>
      </c>
      <c r="N234" s="2"/>
      <c r="O234" s="10">
        <f>I234*PRODUCT($O$17:O$17)</f>
        <v>1589.6784426440097</v>
      </c>
      <c r="P234" s="10">
        <f>J234*PRODUCT($O$17:P$17)</f>
        <v>1603.9855486278054</v>
      </c>
      <c r="Q234" s="10">
        <f>K234*PRODUCT($O$17:Q$17)</f>
        <v>1618.4214185654555</v>
      </c>
      <c r="R234" s="10">
        <f>L234*PRODUCT($O$17:R$17)</f>
        <v>1632.9872113325443</v>
      </c>
      <c r="S234" s="10">
        <f>M234*PRODUCT($O$17:S$17)</f>
        <v>1647.684096234537</v>
      </c>
      <c r="T234" s="2"/>
      <c r="U234" s="10">
        <f t="shared" si="23"/>
        <v>51664.54938593031</v>
      </c>
      <c r="V234" s="10">
        <f t="shared" si="25"/>
        <v>50525.544781775876</v>
      </c>
      <c r="W234" s="10">
        <f t="shared" si="25"/>
        <v>49361.853266246399</v>
      </c>
      <c r="X234" s="10">
        <f t="shared" si="25"/>
        <v>48173.122734310062</v>
      </c>
      <c r="Y234" s="10">
        <f t="shared" si="25"/>
        <v>46958.996742684307</v>
      </c>
    </row>
    <row r="235" spans="1:25" s="5" customFormat="1" x14ac:dyDescent="0.2">
      <c r="A235" s="2"/>
      <c r="B235" s="30">
        <f>'3) Input geactiveerde inflatie'!B222</f>
        <v>210</v>
      </c>
      <c r="C235" s="30">
        <f>'3) Input geactiveerde inflatie'!D222</f>
        <v>3926.2734201550957</v>
      </c>
      <c r="D235" s="10">
        <f t="shared" si="24"/>
        <v>1963.1367100775478</v>
      </c>
      <c r="E235" s="40">
        <f>'3) Input geactiveerde inflatie'!E222</f>
        <v>23.5</v>
      </c>
      <c r="F235" s="52">
        <f>'3) Input geactiveerde inflatie'!F222</f>
        <v>2045</v>
      </c>
      <c r="G235" s="2"/>
      <c r="H235" s="54"/>
      <c r="I235" s="10">
        <f>IF(AND($F235&gt;I$10,$E235&gt;0),$D235/$E235,IF(I$10=$F235,$D235-SUM($G235:G235),0))</f>
        <v>83.537732343725438</v>
      </c>
      <c r="J235" s="10">
        <f>IF(AND($F235&gt;J$10,$E235&gt;0),$D235/$E235,IF(J$10=$F235,$D235-SUM($G235:I235),0))</f>
        <v>83.537732343725438</v>
      </c>
      <c r="K235" s="10">
        <f>IF(AND($F235&gt;K$10,$E235&gt;0),$D235/$E235,IF(K$10=$F235,$D235-SUM($G235:J235),0))</f>
        <v>83.537732343725438</v>
      </c>
      <c r="L235" s="10">
        <f>IF(AND($F235&gt;L$10,$E235&gt;0),$D235/$E235,IF(L$10=$F235,$D235-SUM($G235:K235),0))</f>
        <v>83.537732343725438</v>
      </c>
      <c r="M235" s="10">
        <f>IF(AND($F235&gt;M$10,$E235&gt;0),$D235/$E235,IF(M$10=$F235,$D235-SUM($G235:L235),0))</f>
        <v>83.537732343725438</v>
      </c>
      <c r="N235" s="2"/>
      <c r="O235" s="10">
        <f>I235*PRODUCT($O$17:O$17)</f>
        <v>84.289571934818952</v>
      </c>
      <c r="P235" s="10">
        <f>J235*PRODUCT($O$17:P$17)</f>
        <v>85.048178082232326</v>
      </c>
      <c r="Q235" s="10">
        <f>K235*PRODUCT($O$17:Q$17)</f>
        <v>85.8136116849724</v>
      </c>
      <c r="R235" s="10">
        <f>L235*PRODUCT($O$17:R$17)</f>
        <v>86.585934190137138</v>
      </c>
      <c r="S235" s="10">
        <f>M235*PRODUCT($O$17:S$17)</f>
        <v>87.365207597848368</v>
      </c>
      <c r="T235" s="2"/>
      <c r="U235" s="10">
        <f t="shared" si="23"/>
        <v>1896.5153685334267</v>
      </c>
      <c r="V235" s="10">
        <f t="shared" ref="V235:Y250" si="26">U235*P$17-P235</f>
        <v>1828.5358287679949</v>
      </c>
      <c r="W235" s="10">
        <f t="shared" si="26"/>
        <v>1759.1790395419343</v>
      </c>
      <c r="X235" s="10">
        <f t="shared" si="26"/>
        <v>1688.4257167076744</v>
      </c>
      <c r="Y235" s="10">
        <f t="shared" si="26"/>
        <v>1616.2563405601948</v>
      </c>
    </row>
    <row r="236" spans="1:25" s="5" customFormat="1" x14ac:dyDescent="0.2">
      <c r="A236" s="2"/>
      <c r="B236" s="30">
        <f>'3) Input geactiveerde inflatie'!B223</f>
        <v>211</v>
      </c>
      <c r="C236" s="30">
        <f>'3) Input geactiveerde inflatie'!D223</f>
        <v>1336.6037174996063</v>
      </c>
      <c r="D236" s="10">
        <f t="shared" si="24"/>
        <v>668.30185874980316</v>
      </c>
      <c r="E236" s="40">
        <f>'3) Input geactiveerde inflatie'!E223</f>
        <v>8.5</v>
      </c>
      <c r="F236" s="52">
        <f>'3) Input geactiveerde inflatie'!F223</f>
        <v>2030</v>
      </c>
      <c r="G236" s="2"/>
      <c r="H236" s="54"/>
      <c r="I236" s="10">
        <f>IF(AND($F236&gt;I$10,$E236&gt;0),$D236/$E236,IF(I$10=$F236,$D236-SUM($G236:G236),0))</f>
        <v>78.623748088212139</v>
      </c>
      <c r="J236" s="10">
        <f>IF(AND($F236&gt;J$10,$E236&gt;0),$D236/$E236,IF(J$10=$F236,$D236-SUM($G236:I236),0))</f>
        <v>78.623748088212139</v>
      </c>
      <c r="K236" s="10">
        <f>IF(AND($F236&gt;K$10,$E236&gt;0),$D236/$E236,IF(K$10=$F236,$D236-SUM($G236:J236),0))</f>
        <v>78.623748088212139</v>
      </c>
      <c r="L236" s="10">
        <f>IF(AND($F236&gt;L$10,$E236&gt;0),$D236/$E236,IF(L$10=$F236,$D236-SUM($G236:K236),0))</f>
        <v>78.623748088212139</v>
      </c>
      <c r="M236" s="10">
        <f>IF(AND($F236&gt;M$10,$E236&gt;0),$D236/$E236,IF(M$10=$F236,$D236-SUM($G236:L236),0))</f>
        <v>78.623748088212139</v>
      </c>
      <c r="N236" s="2"/>
      <c r="O236" s="10">
        <f>I236*PRODUCT($O$17:O$17)</f>
        <v>79.331361821006041</v>
      </c>
      <c r="P236" s="10">
        <f>J236*PRODUCT($O$17:P$17)</f>
        <v>80.045344077395086</v>
      </c>
      <c r="Q236" s="10">
        <f>K236*PRODUCT($O$17:Q$17)</f>
        <v>80.765752174091631</v>
      </c>
      <c r="R236" s="10">
        <f>L236*PRODUCT($O$17:R$17)</f>
        <v>81.492643943658436</v>
      </c>
      <c r="S236" s="10">
        <f>M236*PRODUCT($O$17:S$17)</f>
        <v>82.226077739151364</v>
      </c>
      <c r="T236" s="2"/>
      <c r="U236" s="10">
        <f t="shared" si="23"/>
        <v>594.98521365754527</v>
      </c>
      <c r="V236" s="10">
        <f t="shared" si="26"/>
        <v>520.29473650306807</v>
      </c>
      <c r="W236" s="10">
        <f t="shared" si="26"/>
        <v>444.21163695750397</v>
      </c>
      <c r="X236" s="10">
        <f t="shared" si="26"/>
        <v>366.71689774646302</v>
      </c>
      <c r="Y236" s="10">
        <f t="shared" si="26"/>
        <v>287.79127208702977</v>
      </c>
    </row>
    <row r="237" spans="1:25" s="5" customFormat="1" x14ac:dyDescent="0.2">
      <c r="A237" s="2"/>
      <c r="B237" s="30">
        <f>'3) Input geactiveerde inflatie'!B224</f>
        <v>212</v>
      </c>
      <c r="C237" s="30">
        <f>'3) Input geactiveerde inflatie'!D224</f>
        <v>17172.950953527012</v>
      </c>
      <c r="D237" s="10">
        <f t="shared" si="24"/>
        <v>8586.4754767635059</v>
      </c>
      <c r="E237" s="40">
        <f>'3) Input geactiveerde inflatie'!E224</f>
        <v>34.5</v>
      </c>
      <c r="F237" s="52">
        <f>'3) Input geactiveerde inflatie'!F224</f>
        <v>2056</v>
      </c>
      <c r="G237" s="2"/>
      <c r="H237" s="54"/>
      <c r="I237" s="10">
        <f>IF(AND($F237&gt;I$10,$E237&gt;0),$D237/$E237,IF(I$10=$F237,$D237-SUM($G237:G237),0))</f>
        <v>248.88334715256539</v>
      </c>
      <c r="J237" s="10">
        <f>IF(AND($F237&gt;J$10,$E237&gt;0),$D237/$E237,IF(J$10=$F237,$D237-SUM($G237:I237),0))</f>
        <v>248.88334715256539</v>
      </c>
      <c r="K237" s="10">
        <f>IF(AND($F237&gt;K$10,$E237&gt;0),$D237/$E237,IF(K$10=$F237,$D237-SUM($G237:J237),0))</f>
        <v>248.88334715256539</v>
      </c>
      <c r="L237" s="10">
        <f>IF(AND($F237&gt;L$10,$E237&gt;0),$D237/$E237,IF(L$10=$F237,$D237-SUM($G237:K237),0))</f>
        <v>248.88334715256539</v>
      </c>
      <c r="M237" s="10">
        <f>IF(AND($F237&gt;M$10,$E237&gt;0),$D237/$E237,IF(M$10=$F237,$D237-SUM($G237:L237),0))</f>
        <v>248.88334715256539</v>
      </c>
      <c r="N237" s="2"/>
      <c r="O237" s="10">
        <f>I237*PRODUCT($O$17:O$17)</f>
        <v>251.12329727693844</v>
      </c>
      <c r="P237" s="10">
        <f>J237*PRODUCT($O$17:P$17)</f>
        <v>253.38340695243087</v>
      </c>
      <c r="Q237" s="10">
        <f>K237*PRODUCT($O$17:Q$17)</f>
        <v>255.66385761500271</v>
      </c>
      <c r="R237" s="10">
        <f>L237*PRODUCT($O$17:R$17)</f>
        <v>257.96483233353769</v>
      </c>
      <c r="S237" s="10">
        <f>M237*PRODUCT($O$17:S$17)</f>
        <v>260.28651582453949</v>
      </c>
      <c r="T237" s="2"/>
      <c r="U237" s="10">
        <f t="shared" si="23"/>
        <v>8412.6304587774393</v>
      </c>
      <c r="V237" s="10">
        <f t="shared" si="26"/>
        <v>8234.9607259540044</v>
      </c>
      <c r="W237" s="10">
        <f t="shared" si="26"/>
        <v>8053.4115148725878</v>
      </c>
      <c r="X237" s="10">
        <f t="shared" si="26"/>
        <v>7867.9273861729025</v>
      </c>
      <c r="Y237" s="10">
        <f t="shared" si="26"/>
        <v>7678.4522168239182</v>
      </c>
    </row>
    <row r="238" spans="1:25" s="5" customFormat="1" x14ac:dyDescent="0.2">
      <c r="A238" s="2"/>
      <c r="B238" s="30">
        <f>'3) Input geactiveerde inflatie'!B225</f>
        <v>213</v>
      </c>
      <c r="C238" s="30">
        <f>'3) Input geactiveerde inflatie'!D225</f>
        <v>38256.938329799508</v>
      </c>
      <c r="D238" s="10">
        <f t="shared" si="24"/>
        <v>19128.469164899754</v>
      </c>
      <c r="E238" s="40">
        <f>'3) Input geactiveerde inflatie'!E225</f>
        <v>24.5</v>
      </c>
      <c r="F238" s="52">
        <f>'3) Input geactiveerde inflatie'!F225</f>
        <v>2046</v>
      </c>
      <c r="G238" s="2"/>
      <c r="H238" s="54"/>
      <c r="I238" s="10">
        <f>IF(AND($F238&gt;I$10,$E238&gt;0),$D238/$E238,IF(I$10=$F238,$D238-SUM($G238:G238),0))</f>
        <v>780.75384346529609</v>
      </c>
      <c r="J238" s="10">
        <f>IF(AND($F238&gt;J$10,$E238&gt;0),$D238/$E238,IF(J$10=$F238,$D238-SUM($G238:I238),0))</f>
        <v>780.75384346529609</v>
      </c>
      <c r="K238" s="10">
        <f>IF(AND($F238&gt;K$10,$E238&gt;0),$D238/$E238,IF(K$10=$F238,$D238-SUM($G238:J238),0))</f>
        <v>780.75384346529609</v>
      </c>
      <c r="L238" s="10">
        <f>IF(AND($F238&gt;L$10,$E238&gt;0),$D238/$E238,IF(L$10=$F238,$D238-SUM($G238:K238),0))</f>
        <v>780.75384346529609</v>
      </c>
      <c r="M238" s="10">
        <f>IF(AND($F238&gt;M$10,$E238&gt;0),$D238/$E238,IF(M$10=$F238,$D238-SUM($G238:L238),0))</f>
        <v>780.75384346529609</v>
      </c>
      <c r="N238" s="2"/>
      <c r="O238" s="10">
        <f>I238*PRODUCT($O$17:O$17)</f>
        <v>787.78062805648369</v>
      </c>
      <c r="P238" s="10">
        <f>J238*PRODUCT($O$17:P$17)</f>
        <v>794.87065370899199</v>
      </c>
      <c r="Q238" s="10">
        <f>K238*PRODUCT($O$17:Q$17)</f>
        <v>802.02448959237267</v>
      </c>
      <c r="R238" s="10">
        <f>L238*PRODUCT($O$17:R$17)</f>
        <v>809.24270999870396</v>
      </c>
      <c r="S238" s="10">
        <f>M238*PRODUCT($O$17:S$17)</f>
        <v>816.52589438869222</v>
      </c>
      <c r="T238" s="2"/>
      <c r="U238" s="10">
        <f t="shared" si="23"/>
        <v>18512.844759327367</v>
      </c>
      <c r="V238" s="10">
        <f t="shared" si="26"/>
        <v>17884.589708452317</v>
      </c>
      <c r="W238" s="10">
        <f t="shared" si="26"/>
        <v>17243.526526236015</v>
      </c>
      <c r="X238" s="10">
        <f t="shared" si="26"/>
        <v>16589.475554973433</v>
      </c>
      <c r="Y238" s="10">
        <f t="shared" si="26"/>
        <v>15922.254940579498</v>
      </c>
    </row>
    <row r="239" spans="1:25" s="5" customFormat="1" x14ac:dyDescent="0.2">
      <c r="A239" s="2"/>
      <c r="B239" s="30">
        <f>'3) Input geactiveerde inflatie'!B226</f>
        <v>214</v>
      </c>
      <c r="C239" s="30">
        <f>'3) Input geactiveerde inflatie'!D226</f>
        <v>474.19666364091199</v>
      </c>
      <c r="D239" s="10">
        <f t="shared" si="24"/>
        <v>237.098331820456</v>
      </c>
      <c r="E239" s="40">
        <f>'3) Input geactiveerde inflatie'!E226</f>
        <v>9.5</v>
      </c>
      <c r="F239" s="52">
        <f>'3) Input geactiveerde inflatie'!F226</f>
        <v>2031</v>
      </c>
      <c r="G239" s="2"/>
      <c r="H239" s="54"/>
      <c r="I239" s="10">
        <f>IF(AND($F239&gt;I$10,$E239&gt;0),$D239/$E239,IF(I$10=$F239,$D239-SUM($G239:G239),0))</f>
        <v>24.957719138995369</v>
      </c>
      <c r="J239" s="10">
        <f>IF(AND($F239&gt;J$10,$E239&gt;0),$D239/$E239,IF(J$10=$F239,$D239-SUM($G239:I239),0))</f>
        <v>24.957719138995369</v>
      </c>
      <c r="K239" s="10">
        <f>IF(AND($F239&gt;K$10,$E239&gt;0),$D239/$E239,IF(K$10=$F239,$D239-SUM($G239:J239),0))</f>
        <v>24.957719138995369</v>
      </c>
      <c r="L239" s="10">
        <f>IF(AND($F239&gt;L$10,$E239&gt;0),$D239/$E239,IF(L$10=$F239,$D239-SUM($G239:K239),0))</f>
        <v>24.957719138995369</v>
      </c>
      <c r="M239" s="10">
        <f>IF(AND($F239&gt;M$10,$E239&gt;0),$D239/$E239,IF(M$10=$F239,$D239-SUM($G239:L239),0))</f>
        <v>24.957719138995369</v>
      </c>
      <c r="N239" s="2"/>
      <c r="O239" s="10">
        <f>I239*PRODUCT($O$17:O$17)</f>
        <v>25.182338611246326</v>
      </c>
      <c r="P239" s="10">
        <f>J239*PRODUCT($O$17:P$17)</f>
        <v>25.40897965874754</v>
      </c>
      <c r="Q239" s="10">
        <f>K239*PRODUCT($O$17:Q$17)</f>
        <v>25.637660475676263</v>
      </c>
      <c r="R239" s="10">
        <f>L239*PRODUCT($O$17:R$17)</f>
        <v>25.868399419957345</v>
      </c>
      <c r="S239" s="10">
        <f>M239*PRODUCT($O$17:S$17)</f>
        <v>26.101215014736958</v>
      </c>
      <c r="T239" s="2"/>
      <c r="U239" s="10">
        <f t="shared" si="23"/>
        <v>214.04987819559375</v>
      </c>
      <c r="V239" s="10">
        <f t="shared" si="26"/>
        <v>190.56734744060654</v>
      </c>
      <c r="W239" s="10">
        <f t="shared" si="26"/>
        <v>166.64479309189574</v>
      </c>
      <c r="X239" s="10">
        <f t="shared" si="26"/>
        <v>142.27619680976545</v>
      </c>
      <c r="Y239" s="10">
        <f t="shared" si="26"/>
        <v>117.45546756631637</v>
      </c>
    </row>
    <row r="240" spans="1:25" s="5" customFormat="1" x14ac:dyDescent="0.2">
      <c r="A240" s="2"/>
      <c r="B240" s="30">
        <f>'3) Input geactiveerde inflatie'!B227</f>
        <v>215</v>
      </c>
      <c r="C240" s="30">
        <f>'3) Input geactiveerde inflatie'!D227</f>
        <v>105286.11832288309</v>
      </c>
      <c r="D240" s="10">
        <f t="shared" si="24"/>
        <v>52643.059161441546</v>
      </c>
      <c r="E240" s="40">
        <f>'3) Input geactiveerde inflatie'!E227</f>
        <v>35.5</v>
      </c>
      <c r="F240" s="52">
        <f>'3) Input geactiveerde inflatie'!F227</f>
        <v>2057</v>
      </c>
      <c r="G240" s="2"/>
      <c r="H240" s="54"/>
      <c r="I240" s="10">
        <f>IF(AND($F240&gt;I$10,$E240&gt;0),$D240/$E240,IF(I$10=$F240,$D240-SUM($G240:G240),0))</f>
        <v>1482.9030749701844</v>
      </c>
      <c r="J240" s="10">
        <f>IF(AND($F240&gt;J$10,$E240&gt;0),$D240/$E240,IF(J$10=$F240,$D240-SUM($G240:I240),0))</f>
        <v>1482.9030749701844</v>
      </c>
      <c r="K240" s="10">
        <f>IF(AND($F240&gt;K$10,$E240&gt;0),$D240/$E240,IF(K$10=$F240,$D240-SUM($G240:J240),0))</f>
        <v>1482.9030749701844</v>
      </c>
      <c r="L240" s="10">
        <f>IF(AND($F240&gt;L$10,$E240&gt;0),$D240/$E240,IF(L$10=$F240,$D240-SUM($G240:K240),0))</f>
        <v>1482.9030749701844</v>
      </c>
      <c r="M240" s="10">
        <f>IF(AND($F240&gt;M$10,$E240&gt;0),$D240/$E240,IF(M$10=$F240,$D240-SUM($G240:L240),0))</f>
        <v>1482.9030749701844</v>
      </c>
      <c r="N240" s="2"/>
      <c r="O240" s="10">
        <f>I240*PRODUCT($O$17:O$17)</f>
        <v>1496.2492026449158</v>
      </c>
      <c r="P240" s="10">
        <f>J240*PRODUCT($O$17:P$17)</f>
        <v>1509.71544546872</v>
      </c>
      <c r="Q240" s="10">
        <f>K240*PRODUCT($O$17:Q$17)</f>
        <v>1523.3028844779383</v>
      </c>
      <c r="R240" s="10">
        <f>L240*PRODUCT($O$17:R$17)</f>
        <v>1537.0126104382396</v>
      </c>
      <c r="S240" s="10">
        <f>M240*PRODUCT($O$17:S$17)</f>
        <v>1550.8457239321835</v>
      </c>
      <c r="T240" s="2"/>
      <c r="U240" s="10">
        <f t="shared" si="23"/>
        <v>51620.597491249595</v>
      </c>
      <c r="V240" s="10">
        <f t="shared" si="26"/>
        <v>50575.467423202121</v>
      </c>
      <c r="W240" s="10">
        <f t="shared" si="26"/>
        <v>49507.343745532991</v>
      </c>
      <c r="X240" s="10">
        <f t="shared" si="26"/>
        <v>48415.897228804548</v>
      </c>
      <c r="Y240" s="10">
        <f t="shared" si="26"/>
        <v>47300.7945799316</v>
      </c>
    </row>
    <row r="241" spans="1:25" s="5" customFormat="1" x14ac:dyDescent="0.2">
      <c r="A241" s="2"/>
      <c r="B241" s="30">
        <f>'3) Input geactiveerde inflatie'!B228</f>
        <v>216</v>
      </c>
      <c r="C241" s="30">
        <f>'3) Input geactiveerde inflatie'!D228</f>
        <v>25975.843298562701</v>
      </c>
      <c r="D241" s="10">
        <f t="shared" si="24"/>
        <v>12987.92164928135</v>
      </c>
      <c r="E241" s="40">
        <f>'3) Input geactiveerde inflatie'!E228</f>
        <v>25.5</v>
      </c>
      <c r="F241" s="52">
        <f>'3) Input geactiveerde inflatie'!F228</f>
        <v>2047</v>
      </c>
      <c r="G241" s="2"/>
      <c r="H241" s="54"/>
      <c r="I241" s="10">
        <f>IF(AND($F241&gt;I$10,$E241&gt;0),$D241/$E241,IF(I$10=$F241,$D241-SUM($G241:G241),0))</f>
        <v>509.33026075613139</v>
      </c>
      <c r="J241" s="10">
        <f>IF(AND($F241&gt;J$10,$E241&gt;0),$D241/$E241,IF(J$10=$F241,$D241-SUM($G241:I241),0))</f>
        <v>509.33026075613139</v>
      </c>
      <c r="K241" s="10">
        <f>IF(AND($F241&gt;K$10,$E241&gt;0),$D241/$E241,IF(K$10=$F241,$D241-SUM($G241:J241),0))</f>
        <v>509.33026075613139</v>
      </c>
      <c r="L241" s="10">
        <f>IF(AND($F241&gt;L$10,$E241&gt;0),$D241/$E241,IF(L$10=$F241,$D241-SUM($G241:K241),0))</f>
        <v>509.33026075613139</v>
      </c>
      <c r="M241" s="10">
        <f>IF(AND($F241&gt;M$10,$E241&gt;0),$D241/$E241,IF(M$10=$F241,$D241-SUM($G241:L241),0))</f>
        <v>509.33026075613139</v>
      </c>
      <c r="N241" s="2"/>
      <c r="O241" s="10">
        <f>I241*PRODUCT($O$17:O$17)</f>
        <v>513.91423310293658</v>
      </c>
      <c r="P241" s="10">
        <f>J241*PRODUCT($O$17:P$17)</f>
        <v>518.53946120086289</v>
      </c>
      <c r="Q241" s="10">
        <f>K241*PRODUCT($O$17:Q$17)</f>
        <v>523.20631635167058</v>
      </c>
      <c r="R241" s="10">
        <f>L241*PRODUCT($O$17:R$17)</f>
        <v>527.91517319883553</v>
      </c>
      <c r="S241" s="10">
        <f>M241*PRODUCT($O$17:S$17)</f>
        <v>532.66640975762505</v>
      </c>
      <c r="T241" s="2"/>
      <c r="U241" s="10">
        <f t="shared" si="23"/>
        <v>12590.898711021944</v>
      </c>
      <c r="V241" s="10">
        <f t="shared" si="26"/>
        <v>12185.677338220277</v>
      </c>
      <c r="W241" s="10">
        <f t="shared" si="26"/>
        <v>11772.142117912588</v>
      </c>
      <c r="X241" s="10">
        <f t="shared" si="26"/>
        <v>11350.176223774964</v>
      </c>
      <c r="Y241" s="10">
        <f t="shared" si="26"/>
        <v>10919.661400031313</v>
      </c>
    </row>
    <row r="242" spans="1:25" s="5" customFormat="1" x14ac:dyDescent="0.2">
      <c r="A242" s="2"/>
      <c r="B242" s="30">
        <f>'3) Input geactiveerde inflatie'!B229</f>
        <v>217</v>
      </c>
      <c r="C242" s="30">
        <f>'3) Input geactiveerde inflatie'!D229</f>
        <v>9048.9323660665323</v>
      </c>
      <c r="D242" s="10">
        <f t="shared" si="24"/>
        <v>4524.4661830332661</v>
      </c>
      <c r="E242" s="40">
        <f>'3) Input geactiveerde inflatie'!E229</f>
        <v>10.5</v>
      </c>
      <c r="F242" s="52">
        <f>'3) Input geactiveerde inflatie'!F229</f>
        <v>2032</v>
      </c>
      <c r="G242" s="2"/>
      <c r="H242" s="54"/>
      <c r="I242" s="10">
        <f>IF(AND($F242&gt;I$10,$E242&gt;0),$D242/$E242,IF(I$10=$F242,$D242-SUM($G242:G242),0))</f>
        <v>430.90154124126343</v>
      </c>
      <c r="J242" s="10">
        <f>IF(AND($F242&gt;J$10,$E242&gt;0),$D242/$E242,IF(J$10=$F242,$D242-SUM($G242:I242),0))</f>
        <v>430.90154124126343</v>
      </c>
      <c r="K242" s="10">
        <f>IF(AND($F242&gt;K$10,$E242&gt;0),$D242/$E242,IF(K$10=$F242,$D242-SUM($G242:J242),0))</f>
        <v>430.90154124126343</v>
      </c>
      <c r="L242" s="10">
        <f>IF(AND($F242&gt;L$10,$E242&gt;0),$D242/$E242,IF(L$10=$F242,$D242-SUM($G242:K242),0))</f>
        <v>430.90154124126343</v>
      </c>
      <c r="M242" s="10">
        <f>IF(AND($F242&gt;M$10,$E242&gt;0),$D242/$E242,IF(M$10=$F242,$D242-SUM($G242:L242),0))</f>
        <v>430.90154124126343</v>
      </c>
      <c r="N242" s="2"/>
      <c r="O242" s="10">
        <f>I242*PRODUCT($O$17:O$17)</f>
        <v>434.77965511243474</v>
      </c>
      <c r="P242" s="10">
        <f>J242*PRODUCT($O$17:P$17)</f>
        <v>438.69267200844661</v>
      </c>
      <c r="Q242" s="10">
        <f>K242*PRODUCT($O$17:Q$17)</f>
        <v>442.64090605652257</v>
      </c>
      <c r="R242" s="10">
        <f>L242*PRODUCT($O$17:R$17)</f>
        <v>446.62467421103122</v>
      </c>
      <c r="S242" s="10">
        <f>M242*PRODUCT($O$17:S$17)</f>
        <v>450.64429627893048</v>
      </c>
      <c r="T242" s="2"/>
      <c r="U242" s="10">
        <f t="shared" si="23"/>
        <v>4130.4067235681305</v>
      </c>
      <c r="V242" s="10">
        <f t="shared" si="26"/>
        <v>3728.8877120717971</v>
      </c>
      <c r="W242" s="10">
        <f t="shared" si="26"/>
        <v>3319.8067954239204</v>
      </c>
      <c r="X242" s="10">
        <f t="shared" si="26"/>
        <v>2903.0603823717042</v>
      </c>
      <c r="Y242" s="10">
        <f t="shared" si="26"/>
        <v>2478.5436295341187</v>
      </c>
    </row>
    <row r="243" spans="1:25" s="5" customFormat="1" x14ac:dyDescent="0.2">
      <c r="A243" s="2"/>
      <c r="B243" s="30">
        <f>'3) Input geactiveerde inflatie'!B230</f>
        <v>218</v>
      </c>
      <c r="C243" s="30">
        <f>'3) Input geactiveerde inflatie'!D230</f>
        <v>-26812.772333352943</v>
      </c>
      <c r="D243" s="10">
        <f t="shared" si="24"/>
        <v>-13406.386166676471</v>
      </c>
      <c r="E243" s="40">
        <f>'3) Input geactiveerde inflatie'!E230</f>
        <v>36.5</v>
      </c>
      <c r="F243" s="52">
        <f>'3) Input geactiveerde inflatie'!F230</f>
        <v>2058</v>
      </c>
      <c r="G243" s="2"/>
      <c r="H243" s="54"/>
      <c r="I243" s="10">
        <f>IF(AND($F243&gt;I$10,$E243&gt;0),$D243/$E243,IF(I$10=$F243,$D243-SUM($G243:G243),0))</f>
        <v>-367.29825114182114</v>
      </c>
      <c r="J243" s="10">
        <f>IF(AND($F243&gt;J$10,$E243&gt;0),$D243/$E243,IF(J$10=$F243,$D243-SUM($G243:I243),0))</f>
        <v>-367.29825114182114</v>
      </c>
      <c r="K243" s="10">
        <f>IF(AND($F243&gt;K$10,$E243&gt;0),$D243/$E243,IF(K$10=$F243,$D243-SUM($G243:J243),0))</f>
        <v>-367.29825114182114</v>
      </c>
      <c r="L243" s="10">
        <f>IF(AND($F243&gt;L$10,$E243&gt;0),$D243/$E243,IF(L$10=$F243,$D243-SUM($G243:K243),0))</f>
        <v>-367.29825114182114</v>
      </c>
      <c r="M243" s="10">
        <f>IF(AND($F243&gt;M$10,$E243&gt;0),$D243/$E243,IF(M$10=$F243,$D243-SUM($G243:L243),0))</f>
        <v>-367.29825114182114</v>
      </c>
      <c r="N243" s="2"/>
      <c r="O243" s="10">
        <f>I243*PRODUCT($O$17:O$17)</f>
        <v>-370.60393540209748</v>
      </c>
      <c r="P243" s="10">
        <f>J243*PRODUCT($O$17:P$17)</f>
        <v>-373.93937082071631</v>
      </c>
      <c r="Q243" s="10">
        <f>K243*PRODUCT($O$17:Q$17)</f>
        <v>-377.30482515810269</v>
      </c>
      <c r="R243" s="10">
        <f>L243*PRODUCT($O$17:R$17)</f>
        <v>-380.70056858452557</v>
      </c>
      <c r="S243" s="10">
        <f>M243*PRODUCT($O$17:S$17)</f>
        <v>-384.12687370178628</v>
      </c>
      <c r="T243" s="2"/>
      <c r="U243" s="10">
        <f t="shared" si="23"/>
        <v>-13156.439706774461</v>
      </c>
      <c r="V243" s="10">
        <f t="shared" si="26"/>
        <v>-12900.908293314713</v>
      </c>
      <c r="W243" s="10">
        <f t="shared" si="26"/>
        <v>-12639.711642796441</v>
      </c>
      <c r="X243" s="10">
        <f t="shared" si="26"/>
        <v>-12372.768478997083</v>
      </c>
      <c r="Y243" s="10">
        <f t="shared" si="26"/>
        <v>-12099.99652160627</v>
      </c>
    </row>
    <row r="244" spans="1:25" s="5" customFormat="1" x14ac:dyDescent="0.2">
      <c r="A244" s="2"/>
      <c r="B244" s="30">
        <f>'3) Input geactiveerde inflatie'!B231</f>
        <v>219</v>
      </c>
      <c r="C244" s="30">
        <f>'3) Input geactiveerde inflatie'!D231</f>
        <v>135512.32870389894</v>
      </c>
      <c r="D244" s="10">
        <f t="shared" si="24"/>
        <v>67756.164351949468</v>
      </c>
      <c r="E244" s="40">
        <f>'3) Input geactiveerde inflatie'!E231</f>
        <v>26.5</v>
      </c>
      <c r="F244" s="52">
        <f>'3) Input geactiveerde inflatie'!F231</f>
        <v>2048</v>
      </c>
      <c r="G244" s="2"/>
      <c r="H244" s="54"/>
      <c r="I244" s="10">
        <f>IF(AND($F244&gt;I$10,$E244&gt;0),$D244/$E244,IF(I$10=$F244,$D244-SUM($G244:G244),0))</f>
        <v>2556.8363906396025</v>
      </c>
      <c r="J244" s="10">
        <f>IF(AND($F244&gt;J$10,$E244&gt;0),$D244/$E244,IF(J$10=$F244,$D244-SUM($G244:I244),0))</f>
        <v>2556.8363906396025</v>
      </c>
      <c r="K244" s="10">
        <f>IF(AND($F244&gt;K$10,$E244&gt;0),$D244/$E244,IF(K$10=$F244,$D244-SUM($G244:J244),0))</f>
        <v>2556.8363906396025</v>
      </c>
      <c r="L244" s="10">
        <f>IF(AND($F244&gt;L$10,$E244&gt;0),$D244/$E244,IF(L$10=$F244,$D244-SUM($G244:K244),0))</f>
        <v>2556.8363906396025</v>
      </c>
      <c r="M244" s="10">
        <f>IF(AND($F244&gt;M$10,$E244&gt;0),$D244/$E244,IF(M$10=$F244,$D244-SUM($G244:L244),0))</f>
        <v>2556.8363906396025</v>
      </c>
      <c r="N244" s="2"/>
      <c r="O244" s="10">
        <f>I244*PRODUCT($O$17:O$17)</f>
        <v>2579.8479181553589</v>
      </c>
      <c r="P244" s="10">
        <f>J244*PRODUCT($O$17:P$17)</f>
        <v>2603.0665494187565</v>
      </c>
      <c r="Q244" s="10">
        <f>K244*PRODUCT($O$17:Q$17)</f>
        <v>2626.4941483635248</v>
      </c>
      <c r="R244" s="10">
        <f>L244*PRODUCT($O$17:R$17)</f>
        <v>2650.1325956987962</v>
      </c>
      <c r="S244" s="10">
        <f>M244*PRODUCT($O$17:S$17)</f>
        <v>2673.9837890600852</v>
      </c>
      <c r="T244" s="2"/>
      <c r="U244" s="10">
        <f t="shared" si="23"/>
        <v>65786.121912961651</v>
      </c>
      <c r="V244" s="10">
        <f t="shared" si="26"/>
        <v>63775.130460759538</v>
      </c>
      <c r="W244" s="10">
        <f t="shared" si="26"/>
        <v>61722.612486542843</v>
      </c>
      <c r="X244" s="10">
        <f t="shared" si="26"/>
        <v>59627.983403222926</v>
      </c>
      <c r="Y244" s="10">
        <f t="shared" si="26"/>
        <v>57490.651464791845</v>
      </c>
    </row>
    <row r="245" spans="1:25" s="5" customFormat="1" x14ac:dyDescent="0.2">
      <c r="A245" s="2"/>
      <c r="B245" s="30">
        <f>'3) Input geactiveerde inflatie'!B232</f>
        <v>220</v>
      </c>
      <c r="C245" s="30">
        <f>'3) Input geactiveerde inflatie'!D232</f>
        <v>124.11879894691674</v>
      </c>
      <c r="D245" s="10">
        <f t="shared" si="24"/>
        <v>62.05939947345837</v>
      </c>
      <c r="E245" s="40">
        <f>'3) Input geactiveerde inflatie'!E232</f>
        <v>16.5</v>
      </c>
      <c r="F245" s="52">
        <f>'3) Input geactiveerde inflatie'!F232</f>
        <v>2038</v>
      </c>
      <c r="G245" s="2"/>
      <c r="H245" s="54"/>
      <c r="I245" s="10">
        <f>IF(AND($F245&gt;I$10,$E245&gt;0),$D245/$E245,IF(I$10=$F245,$D245-SUM($G245:G245),0))</f>
        <v>3.7611757256641436</v>
      </c>
      <c r="J245" s="10">
        <f>IF(AND($F245&gt;J$10,$E245&gt;0),$D245/$E245,IF(J$10=$F245,$D245-SUM($G245:I245),0))</f>
        <v>3.7611757256641436</v>
      </c>
      <c r="K245" s="10">
        <f>IF(AND($F245&gt;K$10,$E245&gt;0),$D245/$E245,IF(K$10=$F245,$D245-SUM($G245:J245),0))</f>
        <v>3.7611757256641436</v>
      </c>
      <c r="L245" s="10">
        <f>IF(AND($F245&gt;L$10,$E245&gt;0),$D245/$E245,IF(L$10=$F245,$D245-SUM($G245:K245),0))</f>
        <v>3.7611757256641436</v>
      </c>
      <c r="M245" s="10">
        <f>IF(AND($F245&gt;M$10,$E245&gt;0),$D245/$E245,IF(M$10=$F245,$D245-SUM($G245:L245),0))</f>
        <v>3.7611757256641436</v>
      </c>
      <c r="N245" s="2"/>
      <c r="O245" s="10">
        <f>I245*PRODUCT($O$17:O$17)</f>
        <v>3.7950263071951205</v>
      </c>
      <c r="P245" s="10">
        <f>J245*PRODUCT($O$17:P$17)</f>
        <v>3.829181543959876</v>
      </c>
      <c r="Q245" s="10">
        <f>K245*PRODUCT($O$17:Q$17)</f>
        <v>3.8636441778555142</v>
      </c>
      <c r="R245" s="10">
        <f>L245*PRODUCT($O$17:R$17)</f>
        <v>3.8984169754562132</v>
      </c>
      <c r="S245" s="10">
        <f>M245*PRODUCT($O$17:S$17)</f>
        <v>3.933502728235319</v>
      </c>
      <c r="T245" s="2"/>
      <c r="U245" s="10">
        <f t="shared" si="23"/>
        <v>58.82290776152437</v>
      </c>
      <c r="V245" s="10">
        <f t="shared" si="26"/>
        <v>55.523132387418208</v>
      </c>
      <c r="W245" s="10">
        <f t="shared" si="26"/>
        <v>52.159196401049456</v>
      </c>
      <c r="X245" s="10">
        <f t="shared" si="26"/>
        <v>48.730212193202682</v>
      </c>
      <c r="Y245" s="10">
        <f t="shared" si="26"/>
        <v>45.235281374706183</v>
      </c>
    </row>
    <row r="246" spans="1:25" s="5" customFormat="1" x14ac:dyDescent="0.2">
      <c r="A246" s="2"/>
      <c r="B246" s="30">
        <f>'3) Input geactiveerde inflatie'!B233</f>
        <v>221</v>
      </c>
      <c r="C246" s="30">
        <f>'3) Input geactiveerde inflatie'!D233</f>
        <v>5983.2218383049221</v>
      </c>
      <c r="D246" s="10">
        <f t="shared" si="24"/>
        <v>2991.6109191524611</v>
      </c>
      <c r="E246" s="40">
        <f>'3) Input geactiveerde inflatie'!E233</f>
        <v>11.5</v>
      </c>
      <c r="F246" s="52">
        <f>'3) Input geactiveerde inflatie'!F233</f>
        <v>2033</v>
      </c>
      <c r="G246" s="2"/>
      <c r="H246" s="54"/>
      <c r="I246" s="10">
        <f>IF(AND($F246&gt;I$10,$E246&gt;0),$D246/$E246,IF(I$10=$F246,$D246-SUM($G246:G246),0))</f>
        <v>260.14007992630098</v>
      </c>
      <c r="J246" s="10">
        <f>IF(AND($F246&gt;J$10,$E246&gt;0),$D246/$E246,IF(J$10=$F246,$D246-SUM($G246:I246),0))</f>
        <v>260.14007992630098</v>
      </c>
      <c r="K246" s="10">
        <f>IF(AND($F246&gt;K$10,$E246&gt;0),$D246/$E246,IF(K$10=$F246,$D246-SUM($G246:J246),0))</f>
        <v>260.14007992630098</v>
      </c>
      <c r="L246" s="10">
        <f>IF(AND($F246&gt;L$10,$E246&gt;0),$D246/$E246,IF(L$10=$F246,$D246-SUM($G246:K246),0))</f>
        <v>260.14007992630098</v>
      </c>
      <c r="M246" s="10">
        <f>IF(AND($F246&gt;M$10,$E246&gt;0),$D246/$E246,IF(M$10=$F246,$D246-SUM($G246:L246),0))</f>
        <v>260.14007992630098</v>
      </c>
      <c r="N246" s="2"/>
      <c r="O246" s="10">
        <f>I246*PRODUCT($O$17:O$17)</f>
        <v>262.48134064563766</v>
      </c>
      <c r="P246" s="10">
        <f>J246*PRODUCT($O$17:P$17)</f>
        <v>264.84367271144839</v>
      </c>
      <c r="Q246" s="10">
        <f>K246*PRODUCT($O$17:Q$17)</f>
        <v>267.22726576585137</v>
      </c>
      <c r="R246" s="10">
        <f>L246*PRODUCT($O$17:R$17)</f>
        <v>269.63231115774397</v>
      </c>
      <c r="S246" s="10">
        <f>M246*PRODUCT($O$17:S$17)</f>
        <v>272.05900195816366</v>
      </c>
      <c r="T246" s="2"/>
      <c r="U246" s="10">
        <f t="shared" si="23"/>
        <v>2756.0540767791949</v>
      </c>
      <c r="V246" s="10">
        <f t="shared" si="26"/>
        <v>2516.0148907587586</v>
      </c>
      <c r="W246" s="10">
        <f t="shared" si="26"/>
        <v>2271.4317590097357</v>
      </c>
      <c r="X246" s="10">
        <f t="shared" si="26"/>
        <v>2022.2423336830793</v>
      </c>
      <c r="Y246" s="10">
        <f t="shared" si="26"/>
        <v>1768.3835127280631</v>
      </c>
    </row>
    <row r="247" spans="1:25" s="5" customFormat="1" x14ac:dyDescent="0.2">
      <c r="A247" s="2"/>
      <c r="B247" s="30">
        <f>'3) Input geactiveerde inflatie'!B234</f>
        <v>222</v>
      </c>
      <c r="C247" s="30">
        <f>'3) Input geactiveerde inflatie'!D234</f>
        <v>30.222405052436159</v>
      </c>
      <c r="D247" s="10">
        <f t="shared" si="24"/>
        <v>15.111202526218079</v>
      </c>
      <c r="E247" s="40">
        <f>'3) Input geactiveerde inflatie'!E234</f>
        <v>6.5</v>
      </c>
      <c r="F247" s="52">
        <f>'3) Input geactiveerde inflatie'!F234</f>
        <v>2028</v>
      </c>
      <c r="G247" s="2"/>
      <c r="H247" s="54"/>
      <c r="I247" s="10">
        <f>IF(AND($F247&gt;I$10,$E247&gt;0),$D247/$E247,IF(I$10=$F247,$D247-SUM($G247:G247),0))</f>
        <v>2.3248003886489355</v>
      </c>
      <c r="J247" s="10">
        <f>IF(AND($F247&gt;J$10,$E247&gt;0),$D247/$E247,IF(J$10=$F247,$D247-SUM($G247:I247),0))</f>
        <v>2.3248003886489355</v>
      </c>
      <c r="K247" s="10">
        <f>IF(AND($F247&gt;K$10,$E247&gt;0),$D247/$E247,IF(K$10=$F247,$D247-SUM($G247:J247),0))</f>
        <v>2.3248003886489355</v>
      </c>
      <c r="L247" s="10">
        <f>IF(AND($F247&gt;L$10,$E247&gt;0),$D247/$E247,IF(L$10=$F247,$D247-SUM($G247:K247),0))</f>
        <v>2.3248003886489355</v>
      </c>
      <c r="M247" s="10">
        <f>IF(AND($F247&gt;M$10,$E247&gt;0),$D247/$E247,IF(M$10=$F247,$D247-SUM($G247:L247),0))</f>
        <v>2.3248003886489355</v>
      </c>
      <c r="N247" s="2"/>
      <c r="O247" s="10">
        <f>I247*PRODUCT($O$17:O$17)</f>
        <v>2.3457235921467756</v>
      </c>
      <c r="P247" s="10">
        <f>J247*PRODUCT($O$17:P$17)</f>
        <v>2.3668351044760962</v>
      </c>
      <c r="Q247" s="10">
        <f>K247*PRODUCT($O$17:Q$17)</f>
        <v>2.3881366204163808</v>
      </c>
      <c r="R247" s="10">
        <f>L247*PRODUCT($O$17:R$17)</f>
        <v>2.4096298500001279</v>
      </c>
      <c r="S247" s="10">
        <f>M247*PRODUCT($O$17:S$17)</f>
        <v>2.4313165186501289</v>
      </c>
      <c r="T247" s="2"/>
      <c r="U247" s="10">
        <f t="shared" si="23"/>
        <v>12.901479756807264</v>
      </c>
      <c r="V247" s="10">
        <f t="shared" si="26"/>
        <v>10.650757970142433</v>
      </c>
      <c r="W247" s="10">
        <f t="shared" si="26"/>
        <v>8.3584781714573335</v>
      </c>
      <c r="X247" s="10">
        <f t="shared" si="26"/>
        <v>6.0240746250003205</v>
      </c>
      <c r="Y247" s="10">
        <f t="shared" si="26"/>
        <v>3.6469747779751938</v>
      </c>
    </row>
    <row r="248" spans="1:25" s="5" customFormat="1" x14ac:dyDescent="0.2">
      <c r="A248" s="2"/>
      <c r="B248" s="30">
        <f>'3) Input geactiveerde inflatie'!B235</f>
        <v>223</v>
      </c>
      <c r="C248" s="30">
        <f>'3) Input geactiveerde inflatie'!D235</f>
        <v>50804.625992899615</v>
      </c>
      <c r="D248" s="10">
        <f t="shared" si="24"/>
        <v>25402.312996449808</v>
      </c>
      <c r="E248" s="40">
        <f>'3) Input geactiveerde inflatie'!E235</f>
        <v>37.5</v>
      </c>
      <c r="F248" s="52">
        <f>'3) Input geactiveerde inflatie'!F235</f>
        <v>2059</v>
      </c>
      <c r="G248" s="2"/>
      <c r="H248" s="54"/>
      <c r="I248" s="10">
        <f>IF(AND($F248&gt;I$10,$E248&gt;0),$D248/$E248,IF(I$10=$F248,$D248-SUM($G248:G248),0))</f>
        <v>677.39501323866159</v>
      </c>
      <c r="J248" s="10">
        <f>IF(AND($F248&gt;J$10,$E248&gt;0),$D248/$E248,IF(J$10=$F248,$D248-SUM($G248:I248),0))</f>
        <v>677.39501323866159</v>
      </c>
      <c r="K248" s="10">
        <f>IF(AND($F248&gt;K$10,$E248&gt;0),$D248/$E248,IF(K$10=$F248,$D248-SUM($G248:J248),0))</f>
        <v>677.39501323866159</v>
      </c>
      <c r="L248" s="10">
        <f>IF(AND($F248&gt;L$10,$E248&gt;0),$D248/$E248,IF(L$10=$F248,$D248-SUM($G248:K248),0))</f>
        <v>677.39501323866159</v>
      </c>
      <c r="M248" s="10">
        <f>IF(AND($F248&gt;M$10,$E248&gt;0),$D248/$E248,IF(M$10=$F248,$D248-SUM($G248:L248),0))</f>
        <v>677.39501323866159</v>
      </c>
      <c r="N248" s="2"/>
      <c r="O248" s="10">
        <f>I248*PRODUCT($O$17:O$17)</f>
        <v>683.49156835780946</v>
      </c>
      <c r="P248" s="10">
        <f>J248*PRODUCT($O$17:P$17)</f>
        <v>689.64299247302972</v>
      </c>
      <c r="Q248" s="10">
        <f>K248*PRODUCT($O$17:Q$17)</f>
        <v>695.84977940528688</v>
      </c>
      <c r="R248" s="10">
        <f>L248*PRODUCT($O$17:R$17)</f>
        <v>702.11242741993431</v>
      </c>
      <c r="S248" s="10">
        <f>M248*PRODUCT($O$17:S$17)</f>
        <v>708.43143926671371</v>
      </c>
      <c r="T248" s="2"/>
      <c r="U248" s="10">
        <f t="shared" si="23"/>
        <v>24947.442245060043</v>
      </c>
      <c r="V248" s="10">
        <f t="shared" si="26"/>
        <v>24482.326232792551</v>
      </c>
      <c r="W248" s="10">
        <f t="shared" si="26"/>
        <v>24006.817389482396</v>
      </c>
      <c r="X248" s="10">
        <f t="shared" si="26"/>
        <v>23520.766318567799</v>
      </c>
      <c r="Y248" s="10">
        <f t="shared" si="26"/>
        <v>23024.021776168192</v>
      </c>
    </row>
    <row r="249" spans="1:25" s="5" customFormat="1" x14ac:dyDescent="0.2">
      <c r="A249" s="2"/>
      <c r="B249" s="30">
        <f>'3) Input geactiveerde inflatie'!B236</f>
        <v>224</v>
      </c>
      <c r="C249" s="30">
        <f>'3) Input geactiveerde inflatie'!D236</f>
        <v>55194.181599377771</v>
      </c>
      <c r="D249" s="10">
        <f t="shared" si="24"/>
        <v>27597.090799688885</v>
      </c>
      <c r="E249" s="40">
        <f>'3) Input geactiveerde inflatie'!E236</f>
        <v>27.5</v>
      </c>
      <c r="F249" s="52">
        <f>'3) Input geactiveerde inflatie'!F236</f>
        <v>2049</v>
      </c>
      <c r="G249" s="2"/>
      <c r="H249" s="54"/>
      <c r="I249" s="10">
        <f>IF(AND($F249&gt;I$10,$E249&gt;0),$D249/$E249,IF(I$10=$F249,$D249-SUM($G249:G249),0))</f>
        <v>1003.5305745341412</v>
      </c>
      <c r="J249" s="10">
        <f>IF(AND($F249&gt;J$10,$E249&gt;0),$D249/$E249,IF(J$10=$F249,$D249-SUM($G249:I249),0))</f>
        <v>1003.5305745341412</v>
      </c>
      <c r="K249" s="10">
        <f>IF(AND($F249&gt;K$10,$E249&gt;0),$D249/$E249,IF(K$10=$F249,$D249-SUM($G249:J249),0))</f>
        <v>1003.5305745341412</v>
      </c>
      <c r="L249" s="10">
        <f>IF(AND($F249&gt;L$10,$E249&gt;0),$D249/$E249,IF(L$10=$F249,$D249-SUM($G249:K249),0))</f>
        <v>1003.5305745341412</v>
      </c>
      <c r="M249" s="10">
        <f>IF(AND($F249&gt;M$10,$E249&gt;0),$D249/$E249,IF(M$10=$F249,$D249-SUM($G249:L249),0))</f>
        <v>1003.5305745341412</v>
      </c>
      <c r="N249" s="2"/>
      <c r="O249" s="10">
        <f>I249*PRODUCT($O$17:O$17)</f>
        <v>1012.5623497049484</v>
      </c>
      <c r="P249" s="10">
        <f>J249*PRODUCT($O$17:P$17)</f>
        <v>1021.6754108522929</v>
      </c>
      <c r="Q249" s="10">
        <f>K249*PRODUCT($O$17:Q$17)</f>
        <v>1030.8704895499634</v>
      </c>
      <c r="R249" s="10">
        <f>L249*PRODUCT($O$17:R$17)</f>
        <v>1040.1483239559127</v>
      </c>
      <c r="S249" s="10">
        <f>M249*PRODUCT($O$17:S$17)</f>
        <v>1049.509658871516</v>
      </c>
      <c r="T249" s="2"/>
      <c r="U249" s="10">
        <f t="shared" si="23"/>
        <v>26832.902267181133</v>
      </c>
      <c r="V249" s="10">
        <f t="shared" si="26"/>
        <v>26052.722976733465</v>
      </c>
      <c r="W249" s="10">
        <f t="shared" si="26"/>
        <v>25256.326993974097</v>
      </c>
      <c r="X249" s="10">
        <f t="shared" si="26"/>
        <v>24443.485612963948</v>
      </c>
      <c r="Y249" s="10">
        <f t="shared" si="26"/>
        <v>23613.967324609104</v>
      </c>
    </row>
    <row r="250" spans="1:25" s="5" customFormat="1" x14ac:dyDescent="0.2">
      <c r="A250" s="2"/>
      <c r="B250" s="30">
        <f>'3) Input geactiveerde inflatie'!B237</f>
        <v>225</v>
      </c>
      <c r="C250" s="30">
        <f>'3) Input geactiveerde inflatie'!D237</f>
        <v>-179.40655770911189</v>
      </c>
      <c r="D250" s="10">
        <f t="shared" si="24"/>
        <v>-89.703278854555947</v>
      </c>
      <c r="E250" s="40">
        <f>'3) Input geactiveerde inflatie'!E237</f>
        <v>17.5</v>
      </c>
      <c r="F250" s="52">
        <f>'3) Input geactiveerde inflatie'!F237</f>
        <v>2039</v>
      </c>
      <c r="G250" s="2"/>
      <c r="H250" s="54"/>
      <c r="I250" s="10">
        <f>IF(AND($F250&gt;I$10,$E250&gt;0),$D250/$E250,IF(I$10=$F250,$D250-SUM($G250:G250),0))</f>
        <v>-5.1259016488317686</v>
      </c>
      <c r="J250" s="10">
        <f>IF(AND($F250&gt;J$10,$E250&gt;0),$D250/$E250,IF(J$10=$F250,$D250-SUM($G250:I250),0))</f>
        <v>-5.1259016488317686</v>
      </c>
      <c r="K250" s="10">
        <f>IF(AND($F250&gt;K$10,$E250&gt;0),$D250/$E250,IF(K$10=$F250,$D250-SUM($G250:J250),0))</f>
        <v>-5.1259016488317686</v>
      </c>
      <c r="L250" s="10">
        <f>IF(AND($F250&gt;L$10,$E250&gt;0),$D250/$E250,IF(L$10=$F250,$D250-SUM($G250:K250),0))</f>
        <v>-5.1259016488317686</v>
      </c>
      <c r="M250" s="10">
        <f>IF(AND($F250&gt;M$10,$E250&gt;0),$D250/$E250,IF(M$10=$F250,$D250-SUM($G250:L250),0))</f>
        <v>-5.1259016488317686</v>
      </c>
      <c r="N250" s="2"/>
      <c r="O250" s="10">
        <f>I250*PRODUCT($O$17:O$17)</f>
        <v>-5.1720347636712543</v>
      </c>
      <c r="P250" s="10">
        <f>J250*PRODUCT($O$17:P$17)</f>
        <v>-5.2185830765442951</v>
      </c>
      <c r="Q250" s="10">
        <f>K250*PRODUCT($O$17:Q$17)</f>
        <v>-5.2655503242331925</v>
      </c>
      <c r="R250" s="10">
        <f>L250*PRODUCT($O$17:R$17)</f>
        <v>-5.3129402771512906</v>
      </c>
      <c r="S250" s="10">
        <f>M250*PRODUCT($O$17:S$17)</f>
        <v>-5.3607567396456517</v>
      </c>
      <c r="T250" s="2"/>
      <c r="U250" s="10">
        <f t="shared" si="23"/>
        <v>-85.338573600575685</v>
      </c>
      <c r="V250" s="10">
        <f t="shared" si="26"/>
        <v>-80.888037686436562</v>
      </c>
      <c r="W250" s="10">
        <f t="shared" si="26"/>
        <v>-76.350479701381289</v>
      </c>
      <c r="X250" s="10">
        <f t="shared" si="26"/>
        <v>-71.724693741542424</v>
      </c>
      <c r="Y250" s="10">
        <f t="shared" si="26"/>
        <v>-67.009459245570653</v>
      </c>
    </row>
    <row r="251" spans="1:25" s="5" customFormat="1" x14ac:dyDescent="0.2">
      <c r="A251" s="2"/>
      <c r="B251" s="30">
        <f>'3) Input geactiveerde inflatie'!B238</f>
        <v>226</v>
      </c>
      <c r="C251" s="30">
        <f>'3) Input geactiveerde inflatie'!D238</f>
        <v>2705.6795444561048</v>
      </c>
      <c r="D251" s="10">
        <f t="shared" si="24"/>
        <v>1352.8397722280524</v>
      </c>
      <c r="E251" s="40">
        <f>'3) Input geactiveerde inflatie'!E238</f>
        <v>12.5</v>
      </c>
      <c r="F251" s="52">
        <f>'3) Input geactiveerde inflatie'!F238</f>
        <v>2034</v>
      </c>
      <c r="G251" s="2"/>
      <c r="H251" s="54"/>
      <c r="I251" s="10">
        <f>IF(AND($F251&gt;I$10,$E251&gt;0),$D251/$E251,IF(I$10=$F251,$D251-SUM($G251:G251),0))</f>
        <v>108.22718177824419</v>
      </c>
      <c r="J251" s="10">
        <f>IF(AND($F251&gt;J$10,$E251&gt;0),$D251/$E251,IF(J$10=$F251,$D251-SUM($G251:I251),0))</f>
        <v>108.22718177824419</v>
      </c>
      <c r="K251" s="10">
        <f>IF(AND($F251&gt;K$10,$E251&gt;0),$D251/$E251,IF(K$10=$F251,$D251-SUM($G251:J251),0))</f>
        <v>108.22718177824419</v>
      </c>
      <c r="L251" s="10">
        <f>IF(AND($F251&gt;L$10,$E251&gt;0),$D251/$E251,IF(L$10=$F251,$D251-SUM($G251:K251),0))</f>
        <v>108.22718177824419</v>
      </c>
      <c r="M251" s="10">
        <f>IF(AND($F251&gt;M$10,$E251&gt;0),$D251/$E251,IF(M$10=$F251,$D251-SUM($G251:L251),0))</f>
        <v>108.22718177824419</v>
      </c>
      <c r="N251" s="2"/>
      <c r="O251" s="10">
        <f>I251*PRODUCT($O$17:O$17)</f>
        <v>109.20122641424837</v>
      </c>
      <c r="P251" s="10">
        <f>J251*PRODUCT($O$17:P$17)</f>
        <v>110.18403745197659</v>
      </c>
      <c r="Q251" s="10">
        <f>K251*PRODUCT($O$17:Q$17)</f>
        <v>111.17569378904437</v>
      </c>
      <c r="R251" s="10">
        <f>L251*PRODUCT($O$17:R$17)</f>
        <v>112.17627503314576</v>
      </c>
      <c r="S251" s="10">
        <f>M251*PRODUCT($O$17:S$17)</f>
        <v>113.18586150844405</v>
      </c>
      <c r="T251" s="2"/>
      <c r="U251" s="10">
        <f t="shared" si="23"/>
        <v>1255.8141037638563</v>
      </c>
      <c r="V251" s="10">
        <f t="shared" ref="V251:Y266" si="27">U251*P$17-P251</f>
        <v>1156.9323932457544</v>
      </c>
      <c r="W251" s="10">
        <f t="shared" si="27"/>
        <v>1056.1690909959218</v>
      </c>
      <c r="X251" s="10">
        <f t="shared" si="27"/>
        <v>953.49833778173922</v>
      </c>
      <c r="Y251" s="10">
        <f t="shared" si="27"/>
        <v>848.89396131333069</v>
      </c>
    </row>
    <row r="252" spans="1:25" s="5" customFormat="1" x14ac:dyDescent="0.2">
      <c r="A252" s="2"/>
      <c r="B252" s="30">
        <f>'3) Input geactiveerde inflatie'!B239</f>
        <v>227</v>
      </c>
      <c r="C252" s="30">
        <f>'3) Input geactiveerde inflatie'!D239</f>
        <v>41.594736666044128</v>
      </c>
      <c r="D252" s="10">
        <f t="shared" si="24"/>
        <v>20.797368333022064</v>
      </c>
      <c r="E252" s="40">
        <f>'3) Input geactiveerde inflatie'!E239</f>
        <v>7.5</v>
      </c>
      <c r="F252" s="52">
        <f>'3) Input geactiveerde inflatie'!F239</f>
        <v>2029</v>
      </c>
      <c r="G252" s="2"/>
      <c r="H252" s="54"/>
      <c r="I252" s="10">
        <f>IF(AND($F252&gt;I$10,$E252&gt;0),$D252/$E252,IF(I$10=$F252,$D252-SUM($G252:G252),0))</f>
        <v>2.7729824444029418</v>
      </c>
      <c r="J252" s="10">
        <f>IF(AND($F252&gt;J$10,$E252&gt;0),$D252/$E252,IF(J$10=$F252,$D252-SUM($G252:I252),0))</f>
        <v>2.7729824444029418</v>
      </c>
      <c r="K252" s="10">
        <f>IF(AND($F252&gt;K$10,$E252&gt;0),$D252/$E252,IF(K$10=$F252,$D252-SUM($G252:J252),0))</f>
        <v>2.7729824444029418</v>
      </c>
      <c r="L252" s="10">
        <f>IF(AND($F252&gt;L$10,$E252&gt;0),$D252/$E252,IF(L$10=$F252,$D252-SUM($G252:K252),0))</f>
        <v>2.7729824444029418</v>
      </c>
      <c r="M252" s="10">
        <f>IF(AND($F252&gt;M$10,$E252&gt;0),$D252/$E252,IF(M$10=$F252,$D252-SUM($G252:L252),0))</f>
        <v>2.7729824444029418</v>
      </c>
      <c r="N252" s="2"/>
      <c r="O252" s="10">
        <f>I252*PRODUCT($O$17:O$17)</f>
        <v>2.7979392864025678</v>
      </c>
      <c r="P252" s="10">
        <f>J252*PRODUCT($O$17:P$17)</f>
        <v>2.8231207399801908</v>
      </c>
      <c r="Q252" s="10">
        <f>K252*PRODUCT($O$17:Q$17)</f>
        <v>2.8485288266400119</v>
      </c>
      <c r="R252" s="10">
        <f>L252*PRODUCT($O$17:R$17)</f>
        <v>2.8741655860797719</v>
      </c>
      <c r="S252" s="10">
        <f>M252*PRODUCT($O$17:S$17)</f>
        <v>2.9000330763544895</v>
      </c>
      <c r="T252" s="2"/>
      <c r="U252" s="10">
        <f t="shared" si="23"/>
        <v>18.186605361616692</v>
      </c>
      <c r="V252" s="10">
        <f t="shared" si="27"/>
        <v>15.52716406989105</v>
      </c>
      <c r="W252" s="10">
        <f t="shared" si="27"/>
        <v>12.818379719880056</v>
      </c>
      <c r="X252" s="10">
        <f t="shared" si="27"/>
        <v>10.059579551279203</v>
      </c>
      <c r="Y252" s="10">
        <f t="shared" si="27"/>
        <v>7.2500826908862255</v>
      </c>
    </row>
    <row r="253" spans="1:25" s="5" customFormat="1" x14ac:dyDescent="0.2">
      <c r="A253" s="2"/>
      <c r="B253" s="30">
        <f>'3) Input geactiveerde inflatie'!B240</f>
        <v>228</v>
      </c>
      <c r="C253" s="30">
        <f>'3) Input geactiveerde inflatie'!D240</f>
        <v>163603.42086592212</v>
      </c>
      <c r="D253" s="10">
        <f t="shared" si="24"/>
        <v>81801.710432961059</v>
      </c>
      <c r="E253" s="40">
        <f>'3) Input geactiveerde inflatie'!E240</f>
        <v>38.5</v>
      </c>
      <c r="F253" s="52">
        <f>'3) Input geactiveerde inflatie'!F240</f>
        <v>2060</v>
      </c>
      <c r="G253" s="2"/>
      <c r="H253" s="54"/>
      <c r="I253" s="10">
        <f>IF(AND($F253&gt;I$10,$E253&gt;0),$D253/$E253,IF(I$10=$F253,$D253-SUM($G253:G253),0))</f>
        <v>2124.7197515054822</v>
      </c>
      <c r="J253" s="10">
        <f>IF(AND($F253&gt;J$10,$E253&gt;0),$D253/$E253,IF(J$10=$F253,$D253-SUM($G253:I253),0))</f>
        <v>2124.7197515054822</v>
      </c>
      <c r="K253" s="10">
        <f>IF(AND($F253&gt;K$10,$E253&gt;0),$D253/$E253,IF(K$10=$F253,$D253-SUM($G253:J253),0))</f>
        <v>2124.7197515054822</v>
      </c>
      <c r="L253" s="10">
        <f>IF(AND($F253&gt;L$10,$E253&gt;0),$D253/$E253,IF(L$10=$F253,$D253-SUM($G253:K253),0))</f>
        <v>2124.7197515054822</v>
      </c>
      <c r="M253" s="10">
        <f>IF(AND($F253&gt;M$10,$E253&gt;0),$D253/$E253,IF(M$10=$F253,$D253-SUM($G253:L253),0))</f>
        <v>2124.7197515054822</v>
      </c>
      <c r="N253" s="2"/>
      <c r="O253" s="10">
        <f>I253*PRODUCT($O$17:O$17)</f>
        <v>2143.8422292690316</v>
      </c>
      <c r="P253" s="10">
        <f>J253*PRODUCT($O$17:P$17)</f>
        <v>2163.1368093324522</v>
      </c>
      <c r="Q253" s="10">
        <f>K253*PRODUCT($O$17:Q$17)</f>
        <v>2182.6050406164441</v>
      </c>
      <c r="R253" s="10">
        <f>L253*PRODUCT($O$17:R$17)</f>
        <v>2202.248485981992</v>
      </c>
      <c r="S253" s="10">
        <f>M253*PRODUCT($O$17:S$17)</f>
        <v>2222.0687223558298</v>
      </c>
      <c r="T253" s="2"/>
      <c r="U253" s="10">
        <f t="shared" si="23"/>
        <v>80394.083597588658</v>
      </c>
      <c r="V253" s="10">
        <f t="shared" si="27"/>
        <v>78954.493540634488</v>
      </c>
      <c r="W253" s="10">
        <f t="shared" si="27"/>
        <v>77482.478941883746</v>
      </c>
      <c r="X253" s="10">
        <f t="shared" si="27"/>
        <v>75977.572766378697</v>
      </c>
      <c r="Y253" s="10">
        <f t="shared" si="27"/>
        <v>74439.302198920268</v>
      </c>
    </row>
    <row r="254" spans="1:25" s="5" customFormat="1" x14ac:dyDescent="0.2">
      <c r="A254" s="2"/>
      <c r="B254" s="30">
        <f>'3) Input geactiveerde inflatie'!B241</f>
        <v>229</v>
      </c>
      <c r="C254" s="30">
        <f>'3) Input geactiveerde inflatie'!D241</f>
        <v>60668.901927210856</v>
      </c>
      <c r="D254" s="10">
        <f t="shared" si="24"/>
        <v>30334.450963605428</v>
      </c>
      <c r="E254" s="40">
        <f>'3) Input geactiveerde inflatie'!E241</f>
        <v>28.5</v>
      </c>
      <c r="F254" s="52">
        <f>'3) Input geactiveerde inflatie'!F241</f>
        <v>2050</v>
      </c>
      <c r="G254" s="2"/>
      <c r="H254" s="54"/>
      <c r="I254" s="10">
        <f>IF(AND($F254&gt;I$10,$E254&gt;0),$D254/$E254,IF(I$10=$F254,$D254-SUM($G254:G254),0))</f>
        <v>1064.3667004773833</v>
      </c>
      <c r="J254" s="10">
        <f>IF(AND($F254&gt;J$10,$E254&gt;0),$D254/$E254,IF(J$10=$F254,$D254-SUM($G254:I254),0))</f>
        <v>1064.3667004773833</v>
      </c>
      <c r="K254" s="10">
        <f>IF(AND($F254&gt;K$10,$E254&gt;0),$D254/$E254,IF(K$10=$F254,$D254-SUM($G254:J254),0))</f>
        <v>1064.3667004773833</v>
      </c>
      <c r="L254" s="10">
        <f>IF(AND($F254&gt;L$10,$E254&gt;0),$D254/$E254,IF(L$10=$F254,$D254-SUM($G254:K254),0))</f>
        <v>1064.3667004773833</v>
      </c>
      <c r="M254" s="10">
        <f>IF(AND($F254&gt;M$10,$E254&gt;0),$D254/$E254,IF(M$10=$F254,$D254-SUM($G254:L254),0))</f>
        <v>1064.3667004773833</v>
      </c>
      <c r="N254" s="2"/>
      <c r="O254" s="10">
        <f>I254*PRODUCT($O$17:O$17)</f>
        <v>1073.9460007816797</v>
      </c>
      <c r="P254" s="10">
        <f>J254*PRODUCT($O$17:P$17)</f>
        <v>1083.6115147887147</v>
      </c>
      <c r="Q254" s="10">
        <f>K254*PRODUCT($O$17:Q$17)</f>
        <v>1093.3640184218129</v>
      </c>
      <c r="R254" s="10">
        <f>L254*PRODUCT($O$17:R$17)</f>
        <v>1103.2042945876092</v>
      </c>
      <c r="S254" s="10">
        <f>M254*PRODUCT($O$17:S$17)</f>
        <v>1113.1331332388975</v>
      </c>
      <c r="T254" s="2"/>
      <c r="U254" s="10">
        <f t="shared" si="23"/>
        <v>29533.515021496198</v>
      </c>
      <c r="V254" s="10">
        <f t="shared" si="27"/>
        <v>28715.705141900948</v>
      </c>
      <c r="W254" s="10">
        <f t="shared" si="27"/>
        <v>27880.782469756239</v>
      </c>
      <c r="X254" s="10">
        <f t="shared" si="27"/>
        <v>27028.505217396432</v>
      </c>
      <c r="Y254" s="10">
        <f t="shared" si="27"/>
        <v>26158.628631114098</v>
      </c>
    </row>
    <row r="255" spans="1:25" s="5" customFormat="1" x14ac:dyDescent="0.2">
      <c r="A255" s="2"/>
      <c r="B255" s="30">
        <f>'3) Input geactiveerde inflatie'!B242</f>
        <v>230</v>
      </c>
      <c r="C255" s="30">
        <f>'3) Input geactiveerde inflatie'!D242</f>
        <v>-17.31309437280801</v>
      </c>
      <c r="D255" s="10">
        <f t="shared" si="24"/>
        <v>-8.6565471864040049</v>
      </c>
      <c r="E255" s="40">
        <f>'3) Input geactiveerde inflatie'!E242</f>
        <v>18.5</v>
      </c>
      <c r="F255" s="52">
        <f>'3) Input geactiveerde inflatie'!F242</f>
        <v>2040</v>
      </c>
      <c r="G255" s="2"/>
      <c r="H255" s="54"/>
      <c r="I255" s="10">
        <f>IF(AND($F255&gt;I$10,$E255&gt;0),$D255/$E255,IF(I$10=$F255,$D255-SUM($G255:G255),0))</f>
        <v>-0.46792146953535163</v>
      </c>
      <c r="J255" s="10">
        <f>IF(AND($F255&gt;J$10,$E255&gt;0),$D255/$E255,IF(J$10=$F255,$D255-SUM($G255:I255),0))</f>
        <v>-0.46792146953535163</v>
      </c>
      <c r="K255" s="10">
        <f>IF(AND($F255&gt;K$10,$E255&gt;0),$D255/$E255,IF(K$10=$F255,$D255-SUM($G255:J255),0))</f>
        <v>-0.46792146953535163</v>
      </c>
      <c r="L255" s="10">
        <f>IF(AND($F255&gt;L$10,$E255&gt;0),$D255/$E255,IF(L$10=$F255,$D255-SUM($G255:K255),0))</f>
        <v>-0.46792146953535163</v>
      </c>
      <c r="M255" s="10">
        <f>IF(AND($F255&gt;M$10,$E255&gt;0),$D255/$E255,IF(M$10=$F255,$D255-SUM($G255:L255),0))</f>
        <v>-0.46792146953535163</v>
      </c>
      <c r="N255" s="2"/>
      <c r="O255" s="10">
        <f>I255*PRODUCT($O$17:O$17)</f>
        <v>-0.47213276276116972</v>
      </c>
      <c r="P255" s="10">
        <f>J255*PRODUCT($O$17:P$17)</f>
        <v>-0.4763819576260202</v>
      </c>
      <c r="Q255" s="10">
        <f>K255*PRODUCT($O$17:Q$17)</f>
        <v>-0.4806693952446543</v>
      </c>
      <c r="R255" s="10">
        <f>L255*PRODUCT($O$17:R$17)</f>
        <v>-0.48499541980185612</v>
      </c>
      <c r="S255" s="10">
        <f>M255*PRODUCT($O$17:S$17)</f>
        <v>-0.48936037858007281</v>
      </c>
      <c r="T255" s="2"/>
      <c r="U255" s="10">
        <f t="shared" si="23"/>
        <v>-8.2623233483204697</v>
      </c>
      <c r="V255" s="10">
        <f t="shared" si="27"/>
        <v>-7.8603023008293329</v>
      </c>
      <c r="W255" s="10">
        <f t="shared" si="27"/>
        <v>-7.4503756262921419</v>
      </c>
      <c r="X255" s="10">
        <f t="shared" si="27"/>
        <v>-7.0324335871269144</v>
      </c>
      <c r="Y255" s="10">
        <f t="shared" si="27"/>
        <v>-6.6063651108309829</v>
      </c>
    </row>
    <row r="256" spans="1:25" s="5" customFormat="1" x14ac:dyDescent="0.2">
      <c r="A256" s="2"/>
      <c r="B256" s="30">
        <f>'3) Input geactiveerde inflatie'!B243</f>
        <v>231</v>
      </c>
      <c r="C256" s="30">
        <f>'3) Input geactiveerde inflatie'!D243</f>
        <v>15206.946088852244</v>
      </c>
      <c r="D256" s="10">
        <f t="shared" si="24"/>
        <v>7603.4730444261222</v>
      </c>
      <c r="E256" s="40">
        <f>'3) Input geactiveerde inflatie'!E243</f>
        <v>13.5</v>
      </c>
      <c r="F256" s="52">
        <f>'3) Input geactiveerde inflatie'!F243</f>
        <v>2035</v>
      </c>
      <c r="G256" s="2"/>
      <c r="H256" s="54"/>
      <c r="I256" s="10">
        <f>IF(AND($F256&gt;I$10,$E256&gt;0),$D256/$E256,IF(I$10=$F256,$D256-SUM($G256:G256),0))</f>
        <v>563.2202255130461</v>
      </c>
      <c r="J256" s="10">
        <f>IF(AND($F256&gt;J$10,$E256&gt;0),$D256/$E256,IF(J$10=$F256,$D256-SUM($G256:I256),0))</f>
        <v>563.2202255130461</v>
      </c>
      <c r="K256" s="10">
        <f>IF(AND($F256&gt;K$10,$E256&gt;0),$D256/$E256,IF(K$10=$F256,$D256-SUM($G256:J256),0))</f>
        <v>563.2202255130461</v>
      </c>
      <c r="L256" s="10">
        <f>IF(AND($F256&gt;L$10,$E256&gt;0),$D256/$E256,IF(L$10=$F256,$D256-SUM($G256:K256),0))</f>
        <v>563.2202255130461</v>
      </c>
      <c r="M256" s="10">
        <f>IF(AND($F256&gt;M$10,$E256&gt;0),$D256/$E256,IF(M$10=$F256,$D256-SUM($G256:L256),0))</f>
        <v>563.2202255130461</v>
      </c>
      <c r="N256" s="2"/>
      <c r="O256" s="10">
        <f>I256*PRODUCT($O$17:O$17)</f>
        <v>568.28920754266346</v>
      </c>
      <c r="P256" s="10">
        <f>J256*PRODUCT($O$17:P$17)</f>
        <v>573.40381041054741</v>
      </c>
      <c r="Q256" s="10">
        <f>K256*PRODUCT($O$17:Q$17)</f>
        <v>578.56444470424219</v>
      </c>
      <c r="R256" s="10">
        <f>L256*PRODUCT($O$17:R$17)</f>
        <v>583.77152470658029</v>
      </c>
      <c r="S256" s="10">
        <f>M256*PRODUCT($O$17:S$17)</f>
        <v>589.02546842893946</v>
      </c>
      <c r="T256" s="2"/>
      <c r="U256" s="10">
        <f t="shared" si="23"/>
        <v>7103.6150942832928</v>
      </c>
      <c r="V256" s="10">
        <f t="shared" si="27"/>
        <v>6594.1438197212938</v>
      </c>
      <c r="W256" s="10">
        <f t="shared" si="27"/>
        <v>6074.9266693945428</v>
      </c>
      <c r="X256" s="10">
        <f t="shared" si="27"/>
        <v>5545.8294847125126</v>
      </c>
      <c r="Y256" s="10">
        <f t="shared" si="27"/>
        <v>5006.7164816459854</v>
      </c>
    </row>
    <row r="257" spans="1:25" s="5" customFormat="1" x14ac:dyDescent="0.2">
      <c r="A257" s="2"/>
      <c r="B257" s="30">
        <f>'3) Input geactiveerde inflatie'!B244</f>
        <v>232</v>
      </c>
      <c r="C257" s="30">
        <f>'3) Input geactiveerde inflatie'!D244</f>
        <v>215159.16325871833</v>
      </c>
      <c r="D257" s="10">
        <f t="shared" si="24"/>
        <v>107579.58162935916</v>
      </c>
      <c r="E257" s="40">
        <f>'3) Input geactiveerde inflatie'!E244</f>
        <v>39.5</v>
      </c>
      <c r="F257" s="52">
        <f>'3) Input geactiveerde inflatie'!F244</f>
        <v>2061</v>
      </c>
      <c r="G257" s="2"/>
      <c r="H257" s="54"/>
      <c r="I257" s="10">
        <f>IF(AND($F257&gt;I$10,$E257&gt;0),$D257/$E257,IF(I$10=$F257,$D257-SUM($G257:G257),0))</f>
        <v>2723.5337121356752</v>
      </c>
      <c r="J257" s="10">
        <f>IF(AND($F257&gt;J$10,$E257&gt;0),$D257/$E257,IF(J$10=$F257,$D257-SUM($G257:I257),0))</f>
        <v>2723.5337121356752</v>
      </c>
      <c r="K257" s="10">
        <f>IF(AND($F257&gt;K$10,$E257&gt;0),$D257/$E257,IF(K$10=$F257,$D257-SUM($G257:J257),0))</f>
        <v>2723.5337121356752</v>
      </c>
      <c r="L257" s="10">
        <f>IF(AND($F257&gt;L$10,$E257&gt;0),$D257/$E257,IF(L$10=$F257,$D257-SUM($G257:K257),0))</f>
        <v>2723.5337121356752</v>
      </c>
      <c r="M257" s="10">
        <f>IF(AND($F257&gt;M$10,$E257&gt;0),$D257/$E257,IF(M$10=$F257,$D257-SUM($G257:L257),0))</f>
        <v>2723.5337121356752</v>
      </c>
      <c r="N257" s="2"/>
      <c r="O257" s="10">
        <f>I257*PRODUCT($O$17:O$17)</f>
        <v>2748.0455155448958</v>
      </c>
      <c r="P257" s="10">
        <f>J257*PRODUCT($O$17:P$17)</f>
        <v>2772.7779251847996</v>
      </c>
      <c r="Q257" s="10">
        <f>K257*PRODUCT($O$17:Q$17)</f>
        <v>2797.7329265114622</v>
      </c>
      <c r="R257" s="10">
        <f>L257*PRODUCT($O$17:R$17)</f>
        <v>2822.9125228500652</v>
      </c>
      <c r="S257" s="10">
        <f>M257*PRODUCT($O$17:S$17)</f>
        <v>2848.3187355557156</v>
      </c>
      <c r="T257" s="2"/>
      <c r="U257" s="10">
        <f t="shared" si="23"/>
        <v>105799.75234847848</v>
      </c>
      <c r="V257" s="10">
        <f t="shared" si="27"/>
        <v>103979.17219442998</v>
      </c>
      <c r="W257" s="10">
        <f t="shared" si="27"/>
        <v>102117.25181766837</v>
      </c>
      <c r="X257" s="10">
        <f t="shared" si="27"/>
        <v>100213.39456117731</v>
      </c>
      <c r="Y257" s="10">
        <f t="shared" si="27"/>
        <v>98266.996376672178</v>
      </c>
    </row>
    <row r="258" spans="1:25" s="5" customFormat="1" x14ac:dyDescent="0.2">
      <c r="A258" s="2"/>
      <c r="B258" s="30">
        <f>'3) Input geactiveerde inflatie'!B245</f>
        <v>233</v>
      </c>
      <c r="C258" s="30">
        <f>'3) Input geactiveerde inflatie'!D245</f>
        <v>79517.619326819316</v>
      </c>
      <c r="D258" s="10">
        <f t="shared" si="24"/>
        <v>39758.809663409658</v>
      </c>
      <c r="E258" s="40">
        <f>'3) Input geactiveerde inflatie'!E245</f>
        <v>29.5</v>
      </c>
      <c r="F258" s="52">
        <f>'3) Input geactiveerde inflatie'!F245</f>
        <v>2051</v>
      </c>
      <c r="G258" s="2"/>
      <c r="H258" s="54"/>
      <c r="I258" s="10">
        <f>IF(AND($F258&gt;I$10,$E258&gt;0),$D258/$E258,IF(I$10=$F258,$D258-SUM($G258:G258),0))</f>
        <v>1347.7562597765987</v>
      </c>
      <c r="J258" s="10">
        <f>IF(AND($F258&gt;J$10,$E258&gt;0),$D258/$E258,IF(J$10=$F258,$D258-SUM($G258:I258),0))</f>
        <v>1347.7562597765987</v>
      </c>
      <c r="K258" s="10">
        <f>IF(AND($F258&gt;K$10,$E258&gt;0),$D258/$E258,IF(K$10=$F258,$D258-SUM($G258:J258),0))</f>
        <v>1347.7562597765987</v>
      </c>
      <c r="L258" s="10">
        <f>IF(AND($F258&gt;L$10,$E258&gt;0),$D258/$E258,IF(L$10=$F258,$D258-SUM($G258:K258),0))</f>
        <v>1347.7562597765987</v>
      </c>
      <c r="M258" s="10">
        <f>IF(AND($F258&gt;M$10,$E258&gt;0),$D258/$E258,IF(M$10=$F258,$D258-SUM($G258:L258),0))</f>
        <v>1347.7562597765987</v>
      </c>
      <c r="N258" s="2"/>
      <c r="O258" s="10">
        <f>I258*PRODUCT($O$17:O$17)</f>
        <v>1359.8860661145879</v>
      </c>
      <c r="P258" s="10">
        <f>J258*PRODUCT($O$17:P$17)</f>
        <v>1372.125040709619</v>
      </c>
      <c r="Q258" s="10">
        <f>K258*PRODUCT($O$17:Q$17)</f>
        <v>1384.4741660760053</v>
      </c>
      <c r="R258" s="10">
        <f>L258*PRODUCT($O$17:R$17)</f>
        <v>1396.9344335706892</v>
      </c>
      <c r="S258" s="10">
        <f>M258*PRODUCT($O$17:S$17)</f>
        <v>1409.5068434728253</v>
      </c>
      <c r="T258" s="2"/>
      <c r="U258" s="10">
        <f t="shared" si="23"/>
        <v>38756.752884265756</v>
      </c>
      <c r="V258" s="10">
        <f t="shared" si="27"/>
        <v>37733.438619514527</v>
      </c>
      <c r="W258" s="10">
        <f t="shared" si="27"/>
        <v>36688.565401014152</v>
      </c>
      <c r="X258" s="10">
        <f t="shared" si="27"/>
        <v>35621.828056052582</v>
      </c>
      <c r="Y258" s="10">
        <f t="shared" si="27"/>
        <v>34532.917665084227</v>
      </c>
    </row>
    <row r="259" spans="1:25" s="5" customFormat="1" x14ac:dyDescent="0.2">
      <c r="A259" s="2"/>
      <c r="B259" s="30">
        <f>'3) Input geactiveerde inflatie'!B246</f>
        <v>234</v>
      </c>
      <c r="C259" s="30">
        <f>'3) Input geactiveerde inflatie'!D246</f>
        <v>-40.009907136534594</v>
      </c>
      <c r="D259" s="10">
        <f t="shared" si="24"/>
        <v>-20.004953568267297</v>
      </c>
      <c r="E259" s="40">
        <f>'3) Input geactiveerde inflatie'!E246</f>
        <v>19.5</v>
      </c>
      <c r="F259" s="52">
        <f>'3) Input geactiveerde inflatie'!F246</f>
        <v>2041</v>
      </c>
      <c r="G259" s="2"/>
      <c r="H259" s="54"/>
      <c r="I259" s="10">
        <f>IF(AND($F259&gt;I$10,$E259&gt;0),$D259/$E259,IF(I$10=$F259,$D259-SUM($G259:G259),0))</f>
        <v>-1.0258950547829382</v>
      </c>
      <c r="J259" s="10">
        <f>IF(AND($F259&gt;J$10,$E259&gt;0),$D259/$E259,IF(J$10=$F259,$D259-SUM($G259:I259),0))</f>
        <v>-1.0258950547829382</v>
      </c>
      <c r="K259" s="10">
        <f>IF(AND($F259&gt;K$10,$E259&gt;0),$D259/$E259,IF(K$10=$F259,$D259-SUM($G259:J259),0))</f>
        <v>-1.0258950547829382</v>
      </c>
      <c r="L259" s="10">
        <f>IF(AND($F259&gt;L$10,$E259&gt;0),$D259/$E259,IF(L$10=$F259,$D259-SUM($G259:K259),0))</f>
        <v>-1.0258950547829382</v>
      </c>
      <c r="M259" s="10">
        <f>IF(AND($F259&gt;M$10,$E259&gt;0),$D259/$E259,IF(M$10=$F259,$D259-SUM($G259:L259),0))</f>
        <v>-1.0258950547829382</v>
      </c>
      <c r="N259" s="2"/>
      <c r="O259" s="10">
        <f>I259*PRODUCT($O$17:O$17)</f>
        <v>-1.0351281102759846</v>
      </c>
      <c r="P259" s="10">
        <f>J259*PRODUCT($O$17:P$17)</f>
        <v>-1.0444442632684683</v>
      </c>
      <c r="Q259" s="10">
        <f>K259*PRODUCT($O$17:Q$17)</f>
        <v>-1.0538442616378842</v>
      </c>
      <c r="R259" s="10">
        <f>L259*PRODUCT($O$17:R$17)</f>
        <v>-1.0633288599926252</v>
      </c>
      <c r="S259" s="10">
        <f>M259*PRODUCT($O$17:S$17)</f>
        <v>-1.0728988197325586</v>
      </c>
      <c r="T259" s="2"/>
      <c r="U259" s="10">
        <f t="shared" si="23"/>
        <v>-19.149870040105718</v>
      </c>
      <c r="V259" s="10">
        <f t="shared" si="27"/>
        <v>-18.2777746071982</v>
      </c>
      <c r="W259" s="10">
        <f t="shared" si="27"/>
        <v>-17.388430317025097</v>
      </c>
      <c r="X259" s="10">
        <f t="shared" si="27"/>
        <v>-16.481597329885695</v>
      </c>
      <c r="Y259" s="10">
        <f t="shared" si="27"/>
        <v>-15.557032886122105</v>
      </c>
    </row>
    <row r="260" spans="1:25" s="5" customFormat="1" x14ac:dyDescent="0.2">
      <c r="A260" s="2"/>
      <c r="B260" s="30">
        <f>'3) Input geactiveerde inflatie'!B247</f>
        <v>235</v>
      </c>
      <c r="C260" s="30">
        <f>'3) Input geactiveerde inflatie'!D247</f>
        <v>7278.1324558607957</v>
      </c>
      <c r="D260" s="10">
        <f t="shared" si="24"/>
        <v>3639.0662279303979</v>
      </c>
      <c r="E260" s="40">
        <f>'3) Input geactiveerde inflatie'!E247</f>
        <v>14.5</v>
      </c>
      <c r="F260" s="52">
        <f>'3) Input geactiveerde inflatie'!F247</f>
        <v>2036</v>
      </c>
      <c r="G260" s="2"/>
      <c r="H260" s="54"/>
      <c r="I260" s="10">
        <f>IF(AND($F260&gt;I$10,$E260&gt;0),$D260/$E260,IF(I$10=$F260,$D260-SUM($G260:G260),0))</f>
        <v>250.97008468485504</v>
      </c>
      <c r="J260" s="10">
        <f>IF(AND($F260&gt;J$10,$E260&gt;0),$D260/$E260,IF(J$10=$F260,$D260-SUM($G260:I260),0))</f>
        <v>250.97008468485504</v>
      </c>
      <c r="K260" s="10">
        <f>IF(AND($F260&gt;K$10,$E260&gt;0),$D260/$E260,IF(K$10=$F260,$D260-SUM($G260:J260),0))</f>
        <v>250.97008468485504</v>
      </c>
      <c r="L260" s="10">
        <f>IF(AND($F260&gt;L$10,$E260&gt;0),$D260/$E260,IF(L$10=$F260,$D260-SUM($G260:K260),0))</f>
        <v>250.97008468485504</v>
      </c>
      <c r="M260" s="10">
        <f>IF(AND($F260&gt;M$10,$E260&gt;0),$D260/$E260,IF(M$10=$F260,$D260-SUM($G260:L260),0))</f>
        <v>250.97008468485504</v>
      </c>
      <c r="N260" s="2"/>
      <c r="O260" s="10">
        <f>I260*PRODUCT($O$17:O$17)</f>
        <v>253.22881544701872</v>
      </c>
      <c r="P260" s="10">
        <f>J260*PRODUCT($O$17:P$17)</f>
        <v>255.50787478604184</v>
      </c>
      <c r="Q260" s="10">
        <f>K260*PRODUCT($O$17:Q$17)</f>
        <v>257.80744565911618</v>
      </c>
      <c r="R260" s="10">
        <f>L260*PRODUCT($O$17:R$17)</f>
        <v>260.1277126700482</v>
      </c>
      <c r="S260" s="10">
        <f>M260*PRODUCT($O$17:S$17)</f>
        <v>262.46886208407858</v>
      </c>
      <c r="T260" s="2"/>
      <c r="U260" s="10">
        <f t="shared" si="23"/>
        <v>3418.5890085347523</v>
      </c>
      <c r="V260" s="10">
        <f t="shared" si="27"/>
        <v>3193.8484348255233</v>
      </c>
      <c r="W260" s="10">
        <f t="shared" si="27"/>
        <v>2964.7856250798363</v>
      </c>
      <c r="X260" s="10">
        <f t="shared" si="27"/>
        <v>2731.3409830355063</v>
      </c>
      <c r="Y260" s="10">
        <f t="shared" si="27"/>
        <v>2493.4541897987469</v>
      </c>
    </row>
    <row r="261" spans="1:25" s="5" customFormat="1" x14ac:dyDescent="0.2">
      <c r="A261" s="2"/>
      <c r="B261" s="30">
        <f>'3) Input geactiveerde inflatie'!B248</f>
        <v>236</v>
      </c>
      <c r="C261" s="30">
        <f>'3) Input geactiveerde inflatie'!D248</f>
        <v>2067.8432006712083</v>
      </c>
      <c r="D261" s="10">
        <f t="shared" si="24"/>
        <v>1033.9216003356041</v>
      </c>
      <c r="E261" s="40">
        <f>'3) Input geactiveerde inflatie'!E248</f>
        <v>9.5</v>
      </c>
      <c r="F261" s="52">
        <f>'3) Input geactiveerde inflatie'!F248</f>
        <v>2031</v>
      </c>
      <c r="G261" s="2"/>
      <c r="H261" s="54"/>
      <c r="I261" s="10">
        <f>IF(AND($F261&gt;I$10,$E261&gt;0),$D261/$E261,IF(I$10=$F261,$D261-SUM($G261:G261),0))</f>
        <v>108.8338526669057</v>
      </c>
      <c r="J261" s="10">
        <f>IF(AND($F261&gt;J$10,$E261&gt;0),$D261/$E261,IF(J$10=$F261,$D261-SUM($G261:I261),0))</f>
        <v>108.8338526669057</v>
      </c>
      <c r="K261" s="10">
        <f>IF(AND($F261&gt;K$10,$E261&gt;0),$D261/$E261,IF(K$10=$F261,$D261-SUM($G261:J261),0))</f>
        <v>108.8338526669057</v>
      </c>
      <c r="L261" s="10">
        <f>IF(AND($F261&gt;L$10,$E261&gt;0),$D261/$E261,IF(L$10=$F261,$D261-SUM($G261:K261),0))</f>
        <v>108.8338526669057</v>
      </c>
      <c r="M261" s="10">
        <f>IF(AND($F261&gt;M$10,$E261&gt;0),$D261/$E261,IF(M$10=$F261,$D261-SUM($G261:L261),0))</f>
        <v>108.8338526669057</v>
      </c>
      <c r="N261" s="2"/>
      <c r="O261" s="10">
        <f>I261*PRODUCT($O$17:O$17)</f>
        <v>109.81335734090784</v>
      </c>
      <c r="P261" s="10">
        <f>J261*PRODUCT($O$17:P$17)</f>
        <v>110.801677556976</v>
      </c>
      <c r="Q261" s="10">
        <f>K261*PRODUCT($O$17:Q$17)</f>
        <v>111.79889265498876</v>
      </c>
      <c r="R261" s="10">
        <f>L261*PRODUCT($O$17:R$17)</f>
        <v>112.80508268888364</v>
      </c>
      <c r="S261" s="10">
        <f>M261*PRODUCT($O$17:S$17)</f>
        <v>113.82032843308359</v>
      </c>
      <c r="T261" s="2"/>
      <c r="U261" s="10">
        <f t="shared" si="23"/>
        <v>933.4135373977166</v>
      </c>
      <c r="V261" s="10">
        <f t="shared" si="27"/>
        <v>831.01258167731999</v>
      </c>
      <c r="W261" s="10">
        <f t="shared" si="27"/>
        <v>726.69280225742705</v>
      </c>
      <c r="X261" s="10">
        <f t="shared" si="27"/>
        <v>620.42795478886012</v>
      </c>
      <c r="Y261" s="10">
        <f t="shared" si="27"/>
        <v>512.19147794887624</v>
      </c>
    </row>
    <row r="262" spans="1:25" s="5" customFormat="1" x14ac:dyDescent="0.2">
      <c r="A262" s="2"/>
      <c r="B262" s="30">
        <f>'3) Input geactiveerde inflatie'!B249</f>
        <v>237</v>
      </c>
      <c r="C262" s="30">
        <f>'3) Input geactiveerde inflatie'!D249</f>
        <v>203583.34577507339</v>
      </c>
      <c r="D262" s="10">
        <f t="shared" si="24"/>
        <v>101791.6728875367</v>
      </c>
      <c r="E262" s="40">
        <f>'3) Input geactiveerde inflatie'!E249</f>
        <v>40.5</v>
      </c>
      <c r="F262" s="52">
        <f>'3) Input geactiveerde inflatie'!F249</f>
        <v>2062</v>
      </c>
      <c r="G262" s="2"/>
      <c r="H262" s="54"/>
      <c r="I262" s="10">
        <f>IF(AND($F262&gt;I$10,$E262&gt;0),$D262/$E262,IF(I$10=$F262,$D262-SUM($G262:G262),0))</f>
        <v>2513.3746391984369</v>
      </c>
      <c r="J262" s="10">
        <f>IF(AND($F262&gt;J$10,$E262&gt;0),$D262/$E262,IF(J$10=$F262,$D262-SUM($G262:I262),0))</f>
        <v>2513.3746391984369</v>
      </c>
      <c r="K262" s="10">
        <f>IF(AND($F262&gt;K$10,$E262&gt;0),$D262/$E262,IF(K$10=$F262,$D262-SUM($G262:J262),0))</f>
        <v>2513.3746391984369</v>
      </c>
      <c r="L262" s="10">
        <f>IF(AND($F262&gt;L$10,$E262&gt;0),$D262/$E262,IF(L$10=$F262,$D262-SUM($G262:K262),0))</f>
        <v>2513.3746391984369</v>
      </c>
      <c r="M262" s="10">
        <f>IF(AND($F262&gt;M$10,$E262&gt;0),$D262/$E262,IF(M$10=$F262,$D262-SUM($G262:L262),0))</f>
        <v>2513.3746391984369</v>
      </c>
      <c r="N262" s="2"/>
      <c r="O262" s="10">
        <f>I262*PRODUCT($O$17:O$17)</f>
        <v>2535.9950109512224</v>
      </c>
      <c r="P262" s="10">
        <f>J262*PRODUCT($O$17:P$17)</f>
        <v>2558.8189660497833</v>
      </c>
      <c r="Q262" s="10">
        <f>K262*PRODUCT($O$17:Q$17)</f>
        <v>2581.8483367442309</v>
      </c>
      <c r="R262" s="10">
        <f>L262*PRODUCT($O$17:R$17)</f>
        <v>2605.0849717749284</v>
      </c>
      <c r="S262" s="10">
        <f>M262*PRODUCT($O$17:S$17)</f>
        <v>2628.5307365209028</v>
      </c>
      <c r="T262" s="2"/>
      <c r="U262" s="10">
        <f t="shared" si="23"/>
        <v>100171.80293257329</v>
      </c>
      <c r="V262" s="10">
        <f t="shared" si="27"/>
        <v>98514.53019291666</v>
      </c>
      <c r="W262" s="10">
        <f t="shared" si="27"/>
        <v>96819.312627908672</v>
      </c>
      <c r="X262" s="10">
        <f t="shared" si="27"/>
        <v>95085.601469784917</v>
      </c>
      <c r="Y262" s="10">
        <f t="shared" si="27"/>
        <v>93312.841146492065</v>
      </c>
    </row>
    <row r="263" spans="1:25" s="5" customFormat="1" x14ac:dyDescent="0.2">
      <c r="A263" s="2"/>
      <c r="B263" s="30">
        <f>'3) Input geactiveerde inflatie'!B250</f>
        <v>238</v>
      </c>
      <c r="C263" s="30">
        <f>'3) Input geactiveerde inflatie'!D250</f>
        <v>59643.359493584605</v>
      </c>
      <c r="D263" s="10">
        <f t="shared" si="24"/>
        <v>29821.679746792302</v>
      </c>
      <c r="E263" s="40">
        <f>'3) Input geactiveerde inflatie'!E250</f>
        <v>30.5</v>
      </c>
      <c r="F263" s="52">
        <f>'3) Input geactiveerde inflatie'!F250</f>
        <v>2052</v>
      </c>
      <c r="G263" s="2"/>
      <c r="H263" s="54"/>
      <c r="I263" s="10">
        <f>IF(AND($F263&gt;I$10,$E263&gt;0),$D263/$E263,IF(I$10=$F263,$D263-SUM($G263:G263),0))</f>
        <v>977.75999169810825</v>
      </c>
      <c r="J263" s="10">
        <f>IF(AND($F263&gt;J$10,$E263&gt;0),$D263/$E263,IF(J$10=$F263,$D263-SUM($G263:I263),0))</f>
        <v>977.75999169810825</v>
      </c>
      <c r="K263" s="10">
        <f>IF(AND($F263&gt;K$10,$E263&gt;0),$D263/$E263,IF(K$10=$F263,$D263-SUM($G263:J263),0))</f>
        <v>977.75999169810825</v>
      </c>
      <c r="L263" s="10">
        <f>IF(AND($F263&gt;L$10,$E263&gt;0),$D263/$E263,IF(L$10=$F263,$D263-SUM($G263:K263),0))</f>
        <v>977.75999169810825</v>
      </c>
      <c r="M263" s="10">
        <f>IF(AND($F263&gt;M$10,$E263&gt;0),$D263/$E263,IF(M$10=$F263,$D263-SUM($G263:L263),0))</f>
        <v>977.75999169810825</v>
      </c>
      <c r="N263" s="2"/>
      <c r="O263" s="10">
        <f>I263*PRODUCT($O$17:O$17)</f>
        <v>986.55983162339112</v>
      </c>
      <c r="P263" s="10">
        <f>J263*PRODUCT($O$17:P$17)</f>
        <v>995.43887010800154</v>
      </c>
      <c r="Q263" s="10">
        <f>K263*PRODUCT($O$17:Q$17)</f>
        <v>1004.3978199389734</v>
      </c>
      <c r="R263" s="10">
        <f>L263*PRODUCT($O$17:R$17)</f>
        <v>1013.437400318424</v>
      </c>
      <c r="S263" s="10">
        <f>M263*PRODUCT($O$17:S$17)</f>
        <v>1022.5583369212898</v>
      </c>
      <c r="T263" s="2"/>
      <c r="U263" s="10">
        <f t="shared" si="23"/>
        <v>29103.515032890038</v>
      </c>
      <c r="V263" s="10">
        <f t="shared" si="27"/>
        <v>28370.007798078044</v>
      </c>
      <c r="W263" s="10">
        <f t="shared" si="27"/>
        <v>27620.940048321769</v>
      </c>
      <c r="X263" s="10">
        <f t="shared" si="27"/>
        <v>26856.091108438239</v>
      </c>
      <c r="Y263" s="10">
        <f t="shared" si="27"/>
        <v>26075.237591492889</v>
      </c>
    </row>
    <row r="264" spans="1:25" s="5" customFormat="1" x14ac:dyDescent="0.2">
      <c r="A264" s="2"/>
      <c r="B264" s="30">
        <f>'3) Input geactiveerde inflatie'!B251</f>
        <v>239</v>
      </c>
      <c r="C264" s="30">
        <f>'3) Input geactiveerde inflatie'!D251</f>
        <v>-24.741688925632957</v>
      </c>
      <c r="D264" s="10">
        <f t="shared" si="24"/>
        <v>-12.370844462816478</v>
      </c>
      <c r="E264" s="40">
        <f>'3) Input geactiveerde inflatie'!E251</f>
        <v>20.5</v>
      </c>
      <c r="F264" s="52">
        <f>'3) Input geactiveerde inflatie'!F251</f>
        <v>2042</v>
      </c>
      <c r="G264" s="2"/>
      <c r="H264" s="54"/>
      <c r="I264" s="10">
        <f>IF(AND($F264&gt;I$10,$E264&gt;0),$D264/$E264,IF(I$10=$F264,$D264-SUM($G264:G264),0))</f>
        <v>-0.60345582745446236</v>
      </c>
      <c r="J264" s="10">
        <f>IF(AND($F264&gt;J$10,$E264&gt;0),$D264/$E264,IF(J$10=$F264,$D264-SUM($G264:I264),0))</f>
        <v>-0.60345582745446236</v>
      </c>
      <c r="K264" s="10">
        <f>IF(AND($F264&gt;K$10,$E264&gt;0),$D264/$E264,IF(K$10=$F264,$D264-SUM($G264:J264),0))</f>
        <v>-0.60345582745446236</v>
      </c>
      <c r="L264" s="10">
        <f>IF(AND($F264&gt;L$10,$E264&gt;0),$D264/$E264,IF(L$10=$F264,$D264-SUM($G264:K264),0))</f>
        <v>-0.60345582745446236</v>
      </c>
      <c r="M264" s="10">
        <f>IF(AND($F264&gt;M$10,$E264&gt;0),$D264/$E264,IF(M$10=$F264,$D264-SUM($G264:L264),0))</f>
        <v>-0.60345582745446236</v>
      </c>
      <c r="N264" s="2"/>
      <c r="O264" s="10">
        <f>I264*PRODUCT($O$17:O$17)</f>
        <v>-0.60888692990155246</v>
      </c>
      <c r="P264" s="10">
        <f>J264*PRODUCT($O$17:P$17)</f>
        <v>-0.61436691227066631</v>
      </c>
      <c r="Q264" s="10">
        <f>K264*PRODUCT($O$17:Q$17)</f>
        <v>-0.61989621448110221</v>
      </c>
      <c r="R264" s="10">
        <f>L264*PRODUCT($O$17:R$17)</f>
        <v>-0.62547528041143208</v>
      </c>
      <c r="S264" s="10">
        <f>M264*PRODUCT($O$17:S$17)</f>
        <v>-0.63110455793513498</v>
      </c>
      <c r="T264" s="2"/>
      <c r="U264" s="10">
        <f t="shared" si="23"/>
        <v>-11.873295133080273</v>
      </c>
      <c r="V264" s="10">
        <f t="shared" si="27"/>
        <v>-11.365787877007328</v>
      </c>
      <c r="W264" s="10">
        <f t="shared" si="27"/>
        <v>-10.84818375341929</v>
      </c>
      <c r="X264" s="10">
        <f t="shared" si="27"/>
        <v>-10.320342126788629</v>
      </c>
      <c r="Y264" s="10">
        <f t="shared" si="27"/>
        <v>-9.7821206479945904</v>
      </c>
    </row>
    <row r="265" spans="1:25" s="5" customFormat="1" x14ac:dyDescent="0.2">
      <c r="A265" s="2"/>
      <c r="B265" s="30">
        <f>'3) Input geactiveerde inflatie'!B252</f>
        <v>240</v>
      </c>
      <c r="C265" s="30">
        <f>'3) Input geactiveerde inflatie'!D252</f>
        <v>-316.54685173343523</v>
      </c>
      <c r="D265" s="10">
        <f t="shared" si="24"/>
        <v>-158.27342586671762</v>
      </c>
      <c r="E265" s="40">
        <f>'3) Input geactiveerde inflatie'!E252</f>
        <v>15.5</v>
      </c>
      <c r="F265" s="52">
        <f>'3) Input geactiveerde inflatie'!F252</f>
        <v>2037</v>
      </c>
      <c r="G265" s="2"/>
      <c r="H265" s="54"/>
      <c r="I265" s="10">
        <f>IF(AND($F265&gt;I$10,$E265&gt;0),$D265/$E265,IF(I$10=$F265,$D265-SUM($G265:G265),0))</f>
        <v>-10.211188765594684</v>
      </c>
      <c r="J265" s="10">
        <f>IF(AND($F265&gt;J$10,$E265&gt;0),$D265/$E265,IF(J$10=$F265,$D265-SUM($G265:I265),0))</f>
        <v>-10.211188765594684</v>
      </c>
      <c r="K265" s="10">
        <f>IF(AND($F265&gt;K$10,$E265&gt;0),$D265/$E265,IF(K$10=$F265,$D265-SUM($G265:J265),0))</f>
        <v>-10.211188765594684</v>
      </c>
      <c r="L265" s="10">
        <f>IF(AND($F265&gt;L$10,$E265&gt;0),$D265/$E265,IF(L$10=$F265,$D265-SUM($G265:K265),0))</f>
        <v>-10.211188765594684</v>
      </c>
      <c r="M265" s="10">
        <f>IF(AND($F265&gt;M$10,$E265&gt;0),$D265/$E265,IF(M$10=$F265,$D265-SUM($G265:L265),0))</f>
        <v>-10.211188765594684</v>
      </c>
      <c r="N265" s="2"/>
      <c r="O265" s="10">
        <f>I265*PRODUCT($O$17:O$17)</f>
        <v>-10.303089464485035</v>
      </c>
      <c r="P265" s="10">
        <f>J265*PRODUCT($O$17:P$17)</f>
        <v>-10.3958172696654</v>
      </c>
      <c r="Q265" s="10">
        <f>K265*PRODUCT($O$17:Q$17)</f>
        <v>-10.489379625092386</v>
      </c>
      <c r="R265" s="10">
        <f>L265*PRODUCT($O$17:R$17)</f>
        <v>-10.583784041718216</v>
      </c>
      <c r="S265" s="10">
        <f>M265*PRODUCT($O$17:S$17)</f>
        <v>-10.679038098093679</v>
      </c>
      <c r="T265" s="2"/>
      <c r="U265" s="10">
        <f t="shared" si="23"/>
        <v>-149.39479723503302</v>
      </c>
      <c r="V265" s="10">
        <f t="shared" si="27"/>
        <v>-140.34353314048292</v>
      </c>
      <c r="W265" s="10">
        <f t="shared" si="27"/>
        <v>-131.11724531365485</v>
      </c>
      <c r="X265" s="10">
        <f t="shared" si="27"/>
        <v>-121.71351647975951</v>
      </c>
      <c r="Y265" s="10">
        <f t="shared" si="27"/>
        <v>-112.12990002998365</v>
      </c>
    </row>
    <row r="266" spans="1:25" s="5" customFormat="1" x14ac:dyDescent="0.2">
      <c r="A266" s="2"/>
      <c r="B266" s="30">
        <f>'3) Input geactiveerde inflatie'!B253</f>
        <v>241</v>
      </c>
      <c r="C266" s="30">
        <f>'3) Input geactiveerde inflatie'!D253</f>
        <v>158445.31419122941</v>
      </c>
      <c r="D266" s="10">
        <f t="shared" si="24"/>
        <v>79222.657095614704</v>
      </c>
      <c r="E266" s="40">
        <f>'3) Input geactiveerde inflatie'!E253</f>
        <v>41.5</v>
      </c>
      <c r="F266" s="52">
        <f>'3) Input geactiveerde inflatie'!F253</f>
        <v>2063</v>
      </c>
      <c r="G266" s="2"/>
      <c r="H266" s="54"/>
      <c r="I266" s="10">
        <f>IF(AND($F266&gt;I$10,$E266&gt;0),$D266/$E266,IF(I$10=$F266,$D266-SUM($G266:G266),0))</f>
        <v>1908.9796890509567</v>
      </c>
      <c r="J266" s="10">
        <f>IF(AND($F266&gt;J$10,$E266&gt;0),$D266/$E266,IF(J$10=$F266,$D266-SUM($G266:I266),0))</f>
        <v>1908.9796890509567</v>
      </c>
      <c r="K266" s="10">
        <f>IF(AND($F266&gt;K$10,$E266&gt;0),$D266/$E266,IF(K$10=$F266,$D266-SUM($G266:J266),0))</f>
        <v>1908.9796890509567</v>
      </c>
      <c r="L266" s="10">
        <f>IF(AND($F266&gt;L$10,$E266&gt;0),$D266/$E266,IF(L$10=$F266,$D266-SUM($G266:K266),0))</f>
        <v>1908.9796890509567</v>
      </c>
      <c r="M266" s="10">
        <f>IF(AND($F266&gt;M$10,$E266&gt;0),$D266/$E266,IF(M$10=$F266,$D266-SUM($G266:L266),0))</f>
        <v>1908.9796890509567</v>
      </c>
      <c r="N266" s="2"/>
      <c r="O266" s="10">
        <f>I266*PRODUCT($O$17:O$17)</f>
        <v>1926.1605062524152</v>
      </c>
      <c r="P266" s="10">
        <f>J266*PRODUCT($O$17:P$17)</f>
        <v>1943.4959508086868</v>
      </c>
      <c r="Q266" s="10">
        <f>K266*PRODUCT($O$17:Q$17)</f>
        <v>1960.9874143659645</v>
      </c>
      <c r="R266" s="10">
        <f>L266*PRODUCT($O$17:R$17)</f>
        <v>1978.636301095258</v>
      </c>
      <c r="S266" s="10">
        <f>M266*PRODUCT($O$17:S$17)</f>
        <v>1996.4440278051152</v>
      </c>
      <c r="T266" s="2"/>
      <c r="U266" s="10">
        <f t="shared" si="23"/>
        <v>78009.500503222807</v>
      </c>
      <c r="V266" s="10">
        <f t="shared" si="27"/>
        <v>76768.090056943111</v>
      </c>
      <c r="W266" s="10">
        <f t="shared" si="27"/>
        <v>75498.015453089625</v>
      </c>
      <c r="X266" s="10">
        <f t="shared" si="27"/>
        <v>74198.861291072157</v>
      </c>
      <c r="Y266" s="10">
        <f t="shared" si="27"/>
        <v>72870.207014886677</v>
      </c>
    </row>
    <row r="267" spans="1:25" s="5" customFormat="1" x14ac:dyDescent="0.2">
      <c r="A267" s="2"/>
      <c r="B267" s="30">
        <f>'3) Input geactiveerde inflatie'!B254</f>
        <v>242</v>
      </c>
      <c r="C267" s="30">
        <f>'3) Input geactiveerde inflatie'!D254</f>
        <v>62624.335925523308</v>
      </c>
      <c r="D267" s="10">
        <f t="shared" si="24"/>
        <v>31312.167962761654</v>
      </c>
      <c r="E267" s="40">
        <f>'3) Input geactiveerde inflatie'!E254</f>
        <v>31.5</v>
      </c>
      <c r="F267" s="52">
        <f>'3) Input geactiveerde inflatie'!F254</f>
        <v>2053</v>
      </c>
      <c r="G267" s="2"/>
      <c r="H267" s="54"/>
      <c r="I267" s="10">
        <f>IF(AND($F267&gt;I$10,$E267&gt;0),$D267/$E267,IF(I$10=$F267,$D267-SUM($G267:G267),0))</f>
        <v>994.03707818290968</v>
      </c>
      <c r="J267" s="10">
        <f>IF(AND($F267&gt;J$10,$E267&gt;0),$D267/$E267,IF(J$10=$F267,$D267-SUM($G267:I267),0))</f>
        <v>994.03707818290968</v>
      </c>
      <c r="K267" s="10">
        <f>IF(AND($F267&gt;K$10,$E267&gt;0),$D267/$E267,IF(K$10=$F267,$D267-SUM($G267:J267),0))</f>
        <v>994.03707818290968</v>
      </c>
      <c r="L267" s="10">
        <f>IF(AND($F267&gt;L$10,$E267&gt;0),$D267/$E267,IF(L$10=$F267,$D267-SUM($G267:K267),0))</f>
        <v>994.03707818290968</v>
      </c>
      <c r="M267" s="10">
        <f>IF(AND($F267&gt;M$10,$E267&gt;0),$D267/$E267,IF(M$10=$F267,$D267-SUM($G267:L267),0))</f>
        <v>994.03707818290968</v>
      </c>
      <c r="N267" s="2"/>
      <c r="O267" s="10">
        <f>I267*PRODUCT($O$17:O$17)</f>
        <v>1002.9834118865558</v>
      </c>
      <c r="P267" s="10">
        <f>J267*PRODUCT($O$17:P$17)</f>
        <v>1012.0102625935347</v>
      </c>
      <c r="Q267" s="10">
        <f>K267*PRODUCT($O$17:Q$17)</f>
        <v>1021.1183549568763</v>
      </c>
      <c r="R267" s="10">
        <f>L267*PRODUCT($O$17:R$17)</f>
        <v>1030.308420151488</v>
      </c>
      <c r="S267" s="10">
        <f>M267*PRODUCT($O$17:S$17)</f>
        <v>1039.5811959328514</v>
      </c>
      <c r="T267" s="2"/>
      <c r="U267" s="10">
        <f t="shared" si="23"/>
        <v>30590.99406253995</v>
      </c>
      <c r="V267" s="10">
        <f t="shared" ref="V267:Y282" si="28">U267*P$17-P267</f>
        <v>29854.302746509271</v>
      </c>
      <c r="W267" s="10">
        <f t="shared" si="28"/>
        <v>29101.873116270974</v>
      </c>
      <c r="X267" s="10">
        <f t="shared" si="28"/>
        <v>28333.481554165923</v>
      </c>
      <c r="Y267" s="10">
        <f t="shared" si="28"/>
        <v>27548.901692220559</v>
      </c>
    </row>
    <row r="268" spans="1:25" s="5" customFormat="1" x14ac:dyDescent="0.2">
      <c r="A268" s="2"/>
      <c r="B268" s="30">
        <f>'3) Input geactiveerde inflatie'!B255</f>
        <v>243</v>
      </c>
      <c r="C268" s="30">
        <f>'3) Input geactiveerde inflatie'!D255</f>
        <v>20.063989994042458</v>
      </c>
      <c r="D268" s="10">
        <f t="shared" si="24"/>
        <v>10.031994997021229</v>
      </c>
      <c r="E268" s="40">
        <f>'3) Input geactiveerde inflatie'!E255</f>
        <v>21.5</v>
      </c>
      <c r="F268" s="52">
        <f>'3) Input geactiveerde inflatie'!F255</f>
        <v>2043</v>
      </c>
      <c r="G268" s="2"/>
      <c r="H268" s="54"/>
      <c r="I268" s="10">
        <f>IF(AND($F268&gt;I$10,$E268&gt;0),$D268/$E268,IF(I$10=$F268,$D268-SUM($G268:G268),0))</f>
        <v>0.46660441846610368</v>
      </c>
      <c r="J268" s="10">
        <f>IF(AND($F268&gt;J$10,$E268&gt;0),$D268/$E268,IF(J$10=$F268,$D268-SUM($G268:I268),0))</f>
        <v>0.46660441846610368</v>
      </c>
      <c r="K268" s="10">
        <f>IF(AND($F268&gt;K$10,$E268&gt;0),$D268/$E268,IF(K$10=$F268,$D268-SUM($G268:J268),0))</f>
        <v>0.46660441846610368</v>
      </c>
      <c r="L268" s="10">
        <f>IF(AND($F268&gt;L$10,$E268&gt;0),$D268/$E268,IF(L$10=$F268,$D268-SUM($G268:K268),0))</f>
        <v>0.46660441846610368</v>
      </c>
      <c r="M268" s="10">
        <f>IF(AND($F268&gt;M$10,$E268&gt;0),$D268/$E268,IF(M$10=$F268,$D268-SUM($G268:L268),0))</f>
        <v>0.46660441846610368</v>
      </c>
      <c r="N268" s="2"/>
      <c r="O268" s="10">
        <f>I268*PRODUCT($O$17:O$17)</f>
        <v>0.47080385823229859</v>
      </c>
      <c r="P268" s="10">
        <f>J268*PRODUCT($O$17:P$17)</f>
        <v>0.47504109295638919</v>
      </c>
      <c r="Q268" s="10">
        <f>K268*PRODUCT($O$17:Q$17)</f>
        <v>0.47931646279299661</v>
      </c>
      <c r="R268" s="10">
        <f>L268*PRODUCT($O$17:R$17)</f>
        <v>0.48363031095813352</v>
      </c>
      <c r="S268" s="10">
        <f>M268*PRODUCT($O$17:S$17)</f>
        <v>0.48798298375675669</v>
      </c>
      <c r="T268" s="2"/>
      <c r="U268" s="10">
        <f t="shared" si="23"/>
        <v>9.6514790937621218</v>
      </c>
      <c r="V268" s="10">
        <f t="shared" si="28"/>
        <v>9.2633013126495918</v>
      </c>
      <c r="W268" s="10">
        <f t="shared" si="28"/>
        <v>8.8673545616704406</v>
      </c>
      <c r="X268" s="10">
        <f t="shared" si="28"/>
        <v>8.4635304417673396</v>
      </c>
      <c r="Y268" s="10">
        <f t="shared" si="28"/>
        <v>8.051719231986489</v>
      </c>
    </row>
    <row r="269" spans="1:25" s="5" customFormat="1" x14ac:dyDescent="0.2">
      <c r="A269" s="2"/>
      <c r="B269" s="30">
        <f>'3) Input geactiveerde inflatie'!B256</f>
        <v>244</v>
      </c>
      <c r="C269" s="30">
        <f>'3) Input geactiveerde inflatie'!D256</f>
        <v>3149.2726362693938</v>
      </c>
      <c r="D269" s="10">
        <f t="shared" si="24"/>
        <v>1574.6363181346969</v>
      </c>
      <c r="E269" s="40">
        <f>'3) Input geactiveerde inflatie'!E256</f>
        <v>16.5</v>
      </c>
      <c r="F269" s="52">
        <f>'3) Input geactiveerde inflatie'!F256</f>
        <v>2038</v>
      </c>
      <c r="G269" s="2"/>
      <c r="H269" s="54"/>
      <c r="I269" s="10">
        <f>IF(AND($F269&gt;I$10,$E269&gt;0),$D269/$E269,IF(I$10=$F269,$D269-SUM($G269:G269),0))</f>
        <v>95.432504129375573</v>
      </c>
      <c r="J269" s="10">
        <f>IF(AND($F269&gt;J$10,$E269&gt;0),$D269/$E269,IF(J$10=$F269,$D269-SUM($G269:I269),0))</f>
        <v>95.432504129375573</v>
      </c>
      <c r="K269" s="10">
        <f>IF(AND($F269&gt;K$10,$E269&gt;0),$D269/$E269,IF(K$10=$F269,$D269-SUM($G269:J269),0))</f>
        <v>95.432504129375573</v>
      </c>
      <c r="L269" s="10">
        <f>IF(AND($F269&gt;L$10,$E269&gt;0),$D269/$E269,IF(L$10=$F269,$D269-SUM($G269:K269),0))</f>
        <v>95.432504129375573</v>
      </c>
      <c r="M269" s="10">
        <f>IF(AND($F269&gt;M$10,$E269&gt;0),$D269/$E269,IF(M$10=$F269,$D269-SUM($G269:L269),0))</f>
        <v>95.432504129375573</v>
      </c>
      <c r="N269" s="2"/>
      <c r="O269" s="10">
        <f>I269*PRODUCT($O$17:O$17)</f>
        <v>96.291396666539939</v>
      </c>
      <c r="P269" s="10">
        <f>J269*PRODUCT($O$17:P$17)</f>
        <v>97.158019236538792</v>
      </c>
      <c r="Q269" s="10">
        <f>K269*PRODUCT($O$17:Q$17)</f>
        <v>98.032441409667626</v>
      </c>
      <c r="R269" s="10">
        <f>L269*PRODUCT($O$17:R$17)</f>
        <v>98.914733382354612</v>
      </c>
      <c r="S269" s="10">
        <f>M269*PRODUCT($O$17:S$17)</f>
        <v>99.804965982795807</v>
      </c>
      <c r="T269" s="2"/>
      <c r="U269" s="10">
        <f t="shared" si="23"/>
        <v>1492.5166483313692</v>
      </c>
      <c r="V269" s="10">
        <f t="shared" si="28"/>
        <v>1408.7912789298125</v>
      </c>
      <c r="W269" s="10">
        <f t="shared" si="28"/>
        <v>1323.437959030513</v>
      </c>
      <c r="X269" s="10">
        <f t="shared" si="28"/>
        <v>1236.4341672794328</v>
      </c>
      <c r="Y269" s="10">
        <f t="shared" si="28"/>
        <v>1147.7571088021518</v>
      </c>
    </row>
    <row r="270" spans="1:25" s="5" customFormat="1" x14ac:dyDescent="0.2">
      <c r="A270" s="2"/>
      <c r="B270" s="30">
        <f>'3) Input geactiveerde inflatie'!B257</f>
        <v>245</v>
      </c>
      <c r="C270" s="30">
        <f>'3) Input geactiveerde inflatie'!D257</f>
        <v>568.02584463939638</v>
      </c>
      <c r="D270" s="10">
        <f t="shared" si="24"/>
        <v>284.01292231969819</v>
      </c>
      <c r="E270" s="40">
        <f>'3) Input geactiveerde inflatie'!E257</f>
        <v>11.5</v>
      </c>
      <c r="F270" s="52">
        <f>'3) Input geactiveerde inflatie'!F257</f>
        <v>2033</v>
      </c>
      <c r="G270" s="2"/>
      <c r="H270" s="54"/>
      <c r="I270" s="10">
        <f>IF(AND($F270&gt;I$10,$E270&gt;0),$D270/$E270,IF(I$10=$F270,$D270-SUM($G270:G270),0))</f>
        <v>24.696775853886798</v>
      </c>
      <c r="J270" s="10">
        <f>IF(AND($F270&gt;J$10,$E270&gt;0),$D270/$E270,IF(J$10=$F270,$D270-SUM($G270:I270),0))</f>
        <v>24.696775853886798</v>
      </c>
      <c r="K270" s="10">
        <f>IF(AND($F270&gt;K$10,$E270&gt;0),$D270/$E270,IF(K$10=$F270,$D270-SUM($G270:J270),0))</f>
        <v>24.696775853886798</v>
      </c>
      <c r="L270" s="10">
        <f>IF(AND($F270&gt;L$10,$E270&gt;0),$D270/$E270,IF(L$10=$F270,$D270-SUM($G270:K270),0))</f>
        <v>24.696775853886798</v>
      </c>
      <c r="M270" s="10">
        <f>IF(AND($F270&gt;M$10,$E270&gt;0),$D270/$E270,IF(M$10=$F270,$D270-SUM($G270:L270),0))</f>
        <v>24.696775853886798</v>
      </c>
      <c r="N270" s="2"/>
      <c r="O270" s="10">
        <f>I270*PRODUCT($O$17:O$17)</f>
        <v>24.919046836571777</v>
      </c>
      <c r="P270" s="10">
        <f>J270*PRODUCT($O$17:P$17)</f>
        <v>25.143318258100919</v>
      </c>
      <c r="Q270" s="10">
        <f>K270*PRODUCT($O$17:Q$17)</f>
        <v>25.369608122423823</v>
      </c>
      <c r="R270" s="10">
        <f>L270*PRODUCT($O$17:R$17)</f>
        <v>25.597934595525636</v>
      </c>
      <c r="S270" s="10">
        <f>M270*PRODUCT($O$17:S$17)</f>
        <v>25.828316006885363</v>
      </c>
      <c r="T270" s="2"/>
      <c r="U270" s="10">
        <f t="shared" si="23"/>
        <v>261.64999178400365</v>
      </c>
      <c r="V270" s="10">
        <f t="shared" si="28"/>
        <v>238.86152345195876</v>
      </c>
      <c r="W270" s="10">
        <f t="shared" si="28"/>
        <v>215.64166904060255</v>
      </c>
      <c r="X270" s="10">
        <f t="shared" si="28"/>
        <v>191.98450946644232</v>
      </c>
      <c r="Y270" s="10">
        <f t="shared" si="28"/>
        <v>167.88405404475492</v>
      </c>
    </row>
    <row r="271" spans="1:25" s="5" customFormat="1" x14ac:dyDescent="0.2">
      <c r="A271" s="2"/>
      <c r="B271" s="30">
        <f>'3) Input geactiveerde inflatie'!B258</f>
        <v>246</v>
      </c>
      <c r="C271" s="30">
        <f>'3) Input geactiveerde inflatie'!D258</f>
        <v>135625.65169676091</v>
      </c>
      <c r="D271" s="10">
        <f t="shared" si="24"/>
        <v>67812.825848380453</v>
      </c>
      <c r="E271" s="40">
        <f>'3) Input geactiveerde inflatie'!E258</f>
        <v>42.5</v>
      </c>
      <c r="F271" s="52">
        <f>'3) Input geactiveerde inflatie'!F258</f>
        <v>2064</v>
      </c>
      <c r="G271" s="2"/>
      <c r="H271" s="54"/>
      <c r="I271" s="10">
        <f>IF(AND($F271&gt;I$10,$E271&gt;0),$D271/$E271,IF(I$10=$F271,$D271-SUM($G271:G271),0))</f>
        <v>1595.5959023148341</v>
      </c>
      <c r="J271" s="10">
        <f>IF(AND($F271&gt;J$10,$E271&gt;0),$D271/$E271,IF(J$10=$F271,$D271-SUM($G271:I271),0))</f>
        <v>1595.5959023148341</v>
      </c>
      <c r="K271" s="10">
        <f>IF(AND($F271&gt;K$10,$E271&gt;0),$D271/$E271,IF(K$10=$F271,$D271-SUM($G271:J271),0))</f>
        <v>1595.5959023148341</v>
      </c>
      <c r="L271" s="10">
        <f>IF(AND($F271&gt;L$10,$E271&gt;0),$D271/$E271,IF(L$10=$F271,$D271-SUM($G271:K271),0))</f>
        <v>1595.5959023148341</v>
      </c>
      <c r="M271" s="10">
        <f>IF(AND($F271&gt;M$10,$E271&gt;0),$D271/$E271,IF(M$10=$F271,$D271-SUM($G271:L271),0))</f>
        <v>1595.5959023148341</v>
      </c>
      <c r="N271" s="2"/>
      <c r="O271" s="10">
        <f>I271*PRODUCT($O$17:O$17)</f>
        <v>1609.9562654356675</v>
      </c>
      <c r="P271" s="10">
        <f>J271*PRODUCT($O$17:P$17)</f>
        <v>1624.4458718245883</v>
      </c>
      <c r="Q271" s="10">
        <f>K271*PRODUCT($O$17:Q$17)</f>
        <v>1639.0658846710094</v>
      </c>
      <c r="R271" s="10">
        <f>L271*PRODUCT($O$17:R$17)</f>
        <v>1653.8174776330482</v>
      </c>
      <c r="S271" s="10">
        <f>M271*PRODUCT($O$17:S$17)</f>
        <v>1668.7018349317455</v>
      </c>
      <c r="T271" s="2"/>
      <c r="U271" s="10">
        <f t="shared" si="23"/>
        <v>66813.185015580195</v>
      </c>
      <c r="V271" s="10">
        <f t="shared" si="28"/>
        <v>65790.057808895828</v>
      </c>
      <c r="W271" s="10">
        <f t="shared" si="28"/>
        <v>64743.102444504875</v>
      </c>
      <c r="X271" s="10">
        <f t="shared" si="28"/>
        <v>63671.972888872362</v>
      </c>
      <c r="Y271" s="10">
        <f t="shared" si="28"/>
        <v>62576.318809940465</v>
      </c>
    </row>
    <row r="272" spans="1:25" s="5" customFormat="1" x14ac:dyDescent="0.2">
      <c r="A272" s="2"/>
      <c r="B272" s="30">
        <f>'3) Input geactiveerde inflatie'!B259</f>
        <v>247</v>
      </c>
      <c r="C272" s="30">
        <f>'3) Input geactiveerde inflatie'!D259</f>
        <v>28778.952789195289</v>
      </c>
      <c r="D272" s="10">
        <f t="shared" si="24"/>
        <v>14389.476394597645</v>
      </c>
      <c r="E272" s="40">
        <f>'3) Input geactiveerde inflatie'!E259</f>
        <v>32.5</v>
      </c>
      <c r="F272" s="52">
        <f>'3) Input geactiveerde inflatie'!F259</f>
        <v>2054</v>
      </c>
      <c r="G272" s="2"/>
      <c r="H272" s="54"/>
      <c r="I272" s="10">
        <f>IF(AND($F272&gt;I$10,$E272&gt;0),$D272/$E272,IF(I$10=$F272,$D272-SUM($G272:G272),0))</f>
        <v>442.75311983377367</v>
      </c>
      <c r="J272" s="10">
        <f>IF(AND($F272&gt;J$10,$E272&gt;0),$D272/$E272,IF(J$10=$F272,$D272-SUM($G272:I272),0))</f>
        <v>442.75311983377367</v>
      </c>
      <c r="K272" s="10">
        <f>IF(AND($F272&gt;K$10,$E272&gt;0),$D272/$E272,IF(K$10=$F272,$D272-SUM($G272:J272),0))</f>
        <v>442.75311983377367</v>
      </c>
      <c r="L272" s="10">
        <f>IF(AND($F272&gt;L$10,$E272&gt;0),$D272/$E272,IF(L$10=$F272,$D272-SUM($G272:K272),0))</f>
        <v>442.75311983377367</v>
      </c>
      <c r="M272" s="10">
        <f>IF(AND($F272&gt;M$10,$E272&gt;0),$D272/$E272,IF(M$10=$F272,$D272-SUM($G272:L272),0))</f>
        <v>442.75311983377367</v>
      </c>
      <c r="N272" s="2"/>
      <c r="O272" s="10">
        <f>I272*PRODUCT($O$17:O$17)</f>
        <v>446.73789791227756</v>
      </c>
      <c r="P272" s="10">
        <f>J272*PRODUCT($O$17:P$17)</f>
        <v>450.75853899348806</v>
      </c>
      <c r="Q272" s="10">
        <f>K272*PRODUCT($O$17:Q$17)</f>
        <v>454.81536584442932</v>
      </c>
      <c r="R272" s="10">
        <f>L272*PRODUCT($O$17:R$17)</f>
        <v>458.90870413702913</v>
      </c>
      <c r="S272" s="10">
        <f>M272*PRODUCT($O$17:S$17)</f>
        <v>463.03888247426238</v>
      </c>
      <c r="T272" s="2"/>
      <c r="U272" s="10">
        <f t="shared" si="23"/>
        <v>14072.243784236745</v>
      </c>
      <c r="V272" s="10">
        <f t="shared" si="28"/>
        <v>13748.135439301386</v>
      </c>
      <c r="W272" s="10">
        <f t="shared" si="28"/>
        <v>13417.053292410668</v>
      </c>
      <c r="X272" s="10">
        <f t="shared" si="28"/>
        <v>13078.898067905333</v>
      </c>
      <c r="Y272" s="10">
        <f t="shared" si="28"/>
        <v>12733.569268042218</v>
      </c>
    </row>
    <row r="273" spans="1:25" s="5" customFormat="1" x14ac:dyDescent="0.2">
      <c r="A273" s="2"/>
      <c r="B273" s="30">
        <f>'3) Input geactiveerde inflatie'!B260</f>
        <v>248</v>
      </c>
      <c r="C273" s="30">
        <f>'3) Input geactiveerde inflatie'!D260</f>
        <v>125.8879846404443</v>
      </c>
      <c r="D273" s="10">
        <f t="shared" si="24"/>
        <v>62.943992320222151</v>
      </c>
      <c r="E273" s="40">
        <f>'3) Input geactiveerde inflatie'!E260</f>
        <v>22.5</v>
      </c>
      <c r="F273" s="52">
        <f>'3) Input geactiveerde inflatie'!F260</f>
        <v>2044</v>
      </c>
      <c r="G273" s="2"/>
      <c r="H273" s="54"/>
      <c r="I273" s="10">
        <f>IF(AND($F273&gt;I$10,$E273&gt;0),$D273/$E273,IF(I$10=$F273,$D273-SUM($G273:G273),0))</f>
        <v>2.7975107697876513</v>
      </c>
      <c r="J273" s="10">
        <f>IF(AND($F273&gt;J$10,$E273&gt;0),$D273/$E273,IF(J$10=$F273,$D273-SUM($G273:I273),0))</f>
        <v>2.7975107697876513</v>
      </c>
      <c r="K273" s="10">
        <f>IF(AND($F273&gt;K$10,$E273&gt;0),$D273/$E273,IF(K$10=$F273,$D273-SUM($G273:J273),0))</f>
        <v>2.7975107697876513</v>
      </c>
      <c r="L273" s="10">
        <f>IF(AND($F273&gt;L$10,$E273&gt;0),$D273/$E273,IF(L$10=$F273,$D273-SUM($G273:K273),0))</f>
        <v>2.7975107697876513</v>
      </c>
      <c r="M273" s="10">
        <f>IF(AND($F273&gt;M$10,$E273&gt;0),$D273/$E273,IF(M$10=$F273,$D273-SUM($G273:L273),0))</f>
        <v>2.7975107697876513</v>
      </c>
      <c r="N273" s="2"/>
      <c r="O273" s="10">
        <f>I273*PRODUCT($O$17:O$17)</f>
        <v>2.8226883667157399</v>
      </c>
      <c r="P273" s="10">
        <f>J273*PRODUCT($O$17:P$17)</f>
        <v>2.8480925620161814</v>
      </c>
      <c r="Q273" s="10">
        <f>K273*PRODUCT($O$17:Q$17)</f>
        <v>2.8737253950743264</v>
      </c>
      <c r="R273" s="10">
        <f>L273*PRODUCT($O$17:R$17)</f>
        <v>2.8995889236299948</v>
      </c>
      <c r="S273" s="10">
        <f>M273*PRODUCT($O$17:S$17)</f>
        <v>2.9256852239426645</v>
      </c>
      <c r="T273" s="2"/>
      <c r="U273" s="10">
        <f t="shared" si="23"/>
        <v>60.687799884388404</v>
      </c>
      <c r="V273" s="10">
        <f t="shared" si="28"/>
        <v>58.385897521331707</v>
      </c>
      <c r="W273" s="10">
        <f t="shared" si="28"/>
        <v>56.03764520394936</v>
      </c>
      <c r="X273" s="10">
        <f t="shared" si="28"/>
        <v>53.64239508715491</v>
      </c>
      <c r="Y273" s="10">
        <f t="shared" si="28"/>
        <v>51.199491418996637</v>
      </c>
    </row>
    <row r="274" spans="1:25" s="5" customFormat="1" x14ac:dyDescent="0.2">
      <c r="A274" s="2"/>
      <c r="B274" s="30">
        <f>'3) Input geactiveerde inflatie'!B261</f>
        <v>249</v>
      </c>
      <c r="C274" s="30">
        <f>'3) Input geactiveerde inflatie'!D261</f>
        <v>1497.5465195993493</v>
      </c>
      <c r="D274" s="10">
        <f t="shared" si="24"/>
        <v>748.77325979967463</v>
      </c>
      <c r="E274" s="40">
        <f>'3) Input geactiveerde inflatie'!E261</f>
        <v>17.5</v>
      </c>
      <c r="F274" s="52">
        <f>'3) Input geactiveerde inflatie'!F261</f>
        <v>2039</v>
      </c>
      <c r="G274" s="2"/>
      <c r="H274" s="54"/>
      <c r="I274" s="10">
        <f>IF(AND($F274&gt;I$10,$E274&gt;0),$D274/$E274,IF(I$10=$F274,$D274-SUM($G274:G274),0))</f>
        <v>42.787043417124266</v>
      </c>
      <c r="J274" s="10">
        <f>IF(AND($F274&gt;J$10,$E274&gt;0),$D274/$E274,IF(J$10=$F274,$D274-SUM($G274:I274),0))</f>
        <v>42.787043417124266</v>
      </c>
      <c r="K274" s="10">
        <f>IF(AND($F274&gt;K$10,$E274&gt;0),$D274/$E274,IF(K$10=$F274,$D274-SUM($G274:J274),0))</f>
        <v>42.787043417124266</v>
      </c>
      <c r="L274" s="10">
        <f>IF(AND($F274&gt;L$10,$E274&gt;0),$D274/$E274,IF(L$10=$F274,$D274-SUM($G274:K274),0))</f>
        <v>42.787043417124266</v>
      </c>
      <c r="M274" s="10">
        <f>IF(AND($F274&gt;M$10,$E274&gt;0),$D274/$E274,IF(M$10=$F274,$D274-SUM($G274:L274),0))</f>
        <v>42.787043417124266</v>
      </c>
      <c r="N274" s="2"/>
      <c r="O274" s="10">
        <f>I274*PRODUCT($O$17:O$17)</f>
        <v>43.172126807878378</v>
      </c>
      <c r="P274" s="10">
        <f>J274*PRODUCT($O$17:P$17)</f>
        <v>43.560675949149278</v>
      </c>
      <c r="Q274" s="10">
        <f>K274*PRODUCT($O$17:Q$17)</f>
        <v>43.952722032691618</v>
      </c>
      <c r="R274" s="10">
        <f>L274*PRODUCT($O$17:R$17)</f>
        <v>44.348296530985834</v>
      </c>
      <c r="S274" s="10">
        <f>M274*PRODUCT($O$17:S$17)</f>
        <v>44.747431199764705</v>
      </c>
      <c r="T274" s="2"/>
      <c r="U274" s="10">
        <f t="shared" si="23"/>
        <v>712.34009232999324</v>
      </c>
      <c r="V274" s="10">
        <f t="shared" si="28"/>
        <v>675.1904772118138</v>
      </c>
      <c r="W274" s="10">
        <f t="shared" si="28"/>
        <v>637.31446947402844</v>
      </c>
      <c r="X274" s="10">
        <f t="shared" si="28"/>
        <v>598.70200316830881</v>
      </c>
      <c r="Y274" s="10">
        <f t="shared" si="28"/>
        <v>559.34288999705882</v>
      </c>
    </row>
    <row r="275" spans="1:25" s="5" customFormat="1" x14ac:dyDescent="0.2">
      <c r="A275" s="2"/>
      <c r="B275" s="30">
        <f>'3) Input geactiveerde inflatie'!B262</f>
        <v>250</v>
      </c>
      <c r="C275" s="30">
        <f>'3) Input geactiveerde inflatie'!D262</f>
        <v>264.83935987783525</v>
      </c>
      <c r="D275" s="10">
        <f t="shared" si="24"/>
        <v>132.41967993891762</v>
      </c>
      <c r="E275" s="40">
        <f>'3) Input geactiveerde inflatie'!E262</f>
        <v>12.5</v>
      </c>
      <c r="F275" s="52">
        <f>'3) Input geactiveerde inflatie'!F262</f>
        <v>2034</v>
      </c>
      <c r="G275" s="2"/>
      <c r="H275" s="54"/>
      <c r="I275" s="10">
        <f>IF(AND($F275&gt;I$10,$E275&gt;0),$D275/$E275,IF(I$10=$F275,$D275-SUM($G275:G275),0))</f>
        <v>10.593574395113411</v>
      </c>
      <c r="J275" s="10">
        <f>IF(AND($F275&gt;J$10,$E275&gt;0),$D275/$E275,IF(J$10=$F275,$D275-SUM($G275:I275),0))</f>
        <v>10.593574395113411</v>
      </c>
      <c r="K275" s="10">
        <f>IF(AND($F275&gt;K$10,$E275&gt;0),$D275/$E275,IF(K$10=$F275,$D275-SUM($G275:J275),0))</f>
        <v>10.593574395113411</v>
      </c>
      <c r="L275" s="10">
        <f>IF(AND($F275&gt;L$10,$E275&gt;0),$D275/$E275,IF(L$10=$F275,$D275-SUM($G275:K275),0))</f>
        <v>10.593574395113411</v>
      </c>
      <c r="M275" s="10">
        <f>IF(AND($F275&gt;M$10,$E275&gt;0),$D275/$E275,IF(M$10=$F275,$D275-SUM($G275:L275),0))</f>
        <v>10.593574395113411</v>
      </c>
      <c r="N275" s="2"/>
      <c r="O275" s="10">
        <f>I275*PRODUCT($O$17:O$17)</f>
        <v>10.68891656466943</v>
      </c>
      <c r="P275" s="10">
        <f>J275*PRODUCT($O$17:P$17)</f>
        <v>10.785116813751454</v>
      </c>
      <c r="Q275" s="10">
        <f>K275*PRODUCT($O$17:Q$17)</f>
        <v>10.882182865075215</v>
      </c>
      <c r="R275" s="10">
        <f>L275*PRODUCT($O$17:R$17)</f>
        <v>10.980122510860891</v>
      </c>
      <c r="S275" s="10">
        <f>M275*PRODUCT($O$17:S$17)</f>
        <v>11.078943613458637</v>
      </c>
      <c r="T275" s="2"/>
      <c r="U275" s="10">
        <f t="shared" si="23"/>
        <v>122.92254049369845</v>
      </c>
      <c r="V275" s="10">
        <f t="shared" si="28"/>
        <v>113.24372654439027</v>
      </c>
      <c r="W275" s="10">
        <f t="shared" si="28"/>
        <v>103.38073721821456</v>
      </c>
      <c r="X275" s="10">
        <f t="shared" si="28"/>
        <v>93.33104134231759</v>
      </c>
      <c r="Y275" s="10">
        <f t="shared" si="28"/>
        <v>83.092077100939804</v>
      </c>
    </row>
    <row r="276" spans="1:25" s="5" customFormat="1" x14ac:dyDescent="0.2">
      <c r="A276" s="2"/>
      <c r="B276" s="30">
        <f>'3) Input geactiveerde inflatie'!B263</f>
        <v>251</v>
      </c>
      <c r="C276" s="30">
        <f>'3) Input geactiveerde inflatie'!D263</f>
        <v>59074.332855833811</v>
      </c>
      <c r="D276" s="10">
        <f t="shared" si="24"/>
        <v>29537.166427916905</v>
      </c>
      <c r="E276" s="40">
        <f>'3) Input geactiveerde inflatie'!E263</f>
        <v>43.5</v>
      </c>
      <c r="F276" s="52">
        <f>'3) Input geactiveerde inflatie'!F263</f>
        <v>2065</v>
      </c>
      <c r="G276" s="2"/>
      <c r="H276" s="54"/>
      <c r="I276" s="10">
        <f>IF(AND($F276&gt;I$10,$E276&gt;0),$D276/$E276,IF(I$10=$F276,$D276-SUM($G276:G276),0))</f>
        <v>679.01532018199782</v>
      </c>
      <c r="J276" s="10">
        <f>IF(AND($F276&gt;J$10,$E276&gt;0),$D276/$E276,IF(J$10=$F276,$D276-SUM($G276:I276),0))</f>
        <v>679.01532018199782</v>
      </c>
      <c r="K276" s="10">
        <f>IF(AND($F276&gt;K$10,$E276&gt;0),$D276/$E276,IF(K$10=$F276,$D276-SUM($G276:J276),0))</f>
        <v>679.01532018199782</v>
      </c>
      <c r="L276" s="10">
        <f>IF(AND($F276&gt;L$10,$E276&gt;0),$D276/$E276,IF(L$10=$F276,$D276-SUM($G276:K276),0))</f>
        <v>679.01532018199782</v>
      </c>
      <c r="M276" s="10">
        <f>IF(AND($F276&gt;M$10,$E276&gt;0),$D276/$E276,IF(M$10=$F276,$D276-SUM($G276:L276),0))</f>
        <v>679.01532018199782</v>
      </c>
      <c r="N276" s="2"/>
      <c r="O276" s="10">
        <f>I276*PRODUCT($O$17:O$17)</f>
        <v>685.12645806363571</v>
      </c>
      <c r="P276" s="10">
        <f>J276*PRODUCT($O$17:P$17)</f>
        <v>691.29259618620836</v>
      </c>
      <c r="Q276" s="10">
        <f>K276*PRODUCT($O$17:Q$17)</f>
        <v>697.51422955188411</v>
      </c>
      <c r="R276" s="10">
        <f>L276*PRODUCT($O$17:R$17)</f>
        <v>703.79185761785095</v>
      </c>
      <c r="S276" s="10">
        <f>M276*PRODUCT($O$17:S$17)</f>
        <v>710.12598433641165</v>
      </c>
      <c r="T276" s="2"/>
      <c r="U276" s="10">
        <f t="shared" si="23"/>
        <v>29117.874467704522</v>
      </c>
      <c r="V276" s="10">
        <f t="shared" si="28"/>
        <v>28688.64274172765</v>
      </c>
      <c r="W276" s="10">
        <f t="shared" si="28"/>
        <v>28249.326296851312</v>
      </c>
      <c r="X276" s="10">
        <f t="shared" si="28"/>
        <v>27799.778375905116</v>
      </c>
      <c r="Y276" s="10">
        <f t="shared" si="28"/>
        <v>27339.850396951846</v>
      </c>
    </row>
    <row r="277" spans="1:25" s="5" customFormat="1" x14ac:dyDescent="0.2">
      <c r="A277" s="2"/>
      <c r="B277" s="30">
        <f>'3) Input geactiveerde inflatie'!B264</f>
        <v>252</v>
      </c>
      <c r="C277" s="30">
        <f>'3) Input geactiveerde inflatie'!D264</f>
        <v>18260.916064253979</v>
      </c>
      <c r="D277" s="10">
        <f t="shared" si="24"/>
        <v>9130.4580321269896</v>
      </c>
      <c r="E277" s="40">
        <f>'3) Input geactiveerde inflatie'!E264</f>
        <v>33.5</v>
      </c>
      <c r="F277" s="52">
        <f>'3) Input geactiveerde inflatie'!F264</f>
        <v>2055</v>
      </c>
      <c r="G277" s="2"/>
      <c r="H277" s="54"/>
      <c r="I277" s="10">
        <f>IF(AND($F277&gt;I$10,$E277&gt;0),$D277/$E277,IF(I$10=$F277,$D277-SUM($G277:G277),0))</f>
        <v>272.55098603364149</v>
      </c>
      <c r="J277" s="10">
        <f>IF(AND($F277&gt;J$10,$E277&gt;0),$D277/$E277,IF(J$10=$F277,$D277-SUM($G277:I277),0))</f>
        <v>272.55098603364149</v>
      </c>
      <c r="K277" s="10">
        <f>IF(AND($F277&gt;K$10,$E277&gt;0),$D277/$E277,IF(K$10=$F277,$D277-SUM($G277:J277),0))</f>
        <v>272.55098603364149</v>
      </c>
      <c r="L277" s="10">
        <f>IF(AND($F277&gt;L$10,$E277&gt;0),$D277/$E277,IF(L$10=$F277,$D277-SUM($G277:K277),0))</f>
        <v>272.55098603364149</v>
      </c>
      <c r="M277" s="10">
        <f>IF(AND($F277&gt;M$10,$E277&gt;0),$D277/$E277,IF(M$10=$F277,$D277-SUM($G277:L277),0))</f>
        <v>272.55098603364149</v>
      </c>
      <c r="N277" s="2"/>
      <c r="O277" s="10">
        <f>I277*PRODUCT($O$17:O$17)</f>
        <v>275.00394490794423</v>
      </c>
      <c r="P277" s="10">
        <f>J277*PRODUCT($O$17:P$17)</f>
        <v>277.47898041211573</v>
      </c>
      <c r="Q277" s="10">
        <f>K277*PRODUCT($O$17:Q$17)</f>
        <v>279.9762912358247</v>
      </c>
      <c r="R277" s="10">
        <f>L277*PRODUCT($O$17:R$17)</f>
        <v>282.49607785694707</v>
      </c>
      <c r="S277" s="10">
        <f>M277*PRODUCT($O$17:S$17)</f>
        <v>285.03854255765958</v>
      </c>
      <c r="T277" s="2"/>
      <c r="U277" s="10">
        <f t="shared" si="23"/>
        <v>8937.628209508186</v>
      </c>
      <c r="V277" s="10">
        <f t="shared" si="28"/>
        <v>8740.5878829816429</v>
      </c>
      <c r="W277" s="10">
        <f t="shared" si="28"/>
        <v>8539.2768826926513</v>
      </c>
      <c r="X277" s="10">
        <f t="shared" si="28"/>
        <v>8333.6342967799374</v>
      </c>
      <c r="Y277" s="10">
        <f t="shared" si="28"/>
        <v>8123.5984628932956</v>
      </c>
    </row>
    <row r="278" spans="1:25" s="5" customFormat="1" x14ac:dyDescent="0.2">
      <c r="A278" s="2"/>
      <c r="B278" s="30">
        <f>'3) Input geactiveerde inflatie'!B265</f>
        <v>253</v>
      </c>
      <c r="C278" s="30">
        <f>'3) Input geactiveerde inflatie'!D265</f>
        <v>75.844299071190107</v>
      </c>
      <c r="D278" s="10">
        <f t="shared" si="24"/>
        <v>37.922149535595054</v>
      </c>
      <c r="E278" s="40">
        <f>'3) Input geactiveerde inflatie'!E265</f>
        <v>23.5</v>
      </c>
      <c r="F278" s="52">
        <f>'3) Input geactiveerde inflatie'!F265</f>
        <v>2045</v>
      </c>
      <c r="G278" s="2"/>
      <c r="H278" s="54"/>
      <c r="I278" s="10">
        <f>IF(AND($F278&gt;I$10,$E278&gt;0),$D278/$E278,IF(I$10=$F278,$D278-SUM($G278:G278),0))</f>
        <v>1.6137084908763852</v>
      </c>
      <c r="J278" s="10">
        <f>IF(AND($F278&gt;J$10,$E278&gt;0),$D278/$E278,IF(J$10=$F278,$D278-SUM($G278:I278),0))</f>
        <v>1.6137084908763852</v>
      </c>
      <c r="K278" s="10">
        <f>IF(AND($F278&gt;K$10,$E278&gt;0),$D278/$E278,IF(K$10=$F278,$D278-SUM($G278:J278),0))</f>
        <v>1.6137084908763852</v>
      </c>
      <c r="L278" s="10">
        <f>IF(AND($F278&gt;L$10,$E278&gt;0),$D278/$E278,IF(L$10=$F278,$D278-SUM($G278:K278),0))</f>
        <v>1.6137084908763852</v>
      </c>
      <c r="M278" s="10">
        <f>IF(AND($F278&gt;M$10,$E278&gt;0),$D278/$E278,IF(M$10=$F278,$D278-SUM($G278:L278),0))</f>
        <v>1.6137084908763852</v>
      </c>
      <c r="N278" s="2"/>
      <c r="O278" s="10">
        <f>I278*PRODUCT($O$17:O$17)</f>
        <v>1.6282318672942726</v>
      </c>
      <c r="P278" s="10">
        <f>J278*PRODUCT($O$17:P$17)</f>
        <v>1.6428859540999208</v>
      </c>
      <c r="Q278" s="10">
        <f>K278*PRODUCT($O$17:Q$17)</f>
        <v>1.6576719276868199</v>
      </c>
      <c r="R278" s="10">
        <f>L278*PRODUCT($O$17:R$17)</f>
        <v>1.6725909750360008</v>
      </c>
      <c r="S278" s="10">
        <f>M278*PRODUCT($O$17:S$17)</f>
        <v>1.6876442938113247</v>
      </c>
      <c r="T278" s="2"/>
      <c r="U278" s="10">
        <f t="shared" si="23"/>
        <v>36.635217014121132</v>
      </c>
      <c r="V278" s="10">
        <f t="shared" si="28"/>
        <v>35.322048013148297</v>
      </c>
      <c r="W278" s="10">
        <f t="shared" si="28"/>
        <v>33.98227451757981</v>
      </c>
      <c r="X278" s="10">
        <f t="shared" si="28"/>
        <v>32.615524013202027</v>
      </c>
      <c r="Y278" s="10">
        <f t="shared" si="28"/>
        <v>31.221419435509517</v>
      </c>
    </row>
    <row r="279" spans="1:25" s="5" customFormat="1" x14ac:dyDescent="0.2">
      <c r="A279" s="2"/>
      <c r="B279" s="30">
        <f>'3) Input geactiveerde inflatie'!B266</f>
        <v>254</v>
      </c>
      <c r="C279" s="30">
        <f>'3) Input geactiveerde inflatie'!D266</f>
        <v>446.57029438219615</v>
      </c>
      <c r="D279" s="10">
        <f t="shared" si="24"/>
        <v>223.28514719109808</v>
      </c>
      <c r="E279" s="40">
        <f>'3) Input geactiveerde inflatie'!E266</f>
        <v>18.5</v>
      </c>
      <c r="F279" s="52">
        <f>'3) Input geactiveerde inflatie'!F266</f>
        <v>2040</v>
      </c>
      <c r="G279" s="2"/>
      <c r="H279" s="54"/>
      <c r="I279" s="10">
        <f>IF(AND($F279&gt;I$10,$E279&gt;0),$D279/$E279,IF(I$10=$F279,$D279-SUM($G279:G279),0))</f>
        <v>12.069467415735032</v>
      </c>
      <c r="J279" s="10">
        <f>IF(AND($F279&gt;J$10,$E279&gt;0),$D279/$E279,IF(J$10=$F279,$D279-SUM($G279:I279),0))</f>
        <v>12.069467415735032</v>
      </c>
      <c r="K279" s="10">
        <f>IF(AND($F279&gt;K$10,$E279&gt;0),$D279/$E279,IF(K$10=$F279,$D279-SUM($G279:J279),0))</f>
        <v>12.069467415735032</v>
      </c>
      <c r="L279" s="10">
        <f>IF(AND($F279&gt;L$10,$E279&gt;0),$D279/$E279,IF(L$10=$F279,$D279-SUM($G279:K279),0))</f>
        <v>12.069467415735032</v>
      </c>
      <c r="M279" s="10">
        <f>IF(AND($F279&gt;M$10,$E279&gt;0),$D279/$E279,IF(M$10=$F279,$D279-SUM($G279:L279),0))</f>
        <v>12.069467415735032</v>
      </c>
      <c r="N279" s="2"/>
      <c r="O279" s="10">
        <f>I279*PRODUCT($O$17:O$17)</f>
        <v>12.178092622476646</v>
      </c>
      <c r="P279" s="10">
        <f>J279*PRODUCT($O$17:P$17)</f>
        <v>12.287695456078934</v>
      </c>
      <c r="Q279" s="10">
        <f>K279*PRODUCT($O$17:Q$17)</f>
        <v>12.398284715183642</v>
      </c>
      <c r="R279" s="10">
        <f>L279*PRODUCT($O$17:R$17)</f>
        <v>12.509869277620293</v>
      </c>
      <c r="S279" s="10">
        <f>M279*PRODUCT($O$17:S$17)</f>
        <v>12.622458101118875</v>
      </c>
      <c r="T279" s="2"/>
      <c r="U279" s="10">
        <f t="shared" si="23"/>
        <v>213.11662089334129</v>
      </c>
      <c r="V279" s="10">
        <f t="shared" si="28"/>
        <v>202.74697502530242</v>
      </c>
      <c r="W279" s="10">
        <f t="shared" si="28"/>
        <v>192.17341308534648</v>
      </c>
      <c r="X279" s="10">
        <f t="shared" si="28"/>
        <v>181.39310452549429</v>
      </c>
      <c r="Y279" s="10">
        <f t="shared" si="28"/>
        <v>170.40318436510486</v>
      </c>
    </row>
    <row r="280" spans="1:25" s="5" customFormat="1" x14ac:dyDescent="0.2">
      <c r="A280" s="2"/>
      <c r="B280" s="30">
        <f>'3) Input geactiveerde inflatie'!B267</f>
        <v>255</v>
      </c>
      <c r="C280" s="30">
        <f>'3) Input geactiveerde inflatie'!D267</f>
        <v>119137.19241081178</v>
      </c>
      <c r="D280" s="10">
        <f t="shared" si="24"/>
        <v>59568.596205405891</v>
      </c>
      <c r="E280" s="40">
        <f>'3) Input geactiveerde inflatie'!E267</f>
        <v>44.5</v>
      </c>
      <c r="F280" s="52">
        <f>'3) Input geactiveerde inflatie'!F267</f>
        <v>2066</v>
      </c>
      <c r="G280" s="2"/>
      <c r="H280" s="54"/>
      <c r="I280" s="10">
        <f>IF(AND($F280&gt;I$10,$E280&gt;0),$D280/$E280,IF(I$10=$F280,$D280-SUM($G280:G280),0))</f>
        <v>1338.6201394473235</v>
      </c>
      <c r="J280" s="10">
        <f>IF(AND($F280&gt;J$10,$E280&gt;0),$D280/$E280,IF(J$10=$F280,$D280-SUM($G280:I280),0))</f>
        <v>1338.6201394473235</v>
      </c>
      <c r="K280" s="10">
        <f>IF(AND($F280&gt;K$10,$E280&gt;0),$D280/$E280,IF(K$10=$F280,$D280-SUM($G280:J280),0))</f>
        <v>1338.6201394473235</v>
      </c>
      <c r="L280" s="10">
        <f>IF(AND($F280&gt;L$10,$E280&gt;0),$D280/$E280,IF(L$10=$F280,$D280-SUM($G280:K280),0))</f>
        <v>1338.6201394473235</v>
      </c>
      <c r="M280" s="10">
        <f>IF(AND($F280&gt;M$10,$E280&gt;0),$D280/$E280,IF(M$10=$F280,$D280-SUM($G280:L280),0))</f>
        <v>1338.6201394473235</v>
      </c>
      <c r="N280" s="2"/>
      <c r="O280" s="10">
        <f>I280*PRODUCT($O$17:O$17)</f>
        <v>1350.6677207023492</v>
      </c>
      <c r="P280" s="10">
        <f>J280*PRODUCT($O$17:P$17)</f>
        <v>1362.8237301886702</v>
      </c>
      <c r="Q280" s="10">
        <f>K280*PRODUCT($O$17:Q$17)</f>
        <v>1375.089143760368</v>
      </c>
      <c r="R280" s="10">
        <f>L280*PRODUCT($O$17:R$17)</f>
        <v>1387.4649460542112</v>
      </c>
      <c r="S280" s="10">
        <f>M280*PRODUCT($O$17:S$17)</f>
        <v>1399.952130568699</v>
      </c>
      <c r="T280" s="2"/>
      <c r="U280" s="10">
        <f t="shared" si="23"/>
        <v>58754.045850552189</v>
      </c>
      <c r="V280" s="10">
        <f t="shared" si="28"/>
        <v>57920.008533018481</v>
      </c>
      <c r="W280" s="10">
        <f t="shared" si="28"/>
        <v>57066.199466055274</v>
      </c>
      <c r="X280" s="10">
        <f t="shared" si="28"/>
        <v>56192.330315195555</v>
      </c>
      <c r="Y280" s="10">
        <f t="shared" si="28"/>
        <v>55298.109157463608</v>
      </c>
    </row>
    <row r="281" spans="1:25" s="5" customFormat="1" x14ac:dyDescent="0.2">
      <c r="A281" s="2"/>
      <c r="B281" s="30">
        <f>'3) Input geactiveerde inflatie'!B268</f>
        <v>256</v>
      </c>
      <c r="C281" s="30">
        <f>'3) Input geactiveerde inflatie'!D268</f>
        <v>23807.252360735438</v>
      </c>
      <c r="D281" s="10">
        <f t="shared" si="24"/>
        <v>11903.626180367719</v>
      </c>
      <c r="E281" s="40">
        <f>'3) Input geactiveerde inflatie'!E268</f>
        <v>34.5</v>
      </c>
      <c r="F281" s="52">
        <f>'3) Input geactiveerde inflatie'!F268</f>
        <v>2056</v>
      </c>
      <c r="G281" s="2"/>
      <c r="H281" s="54"/>
      <c r="I281" s="10">
        <f>IF(AND($F281&gt;I$10,$E281&gt;0),$D281/$E281,IF(I$10=$F281,$D281-SUM($G281:G281),0))</f>
        <v>345.03264290920924</v>
      </c>
      <c r="J281" s="10">
        <f>IF(AND($F281&gt;J$10,$E281&gt;0),$D281/$E281,IF(J$10=$F281,$D281-SUM($G281:I281),0))</f>
        <v>345.03264290920924</v>
      </c>
      <c r="K281" s="10">
        <f>IF(AND($F281&gt;K$10,$E281&gt;0),$D281/$E281,IF(K$10=$F281,$D281-SUM($G281:J281),0))</f>
        <v>345.03264290920924</v>
      </c>
      <c r="L281" s="10">
        <f>IF(AND($F281&gt;L$10,$E281&gt;0),$D281/$E281,IF(L$10=$F281,$D281-SUM($G281:K281),0))</f>
        <v>345.03264290920924</v>
      </c>
      <c r="M281" s="10">
        <f>IF(AND($F281&gt;M$10,$E281&gt;0),$D281/$E281,IF(M$10=$F281,$D281-SUM($G281:L281),0))</f>
        <v>345.03264290920924</v>
      </c>
      <c r="N281" s="2"/>
      <c r="O281" s="10">
        <f>I281*PRODUCT($O$17:O$17)</f>
        <v>348.13793669539211</v>
      </c>
      <c r="P281" s="10">
        <f>J281*PRODUCT($O$17:P$17)</f>
        <v>351.27117812565058</v>
      </c>
      <c r="Q281" s="10">
        <f>K281*PRODUCT($O$17:Q$17)</f>
        <v>354.43261872878139</v>
      </c>
      <c r="R281" s="10">
        <f>L281*PRODUCT($O$17:R$17)</f>
        <v>357.62251229734034</v>
      </c>
      <c r="S281" s="10">
        <f>M281*PRODUCT($O$17:S$17)</f>
        <v>360.84111490801638</v>
      </c>
      <c r="T281" s="2"/>
      <c r="U281" s="10">
        <f t="shared" si="23"/>
        <v>11662.620879295635</v>
      </c>
      <c r="V281" s="10">
        <f t="shared" si="28"/>
        <v>11416.313289083644</v>
      </c>
      <c r="W281" s="10">
        <f t="shared" si="28"/>
        <v>11164.627489956614</v>
      </c>
      <c r="X281" s="10">
        <f t="shared" si="28"/>
        <v>10907.486625068881</v>
      </c>
      <c r="Y281" s="10">
        <f t="shared" si="28"/>
        <v>10644.812889786483</v>
      </c>
    </row>
    <row r="282" spans="1:25" s="5" customFormat="1" x14ac:dyDescent="0.2">
      <c r="A282" s="2"/>
      <c r="B282" s="30">
        <f>'3) Input geactiveerde inflatie'!B269</f>
        <v>257</v>
      </c>
      <c r="C282" s="30">
        <f>'3) Input geactiveerde inflatie'!D269</f>
        <v>60.963737236977408</v>
      </c>
      <c r="D282" s="10">
        <f t="shared" si="24"/>
        <v>30.481868618488704</v>
      </c>
      <c r="E282" s="40">
        <f>'3) Input geactiveerde inflatie'!E269</f>
        <v>24.5</v>
      </c>
      <c r="F282" s="52">
        <f>'3) Input geactiveerde inflatie'!F269</f>
        <v>2046</v>
      </c>
      <c r="G282" s="2"/>
      <c r="H282" s="54"/>
      <c r="I282" s="10">
        <f>IF(AND($F282&gt;I$10,$E282&gt;0),$D282/$E282,IF(I$10=$F282,$D282-SUM($G282:G282),0))</f>
        <v>1.2441579027954572</v>
      </c>
      <c r="J282" s="10">
        <f>IF(AND($F282&gt;J$10,$E282&gt;0),$D282/$E282,IF(J$10=$F282,$D282-SUM($G282:I282),0))</f>
        <v>1.2441579027954572</v>
      </c>
      <c r="K282" s="10">
        <f>IF(AND($F282&gt;K$10,$E282&gt;0),$D282/$E282,IF(K$10=$F282,$D282-SUM($G282:J282),0))</f>
        <v>1.2441579027954572</v>
      </c>
      <c r="L282" s="10">
        <f>IF(AND($F282&gt;L$10,$E282&gt;0),$D282/$E282,IF(L$10=$F282,$D282-SUM($G282:K282),0))</f>
        <v>1.2441579027954572</v>
      </c>
      <c r="M282" s="10">
        <f>IF(AND($F282&gt;M$10,$E282&gt;0),$D282/$E282,IF(M$10=$F282,$D282-SUM($G282:L282),0))</f>
        <v>1.2441579027954572</v>
      </c>
      <c r="N282" s="2"/>
      <c r="O282" s="10">
        <f>I282*PRODUCT($O$17:O$17)</f>
        <v>1.2553553239206163</v>
      </c>
      <c r="P282" s="10">
        <f>J282*PRODUCT($O$17:P$17)</f>
        <v>1.2666535218359016</v>
      </c>
      <c r="Q282" s="10">
        <f>K282*PRODUCT($O$17:Q$17)</f>
        <v>1.2780534035324245</v>
      </c>
      <c r="R282" s="10">
        <f>L282*PRODUCT($O$17:R$17)</f>
        <v>1.2895558841642161</v>
      </c>
      <c r="S282" s="10">
        <f>M282*PRODUCT($O$17:S$17)</f>
        <v>1.3011618871216941</v>
      </c>
      <c r="T282" s="2"/>
      <c r="U282" s="10">
        <f t="shared" ref="U282:U345" si="29">D282*O$17-O282</f>
        <v>29.500850112134486</v>
      </c>
      <c r="V282" s="10">
        <f t="shared" si="28"/>
        <v>28.499704241307793</v>
      </c>
      <c r="W282" s="10">
        <f t="shared" si="28"/>
        <v>27.478148175947133</v>
      </c>
      <c r="X282" s="10">
        <f t="shared" si="28"/>
        <v>26.435895625366438</v>
      </c>
      <c r="Y282" s="10">
        <f t="shared" si="28"/>
        <v>25.372656798873038</v>
      </c>
    </row>
    <row r="283" spans="1:25" s="5" customFormat="1" x14ac:dyDescent="0.2">
      <c r="A283" s="2"/>
      <c r="B283" s="30">
        <f>'3) Input geactiveerde inflatie'!B270</f>
        <v>258</v>
      </c>
      <c r="C283" s="30">
        <f>'3) Input geactiveerde inflatie'!D270</f>
        <v>4687.8743048067481</v>
      </c>
      <c r="D283" s="10">
        <f t="shared" ref="D283:D346" si="30">C283*$F$20</f>
        <v>2343.9371524033741</v>
      </c>
      <c r="E283" s="40">
        <f>'3) Input geactiveerde inflatie'!E270</f>
        <v>19.5</v>
      </c>
      <c r="F283" s="52">
        <f>'3) Input geactiveerde inflatie'!F270</f>
        <v>2041</v>
      </c>
      <c r="G283" s="2"/>
      <c r="H283" s="54"/>
      <c r="I283" s="10">
        <f>IF(AND($F283&gt;I$10,$E283&gt;0),$D283/$E283,IF(I$10=$F283,$D283-SUM($G283:G283),0))</f>
        <v>120.20190525145507</v>
      </c>
      <c r="J283" s="10">
        <f>IF(AND($F283&gt;J$10,$E283&gt;0),$D283/$E283,IF(J$10=$F283,$D283-SUM($G283:I283),0))</f>
        <v>120.20190525145507</v>
      </c>
      <c r="K283" s="10">
        <f>IF(AND($F283&gt;K$10,$E283&gt;0),$D283/$E283,IF(K$10=$F283,$D283-SUM($G283:J283),0))</f>
        <v>120.20190525145507</v>
      </c>
      <c r="L283" s="10">
        <f>IF(AND($F283&gt;L$10,$E283&gt;0),$D283/$E283,IF(L$10=$F283,$D283-SUM($G283:K283),0))</f>
        <v>120.20190525145507</v>
      </c>
      <c r="M283" s="10">
        <f>IF(AND($F283&gt;M$10,$E283&gt;0),$D283/$E283,IF(M$10=$F283,$D283-SUM($G283:L283),0))</f>
        <v>120.20190525145507</v>
      </c>
      <c r="N283" s="2"/>
      <c r="O283" s="10">
        <f>I283*PRODUCT($O$17:O$17)</f>
        <v>121.28372239871815</v>
      </c>
      <c r="P283" s="10">
        <f>J283*PRODUCT($O$17:P$17)</f>
        <v>122.3752759003066</v>
      </c>
      <c r="Q283" s="10">
        <f>K283*PRODUCT($O$17:Q$17)</f>
        <v>123.47665338340934</v>
      </c>
      <c r="R283" s="10">
        <f>L283*PRODUCT($O$17:R$17)</f>
        <v>124.58794326386001</v>
      </c>
      <c r="S283" s="10">
        <f>M283*PRODUCT($O$17:S$17)</f>
        <v>125.70923475323474</v>
      </c>
      <c r="T283" s="2"/>
      <c r="U283" s="10">
        <f t="shared" si="29"/>
        <v>2243.7488643762863</v>
      </c>
      <c r="V283" s="10">
        <f t="shared" ref="V283:Y298" si="31">U283*P$17-P283</f>
        <v>2141.5673282553662</v>
      </c>
      <c r="W283" s="10">
        <f t="shared" si="31"/>
        <v>2037.3647808262551</v>
      </c>
      <c r="X283" s="10">
        <f t="shared" si="31"/>
        <v>1931.1131205898312</v>
      </c>
      <c r="Y283" s="10">
        <f t="shared" si="31"/>
        <v>1822.7839039219048</v>
      </c>
    </row>
    <row r="284" spans="1:25" s="5" customFormat="1" x14ac:dyDescent="0.2">
      <c r="A284" s="2"/>
      <c r="B284" s="30">
        <f>'3) Input geactiveerde inflatie'!B271</f>
        <v>259</v>
      </c>
      <c r="C284" s="30">
        <f>'3) Input geactiveerde inflatie'!D271</f>
        <v>72.88926471734942</v>
      </c>
      <c r="D284" s="10">
        <f t="shared" si="30"/>
        <v>36.44463235867471</v>
      </c>
      <c r="E284" s="40">
        <f>'3) Input geactiveerde inflatie'!E271</f>
        <v>14.5</v>
      </c>
      <c r="F284" s="52">
        <f>'3) Input geactiveerde inflatie'!F271</f>
        <v>2036</v>
      </c>
      <c r="G284" s="2"/>
      <c r="H284" s="54"/>
      <c r="I284" s="10">
        <f>IF(AND($F284&gt;I$10,$E284&gt;0),$D284/$E284,IF(I$10=$F284,$D284-SUM($G284:G284),0))</f>
        <v>2.5134229212879111</v>
      </c>
      <c r="J284" s="10">
        <f>IF(AND($F284&gt;J$10,$E284&gt;0),$D284/$E284,IF(J$10=$F284,$D284-SUM($G284:I284),0))</f>
        <v>2.5134229212879111</v>
      </c>
      <c r="K284" s="10">
        <f>IF(AND($F284&gt;K$10,$E284&gt;0),$D284/$E284,IF(K$10=$F284,$D284-SUM($G284:J284),0))</f>
        <v>2.5134229212879111</v>
      </c>
      <c r="L284" s="10">
        <f>IF(AND($F284&gt;L$10,$E284&gt;0),$D284/$E284,IF(L$10=$F284,$D284-SUM($G284:K284),0))</f>
        <v>2.5134229212879111</v>
      </c>
      <c r="M284" s="10">
        <f>IF(AND($F284&gt;M$10,$E284&gt;0),$D284/$E284,IF(M$10=$F284,$D284-SUM($G284:L284),0))</f>
        <v>2.5134229212879111</v>
      </c>
      <c r="N284" s="2"/>
      <c r="O284" s="10">
        <f>I284*PRODUCT($O$17:O$17)</f>
        <v>2.5360437275795022</v>
      </c>
      <c r="P284" s="10">
        <f>J284*PRODUCT($O$17:P$17)</f>
        <v>2.5588681211277171</v>
      </c>
      <c r="Q284" s="10">
        <f>K284*PRODUCT($O$17:Q$17)</f>
        <v>2.5818979342178663</v>
      </c>
      <c r="R284" s="10">
        <f>L284*PRODUCT($O$17:R$17)</f>
        <v>2.6051350156258266</v>
      </c>
      <c r="S284" s="10">
        <f>M284*PRODUCT($O$17:S$17)</f>
        <v>2.6285812307664589</v>
      </c>
      <c r="T284" s="2"/>
      <c r="U284" s="10">
        <f t="shared" si="29"/>
        <v>34.236590322323273</v>
      </c>
      <c r="V284" s="10">
        <f t="shared" si="31"/>
        <v>31.98585151409646</v>
      </c>
      <c r="W284" s="10">
        <f t="shared" si="31"/>
        <v>29.691826243505457</v>
      </c>
      <c r="X284" s="10">
        <f t="shared" si="31"/>
        <v>27.353917664071176</v>
      </c>
      <c r="Y284" s="10">
        <f t="shared" si="31"/>
        <v>24.971521692281357</v>
      </c>
    </row>
    <row r="285" spans="1:25" s="5" customFormat="1" x14ac:dyDescent="0.2">
      <c r="A285" s="2"/>
      <c r="B285" s="30">
        <f>'3) Input geactiveerde inflatie'!B272</f>
        <v>260</v>
      </c>
      <c r="C285" s="30">
        <f>'3) Input geactiveerde inflatie'!D272</f>
        <v>77014.372012595879</v>
      </c>
      <c r="D285" s="10">
        <f t="shared" si="30"/>
        <v>38507.186006297939</v>
      </c>
      <c r="E285" s="40">
        <f>'3) Input geactiveerde inflatie'!E272</f>
        <v>45.5</v>
      </c>
      <c r="F285" s="52">
        <f>'3) Input geactiveerde inflatie'!F272</f>
        <v>2067</v>
      </c>
      <c r="G285" s="2"/>
      <c r="H285" s="54"/>
      <c r="I285" s="10">
        <f>IF(AND($F285&gt;I$10,$E285&gt;0),$D285/$E285,IF(I$10=$F285,$D285-SUM($G285:G285),0))</f>
        <v>846.31178035819642</v>
      </c>
      <c r="J285" s="10">
        <f>IF(AND($F285&gt;J$10,$E285&gt;0),$D285/$E285,IF(J$10=$F285,$D285-SUM($G285:I285),0))</f>
        <v>846.31178035819642</v>
      </c>
      <c r="K285" s="10">
        <f>IF(AND($F285&gt;K$10,$E285&gt;0),$D285/$E285,IF(K$10=$F285,$D285-SUM($G285:J285),0))</f>
        <v>846.31178035819642</v>
      </c>
      <c r="L285" s="10">
        <f>IF(AND($F285&gt;L$10,$E285&gt;0),$D285/$E285,IF(L$10=$F285,$D285-SUM($G285:K285),0))</f>
        <v>846.31178035819642</v>
      </c>
      <c r="M285" s="10">
        <f>IF(AND($F285&gt;M$10,$E285&gt;0),$D285/$E285,IF(M$10=$F285,$D285-SUM($G285:L285),0))</f>
        <v>846.31178035819642</v>
      </c>
      <c r="N285" s="2"/>
      <c r="O285" s="10">
        <f>I285*PRODUCT($O$17:O$17)</f>
        <v>853.92858638142013</v>
      </c>
      <c r="P285" s="10">
        <f>J285*PRODUCT($O$17:P$17)</f>
        <v>861.6139436588528</v>
      </c>
      <c r="Q285" s="10">
        <f>K285*PRODUCT($O$17:Q$17)</f>
        <v>869.36846915178228</v>
      </c>
      <c r="R285" s="10">
        <f>L285*PRODUCT($O$17:R$17)</f>
        <v>877.19278537414823</v>
      </c>
      <c r="S285" s="10">
        <f>M285*PRODUCT($O$17:S$17)</f>
        <v>885.08752044251548</v>
      </c>
      <c r="T285" s="2"/>
      <c r="U285" s="10">
        <f t="shared" si="29"/>
        <v>37999.822093973198</v>
      </c>
      <c r="V285" s="10">
        <f t="shared" si="31"/>
        <v>37480.206549160095</v>
      </c>
      <c r="W285" s="10">
        <f t="shared" si="31"/>
        <v>36948.159938950746</v>
      </c>
      <c r="X285" s="10">
        <f t="shared" si="31"/>
        <v>36403.500593027151</v>
      </c>
      <c r="Y285" s="10">
        <f t="shared" si="31"/>
        <v>35846.044577921872</v>
      </c>
    </row>
    <row r="286" spans="1:25" s="5" customFormat="1" x14ac:dyDescent="0.2">
      <c r="A286" s="2"/>
      <c r="B286" s="30">
        <f>'3) Input geactiveerde inflatie'!B273</f>
        <v>261</v>
      </c>
      <c r="C286" s="30">
        <f>'3) Input geactiveerde inflatie'!D273</f>
        <v>19565.459629401623</v>
      </c>
      <c r="D286" s="10">
        <f t="shared" si="30"/>
        <v>9782.7298147008114</v>
      </c>
      <c r="E286" s="40">
        <f>'3) Input geactiveerde inflatie'!E273</f>
        <v>35.5</v>
      </c>
      <c r="F286" s="52">
        <f>'3) Input geactiveerde inflatie'!F273</f>
        <v>2057</v>
      </c>
      <c r="G286" s="2"/>
      <c r="H286" s="54"/>
      <c r="I286" s="10">
        <f>IF(AND($F286&gt;I$10,$E286&gt;0),$D286/$E286,IF(I$10=$F286,$D286-SUM($G286:G286),0))</f>
        <v>275.56985393523411</v>
      </c>
      <c r="J286" s="10">
        <f>IF(AND($F286&gt;J$10,$E286&gt;0),$D286/$E286,IF(J$10=$F286,$D286-SUM($G286:I286),0))</f>
        <v>275.56985393523411</v>
      </c>
      <c r="K286" s="10">
        <f>IF(AND($F286&gt;K$10,$E286&gt;0),$D286/$E286,IF(K$10=$F286,$D286-SUM($G286:J286),0))</f>
        <v>275.56985393523411</v>
      </c>
      <c r="L286" s="10">
        <f>IF(AND($F286&gt;L$10,$E286&gt;0),$D286/$E286,IF(L$10=$F286,$D286-SUM($G286:K286),0))</f>
        <v>275.56985393523411</v>
      </c>
      <c r="M286" s="10">
        <f>IF(AND($F286&gt;M$10,$E286&gt;0),$D286/$E286,IF(M$10=$F286,$D286-SUM($G286:L286),0))</f>
        <v>275.56985393523411</v>
      </c>
      <c r="N286" s="2"/>
      <c r="O286" s="10">
        <f>I286*PRODUCT($O$17:O$17)</f>
        <v>278.04998262065118</v>
      </c>
      <c r="P286" s="10">
        <f>J286*PRODUCT($O$17:P$17)</f>
        <v>280.55243246423703</v>
      </c>
      <c r="Q286" s="10">
        <f>K286*PRODUCT($O$17:Q$17)</f>
        <v>283.07740435641512</v>
      </c>
      <c r="R286" s="10">
        <f>L286*PRODUCT($O$17:R$17)</f>
        <v>285.6251009956228</v>
      </c>
      <c r="S286" s="10">
        <f>M286*PRODUCT($O$17:S$17)</f>
        <v>288.19572690458341</v>
      </c>
      <c r="T286" s="2"/>
      <c r="U286" s="10">
        <f t="shared" si="29"/>
        <v>9592.7244004124677</v>
      </c>
      <c r="V286" s="10">
        <f t="shared" si="31"/>
        <v>9398.506487551942</v>
      </c>
      <c r="W286" s="10">
        <f t="shared" si="31"/>
        <v>9200.0156415834936</v>
      </c>
      <c r="X286" s="10">
        <f t="shared" si="31"/>
        <v>8997.1906813621208</v>
      </c>
      <c r="Y286" s="10">
        <f t="shared" si="31"/>
        <v>8789.969670589795</v>
      </c>
    </row>
    <row r="287" spans="1:25" s="5" customFormat="1" x14ac:dyDescent="0.2">
      <c r="A287" s="2"/>
      <c r="B287" s="30">
        <f>'3) Input geactiveerde inflatie'!B274</f>
        <v>262</v>
      </c>
      <c r="C287" s="30">
        <f>'3) Input geactiveerde inflatie'!D274</f>
        <v>-56.510502993883051</v>
      </c>
      <c r="D287" s="10">
        <f t="shared" si="30"/>
        <v>-28.255251496941526</v>
      </c>
      <c r="E287" s="40">
        <f>'3) Input geactiveerde inflatie'!E274</f>
        <v>25.5</v>
      </c>
      <c r="F287" s="52">
        <f>'3) Input geactiveerde inflatie'!F274</f>
        <v>2047</v>
      </c>
      <c r="G287" s="2"/>
      <c r="H287" s="54"/>
      <c r="I287" s="10">
        <f>IF(AND($F287&gt;I$10,$E287&gt;0),$D287/$E287,IF(I$10=$F287,$D287-SUM($G287:G287),0))</f>
        <v>-1.1080490783114323</v>
      </c>
      <c r="J287" s="10">
        <f>IF(AND($F287&gt;J$10,$E287&gt;0),$D287/$E287,IF(J$10=$F287,$D287-SUM($G287:I287),0))</f>
        <v>-1.1080490783114323</v>
      </c>
      <c r="K287" s="10">
        <f>IF(AND($F287&gt;K$10,$E287&gt;0),$D287/$E287,IF(K$10=$F287,$D287-SUM($G287:J287),0))</f>
        <v>-1.1080490783114323</v>
      </c>
      <c r="L287" s="10">
        <f>IF(AND($F287&gt;L$10,$E287&gt;0),$D287/$E287,IF(L$10=$F287,$D287-SUM($G287:K287),0))</f>
        <v>-1.1080490783114323</v>
      </c>
      <c r="M287" s="10">
        <f>IF(AND($F287&gt;M$10,$E287&gt;0),$D287/$E287,IF(M$10=$F287,$D287-SUM($G287:L287),0))</f>
        <v>-1.1080490783114323</v>
      </c>
      <c r="N287" s="2"/>
      <c r="O287" s="10">
        <f>I287*PRODUCT($O$17:O$17)</f>
        <v>-1.1180215200162351</v>
      </c>
      <c r="P287" s="10">
        <f>J287*PRODUCT($O$17:P$17)</f>
        <v>-1.1280837136963811</v>
      </c>
      <c r="Q287" s="10">
        <f>K287*PRODUCT($O$17:Q$17)</f>
        <v>-1.1382364671196483</v>
      </c>
      <c r="R287" s="10">
        <f>L287*PRODUCT($O$17:R$17)</f>
        <v>-1.1484805953237249</v>
      </c>
      <c r="S287" s="10">
        <f>M287*PRODUCT($O$17:S$17)</f>
        <v>-1.1588169206816383</v>
      </c>
      <c r="T287" s="2"/>
      <c r="U287" s="10">
        <f t="shared" si="29"/>
        <v>-27.39152724039776</v>
      </c>
      <c r="V287" s="10">
        <f t="shared" si="31"/>
        <v>-26.509967271864959</v>
      </c>
      <c r="W287" s="10">
        <f t="shared" si="31"/>
        <v>-25.610320510192093</v>
      </c>
      <c r="X287" s="10">
        <f t="shared" si="31"/>
        <v>-24.692332799460093</v>
      </c>
      <c r="Y287" s="10">
        <f t="shared" si="31"/>
        <v>-23.755746873973592</v>
      </c>
    </row>
    <row r="288" spans="1:25" s="5" customFormat="1" x14ac:dyDescent="0.2">
      <c r="A288" s="2"/>
      <c r="B288" s="30">
        <f>'3) Input geactiveerde inflatie'!B275</f>
        <v>263</v>
      </c>
      <c r="C288" s="30">
        <f>'3) Input geactiveerde inflatie'!D275</f>
        <v>2219.7215861164113</v>
      </c>
      <c r="D288" s="10">
        <f t="shared" si="30"/>
        <v>1109.8607930582057</v>
      </c>
      <c r="E288" s="40">
        <f>'3) Input geactiveerde inflatie'!E275</f>
        <v>20.5</v>
      </c>
      <c r="F288" s="52">
        <f>'3) Input geactiveerde inflatie'!F275</f>
        <v>2042</v>
      </c>
      <c r="G288" s="2"/>
      <c r="H288" s="54"/>
      <c r="I288" s="10">
        <f>IF(AND($F288&gt;I$10,$E288&gt;0),$D288/$E288,IF(I$10=$F288,$D288-SUM($G288:G288),0))</f>
        <v>54.139550880888081</v>
      </c>
      <c r="J288" s="10">
        <f>IF(AND($F288&gt;J$10,$E288&gt;0),$D288/$E288,IF(J$10=$F288,$D288-SUM($G288:I288),0))</f>
        <v>54.139550880888081</v>
      </c>
      <c r="K288" s="10">
        <f>IF(AND($F288&gt;K$10,$E288&gt;0),$D288/$E288,IF(K$10=$F288,$D288-SUM($G288:J288),0))</f>
        <v>54.139550880888081</v>
      </c>
      <c r="L288" s="10">
        <f>IF(AND($F288&gt;L$10,$E288&gt;0),$D288/$E288,IF(L$10=$F288,$D288-SUM($G288:K288),0))</f>
        <v>54.139550880888081</v>
      </c>
      <c r="M288" s="10">
        <f>IF(AND($F288&gt;M$10,$E288&gt;0),$D288/$E288,IF(M$10=$F288,$D288-SUM($G288:L288),0))</f>
        <v>54.139550880888081</v>
      </c>
      <c r="N288" s="2"/>
      <c r="O288" s="10">
        <f>I288*PRODUCT($O$17:O$17)</f>
        <v>54.626806838816066</v>
      </c>
      <c r="P288" s="10">
        <f>J288*PRODUCT($O$17:P$17)</f>
        <v>55.118448100365406</v>
      </c>
      <c r="Q288" s="10">
        <f>K288*PRODUCT($O$17:Q$17)</f>
        <v>55.614514133268685</v>
      </c>
      <c r="R288" s="10">
        <f>L288*PRODUCT($O$17:R$17)</f>
        <v>56.115044760468095</v>
      </c>
      <c r="S288" s="10">
        <f>M288*PRODUCT($O$17:S$17)</f>
        <v>56.620080163312302</v>
      </c>
      <c r="T288" s="2"/>
      <c r="U288" s="10">
        <f t="shared" si="29"/>
        <v>1065.2227333569133</v>
      </c>
      <c r="V288" s="10">
        <f t="shared" si="31"/>
        <v>1019.69128985676</v>
      </c>
      <c r="W288" s="10">
        <f t="shared" si="31"/>
        <v>973.25399733220195</v>
      </c>
      <c r="X288" s="10">
        <f t="shared" si="31"/>
        <v>925.89823854772362</v>
      </c>
      <c r="Y288" s="10">
        <f t="shared" si="31"/>
        <v>877.61124253134074</v>
      </c>
    </row>
    <row r="289" spans="1:25" s="5" customFormat="1" x14ac:dyDescent="0.2">
      <c r="A289" s="2"/>
      <c r="B289" s="30">
        <f>'3) Input geactiveerde inflatie'!B276</f>
        <v>264</v>
      </c>
      <c r="C289" s="30">
        <f>'3) Input geactiveerde inflatie'!D276</f>
        <v>287.65402508062516</v>
      </c>
      <c r="D289" s="10">
        <f t="shared" si="30"/>
        <v>143.82701254031258</v>
      </c>
      <c r="E289" s="40">
        <f>'3) Input geactiveerde inflatie'!E276</f>
        <v>15.5</v>
      </c>
      <c r="F289" s="52">
        <f>'3) Input geactiveerde inflatie'!F276</f>
        <v>2037</v>
      </c>
      <c r="G289" s="2"/>
      <c r="H289" s="54"/>
      <c r="I289" s="10">
        <f>IF(AND($F289&gt;I$10,$E289&gt;0),$D289/$E289,IF(I$10=$F289,$D289-SUM($G289:G289),0))</f>
        <v>9.2791620993750055</v>
      </c>
      <c r="J289" s="10">
        <f>IF(AND($F289&gt;J$10,$E289&gt;0),$D289/$E289,IF(J$10=$F289,$D289-SUM($G289:I289),0))</f>
        <v>9.2791620993750055</v>
      </c>
      <c r="K289" s="10">
        <f>IF(AND($F289&gt;K$10,$E289&gt;0),$D289/$E289,IF(K$10=$F289,$D289-SUM($G289:J289),0))</f>
        <v>9.2791620993750055</v>
      </c>
      <c r="L289" s="10">
        <f>IF(AND($F289&gt;L$10,$E289&gt;0),$D289/$E289,IF(L$10=$F289,$D289-SUM($G289:K289),0))</f>
        <v>9.2791620993750055</v>
      </c>
      <c r="M289" s="10">
        <f>IF(AND($F289&gt;M$10,$E289&gt;0),$D289/$E289,IF(M$10=$F289,$D289-SUM($G289:L289),0))</f>
        <v>9.2791620993750055</v>
      </c>
      <c r="N289" s="2"/>
      <c r="O289" s="10">
        <f>I289*PRODUCT($O$17:O$17)</f>
        <v>9.3626745582693793</v>
      </c>
      <c r="P289" s="10">
        <f>J289*PRODUCT($O$17:P$17)</f>
        <v>9.4469386292938022</v>
      </c>
      <c r="Q289" s="10">
        <f>K289*PRODUCT($O$17:Q$17)</f>
        <v>9.5319610769574457</v>
      </c>
      <c r="R289" s="10">
        <f>L289*PRODUCT($O$17:R$17)</f>
        <v>9.6177487266500616</v>
      </c>
      <c r="S289" s="10">
        <f>M289*PRODUCT($O$17:S$17)</f>
        <v>9.7043084651899107</v>
      </c>
      <c r="T289" s="2"/>
      <c r="U289" s="10">
        <f t="shared" si="29"/>
        <v>135.758781094906</v>
      </c>
      <c r="V289" s="10">
        <f t="shared" si="31"/>
        <v>127.53367149546635</v>
      </c>
      <c r="W289" s="10">
        <f t="shared" si="31"/>
        <v>119.14951346196808</v>
      </c>
      <c r="X289" s="10">
        <f t="shared" si="31"/>
        <v>110.60411035647572</v>
      </c>
      <c r="Y289" s="10">
        <f t="shared" si="31"/>
        <v>101.89523888449408</v>
      </c>
    </row>
    <row r="290" spans="1:25" s="5" customFormat="1" x14ac:dyDescent="0.2">
      <c r="A290" s="2"/>
      <c r="B290" s="30">
        <f>'3) Input geactiveerde inflatie'!B277</f>
        <v>265</v>
      </c>
      <c r="C290" s="30">
        <f>'3) Input geactiveerde inflatie'!D277</f>
        <v>474597584.70091701</v>
      </c>
      <c r="D290" s="10">
        <f t="shared" si="30"/>
        <v>237298792.3504585</v>
      </c>
      <c r="E290" s="40">
        <f>'3) Input geactiveerde inflatie'!E277</f>
        <v>10.75765105919595</v>
      </c>
      <c r="F290" s="52">
        <f>'3) Input geactiveerde inflatie'!F277</f>
        <v>2032</v>
      </c>
      <c r="G290" s="2"/>
      <c r="H290" s="54"/>
      <c r="I290" s="10">
        <f>IF(AND($F290&gt;I$10,$E290&gt;0),$D290/$E290,IF(I$10=$F290,$D290-SUM($G290:G290),0))</f>
        <v>22058606.57170216</v>
      </c>
      <c r="J290" s="10">
        <f>IF(AND($F290&gt;J$10,$E290&gt;0),$D290/$E290,IF(J$10=$F290,$D290-SUM($G290:I290),0))</f>
        <v>22058606.57170216</v>
      </c>
      <c r="K290" s="10">
        <f>IF(AND($F290&gt;K$10,$E290&gt;0),$D290/$E290,IF(K$10=$F290,$D290-SUM($G290:J290),0))</f>
        <v>22058606.57170216</v>
      </c>
      <c r="L290" s="10">
        <f>IF(AND($F290&gt;L$10,$E290&gt;0),$D290/$E290,IF(L$10=$F290,$D290-SUM($G290:K290),0))</f>
        <v>22058606.57170216</v>
      </c>
      <c r="M290" s="10">
        <f>IF(AND($F290&gt;M$10,$E290&gt;0),$D290/$E290,IF(M$10=$F290,$D290-SUM($G290:L290),0))</f>
        <v>22058606.57170216</v>
      </c>
      <c r="N290" s="2"/>
      <c r="O290" s="10">
        <f>I290*PRODUCT($O$17:O$17)</f>
        <v>22257134.030847479</v>
      </c>
      <c r="P290" s="10">
        <f>J290*PRODUCT($O$17:P$17)</f>
        <v>22457448.237125102</v>
      </c>
      <c r="Q290" s="10">
        <f>K290*PRODUCT($O$17:Q$17)</f>
        <v>22659565.271259222</v>
      </c>
      <c r="R290" s="10">
        <f>L290*PRODUCT($O$17:R$17)</f>
        <v>22863501.358700555</v>
      </c>
      <c r="S290" s="10">
        <f>M290*PRODUCT($O$17:S$17)</f>
        <v>23069272.870928857</v>
      </c>
      <c r="T290" s="2"/>
      <c r="U290" s="10">
        <f t="shared" si="29"/>
        <v>217177347.4507651</v>
      </c>
      <c r="V290" s="10">
        <f t="shared" si="31"/>
        <v>196674495.34069687</v>
      </c>
      <c r="W290" s="10">
        <f t="shared" si="31"/>
        <v>175785000.52750391</v>
      </c>
      <c r="X290" s="10">
        <f t="shared" si="31"/>
        <v>154503564.17355087</v>
      </c>
      <c r="Y290" s="10">
        <f t="shared" si="31"/>
        <v>132824823.38018396</v>
      </c>
    </row>
    <row r="291" spans="1:25" s="5" customFormat="1" x14ac:dyDescent="0.2">
      <c r="A291" s="2"/>
      <c r="B291" s="30">
        <f>'3) Input geactiveerde inflatie'!B278</f>
        <v>266</v>
      </c>
      <c r="C291" s="30">
        <f>'3) Input geactiveerde inflatie'!D278</f>
        <v>18500188.964149736</v>
      </c>
      <c r="D291" s="10">
        <f t="shared" si="30"/>
        <v>9250094.4820748679</v>
      </c>
      <c r="E291" s="40">
        <f>'3) Input geactiveerde inflatie'!E278</f>
        <v>29.5</v>
      </c>
      <c r="F291" s="52">
        <f>'3) Input geactiveerde inflatie'!F278</f>
        <v>2051</v>
      </c>
      <c r="G291" s="2"/>
      <c r="H291" s="54"/>
      <c r="I291" s="10">
        <f>IF(AND($F291&gt;I$10,$E291&gt;0),$D291/$E291,IF(I$10=$F291,$D291-SUM($G291:G291),0))</f>
        <v>313562.52481609723</v>
      </c>
      <c r="J291" s="10">
        <f>IF(AND($F291&gt;J$10,$E291&gt;0),$D291/$E291,IF(J$10=$F291,$D291-SUM($G291:I291),0))</f>
        <v>313562.52481609723</v>
      </c>
      <c r="K291" s="10">
        <f>IF(AND($F291&gt;K$10,$E291&gt;0),$D291/$E291,IF(K$10=$F291,$D291-SUM($G291:J291),0))</f>
        <v>313562.52481609723</v>
      </c>
      <c r="L291" s="10">
        <f>IF(AND($F291&gt;L$10,$E291&gt;0),$D291/$E291,IF(L$10=$F291,$D291-SUM($G291:K291),0))</f>
        <v>313562.52481609723</v>
      </c>
      <c r="M291" s="10">
        <f>IF(AND($F291&gt;M$10,$E291&gt;0),$D291/$E291,IF(M$10=$F291,$D291-SUM($G291:L291),0))</f>
        <v>313562.52481609723</v>
      </c>
      <c r="N291" s="2"/>
      <c r="O291" s="10">
        <f>I291*PRODUCT($O$17:O$17)</f>
        <v>316384.58753944206</v>
      </c>
      <c r="P291" s="10">
        <f>J291*PRODUCT($O$17:P$17)</f>
        <v>319232.048827297</v>
      </c>
      <c r="Q291" s="10">
        <f>K291*PRODUCT($O$17:Q$17)</f>
        <v>322105.13726674265</v>
      </c>
      <c r="R291" s="10">
        <f>L291*PRODUCT($O$17:R$17)</f>
        <v>325004.08350214327</v>
      </c>
      <c r="S291" s="10">
        <f>M291*PRODUCT($O$17:S$17)</f>
        <v>327929.12025366252</v>
      </c>
      <c r="T291" s="2"/>
      <c r="U291" s="10">
        <f t="shared" si="29"/>
        <v>9016960.7448740993</v>
      </c>
      <c r="V291" s="10">
        <f t="shared" si="31"/>
        <v>8778881.3427506685</v>
      </c>
      <c r="W291" s="10">
        <f t="shared" si="31"/>
        <v>8535786.1375686824</v>
      </c>
      <c r="X291" s="10">
        <f t="shared" si="31"/>
        <v>8287604.1293046568</v>
      </c>
      <c r="Y291" s="10">
        <f t="shared" si="31"/>
        <v>8034263.4462147355</v>
      </c>
    </row>
    <row r="292" spans="1:25" s="5" customFormat="1" x14ac:dyDescent="0.2">
      <c r="A292" s="2"/>
      <c r="B292" s="30">
        <f>'3) Input geactiveerde inflatie'!B279</f>
        <v>267</v>
      </c>
      <c r="C292" s="30">
        <f>'3) Input geactiveerde inflatie'!D279</f>
        <v>2000765.9526627921</v>
      </c>
      <c r="D292" s="10">
        <f t="shared" si="30"/>
        <v>1000382.976331396</v>
      </c>
      <c r="E292" s="40">
        <f>'3) Input geactiveerde inflatie'!E279</f>
        <v>19.5</v>
      </c>
      <c r="F292" s="52">
        <f>'3) Input geactiveerde inflatie'!F279</f>
        <v>2041</v>
      </c>
      <c r="G292" s="2"/>
      <c r="H292" s="54"/>
      <c r="I292" s="10">
        <f>IF(AND($F292&gt;I$10,$E292&gt;0),$D292/$E292,IF(I$10=$F292,$D292-SUM($G292:G292),0))</f>
        <v>51301.691093917747</v>
      </c>
      <c r="J292" s="10">
        <f>IF(AND($F292&gt;J$10,$E292&gt;0),$D292/$E292,IF(J$10=$F292,$D292-SUM($G292:I292),0))</f>
        <v>51301.691093917747</v>
      </c>
      <c r="K292" s="10">
        <f>IF(AND($F292&gt;K$10,$E292&gt;0),$D292/$E292,IF(K$10=$F292,$D292-SUM($G292:J292),0))</f>
        <v>51301.691093917747</v>
      </c>
      <c r="L292" s="10">
        <f>IF(AND($F292&gt;L$10,$E292&gt;0),$D292/$E292,IF(L$10=$F292,$D292-SUM($G292:K292),0))</f>
        <v>51301.691093917747</v>
      </c>
      <c r="M292" s="10">
        <f>IF(AND($F292&gt;M$10,$E292&gt;0),$D292/$E292,IF(M$10=$F292,$D292-SUM($G292:L292),0))</f>
        <v>51301.691093917747</v>
      </c>
      <c r="N292" s="2"/>
      <c r="O292" s="10">
        <f>I292*PRODUCT($O$17:O$17)</f>
        <v>51763.406313763</v>
      </c>
      <c r="P292" s="10">
        <f>J292*PRODUCT($O$17:P$17)</f>
        <v>52229.276970586863</v>
      </c>
      <c r="Q292" s="10">
        <f>K292*PRODUCT($O$17:Q$17)</f>
        <v>52699.340463322136</v>
      </c>
      <c r="R292" s="10">
        <f>L292*PRODUCT($O$17:R$17)</f>
        <v>53173.634527492024</v>
      </c>
      <c r="S292" s="10">
        <f>M292*PRODUCT($O$17:S$17)</f>
        <v>53652.197238239452</v>
      </c>
      <c r="T292" s="2"/>
      <c r="U292" s="10">
        <f t="shared" si="29"/>
        <v>957623.0168046155</v>
      </c>
      <c r="V292" s="10">
        <f t="shared" si="31"/>
        <v>914012.34698527004</v>
      </c>
      <c r="W292" s="10">
        <f t="shared" si="31"/>
        <v>869539.11764481524</v>
      </c>
      <c r="X292" s="10">
        <f t="shared" si="31"/>
        <v>824191.33517612645</v>
      </c>
      <c r="Y292" s="10">
        <f t="shared" si="31"/>
        <v>777956.85995447205</v>
      </c>
    </row>
    <row r="293" spans="1:25" s="5" customFormat="1" x14ac:dyDescent="0.2">
      <c r="A293" s="2"/>
      <c r="B293" s="30">
        <f>'3) Input geactiveerde inflatie'!B280</f>
        <v>268</v>
      </c>
      <c r="C293" s="30">
        <f>'3) Input geactiveerde inflatie'!D280</f>
        <v>-6.6376123292055108E-9</v>
      </c>
      <c r="D293" s="10">
        <f t="shared" si="30"/>
        <v>-3.3188061646027554E-9</v>
      </c>
      <c r="E293" s="40">
        <f>'3) Input geactiveerde inflatie'!E280</f>
        <v>0</v>
      </c>
      <c r="F293" s="52">
        <f>'3) Input geactiveerde inflatie'!F280</f>
        <v>2011</v>
      </c>
      <c r="G293" s="2"/>
      <c r="H293" s="54"/>
      <c r="I293" s="10">
        <f>IF(AND($F293&gt;I$10,$E293&gt;0),$D293/$E293,IF(I$10=$F293,$D293-SUM($G293:G293),0))</f>
        <v>0</v>
      </c>
      <c r="J293" s="10">
        <f>IF(AND($F293&gt;J$10,$E293&gt;0),$D293/$E293,IF(J$10=$F293,$D293-SUM($G293:I293),0))</f>
        <v>0</v>
      </c>
      <c r="K293" s="10">
        <f>IF(AND($F293&gt;K$10,$E293&gt;0),$D293/$E293,IF(K$10=$F293,$D293-SUM($G293:J293),0))</f>
        <v>0</v>
      </c>
      <c r="L293" s="10">
        <f>IF(AND($F293&gt;L$10,$E293&gt;0),$D293/$E293,IF(L$10=$F293,$D293-SUM($G293:K293),0))</f>
        <v>0</v>
      </c>
      <c r="M293" s="10">
        <f>IF(AND($F293&gt;M$10,$E293&gt;0),$D293/$E293,IF(M$10=$F293,$D293-SUM($G293:L293),0))</f>
        <v>0</v>
      </c>
      <c r="N293" s="2"/>
      <c r="O293" s="10">
        <f>I293*PRODUCT($O$17:O$17)</f>
        <v>0</v>
      </c>
      <c r="P293" s="10">
        <f>J293*PRODUCT($O$17:P$17)</f>
        <v>0</v>
      </c>
      <c r="Q293" s="10">
        <f>K293*PRODUCT($O$17:Q$17)</f>
        <v>0</v>
      </c>
      <c r="R293" s="10">
        <f>L293*PRODUCT($O$17:R$17)</f>
        <v>0</v>
      </c>
      <c r="S293" s="10">
        <f>M293*PRODUCT($O$17:S$17)</f>
        <v>0</v>
      </c>
      <c r="T293" s="2"/>
      <c r="U293" s="10">
        <f t="shared" si="29"/>
        <v>-3.34867542008418E-9</v>
      </c>
      <c r="V293" s="10">
        <f t="shared" si="31"/>
        <v>-3.3788134988649375E-9</v>
      </c>
      <c r="W293" s="10">
        <f t="shared" si="31"/>
        <v>-3.4092228203547216E-9</v>
      </c>
      <c r="X293" s="10">
        <f t="shared" si="31"/>
        <v>-3.4399058257379136E-9</v>
      </c>
      <c r="Y293" s="10">
        <f t="shared" si="31"/>
        <v>-3.4708649781695544E-9</v>
      </c>
    </row>
    <row r="294" spans="1:25" s="5" customFormat="1" x14ac:dyDescent="0.2">
      <c r="A294" s="2"/>
      <c r="B294" s="30">
        <f>'3) Input geactiveerde inflatie'!B281</f>
        <v>269</v>
      </c>
      <c r="C294" s="30">
        <f>'3) Input geactiveerde inflatie'!D281</f>
        <v>348227.1386618535</v>
      </c>
      <c r="D294" s="10">
        <f t="shared" si="30"/>
        <v>174113.56933092675</v>
      </c>
      <c r="E294" s="40">
        <f>'3) Input geactiveerde inflatie'!E281</f>
        <v>0</v>
      </c>
      <c r="F294" s="52">
        <f>'3) Input geactiveerde inflatie'!F281</f>
        <v>2011</v>
      </c>
      <c r="G294" s="2"/>
      <c r="H294" s="54"/>
      <c r="I294" s="10">
        <f>IF(AND($F294&gt;I$10,$E294&gt;0),$D294/$E294,IF(I$10=$F294,$D294-SUM($G294:G294),0))</f>
        <v>0</v>
      </c>
      <c r="J294" s="10">
        <f>IF(AND($F294&gt;J$10,$E294&gt;0),$D294/$E294,IF(J$10=$F294,$D294-SUM($G294:I294),0))</f>
        <v>0</v>
      </c>
      <c r="K294" s="10">
        <f>IF(AND($F294&gt;K$10,$E294&gt;0),$D294/$E294,IF(K$10=$F294,$D294-SUM($G294:J294),0))</f>
        <v>0</v>
      </c>
      <c r="L294" s="10">
        <f>IF(AND($F294&gt;L$10,$E294&gt;0),$D294/$E294,IF(L$10=$F294,$D294-SUM($G294:K294),0))</f>
        <v>0</v>
      </c>
      <c r="M294" s="10">
        <f>IF(AND($F294&gt;M$10,$E294&gt;0),$D294/$E294,IF(M$10=$F294,$D294-SUM($G294:L294),0))</f>
        <v>0</v>
      </c>
      <c r="N294" s="2"/>
      <c r="O294" s="10">
        <f>I294*PRODUCT($O$17:O$17)</f>
        <v>0</v>
      </c>
      <c r="P294" s="10">
        <f>J294*PRODUCT($O$17:P$17)</f>
        <v>0</v>
      </c>
      <c r="Q294" s="10">
        <f>K294*PRODUCT($O$17:Q$17)</f>
        <v>0</v>
      </c>
      <c r="R294" s="10">
        <f>L294*PRODUCT($O$17:R$17)</f>
        <v>0</v>
      </c>
      <c r="S294" s="10">
        <f>M294*PRODUCT($O$17:S$17)</f>
        <v>0</v>
      </c>
      <c r="T294" s="2"/>
      <c r="U294" s="10">
        <f t="shared" si="29"/>
        <v>175680.59145490508</v>
      </c>
      <c r="V294" s="10">
        <f t="shared" si="31"/>
        <v>177261.71677799922</v>
      </c>
      <c r="W294" s="10">
        <f t="shared" si="31"/>
        <v>178857.07222900118</v>
      </c>
      <c r="X294" s="10">
        <f t="shared" si="31"/>
        <v>180466.78587906217</v>
      </c>
      <c r="Y294" s="10">
        <f t="shared" si="31"/>
        <v>182090.9869519737</v>
      </c>
    </row>
    <row r="295" spans="1:25" s="5" customFormat="1" x14ac:dyDescent="0.2">
      <c r="A295" s="2"/>
      <c r="B295" s="30">
        <f>'3) Input geactiveerde inflatie'!B282</f>
        <v>270</v>
      </c>
      <c r="C295" s="30">
        <f>'3) Input geactiveerde inflatie'!D282</f>
        <v>11074773.23958309</v>
      </c>
      <c r="D295" s="10">
        <f t="shared" si="30"/>
        <v>5537386.619791545</v>
      </c>
      <c r="E295" s="40">
        <f>'3) Input geactiveerde inflatie'!E282</f>
        <v>30.5</v>
      </c>
      <c r="F295" s="52">
        <f>'3) Input geactiveerde inflatie'!F282</f>
        <v>2052</v>
      </c>
      <c r="G295" s="2"/>
      <c r="H295" s="54"/>
      <c r="I295" s="10">
        <f>IF(AND($F295&gt;I$10,$E295&gt;0),$D295/$E295,IF(I$10=$F295,$D295-SUM($G295:G295),0))</f>
        <v>181553.65966529655</v>
      </c>
      <c r="J295" s="10">
        <f>IF(AND($F295&gt;J$10,$E295&gt;0),$D295/$E295,IF(J$10=$F295,$D295-SUM($G295:I295),0))</f>
        <v>181553.65966529655</v>
      </c>
      <c r="K295" s="10">
        <f>IF(AND($F295&gt;K$10,$E295&gt;0),$D295/$E295,IF(K$10=$F295,$D295-SUM($G295:J295),0))</f>
        <v>181553.65966529655</v>
      </c>
      <c r="L295" s="10">
        <f>IF(AND($F295&gt;L$10,$E295&gt;0),$D295/$E295,IF(L$10=$F295,$D295-SUM($G295:K295),0))</f>
        <v>181553.65966529655</v>
      </c>
      <c r="M295" s="10">
        <f>IF(AND($F295&gt;M$10,$E295&gt;0),$D295/$E295,IF(M$10=$F295,$D295-SUM($G295:L295),0))</f>
        <v>181553.65966529655</v>
      </c>
      <c r="N295" s="2"/>
      <c r="O295" s="10">
        <f>I295*PRODUCT($O$17:O$17)</f>
        <v>183187.64260228421</v>
      </c>
      <c r="P295" s="10">
        <f>J295*PRODUCT($O$17:P$17)</f>
        <v>184836.33138570475</v>
      </c>
      <c r="Q295" s="10">
        <f>K295*PRODUCT($O$17:Q$17)</f>
        <v>186499.85836817606</v>
      </c>
      <c r="R295" s="10">
        <f>L295*PRODUCT($O$17:R$17)</f>
        <v>188178.35709348961</v>
      </c>
      <c r="S295" s="10">
        <f>M295*PRODUCT($O$17:S$17)</f>
        <v>189871.96230733101</v>
      </c>
      <c r="T295" s="2"/>
      <c r="U295" s="10">
        <f t="shared" si="29"/>
        <v>5404035.456767384</v>
      </c>
      <c r="V295" s="10">
        <f t="shared" si="31"/>
        <v>5267835.444492585</v>
      </c>
      <c r="W295" s="10">
        <f t="shared" si="31"/>
        <v>5128746.1051248414</v>
      </c>
      <c r="X295" s="10">
        <f t="shared" si="31"/>
        <v>4986726.4629774746</v>
      </c>
      <c r="Y295" s="10">
        <f t="shared" si="31"/>
        <v>4841735.0388369402</v>
      </c>
    </row>
    <row r="296" spans="1:25" s="5" customFormat="1" x14ac:dyDescent="0.2">
      <c r="A296" s="2"/>
      <c r="B296" s="30">
        <f>'3) Input geactiveerde inflatie'!B283</f>
        <v>271</v>
      </c>
      <c r="C296" s="30">
        <f>'3) Input geactiveerde inflatie'!D283</f>
        <v>1910322.2303846749</v>
      </c>
      <c r="D296" s="10">
        <f t="shared" si="30"/>
        <v>955161.11519233743</v>
      </c>
      <c r="E296" s="40">
        <f>'3) Input geactiveerde inflatie'!E283</f>
        <v>20.5</v>
      </c>
      <c r="F296" s="52">
        <f>'3) Input geactiveerde inflatie'!F283</f>
        <v>2042</v>
      </c>
      <c r="G296" s="2"/>
      <c r="H296" s="54"/>
      <c r="I296" s="10">
        <f>IF(AND($F296&gt;I$10,$E296&gt;0),$D296/$E296,IF(I$10=$F296,$D296-SUM($G296:G296),0))</f>
        <v>46593.225131333536</v>
      </c>
      <c r="J296" s="10">
        <f>IF(AND($F296&gt;J$10,$E296&gt;0),$D296/$E296,IF(J$10=$F296,$D296-SUM($G296:I296),0))</f>
        <v>46593.225131333536</v>
      </c>
      <c r="K296" s="10">
        <f>IF(AND($F296&gt;K$10,$E296&gt;0),$D296/$E296,IF(K$10=$F296,$D296-SUM($G296:J296),0))</f>
        <v>46593.225131333536</v>
      </c>
      <c r="L296" s="10">
        <f>IF(AND($F296&gt;L$10,$E296&gt;0),$D296/$E296,IF(L$10=$F296,$D296-SUM($G296:K296),0))</f>
        <v>46593.225131333536</v>
      </c>
      <c r="M296" s="10">
        <f>IF(AND($F296&gt;M$10,$E296&gt;0),$D296/$E296,IF(M$10=$F296,$D296-SUM($G296:L296),0))</f>
        <v>46593.225131333536</v>
      </c>
      <c r="N296" s="2"/>
      <c r="O296" s="10">
        <f>I296*PRODUCT($O$17:O$17)</f>
        <v>47012.564157515531</v>
      </c>
      <c r="P296" s="10">
        <f>J296*PRODUCT($O$17:P$17)</f>
        <v>47435.677234933166</v>
      </c>
      <c r="Q296" s="10">
        <f>K296*PRODUCT($O$17:Q$17)</f>
        <v>47862.598330047556</v>
      </c>
      <c r="R296" s="10">
        <f>L296*PRODUCT($O$17:R$17)</f>
        <v>48293.361715017978</v>
      </c>
      <c r="S296" s="10">
        <f>M296*PRODUCT($O$17:S$17)</f>
        <v>48728.001970453137</v>
      </c>
      <c r="T296" s="2"/>
      <c r="U296" s="10">
        <f t="shared" si="29"/>
        <v>916745.00107155286</v>
      </c>
      <c r="V296" s="10">
        <f t="shared" si="31"/>
        <v>877560.02884626365</v>
      </c>
      <c r="W296" s="10">
        <f t="shared" si="31"/>
        <v>837595.47077583242</v>
      </c>
      <c r="X296" s="10">
        <f t="shared" si="31"/>
        <v>796840.46829779691</v>
      </c>
      <c r="Y296" s="10">
        <f t="shared" si="31"/>
        <v>755284.03054202383</v>
      </c>
    </row>
    <row r="297" spans="1:25" s="5" customFormat="1" x14ac:dyDescent="0.2">
      <c r="A297" s="2"/>
      <c r="B297" s="30">
        <f>'3) Input geactiveerde inflatie'!B284</f>
        <v>272</v>
      </c>
      <c r="C297" s="30">
        <f>'3) Input geactiveerde inflatie'!D284</f>
        <v>2.6955865534460308E-10</v>
      </c>
      <c r="D297" s="10">
        <f t="shared" si="30"/>
        <v>1.3477932767230154E-10</v>
      </c>
      <c r="E297" s="40">
        <f>'3) Input geactiveerde inflatie'!E284</f>
        <v>0</v>
      </c>
      <c r="F297" s="52">
        <f>'3) Input geactiveerde inflatie'!F284</f>
        <v>2012</v>
      </c>
      <c r="G297" s="2"/>
      <c r="H297" s="54"/>
      <c r="I297" s="10">
        <f>IF(AND($F297&gt;I$10,$E297&gt;0),$D297/$E297,IF(I$10=$F297,$D297-SUM($G297:G297),0))</f>
        <v>0</v>
      </c>
      <c r="J297" s="10">
        <f>IF(AND($F297&gt;J$10,$E297&gt;0),$D297/$E297,IF(J$10=$F297,$D297-SUM($G297:I297),0))</f>
        <v>0</v>
      </c>
      <c r="K297" s="10">
        <f>IF(AND($F297&gt;K$10,$E297&gt;0),$D297/$E297,IF(K$10=$F297,$D297-SUM($G297:J297),0))</f>
        <v>0</v>
      </c>
      <c r="L297" s="10">
        <f>IF(AND($F297&gt;L$10,$E297&gt;0),$D297/$E297,IF(L$10=$F297,$D297-SUM($G297:K297),0))</f>
        <v>0</v>
      </c>
      <c r="M297" s="10">
        <f>IF(AND($F297&gt;M$10,$E297&gt;0),$D297/$E297,IF(M$10=$F297,$D297-SUM($G297:L297),0))</f>
        <v>0</v>
      </c>
      <c r="N297" s="2"/>
      <c r="O297" s="10">
        <f>I297*PRODUCT($O$17:O$17)</f>
        <v>0</v>
      </c>
      <c r="P297" s="10">
        <f>J297*PRODUCT($O$17:P$17)</f>
        <v>0</v>
      </c>
      <c r="Q297" s="10">
        <f>K297*PRODUCT($O$17:Q$17)</f>
        <v>0</v>
      </c>
      <c r="R297" s="10">
        <f>L297*PRODUCT($O$17:R$17)</f>
        <v>0</v>
      </c>
      <c r="S297" s="10">
        <f>M297*PRODUCT($O$17:S$17)</f>
        <v>0</v>
      </c>
      <c r="T297" s="2"/>
      <c r="U297" s="10">
        <f t="shared" si="29"/>
        <v>1.3599234162135224E-10</v>
      </c>
      <c r="V297" s="10">
        <f t="shared" si="31"/>
        <v>1.3721627269594439E-10</v>
      </c>
      <c r="W297" s="10">
        <f t="shared" si="31"/>
        <v>1.3845121915020787E-10</v>
      </c>
      <c r="X297" s="10">
        <f t="shared" si="31"/>
        <v>1.3969728012255973E-10</v>
      </c>
      <c r="Y297" s="10">
        <f t="shared" si="31"/>
        <v>1.4095455564366275E-10</v>
      </c>
    </row>
    <row r="298" spans="1:25" s="5" customFormat="1" x14ac:dyDescent="0.2">
      <c r="A298" s="2"/>
      <c r="B298" s="30">
        <f>'3) Input geactiveerde inflatie'!B285</f>
        <v>273</v>
      </c>
      <c r="C298" s="30">
        <f>'3) Input geactiveerde inflatie'!D285</f>
        <v>122064.70033562352</v>
      </c>
      <c r="D298" s="10">
        <f t="shared" si="30"/>
        <v>61032.350167811761</v>
      </c>
      <c r="E298" s="40">
        <f>'3) Input geactiveerde inflatie'!E285</f>
        <v>0</v>
      </c>
      <c r="F298" s="52">
        <f>'3) Input geactiveerde inflatie'!F285</f>
        <v>2011</v>
      </c>
      <c r="G298" s="2"/>
      <c r="H298" s="54"/>
      <c r="I298" s="10">
        <f>IF(AND($F298&gt;I$10,$E298&gt;0),$D298/$E298,IF(I$10=$F298,$D298-SUM($G298:G298),0))</f>
        <v>0</v>
      </c>
      <c r="J298" s="10">
        <f>IF(AND($F298&gt;J$10,$E298&gt;0),$D298/$E298,IF(J$10=$F298,$D298-SUM($G298:I298),0))</f>
        <v>0</v>
      </c>
      <c r="K298" s="10">
        <f>IF(AND($F298&gt;K$10,$E298&gt;0),$D298/$E298,IF(K$10=$F298,$D298-SUM($G298:J298),0))</f>
        <v>0</v>
      </c>
      <c r="L298" s="10">
        <f>IF(AND($F298&gt;L$10,$E298&gt;0),$D298/$E298,IF(L$10=$F298,$D298-SUM($G298:K298),0))</f>
        <v>0</v>
      </c>
      <c r="M298" s="10">
        <f>IF(AND($F298&gt;M$10,$E298&gt;0),$D298/$E298,IF(M$10=$F298,$D298-SUM($G298:L298),0))</f>
        <v>0</v>
      </c>
      <c r="N298" s="2"/>
      <c r="O298" s="10">
        <f>I298*PRODUCT($O$17:O$17)</f>
        <v>0</v>
      </c>
      <c r="P298" s="10">
        <f>J298*PRODUCT($O$17:P$17)</f>
        <v>0</v>
      </c>
      <c r="Q298" s="10">
        <f>K298*PRODUCT($O$17:Q$17)</f>
        <v>0</v>
      </c>
      <c r="R298" s="10">
        <f>L298*PRODUCT($O$17:R$17)</f>
        <v>0</v>
      </c>
      <c r="S298" s="10">
        <f>M298*PRODUCT($O$17:S$17)</f>
        <v>0</v>
      </c>
      <c r="T298" s="2"/>
      <c r="U298" s="10">
        <f t="shared" si="29"/>
        <v>61581.641319322058</v>
      </c>
      <c r="V298" s="10">
        <f t="shared" si="31"/>
        <v>62135.876091195947</v>
      </c>
      <c r="W298" s="10">
        <f t="shared" si="31"/>
        <v>62695.098976016707</v>
      </c>
      <c r="X298" s="10">
        <f t="shared" si="31"/>
        <v>63259.354866800852</v>
      </c>
      <c r="Y298" s="10">
        <f t="shared" si="31"/>
        <v>63828.689060602053</v>
      </c>
    </row>
    <row r="299" spans="1:25" s="5" customFormat="1" x14ac:dyDescent="0.2">
      <c r="A299" s="2"/>
      <c r="B299" s="30">
        <f>'3) Input geactiveerde inflatie'!B286</f>
        <v>274</v>
      </c>
      <c r="C299" s="30">
        <f>'3) Input geactiveerde inflatie'!D286</f>
        <v>6347437.931461934</v>
      </c>
      <c r="D299" s="10">
        <f t="shared" si="30"/>
        <v>3173718.965730967</v>
      </c>
      <c r="E299" s="40">
        <f>'3) Input geactiveerde inflatie'!E286</f>
        <v>31.5</v>
      </c>
      <c r="F299" s="52">
        <f>'3) Input geactiveerde inflatie'!F286</f>
        <v>2053</v>
      </c>
      <c r="G299" s="2"/>
      <c r="H299" s="54"/>
      <c r="I299" s="10">
        <f>IF(AND($F299&gt;I$10,$E299&gt;0),$D299/$E299,IF(I$10=$F299,$D299-SUM($G299:G299),0))</f>
        <v>100752.98303907832</v>
      </c>
      <c r="J299" s="10">
        <f>IF(AND($F299&gt;J$10,$E299&gt;0),$D299/$E299,IF(J$10=$F299,$D299-SUM($G299:I299),0))</f>
        <v>100752.98303907832</v>
      </c>
      <c r="K299" s="10">
        <f>IF(AND($F299&gt;K$10,$E299&gt;0),$D299/$E299,IF(K$10=$F299,$D299-SUM($G299:J299),0))</f>
        <v>100752.98303907832</v>
      </c>
      <c r="L299" s="10">
        <f>IF(AND($F299&gt;L$10,$E299&gt;0),$D299/$E299,IF(L$10=$F299,$D299-SUM($G299:K299),0))</f>
        <v>100752.98303907832</v>
      </c>
      <c r="M299" s="10">
        <f>IF(AND($F299&gt;M$10,$E299&gt;0),$D299/$E299,IF(M$10=$F299,$D299-SUM($G299:L299),0))</f>
        <v>100752.98303907832</v>
      </c>
      <c r="N299" s="2"/>
      <c r="O299" s="10">
        <f>I299*PRODUCT($O$17:O$17)</f>
        <v>101659.75988643001</v>
      </c>
      <c r="P299" s="10">
        <f>J299*PRODUCT($O$17:P$17)</f>
        <v>102574.69772540787</v>
      </c>
      <c r="Q299" s="10">
        <f>K299*PRODUCT($O$17:Q$17)</f>
        <v>103497.87000493653</v>
      </c>
      <c r="R299" s="10">
        <f>L299*PRODUCT($O$17:R$17)</f>
        <v>104429.35083498094</v>
      </c>
      <c r="S299" s="10">
        <f>M299*PRODUCT($O$17:S$17)</f>
        <v>105369.21499249576</v>
      </c>
      <c r="T299" s="2"/>
      <c r="U299" s="10">
        <f t="shared" si="29"/>
        <v>3100622.6765361154</v>
      </c>
      <c r="V299" s="10">
        <f t="shared" ref="V299:Y314" si="32">U299*P$17-P299</f>
        <v>3025953.5828995323</v>
      </c>
      <c r="W299" s="10">
        <f t="shared" si="32"/>
        <v>2949689.2951406911</v>
      </c>
      <c r="X299" s="10">
        <f t="shared" si="32"/>
        <v>2871807.147961976</v>
      </c>
      <c r="Y299" s="10">
        <f t="shared" si="32"/>
        <v>2792284.1973011377</v>
      </c>
    </row>
    <row r="300" spans="1:25" s="5" customFormat="1" x14ac:dyDescent="0.2">
      <c r="A300" s="2"/>
      <c r="B300" s="30">
        <f>'3) Input geactiveerde inflatie'!B287</f>
        <v>275</v>
      </c>
      <c r="C300" s="30">
        <f>'3) Input geactiveerde inflatie'!D287</f>
        <v>6703499.9927301854</v>
      </c>
      <c r="D300" s="10">
        <f t="shared" si="30"/>
        <v>3351749.9963650927</v>
      </c>
      <c r="E300" s="40">
        <f>'3) Input geactiveerde inflatie'!E287</f>
        <v>21.5</v>
      </c>
      <c r="F300" s="52">
        <f>'3) Input geactiveerde inflatie'!F287</f>
        <v>2043</v>
      </c>
      <c r="G300" s="2"/>
      <c r="H300" s="54"/>
      <c r="I300" s="10">
        <f>IF(AND($F300&gt;I$10,$E300&gt;0),$D300/$E300,IF(I$10=$F300,$D300-SUM($G300:G300),0))</f>
        <v>155895.34866814385</v>
      </c>
      <c r="J300" s="10">
        <f>IF(AND($F300&gt;J$10,$E300&gt;0),$D300/$E300,IF(J$10=$F300,$D300-SUM($G300:I300),0))</f>
        <v>155895.34866814385</v>
      </c>
      <c r="K300" s="10">
        <f>IF(AND($F300&gt;K$10,$E300&gt;0),$D300/$E300,IF(K$10=$F300,$D300-SUM($G300:J300),0))</f>
        <v>155895.34866814385</v>
      </c>
      <c r="L300" s="10">
        <f>IF(AND($F300&gt;L$10,$E300&gt;0),$D300/$E300,IF(L$10=$F300,$D300-SUM($G300:K300),0))</f>
        <v>155895.34866814385</v>
      </c>
      <c r="M300" s="10">
        <f>IF(AND($F300&gt;M$10,$E300&gt;0),$D300/$E300,IF(M$10=$F300,$D300-SUM($G300:L300),0))</f>
        <v>155895.34866814385</v>
      </c>
      <c r="N300" s="2"/>
      <c r="O300" s="10">
        <f>I300*PRODUCT($O$17:O$17)</f>
        <v>157298.40680615712</v>
      </c>
      <c r="P300" s="10">
        <f>J300*PRODUCT($O$17:P$17)</f>
        <v>158714.09246741253</v>
      </c>
      <c r="Q300" s="10">
        <f>K300*PRODUCT($O$17:Q$17)</f>
        <v>160142.51929961922</v>
      </c>
      <c r="R300" s="10">
        <f>L300*PRODUCT($O$17:R$17)</f>
        <v>161583.80197331577</v>
      </c>
      <c r="S300" s="10">
        <f>M300*PRODUCT($O$17:S$17)</f>
        <v>163038.05619107559</v>
      </c>
      <c r="T300" s="2"/>
      <c r="U300" s="10">
        <f t="shared" si="29"/>
        <v>3224617.3395262212</v>
      </c>
      <c r="V300" s="10">
        <f t="shared" si="32"/>
        <v>3094924.8031145446</v>
      </c>
      <c r="W300" s="10">
        <f t="shared" si="32"/>
        <v>2962636.6070429557</v>
      </c>
      <c r="X300" s="10">
        <f t="shared" si="32"/>
        <v>2827716.5345330262</v>
      </c>
      <c r="Y300" s="10">
        <f t="shared" si="32"/>
        <v>2690127.9271527473</v>
      </c>
    </row>
    <row r="301" spans="1:25" s="5" customFormat="1" x14ac:dyDescent="0.2">
      <c r="A301" s="2"/>
      <c r="B301" s="30">
        <f>'3) Input geactiveerde inflatie'!B288</f>
        <v>276</v>
      </c>
      <c r="C301" s="30">
        <f>'3) Input geactiveerde inflatie'!D288</f>
        <v>805.84137101558827</v>
      </c>
      <c r="D301" s="10">
        <f t="shared" si="30"/>
        <v>402.92068550779413</v>
      </c>
      <c r="E301" s="40">
        <f>'3) Input geactiveerde inflatie'!E288</f>
        <v>6.5</v>
      </c>
      <c r="F301" s="52">
        <f>'3) Input geactiveerde inflatie'!F288</f>
        <v>2028</v>
      </c>
      <c r="G301" s="2"/>
      <c r="H301" s="54"/>
      <c r="I301" s="10">
        <f>IF(AND($F301&gt;I$10,$E301&gt;0),$D301/$E301,IF(I$10=$F301,$D301-SUM($G301:G301),0))</f>
        <v>61.987797770429864</v>
      </c>
      <c r="J301" s="10">
        <f>IF(AND($F301&gt;J$10,$E301&gt;0),$D301/$E301,IF(J$10=$F301,$D301-SUM($G301:I301),0))</f>
        <v>61.987797770429864</v>
      </c>
      <c r="K301" s="10">
        <f>IF(AND($F301&gt;K$10,$E301&gt;0),$D301/$E301,IF(K$10=$F301,$D301-SUM($G301:J301),0))</f>
        <v>61.987797770429864</v>
      </c>
      <c r="L301" s="10">
        <f>IF(AND($F301&gt;L$10,$E301&gt;0),$D301/$E301,IF(L$10=$F301,$D301-SUM($G301:K301),0))</f>
        <v>61.987797770429864</v>
      </c>
      <c r="M301" s="10">
        <f>IF(AND($F301&gt;M$10,$E301&gt;0),$D301/$E301,IF(M$10=$F301,$D301-SUM($G301:L301),0))</f>
        <v>61.987797770429864</v>
      </c>
      <c r="N301" s="2"/>
      <c r="O301" s="10">
        <f>I301*PRODUCT($O$17:O$17)</f>
        <v>62.545687950363728</v>
      </c>
      <c r="P301" s="10">
        <f>J301*PRODUCT($O$17:P$17)</f>
        <v>63.108599141916997</v>
      </c>
      <c r="Q301" s="10">
        <f>K301*PRODUCT($O$17:Q$17)</f>
        <v>63.676576534194233</v>
      </c>
      <c r="R301" s="10">
        <f>L301*PRODUCT($O$17:R$17)</f>
        <v>64.249665723001968</v>
      </c>
      <c r="S301" s="10">
        <f>M301*PRODUCT($O$17:S$17)</f>
        <v>64.827912714508983</v>
      </c>
      <c r="T301" s="2"/>
      <c r="U301" s="10">
        <f t="shared" si="29"/>
        <v>344.0012837270005</v>
      </c>
      <c r="V301" s="10">
        <f t="shared" si="32"/>
        <v>283.98869613862644</v>
      </c>
      <c r="W301" s="10">
        <f t="shared" si="32"/>
        <v>222.86801786967982</v>
      </c>
      <c r="X301" s="10">
        <f t="shared" si="32"/>
        <v>160.62416430750494</v>
      </c>
      <c r="Y301" s="10">
        <f t="shared" si="32"/>
        <v>97.241869071763489</v>
      </c>
    </row>
    <row r="302" spans="1:25" s="5" customFormat="1" x14ac:dyDescent="0.2">
      <c r="A302" s="2"/>
      <c r="B302" s="30">
        <f>'3) Input geactiveerde inflatie'!B289</f>
        <v>277</v>
      </c>
      <c r="C302" s="30">
        <f>'3) Input geactiveerde inflatie'!D289</f>
        <v>-9.8811823806672744E-10</v>
      </c>
      <c r="D302" s="10">
        <f t="shared" si="30"/>
        <v>-4.9405911903336372E-10</v>
      </c>
      <c r="E302" s="40">
        <f>'3) Input geactiveerde inflatie'!E289</f>
        <v>0</v>
      </c>
      <c r="F302" s="52">
        <f>'3) Input geactiveerde inflatie'!F289</f>
        <v>2013</v>
      </c>
      <c r="G302" s="2"/>
      <c r="H302" s="54"/>
      <c r="I302" s="10">
        <f>IF(AND($F302&gt;I$10,$E302&gt;0),$D302/$E302,IF(I$10=$F302,$D302-SUM($G302:G302),0))</f>
        <v>0</v>
      </c>
      <c r="J302" s="10">
        <f>IF(AND($F302&gt;J$10,$E302&gt;0),$D302/$E302,IF(J$10=$F302,$D302-SUM($G302:I302),0))</f>
        <v>0</v>
      </c>
      <c r="K302" s="10">
        <f>IF(AND($F302&gt;K$10,$E302&gt;0),$D302/$E302,IF(K$10=$F302,$D302-SUM($G302:J302),0))</f>
        <v>0</v>
      </c>
      <c r="L302" s="10">
        <f>IF(AND($F302&gt;L$10,$E302&gt;0),$D302/$E302,IF(L$10=$F302,$D302-SUM($G302:K302),0))</f>
        <v>0</v>
      </c>
      <c r="M302" s="10">
        <f>IF(AND($F302&gt;M$10,$E302&gt;0),$D302/$E302,IF(M$10=$F302,$D302-SUM($G302:L302),0))</f>
        <v>0</v>
      </c>
      <c r="N302" s="2"/>
      <c r="O302" s="10">
        <f>I302*PRODUCT($O$17:O$17)</f>
        <v>0</v>
      </c>
      <c r="P302" s="10">
        <f>J302*PRODUCT($O$17:P$17)</f>
        <v>0</v>
      </c>
      <c r="Q302" s="10">
        <f>K302*PRODUCT($O$17:Q$17)</f>
        <v>0</v>
      </c>
      <c r="R302" s="10">
        <f>L302*PRODUCT($O$17:R$17)</f>
        <v>0</v>
      </c>
      <c r="S302" s="10">
        <f>M302*PRODUCT($O$17:S$17)</f>
        <v>0</v>
      </c>
      <c r="T302" s="2"/>
      <c r="U302" s="10">
        <f t="shared" si="29"/>
        <v>-4.9850565110466396E-10</v>
      </c>
      <c r="V302" s="10">
        <f t="shared" si="32"/>
        <v>-5.0299220196460588E-10</v>
      </c>
      <c r="W302" s="10">
        <f t="shared" si="32"/>
        <v>-5.0751913178228726E-10</v>
      </c>
      <c r="X302" s="10">
        <f t="shared" si="32"/>
        <v>-5.120868039683278E-10</v>
      </c>
      <c r="Y302" s="10">
        <f t="shared" si="32"/>
        <v>-5.1669558520404267E-10</v>
      </c>
    </row>
    <row r="303" spans="1:25" s="5" customFormat="1" x14ac:dyDescent="0.2">
      <c r="A303" s="2"/>
      <c r="B303" s="30">
        <f>'3) Input geactiveerde inflatie'!B290</f>
        <v>278</v>
      </c>
      <c r="C303" s="30">
        <f>'3) Input geactiveerde inflatie'!D290</f>
        <v>149459.4679575921</v>
      </c>
      <c r="D303" s="10">
        <f t="shared" si="30"/>
        <v>74729.733978796052</v>
      </c>
      <c r="E303" s="40">
        <f>'3) Input geactiveerde inflatie'!E290</f>
        <v>0</v>
      </c>
      <c r="F303" s="52">
        <f>'3) Input geactiveerde inflatie'!F290</f>
        <v>2011</v>
      </c>
      <c r="G303" s="2"/>
      <c r="H303" s="54"/>
      <c r="I303" s="10">
        <f>IF(AND($F303&gt;I$10,$E303&gt;0),$D303/$E303,IF(I$10=$F303,$D303-SUM($G303:G303),0))</f>
        <v>0</v>
      </c>
      <c r="J303" s="10">
        <f>IF(AND($F303&gt;J$10,$E303&gt;0),$D303/$E303,IF(J$10=$F303,$D303-SUM($G303:I303),0))</f>
        <v>0</v>
      </c>
      <c r="K303" s="10">
        <f>IF(AND($F303&gt;K$10,$E303&gt;0),$D303/$E303,IF(K$10=$F303,$D303-SUM($G303:J303),0))</f>
        <v>0</v>
      </c>
      <c r="L303" s="10">
        <f>IF(AND($F303&gt;L$10,$E303&gt;0),$D303/$E303,IF(L$10=$F303,$D303-SUM($G303:K303),0))</f>
        <v>0</v>
      </c>
      <c r="M303" s="10">
        <f>IF(AND($F303&gt;M$10,$E303&gt;0),$D303/$E303,IF(M$10=$F303,$D303-SUM($G303:L303),0))</f>
        <v>0</v>
      </c>
      <c r="N303" s="2"/>
      <c r="O303" s="10">
        <f>I303*PRODUCT($O$17:O$17)</f>
        <v>0</v>
      </c>
      <c r="P303" s="10">
        <f>J303*PRODUCT($O$17:P$17)</f>
        <v>0</v>
      </c>
      <c r="Q303" s="10">
        <f>K303*PRODUCT($O$17:Q$17)</f>
        <v>0</v>
      </c>
      <c r="R303" s="10">
        <f>L303*PRODUCT($O$17:R$17)</f>
        <v>0</v>
      </c>
      <c r="S303" s="10">
        <f>M303*PRODUCT($O$17:S$17)</f>
        <v>0</v>
      </c>
      <c r="T303" s="2"/>
      <c r="U303" s="10">
        <f t="shared" si="29"/>
        <v>75402.301584605215</v>
      </c>
      <c r="V303" s="10">
        <f t="shared" si="32"/>
        <v>76080.922298866659</v>
      </c>
      <c r="W303" s="10">
        <f t="shared" si="32"/>
        <v>76765.650599556451</v>
      </c>
      <c r="X303" s="10">
        <f t="shared" si="32"/>
        <v>77456.541454952458</v>
      </c>
      <c r="Y303" s="10">
        <f t="shared" si="32"/>
        <v>78153.650328047021</v>
      </c>
    </row>
    <row r="304" spans="1:25" s="5" customFormat="1" x14ac:dyDescent="0.2">
      <c r="A304" s="2"/>
      <c r="B304" s="30">
        <f>'3) Input geactiveerde inflatie'!B291</f>
        <v>279</v>
      </c>
      <c r="C304" s="30">
        <f>'3) Input geactiveerde inflatie'!D291</f>
        <v>9388463.1977348961</v>
      </c>
      <c r="D304" s="10">
        <f t="shared" si="30"/>
        <v>4694231.598867448</v>
      </c>
      <c r="E304" s="40">
        <f>'3) Input geactiveerde inflatie'!E291</f>
        <v>32.5</v>
      </c>
      <c r="F304" s="52">
        <f>'3) Input geactiveerde inflatie'!F291</f>
        <v>2054</v>
      </c>
      <c r="G304" s="2"/>
      <c r="H304" s="54"/>
      <c r="I304" s="10">
        <f>IF(AND($F304&gt;I$10,$E304&gt;0),$D304/$E304,IF(I$10=$F304,$D304-SUM($G304:G304),0))</f>
        <v>144437.89534976764</v>
      </c>
      <c r="J304" s="10">
        <f>IF(AND($F304&gt;J$10,$E304&gt;0),$D304/$E304,IF(J$10=$F304,$D304-SUM($G304:I304),0))</f>
        <v>144437.89534976764</v>
      </c>
      <c r="K304" s="10">
        <f>IF(AND($F304&gt;K$10,$E304&gt;0),$D304/$E304,IF(K$10=$F304,$D304-SUM($G304:J304),0))</f>
        <v>144437.89534976764</v>
      </c>
      <c r="L304" s="10">
        <f>IF(AND($F304&gt;L$10,$E304&gt;0),$D304/$E304,IF(L$10=$F304,$D304-SUM($G304:K304),0))</f>
        <v>144437.89534976764</v>
      </c>
      <c r="M304" s="10">
        <f>IF(AND($F304&gt;M$10,$E304&gt;0),$D304/$E304,IF(M$10=$F304,$D304-SUM($G304:L304),0))</f>
        <v>144437.89534976764</v>
      </c>
      <c r="N304" s="2"/>
      <c r="O304" s="10">
        <f>I304*PRODUCT($O$17:O$17)</f>
        <v>145737.83640791554</v>
      </c>
      <c r="P304" s="10">
        <f>J304*PRODUCT($O$17:P$17)</f>
        <v>147049.47693558675</v>
      </c>
      <c r="Q304" s="10">
        <f>K304*PRODUCT($O$17:Q$17)</f>
        <v>148372.92222800702</v>
      </c>
      <c r="R304" s="10">
        <f>L304*PRODUCT($O$17:R$17)</f>
        <v>149708.27852805905</v>
      </c>
      <c r="S304" s="10">
        <f>M304*PRODUCT($O$17:S$17)</f>
        <v>151055.65303481158</v>
      </c>
      <c r="T304" s="2"/>
      <c r="U304" s="10">
        <f t="shared" si="29"/>
        <v>4590741.8468493391</v>
      </c>
      <c r="V304" s="10">
        <f t="shared" si="32"/>
        <v>4485009.046535396</v>
      </c>
      <c r="W304" s="10">
        <f t="shared" si="32"/>
        <v>4377001.2057262072</v>
      </c>
      <c r="X304" s="10">
        <f t="shared" si="32"/>
        <v>4266685.9380496833</v>
      </c>
      <c r="Y304" s="10">
        <f t="shared" si="32"/>
        <v>4154030.4584573186</v>
      </c>
    </row>
    <row r="305" spans="1:25" s="5" customFormat="1" x14ac:dyDescent="0.2">
      <c r="A305" s="2"/>
      <c r="B305" s="30">
        <f>'3) Input geactiveerde inflatie'!B292</f>
        <v>280</v>
      </c>
      <c r="C305" s="30">
        <f>'3) Input geactiveerde inflatie'!D292</f>
        <v>4903792.939500384</v>
      </c>
      <c r="D305" s="10">
        <f t="shared" si="30"/>
        <v>2451896.469750192</v>
      </c>
      <c r="E305" s="40">
        <f>'3) Input geactiveerde inflatie'!E292</f>
        <v>22.5</v>
      </c>
      <c r="F305" s="52">
        <f>'3) Input geactiveerde inflatie'!F292</f>
        <v>2044</v>
      </c>
      <c r="G305" s="2"/>
      <c r="H305" s="54"/>
      <c r="I305" s="10">
        <f>IF(AND($F305&gt;I$10,$E305&gt;0),$D305/$E305,IF(I$10=$F305,$D305-SUM($G305:G305),0))</f>
        <v>108973.17643334187</v>
      </c>
      <c r="J305" s="10">
        <f>IF(AND($F305&gt;J$10,$E305&gt;0),$D305/$E305,IF(J$10=$F305,$D305-SUM($G305:I305),0))</f>
        <v>108973.17643334187</v>
      </c>
      <c r="K305" s="10">
        <f>IF(AND($F305&gt;K$10,$E305&gt;0),$D305/$E305,IF(K$10=$F305,$D305-SUM($G305:J305),0))</f>
        <v>108973.17643334187</v>
      </c>
      <c r="L305" s="10">
        <f>IF(AND($F305&gt;L$10,$E305&gt;0),$D305/$E305,IF(L$10=$F305,$D305-SUM($G305:K305),0))</f>
        <v>108973.17643334187</v>
      </c>
      <c r="M305" s="10">
        <f>IF(AND($F305&gt;M$10,$E305&gt;0),$D305/$E305,IF(M$10=$F305,$D305-SUM($G305:L305),0))</f>
        <v>108973.17643334187</v>
      </c>
      <c r="N305" s="2"/>
      <c r="O305" s="10">
        <f>I305*PRODUCT($O$17:O$17)</f>
        <v>109953.93502124194</v>
      </c>
      <c r="P305" s="10">
        <f>J305*PRODUCT($O$17:P$17)</f>
        <v>110943.5204364331</v>
      </c>
      <c r="Q305" s="10">
        <f>K305*PRODUCT($O$17:Q$17)</f>
        <v>111942.01212036097</v>
      </c>
      <c r="R305" s="10">
        <f>L305*PRODUCT($O$17:R$17)</f>
        <v>112949.49022944421</v>
      </c>
      <c r="S305" s="10">
        <f>M305*PRODUCT($O$17:S$17)</f>
        <v>113966.0356415092</v>
      </c>
      <c r="T305" s="2"/>
      <c r="U305" s="10">
        <f t="shared" si="29"/>
        <v>2364009.6029567015</v>
      </c>
      <c r="V305" s="10">
        <f t="shared" si="32"/>
        <v>2274342.1689468785</v>
      </c>
      <c r="W305" s="10">
        <f t="shared" si="32"/>
        <v>2182869.2363470392</v>
      </c>
      <c r="X305" s="10">
        <f t="shared" si="32"/>
        <v>2089565.5692447182</v>
      </c>
      <c r="Y305" s="10">
        <f t="shared" si="32"/>
        <v>1994405.6237264113</v>
      </c>
    </row>
    <row r="306" spans="1:25" s="5" customFormat="1" x14ac:dyDescent="0.2">
      <c r="A306" s="2"/>
      <c r="B306" s="30">
        <f>'3) Input geactiveerde inflatie'!B293</f>
        <v>281</v>
      </c>
      <c r="C306" s="30">
        <f>'3) Input geactiveerde inflatie'!D293</f>
        <v>170081.55078202696</v>
      </c>
      <c r="D306" s="10">
        <f t="shared" si="30"/>
        <v>85040.775391013478</v>
      </c>
      <c r="E306" s="40">
        <f>'3) Input geactiveerde inflatie'!E293</f>
        <v>0</v>
      </c>
      <c r="F306" s="52">
        <f>'3) Input geactiveerde inflatie'!F293</f>
        <v>2011</v>
      </c>
      <c r="G306" s="2"/>
      <c r="H306" s="54"/>
      <c r="I306" s="10">
        <f>IF(AND($F306&gt;I$10,$E306&gt;0),$D306/$E306,IF(I$10=$F306,$D306-SUM($G306:G306),0))</f>
        <v>0</v>
      </c>
      <c r="J306" s="10">
        <f>IF(AND($F306&gt;J$10,$E306&gt;0),$D306/$E306,IF(J$10=$F306,$D306-SUM($G306:I306),0))</f>
        <v>0</v>
      </c>
      <c r="K306" s="10">
        <f>IF(AND($F306&gt;K$10,$E306&gt;0),$D306/$E306,IF(K$10=$F306,$D306-SUM($G306:J306),0))</f>
        <v>0</v>
      </c>
      <c r="L306" s="10">
        <f>IF(AND($F306&gt;L$10,$E306&gt;0),$D306/$E306,IF(L$10=$F306,$D306-SUM($G306:K306),0))</f>
        <v>0</v>
      </c>
      <c r="M306" s="10">
        <f>IF(AND($F306&gt;M$10,$E306&gt;0),$D306/$E306,IF(M$10=$F306,$D306-SUM($G306:L306),0))</f>
        <v>0</v>
      </c>
      <c r="N306" s="2"/>
      <c r="O306" s="10">
        <f>I306*PRODUCT($O$17:O$17)</f>
        <v>0</v>
      </c>
      <c r="P306" s="10">
        <f>J306*PRODUCT($O$17:P$17)</f>
        <v>0</v>
      </c>
      <c r="Q306" s="10">
        <f>K306*PRODUCT($O$17:Q$17)</f>
        <v>0</v>
      </c>
      <c r="R306" s="10">
        <f>L306*PRODUCT($O$17:R$17)</f>
        <v>0</v>
      </c>
      <c r="S306" s="10">
        <f>M306*PRODUCT($O$17:S$17)</f>
        <v>0</v>
      </c>
      <c r="T306" s="2"/>
      <c r="U306" s="10">
        <f t="shared" si="29"/>
        <v>85806.142369532594</v>
      </c>
      <c r="V306" s="10">
        <f t="shared" si="32"/>
        <v>86578.397650858373</v>
      </c>
      <c r="W306" s="10">
        <f t="shared" si="32"/>
        <v>87357.603229716085</v>
      </c>
      <c r="X306" s="10">
        <f t="shared" si="32"/>
        <v>88143.82165878352</v>
      </c>
      <c r="Y306" s="10">
        <f t="shared" si="32"/>
        <v>88937.116053712569</v>
      </c>
    </row>
    <row r="307" spans="1:25" s="5" customFormat="1" x14ac:dyDescent="0.2">
      <c r="A307" s="2"/>
      <c r="B307" s="30">
        <f>'3) Input geactiveerde inflatie'!B294</f>
        <v>282</v>
      </c>
      <c r="C307" s="30">
        <f>'3) Input geactiveerde inflatie'!D294</f>
        <v>3718151.4537716378</v>
      </c>
      <c r="D307" s="10">
        <f t="shared" si="30"/>
        <v>1859075.7268858189</v>
      </c>
      <c r="E307" s="40">
        <f>'3) Input geactiveerde inflatie'!E294</f>
        <v>33.5</v>
      </c>
      <c r="F307" s="52">
        <f>'3) Input geactiveerde inflatie'!F294</f>
        <v>2055</v>
      </c>
      <c r="G307" s="2"/>
      <c r="H307" s="54"/>
      <c r="I307" s="10">
        <f>IF(AND($F307&gt;I$10,$E307&gt;0),$D307/$E307,IF(I$10=$F307,$D307-SUM($G307:G307),0))</f>
        <v>55494.797817487131</v>
      </c>
      <c r="J307" s="10">
        <f>IF(AND($F307&gt;J$10,$E307&gt;0),$D307/$E307,IF(J$10=$F307,$D307-SUM($G307:I307),0))</f>
        <v>55494.797817487131</v>
      </c>
      <c r="K307" s="10">
        <f>IF(AND($F307&gt;K$10,$E307&gt;0),$D307/$E307,IF(K$10=$F307,$D307-SUM($G307:J307),0))</f>
        <v>55494.797817487131</v>
      </c>
      <c r="L307" s="10">
        <f>IF(AND($F307&gt;L$10,$E307&gt;0),$D307/$E307,IF(L$10=$F307,$D307-SUM($G307:K307),0))</f>
        <v>55494.797817487131</v>
      </c>
      <c r="M307" s="10">
        <f>IF(AND($F307&gt;M$10,$E307&gt;0),$D307/$E307,IF(M$10=$F307,$D307-SUM($G307:L307),0))</f>
        <v>55494.797817487131</v>
      </c>
      <c r="N307" s="2"/>
      <c r="O307" s="10">
        <f>I307*PRODUCT($O$17:O$17)</f>
        <v>55994.250997844509</v>
      </c>
      <c r="P307" s="10">
        <f>J307*PRODUCT($O$17:P$17)</f>
        <v>56498.199256825108</v>
      </c>
      <c r="Q307" s="10">
        <f>K307*PRODUCT($O$17:Q$17)</f>
        <v>57006.683050136518</v>
      </c>
      <c r="R307" s="10">
        <f>L307*PRODUCT($O$17:R$17)</f>
        <v>57519.743197587741</v>
      </c>
      <c r="S307" s="10">
        <f>M307*PRODUCT($O$17:S$17)</f>
        <v>58037.420886366024</v>
      </c>
      <c r="T307" s="2"/>
      <c r="U307" s="10">
        <f t="shared" si="29"/>
        <v>1819813.1574299464</v>
      </c>
      <c r="V307" s="10">
        <f t="shared" si="32"/>
        <v>1779693.2765899906</v>
      </c>
      <c r="W307" s="10">
        <f t="shared" si="32"/>
        <v>1738703.8330291638</v>
      </c>
      <c r="X307" s="10">
        <f t="shared" si="32"/>
        <v>1696832.4243288382</v>
      </c>
      <c r="Y307" s="10">
        <f t="shared" si="32"/>
        <v>1654066.4952614317</v>
      </c>
    </row>
    <row r="308" spans="1:25" s="5" customFormat="1" x14ac:dyDescent="0.2">
      <c r="A308" s="2"/>
      <c r="B308" s="30">
        <f>'3) Input geactiveerde inflatie'!B295</f>
        <v>283</v>
      </c>
      <c r="C308" s="30">
        <f>'3) Input geactiveerde inflatie'!D295</f>
        <v>1897829.1857395265</v>
      </c>
      <c r="D308" s="10">
        <f t="shared" si="30"/>
        <v>948914.59286976326</v>
      </c>
      <c r="E308" s="40">
        <f>'3) Input geactiveerde inflatie'!E295</f>
        <v>23.5</v>
      </c>
      <c r="F308" s="52">
        <f>'3) Input geactiveerde inflatie'!F295</f>
        <v>2045</v>
      </c>
      <c r="G308" s="2"/>
      <c r="H308" s="54"/>
      <c r="I308" s="10">
        <f>IF(AND($F308&gt;I$10,$E308&gt;0),$D308/$E308,IF(I$10=$F308,$D308-SUM($G308:G308),0))</f>
        <v>40379.344377436733</v>
      </c>
      <c r="J308" s="10">
        <f>IF(AND($F308&gt;J$10,$E308&gt;0),$D308/$E308,IF(J$10=$F308,$D308-SUM($G308:I308),0))</f>
        <v>40379.344377436733</v>
      </c>
      <c r="K308" s="10">
        <f>IF(AND($F308&gt;K$10,$E308&gt;0),$D308/$E308,IF(K$10=$F308,$D308-SUM($G308:J308),0))</f>
        <v>40379.344377436733</v>
      </c>
      <c r="L308" s="10">
        <f>IF(AND($F308&gt;L$10,$E308&gt;0),$D308/$E308,IF(L$10=$F308,$D308-SUM($G308:K308),0))</f>
        <v>40379.344377436733</v>
      </c>
      <c r="M308" s="10">
        <f>IF(AND($F308&gt;M$10,$E308&gt;0),$D308/$E308,IF(M$10=$F308,$D308-SUM($G308:L308),0))</f>
        <v>40379.344377436733</v>
      </c>
      <c r="N308" s="2"/>
      <c r="O308" s="10">
        <f>I308*PRODUCT($O$17:O$17)</f>
        <v>40742.75847683366</v>
      </c>
      <c r="P308" s="10">
        <f>J308*PRODUCT($O$17:P$17)</f>
        <v>41109.443303125161</v>
      </c>
      <c r="Q308" s="10">
        <f>K308*PRODUCT($O$17:Q$17)</f>
        <v>41479.428292853278</v>
      </c>
      <c r="R308" s="10">
        <f>L308*PRODUCT($O$17:R$17)</f>
        <v>41852.743147488953</v>
      </c>
      <c r="S308" s="10">
        <f>M308*PRODUCT($O$17:S$17)</f>
        <v>42229.417835816348</v>
      </c>
      <c r="T308" s="2"/>
      <c r="U308" s="10">
        <f t="shared" si="29"/>
        <v>916712.0657287573</v>
      </c>
      <c r="V308" s="10">
        <f t="shared" si="32"/>
        <v>883853.03101719078</v>
      </c>
      <c r="W308" s="10">
        <f t="shared" si="32"/>
        <v>850328.28000349214</v>
      </c>
      <c r="X308" s="10">
        <f t="shared" si="32"/>
        <v>816128.49137603457</v>
      </c>
      <c r="Y308" s="10">
        <f t="shared" si="32"/>
        <v>781244.22996260237</v>
      </c>
    </row>
    <row r="309" spans="1:25" s="5" customFormat="1" x14ac:dyDescent="0.2">
      <c r="A309" s="2"/>
      <c r="B309" s="30">
        <f>'3) Input geactiveerde inflatie'!B296</f>
        <v>284</v>
      </c>
      <c r="C309" s="30">
        <f>'3) Input geactiveerde inflatie'!D296</f>
        <v>402192.61818818725</v>
      </c>
      <c r="D309" s="10">
        <f t="shared" si="30"/>
        <v>201096.30909409362</v>
      </c>
      <c r="E309" s="40">
        <f>'3) Input geactiveerde inflatie'!E296</f>
        <v>8.5</v>
      </c>
      <c r="F309" s="52">
        <f>'3) Input geactiveerde inflatie'!F296</f>
        <v>2030</v>
      </c>
      <c r="G309" s="2"/>
      <c r="H309" s="54"/>
      <c r="I309" s="10">
        <f>IF(AND($F309&gt;I$10,$E309&gt;0),$D309/$E309,IF(I$10=$F309,$D309-SUM($G309:G309),0))</f>
        <v>23658.389305187484</v>
      </c>
      <c r="J309" s="10">
        <f>IF(AND($F309&gt;J$10,$E309&gt;0),$D309/$E309,IF(J$10=$F309,$D309-SUM($G309:I309),0))</f>
        <v>23658.389305187484</v>
      </c>
      <c r="K309" s="10">
        <f>IF(AND($F309&gt;K$10,$E309&gt;0),$D309/$E309,IF(K$10=$F309,$D309-SUM($G309:J309),0))</f>
        <v>23658.389305187484</v>
      </c>
      <c r="L309" s="10">
        <f>IF(AND($F309&gt;L$10,$E309&gt;0),$D309/$E309,IF(L$10=$F309,$D309-SUM($G309:K309),0))</f>
        <v>23658.389305187484</v>
      </c>
      <c r="M309" s="10">
        <f>IF(AND($F309&gt;M$10,$E309&gt;0),$D309/$E309,IF(M$10=$F309,$D309-SUM($G309:L309),0))</f>
        <v>23658.389305187484</v>
      </c>
      <c r="N309" s="2"/>
      <c r="O309" s="10">
        <f>I309*PRODUCT($O$17:O$17)</f>
        <v>23871.31480893417</v>
      </c>
      <c r="P309" s="10">
        <f>J309*PRODUCT($O$17:P$17)</f>
        <v>24086.156642214573</v>
      </c>
      <c r="Q309" s="10">
        <f>K309*PRODUCT($O$17:Q$17)</f>
        <v>24302.932051994499</v>
      </c>
      <c r="R309" s="10">
        <f>L309*PRODUCT($O$17:R$17)</f>
        <v>24521.658440462448</v>
      </c>
      <c r="S309" s="10">
        <f>M309*PRODUCT($O$17:S$17)</f>
        <v>24742.353366426607</v>
      </c>
      <c r="T309" s="2"/>
      <c r="U309" s="10">
        <f t="shared" si="29"/>
        <v>179034.86106700628</v>
      </c>
      <c r="V309" s="10">
        <f t="shared" si="32"/>
        <v>156560.01817439473</v>
      </c>
      <c r="W309" s="10">
        <f t="shared" si="32"/>
        <v>133666.12628596977</v>
      </c>
      <c r="X309" s="10">
        <f t="shared" si="32"/>
        <v>110347.46298208104</v>
      </c>
      <c r="Y309" s="10">
        <f t="shared" si="32"/>
        <v>86598.236782493157</v>
      </c>
    </row>
    <row r="310" spans="1:25" s="5" customFormat="1" x14ac:dyDescent="0.2">
      <c r="A310" s="2"/>
      <c r="B310" s="30">
        <f>'3) Input geactiveerde inflatie'!B297</f>
        <v>285</v>
      </c>
      <c r="C310" s="30">
        <f>'3) Input geactiveerde inflatie'!D297</f>
        <v>9039.6142369266527</v>
      </c>
      <c r="D310" s="10">
        <f t="shared" si="30"/>
        <v>4519.8071184633263</v>
      </c>
      <c r="E310" s="40">
        <f>'3) Input geactiveerde inflatie'!E297</f>
        <v>0</v>
      </c>
      <c r="F310" s="52">
        <f>'3) Input geactiveerde inflatie'!F297</f>
        <v>2011</v>
      </c>
      <c r="G310" s="2"/>
      <c r="H310" s="54"/>
      <c r="I310" s="10">
        <f>IF(AND($F310&gt;I$10,$E310&gt;0),$D310/$E310,IF(I$10=$F310,$D310-SUM($G310:G310),0))</f>
        <v>0</v>
      </c>
      <c r="J310" s="10">
        <f>IF(AND($F310&gt;J$10,$E310&gt;0),$D310/$E310,IF(J$10=$F310,$D310-SUM($G310:I310),0))</f>
        <v>0</v>
      </c>
      <c r="K310" s="10">
        <f>IF(AND($F310&gt;K$10,$E310&gt;0),$D310/$E310,IF(K$10=$F310,$D310-SUM($G310:J310),0))</f>
        <v>0</v>
      </c>
      <c r="L310" s="10">
        <f>IF(AND($F310&gt;L$10,$E310&gt;0),$D310/$E310,IF(L$10=$F310,$D310-SUM($G310:K310),0))</f>
        <v>0</v>
      </c>
      <c r="M310" s="10">
        <f>IF(AND($F310&gt;M$10,$E310&gt;0),$D310/$E310,IF(M$10=$F310,$D310-SUM($G310:L310),0))</f>
        <v>0</v>
      </c>
      <c r="N310" s="2"/>
      <c r="O310" s="10">
        <f>I310*PRODUCT($O$17:O$17)</f>
        <v>0</v>
      </c>
      <c r="P310" s="10">
        <f>J310*PRODUCT($O$17:P$17)</f>
        <v>0</v>
      </c>
      <c r="Q310" s="10">
        <f>K310*PRODUCT($O$17:Q$17)</f>
        <v>0</v>
      </c>
      <c r="R310" s="10">
        <f>L310*PRODUCT($O$17:R$17)</f>
        <v>0</v>
      </c>
      <c r="S310" s="10">
        <f>M310*PRODUCT($O$17:S$17)</f>
        <v>0</v>
      </c>
      <c r="T310" s="2"/>
      <c r="U310" s="10">
        <f t="shared" si="29"/>
        <v>4560.4853825294958</v>
      </c>
      <c r="V310" s="10">
        <f t="shared" si="32"/>
        <v>4601.5297509722604</v>
      </c>
      <c r="W310" s="10">
        <f t="shared" si="32"/>
        <v>4642.94351873101</v>
      </c>
      <c r="X310" s="10">
        <f t="shared" si="32"/>
        <v>4684.7300103995885</v>
      </c>
      <c r="Y310" s="10">
        <f t="shared" si="32"/>
        <v>4726.8925804931841</v>
      </c>
    </row>
    <row r="311" spans="1:25" s="5" customFormat="1" x14ac:dyDescent="0.2">
      <c r="A311" s="2"/>
      <c r="B311" s="30">
        <f>'3) Input geactiveerde inflatie'!B298</f>
        <v>286</v>
      </c>
      <c r="C311" s="30">
        <f>'3) Input geactiveerde inflatie'!D298</f>
        <v>10006152.872282475</v>
      </c>
      <c r="D311" s="10">
        <f t="shared" si="30"/>
        <v>5003076.4361412376</v>
      </c>
      <c r="E311" s="40">
        <f>'3) Input geactiveerde inflatie'!E298</f>
        <v>34.5</v>
      </c>
      <c r="F311" s="52">
        <f>'3) Input geactiveerde inflatie'!F298</f>
        <v>2056</v>
      </c>
      <c r="G311" s="2"/>
      <c r="H311" s="54"/>
      <c r="I311" s="10">
        <f>IF(AND($F311&gt;I$10,$E311&gt;0),$D311/$E311,IF(I$10=$F311,$D311-SUM($G311:G311),0))</f>
        <v>145016.7082939489</v>
      </c>
      <c r="J311" s="10">
        <f>IF(AND($F311&gt;J$10,$E311&gt;0),$D311/$E311,IF(J$10=$F311,$D311-SUM($G311:I311),0))</f>
        <v>145016.7082939489</v>
      </c>
      <c r="K311" s="10">
        <f>IF(AND($F311&gt;K$10,$E311&gt;0),$D311/$E311,IF(K$10=$F311,$D311-SUM($G311:J311),0))</f>
        <v>145016.7082939489</v>
      </c>
      <c r="L311" s="10">
        <f>IF(AND($F311&gt;L$10,$E311&gt;0),$D311/$E311,IF(L$10=$F311,$D311-SUM($G311:K311),0))</f>
        <v>145016.7082939489</v>
      </c>
      <c r="M311" s="10">
        <f>IF(AND($F311&gt;M$10,$E311&gt;0),$D311/$E311,IF(M$10=$F311,$D311-SUM($G311:L311),0))</f>
        <v>145016.7082939489</v>
      </c>
      <c r="N311" s="2"/>
      <c r="O311" s="10">
        <f>I311*PRODUCT($O$17:O$17)</f>
        <v>146321.85866859442</v>
      </c>
      <c r="P311" s="10">
        <f>J311*PRODUCT($O$17:P$17)</f>
        <v>147638.75539661176</v>
      </c>
      <c r="Q311" s="10">
        <f>K311*PRODUCT($O$17:Q$17)</f>
        <v>148967.50419518125</v>
      </c>
      <c r="R311" s="10">
        <f>L311*PRODUCT($O$17:R$17)</f>
        <v>150308.21173293787</v>
      </c>
      <c r="S311" s="10">
        <f>M311*PRODUCT($O$17:S$17)</f>
        <v>151660.98563853427</v>
      </c>
      <c r="T311" s="2"/>
      <c r="U311" s="10">
        <f t="shared" si="29"/>
        <v>4901782.2653979138</v>
      </c>
      <c r="V311" s="10">
        <f t="shared" si="32"/>
        <v>4798259.5503898822</v>
      </c>
      <c r="W311" s="10">
        <f t="shared" si="32"/>
        <v>4692476.382148209</v>
      </c>
      <c r="X311" s="10">
        <f t="shared" si="32"/>
        <v>4584400.4578546043</v>
      </c>
      <c r="Y311" s="10">
        <f t="shared" si="32"/>
        <v>4473999.076336761</v>
      </c>
    </row>
    <row r="312" spans="1:25" s="5" customFormat="1" x14ac:dyDescent="0.2">
      <c r="A312" s="2"/>
      <c r="B312" s="30">
        <f>'3) Input geactiveerde inflatie'!B299</f>
        <v>287</v>
      </c>
      <c r="C312" s="30">
        <f>'3) Input geactiveerde inflatie'!D299</f>
        <v>3395214.7276649009</v>
      </c>
      <c r="D312" s="10">
        <f t="shared" si="30"/>
        <v>1697607.3638324505</v>
      </c>
      <c r="E312" s="40">
        <f>'3) Input geactiveerde inflatie'!E299</f>
        <v>24.5</v>
      </c>
      <c r="F312" s="52">
        <f>'3) Input geactiveerde inflatie'!F299</f>
        <v>2046</v>
      </c>
      <c r="G312" s="2"/>
      <c r="H312" s="54"/>
      <c r="I312" s="10">
        <f>IF(AND($F312&gt;I$10,$E312&gt;0),$D312/$E312,IF(I$10=$F312,$D312-SUM($G312:G312),0))</f>
        <v>69290.09648295716</v>
      </c>
      <c r="J312" s="10">
        <f>IF(AND($F312&gt;J$10,$E312&gt;0),$D312/$E312,IF(J$10=$F312,$D312-SUM($G312:I312),0))</f>
        <v>69290.09648295716</v>
      </c>
      <c r="K312" s="10">
        <f>IF(AND($F312&gt;K$10,$E312&gt;0),$D312/$E312,IF(K$10=$F312,$D312-SUM($G312:J312),0))</f>
        <v>69290.09648295716</v>
      </c>
      <c r="L312" s="10">
        <f>IF(AND($F312&gt;L$10,$E312&gt;0),$D312/$E312,IF(L$10=$F312,$D312-SUM($G312:K312),0))</f>
        <v>69290.09648295716</v>
      </c>
      <c r="M312" s="10">
        <f>IF(AND($F312&gt;M$10,$E312&gt;0),$D312/$E312,IF(M$10=$F312,$D312-SUM($G312:L312),0))</f>
        <v>69290.09648295716</v>
      </c>
      <c r="N312" s="2"/>
      <c r="O312" s="10">
        <f>I312*PRODUCT($O$17:O$17)</f>
        <v>69913.707351303761</v>
      </c>
      <c r="P312" s="10">
        <f>J312*PRODUCT($O$17:P$17)</f>
        <v>70542.930717465497</v>
      </c>
      <c r="Q312" s="10">
        <f>K312*PRODUCT($O$17:Q$17)</f>
        <v>71177.817093922669</v>
      </c>
      <c r="R312" s="10">
        <f>L312*PRODUCT($O$17:R$17)</f>
        <v>71818.417447767963</v>
      </c>
      <c r="S312" s="10">
        <f>M312*PRODUCT($O$17:S$17)</f>
        <v>72464.783204797874</v>
      </c>
      <c r="T312" s="2"/>
      <c r="U312" s="10">
        <f t="shared" si="29"/>
        <v>1642972.1227556388</v>
      </c>
      <c r="V312" s="10">
        <f t="shared" si="32"/>
        <v>1587215.941142974</v>
      </c>
      <c r="W312" s="10">
        <f t="shared" si="32"/>
        <v>1530323.0675193379</v>
      </c>
      <c r="X312" s="10">
        <f t="shared" si="32"/>
        <v>1472277.5576792439</v>
      </c>
      <c r="Y312" s="10">
        <f t="shared" si="32"/>
        <v>1413063.2724935589</v>
      </c>
    </row>
    <row r="313" spans="1:25" s="5" customFormat="1" x14ac:dyDescent="0.2">
      <c r="A313" s="2"/>
      <c r="B313" s="30">
        <f>'3) Input geactiveerde inflatie'!B300</f>
        <v>288</v>
      </c>
      <c r="C313" s="30">
        <f>'3) Input geactiveerde inflatie'!D300</f>
        <v>544989.27518800762</v>
      </c>
      <c r="D313" s="10">
        <f t="shared" si="30"/>
        <v>272494.63759400381</v>
      </c>
      <c r="E313" s="40">
        <f>'3) Input geactiveerde inflatie'!E300</f>
        <v>9.5</v>
      </c>
      <c r="F313" s="52">
        <f>'3) Input geactiveerde inflatie'!F300</f>
        <v>2031</v>
      </c>
      <c r="G313" s="2"/>
      <c r="H313" s="54"/>
      <c r="I313" s="10">
        <f>IF(AND($F313&gt;I$10,$E313&gt;0),$D313/$E313,IF(I$10=$F313,$D313-SUM($G313:G313),0))</f>
        <v>28683.646062526717</v>
      </c>
      <c r="J313" s="10">
        <f>IF(AND($F313&gt;J$10,$E313&gt;0),$D313/$E313,IF(J$10=$F313,$D313-SUM($G313:I313),0))</f>
        <v>28683.646062526717</v>
      </c>
      <c r="K313" s="10">
        <f>IF(AND($F313&gt;K$10,$E313&gt;0),$D313/$E313,IF(K$10=$F313,$D313-SUM($G313:J313),0))</f>
        <v>28683.646062526717</v>
      </c>
      <c r="L313" s="10">
        <f>IF(AND($F313&gt;L$10,$E313&gt;0),$D313/$E313,IF(L$10=$F313,$D313-SUM($G313:K313),0))</f>
        <v>28683.646062526717</v>
      </c>
      <c r="M313" s="10">
        <f>IF(AND($F313&gt;M$10,$E313&gt;0),$D313/$E313,IF(M$10=$F313,$D313-SUM($G313:L313),0))</f>
        <v>28683.646062526717</v>
      </c>
      <c r="N313" s="2"/>
      <c r="O313" s="10">
        <f>I313*PRODUCT($O$17:O$17)</f>
        <v>28941.798877089455</v>
      </c>
      <c r="P313" s="10">
        <f>J313*PRODUCT($O$17:P$17)</f>
        <v>29202.275066983257</v>
      </c>
      <c r="Q313" s="10">
        <f>K313*PRODUCT($O$17:Q$17)</f>
        <v>29465.095542586099</v>
      </c>
      <c r="R313" s="10">
        <f>L313*PRODUCT($O$17:R$17)</f>
        <v>29730.281402469373</v>
      </c>
      <c r="S313" s="10">
        <f>M313*PRODUCT($O$17:S$17)</f>
        <v>29997.853935091593</v>
      </c>
      <c r="T313" s="2"/>
      <c r="U313" s="10">
        <f t="shared" si="29"/>
        <v>246005.29045526037</v>
      </c>
      <c r="V313" s="10">
        <f t="shared" si="32"/>
        <v>219017.06300237443</v>
      </c>
      <c r="W313" s="10">
        <f t="shared" si="32"/>
        <v>191523.12102680968</v>
      </c>
      <c r="X313" s="10">
        <f t="shared" si="32"/>
        <v>163516.54771358156</v>
      </c>
      <c r="Y313" s="10">
        <f t="shared" si="32"/>
        <v>134990.3427079122</v>
      </c>
    </row>
    <row r="314" spans="1:25" s="5" customFormat="1" x14ac:dyDescent="0.2">
      <c r="A314" s="2"/>
      <c r="B314" s="30">
        <f>'3) Input geactiveerde inflatie'!B301</f>
        <v>289</v>
      </c>
      <c r="C314" s="30">
        <f>'3) Input geactiveerde inflatie'!D301</f>
        <v>-1.0803405483732927E-11</v>
      </c>
      <c r="D314" s="10">
        <f t="shared" si="30"/>
        <v>-5.4017027418664634E-12</v>
      </c>
      <c r="E314" s="40">
        <f>'3) Input geactiveerde inflatie'!E301</f>
        <v>0</v>
      </c>
      <c r="F314" s="52">
        <f>'3) Input geactiveerde inflatie'!F301</f>
        <v>2011</v>
      </c>
      <c r="G314" s="2"/>
      <c r="H314" s="54"/>
      <c r="I314" s="10">
        <f>IF(AND($F314&gt;I$10,$E314&gt;0),$D314/$E314,IF(I$10=$F314,$D314-SUM($G314:G314),0))</f>
        <v>0</v>
      </c>
      <c r="J314" s="10">
        <f>IF(AND($F314&gt;J$10,$E314&gt;0),$D314/$E314,IF(J$10=$F314,$D314-SUM($G314:I314),0))</f>
        <v>0</v>
      </c>
      <c r="K314" s="10">
        <f>IF(AND($F314&gt;K$10,$E314&gt;0),$D314/$E314,IF(K$10=$F314,$D314-SUM($G314:J314),0))</f>
        <v>0</v>
      </c>
      <c r="L314" s="10">
        <f>IF(AND($F314&gt;L$10,$E314&gt;0),$D314/$E314,IF(L$10=$F314,$D314-SUM($G314:K314),0))</f>
        <v>0</v>
      </c>
      <c r="M314" s="10">
        <f>IF(AND($F314&gt;M$10,$E314&gt;0),$D314/$E314,IF(M$10=$F314,$D314-SUM($G314:L314),0))</f>
        <v>0</v>
      </c>
      <c r="N314" s="2"/>
      <c r="O314" s="10">
        <f>I314*PRODUCT($O$17:O$17)</f>
        <v>0</v>
      </c>
      <c r="P314" s="10">
        <f>J314*PRODUCT($O$17:P$17)</f>
        <v>0</v>
      </c>
      <c r="Q314" s="10">
        <f>K314*PRODUCT($O$17:Q$17)</f>
        <v>0</v>
      </c>
      <c r="R314" s="10">
        <f>L314*PRODUCT($O$17:R$17)</f>
        <v>0</v>
      </c>
      <c r="S314" s="10">
        <f>M314*PRODUCT($O$17:S$17)</f>
        <v>0</v>
      </c>
      <c r="T314" s="2"/>
      <c r="U314" s="10">
        <f t="shared" si="29"/>
        <v>-5.4503180665432607E-12</v>
      </c>
      <c r="V314" s="10">
        <f t="shared" si="32"/>
        <v>-5.4993709291421497E-12</v>
      </c>
      <c r="W314" s="10">
        <f t="shared" si="32"/>
        <v>-5.5488652675044282E-12</v>
      </c>
      <c r="X314" s="10">
        <f t="shared" si="32"/>
        <v>-5.5988050549119677E-12</v>
      </c>
      <c r="Y314" s="10">
        <f t="shared" si="32"/>
        <v>-5.6491943004061745E-12</v>
      </c>
    </row>
    <row r="315" spans="1:25" s="5" customFormat="1" x14ac:dyDescent="0.2">
      <c r="A315" s="2"/>
      <c r="B315" s="30">
        <f>'3) Input geactiveerde inflatie'!B302</f>
        <v>290</v>
      </c>
      <c r="C315" s="30">
        <f>'3) Input geactiveerde inflatie'!D302</f>
        <v>24912.572888084644</v>
      </c>
      <c r="D315" s="10">
        <f t="shared" si="30"/>
        <v>12456.286444042322</v>
      </c>
      <c r="E315" s="40">
        <f>'3) Input geactiveerde inflatie'!E302</f>
        <v>0</v>
      </c>
      <c r="F315" s="52">
        <f>'3) Input geactiveerde inflatie'!F302</f>
        <v>2011</v>
      </c>
      <c r="G315" s="2"/>
      <c r="H315" s="54"/>
      <c r="I315" s="10">
        <f>IF(AND($F315&gt;I$10,$E315&gt;0),$D315/$E315,IF(I$10=$F315,$D315-SUM($G315:G315),0))</f>
        <v>0</v>
      </c>
      <c r="J315" s="10">
        <f>IF(AND($F315&gt;J$10,$E315&gt;0),$D315/$E315,IF(J$10=$F315,$D315-SUM($G315:I315),0))</f>
        <v>0</v>
      </c>
      <c r="K315" s="10">
        <f>IF(AND($F315&gt;K$10,$E315&gt;0),$D315/$E315,IF(K$10=$F315,$D315-SUM($G315:J315),0))</f>
        <v>0</v>
      </c>
      <c r="L315" s="10">
        <f>IF(AND($F315&gt;L$10,$E315&gt;0),$D315/$E315,IF(L$10=$F315,$D315-SUM($G315:K315),0))</f>
        <v>0</v>
      </c>
      <c r="M315" s="10">
        <f>IF(AND($F315&gt;M$10,$E315&gt;0),$D315/$E315,IF(M$10=$F315,$D315-SUM($G315:L315),0))</f>
        <v>0</v>
      </c>
      <c r="N315" s="2"/>
      <c r="O315" s="10">
        <f>I315*PRODUCT($O$17:O$17)</f>
        <v>0</v>
      </c>
      <c r="P315" s="10">
        <f>J315*PRODUCT($O$17:P$17)</f>
        <v>0</v>
      </c>
      <c r="Q315" s="10">
        <f>K315*PRODUCT($O$17:Q$17)</f>
        <v>0</v>
      </c>
      <c r="R315" s="10">
        <f>L315*PRODUCT($O$17:R$17)</f>
        <v>0</v>
      </c>
      <c r="S315" s="10">
        <f>M315*PRODUCT($O$17:S$17)</f>
        <v>0</v>
      </c>
      <c r="T315" s="2"/>
      <c r="U315" s="10">
        <f t="shared" si="29"/>
        <v>12568.393022038701</v>
      </c>
      <c r="V315" s="10">
        <f t="shared" ref="V315:Y330" si="33">U315*P$17-P315</f>
        <v>12681.508559237049</v>
      </c>
      <c r="W315" s="10">
        <f t="shared" si="33"/>
        <v>12795.64213627018</v>
      </c>
      <c r="X315" s="10">
        <f t="shared" si="33"/>
        <v>12910.80291549661</v>
      </c>
      <c r="Y315" s="10">
        <f t="shared" si="33"/>
        <v>13027.000141736078</v>
      </c>
    </row>
    <row r="316" spans="1:25" s="5" customFormat="1" x14ac:dyDescent="0.2">
      <c r="A316" s="2"/>
      <c r="B316" s="30">
        <f>'3) Input geactiveerde inflatie'!B303</f>
        <v>291</v>
      </c>
      <c r="C316" s="30">
        <f>'3) Input geactiveerde inflatie'!D303</f>
        <v>10857588.290866151</v>
      </c>
      <c r="D316" s="10">
        <f t="shared" si="30"/>
        <v>5428794.1454330757</v>
      </c>
      <c r="E316" s="40">
        <f>'3) Input geactiveerde inflatie'!E303</f>
        <v>35.5</v>
      </c>
      <c r="F316" s="52">
        <f>'3) Input geactiveerde inflatie'!F303</f>
        <v>2057</v>
      </c>
      <c r="G316" s="2"/>
      <c r="H316" s="54"/>
      <c r="I316" s="10">
        <f>IF(AND($F316&gt;I$10,$E316&gt;0),$D316/$E316,IF(I$10=$F316,$D316-SUM($G316:G316),0))</f>
        <v>152923.77874459367</v>
      </c>
      <c r="J316" s="10">
        <f>IF(AND($F316&gt;J$10,$E316&gt;0),$D316/$E316,IF(J$10=$F316,$D316-SUM($G316:I316),0))</f>
        <v>152923.77874459367</v>
      </c>
      <c r="K316" s="10">
        <f>IF(AND($F316&gt;K$10,$E316&gt;0),$D316/$E316,IF(K$10=$F316,$D316-SUM($G316:J316),0))</f>
        <v>152923.77874459367</v>
      </c>
      <c r="L316" s="10">
        <f>IF(AND($F316&gt;L$10,$E316&gt;0),$D316/$E316,IF(L$10=$F316,$D316-SUM($G316:K316),0))</f>
        <v>152923.77874459367</v>
      </c>
      <c r="M316" s="10">
        <f>IF(AND($F316&gt;M$10,$E316&gt;0),$D316/$E316,IF(M$10=$F316,$D316-SUM($G316:L316),0))</f>
        <v>152923.77874459367</v>
      </c>
      <c r="N316" s="2"/>
      <c r="O316" s="10">
        <f>I316*PRODUCT($O$17:O$17)</f>
        <v>154300.092753295</v>
      </c>
      <c r="P316" s="10">
        <f>J316*PRODUCT($O$17:P$17)</f>
        <v>155688.79358807462</v>
      </c>
      <c r="Q316" s="10">
        <f>K316*PRODUCT($O$17:Q$17)</f>
        <v>157089.99273036729</v>
      </c>
      <c r="R316" s="10">
        <f>L316*PRODUCT($O$17:R$17)</f>
        <v>158503.80266494057</v>
      </c>
      <c r="S316" s="10">
        <f>M316*PRODUCT($O$17:S$17)</f>
        <v>159930.33688892503</v>
      </c>
      <c r="T316" s="2"/>
      <c r="U316" s="10">
        <f t="shared" si="29"/>
        <v>5323353.1999886781</v>
      </c>
      <c r="V316" s="10">
        <f t="shared" si="33"/>
        <v>5215574.5852005007</v>
      </c>
      <c r="W316" s="10">
        <f t="shared" si="33"/>
        <v>5105424.7637369372</v>
      </c>
      <c r="X316" s="10">
        <f t="shared" si="33"/>
        <v>4992869.7839456284</v>
      </c>
      <c r="Y316" s="10">
        <f t="shared" si="33"/>
        <v>4877875.2751122136</v>
      </c>
    </row>
    <row r="317" spans="1:25" s="5" customFormat="1" x14ac:dyDescent="0.2">
      <c r="A317" s="2"/>
      <c r="B317" s="30">
        <f>'3) Input geactiveerde inflatie'!B304</f>
        <v>292</v>
      </c>
      <c r="C317" s="30">
        <f>'3) Input geactiveerde inflatie'!D304</f>
        <v>3159058.1857817117</v>
      </c>
      <c r="D317" s="10">
        <f t="shared" si="30"/>
        <v>1579529.0928908559</v>
      </c>
      <c r="E317" s="40">
        <f>'3) Input geactiveerde inflatie'!E304</f>
        <v>25.5</v>
      </c>
      <c r="F317" s="52">
        <f>'3) Input geactiveerde inflatie'!F304</f>
        <v>2047</v>
      </c>
      <c r="G317" s="2"/>
      <c r="H317" s="54"/>
      <c r="I317" s="10">
        <f>IF(AND($F317&gt;I$10,$E317&gt;0),$D317/$E317,IF(I$10=$F317,$D317-SUM($G317:G317),0))</f>
        <v>61942.317368268858</v>
      </c>
      <c r="J317" s="10">
        <f>IF(AND($F317&gt;J$10,$E317&gt;0),$D317/$E317,IF(J$10=$F317,$D317-SUM($G317:I317),0))</f>
        <v>61942.317368268858</v>
      </c>
      <c r="K317" s="10">
        <f>IF(AND($F317&gt;K$10,$E317&gt;0),$D317/$E317,IF(K$10=$F317,$D317-SUM($G317:J317),0))</f>
        <v>61942.317368268858</v>
      </c>
      <c r="L317" s="10">
        <f>IF(AND($F317&gt;L$10,$E317&gt;0),$D317/$E317,IF(L$10=$F317,$D317-SUM($G317:K317),0))</f>
        <v>61942.317368268858</v>
      </c>
      <c r="M317" s="10">
        <f>IF(AND($F317&gt;M$10,$E317&gt;0),$D317/$E317,IF(M$10=$F317,$D317-SUM($G317:L317),0))</f>
        <v>61942.317368268858</v>
      </c>
      <c r="N317" s="2"/>
      <c r="O317" s="10">
        <f>I317*PRODUCT($O$17:O$17)</f>
        <v>62499.798224583268</v>
      </c>
      <c r="P317" s="10">
        <f>J317*PRODUCT($O$17:P$17)</f>
        <v>63062.29640860451</v>
      </c>
      <c r="Q317" s="10">
        <f>K317*PRODUCT($O$17:Q$17)</f>
        <v>63629.857076281944</v>
      </c>
      <c r="R317" s="10">
        <f>L317*PRODUCT($O$17:R$17)</f>
        <v>64202.525789968473</v>
      </c>
      <c r="S317" s="10">
        <f>M317*PRODUCT($O$17:S$17)</f>
        <v>64780.34852207818</v>
      </c>
      <c r="T317" s="2"/>
      <c r="U317" s="10">
        <f t="shared" si="29"/>
        <v>1531245.0565022901</v>
      </c>
      <c r="V317" s="10">
        <f t="shared" si="33"/>
        <v>1481963.9656022058</v>
      </c>
      <c r="W317" s="10">
        <f t="shared" si="33"/>
        <v>1431671.7842163437</v>
      </c>
      <c r="X317" s="10">
        <f t="shared" si="33"/>
        <v>1380354.3044843222</v>
      </c>
      <c r="Y317" s="10">
        <f t="shared" si="33"/>
        <v>1327997.1447026026</v>
      </c>
    </row>
    <row r="318" spans="1:25" s="5" customFormat="1" x14ac:dyDescent="0.2">
      <c r="A318" s="2"/>
      <c r="B318" s="30">
        <f>'3) Input geactiveerde inflatie'!B305</f>
        <v>293</v>
      </c>
      <c r="C318" s="30">
        <f>'3) Input geactiveerde inflatie'!D305</f>
        <v>572556.1894949819</v>
      </c>
      <c r="D318" s="10">
        <f t="shared" si="30"/>
        <v>286278.09474749095</v>
      </c>
      <c r="E318" s="40">
        <f>'3) Input geactiveerde inflatie'!E305</f>
        <v>10.5</v>
      </c>
      <c r="F318" s="52">
        <f>'3) Input geactiveerde inflatie'!F305</f>
        <v>2032</v>
      </c>
      <c r="G318" s="2"/>
      <c r="H318" s="54"/>
      <c r="I318" s="10">
        <f>IF(AND($F318&gt;I$10,$E318&gt;0),$D318/$E318,IF(I$10=$F318,$D318-SUM($G318:G318),0))</f>
        <v>27264.580452141996</v>
      </c>
      <c r="J318" s="10">
        <f>IF(AND($F318&gt;J$10,$E318&gt;0),$D318/$E318,IF(J$10=$F318,$D318-SUM($G318:I318),0))</f>
        <v>27264.580452141996</v>
      </c>
      <c r="K318" s="10">
        <f>IF(AND($F318&gt;K$10,$E318&gt;0),$D318/$E318,IF(K$10=$F318,$D318-SUM($G318:J318),0))</f>
        <v>27264.580452141996</v>
      </c>
      <c r="L318" s="10">
        <f>IF(AND($F318&gt;L$10,$E318&gt;0),$D318/$E318,IF(L$10=$F318,$D318-SUM($G318:K318),0))</f>
        <v>27264.580452141996</v>
      </c>
      <c r="M318" s="10">
        <f>IF(AND($F318&gt;M$10,$E318&gt;0),$D318/$E318,IF(M$10=$F318,$D318-SUM($G318:L318),0))</f>
        <v>27264.580452141996</v>
      </c>
      <c r="N318" s="2"/>
      <c r="O318" s="10">
        <f>I318*PRODUCT($O$17:O$17)</f>
        <v>27509.961676211271</v>
      </c>
      <c r="P318" s="10">
        <f>J318*PRODUCT($O$17:P$17)</f>
        <v>27757.551331297171</v>
      </c>
      <c r="Q318" s="10">
        <f>K318*PRODUCT($O$17:Q$17)</f>
        <v>28007.36929327884</v>
      </c>
      <c r="R318" s="10">
        <f>L318*PRODUCT($O$17:R$17)</f>
        <v>28259.435616918345</v>
      </c>
      <c r="S318" s="10">
        <f>M318*PRODUCT($O$17:S$17)</f>
        <v>28513.770537470609</v>
      </c>
      <c r="T318" s="2"/>
      <c r="U318" s="10">
        <f t="shared" si="29"/>
        <v>261344.63592400705</v>
      </c>
      <c r="V318" s="10">
        <f t="shared" si="33"/>
        <v>235939.18631602588</v>
      </c>
      <c r="W318" s="10">
        <f t="shared" si="33"/>
        <v>210055.26969959124</v>
      </c>
      <c r="X318" s="10">
        <f t="shared" si="33"/>
        <v>183686.3315099692</v>
      </c>
      <c r="Y318" s="10">
        <f t="shared" si="33"/>
        <v>156825.7379560883</v>
      </c>
    </row>
    <row r="319" spans="1:25" s="5" customFormat="1" x14ac:dyDescent="0.2">
      <c r="A319" s="2"/>
      <c r="B319" s="30">
        <f>'3) Input geactiveerde inflatie'!B306</f>
        <v>294</v>
      </c>
      <c r="C319" s="30">
        <f>'3) Input geactiveerde inflatie'!D306</f>
        <v>88980.201130046626</v>
      </c>
      <c r="D319" s="10">
        <f t="shared" si="30"/>
        <v>44490.100565023313</v>
      </c>
      <c r="E319" s="40">
        <f>'3) Input geactiveerde inflatie'!E306</f>
        <v>0</v>
      </c>
      <c r="F319" s="52">
        <f>'3) Input geactiveerde inflatie'!F306</f>
        <v>2011</v>
      </c>
      <c r="G319" s="2"/>
      <c r="H319" s="54"/>
      <c r="I319" s="10">
        <f>IF(AND($F319&gt;I$10,$E319&gt;0),$D319/$E319,IF(I$10=$F319,$D319-SUM($G319:G319),0))</f>
        <v>0</v>
      </c>
      <c r="J319" s="10">
        <f>IF(AND($F319&gt;J$10,$E319&gt;0),$D319/$E319,IF(J$10=$F319,$D319-SUM($G319:I319),0))</f>
        <v>0</v>
      </c>
      <c r="K319" s="10">
        <f>IF(AND($F319&gt;K$10,$E319&gt;0),$D319/$E319,IF(K$10=$F319,$D319-SUM($G319:J319),0))</f>
        <v>0</v>
      </c>
      <c r="L319" s="10">
        <f>IF(AND($F319&gt;L$10,$E319&gt;0),$D319/$E319,IF(L$10=$F319,$D319-SUM($G319:K319),0))</f>
        <v>0</v>
      </c>
      <c r="M319" s="10">
        <f>IF(AND($F319&gt;M$10,$E319&gt;0),$D319/$E319,IF(M$10=$F319,$D319-SUM($G319:L319),0))</f>
        <v>0</v>
      </c>
      <c r="N319" s="2"/>
      <c r="O319" s="10">
        <f>I319*PRODUCT($O$17:O$17)</f>
        <v>0</v>
      </c>
      <c r="P319" s="10">
        <f>J319*PRODUCT($O$17:P$17)</f>
        <v>0</v>
      </c>
      <c r="Q319" s="10">
        <f>K319*PRODUCT($O$17:Q$17)</f>
        <v>0</v>
      </c>
      <c r="R319" s="10">
        <f>L319*PRODUCT($O$17:R$17)</f>
        <v>0</v>
      </c>
      <c r="S319" s="10">
        <f>M319*PRODUCT($O$17:S$17)</f>
        <v>0</v>
      </c>
      <c r="T319" s="2"/>
      <c r="U319" s="10">
        <f t="shared" si="29"/>
        <v>44890.511470108519</v>
      </c>
      <c r="V319" s="10">
        <f t="shared" si="33"/>
        <v>45294.52607333949</v>
      </c>
      <c r="W319" s="10">
        <f t="shared" si="33"/>
        <v>45702.176807999538</v>
      </c>
      <c r="X319" s="10">
        <f t="shared" si="33"/>
        <v>46113.496399271527</v>
      </c>
      <c r="Y319" s="10">
        <f t="shared" si="33"/>
        <v>46528.517866864968</v>
      </c>
    </row>
    <row r="320" spans="1:25" s="5" customFormat="1" x14ac:dyDescent="0.2">
      <c r="A320" s="2"/>
      <c r="B320" s="30">
        <f>'3) Input geactiveerde inflatie'!B307</f>
        <v>295</v>
      </c>
      <c r="C320" s="30">
        <f>'3) Input geactiveerde inflatie'!D307</f>
        <v>12824794.955016032</v>
      </c>
      <c r="D320" s="10">
        <f t="shared" si="30"/>
        <v>6412397.4775080159</v>
      </c>
      <c r="E320" s="40">
        <f>'3) Input geactiveerde inflatie'!E307</f>
        <v>36.5</v>
      </c>
      <c r="F320" s="52">
        <f>'3) Input geactiveerde inflatie'!F307</f>
        <v>2058</v>
      </c>
      <c r="G320" s="2"/>
      <c r="H320" s="54"/>
      <c r="I320" s="10">
        <f>IF(AND($F320&gt;I$10,$E320&gt;0),$D320/$E320,IF(I$10=$F320,$D320-SUM($G320:G320),0))</f>
        <v>175682.1226714525</v>
      </c>
      <c r="J320" s="10">
        <f>IF(AND($F320&gt;J$10,$E320&gt;0),$D320/$E320,IF(J$10=$F320,$D320-SUM($G320:I320),0))</f>
        <v>175682.1226714525</v>
      </c>
      <c r="K320" s="10">
        <f>IF(AND($F320&gt;K$10,$E320&gt;0),$D320/$E320,IF(K$10=$F320,$D320-SUM($G320:J320),0))</f>
        <v>175682.1226714525</v>
      </c>
      <c r="L320" s="10">
        <f>IF(AND($F320&gt;L$10,$E320&gt;0),$D320/$E320,IF(L$10=$F320,$D320-SUM($G320:K320),0))</f>
        <v>175682.1226714525</v>
      </c>
      <c r="M320" s="10">
        <f>IF(AND($F320&gt;M$10,$E320&gt;0),$D320/$E320,IF(M$10=$F320,$D320-SUM($G320:L320),0))</f>
        <v>175682.1226714525</v>
      </c>
      <c r="N320" s="2"/>
      <c r="O320" s="10">
        <f>I320*PRODUCT($O$17:O$17)</f>
        <v>177263.26177549554</v>
      </c>
      <c r="P320" s="10">
        <f>J320*PRODUCT($O$17:P$17)</f>
        <v>178858.63113147501</v>
      </c>
      <c r="Q320" s="10">
        <f>K320*PRODUCT($O$17:Q$17)</f>
        <v>180468.35881165823</v>
      </c>
      <c r="R320" s="10">
        <f>L320*PRODUCT($O$17:R$17)</f>
        <v>182092.57404096314</v>
      </c>
      <c r="S320" s="10">
        <f>M320*PRODUCT($O$17:S$17)</f>
        <v>183731.40720733179</v>
      </c>
      <c r="T320" s="2"/>
      <c r="U320" s="10">
        <f t="shared" si="29"/>
        <v>6292845.7930300916</v>
      </c>
      <c r="V320" s="10">
        <f t="shared" si="33"/>
        <v>6170622.7740358869</v>
      </c>
      <c r="W320" s="10">
        <f t="shared" si="33"/>
        <v>6045690.0201905509</v>
      </c>
      <c r="X320" s="10">
        <f t="shared" si="33"/>
        <v>5918008.6563313017</v>
      </c>
      <c r="Y320" s="10">
        <f t="shared" si="33"/>
        <v>5787539.3270309512</v>
      </c>
    </row>
    <row r="321" spans="1:25" s="5" customFormat="1" x14ac:dyDescent="0.2">
      <c r="A321" s="2"/>
      <c r="B321" s="30">
        <f>'3) Input geactiveerde inflatie'!B308</f>
        <v>296</v>
      </c>
      <c r="C321" s="30">
        <f>'3) Input geactiveerde inflatie'!D308</f>
        <v>2950919.0018303115</v>
      </c>
      <c r="D321" s="10">
        <f t="shared" si="30"/>
        <v>1475459.5009151557</v>
      </c>
      <c r="E321" s="40">
        <f>'3) Input geactiveerde inflatie'!E308</f>
        <v>26.5</v>
      </c>
      <c r="F321" s="52">
        <f>'3) Input geactiveerde inflatie'!F308</f>
        <v>2048</v>
      </c>
      <c r="G321" s="2"/>
      <c r="H321" s="54"/>
      <c r="I321" s="10">
        <f>IF(AND($F321&gt;I$10,$E321&gt;0),$D321/$E321,IF(I$10=$F321,$D321-SUM($G321:G321),0))</f>
        <v>55677.717015666254</v>
      </c>
      <c r="J321" s="10">
        <f>IF(AND($F321&gt;J$10,$E321&gt;0),$D321/$E321,IF(J$10=$F321,$D321-SUM($G321:I321),0))</f>
        <v>55677.717015666254</v>
      </c>
      <c r="K321" s="10">
        <f>IF(AND($F321&gt;K$10,$E321&gt;0),$D321/$E321,IF(K$10=$F321,$D321-SUM($G321:J321),0))</f>
        <v>55677.717015666254</v>
      </c>
      <c r="L321" s="10">
        <f>IF(AND($F321&gt;L$10,$E321&gt;0),$D321/$E321,IF(L$10=$F321,$D321-SUM($G321:K321),0))</f>
        <v>55677.717015666254</v>
      </c>
      <c r="M321" s="10">
        <f>IF(AND($F321&gt;M$10,$E321&gt;0),$D321/$E321,IF(M$10=$F321,$D321-SUM($G321:L321),0))</f>
        <v>55677.717015666254</v>
      </c>
      <c r="N321" s="2"/>
      <c r="O321" s="10">
        <f>I321*PRODUCT($O$17:O$17)</f>
        <v>56178.816468807243</v>
      </c>
      <c r="P321" s="10">
        <f>J321*PRODUCT($O$17:P$17)</f>
        <v>56684.425817026502</v>
      </c>
      <c r="Q321" s="10">
        <f>K321*PRODUCT($O$17:Q$17)</f>
        <v>57194.585649379733</v>
      </c>
      <c r="R321" s="10">
        <f>L321*PRODUCT($O$17:R$17)</f>
        <v>57709.336920224145</v>
      </c>
      <c r="S321" s="10">
        <f>M321*PRODUCT($O$17:S$17)</f>
        <v>58228.720952506155</v>
      </c>
      <c r="T321" s="2"/>
      <c r="U321" s="10">
        <f t="shared" si="29"/>
        <v>1432559.8199545848</v>
      </c>
      <c r="V321" s="10">
        <f t="shared" si="33"/>
        <v>1388768.4325171495</v>
      </c>
      <c r="W321" s="10">
        <f t="shared" si="33"/>
        <v>1344072.7627604238</v>
      </c>
      <c r="X321" s="10">
        <f t="shared" si="33"/>
        <v>1298460.0807050434</v>
      </c>
      <c r="Y321" s="10">
        <f t="shared" si="33"/>
        <v>1251917.5004788826</v>
      </c>
    </row>
    <row r="322" spans="1:25" s="5" customFormat="1" x14ac:dyDescent="0.2">
      <c r="A322" s="2"/>
      <c r="B322" s="30">
        <f>'3) Input geactiveerde inflatie'!B309</f>
        <v>297</v>
      </c>
      <c r="C322" s="30">
        <f>'3) Input geactiveerde inflatie'!D309</f>
        <v>592708.78900620434</v>
      </c>
      <c r="D322" s="10">
        <f t="shared" si="30"/>
        <v>296354.39450310217</v>
      </c>
      <c r="E322" s="40">
        <f>'3) Input geactiveerde inflatie'!E309</f>
        <v>11.5</v>
      </c>
      <c r="F322" s="52">
        <f>'3) Input geactiveerde inflatie'!F309</f>
        <v>2033</v>
      </c>
      <c r="G322" s="2"/>
      <c r="H322" s="54"/>
      <c r="I322" s="10">
        <f>IF(AND($F322&gt;I$10,$E322&gt;0),$D322/$E322,IF(I$10=$F322,$D322-SUM($G322:G322),0))</f>
        <v>25769.94734809584</v>
      </c>
      <c r="J322" s="10">
        <f>IF(AND($F322&gt;J$10,$E322&gt;0),$D322/$E322,IF(J$10=$F322,$D322-SUM($G322:I322),0))</f>
        <v>25769.94734809584</v>
      </c>
      <c r="K322" s="10">
        <f>IF(AND($F322&gt;K$10,$E322&gt;0),$D322/$E322,IF(K$10=$F322,$D322-SUM($G322:J322),0))</f>
        <v>25769.94734809584</v>
      </c>
      <c r="L322" s="10">
        <f>IF(AND($F322&gt;L$10,$E322&gt;0),$D322/$E322,IF(L$10=$F322,$D322-SUM($G322:K322),0))</f>
        <v>25769.94734809584</v>
      </c>
      <c r="M322" s="10">
        <f>IF(AND($F322&gt;M$10,$E322&gt;0),$D322/$E322,IF(M$10=$F322,$D322-SUM($G322:L322),0))</f>
        <v>25769.94734809584</v>
      </c>
      <c r="N322" s="2"/>
      <c r="O322" s="10">
        <f>I322*PRODUCT($O$17:O$17)</f>
        <v>26001.876874228699</v>
      </c>
      <c r="P322" s="10">
        <f>J322*PRODUCT($O$17:P$17)</f>
        <v>26235.893766096757</v>
      </c>
      <c r="Q322" s="10">
        <f>K322*PRODUCT($O$17:Q$17)</f>
        <v>26472.016809991623</v>
      </c>
      <c r="R322" s="10">
        <f>L322*PRODUCT($O$17:R$17)</f>
        <v>26710.264961281544</v>
      </c>
      <c r="S322" s="10">
        <f>M322*PRODUCT($O$17:S$17)</f>
        <v>26950.657345933076</v>
      </c>
      <c r="T322" s="2"/>
      <c r="U322" s="10">
        <f t="shared" si="29"/>
        <v>273019.70717940136</v>
      </c>
      <c r="V322" s="10">
        <f t="shared" si="33"/>
        <v>249240.99077791916</v>
      </c>
      <c r="W322" s="10">
        <f t="shared" si="33"/>
        <v>225012.14288492879</v>
      </c>
      <c r="X322" s="10">
        <f t="shared" si="33"/>
        <v>200326.98720961157</v>
      </c>
      <c r="Y322" s="10">
        <f t="shared" si="33"/>
        <v>175179.27274856498</v>
      </c>
    </row>
    <row r="323" spans="1:25" s="5" customFormat="1" x14ac:dyDescent="0.2">
      <c r="A323" s="2"/>
      <c r="B323" s="30">
        <f>'3) Input geactiveerde inflatie'!B310</f>
        <v>298</v>
      </c>
      <c r="C323" s="30">
        <f>'3) Input geactiveerde inflatie'!D310</f>
        <v>129692.86434809584</v>
      </c>
      <c r="D323" s="10">
        <f t="shared" si="30"/>
        <v>64846.432174047921</v>
      </c>
      <c r="E323" s="40">
        <f>'3) Input geactiveerde inflatie'!E310</f>
        <v>0</v>
      </c>
      <c r="F323" s="52">
        <f>'3) Input geactiveerde inflatie'!F310</f>
        <v>2011</v>
      </c>
      <c r="G323" s="2"/>
      <c r="H323" s="54"/>
      <c r="I323" s="10">
        <f>IF(AND($F323&gt;I$10,$E323&gt;0),$D323/$E323,IF(I$10=$F323,$D323-SUM($G323:G323),0))</f>
        <v>0</v>
      </c>
      <c r="J323" s="10">
        <f>IF(AND($F323&gt;J$10,$E323&gt;0),$D323/$E323,IF(J$10=$F323,$D323-SUM($G323:I323),0))</f>
        <v>0</v>
      </c>
      <c r="K323" s="10">
        <f>IF(AND($F323&gt;K$10,$E323&gt;0),$D323/$E323,IF(K$10=$F323,$D323-SUM($G323:J323),0))</f>
        <v>0</v>
      </c>
      <c r="L323" s="10">
        <f>IF(AND($F323&gt;L$10,$E323&gt;0),$D323/$E323,IF(L$10=$F323,$D323-SUM($G323:K323),0))</f>
        <v>0</v>
      </c>
      <c r="M323" s="10">
        <f>IF(AND($F323&gt;M$10,$E323&gt;0),$D323/$E323,IF(M$10=$F323,$D323-SUM($G323:L323),0))</f>
        <v>0</v>
      </c>
      <c r="N323" s="2"/>
      <c r="O323" s="10">
        <f>I323*PRODUCT($O$17:O$17)</f>
        <v>0</v>
      </c>
      <c r="P323" s="10">
        <f>J323*PRODUCT($O$17:P$17)</f>
        <v>0</v>
      </c>
      <c r="Q323" s="10">
        <f>K323*PRODUCT($O$17:Q$17)</f>
        <v>0</v>
      </c>
      <c r="R323" s="10">
        <f>L323*PRODUCT($O$17:R$17)</f>
        <v>0</v>
      </c>
      <c r="S323" s="10">
        <f>M323*PRODUCT($O$17:S$17)</f>
        <v>0</v>
      </c>
      <c r="T323" s="2"/>
      <c r="U323" s="10">
        <f t="shared" si="29"/>
        <v>65430.050063614348</v>
      </c>
      <c r="V323" s="10">
        <f t="shared" si="33"/>
        <v>66018.920514186873</v>
      </c>
      <c r="W323" s="10">
        <f t="shared" si="33"/>
        <v>66613.090798814548</v>
      </c>
      <c r="X323" s="10">
        <f t="shared" si="33"/>
        <v>67212.608616003869</v>
      </c>
      <c r="Y323" s="10">
        <f t="shared" si="33"/>
        <v>67817.522093547901</v>
      </c>
    </row>
    <row r="324" spans="1:25" s="5" customFormat="1" x14ac:dyDescent="0.2">
      <c r="A324" s="2"/>
      <c r="B324" s="30">
        <f>'3) Input geactiveerde inflatie'!B311</f>
        <v>299</v>
      </c>
      <c r="C324" s="30">
        <f>'3) Input geactiveerde inflatie'!D311</f>
        <v>12577475.257571034</v>
      </c>
      <c r="D324" s="10">
        <f t="shared" si="30"/>
        <v>6288737.6287855171</v>
      </c>
      <c r="E324" s="40">
        <f>'3) Input geactiveerde inflatie'!E311</f>
        <v>37.5</v>
      </c>
      <c r="F324" s="52">
        <f>'3) Input geactiveerde inflatie'!F311</f>
        <v>2059</v>
      </c>
      <c r="G324" s="2"/>
      <c r="H324" s="54"/>
      <c r="I324" s="10">
        <f>IF(AND($F324&gt;I$10,$E324&gt;0),$D324/$E324,IF(I$10=$F324,$D324-SUM($G324:G324),0))</f>
        <v>167699.67010094711</v>
      </c>
      <c r="J324" s="10">
        <f>IF(AND($F324&gt;J$10,$E324&gt;0),$D324/$E324,IF(J$10=$F324,$D324-SUM($G324:I324),0))</f>
        <v>167699.67010094711</v>
      </c>
      <c r="K324" s="10">
        <f>IF(AND($F324&gt;K$10,$E324&gt;0),$D324/$E324,IF(K$10=$F324,$D324-SUM($G324:J324),0))</f>
        <v>167699.67010094711</v>
      </c>
      <c r="L324" s="10">
        <f>IF(AND($F324&gt;L$10,$E324&gt;0),$D324/$E324,IF(L$10=$F324,$D324-SUM($G324:K324),0))</f>
        <v>167699.67010094711</v>
      </c>
      <c r="M324" s="10">
        <f>IF(AND($F324&gt;M$10,$E324&gt;0),$D324/$E324,IF(M$10=$F324,$D324-SUM($G324:L324),0))</f>
        <v>167699.67010094711</v>
      </c>
      <c r="N324" s="2"/>
      <c r="O324" s="10">
        <f>I324*PRODUCT($O$17:O$17)</f>
        <v>169208.96713185564</v>
      </c>
      <c r="P324" s="10">
        <f>J324*PRODUCT($O$17:P$17)</f>
        <v>170731.84783604232</v>
      </c>
      <c r="Q324" s="10">
        <f>K324*PRODUCT($O$17:Q$17)</f>
        <v>172268.43446656666</v>
      </c>
      <c r="R324" s="10">
        <f>L324*PRODUCT($O$17:R$17)</f>
        <v>173818.85037676574</v>
      </c>
      <c r="S324" s="10">
        <f>M324*PRODUCT($O$17:S$17)</f>
        <v>175383.2200301566</v>
      </c>
      <c r="T324" s="2"/>
      <c r="U324" s="10">
        <f t="shared" si="29"/>
        <v>6176127.3003127305</v>
      </c>
      <c r="V324" s="10">
        <f t="shared" si="33"/>
        <v>6060980.5981795015</v>
      </c>
      <c r="W324" s="10">
        <f t="shared" si="33"/>
        <v>5943260.9890965493</v>
      </c>
      <c r="X324" s="10">
        <f t="shared" si="33"/>
        <v>5822931.487621651</v>
      </c>
      <c r="Y324" s="10">
        <f t="shared" si="33"/>
        <v>5699954.6509800889</v>
      </c>
    </row>
    <row r="325" spans="1:25" s="5" customFormat="1" x14ac:dyDescent="0.2">
      <c r="A325" s="2"/>
      <c r="B325" s="30">
        <f>'3) Input geactiveerde inflatie'!B312</f>
        <v>300</v>
      </c>
      <c r="C325" s="30">
        <f>'3) Input geactiveerde inflatie'!D312</f>
        <v>3420042.1687195599</v>
      </c>
      <c r="D325" s="10">
        <f t="shared" si="30"/>
        <v>1710021.08435978</v>
      </c>
      <c r="E325" s="40">
        <f>'3) Input geactiveerde inflatie'!E312</f>
        <v>27.5</v>
      </c>
      <c r="F325" s="52">
        <f>'3) Input geactiveerde inflatie'!F312</f>
        <v>2049</v>
      </c>
      <c r="G325" s="2"/>
      <c r="H325" s="54"/>
      <c r="I325" s="10">
        <f>IF(AND($F325&gt;I$10,$E325&gt;0),$D325/$E325,IF(I$10=$F325,$D325-SUM($G325:G325),0))</f>
        <v>62182.584885810182</v>
      </c>
      <c r="J325" s="10">
        <f>IF(AND($F325&gt;J$10,$E325&gt;0),$D325/$E325,IF(J$10=$F325,$D325-SUM($G325:I325),0))</f>
        <v>62182.584885810182</v>
      </c>
      <c r="K325" s="10">
        <f>IF(AND($F325&gt;K$10,$E325&gt;0),$D325/$E325,IF(K$10=$F325,$D325-SUM($G325:J325),0))</f>
        <v>62182.584885810182</v>
      </c>
      <c r="L325" s="10">
        <f>IF(AND($F325&gt;L$10,$E325&gt;0),$D325/$E325,IF(L$10=$F325,$D325-SUM($G325:K325),0))</f>
        <v>62182.584885810182</v>
      </c>
      <c r="M325" s="10">
        <f>IF(AND($F325&gt;M$10,$E325&gt;0),$D325/$E325,IF(M$10=$F325,$D325-SUM($G325:L325),0))</f>
        <v>62182.584885810182</v>
      </c>
      <c r="N325" s="2"/>
      <c r="O325" s="10">
        <f>I325*PRODUCT($O$17:O$17)</f>
        <v>62742.228149782466</v>
      </c>
      <c r="P325" s="10">
        <f>J325*PRODUCT($O$17:P$17)</f>
        <v>63306.908203130501</v>
      </c>
      <c r="Q325" s="10">
        <f>K325*PRODUCT($O$17:Q$17)</f>
        <v>63876.670376958667</v>
      </c>
      <c r="R325" s="10">
        <f>L325*PRODUCT($O$17:R$17)</f>
        <v>64451.560410351281</v>
      </c>
      <c r="S325" s="10">
        <f>M325*PRODUCT($O$17:S$17)</f>
        <v>65031.624454044439</v>
      </c>
      <c r="T325" s="2"/>
      <c r="U325" s="10">
        <f t="shared" si="29"/>
        <v>1662669.0459692355</v>
      </c>
      <c r="V325" s="10">
        <f t="shared" si="33"/>
        <v>1614326.1591798279</v>
      </c>
      <c r="W325" s="10">
        <f t="shared" si="33"/>
        <v>1564978.4242354876</v>
      </c>
      <c r="X325" s="10">
        <f t="shared" si="33"/>
        <v>1514611.6696432556</v>
      </c>
      <c r="Y325" s="10">
        <f t="shared" si="33"/>
        <v>1463211.5502160003</v>
      </c>
    </row>
    <row r="326" spans="1:25" s="5" customFormat="1" x14ac:dyDescent="0.2">
      <c r="A326" s="2"/>
      <c r="B326" s="30">
        <f>'3) Input geactiveerde inflatie'!B313</f>
        <v>301</v>
      </c>
      <c r="C326" s="30">
        <f>'3) Input geactiveerde inflatie'!D313</f>
        <v>339367.40999670257</v>
      </c>
      <c r="D326" s="10">
        <f t="shared" si="30"/>
        <v>169683.70499835128</v>
      </c>
      <c r="E326" s="40">
        <f>'3) Input geactiveerde inflatie'!E313</f>
        <v>12.5</v>
      </c>
      <c r="F326" s="52">
        <f>'3) Input geactiveerde inflatie'!F313</f>
        <v>2034</v>
      </c>
      <c r="G326" s="2"/>
      <c r="H326" s="54"/>
      <c r="I326" s="10">
        <f>IF(AND($F326&gt;I$10,$E326&gt;0),$D326/$E326,IF(I$10=$F326,$D326-SUM($G326:G326),0))</f>
        <v>13574.696399868102</v>
      </c>
      <c r="J326" s="10">
        <f>IF(AND($F326&gt;J$10,$E326&gt;0),$D326/$E326,IF(J$10=$F326,$D326-SUM($G326:I326),0))</f>
        <v>13574.696399868102</v>
      </c>
      <c r="K326" s="10">
        <f>IF(AND($F326&gt;K$10,$E326&gt;0),$D326/$E326,IF(K$10=$F326,$D326-SUM($G326:J326),0))</f>
        <v>13574.696399868102</v>
      </c>
      <c r="L326" s="10">
        <f>IF(AND($F326&gt;L$10,$E326&gt;0),$D326/$E326,IF(L$10=$F326,$D326-SUM($G326:K326),0))</f>
        <v>13574.696399868102</v>
      </c>
      <c r="M326" s="10">
        <f>IF(AND($F326&gt;M$10,$E326&gt;0),$D326/$E326,IF(M$10=$F326,$D326-SUM($G326:L326),0))</f>
        <v>13574.696399868102</v>
      </c>
      <c r="N326" s="2"/>
      <c r="O326" s="10">
        <f>I326*PRODUCT($O$17:O$17)</f>
        <v>13696.868667466913</v>
      </c>
      <c r="P326" s="10">
        <f>J326*PRODUCT($O$17:P$17)</f>
        <v>13820.140485474114</v>
      </c>
      <c r="Q326" s="10">
        <f>K326*PRODUCT($O$17:Q$17)</f>
        <v>13944.521749843379</v>
      </c>
      <c r="R326" s="10">
        <f>L326*PRODUCT($O$17:R$17)</f>
        <v>14070.022445591967</v>
      </c>
      <c r="S326" s="10">
        <f>M326*PRODUCT($O$17:S$17)</f>
        <v>14196.652647602294</v>
      </c>
      <c r="T326" s="2"/>
      <c r="U326" s="10">
        <f t="shared" si="29"/>
        <v>157513.98967586952</v>
      </c>
      <c r="V326" s="10">
        <f t="shared" si="33"/>
        <v>145111.47509747822</v>
      </c>
      <c r="W326" s="10">
        <f t="shared" si="33"/>
        <v>132472.95662351215</v>
      </c>
      <c r="X326" s="10">
        <f t="shared" si="33"/>
        <v>119595.19078753177</v>
      </c>
      <c r="Y326" s="10">
        <f t="shared" si="33"/>
        <v>106474.89485701725</v>
      </c>
    </row>
    <row r="327" spans="1:25" s="5" customFormat="1" x14ac:dyDescent="0.2">
      <c r="A327" s="2"/>
      <c r="B327" s="30">
        <f>'3) Input geactiveerde inflatie'!B314</f>
        <v>302</v>
      </c>
      <c r="C327" s="30">
        <f>'3) Input geactiveerde inflatie'!D314</f>
        <v>171015.38168248627</v>
      </c>
      <c r="D327" s="10">
        <f t="shared" si="30"/>
        <v>85507.690841243137</v>
      </c>
      <c r="E327" s="40">
        <f>'3) Input geactiveerde inflatie'!E314</f>
        <v>0</v>
      </c>
      <c r="F327" s="52">
        <f>'3) Input geactiveerde inflatie'!F314</f>
        <v>2011</v>
      </c>
      <c r="G327" s="2"/>
      <c r="H327" s="54"/>
      <c r="I327" s="10">
        <f>IF(AND($F327&gt;I$10,$E327&gt;0),$D327/$E327,IF(I$10=$F327,$D327-SUM($G327:G327),0))</f>
        <v>0</v>
      </c>
      <c r="J327" s="10">
        <f>IF(AND($F327&gt;J$10,$E327&gt;0),$D327/$E327,IF(J$10=$F327,$D327-SUM($G327:I327),0))</f>
        <v>0</v>
      </c>
      <c r="K327" s="10">
        <f>IF(AND($F327&gt;K$10,$E327&gt;0),$D327/$E327,IF(K$10=$F327,$D327-SUM($G327:J327),0))</f>
        <v>0</v>
      </c>
      <c r="L327" s="10">
        <f>IF(AND($F327&gt;L$10,$E327&gt;0),$D327/$E327,IF(L$10=$F327,$D327-SUM($G327:K327),0))</f>
        <v>0</v>
      </c>
      <c r="M327" s="10">
        <f>IF(AND($F327&gt;M$10,$E327&gt;0),$D327/$E327,IF(M$10=$F327,$D327-SUM($G327:L327),0))</f>
        <v>0</v>
      </c>
      <c r="N327" s="2"/>
      <c r="O327" s="10">
        <f>I327*PRODUCT($O$17:O$17)</f>
        <v>0</v>
      </c>
      <c r="P327" s="10">
        <f>J327*PRODUCT($O$17:P$17)</f>
        <v>0</v>
      </c>
      <c r="Q327" s="10">
        <f>K327*PRODUCT($O$17:Q$17)</f>
        <v>0</v>
      </c>
      <c r="R327" s="10">
        <f>L327*PRODUCT($O$17:R$17)</f>
        <v>0</v>
      </c>
      <c r="S327" s="10">
        <f>M327*PRODUCT($O$17:S$17)</f>
        <v>0</v>
      </c>
      <c r="T327" s="2"/>
      <c r="U327" s="10">
        <f t="shared" si="29"/>
        <v>86277.26005881431</v>
      </c>
      <c r="V327" s="10">
        <f t="shared" si="33"/>
        <v>87053.75539934363</v>
      </c>
      <c r="W327" s="10">
        <f t="shared" si="33"/>
        <v>87837.239197937713</v>
      </c>
      <c r="X327" s="10">
        <f t="shared" si="33"/>
        <v>88627.774350719148</v>
      </c>
      <c r="Y327" s="10">
        <f t="shared" si="33"/>
        <v>89425.424319875616</v>
      </c>
    </row>
    <row r="328" spans="1:25" s="5" customFormat="1" x14ac:dyDescent="0.2">
      <c r="A328" s="2"/>
      <c r="B328" s="30">
        <f>'3) Input geactiveerde inflatie'!B315</f>
        <v>303</v>
      </c>
      <c r="C328" s="30">
        <f>'3) Input geactiveerde inflatie'!D315</f>
        <v>14391533.953148603</v>
      </c>
      <c r="D328" s="10">
        <f t="shared" si="30"/>
        <v>7195766.9765743017</v>
      </c>
      <c r="E328" s="40">
        <f>'3) Input geactiveerde inflatie'!E315</f>
        <v>38.5</v>
      </c>
      <c r="F328" s="52">
        <f>'3) Input geactiveerde inflatie'!F315</f>
        <v>2060</v>
      </c>
      <c r="G328" s="2"/>
      <c r="H328" s="54"/>
      <c r="I328" s="10">
        <f>IF(AND($F328&gt;I$10,$E328&gt;0),$D328/$E328,IF(I$10=$F328,$D328-SUM($G328:G328),0))</f>
        <v>186903.03835257926</v>
      </c>
      <c r="J328" s="10">
        <f>IF(AND($F328&gt;J$10,$E328&gt;0),$D328/$E328,IF(J$10=$F328,$D328-SUM($G328:I328),0))</f>
        <v>186903.03835257926</v>
      </c>
      <c r="K328" s="10">
        <f>IF(AND($F328&gt;K$10,$E328&gt;0),$D328/$E328,IF(K$10=$F328,$D328-SUM($G328:J328),0))</f>
        <v>186903.03835257926</v>
      </c>
      <c r="L328" s="10">
        <f>IF(AND($F328&gt;L$10,$E328&gt;0),$D328/$E328,IF(L$10=$F328,$D328-SUM($G328:K328),0))</f>
        <v>186903.03835257926</v>
      </c>
      <c r="M328" s="10">
        <f>IF(AND($F328&gt;M$10,$E328&gt;0),$D328/$E328,IF(M$10=$F328,$D328-SUM($G328:L328),0))</f>
        <v>186903.03835257926</v>
      </c>
      <c r="N328" s="2"/>
      <c r="O328" s="10">
        <f>I328*PRODUCT($O$17:O$17)</f>
        <v>188585.16569775244</v>
      </c>
      <c r="P328" s="10">
        <f>J328*PRODUCT($O$17:P$17)</f>
        <v>190282.4321890322</v>
      </c>
      <c r="Q328" s="10">
        <f>K328*PRODUCT($O$17:Q$17)</f>
        <v>191994.97407873344</v>
      </c>
      <c r="R328" s="10">
        <f>L328*PRODUCT($O$17:R$17)</f>
        <v>193722.92884544202</v>
      </c>
      <c r="S328" s="10">
        <f>M328*PRODUCT($O$17:S$17)</f>
        <v>195466.43520505101</v>
      </c>
      <c r="T328" s="2"/>
      <c r="U328" s="10">
        <f t="shared" si="29"/>
        <v>7071943.7136657173</v>
      </c>
      <c r="V328" s="10">
        <f t="shared" si="33"/>
        <v>6945308.7748996755</v>
      </c>
      <c r="W328" s="10">
        <f t="shared" si="33"/>
        <v>6815821.5797950383</v>
      </c>
      <c r="X328" s="10">
        <f t="shared" si="33"/>
        <v>6683441.0451677507</v>
      </c>
      <c r="Y328" s="10">
        <f t="shared" si="33"/>
        <v>6548125.5793692088</v>
      </c>
    </row>
    <row r="329" spans="1:25" s="5" customFormat="1" x14ac:dyDescent="0.2">
      <c r="A329" s="2"/>
      <c r="B329" s="30">
        <f>'3) Input geactiveerde inflatie'!B316</f>
        <v>304</v>
      </c>
      <c r="C329" s="30">
        <f>'3) Input geactiveerde inflatie'!D316</f>
        <v>4998831.7980279364</v>
      </c>
      <c r="D329" s="10">
        <f t="shared" si="30"/>
        <v>2499415.8990139682</v>
      </c>
      <c r="E329" s="40">
        <f>'3) Input geactiveerde inflatie'!E316</f>
        <v>28.5</v>
      </c>
      <c r="F329" s="52">
        <f>'3) Input geactiveerde inflatie'!F316</f>
        <v>2050</v>
      </c>
      <c r="G329" s="2"/>
      <c r="H329" s="54"/>
      <c r="I329" s="10">
        <f>IF(AND($F329&gt;I$10,$E329&gt;0),$D329/$E329,IF(I$10=$F329,$D329-SUM($G329:G329),0))</f>
        <v>87698.803474174318</v>
      </c>
      <c r="J329" s="10">
        <f>IF(AND($F329&gt;J$10,$E329&gt;0),$D329/$E329,IF(J$10=$F329,$D329-SUM($G329:I329),0))</f>
        <v>87698.803474174318</v>
      </c>
      <c r="K329" s="10">
        <f>IF(AND($F329&gt;K$10,$E329&gt;0),$D329/$E329,IF(K$10=$F329,$D329-SUM($G329:J329),0))</f>
        <v>87698.803474174318</v>
      </c>
      <c r="L329" s="10">
        <f>IF(AND($F329&gt;L$10,$E329&gt;0),$D329/$E329,IF(L$10=$F329,$D329-SUM($G329:K329),0))</f>
        <v>87698.803474174318</v>
      </c>
      <c r="M329" s="10">
        <f>IF(AND($F329&gt;M$10,$E329&gt;0),$D329/$E329,IF(M$10=$F329,$D329-SUM($G329:L329),0))</f>
        <v>87698.803474174318</v>
      </c>
      <c r="N329" s="2"/>
      <c r="O329" s="10">
        <f>I329*PRODUCT($O$17:O$17)</f>
        <v>88488.092705441872</v>
      </c>
      <c r="P329" s="10">
        <f>J329*PRODUCT($O$17:P$17)</f>
        <v>89284.48553979084</v>
      </c>
      <c r="Q329" s="10">
        <f>K329*PRODUCT($O$17:Q$17)</f>
        <v>90088.04590964895</v>
      </c>
      <c r="R329" s="10">
        <f>L329*PRODUCT($O$17:R$17)</f>
        <v>90898.838322835771</v>
      </c>
      <c r="S329" s="10">
        <f>M329*PRODUCT($O$17:S$17)</f>
        <v>91716.927867741295</v>
      </c>
      <c r="T329" s="2"/>
      <c r="U329" s="10">
        <f t="shared" si="29"/>
        <v>2433422.5493996516</v>
      </c>
      <c r="V329" s="10">
        <f t="shared" si="33"/>
        <v>2366038.8668044573</v>
      </c>
      <c r="W329" s="10">
        <f t="shared" si="33"/>
        <v>2297245.1706960485</v>
      </c>
      <c r="X329" s="10">
        <f t="shared" si="33"/>
        <v>2227021.5389094767</v>
      </c>
      <c r="Y329" s="10">
        <f t="shared" si="33"/>
        <v>2155347.8048919206</v>
      </c>
    </row>
    <row r="330" spans="1:25" s="5" customFormat="1" x14ac:dyDescent="0.2">
      <c r="A330" s="2"/>
      <c r="B330" s="30">
        <f>'3) Input geactiveerde inflatie'!B317</f>
        <v>305</v>
      </c>
      <c r="C330" s="30">
        <f>'3) Input geactiveerde inflatie'!D317</f>
        <v>1104860.6258220691</v>
      </c>
      <c r="D330" s="10">
        <f t="shared" si="30"/>
        <v>552430.31291103456</v>
      </c>
      <c r="E330" s="40">
        <f>'3) Input geactiveerde inflatie'!E317</f>
        <v>13.5</v>
      </c>
      <c r="F330" s="52">
        <f>'3) Input geactiveerde inflatie'!F317</f>
        <v>2035</v>
      </c>
      <c r="G330" s="2"/>
      <c r="H330" s="54"/>
      <c r="I330" s="10">
        <f>IF(AND($F330&gt;I$10,$E330&gt;0),$D330/$E330,IF(I$10=$F330,$D330-SUM($G330:G330),0))</f>
        <v>40920.763919335892</v>
      </c>
      <c r="J330" s="10">
        <f>IF(AND($F330&gt;J$10,$E330&gt;0),$D330/$E330,IF(J$10=$F330,$D330-SUM($G330:I330),0))</f>
        <v>40920.763919335892</v>
      </c>
      <c r="K330" s="10">
        <f>IF(AND($F330&gt;K$10,$E330&gt;0),$D330/$E330,IF(K$10=$F330,$D330-SUM($G330:J330),0))</f>
        <v>40920.763919335892</v>
      </c>
      <c r="L330" s="10">
        <f>IF(AND($F330&gt;L$10,$E330&gt;0),$D330/$E330,IF(L$10=$F330,$D330-SUM($G330:K330),0))</f>
        <v>40920.763919335892</v>
      </c>
      <c r="M330" s="10">
        <f>IF(AND($F330&gt;M$10,$E330&gt;0),$D330/$E330,IF(M$10=$F330,$D330-SUM($G330:L330),0))</f>
        <v>40920.763919335892</v>
      </c>
      <c r="N330" s="2"/>
      <c r="O330" s="10">
        <f>I330*PRODUCT($O$17:O$17)</f>
        <v>41289.05079460991</v>
      </c>
      <c r="P330" s="10">
        <f>J330*PRODUCT($O$17:P$17)</f>
        <v>41660.652251761392</v>
      </c>
      <c r="Q330" s="10">
        <f>K330*PRODUCT($O$17:Q$17)</f>
        <v>42035.598122027237</v>
      </c>
      <c r="R330" s="10">
        <f>L330*PRODUCT($O$17:R$17)</f>
        <v>42413.918505125483</v>
      </c>
      <c r="S330" s="10">
        <f>M330*PRODUCT($O$17:S$17)</f>
        <v>42795.643771671603</v>
      </c>
      <c r="T330" s="2"/>
      <c r="U330" s="10">
        <f t="shared" si="29"/>
        <v>516113.13493262383</v>
      </c>
      <c r="V330" s="10">
        <f t="shared" si="33"/>
        <v>479097.500895256</v>
      </c>
      <c r="W330" s="10">
        <f t="shared" si="33"/>
        <v>441373.78028128605</v>
      </c>
      <c r="X330" s="10">
        <f t="shared" si="33"/>
        <v>402932.22579869209</v>
      </c>
      <c r="Y330" s="10">
        <f t="shared" si="33"/>
        <v>363762.97205920867</v>
      </c>
    </row>
    <row r="331" spans="1:25" s="5" customFormat="1" x14ac:dyDescent="0.2">
      <c r="A331" s="2"/>
      <c r="B331" s="30">
        <f>'3) Input geactiveerde inflatie'!B318</f>
        <v>306</v>
      </c>
      <c r="C331" s="30">
        <f>'3) Input geactiveerde inflatie'!D318</f>
        <v>329536.95984738087</v>
      </c>
      <c r="D331" s="10">
        <f t="shared" si="30"/>
        <v>164768.47992369044</v>
      </c>
      <c r="E331" s="40">
        <f>'3) Input geactiveerde inflatie'!E318</f>
        <v>0</v>
      </c>
      <c r="F331" s="52">
        <f>'3) Input geactiveerde inflatie'!F318</f>
        <v>2011</v>
      </c>
      <c r="G331" s="2"/>
      <c r="H331" s="54"/>
      <c r="I331" s="10">
        <f>IF(AND($F331&gt;I$10,$E331&gt;0),$D331/$E331,IF(I$10=$F331,$D331-SUM($G331:G331),0))</f>
        <v>0</v>
      </c>
      <c r="J331" s="10">
        <f>IF(AND($F331&gt;J$10,$E331&gt;0),$D331/$E331,IF(J$10=$F331,$D331-SUM($G331:I331),0))</f>
        <v>0</v>
      </c>
      <c r="K331" s="10">
        <f>IF(AND($F331&gt;K$10,$E331&gt;0),$D331/$E331,IF(K$10=$F331,$D331-SUM($G331:J331),0))</f>
        <v>0</v>
      </c>
      <c r="L331" s="10">
        <f>IF(AND($F331&gt;L$10,$E331&gt;0),$D331/$E331,IF(L$10=$F331,$D331-SUM($G331:K331),0))</f>
        <v>0</v>
      </c>
      <c r="M331" s="10">
        <f>IF(AND($F331&gt;M$10,$E331&gt;0),$D331/$E331,IF(M$10=$F331,$D331-SUM($G331:L331),0))</f>
        <v>0</v>
      </c>
      <c r="N331" s="2"/>
      <c r="O331" s="10">
        <f>I331*PRODUCT($O$17:O$17)</f>
        <v>0</v>
      </c>
      <c r="P331" s="10">
        <f>J331*PRODUCT($O$17:P$17)</f>
        <v>0</v>
      </c>
      <c r="Q331" s="10">
        <f>K331*PRODUCT($O$17:Q$17)</f>
        <v>0</v>
      </c>
      <c r="R331" s="10">
        <f>L331*PRODUCT($O$17:R$17)</f>
        <v>0</v>
      </c>
      <c r="S331" s="10">
        <f>M331*PRODUCT($O$17:S$17)</f>
        <v>0</v>
      </c>
      <c r="T331" s="2"/>
      <c r="U331" s="10">
        <f t="shared" si="29"/>
        <v>166251.39624300363</v>
      </c>
      <c r="V331" s="10">
        <f t="shared" ref="V331:Y346" si="34">U331*P$17-P331</f>
        <v>167747.65880919065</v>
      </c>
      <c r="W331" s="10">
        <f t="shared" si="34"/>
        <v>169257.38773847334</v>
      </c>
      <c r="X331" s="10">
        <f t="shared" si="34"/>
        <v>170780.70422811958</v>
      </c>
      <c r="Y331" s="10">
        <f t="shared" si="34"/>
        <v>172317.73056617263</v>
      </c>
    </row>
    <row r="332" spans="1:25" s="5" customFormat="1" x14ac:dyDescent="0.2">
      <c r="A332" s="2"/>
      <c r="B332" s="30">
        <f>'3) Input geactiveerde inflatie'!B319</f>
        <v>307</v>
      </c>
      <c r="C332" s="30">
        <f>'3) Input geactiveerde inflatie'!D319</f>
        <v>17802311.357622504</v>
      </c>
      <c r="D332" s="10">
        <f t="shared" si="30"/>
        <v>8901155.6788112521</v>
      </c>
      <c r="E332" s="40">
        <f>'3) Input geactiveerde inflatie'!E319</f>
        <v>39.5</v>
      </c>
      <c r="F332" s="52">
        <f>'3) Input geactiveerde inflatie'!F319</f>
        <v>2061</v>
      </c>
      <c r="G332" s="2"/>
      <c r="H332" s="54"/>
      <c r="I332" s="10">
        <f>IF(AND($F332&gt;I$10,$E332&gt;0),$D332/$E332,IF(I$10=$F332,$D332-SUM($G332:G332),0))</f>
        <v>225345.71338762663</v>
      </c>
      <c r="J332" s="10">
        <f>IF(AND($F332&gt;J$10,$E332&gt;0),$D332/$E332,IF(J$10=$F332,$D332-SUM($G332:I332),0))</f>
        <v>225345.71338762663</v>
      </c>
      <c r="K332" s="10">
        <f>IF(AND($F332&gt;K$10,$E332&gt;0),$D332/$E332,IF(K$10=$F332,$D332-SUM($G332:J332),0))</f>
        <v>225345.71338762663</v>
      </c>
      <c r="L332" s="10">
        <f>IF(AND($F332&gt;L$10,$E332&gt;0),$D332/$E332,IF(L$10=$F332,$D332-SUM($G332:K332),0))</f>
        <v>225345.71338762663</v>
      </c>
      <c r="M332" s="10">
        <f>IF(AND($F332&gt;M$10,$E332&gt;0),$D332/$E332,IF(M$10=$F332,$D332-SUM($G332:L332),0))</f>
        <v>225345.71338762663</v>
      </c>
      <c r="N332" s="2"/>
      <c r="O332" s="10">
        <f>I332*PRODUCT($O$17:O$17)</f>
        <v>227373.82480811526</v>
      </c>
      <c r="P332" s="10">
        <f>J332*PRODUCT($O$17:P$17)</f>
        <v>229420.18923138827</v>
      </c>
      <c r="Q332" s="10">
        <f>K332*PRODUCT($O$17:Q$17)</f>
        <v>231484.97093447071</v>
      </c>
      <c r="R332" s="10">
        <f>L332*PRODUCT($O$17:R$17)</f>
        <v>233568.3356728809</v>
      </c>
      <c r="S332" s="10">
        <f>M332*PRODUCT($O$17:S$17)</f>
        <v>235670.45069393684</v>
      </c>
      <c r="T332" s="2"/>
      <c r="U332" s="10">
        <f t="shared" si="29"/>
        <v>8753892.2551124375</v>
      </c>
      <c r="V332" s="10">
        <f t="shared" si="34"/>
        <v>8603257.0961770602</v>
      </c>
      <c r="W332" s="10">
        <f t="shared" si="34"/>
        <v>8449201.4391081817</v>
      </c>
      <c r="X332" s="10">
        <f t="shared" si="34"/>
        <v>8291675.9163872739</v>
      </c>
      <c r="Y332" s="10">
        <f t="shared" si="34"/>
        <v>8130630.5489408216</v>
      </c>
    </row>
    <row r="333" spans="1:25" s="5" customFormat="1" x14ac:dyDescent="0.2">
      <c r="A333" s="2"/>
      <c r="B333" s="30">
        <f>'3) Input geactiveerde inflatie'!B320</f>
        <v>308</v>
      </c>
      <c r="C333" s="30">
        <f>'3) Input geactiveerde inflatie'!D320</f>
        <v>5646254.0750908181</v>
      </c>
      <c r="D333" s="10">
        <f t="shared" si="30"/>
        <v>2823127.0375454091</v>
      </c>
      <c r="E333" s="40">
        <f>'3) Input geactiveerde inflatie'!E320</f>
        <v>29.5</v>
      </c>
      <c r="F333" s="52">
        <f>'3) Input geactiveerde inflatie'!F320</f>
        <v>2051</v>
      </c>
      <c r="G333" s="2"/>
      <c r="H333" s="54"/>
      <c r="I333" s="10">
        <f>IF(AND($F333&gt;I$10,$E333&gt;0),$D333/$E333,IF(I$10=$F333,$D333-SUM($G333:G333),0))</f>
        <v>95699.221611708781</v>
      </c>
      <c r="J333" s="10">
        <f>IF(AND($F333&gt;J$10,$E333&gt;0),$D333/$E333,IF(J$10=$F333,$D333-SUM($G333:I333),0))</f>
        <v>95699.221611708781</v>
      </c>
      <c r="K333" s="10">
        <f>IF(AND($F333&gt;K$10,$E333&gt;0),$D333/$E333,IF(K$10=$F333,$D333-SUM($G333:J333),0))</f>
        <v>95699.221611708781</v>
      </c>
      <c r="L333" s="10">
        <f>IF(AND($F333&gt;L$10,$E333&gt;0),$D333/$E333,IF(L$10=$F333,$D333-SUM($G333:K333),0))</f>
        <v>95699.221611708781</v>
      </c>
      <c r="M333" s="10">
        <f>IF(AND($F333&gt;M$10,$E333&gt;0),$D333/$E333,IF(M$10=$F333,$D333-SUM($G333:L333),0))</f>
        <v>95699.221611708781</v>
      </c>
      <c r="N333" s="2"/>
      <c r="O333" s="10">
        <f>I333*PRODUCT($O$17:O$17)</f>
        <v>96560.514606214143</v>
      </c>
      <c r="P333" s="10">
        <f>J333*PRODUCT($O$17:P$17)</f>
        <v>97429.559237670066</v>
      </c>
      <c r="Q333" s="10">
        <f>K333*PRODUCT($O$17:Q$17)</f>
        <v>98306.425270809079</v>
      </c>
      <c r="R333" s="10">
        <f>L333*PRODUCT($O$17:R$17)</f>
        <v>99191.183098246343</v>
      </c>
      <c r="S333" s="10">
        <f>M333*PRODUCT($O$17:S$17)</f>
        <v>100083.90374613056</v>
      </c>
      <c r="T333" s="2"/>
      <c r="U333" s="10">
        <f t="shared" si="29"/>
        <v>2751974.6662771031</v>
      </c>
      <c r="V333" s="10">
        <f t="shared" si="34"/>
        <v>2679312.8790359264</v>
      </c>
      <c r="W333" s="10">
        <f t="shared" si="34"/>
        <v>2605120.2696764404</v>
      </c>
      <c r="X333" s="10">
        <f t="shared" si="34"/>
        <v>2529375.1690052818</v>
      </c>
      <c r="Y333" s="10">
        <f t="shared" si="34"/>
        <v>2452055.6417801986</v>
      </c>
    </row>
    <row r="334" spans="1:25" s="5" customFormat="1" x14ac:dyDescent="0.2">
      <c r="A334" s="2"/>
      <c r="B334" s="30">
        <f>'3) Input geactiveerde inflatie'!B321</f>
        <v>309</v>
      </c>
      <c r="C334" s="30">
        <f>'3) Input geactiveerde inflatie'!D321</f>
        <v>1198675.8202610062</v>
      </c>
      <c r="D334" s="10">
        <f t="shared" si="30"/>
        <v>599337.91013050312</v>
      </c>
      <c r="E334" s="40">
        <f>'3) Input geactiveerde inflatie'!E321</f>
        <v>14.5</v>
      </c>
      <c r="F334" s="52">
        <f>'3) Input geactiveerde inflatie'!F321</f>
        <v>2036</v>
      </c>
      <c r="G334" s="2"/>
      <c r="H334" s="54"/>
      <c r="I334" s="10">
        <f>IF(AND($F334&gt;I$10,$E334&gt;0),$D334/$E334,IF(I$10=$F334,$D334-SUM($G334:G334),0))</f>
        <v>41333.648974517455</v>
      </c>
      <c r="J334" s="10">
        <f>IF(AND($F334&gt;J$10,$E334&gt;0),$D334/$E334,IF(J$10=$F334,$D334-SUM($G334:I334),0))</f>
        <v>41333.648974517455</v>
      </c>
      <c r="K334" s="10">
        <f>IF(AND($F334&gt;K$10,$E334&gt;0),$D334/$E334,IF(K$10=$F334,$D334-SUM($G334:J334),0))</f>
        <v>41333.648974517455</v>
      </c>
      <c r="L334" s="10">
        <f>IF(AND($F334&gt;L$10,$E334&gt;0),$D334/$E334,IF(L$10=$F334,$D334-SUM($G334:K334),0))</f>
        <v>41333.648974517455</v>
      </c>
      <c r="M334" s="10">
        <f>IF(AND($F334&gt;M$10,$E334&gt;0),$D334/$E334,IF(M$10=$F334,$D334-SUM($G334:L334),0))</f>
        <v>41333.648974517455</v>
      </c>
      <c r="N334" s="2"/>
      <c r="O334" s="10">
        <f>I334*PRODUCT($O$17:O$17)</f>
        <v>41705.651815288111</v>
      </c>
      <c r="P334" s="10">
        <f>J334*PRODUCT($O$17:P$17)</f>
        <v>42081.002681625694</v>
      </c>
      <c r="Q334" s="10">
        <f>K334*PRODUCT($O$17:Q$17)</f>
        <v>42459.731705760321</v>
      </c>
      <c r="R334" s="10">
        <f>L334*PRODUCT($O$17:R$17)</f>
        <v>42841.869291112154</v>
      </c>
      <c r="S334" s="10">
        <f>M334*PRODUCT($O$17:S$17)</f>
        <v>43227.446114732164</v>
      </c>
      <c r="T334" s="2"/>
      <c r="U334" s="10">
        <f t="shared" si="29"/>
        <v>563026.29950638942</v>
      </c>
      <c r="V334" s="10">
        <f t="shared" si="34"/>
        <v>526012.53352032125</v>
      </c>
      <c r="W334" s="10">
        <f t="shared" si="34"/>
        <v>488286.91461624368</v>
      </c>
      <c r="X334" s="10">
        <f t="shared" si="34"/>
        <v>449839.62755667767</v>
      </c>
      <c r="Y334" s="10">
        <f t="shared" si="34"/>
        <v>410660.73808995553</v>
      </c>
    </row>
    <row r="335" spans="1:25" s="5" customFormat="1" x14ac:dyDescent="0.2">
      <c r="A335" s="2"/>
      <c r="B335" s="30">
        <f>'3) Input geactiveerde inflatie'!B322</f>
        <v>310</v>
      </c>
      <c r="C335" s="30">
        <f>'3) Input geactiveerde inflatie'!D322</f>
        <v>-1.5279510989785194E-10</v>
      </c>
      <c r="D335" s="10">
        <f t="shared" si="30"/>
        <v>-7.6397554948925972E-11</v>
      </c>
      <c r="E335" s="40">
        <f>'3) Input geactiveerde inflatie'!E322</f>
        <v>0</v>
      </c>
      <c r="F335" s="52">
        <f>'3) Input geactiveerde inflatie'!F322</f>
        <v>2021</v>
      </c>
      <c r="G335" s="2"/>
      <c r="H335" s="54"/>
      <c r="I335" s="10">
        <f>IF(AND($F335&gt;I$10,$E335&gt;0),$D335/$E335,IF(I$10=$F335,$D335-SUM($G335:G335),0))</f>
        <v>0</v>
      </c>
      <c r="J335" s="10">
        <f>IF(AND($F335&gt;J$10,$E335&gt;0),$D335/$E335,IF(J$10=$F335,$D335-SUM($G335:I335),0))</f>
        <v>0</v>
      </c>
      <c r="K335" s="10">
        <f>IF(AND($F335&gt;K$10,$E335&gt;0),$D335/$E335,IF(K$10=$F335,$D335-SUM($G335:J335),0))</f>
        <v>0</v>
      </c>
      <c r="L335" s="10">
        <f>IF(AND($F335&gt;L$10,$E335&gt;0),$D335/$E335,IF(L$10=$F335,$D335-SUM($G335:K335),0))</f>
        <v>0</v>
      </c>
      <c r="M335" s="10">
        <f>IF(AND($F335&gt;M$10,$E335&gt;0),$D335/$E335,IF(M$10=$F335,$D335-SUM($G335:L335),0))</f>
        <v>0</v>
      </c>
      <c r="N335" s="2"/>
      <c r="O335" s="10">
        <f>I335*PRODUCT($O$17:O$17)</f>
        <v>0</v>
      </c>
      <c r="P335" s="10">
        <f>J335*PRODUCT($O$17:P$17)</f>
        <v>0</v>
      </c>
      <c r="Q335" s="10">
        <f>K335*PRODUCT($O$17:Q$17)</f>
        <v>0</v>
      </c>
      <c r="R335" s="10">
        <f>L335*PRODUCT($O$17:R$17)</f>
        <v>0</v>
      </c>
      <c r="S335" s="10">
        <f>M335*PRODUCT($O$17:S$17)</f>
        <v>0</v>
      </c>
      <c r="T335" s="2"/>
      <c r="U335" s="10">
        <f t="shared" si="29"/>
        <v>-7.7085132943466293E-11</v>
      </c>
      <c r="V335" s="10">
        <f t="shared" si="34"/>
        <v>-7.7778899139957479E-11</v>
      </c>
      <c r="W335" s="10">
        <f t="shared" si="34"/>
        <v>-7.8478909232217083E-11</v>
      </c>
      <c r="X335" s="10">
        <f t="shared" si="34"/>
        <v>-7.9185219415307029E-11</v>
      </c>
      <c r="Y335" s="10">
        <f t="shared" si="34"/>
        <v>-7.9897886390044789E-11</v>
      </c>
    </row>
    <row r="336" spans="1:25" s="5" customFormat="1" x14ac:dyDescent="0.2">
      <c r="A336" s="2"/>
      <c r="B336" s="30">
        <f>'3) Input geactiveerde inflatie'!B323</f>
        <v>311</v>
      </c>
      <c r="C336" s="30">
        <f>'3) Input geactiveerde inflatie'!D323</f>
        <v>4.9748042545768899E-11</v>
      </c>
      <c r="D336" s="10">
        <f t="shared" si="30"/>
        <v>2.4874021272884449E-11</v>
      </c>
      <c r="E336" s="40">
        <f>'3) Input geactiveerde inflatie'!E323</f>
        <v>0</v>
      </c>
      <c r="F336" s="52">
        <f>'3) Input geactiveerde inflatie'!F323</f>
        <v>2016</v>
      </c>
      <c r="G336" s="2"/>
      <c r="H336" s="54"/>
      <c r="I336" s="10">
        <f>IF(AND($F336&gt;I$10,$E336&gt;0),$D336/$E336,IF(I$10=$F336,$D336-SUM($G336:G336),0))</f>
        <v>0</v>
      </c>
      <c r="J336" s="10">
        <f>IF(AND($F336&gt;J$10,$E336&gt;0),$D336/$E336,IF(J$10=$F336,$D336-SUM($G336:I336),0))</f>
        <v>0</v>
      </c>
      <c r="K336" s="10">
        <f>IF(AND($F336&gt;K$10,$E336&gt;0),$D336/$E336,IF(K$10=$F336,$D336-SUM($G336:J336),0))</f>
        <v>0</v>
      </c>
      <c r="L336" s="10">
        <f>IF(AND($F336&gt;L$10,$E336&gt;0),$D336/$E336,IF(L$10=$F336,$D336-SUM($G336:K336),0))</f>
        <v>0</v>
      </c>
      <c r="M336" s="10">
        <f>IF(AND($F336&gt;M$10,$E336&gt;0),$D336/$E336,IF(M$10=$F336,$D336-SUM($G336:L336),0))</f>
        <v>0</v>
      </c>
      <c r="N336" s="2"/>
      <c r="O336" s="10">
        <f>I336*PRODUCT($O$17:O$17)</f>
        <v>0</v>
      </c>
      <c r="P336" s="10">
        <f>J336*PRODUCT($O$17:P$17)</f>
        <v>0</v>
      </c>
      <c r="Q336" s="10">
        <f>K336*PRODUCT($O$17:Q$17)</f>
        <v>0</v>
      </c>
      <c r="R336" s="10">
        <f>L336*PRODUCT($O$17:R$17)</f>
        <v>0</v>
      </c>
      <c r="S336" s="10">
        <f>M336*PRODUCT($O$17:S$17)</f>
        <v>0</v>
      </c>
      <c r="T336" s="2"/>
      <c r="U336" s="10">
        <f t="shared" si="29"/>
        <v>2.5097887464340407E-11</v>
      </c>
      <c r="V336" s="10">
        <f t="shared" si="34"/>
        <v>2.5323768451519468E-11</v>
      </c>
      <c r="W336" s="10">
        <f t="shared" si="34"/>
        <v>2.5551682367583141E-11</v>
      </c>
      <c r="X336" s="10">
        <f t="shared" si="34"/>
        <v>2.5781647508891385E-11</v>
      </c>
      <c r="Y336" s="10">
        <f t="shared" si="34"/>
        <v>2.6013682336471407E-11</v>
      </c>
    </row>
    <row r="337" spans="1:25" s="5" customFormat="1" x14ac:dyDescent="0.2">
      <c r="A337" s="2"/>
      <c r="B337" s="30">
        <f>'3) Input geactiveerde inflatie'!B324</f>
        <v>312</v>
      </c>
      <c r="C337" s="30">
        <f>'3) Input geactiveerde inflatie'!D324</f>
        <v>336990.35975135374</v>
      </c>
      <c r="D337" s="10">
        <f t="shared" si="30"/>
        <v>168495.17987567687</v>
      </c>
      <c r="E337" s="40">
        <f>'3) Input geactiveerde inflatie'!E324</f>
        <v>0</v>
      </c>
      <c r="F337" s="52">
        <f>'3) Input geactiveerde inflatie'!F324</f>
        <v>2011</v>
      </c>
      <c r="G337" s="2"/>
      <c r="H337" s="54"/>
      <c r="I337" s="10">
        <f>IF(AND($F337&gt;I$10,$E337&gt;0),$D337/$E337,IF(I$10=$F337,$D337-SUM($G337:G337),0))</f>
        <v>0</v>
      </c>
      <c r="J337" s="10">
        <f>IF(AND($F337&gt;J$10,$E337&gt;0),$D337/$E337,IF(J$10=$F337,$D337-SUM($G337:I337),0))</f>
        <v>0</v>
      </c>
      <c r="K337" s="10">
        <f>IF(AND($F337&gt;K$10,$E337&gt;0),$D337/$E337,IF(K$10=$F337,$D337-SUM($G337:J337),0))</f>
        <v>0</v>
      </c>
      <c r="L337" s="10">
        <f>IF(AND($F337&gt;L$10,$E337&gt;0),$D337/$E337,IF(L$10=$F337,$D337-SUM($G337:K337),0))</f>
        <v>0</v>
      </c>
      <c r="M337" s="10">
        <f>IF(AND($F337&gt;M$10,$E337&gt;0),$D337/$E337,IF(M$10=$F337,$D337-SUM($G337:L337),0))</f>
        <v>0</v>
      </c>
      <c r="N337" s="2"/>
      <c r="O337" s="10">
        <f>I337*PRODUCT($O$17:O$17)</f>
        <v>0</v>
      </c>
      <c r="P337" s="10">
        <f>J337*PRODUCT($O$17:P$17)</f>
        <v>0</v>
      </c>
      <c r="Q337" s="10">
        <f>K337*PRODUCT($O$17:Q$17)</f>
        <v>0</v>
      </c>
      <c r="R337" s="10">
        <f>L337*PRODUCT($O$17:R$17)</f>
        <v>0</v>
      </c>
      <c r="S337" s="10">
        <f>M337*PRODUCT($O$17:S$17)</f>
        <v>0</v>
      </c>
      <c r="T337" s="2"/>
      <c r="U337" s="10">
        <f t="shared" si="29"/>
        <v>170011.63649455796</v>
      </c>
      <c r="V337" s="10">
        <f t="shared" si="34"/>
        <v>171541.74122300895</v>
      </c>
      <c r="W337" s="10">
        <f t="shared" si="34"/>
        <v>173085.61689401601</v>
      </c>
      <c r="X337" s="10">
        <f t="shared" si="34"/>
        <v>174643.38744606214</v>
      </c>
      <c r="Y337" s="10">
        <f t="shared" si="34"/>
        <v>176215.17793307669</v>
      </c>
    </row>
    <row r="338" spans="1:25" s="5" customFormat="1" x14ac:dyDescent="0.2">
      <c r="A338" s="2"/>
      <c r="B338" s="30">
        <f>'3) Input geactiveerde inflatie'!B325</f>
        <v>313</v>
      </c>
      <c r="C338" s="30">
        <f>'3) Input geactiveerde inflatie'!D325</f>
        <v>17523859.853615791</v>
      </c>
      <c r="D338" s="10">
        <f t="shared" si="30"/>
        <v>8761929.9268078953</v>
      </c>
      <c r="E338" s="40">
        <f>'3) Input geactiveerde inflatie'!E325</f>
        <v>40.5</v>
      </c>
      <c r="F338" s="52">
        <f>'3) Input geactiveerde inflatie'!F325</f>
        <v>2062</v>
      </c>
      <c r="G338" s="2"/>
      <c r="H338" s="54"/>
      <c r="I338" s="10">
        <f>IF(AND($F338&gt;I$10,$E338&gt;0),$D338/$E338,IF(I$10=$F338,$D338-SUM($G338:G338),0))</f>
        <v>216343.94881007148</v>
      </c>
      <c r="J338" s="10">
        <f>IF(AND($F338&gt;J$10,$E338&gt;0),$D338/$E338,IF(J$10=$F338,$D338-SUM($G338:I338),0))</f>
        <v>216343.94881007148</v>
      </c>
      <c r="K338" s="10">
        <f>IF(AND($F338&gt;K$10,$E338&gt;0),$D338/$E338,IF(K$10=$F338,$D338-SUM($G338:J338),0))</f>
        <v>216343.94881007148</v>
      </c>
      <c r="L338" s="10">
        <f>IF(AND($F338&gt;L$10,$E338&gt;0),$D338/$E338,IF(L$10=$F338,$D338-SUM($G338:K338),0))</f>
        <v>216343.94881007148</v>
      </c>
      <c r="M338" s="10">
        <f>IF(AND($F338&gt;M$10,$E338&gt;0),$D338/$E338,IF(M$10=$F338,$D338-SUM($G338:L338),0))</f>
        <v>216343.94881007148</v>
      </c>
      <c r="N338" s="2"/>
      <c r="O338" s="10">
        <f>I338*PRODUCT($O$17:O$17)</f>
        <v>218291.04434936211</v>
      </c>
      <c r="P338" s="10">
        <f>J338*PRODUCT($O$17:P$17)</f>
        <v>220255.66374850634</v>
      </c>
      <c r="Q338" s="10">
        <f>K338*PRODUCT($O$17:Q$17)</f>
        <v>222237.96472224285</v>
      </c>
      <c r="R338" s="10">
        <f>L338*PRODUCT($O$17:R$17)</f>
        <v>224238.10640474301</v>
      </c>
      <c r="S338" s="10">
        <f>M338*PRODUCT($O$17:S$17)</f>
        <v>226256.24936238569</v>
      </c>
      <c r="T338" s="2"/>
      <c r="U338" s="10">
        <f t="shared" si="29"/>
        <v>8622496.2517998051</v>
      </c>
      <c r="V338" s="10">
        <f t="shared" si="34"/>
        <v>8479843.0543174967</v>
      </c>
      <c r="W338" s="10">
        <f t="shared" si="34"/>
        <v>8333923.6770841097</v>
      </c>
      <c r="X338" s="10">
        <f t="shared" si="34"/>
        <v>8184690.8837731229</v>
      </c>
      <c r="Y338" s="10">
        <f t="shared" si="34"/>
        <v>8032096.8523646947</v>
      </c>
    </row>
    <row r="339" spans="1:25" s="5" customFormat="1" x14ac:dyDescent="0.2">
      <c r="A339" s="2"/>
      <c r="B339" s="30">
        <f>'3) Input geactiveerde inflatie'!B326</f>
        <v>314</v>
      </c>
      <c r="C339" s="30">
        <f>'3) Input geactiveerde inflatie'!D326</f>
        <v>5104105.5262336507</v>
      </c>
      <c r="D339" s="10">
        <f t="shared" si="30"/>
        <v>2552052.7631168254</v>
      </c>
      <c r="E339" s="40">
        <f>'3) Input geactiveerde inflatie'!E326</f>
        <v>30.5</v>
      </c>
      <c r="F339" s="52">
        <f>'3) Input geactiveerde inflatie'!F326</f>
        <v>2052</v>
      </c>
      <c r="G339" s="2"/>
      <c r="H339" s="54"/>
      <c r="I339" s="10">
        <f>IF(AND($F339&gt;I$10,$E339&gt;0),$D339/$E339,IF(I$10=$F339,$D339-SUM($G339:G339),0))</f>
        <v>83673.861085797558</v>
      </c>
      <c r="J339" s="10">
        <f>IF(AND($F339&gt;J$10,$E339&gt;0),$D339/$E339,IF(J$10=$F339,$D339-SUM($G339:I339),0))</f>
        <v>83673.861085797558</v>
      </c>
      <c r="K339" s="10">
        <f>IF(AND($F339&gt;K$10,$E339&gt;0),$D339/$E339,IF(K$10=$F339,$D339-SUM($G339:J339),0))</f>
        <v>83673.861085797558</v>
      </c>
      <c r="L339" s="10">
        <f>IF(AND($F339&gt;L$10,$E339&gt;0),$D339/$E339,IF(L$10=$F339,$D339-SUM($G339:K339),0))</f>
        <v>83673.861085797558</v>
      </c>
      <c r="M339" s="10">
        <f>IF(AND($F339&gt;M$10,$E339&gt;0),$D339/$E339,IF(M$10=$F339,$D339-SUM($G339:L339),0))</f>
        <v>83673.861085797558</v>
      </c>
      <c r="N339" s="2"/>
      <c r="O339" s="10">
        <f>I339*PRODUCT($O$17:O$17)</f>
        <v>84426.925835569724</v>
      </c>
      <c r="P339" s="10">
        <f>J339*PRODUCT($O$17:P$17)</f>
        <v>85186.768168089853</v>
      </c>
      <c r="Q339" s="10">
        <f>K339*PRODUCT($O$17:Q$17)</f>
        <v>85953.449081602637</v>
      </c>
      <c r="R339" s="10">
        <f>L339*PRODUCT($O$17:R$17)</f>
        <v>86727.030123337056</v>
      </c>
      <c r="S339" s="10">
        <f>M339*PRODUCT($O$17:S$17)</f>
        <v>87507.573394447085</v>
      </c>
      <c r="T339" s="2"/>
      <c r="U339" s="10">
        <f t="shared" si="29"/>
        <v>2490594.3121493068</v>
      </c>
      <c r="V339" s="10">
        <f t="shared" si="34"/>
        <v>2427822.8927905601</v>
      </c>
      <c r="W339" s="10">
        <f t="shared" si="34"/>
        <v>2363719.8497440726</v>
      </c>
      <c r="X339" s="10">
        <f t="shared" si="34"/>
        <v>2298266.2982684318</v>
      </c>
      <c r="Y339" s="10">
        <f t="shared" si="34"/>
        <v>2231443.1215584003</v>
      </c>
    </row>
    <row r="340" spans="1:25" s="5" customFormat="1" x14ac:dyDescent="0.2">
      <c r="A340" s="2"/>
      <c r="B340" s="30">
        <f>'3) Input geactiveerde inflatie'!B327</f>
        <v>315</v>
      </c>
      <c r="C340" s="30">
        <f>'3) Input geactiveerde inflatie'!D327</f>
        <v>940959.82606186811</v>
      </c>
      <c r="D340" s="10">
        <f t="shared" si="30"/>
        <v>470479.91303093405</v>
      </c>
      <c r="E340" s="40">
        <f>'3) Input geactiveerde inflatie'!E327</f>
        <v>15.5</v>
      </c>
      <c r="F340" s="52">
        <f>'3) Input geactiveerde inflatie'!F327</f>
        <v>2037</v>
      </c>
      <c r="G340" s="2"/>
      <c r="H340" s="54"/>
      <c r="I340" s="10">
        <f>IF(AND($F340&gt;I$10,$E340&gt;0),$D340/$E340,IF(I$10=$F340,$D340-SUM($G340:G340),0))</f>
        <v>30353.542776189293</v>
      </c>
      <c r="J340" s="10">
        <f>IF(AND($F340&gt;J$10,$E340&gt;0),$D340/$E340,IF(J$10=$F340,$D340-SUM($G340:I340),0))</f>
        <v>30353.542776189293</v>
      </c>
      <c r="K340" s="10">
        <f>IF(AND($F340&gt;K$10,$E340&gt;0),$D340/$E340,IF(K$10=$F340,$D340-SUM($G340:J340),0))</f>
        <v>30353.542776189293</v>
      </c>
      <c r="L340" s="10">
        <f>IF(AND($F340&gt;L$10,$E340&gt;0),$D340/$E340,IF(L$10=$F340,$D340-SUM($G340:K340),0))</f>
        <v>30353.542776189293</v>
      </c>
      <c r="M340" s="10">
        <f>IF(AND($F340&gt;M$10,$E340&gt;0),$D340/$E340,IF(M$10=$F340,$D340-SUM($G340:L340),0))</f>
        <v>30353.542776189293</v>
      </c>
      <c r="N340" s="2"/>
      <c r="O340" s="10">
        <f>I340*PRODUCT($O$17:O$17)</f>
        <v>30626.724661174994</v>
      </c>
      <c r="P340" s="10">
        <f>J340*PRODUCT($O$17:P$17)</f>
        <v>30902.365183125567</v>
      </c>
      <c r="Q340" s="10">
        <f>K340*PRODUCT($O$17:Q$17)</f>
        <v>31180.486469773688</v>
      </c>
      <c r="R340" s="10">
        <f>L340*PRODUCT($O$17:R$17)</f>
        <v>31461.110848001648</v>
      </c>
      <c r="S340" s="10">
        <f>M340*PRODUCT($O$17:S$17)</f>
        <v>31744.26084563366</v>
      </c>
      <c r="T340" s="2"/>
      <c r="U340" s="10">
        <f t="shared" si="29"/>
        <v>444087.5075870374</v>
      </c>
      <c r="V340" s="10">
        <f t="shared" si="34"/>
        <v>417181.92997219512</v>
      </c>
      <c r="W340" s="10">
        <f t="shared" si="34"/>
        <v>389756.08087217115</v>
      </c>
      <c r="X340" s="10">
        <f t="shared" si="34"/>
        <v>361802.77475201897</v>
      </c>
      <c r="Y340" s="10">
        <f t="shared" si="34"/>
        <v>333314.73887915339</v>
      </c>
    </row>
    <row r="341" spans="1:25" s="5" customFormat="1" x14ac:dyDescent="0.2">
      <c r="A341" s="2"/>
      <c r="B341" s="30">
        <f>'3) Input geactiveerde inflatie'!B328</f>
        <v>316</v>
      </c>
      <c r="C341" s="30">
        <f>'3) Input geactiveerde inflatie'!D328</f>
        <v>555.97029774193288</v>
      </c>
      <c r="D341" s="10">
        <f t="shared" si="30"/>
        <v>277.98514887096644</v>
      </c>
      <c r="E341" s="40">
        <f>'3) Input geactiveerde inflatie'!E328</f>
        <v>0.5</v>
      </c>
      <c r="F341" s="52">
        <f>'3) Input geactiveerde inflatie'!F328</f>
        <v>2022</v>
      </c>
      <c r="G341" s="2"/>
      <c r="H341" s="54"/>
      <c r="I341" s="10">
        <f>IF(AND($F341&gt;I$10,$E341&gt;0),$D341/$E341,IF(I$10=$F341,$D341-SUM($G341:G341),0))</f>
        <v>277.98514887096644</v>
      </c>
      <c r="J341" s="10">
        <f>IF(AND($F341&gt;J$10,$E341&gt;0),$D341/$E341,IF(J$10=$F341,$D341-SUM($G341:I341),0))</f>
        <v>0</v>
      </c>
      <c r="K341" s="10">
        <f>IF(AND($F341&gt;K$10,$E341&gt;0),$D341/$E341,IF(K$10=$F341,$D341-SUM($G341:J341),0))</f>
        <v>0</v>
      </c>
      <c r="L341" s="10">
        <f>IF(AND($F341&gt;L$10,$E341&gt;0),$D341/$E341,IF(L$10=$F341,$D341-SUM($G341:K341),0))</f>
        <v>0</v>
      </c>
      <c r="M341" s="10">
        <f>IF(AND($F341&gt;M$10,$E341&gt;0),$D341/$E341,IF(M$10=$F341,$D341-SUM($G341:L341),0))</f>
        <v>0</v>
      </c>
      <c r="N341" s="2"/>
      <c r="O341" s="10">
        <f>I341*PRODUCT($O$17:O$17)</f>
        <v>280.48701521080511</v>
      </c>
      <c r="P341" s="10">
        <f>J341*PRODUCT($O$17:P$17)</f>
        <v>0</v>
      </c>
      <c r="Q341" s="10">
        <f>K341*PRODUCT($O$17:Q$17)</f>
        <v>0</v>
      </c>
      <c r="R341" s="10">
        <f>L341*PRODUCT($O$17:R$17)</f>
        <v>0</v>
      </c>
      <c r="S341" s="10">
        <f>M341*PRODUCT($O$17:S$17)</f>
        <v>0</v>
      </c>
      <c r="T341" s="2"/>
      <c r="U341" s="10">
        <f t="shared" si="29"/>
        <v>0</v>
      </c>
      <c r="V341" s="10">
        <f t="shared" si="34"/>
        <v>0</v>
      </c>
      <c r="W341" s="10">
        <f t="shared" si="34"/>
        <v>0</v>
      </c>
      <c r="X341" s="10">
        <f t="shared" si="34"/>
        <v>0</v>
      </c>
      <c r="Y341" s="10">
        <f t="shared" si="34"/>
        <v>0</v>
      </c>
    </row>
    <row r="342" spans="1:25" s="5" customFormat="1" x14ac:dyDescent="0.2">
      <c r="A342" s="2"/>
      <c r="B342" s="30">
        <f>'3) Input geactiveerde inflatie'!B329</f>
        <v>317</v>
      </c>
      <c r="C342" s="30">
        <f>'3) Input geactiveerde inflatie'!D329</f>
        <v>6.721199715498369E-11</v>
      </c>
      <c r="D342" s="10">
        <f t="shared" si="30"/>
        <v>3.3605998577491845E-11</v>
      </c>
      <c r="E342" s="40">
        <f>'3) Input geactiveerde inflatie'!E329</f>
        <v>0</v>
      </c>
      <c r="F342" s="52">
        <f>'3) Input geactiveerde inflatie'!F329</f>
        <v>2017</v>
      </c>
      <c r="G342" s="2"/>
      <c r="H342" s="54"/>
      <c r="I342" s="10">
        <f>IF(AND($F342&gt;I$10,$E342&gt;0),$D342/$E342,IF(I$10=$F342,$D342-SUM($G342:G342),0))</f>
        <v>0</v>
      </c>
      <c r="J342" s="10">
        <f>IF(AND($F342&gt;J$10,$E342&gt;0),$D342/$E342,IF(J$10=$F342,$D342-SUM($G342:I342),0))</f>
        <v>0</v>
      </c>
      <c r="K342" s="10">
        <f>IF(AND($F342&gt;K$10,$E342&gt;0),$D342/$E342,IF(K$10=$F342,$D342-SUM($G342:J342),0))</f>
        <v>0</v>
      </c>
      <c r="L342" s="10">
        <f>IF(AND($F342&gt;L$10,$E342&gt;0),$D342/$E342,IF(L$10=$F342,$D342-SUM($G342:K342),0))</f>
        <v>0</v>
      </c>
      <c r="M342" s="10">
        <f>IF(AND($F342&gt;M$10,$E342&gt;0),$D342/$E342,IF(M$10=$F342,$D342-SUM($G342:L342),0))</f>
        <v>0</v>
      </c>
      <c r="N342" s="2"/>
      <c r="O342" s="10">
        <f>I342*PRODUCT($O$17:O$17)</f>
        <v>0</v>
      </c>
      <c r="P342" s="10">
        <f>J342*PRODUCT($O$17:P$17)</f>
        <v>0</v>
      </c>
      <c r="Q342" s="10">
        <f>K342*PRODUCT($O$17:Q$17)</f>
        <v>0</v>
      </c>
      <c r="R342" s="10">
        <f>L342*PRODUCT($O$17:R$17)</f>
        <v>0</v>
      </c>
      <c r="S342" s="10">
        <f>M342*PRODUCT($O$17:S$17)</f>
        <v>0</v>
      </c>
      <c r="T342" s="2"/>
      <c r="U342" s="10">
        <f t="shared" si="29"/>
        <v>3.390845256468927E-11</v>
      </c>
      <c r="V342" s="10">
        <f t="shared" si="34"/>
        <v>3.4213628637771469E-11</v>
      </c>
      <c r="W342" s="10">
        <f t="shared" si="34"/>
        <v>3.4521551295511409E-11</v>
      </c>
      <c r="X342" s="10">
        <f t="shared" si="34"/>
        <v>3.4832245257171009E-11</v>
      </c>
      <c r="Y342" s="10">
        <f t="shared" si="34"/>
        <v>3.5145735464485543E-11</v>
      </c>
    </row>
    <row r="343" spans="1:25" s="5" customFormat="1" x14ac:dyDescent="0.2">
      <c r="A343" s="2"/>
      <c r="B343" s="30">
        <f>'3) Input geactiveerde inflatie'!B330</f>
        <v>318</v>
      </c>
      <c r="C343" s="30">
        <f>'3) Input geactiveerde inflatie'!D330</f>
        <v>318232.07221008791</v>
      </c>
      <c r="D343" s="10">
        <f t="shared" si="30"/>
        <v>159116.03610504395</v>
      </c>
      <c r="E343" s="40">
        <f>'3) Input geactiveerde inflatie'!E330</f>
        <v>0</v>
      </c>
      <c r="F343" s="52">
        <f>'3) Input geactiveerde inflatie'!F330</f>
        <v>2012</v>
      </c>
      <c r="G343" s="2"/>
      <c r="H343" s="54"/>
      <c r="I343" s="10">
        <f>IF(AND($F343&gt;I$10,$E343&gt;0),$D343/$E343,IF(I$10=$F343,$D343-SUM($G343:G343),0))</f>
        <v>0</v>
      </c>
      <c r="J343" s="10">
        <f>IF(AND($F343&gt;J$10,$E343&gt;0),$D343/$E343,IF(J$10=$F343,$D343-SUM($G343:I343),0))</f>
        <v>0</v>
      </c>
      <c r="K343" s="10">
        <f>IF(AND($F343&gt;K$10,$E343&gt;0),$D343/$E343,IF(K$10=$F343,$D343-SUM($G343:J343),0))</f>
        <v>0</v>
      </c>
      <c r="L343" s="10">
        <f>IF(AND($F343&gt;L$10,$E343&gt;0),$D343/$E343,IF(L$10=$F343,$D343-SUM($G343:K343),0))</f>
        <v>0</v>
      </c>
      <c r="M343" s="10">
        <f>IF(AND($F343&gt;M$10,$E343&gt;0),$D343/$E343,IF(M$10=$F343,$D343-SUM($G343:L343),0))</f>
        <v>0</v>
      </c>
      <c r="N343" s="2"/>
      <c r="O343" s="10">
        <f>I343*PRODUCT($O$17:O$17)</f>
        <v>0</v>
      </c>
      <c r="P343" s="10">
        <f>J343*PRODUCT($O$17:P$17)</f>
        <v>0</v>
      </c>
      <c r="Q343" s="10">
        <f>K343*PRODUCT($O$17:Q$17)</f>
        <v>0</v>
      </c>
      <c r="R343" s="10">
        <f>L343*PRODUCT($O$17:R$17)</f>
        <v>0</v>
      </c>
      <c r="S343" s="10">
        <f>M343*PRODUCT($O$17:S$17)</f>
        <v>0</v>
      </c>
      <c r="T343" s="2"/>
      <c r="U343" s="10">
        <f t="shared" si="29"/>
        <v>160548.08042998932</v>
      </c>
      <c r="V343" s="10">
        <f t="shared" si="34"/>
        <v>161993.01315385921</v>
      </c>
      <c r="W343" s="10">
        <f t="shared" si="34"/>
        <v>163450.95027224394</v>
      </c>
      <c r="X343" s="10">
        <f t="shared" si="34"/>
        <v>164922.00882469412</v>
      </c>
      <c r="Y343" s="10">
        <f t="shared" si="34"/>
        <v>166406.30690411635</v>
      </c>
    </row>
    <row r="344" spans="1:25" s="5" customFormat="1" x14ac:dyDescent="0.2">
      <c r="A344" s="2"/>
      <c r="B344" s="30">
        <f>'3) Input geactiveerde inflatie'!B331</f>
        <v>319</v>
      </c>
      <c r="C344" s="30">
        <f>'3) Input geactiveerde inflatie'!D331</f>
        <v>11937006.640001357</v>
      </c>
      <c r="D344" s="10">
        <f t="shared" si="30"/>
        <v>5968503.3200006783</v>
      </c>
      <c r="E344" s="40">
        <f>'3) Input geactiveerde inflatie'!E331</f>
        <v>41.5</v>
      </c>
      <c r="F344" s="52">
        <f>'3) Input geactiveerde inflatie'!F331</f>
        <v>2063</v>
      </c>
      <c r="G344" s="2"/>
      <c r="H344" s="54"/>
      <c r="I344" s="10">
        <f>IF(AND($F344&gt;I$10,$E344&gt;0),$D344/$E344,IF(I$10=$F344,$D344-SUM($G344:G344),0))</f>
        <v>143819.35710845009</v>
      </c>
      <c r="J344" s="10">
        <f>IF(AND($F344&gt;J$10,$E344&gt;0),$D344/$E344,IF(J$10=$F344,$D344-SUM($G344:I344),0))</f>
        <v>143819.35710845009</v>
      </c>
      <c r="K344" s="10">
        <f>IF(AND($F344&gt;K$10,$E344&gt;0),$D344/$E344,IF(K$10=$F344,$D344-SUM($G344:J344),0))</f>
        <v>143819.35710845009</v>
      </c>
      <c r="L344" s="10">
        <f>IF(AND($F344&gt;L$10,$E344&gt;0),$D344/$E344,IF(L$10=$F344,$D344-SUM($G344:K344),0))</f>
        <v>143819.35710845009</v>
      </c>
      <c r="M344" s="10">
        <f>IF(AND($F344&gt;M$10,$E344&gt;0),$D344/$E344,IF(M$10=$F344,$D344-SUM($G344:L344),0))</f>
        <v>143819.35710845009</v>
      </c>
      <c r="N344" s="2"/>
      <c r="O344" s="10">
        <f>I344*PRODUCT($O$17:O$17)</f>
        <v>145113.73132242612</v>
      </c>
      <c r="P344" s="10">
        <f>J344*PRODUCT($O$17:P$17)</f>
        <v>146419.75490432794</v>
      </c>
      <c r="Q344" s="10">
        <f>K344*PRODUCT($O$17:Q$17)</f>
        <v>147737.53269846688</v>
      </c>
      <c r="R344" s="10">
        <f>L344*PRODUCT($O$17:R$17)</f>
        <v>149067.17049275304</v>
      </c>
      <c r="S344" s="10">
        <f>M344*PRODUCT($O$17:S$17)</f>
        <v>150408.7750271878</v>
      </c>
      <c r="T344" s="2"/>
      <c r="U344" s="10">
        <f t="shared" si="29"/>
        <v>5877106.1185582578</v>
      </c>
      <c r="V344" s="10">
        <f t="shared" si="34"/>
        <v>5783580.3187209535</v>
      </c>
      <c r="W344" s="10">
        <f t="shared" si="34"/>
        <v>5687895.0088909753</v>
      </c>
      <c r="X344" s="10">
        <f t="shared" si="34"/>
        <v>5590018.8934782399</v>
      </c>
      <c r="Y344" s="10">
        <f t="shared" si="34"/>
        <v>5489920.2884923555</v>
      </c>
    </row>
    <row r="345" spans="1:25" s="5" customFormat="1" x14ac:dyDescent="0.2">
      <c r="A345" s="2"/>
      <c r="B345" s="30">
        <f>'3) Input geactiveerde inflatie'!B332</f>
        <v>320</v>
      </c>
      <c r="C345" s="30">
        <f>'3) Input geactiveerde inflatie'!D332</f>
        <v>4924679.6925651357</v>
      </c>
      <c r="D345" s="10">
        <f t="shared" si="30"/>
        <v>2462339.8462825678</v>
      </c>
      <c r="E345" s="40">
        <f>'3) Input geactiveerde inflatie'!E332</f>
        <v>31.5</v>
      </c>
      <c r="F345" s="52">
        <f>'3) Input geactiveerde inflatie'!F332</f>
        <v>2053</v>
      </c>
      <c r="G345" s="2"/>
      <c r="H345" s="54"/>
      <c r="I345" s="10">
        <f>IF(AND($F345&gt;I$10,$E345&gt;0),$D345/$E345,IF(I$10=$F345,$D345-SUM($G345:G345),0))</f>
        <v>78169.518929605329</v>
      </c>
      <c r="J345" s="10">
        <f>IF(AND($F345&gt;J$10,$E345&gt;0),$D345/$E345,IF(J$10=$F345,$D345-SUM($G345:I345),0))</f>
        <v>78169.518929605329</v>
      </c>
      <c r="K345" s="10">
        <f>IF(AND($F345&gt;K$10,$E345&gt;0),$D345/$E345,IF(K$10=$F345,$D345-SUM($G345:J345),0))</f>
        <v>78169.518929605329</v>
      </c>
      <c r="L345" s="10">
        <f>IF(AND($F345&gt;L$10,$E345&gt;0),$D345/$E345,IF(L$10=$F345,$D345-SUM($G345:K345),0))</f>
        <v>78169.518929605329</v>
      </c>
      <c r="M345" s="10">
        <f>IF(AND($F345&gt;M$10,$E345&gt;0),$D345/$E345,IF(M$10=$F345,$D345-SUM($G345:L345),0))</f>
        <v>78169.518929605329</v>
      </c>
      <c r="N345" s="2"/>
      <c r="O345" s="10">
        <f>I345*PRODUCT($O$17:O$17)</f>
        <v>78873.044599971763</v>
      </c>
      <c r="P345" s="10">
        <f>J345*PRODUCT($O$17:P$17)</f>
        <v>79582.902001371505</v>
      </c>
      <c r="Q345" s="10">
        <f>K345*PRODUCT($O$17:Q$17)</f>
        <v>80299.148119383841</v>
      </c>
      <c r="R345" s="10">
        <f>L345*PRODUCT($O$17:R$17)</f>
        <v>81021.840452458273</v>
      </c>
      <c r="S345" s="10">
        <f>M345*PRODUCT($O$17:S$17)</f>
        <v>81751.037016530405</v>
      </c>
      <c r="T345" s="2"/>
      <c r="U345" s="10">
        <f t="shared" si="29"/>
        <v>2405627.8602991388</v>
      </c>
      <c r="V345" s="10">
        <f t="shared" si="34"/>
        <v>2347695.6090404592</v>
      </c>
      <c r="W345" s="10">
        <f t="shared" si="34"/>
        <v>2288525.7214024393</v>
      </c>
      <c r="X345" s="10">
        <f t="shared" si="34"/>
        <v>2228100.6124426029</v>
      </c>
      <c r="Y345" s="10">
        <f t="shared" si="34"/>
        <v>2166402.4809380556</v>
      </c>
    </row>
    <row r="346" spans="1:25" s="5" customFormat="1" x14ac:dyDescent="0.2">
      <c r="A346" s="2"/>
      <c r="B346" s="30">
        <f>'3) Input geactiveerde inflatie'!B333</f>
        <v>321</v>
      </c>
      <c r="C346" s="30">
        <f>'3) Input geactiveerde inflatie'!D333</f>
        <v>1120783.1773644853</v>
      </c>
      <c r="D346" s="10">
        <f t="shared" si="30"/>
        <v>560391.58868224267</v>
      </c>
      <c r="E346" s="40">
        <f>'3) Input geactiveerde inflatie'!E333</f>
        <v>16.5</v>
      </c>
      <c r="F346" s="52">
        <f>'3) Input geactiveerde inflatie'!F333</f>
        <v>2038</v>
      </c>
      <c r="G346" s="2"/>
      <c r="H346" s="54"/>
      <c r="I346" s="10">
        <f>IF(AND($F346&gt;I$10,$E346&gt;0),$D346/$E346,IF(I$10=$F346,$D346-SUM($G346:G346),0))</f>
        <v>33963.126586802588</v>
      </c>
      <c r="J346" s="10">
        <f>IF(AND($F346&gt;J$10,$E346&gt;0),$D346/$E346,IF(J$10=$F346,$D346-SUM($G346:I346),0))</f>
        <v>33963.126586802588</v>
      </c>
      <c r="K346" s="10">
        <f>IF(AND($F346&gt;K$10,$E346&gt;0),$D346/$E346,IF(K$10=$F346,$D346-SUM($G346:J346),0))</f>
        <v>33963.126586802588</v>
      </c>
      <c r="L346" s="10">
        <f>IF(AND($F346&gt;L$10,$E346&gt;0),$D346/$E346,IF(L$10=$F346,$D346-SUM($G346:K346),0))</f>
        <v>33963.126586802588</v>
      </c>
      <c r="M346" s="10">
        <f>IF(AND($F346&gt;M$10,$E346&gt;0),$D346/$E346,IF(M$10=$F346,$D346-SUM($G346:L346),0))</f>
        <v>33963.126586802588</v>
      </c>
      <c r="N346" s="2"/>
      <c r="O346" s="10">
        <f>I346*PRODUCT($O$17:O$17)</f>
        <v>34268.794726083805</v>
      </c>
      <c r="P346" s="10">
        <f>J346*PRODUCT($O$17:P$17)</f>
        <v>34577.213878618561</v>
      </c>
      <c r="Q346" s="10">
        <f>K346*PRODUCT($O$17:Q$17)</f>
        <v>34888.408803526116</v>
      </c>
      <c r="R346" s="10">
        <f>L346*PRODUCT($O$17:R$17)</f>
        <v>35202.404482757847</v>
      </c>
      <c r="S346" s="10">
        <f>M346*PRODUCT($O$17:S$17)</f>
        <v>35519.226123102664</v>
      </c>
      <c r="T346" s="2"/>
      <c r="U346" s="10">
        <f t="shared" ref="U346:U409" si="35">D346*O$17-O346</f>
        <v>531166.318254299</v>
      </c>
      <c r="V346" s="10">
        <f t="shared" si="34"/>
        <v>501369.60123996902</v>
      </c>
      <c r="W346" s="10">
        <f t="shared" si="34"/>
        <v>470993.51884760254</v>
      </c>
      <c r="X346" s="10">
        <f t="shared" si="34"/>
        <v>440030.05603447306</v>
      </c>
      <c r="Y346" s="10">
        <f t="shared" si="34"/>
        <v>408471.10041568062</v>
      </c>
    </row>
    <row r="347" spans="1:25" s="5" customFormat="1" x14ac:dyDescent="0.2">
      <c r="A347" s="2"/>
      <c r="B347" s="30">
        <f>'3) Input geactiveerde inflatie'!B334</f>
        <v>322</v>
      </c>
      <c r="C347" s="30">
        <f>'3) Input geactiveerde inflatie'!D334</f>
        <v>10030.171123659879</v>
      </c>
      <c r="D347" s="10">
        <f t="shared" ref="D347:D410" si="36">C347*$F$20</f>
        <v>5015.0855618299393</v>
      </c>
      <c r="E347" s="40">
        <f>'3) Input geactiveerde inflatie'!E334</f>
        <v>1.5</v>
      </c>
      <c r="F347" s="52">
        <f>'3) Input geactiveerde inflatie'!F334</f>
        <v>2023</v>
      </c>
      <c r="G347" s="2"/>
      <c r="H347" s="54"/>
      <c r="I347" s="10">
        <f>IF(AND($F347&gt;I$10,$E347&gt;0),$D347/$E347,IF(I$10=$F347,$D347-SUM($G347:G347),0))</f>
        <v>3343.390374553293</v>
      </c>
      <c r="J347" s="10">
        <f>IF(AND($F347&gt;J$10,$E347&gt;0),$D347/$E347,IF(J$10=$F347,$D347-SUM($G347:I347),0))</f>
        <v>1671.6951872766463</v>
      </c>
      <c r="K347" s="10">
        <f>IF(AND($F347&gt;K$10,$E347&gt;0),$D347/$E347,IF(K$10=$F347,$D347-SUM($G347:J347),0))</f>
        <v>0</v>
      </c>
      <c r="L347" s="10">
        <f>IF(AND($F347&gt;L$10,$E347&gt;0),$D347/$E347,IF(L$10=$F347,$D347-SUM($G347:K347),0))</f>
        <v>0</v>
      </c>
      <c r="M347" s="10">
        <f>IF(AND($F347&gt;M$10,$E347&gt;0),$D347/$E347,IF(M$10=$F347,$D347-SUM($G347:L347),0))</f>
        <v>0</v>
      </c>
      <c r="N347" s="2"/>
      <c r="O347" s="10">
        <f>I347*PRODUCT($O$17:O$17)</f>
        <v>3373.4808879242723</v>
      </c>
      <c r="P347" s="10">
        <f>J347*PRODUCT($O$17:P$17)</f>
        <v>1701.9211079577949</v>
      </c>
      <c r="Q347" s="10">
        <f>K347*PRODUCT($O$17:Q$17)</f>
        <v>0</v>
      </c>
      <c r="R347" s="10">
        <f>L347*PRODUCT($O$17:R$17)</f>
        <v>0</v>
      </c>
      <c r="S347" s="10">
        <f>M347*PRODUCT($O$17:S$17)</f>
        <v>0</v>
      </c>
      <c r="T347" s="2"/>
      <c r="U347" s="10">
        <f t="shared" si="35"/>
        <v>1686.7404439621355</v>
      </c>
      <c r="V347" s="10">
        <f t="shared" ref="V347:Y362" si="37">U347*P$17-P347</f>
        <v>0</v>
      </c>
      <c r="W347" s="10">
        <f t="shared" si="37"/>
        <v>0</v>
      </c>
      <c r="X347" s="10">
        <f t="shared" si="37"/>
        <v>0</v>
      </c>
      <c r="Y347" s="10">
        <f t="shared" si="37"/>
        <v>0</v>
      </c>
    </row>
    <row r="348" spans="1:25" s="5" customFormat="1" x14ac:dyDescent="0.2">
      <c r="A348" s="2"/>
      <c r="B348" s="30">
        <f>'3) Input geactiveerde inflatie'!B335</f>
        <v>323</v>
      </c>
      <c r="C348" s="30">
        <f>'3) Input geactiveerde inflatie'!D335</f>
        <v>-1.4418844822794199E-9</v>
      </c>
      <c r="D348" s="10">
        <f t="shared" si="36"/>
        <v>-7.2094224113970997E-10</v>
      </c>
      <c r="E348" s="40">
        <f>'3) Input geactiveerde inflatie'!E335</f>
        <v>0</v>
      </c>
      <c r="F348" s="52">
        <f>'3) Input geactiveerde inflatie'!F335</f>
        <v>2018</v>
      </c>
      <c r="G348" s="2"/>
      <c r="H348" s="54"/>
      <c r="I348" s="10">
        <f>IF(AND($F348&gt;I$10,$E348&gt;0),$D348/$E348,IF(I$10=$F348,$D348-SUM($G348:G348),0))</f>
        <v>0</v>
      </c>
      <c r="J348" s="10">
        <f>IF(AND($F348&gt;J$10,$E348&gt;0),$D348/$E348,IF(J$10=$F348,$D348-SUM($G348:I348),0))</f>
        <v>0</v>
      </c>
      <c r="K348" s="10">
        <f>IF(AND($F348&gt;K$10,$E348&gt;0),$D348/$E348,IF(K$10=$F348,$D348-SUM($G348:J348),0))</f>
        <v>0</v>
      </c>
      <c r="L348" s="10">
        <f>IF(AND($F348&gt;L$10,$E348&gt;0),$D348/$E348,IF(L$10=$F348,$D348-SUM($G348:K348),0))</f>
        <v>0</v>
      </c>
      <c r="M348" s="10">
        <f>IF(AND($F348&gt;M$10,$E348&gt;0),$D348/$E348,IF(M$10=$F348,$D348-SUM($G348:L348),0))</f>
        <v>0</v>
      </c>
      <c r="N348" s="2"/>
      <c r="O348" s="10">
        <f>I348*PRODUCT($O$17:O$17)</f>
        <v>0</v>
      </c>
      <c r="P348" s="10">
        <f>J348*PRODUCT($O$17:P$17)</f>
        <v>0</v>
      </c>
      <c r="Q348" s="10">
        <f>K348*PRODUCT($O$17:Q$17)</f>
        <v>0</v>
      </c>
      <c r="R348" s="10">
        <f>L348*PRODUCT($O$17:R$17)</f>
        <v>0</v>
      </c>
      <c r="S348" s="10">
        <f>M348*PRODUCT($O$17:S$17)</f>
        <v>0</v>
      </c>
      <c r="T348" s="2"/>
      <c r="U348" s="10">
        <f t="shared" si="35"/>
        <v>-7.2743072130996731E-10</v>
      </c>
      <c r="V348" s="10">
        <f t="shared" si="37"/>
        <v>-7.3397759780175692E-10</v>
      </c>
      <c r="W348" s="10">
        <f t="shared" si="37"/>
        <v>-7.4058339618197261E-10</v>
      </c>
      <c r="X348" s="10">
        <f t="shared" si="37"/>
        <v>-7.4724864674761027E-10</v>
      </c>
      <c r="Y348" s="10">
        <f t="shared" si="37"/>
        <v>-7.5397388456833866E-10</v>
      </c>
    </row>
    <row r="349" spans="1:25" s="5" customFormat="1" x14ac:dyDescent="0.2">
      <c r="A349" s="2"/>
      <c r="B349" s="30">
        <f>'3) Input geactiveerde inflatie'!B336</f>
        <v>324</v>
      </c>
      <c r="C349" s="30">
        <f>'3) Input geactiveerde inflatie'!D336</f>
        <v>241346.95896077645</v>
      </c>
      <c r="D349" s="10">
        <f t="shared" si="36"/>
        <v>120673.47948038823</v>
      </c>
      <c r="E349" s="40">
        <f>'3) Input geactiveerde inflatie'!E336</f>
        <v>0</v>
      </c>
      <c r="F349" s="52">
        <f>'3) Input geactiveerde inflatie'!F336</f>
        <v>2013</v>
      </c>
      <c r="G349" s="2"/>
      <c r="H349" s="54"/>
      <c r="I349" s="10">
        <f>IF(AND($F349&gt;I$10,$E349&gt;0),$D349/$E349,IF(I$10=$F349,$D349-SUM($G349:G349),0))</f>
        <v>0</v>
      </c>
      <c r="J349" s="10">
        <f>IF(AND($F349&gt;J$10,$E349&gt;0),$D349/$E349,IF(J$10=$F349,$D349-SUM($G349:I349),0))</f>
        <v>0</v>
      </c>
      <c r="K349" s="10">
        <f>IF(AND($F349&gt;K$10,$E349&gt;0),$D349/$E349,IF(K$10=$F349,$D349-SUM($G349:J349),0))</f>
        <v>0</v>
      </c>
      <c r="L349" s="10">
        <f>IF(AND($F349&gt;L$10,$E349&gt;0),$D349/$E349,IF(L$10=$F349,$D349-SUM($G349:K349),0))</f>
        <v>0</v>
      </c>
      <c r="M349" s="10">
        <f>IF(AND($F349&gt;M$10,$E349&gt;0),$D349/$E349,IF(M$10=$F349,$D349-SUM($G349:L349),0))</f>
        <v>0</v>
      </c>
      <c r="N349" s="2"/>
      <c r="O349" s="10">
        <f>I349*PRODUCT($O$17:O$17)</f>
        <v>0</v>
      </c>
      <c r="P349" s="10">
        <f>J349*PRODUCT($O$17:P$17)</f>
        <v>0</v>
      </c>
      <c r="Q349" s="10">
        <f>K349*PRODUCT($O$17:Q$17)</f>
        <v>0</v>
      </c>
      <c r="R349" s="10">
        <f>L349*PRODUCT($O$17:R$17)</f>
        <v>0</v>
      </c>
      <c r="S349" s="10">
        <f>M349*PRODUCT($O$17:S$17)</f>
        <v>0</v>
      </c>
      <c r="T349" s="2"/>
      <c r="U349" s="10">
        <f t="shared" si="35"/>
        <v>121759.54079571171</v>
      </c>
      <c r="V349" s="10">
        <f t="shared" si="37"/>
        <v>122855.37666287311</v>
      </c>
      <c r="W349" s="10">
        <f t="shared" si="37"/>
        <v>123961.07505283896</v>
      </c>
      <c r="X349" s="10">
        <f t="shared" si="37"/>
        <v>125076.7247283145</v>
      </c>
      <c r="Y349" s="10">
        <f t="shared" si="37"/>
        <v>126202.41525086931</v>
      </c>
    </row>
    <row r="350" spans="1:25" s="5" customFormat="1" x14ac:dyDescent="0.2">
      <c r="A350" s="2"/>
      <c r="B350" s="30">
        <f>'3) Input geactiveerde inflatie'!B337</f>
        <v>325</v>
      </c>
      <c r="C350" s="30">
        <f>'3) Input geactiveerde inflatie'!D337</f>
        <v>9732709.6932452768</v>
      </c>
      <c r="D350" s="10">
        <f t="shared" si="36"/>
        <v>4866354.8466226384</v>
      </c>
      <c r="E350" s="40">
        <f>'3) Input geactiveerde inflatie'!E337</f>
        <v>42.5</v>
      </c>
      <c r="F350" s="52">
        <f>'3) Input geactiveerde inflatie'!F337</f>
        <v>2064</v>
      </c>
      <c r="G350" s="2"/>
      <c r="H350" s="54"/>
      <c r="I350" s="10">
        <f>IF(AND($F350&gt;I$10,$E350&gt;0),$D350/$E350,IF(I$10=$F350,$D350-SUM($G350:G350),0))</f>
        <v>114502.46697935619</v>
      </c>
      <c r="J350" s="10">
        <f>IF(AND($F350&gt;J$10,$E350&gt;0),$D350/$E350,IF(J$10=$F350,$D350-SUM($G350:I350),0))</f>
        <v>114502.46697935619</v>
      </c>
      <c r="K350" s="10">
        <f>IF(AND($F350&gt;K$10,$E350&gt;0),$D350/$E350,IF(K$10=$F350,$D350-SUM($G350:J350),0))</f>
        <v>114502.46697935619</v>
      </c>
      <c r="L350" s="10">
        <f>IF(AND($F350&gt;L$10,$E350&gt;0),$D350/$E350,IF(L$10=$F350,$D350-SUM($G350:K350),0))</f>
        <v>114502.46697935619</v>
      </c>
      <c r="M350" s="10">
        <f>IF(AND($F350&gt;M$10,$E350&gt;0),$D350/$E350,IF(M$10=$F350,$D350-SUM($G350:L350),0))</f>
        <v>114502.46697935619</v>
      </c>
      <c r="N350" s="2"/>
      <c r="O350" s="10">
        <f>I350*PRODUCT($O$17:O$17)</f>
        <v>115532.98918217038</v>
      </c>
      <c r="P350" s="10">
        <f>J350*PRODUCT($O$17:P$17)</f>
        <v>116572.78608480991</v>
      </c>
      <c r="Q350" s="10">
        <f>K350*PRODUCT($O$17:Q$17)</f>
        <v>117621.94115957318</v>
      </c>
      <c r="R350" s="10">
        <f>L350*PRODUCT($O$17:R$17)</f>
        <v>118680.53863000932</v>
      </c>
      <c r="S350" s="10">
        <f>M350*PRODUCT($O$17:S$17)</f>
        <v>119748.66347767939</v>
      </c>
      <c r="T350" s="2"/>
      <c r="U350" s="10">
        <f t="shared" si="35"/>
        <v>4794619.0510600712</v>
      </c>
      <c r="V350" s="10">
        <f t="shared" si="37"/>
        <v>4721197.8364348011</v>
      </c>
      <c r="W350" s="10">
        <f t="shared" si="37"/>
        <v>4646066.6758031407</v>
      </c>
      <c r="X350" s="10">
        <f t="shared" si="37"/>
        <v>4569200.7372553591</v>
      </c>
      <c r="Y350" s="10">
        <f t="shared" si="37"/>
        <v>4490574.8804129772</v>
      </c>
    </row>
    <row r="351" spans="1:25" s="5" customFormat="1" x14ac:dyDescent="0.2">
      <c r="A351" s="2"/>
      <c r="B351" s="30">
        <f>'3) Input geactiveerde inflatie'!B338</f>
        <v>326</v>
      </c>
      <c r="C351" s="30">
        <f>'3) Input geactiveerde inflatie'!D338</f>
        <v>3296640.3737722971</v>
      </c>
      <c r="D351" s="10">
        <f t="shared" si="36"/>
        <v>1648320.1868861485</v>
      </c>
      <c r="E351" s="40">
        <f>'3) Input geactiveerde inflatie'!E338</f>
        <v>32.5</v>
      </c>
      <c r="F351" s="52">
        <f>'3) Input geactiveerde inflatie'!F338</f>
        <v>2054</v>
      </c>
      <c r="G351" s="2"/>
      <c r="H351" s="54"/>
      <c r="I351" s="10">
        <f>IF(AND($F351&gt;I$10,$E351&gt;0),$D351/$E351,IF(I$10=$F351,$D351-SUM($G351:G351),0))</f>
        <v>50717.54421188149</v>
      </c>
      <c r="J351" s="10">
        <f>IF(AND($F351&gt;J$10,$E351&gt;0),$D351/$E351,IF(J$10=$F351,$D351-SUM($G351:I351),0))</f>
        <v>50717.54421188149</v>
      </c>
      <c r="K351" s="10">
        <f>IF(AND($F351&gt;K$10,$E351&gt;0),$D351/$E351,IF(K$10=$F351,$D351-SUM($G351:J351),0))</f>
        <v>50717.54421188149</v>
      </c>
      <c r="L351" s="10">
        <f>IF(AND($F351&gt;L$10,$E351&gt;0),$D351/$E351,IF(L$10=$F351,$D351-SUM($G351:K351),0))</f>
        <v>50717.54421188149</v>
      </c>
      <c r="M351" s="10">
        <f>IF(AND($F351&gt;M$10,$E351&gt;0),$D351/$E351,IF(M$10=$F351,$D351-SUM($G351:L351),0))</f>
        <v>50717.54421188149</v>
      </c>
      <c r="N351" s="2"/>
      <c r="O351" s="10">
        <f>I351*PRODUCT($O$17:O$17)</f>
        <v>51174.002109788416</v>
      </c>
      <c r="P351" s="10">
        <f>J351*PRODUCT($O$17:P$17)</f>
        <v>51634.568128776511</v>
      </c>
      <c r="Q351" s="10">
        <f>K351*PRODUCT($O$17:Q$17)</f>
        <v>52099.279241935488</v>
      </c>
      <c r="R351" s="10">
        <f>L351*PRODUCT($O$17:R$17)</f>
        <v>52568.172755112901</v>
      </c>
      <c r="S351" s="10">
        <f>M351*PRODUCT($O$17:S$17)</f>
        <v>53041.286309908915</v>
      </c>
      <c r="T351" s="2"/>
      <c r="U351" s="10">
        <f t="shared" si="35"/>
        <v>1611981.0664583354</v>
      </c>
      <c r="V351" s="10">
        <f t="shared" si="37"/>
        <v>1574854.3279276837</v>
      </c>
      <c r="W351" s="10">
        <f t="shared" si="37"/>
        <v>1536928.737637097</v>
      </c>
      <c r="X351" s="10">
        <f t="shared" si="37"/>
        <v>1498192.9235207178</v>
      </c>
      <c r="Y351" s="10">
        <f t="shared" si="37"/>
        <v>1458635.3735224952</v>
      </c>
    </row>
    <row r="352" spans="1:25" s="5" customFormat="1" x14ac:dyDescent="0.2">
      <c r="A352" s="2"/>
      <c r="B352" s="30">
        <f>'3) Input geactiveerde inflatie'!B339</f>
        <v>327</v>
      </c>
      <c r="C352" s="30">
        <f>'3) Input geactiveerde inflatie'!D339</f>
        <v>663147.80129288509</v>
      </c>
      <c r="D352" s="10">
        <f t="shared" si="36"/>
        <v>331573.90064644255</v>
      </c>
      <c r="E352" s="40">
        <f>'3) Input geactiveerde inflatie'!E339</f>
        <v>17.5</v>
      </c>
      <c r="F352" s="52">
        <f>'3) Input geactiveerde inflatie'!F339</f>
        <v>2039</v>
      </c>
      <c r="G352" s="2"/>
      <c r="H352" s="54"/>
      <c r="I352" s="10">
        <f>IF(AND($F352&gt;I$10,$E352&gt;0),$D352/$E352,IF(I$10=$F352,$D352-SUM($G352:G352),0))</f>
        <v>18947.080036939573</v>
      </c>
      <c r="J352" s="10">
        <f>IF(AND($F352&gt;J$10,$E352&gt;0),$D352/$E352,IF(J$10=$F352,$D352-SUM($G352:I352),0))</f>
        <v>18947.080036939573</v>
      </c>
      <c r="K352" s="10">
        <f>IF(AND($F352&gt;K$10,$E352&gt;0),$D352/$E352,IF(K$10=$F352,$D352-SUM($G352:J352),0))</f>
        <v>18947.080036939573</v>
      </c>
      <c r="L352" s="10">
        <f>IF(AND($F352&gt;L$10,$E352&gt;0),$D352/$E352,IF(L$10=$F352,$D352-SUM($G352:K352),0))</f>
        <v>18947.080036939573</v>
      </c>
      <c r="M352" s="10">
        <f>IF(AND($F352&gt;M$10,$E352&gt;0),$D352/$E352,IF(M$10=$F352,$D352-SUM($G352:L352),0))</f>
        <v>18947.080036939573</v>
      </c>
      <c r="N352" s="2"/>
      <c r="O352" s="10">
        <f>I352*PRODUCT($O$17:O$17)</f>
        <v>19117.603757272027</v>
      </c>
      <c r="P352" s="10">
        <f>J352*PRODUCT($O$17:P$17)</f>
        <v>19289.662191087475</v>
      </c>
      <c r="Q352" s="10">
        <f>K352*PRODUCT($O$17:Q$17)</f>
        <v>19463.269150807257</v>
      </c>
      <c r="R352" s="10">
        <f>L352*PRODUCT($O$17:R$17)</f>
        <v>19638.43857316452</v>
      </c>
      <c r="S352" s="10">
        <f>M352*PRODUCT($O$17:S$17)</f>
        <v>19815.184520323</v>
      </c>
      <c r="T352" s="2"/>
      <c r="U352" s="10">
        <f t="shared" si="35"/>
        <v>315440.46199498849</v>
      </c>
      <c r="V352" s="10">
        <f t="shared" si="37"/>
        <v>298989.76396185585</v>
      </c>
      <c r="W352" s="10">
        <f t="shared" si="37"/>
        <v>282217.40268670529</v>
      </c>
      <c r="X352" s="10">
        <f t="shared" si="37"/>
        <v>265118.92073772108</v>
      </c>
      <c r="Y352" s="10">
        <f t="shared" si="37"/>
        <v>247689.80650403752</v>
      </c>
    </row>
    <row r="353" spans="1:25" s="5" customFormat="1" x14ac:dyDescent="0.2">
      <c r="A353" s="2"/>
      <c r="B353" s="30">
        <f>'3) Input geactiveerde inflatie'!B340</f>
        <v>328</v>
      </c>
      <c r="C353" s="30">
        <f>'3) Input geactiveerde inflatie'!D340</f>
        <v>6776.461348239638</v>
      </c>
      <c r="D353" s="10">
        <f t="shared" si="36"/>
        <v>3388.230674119819</v>
      </c>
      <c r="E353" s="40">
        <f>'3) Input geactiveerde inflatie'!E340</f>
        <v>2.5</v>
      </c>
      <c r="F353" s="52">
        <f>'3) Input geactiveerde inflatie'!F340</f>
        <v>2024</v>
      </c>
      <c r="G353" s="2"/>
      <c r="H353" s="54"/>
      <c r="I353" s="10">
        <f>IF(AND($F353&gt;I$10,$E353&gt;0),$D353/$E353,IF(I$10=$F353,$D353-SUM($G353:G353),0))</f>
        <v>1355.2922696479277</v>
      </c>
      <c r="J353" s="10">
        <f>IF(AND($F353&gt;J$10,$E353&gt;0),$D353/$E353,IF(J$10=$F353,$D353-SUM($G353:I353),0))</f>
        <v>1355.2922696479277</v>
      </c>
      <c r="K353" s="10">
        <f>IF(AND($F353&gt;K$10,$E353&gt;0),$D353/$E353,IF(K$10=$F353,$D353-SUM($G353:J353),0))</f>
        <v>677.64613482396362</v>
      </c>
      <c r="L353" s="10">
        <f>IF(AND($F353&gt;L$10,$E353&gt;0),$D353/$E353,IF(L$10=$F353,$D353-SUM($G353:K353),0))</f>
        <v>0</v>
      </c>
      <c r="M353" s="10">
        <f>IF(AND($F353&gt;M$10,$E353&gt;0),$D353/$E353,IF(M$10=$F353,$D353-SUM($G353:L353),0))</f>
        <v>0</v>
      </c>
      <c r="N353" s="2"/>
      <c r="O353" s="10">
        <f>I353*PRODUCT($O$17:O$17)</f>
        <v>1367.4899000747589</v>
      </c>
      <c r="P353" s="10">
        <f>J353*PRODUCT($O$17:P$17)</f>
        <v>1379.7973091754316</v>
      </c>
      <c r="Q353" s="10">
        <f>K353*PRODUCT($O$17:Q$17)</f>
        <v>696.10774247900486</v>
      </c>
      <c r="R353" s="10">
        <f>L353*PRODUCT($O$17:R$17)</f>
        <v>0</v>
      </c>
      <c r="S353" s="10">
        <f>M353*PRODUCT($O$17:S$17)</f>
        <v>0</v>
      </c>
      <c r="T353" s="2"/>
      <c r="U353" s="10">
        <f t="shared" si="35"/>
        <v>2051.2348501121378</v>
      </c>
      <c r="V353" s="10">
        <f t="shared" si="37"/>
        <v>689.8986545877151</v>
      </c>
      <c r="W353" s="10">
        <f t="shared" si="37"/>
        <v>0</v>
      </c>
      <c r="X353" s="10">
        <f t="shared" si="37"/>
        <v>0</v>
      </c>
      <c r="Y353" s="10">
        <f t="shared" si="37"/>
        <v>0</v>
      </c>
    </row>
    <row r="354" spans="1:25" s="5" customFormat="1" x14ac:dyDescent="0.2">
      <c r="A354" s="2"/>
      <c r="B354" s="30">
        <f>'3) Input geactiveerde inflatie'!B341</f>
        <v>329</v>
      </c>
      <c r="C354" s="30">
        <f>'3) Input geactiveerde inflatie'!D341</f>
        <v>2.9412272851914164E-11</v>
      </c>
      <c r="D354" s="10">
        <f t="shared" si="36"/>
        <v>1.4706136425957082E-11</v>
      </c>
      <c r="E354" s="40">
        <f>'3) Input geactiveerde inflatie'!E341</f>
        <v>0</v>
      </c>
      <c r="F354" s="52">
        <f>'3) Input geactiveerde inflatie'!F341</f>
        <v>2019</v>
      </c>
      <c r="G354" s="2"/>
      <c r="H354" s="54"/>
      <c r="I354" s="10">
        <f>IF(AND($F354&gt;I$10,$E354&gt;0),$D354/$E354,IF(I$10=$F354,$D354-SUM($G354:G354),0))</f>
        <v>0</v>
      </c>
      <c r="J354" s="10">
        <f>IF(AND($F354&gt;J$10,$E354&gt;0),$D354/$E354,IF(J$10=$F354,$D354-SUM($G354:I354),0))</f>
        <v>0</v>
      </c>
      <c r="K354" s="10">
        <f>IF(AND($F354&gt;K$10,$E354&gt;0),$D354/$E354,IF(K$10=$F354,$D354-SUM($G354:J354),0))</f>
        <v>0</v>
      </c>
      <c r="L354" s="10">
        <f>IF(AND($F354&gt;L$10,$E354&gt;0),$D354/$E354,IF(L$10=$F354,$D354-SUM($G354:K354),0))</f>
        <v>0</v>
      </c>
      <c r="M354" s="10">
        <f>IF(AND($F354&gt;M$10,$E354&gt;0),$D354/$E354,IF(M$10=$F354,$D354-SUM($G354:L354),0))</f>
        <v>0</v>
      </c>
      <c r="N354" s="2"/>
      <c r="O354" s="10">
        <f>I354*PRODUCT($O$17:O$17)</f>
        <v>0</v>
      </c>
      <c r="P354" s="10">
        <f>J354*PRODUCT($O$17:P$17)</f>
        <v>0</v>
      </c>
      <c r="Q354" s="10">
        <f>K354*PRODUCT($O$17:Q$17)</f>
        <v>0</v>
      </c>
      <c r="R354" s="10">
        <f>L354*PRODUCT($O$17:R$17)</f>
        <v>0</v>
      </c>
      <c r="S354" s="10">
        <f>M354*PRODUCT($O$17:S$17)</f>
        <v>0</v>
      </c>
      <c r="T354" s="2"/>
      <c r="U354" s="10">
        <f t="shared" si="35"/>
        <v>1.4838491653790695E-11</v>
      </c>
      <c r="V354" s="10">
        <f t="shared" si="37"/>
        <v>1.497203807867481E-11</v>
      </c>
      <c r="W354" s="10">
        <f t="shared" si="37"/>
        <v>1.5106786421382883E-11</v>
      </c>
      <c r="X354" s="10">
        <f t="shared" si="37"/>
        <v>1.5242747499175327E-11</v>
      </c>
      <c r="Y354" s="10">
        <f t="shared" si="37"/>
        <v>1.5379932226667905E-11</v>
      </c>
    </row>
    <row r="355" spans="1:25" s="5" customFormat="1" x14ac:dyDescent="0.2">
      <c r="A355" s="2"/>
      <c r="B355" s="30">
        <f>'3) Input geactiveerde inflatie'!B342</f>
        <v>330</v>
      </c>
      <c r="C355" s="30">
        <f>'3) Input geactiveerde inflatie'!D342</f>
        <v>138107.15891685057</v>
      </c>
      <c r="D355" s="10">
        <f t="shared" si="36"/>
        <v>69053.579458425287</v>
      </c>
      <c r="E355" s="40">
        <f>'3) Input geactiveerde inflatie'!E342</f>
        <v>0</v>
      </c>
      <c r="F355" s="52">
        <f>'3) Input geactiveerde inflatie'!F342</f>
        <v>2014</v>
      </c>
      <c r="G355" s="2"/>
      <c r="H355" s="54"/>
      <c r="I355" s="10">
        <f>IF(AND($F355&gt;I$10,$E355&gt;0),$D355/$E355,IF(I$10=$F355,$D355-SUM($G355:G355),0))</f>
        <v>0</v>
      </c>
      <c r="J355" s="10">
        <f>IF(AND($F355&gt;J$10,$E355&gt;0),$D355/$E355,IF(J$10=$F355,$D355-SUM($G355:I355),0))</f>
        <v>0</v>
      </c>
      <c r="K355" s="10">
        <f>IF(AND($F355&gt;K$10,$E355&gt;0),$D355/$E355,IF(K$10=$F355,$D355-SUM($G355:J355),0))</f>
        <v>0</v>
      </c>
      <c r="L355" s="10">
        <f>IF(AND($F355&gt;L$10,$E355&gt;0),$D355/$E355,IF(L$10=$F355,$D355-SUM($G355:K355),0))</f>
        <v>0</v>
      </c>
      <c r="M355" s="10">
        <f>IF(AND($F355&gt;M$10,$E355&gt;0),$D355/$E355,IF(M$10=$F355,$D355-SUM($G355:L355),0))</f>
        <v>0</v>
      </c>
      <c r="N355" s="2"/>
      <c r="O355" s="10">
        <f>I355*PRODUCT($O$17:O$17)</f>
        <v>0</v>
      </c>
      <c r="P355" s="10">
        <f>J355*PRODUCT($O$17:P$17)</f>
        <v>0</v>
      </c>
      <c r="Q355" s="10">
        <f>K355*PRODUCT($O$17:Q$17)</f>
        <v>0</v>
      </c>
      <c r="R355" s="10">
        <f>L355*PRODUCT($O$17:R$17)</f>
        <v>0</v>
      </c>
      <c r="S355" s="10">
        <f>M355*PRODUCT($O$17:S$17)</f>
        <v>0</v>
      </c>
      <c r="T355" s="2"/>
      <c r="U355" s="10">
        <f t="shared" si="35"/>
        <v>69675.061673551114</v>
      </c>
      <c r="V355" s="10">
        <f t="shared" si="37"/>
        <v>70302.137228613065</v>
      </c>
      <c r="W355" s="10">
        <f t="shared" si="37"/>
        <v>70934.856463670571</v>
      </c>
      <c r="X355" s="10">
        <f t="shared" si="37"/>
        <v>71573.2701718436</v>
      </c>
      <c r="Y355" s="10">
        <f t="shared" si="37"/>
        <v>72217.429603390192</v>
      </c>
    </row>
    <row r="356" spans="1:25" s="5" customFormat="1" x14ac:dyDescent="0.2">
      <c r="A356" s="2"/>
      <c r="B356" s="30">
        <f>'3) Input geactiveerde inflatie'!B343</f>
        <v>331</v>
      </c>
      <c r="C356" s="30">
        <f>'3) Input geactiveerde inflatie'!D343</f>
        <v>9622885.3851253539</v>
      </c>
      <c r="D356" s="10">
        <f t="shared" si="36"/>
        <v>4811442.692562677</v>
      </c>
      <c r="E356" s="40">
        <f>'3) Input geactiveerde inflatie'!E343</f>
        <v>43.5</v>
      </c>
      <c r="F356" s="52">
        <f>'3) Input geactiveerde inflatie'!F343</f>
        <v>2065</v>
      </c>
      <c r="G356" s="2"/>
      <c r="H356" s="54"/>
      <c r="I356" s="10">
        <f>IF(AND($F356&gt;I$10,$E356&gt;0),$D356/$E356,IF(I$10=$F356,$D356-SUM($G356:G356),0))</f>
        <v>110607.8779899466</v>
      </c>
      <c r="J356" s="10">
        <f>IF(AND($F356&gt;J$10,$E356&gt;0),$D356/$E356,IF(J$10=$F356,$D356-SUM($G356:I356),0))</f>
        <v>110607.8779899466</v>
      </c>
      <c r="K356" s="10">
        <f>IF(AND($F356&gt;K$10,$E356&gt;0),$D356/$E356,IF(K$10=$F356,$D356-SUM($G356:J356),0))</f>
        <v>110607.8779899466</v>
      </c>
      <c r="L356" s="10">
        <f>IF(AND($F356&gt;L$10,$E356&gt;0),$D356/$E356,IF(L$10=$F356,$D356-SUM($G356:K356),0))</f>
        <v>110607.8779899466</v>
      </c>
      <c r="M356" s="10">
        <f>IF(AND($F356&gt;M$10,$E356&gt;0),$D356/$E356,IF(M$10=$F356,$D356-SUM($G356:L356),0))</f>
        <v>110607.8779899466</v>
      </c>
      <c r="N356" s="2"/>
      <c r="O356" s="10">
        <f>I356*PRODUCT($O$17:O$17)</f>
        <v>111603.34889185611</v>
      </c>
      <c r="P356" s="10">
        <f>J356*PRODUCT($O$17:P$17)</f>
        <v>112607.7790318828</v>
      </c>
      <c r="Q356" s="10">
        <f>K356*PRODUCT($O$17:Q$17)</f>
        <v>113621.24904316972</v>
      </c>
      <c r="R356" s="10">
        <f>L356*PRODUCT($O$17:R$17)</f>
        <v>114643.84028455825</v>
      </c>
      <c r="S356" s="10">
        <f>M356*PRODUCT($O$17:S$17)</f>
        <v>115675.63484711926</v>
      </c>
      <c r="T356" s="2"/>
      <c r="U356" s="10">
        <f t="shared" si="35"/>
        <v>4743142.3279038845</v>
      </c>
      <c r="V356" s="10">
        <f t="shared" si="37"/>
        <v>4673222.8298231363</v>
      </c>
      <c r="W356" s="10">
        <f t="shared" si="37"/>
        <v>4601660.5862483745</v>
      </c>
      <c r="X356" s="10">
        <f t="shared" si="37"/>
        <v>4528431.6912400518</v>
      </c>
      <c r="Y356" s="10">
        <f t="shared" si="37"/>
        <v>4453511.9416140923</v>
      </c>
    </row>
    <row r="357" spans="1:25" s="5" customFormat="1" x14ac:dyDescent="0.2">
      <c r="A357" s="2"/>
      <c r="B357" s="30">
        <f>'3) Input geactiveerde inflatie'!B344</f>
        <v>332</v>
      </c>
      <c r="C357" s="30">
        <f>'3) Input geactiveerde inflatie'!D344</f>
        <v>5426820.3230589554</v>
      </c>
      <c r="D357" s="10">
        <f t="shared" si="36"/>
        <v>2713410.1615294777</v>
      </c>
      <c r="E357" s="40">
        <f>'3) Input geactiveerde inflatie'!E344</f>
        <v>33.5</v>
      </c>
      <c r="F357" s="52">
        <f>'3) Input geactiveerde inflatie'!F344</f>
        <v>2055</v>
      </c>
      <c r="G357" s="2"/>
      <c r="H357" s="54"/>
      <c r="I357" s="10">
        <f>IF(AND($F357&gt;I$10,$E357&gt;0),$D357/$E357,IF(I$10=$F357,$D357-SUM($G357:G357),0))</f>
        <v>80997.31825461128</v>
      </c>
      <c r="J357" s="10">
        <f>IF(AND($F357&gt;J$10,$E357&gt;0),$D357/$E357,IF(J$10=$F357,$D357-SUM($G357:I357),0))</f>
        <v>80997.31825461128</v>
      </c>
      <c r="K357" s="10">
        <f>IF(AND($F357&gt;K$10,$E357&gt;0),$D357/$E357,IF(K$10=$F357,$D357-SUM($G357:J357),0))</f>
        <v>80997.31825461128</v>
      </c>
      <c r="L357" s="10">
        <f>IF(AND($F357&gt;L$10,$E357&gt;0),$D357/$E357,IF(L$10=$F357,$D357-SUM($G357:K357),0))</f>
        <v>80997.31825461128</v>
      </c>
      <c r="M357" s="10">
        <f>IF(AND($F357&gt;M$10,$E357&gt;0),$D357/$E357,IF(M$10=$F357,$D357-SUM($G357:L357),0))</f>
        <v>80997.31825461128</v>
      </c>
      <c r="N357" s="2"/>
      <c r="O357" s="10">
        <f>I357*PRODUCT($O$17:O$17)</f>
        <v>81726.294118902777</v>
      </c>
      <c r="P357" s="10">
        <f>J357*PRODUCT($O$17:P$17)</f>
        <v>82461.830765972889</v>
      </c>
      <c r="Q357" s="10">
        <f>K357*PRODUCT($O$17:Q$17)</f>
        <v>83203.987242866628</v>
      </c>
      <c r="R357" s="10">
        <f>L357*PRODUCT($O$17:R$17)</f>
        <v>83952.82312805242</v>
      </c>
      <c r="S357" s="10">
        <f>M357*PRODUCT($O$17:S$17)</f>
        <v>84708.398536204884</v>
      </c>
      <c r="T357" s="2"/>
      <c r="U357" s="10">
        <f t="shared" si="35"/>
        <v>2656104.5588643402</v>
      </c>
      <c r="V357" s="10">
        <f t="shared" si="37"/>
        <v>2597547.669128146</v>
      </c>
      <c r="W357" s="10">
        <f t="shared" si="37"/>
        <v>2537721.6109074322</v>
      </c>
      <c r="X357" s="10">
        <f t="shared" si="37"/>
        <v>2476608.2822775464</v>
      </c>
      <c r="Y357" s="10">
        <f t="shared" si="37"/>
        <v>2414189.3582818392</v>
      </c>
    </row>
    <row r="358" spans="1:25" s="5" customFormat="1" x14ac:dyDescent="0.2">
      <c r="A358" s="2"/>
      <c r="B358" s="30">
        <f>'3) Input geactiveerde inflatie'!B345</f>
        <v>333</v>
      </c>
      <c r="C358" s="30">
        <f>'3) Input geactiveerde inflatie'!D345</f>
        <v>1655531.2640978917</v>
      </c>
      <c r="D358" s="10">
        <f t="shared" si="36"/>
        <v>827765.63204894587</v>
      </c>
      <c r="E358" s="40">
        <f>'3) Input geactiveerde inflatie'!E345</f>
        <v>18.5</v>
      </c>
      <c r="F358" s="52">
        <f>'3) Input geactiveerde inflatie'!F345</f>
        <v>2040</v>
      </c>
      <c r="G358" s="2"/>
      <c r="H358" s="54"/>
      <c r="I358" s="10">
        <f>IF(AND($F358&gt;I$10,$E358&gt;0),$D358/$E358,IF(I$10=$F358,$D358-SUM($G358:G358),0))</f>
        <v>44744.088218861936</v>
      </c>
      <c r="J358" s="10">
        <f>IF(AND($F358&gt;J$10,$E358&gt;0),$D358/$E358,IF(J$10=$F358,$D358-SUM($G358:I358),0))</f>
        <v>44744.088218861936</v>
      </c>
      <c r="K358" s="10">
        <f>IF(AND($F358&gt;K$10,$E358&gt;0),$D358/$E358,IF(K$10=$F358,$D358-SUM($G358:J358),0))</f>
        <v>44744.088218861936</v>
      </c>
      <c r="L358" s="10">
        <f>IF(AND($F358&gt;L$10,$E358&gt;0),$D358/$E358,IF(L$10=$F358,$D358-SUM($G358:K358),0))</f>
        <v>44744.088218861936</v>
      </c>
      <c r="M358" s="10">
        <f>IF(AND($F358&gt;M$10,$E358&gt;0),$D358/$E358,IF(M$10=$F358,$D358-SUM($G358:L358),0))</f>
        <v>44744.088218861936</v>
      </c>
      <c r="N358" s="2"/>
      <c r="O358" s="10">
        <f>I358*PRODUCT($O$17:O$17)</f>
        <v>45146.785012831686</v>
      </c>
      <c r="P358" s="10">
        <f>J358*PRODUCT($O$17:P$17)</f>
        <v>45553.106077947166</v>
      </c>
      <c r="Q358" s="10">
        <f>K358*PRODUCT($O$17:Q$17)</f>
        <v>45963.084032648687</v>
      </c>
      <c r="R358" s="10">
        <f>L358*PRODUCT($O$17:R$17)</f>
        <v>46376.751788942514</v>
      </c>
      <c r="S358" s="10">
        <f>M358*PRODUCT($O$17:S$17)</f>
        <v>46794.142555042999</v>
      </c>
      <c r="T358" s="2"/>
      <c r="U358" s="10">
        <f t="shared" si="35"/>
        <v>790068.73772455461</v>
      </c>
      <c r="V358" s="10">
        <f t="shared" si="37"/>
        <v>751626.25028612837</v>
      </c>
      <c r="W358" s="10">
        <f t="shared" si="37"/>
        <v>712427.80250605475</v>
      </c>
      <c r="X358" s="10">
        <f t="shared" si="37"/>
        <v>672462.90093966667</v>
      </c>
      <c r="Y358" s="10">
        <f t="shared" si="37"/>
        <v>631720.92449308059</v>
      </c>
    </row>
    <row r="359" spans="1:25" s="5" customFormat="1" x14ac:dyDescent="0.2">
      <c r="A359" s="2"/>
      <c r="B359" s="30">
        <f>'3) Input geactiveerde inflatie'!B346</f>
        <v>334</v>
      </c>
      <c r="C359" s="30">
        <f>'3) Input geactiveerde inflatie'!D346</f>
        <v>82199.057295765379</v>
      </c>
      <c r="D359" s="10">
        <f t="shared" si="36"/>
        <v>41099.528647882689</v>
      </c>
      <c r="E359" s="40">
        <f>'3) Input geactiveerde inflatie'!E346</f>
        <v>3.5</v>
      </c>
      <c r="F359" s="52">
        <f>'3) Input geactiveerde inflatie'!F346</f>
        <v>2025</v>
      </c>
      <c r="G359" s="2"/>
      <c r="H359" s="54"/>
      <c r="I359" s="10">
        <f>IF(AND($F359&gt;I$10,$E359&gt;0),$D359/$E359,IF(I$10=$F359,$D359-SUM($G359:G359),0))</f>
        <v>11742.722470823626</v>
      </c>
      <c r="J359" s="10">
        <f>IF(AND($F359&gt;J$10,$E359&gt;0),$D359/$E359,IF(J$10=$F359,$D359-SUM($G359:I359),0))</f>
        <v>11742.722470823626</v>
      </c>
      <c r="K359" s="10">
        <f>IF(AND($F359&gt;K$10,$E359&gt;0),$D359/$E359,IF(K$10=$F359,$D359-SUM($G359:J359),0))</f>
        <v>11742.722470823626</v>
      </c>
      <c r="L359" s="10">
        <f>IF(AND($F359&gt;L$10,$E359&gt;0),$D359/$E359,IF(L$10=$F359,$D359-SUM($G359:K359),0))</f>
        <v>5871.3612354118086</v>
      </c>
      <c r="M359" s="10">
        <f>IF(AND($F359&gt;M$10,$E359&gt;0),$D359/$E359,IF(M$10=$F359,$D359-SUM($G359:L359),0))</f>
        <v>0</v>
      </c>
      <c r="N359" s="2"/>
      <c r="O359" s="10">
        <f>I359*PRODUCT($O$17:O$17)</f>
        <v>11848.406973061037</v>
      </c>
      <c r="P359" s="10">
        <f>J359*PRODUCT($O$17:P$17)</f>
        <v>11955.042635818585</v>
      </c>
      <c r="Q359" s="10">
        <f>K359*PRODUCT($O$17:Q$17)</f>
        <v>12062.638019540951</v>
      </c>
      <c r="R359" s="10">
        <f>L359*PRODUCT($O$17:R$17)</f>
        <v>6085.6008808584038</v>
      </c>
      <c r="S359" s="10">
        <f>M359*PRODUCT($O$17:S$17)</f>
        <v>0</v>
      </c>
      <c r="T359" s="2"/>
      <c r="U359" s="10">
        <f t="shared" si="35"/>
        <v>29621.017432652596</v>
      </c>
      <c r="V359" s="10">
        <f t="shared" si="37"/>
        <v>17932.563953727884</v>
      </c>
      <c r="W359" s="10">
        <f t="shared" si="37"/>
        <v>6031.3190097704828</v>
      </c>
      <c r="X359" s="10">
        <f t="shared" si="37"/>
        <v>1.2732925824820995E-11</v>
      </c>
      <c r="Y359" s="10">
        <f t="shared" si="37"/>
        <v>1.2847522157244382E-11</v>
      </c>
    </row>
    <row r="360" spans="1:25" s="5" customFormat="1" x14ac:dyDescent="0.2">
      <c r="A360" s="2"/>
      <c r="B360" s="30">
        <f>'3) Input geactiveerde inflatie'!B347</f>
        <v>335</v>
      </c>
      <c r="C360" s="30">
        <f>'3) Input geactiveerde inflatie'!D347</f>
        <v>2.0820880308747291E-10</v>
      </c>
      <c r="D360" s="10">
        <f t="shared" si="36"/>
        <v>1.0410440154373646E-10</v>
      </c>
      <c r="E360" s="40">
        <f>'3) Input geactiveerde inflatie'!E347</f>
        <v>0</v>
      </c>
      <c r="F360" s="52">
        <f>'3) Input geactiveerde inflatie'!F347</f>
        <v>2020</v>
      </c>
      <c r="G360" s="2"/>
      <c r="H360" s="54"/>
      <c r="I360" s="10">
        <f>IF(AND($F360&gt;I$10,$E360&gt;0),$D360/$E360,IF(I$10=$F360,$D360-SUM($G360:G360),0))</f>
        <v>0</v>
      </c>
      <c r="J360" s="10">
        <f>IF(AND($F360&gt;J$10,$E360&gt;0),$D360/$E360,IF(J$10=$F360,$D360-SUM($G360:I360),0))</f>
        <v>0</v>
      </c>
      <c r="K360" s="10">
        <f>IF(AND($F360&gt;K$10,$E360&gt;0),$D360/$E360,IF(K$10=$F360,$D360-SUM($G360:J360),0))</f>
        <v>0</v>
      </c>
      <c r="L360" s="10">
        <f>IF(AND($F360&gt;L$10,$E360&gt;0),$D360/$E360,IF(L$10=$F360,$D360-SUM($G360:K360),0))</f>
        <v>0</v>
      </c>
      <c r="M360" s="10">
        <f>IF(AND($F360&gt;M$10,$E360&gt;0),$D360/$E360,IF(M$10=$F360,$D360-SUM($G360:L360),0))</f>
        <v>0</v>
      </c>
      <c r="N360" s="2"/>
      <c r="O360" s="10">
        <f>I360*PRODUCT($O$17:O$17)</f>
        <v>0</v>
      </c>
      <c r="P360" s="10">
        <f>J360*PRODUCT($O$17:P$17)</f>
        <v>0</v>
      </c>
      <c r="Q360" s="10">
        <f>K360*PRODUCT($O$17:Q$17)</f>
        <v>0</v>
      </c>
      <c r="R360" s="10">
        <f>L360*PRODUCT($O$17:R$17)</f>
        <v>0</v>
      </c>
      <c r="S360" s="10">
        <f>M360*PRODUCT($O$17:S$17)</f>
        <v>0</v>
      </c>
      <c r="T360" s="2"/>
      <c r="U360" s="10">
        <f t="shared" si="35"/>
        <v>1.0504134115763007E-10</v>
      </c>
      <c r="V360" s="10">
        <f t="shared" si="37"/>
        <v>1.0598671322804873E-10</v>
      </c>
      <c r="W360" s="10">
        <f t="shared" si="37"/>
        <v>1.0694059364710115E-10</v>
      </c>
      <c r="X360" s="10">
        <f t="shared" si="37"/>
        <v>1.0790305898992506E-10</v>
      </c>
      <c r="Y360" s="10">
        <f t="shared" si="37"/>
        <v>1.0887418652083437E-10</v>
      </c>
    </row>
    <row r="361" spans="1:25" s="5" customFormat="1" x14ac:dyDescent="0.2">
      <c r="A361" s="2"/>
      <c r="B361" s="30">
        <f>'3) Input geactiveerde inflatie'!B348</f>
        <v>336</v>
      </c>
      <c r="C361" s="30">
        <f>'3) Input geactiveerde inflatie'!D348</f>
        <v>170388.36972153164</v>
      </c>
      <c r="D361" s="10">
        <f t="shared" si="36"/>
        <v>85194.184860765818</v>
      </c>
      <c r="E361" s="40">
        <f>'3) Input geactiveerde inflatie'!E348</f>
        <v>0</v>
      </c>
      <c r="F361" s="52">
        <f>'3) Input geactiveerde inflatie'!F348</f>
        <v>2015</v>
      </c>
      <c r="G361" s="2"/>
      <c r="H361" s="54"/>
      <c r="I361" s="10">
        <f>IF(AND($F361&gt;I$10,$E361&gt;0),$D361/$E361,IF(I$10=$F361,$D361-SUM($G361:G361),0))</f>
        <v>0</v>
      </c>
      <c r="J361" s="10">
        <f>IF(AND($F361&gt;J$10,$E361&gt;0),$D361/$E361,IF(J$10=$F361,$D361-SUM($G361:I361),0))</f>
        <v>0</v>
      </c>
      <c r="K361" s="10">
        <f>IF(AND($F361&gt;K$10,$E361&gt;0),$D361/$E361,IF(K$10=$F361,$D361-SUM($G361:J361),0))</f>
        <v>0</v>
      </c>
      <c r="L361" s="10">
        <f>IF(AND($F361&gt;L$10,$E361&gt;0),$D361/$E361,IF(L$10=$F361,$D361-SUM($G361:K361),0))</f>
        <v>0</v>
      </c>
      <c r="M361" s="10">
        <f>IF(AND($F361&gt;M$10,$E361&gt;0),$D361/$E361,IF(M$10=$F361,$D361-SUM($G361:L361),0))</f>
        <v>0</v>
      </c>
      <c r="N361" s="2"/>
      <c r="O361" s="10">
        <f>I361*PRODUCT($O$17:O$17)</f>
        <v>0</v>
      </c>
      <c r="P361" s="10">
        <f>J361*PRODUCT($O$17:P$17)</f>
        <v>0</v>
      </c>
      <c r="Q361" s="10">
        <f>K361*PRODUCT($O$17:Q$17)</f>
        <v>0</v>
      </c>
      <c r="R361" s="10">
        <f>L361*PRODUCT($O$17:R$17)</f>
        <v>0</v>
      </c>
      <c r="S361" s="10">
        <f>M361*PRODUCT($O$17:S$17)</f>
        <v>0</v>
      </c>
      <c r="T361" s="2"/>
      <c r="U361" s="10">
        <f t="shared" si="35"/>
        <v>85960.932524512697</v>
      </c>
      <c r="V361" s="10">
        <f t="shared" si="37"/>
        <v>86734.580917233296</v>
      </c>
      <c r="W361" s="10">
        <f t="shared" si="37"/>
        <v>87515.192145488385</v>
      </c>
      <c r="X361" s="10">
        <f t="shared" si="37"/>
        <v>88302.828874797779</v>
      </c>
      <c r="Y361" s="10">
        <f t="shared" si="37"/>
        <v>89097.554334670946</v>
      </c>
    </row>
    <row r="362" spans="1:25" s="5" customFormat="1" x14ac:dyDescent="0.2">
      <c r="A362" s="2"/>
      <c r="B362" s="30">
        <f>'3) Input geactiveerde inflatie'!B349</f>
        <v>337</v>
      </c>
      <c r="C362" s="30">
        <f>'3) Input geactiveerde inflatie'!D349</f>
        <v>9092523.9584984928</v>
      </c>
      <c r="D362" s="10">
        <f t="shared" si="36"/>
        <v>4546261.9792492464</v>
      </c>
      <c r="E362" s="40">
        <f>'3) Input geactiveerde inflatie'!E349</f>
        <v>44.5</v>
      </c>
      <c r="F362" s="52">
        <f>'3) Input geactiveerde inflatie'!F349</f>
        <v>2066</v>
      </c>
      <c r="G362" s="2"/>
      <c r="H362" s="54"/>
      <c r="I362" s="10">
        <f>IF(AND($F362&gt;I$10,$E362&gt;0),$D362/$E362,IF(I$10=$F362,$D362-SUM($G362:G362),0))</f>
        <v>102163.19054492688</v>
      </c>
      <c r="J362" s="10">
        <f>IF(AND($F362&gt;J$10,$E362&gt;0),$D362/$E362,IF(J$10=$F362,$D362-SUM($G362:I362),0))</f>
        <v>102163.19054492688</v>
      </c>
      <c r="K362" s="10">
        <f>IF(AND($F362&gt;K$10,$E362&gt;0),$D362/$E362,IF(K$10=$F362,$D362-SUM($G362:J362),0))</f>
        <v>102163.19054492688</v>
      </c>
      <c r="L362" s="10">
        <f>IF(AND($F362&gt;L$10,$E362&gt;0),$D362/$E362,IF(L$10=$F362,$D362-SUM($G362:K362),0))</f>
        <v>102163.19054492688</v>
      </c>
      <c r="M362" s="10">
        <f>IF(AND($F362&gt;M$10,$E362&gt;0),$D362/$E362,IF(M$10=$F362,$D362-SUM($G362:L362),0))</f>
        <v>102163.19054492688</v>
      </c>
      <c r="N362" s="2"/>
      <c r="O362" s="10">
        <f>I362*PRODUCT($O$17:O$17)</f>
        <v>103082.65925983121</v>
      </c>
      <c r="P362" s="10">
        <f>J362*PRODUCT($O$17:P$17)</f>
        <v>104010.40319316968</v>
      </c>
      <c r="Q362" s="10">
        <f>K362*PRODUCT($O$17:Q$17)</f>
        <v>104946.49682190819</v>
      </c>
      <c r="R362" s="10">
        <f>L362*PRODUCT($O$17:R$17)</f>
        <v>105891.01529330535</v>
      </c>
      <c r="S362" s="10">
        <f>M362*PRODUCT($O$17:S$17)</f>
        <v>106844.03443094509</v>
      </c>
      <c r="T362" s="2"/>
      <c r="U362" s="10">
        <f t="shared" si="35"/>
        <v>4484095.6778026577</v>
      </c>
      <c r="V362" s="10">
        <f t="shared" si="37"/>
        <v>4420442.1357097123</v>
      </c>
      <c r="W362" s="10">
        <f t="shared" si="37"/>
        <v>4355279.6181091908</v>
      </c>
      <c r="X362" s="10">
        <f t="shared" si="37"/>
        <v>4288586.1193788676</v>
      </c>
      <c r="Y362" s="10">
        <f t="shared" si="37"/>
        <v>4220339.3600223316</v>
      </c>
    </row>
    <row r="363" spans="1:25" s="5" customFormat="1" x14ac:dyDescent="0.2">
      <c r="A363" s="2"/>
      <c r="B363" s="30">
        <f>'3) Input geactiveerde inflatie'!B350</f>
        <v>338</v>
      </c>
      <c r="C363" s="30">
        <f>'3) Input geactiveerde inflatie'!D350</f>
        <v>4729117.5087964684</v>
      </c>
      <c r="D363" s="10">
        <f t="shared" si="36"/>
        <v>2364558.7543982342</v>
      </c>
      <c r="E363" s="40">
        <f>'3) Input geactiveerde inflatie'!E350</f>
        <v>34.5</v>
      </c>
      <c r="F363" s="52">
        <f>'3) Input geactiveerde inflatie'!F350</f>
        <v>2056</v>
      </c>
      <c r="G363" s="2"/>
      <c r="H363" s="54"/>
      <c r="I363" s="10">
        <f>IF(AND($F363&gt;I$10,$E363&gt;0),$D363/$E363,IF(I$10=$F363,$D363-SUM($G363:G363),0))</f>
        <v>68537.93491009374</v>
      </c>
      <c r="J363" s="10">
        <f>IF(AND($F363&gt;J$10,$E363&gt;0),$D363/$E363,IF(J$10=$F363,$D363-SUM($G363:I363),0))</f>
        <v>68537.93491009374</v>
      </c>
      <c r="K363" s="10">
        <f>IF(AND($F363&gt;K$10,$E363&gt;0),$D363/$E363,IF(K$10=$F363,$D363-SUM($G363:J363),0))</f>
        <v>68537.93491009374</v>
      </c>
      <c r="L363" s="10">
        <f>IF(AND($F363&gt;L$10,$E363&gt;0),$D363/$E363,IF(L$10=$F363,$D363-SUM($G363:K363),0))</f>
        <v>68537.93491009374</v>
      </c>
      <c r="M363" s="10">
        <f>IF(AND($F363&gt;M$10,$E363&gt;0),$D363/$E363,IF(M$10=$F363,$D363-SUM($G363:L363),0))</f>
        <v>68537.93491009374</v>
      </c>
      <c r="N363" s="2"/>
      <c r="O363" s="10">
        <f>I363*PRODUCT($O$17:O$17)</f>
        <v>69154.776324284583</v>
      </c>
      <c r="P363" s="10">
        <f>J363*PRODUCT($O$17:P$17)</f>
        <v>69777.169311203135</v>
      </c>
      <c r="Q363" s="10">
        <f>K363*PRODUCT($O$17:Q$17)</f>
        <v>70405.163835003943</v>
      </c>
      <c r="R363" s="10">
        <f>L363*PRODUCT($O$17:R$17)</f>
        <v>71038.810309518973</v>
      </c>
      <c r="S363" s="10">
        <f>M363*PRODUCT($O$17:S$17)</f>
        <v>71678.159602304644</v>
      </c>
      <c r="T363" s="2"/>
      <c r="U363" s="10">
        <f t="shared" si="35"/>
        <v>2316685.0068635335</v>
      </c>
      <c r="V363" s="10">
        <f t="shared" ref="V363:Y378" si="38">U363*P$17-P363</f>
        <v>2267758.0026141019</v>
      </c>
      <c r="W363" s="10">
        <f t="shared" si="38"/>
        <v>2217762.6608026247</v>
      </c>
      <c r="X363" s="10">
        <f t="shared" si="38"/>
        <v>2166683.714440329</v>
      </c>
      <c r="Y363" s="10">
        <f t="shared" si="38"/>
        <v>2114505.7082679872</v>
      </c>
    </row>
    <row r="364" spans="1:25" s="5" customFormat="1" x14ac:dyDescent="0.2">
      <c r="A364" s="2"/>
      <c r="B364" s="30">
        <f>'3) Input geactiveerde inflatie'!B351</f>
        <v>339</v>
      </c>
      <c r="C364" s="30">
        <f>'3) Input geactiveerde inflatie'!D351</f>
        <v>948201.68883145973</v>
      </c>
      <c r="D364" s="10">
        <f t="shared" si="36"/>
        <v>474100.84441572987</v>
      </c>
      <c r="E364" s="40">
        <f>'3) Input geactiveerde inflatie'!E351</f>
        <v>19.5</v>
      </c>
      <c r="F364" s="52">
        <f>'3) Input geactiveerde inflatie'!F351</f>
        <v>2041</v>
      </c>
      <c r="G364" s="2"/>
      <c r="H364" s="54"/>
      <c r="I364" s="10">
        <f>IF(AND($F364&gt;I$10,$E364&gt;0),$D364/$E364,IF(I$10=$F364,$D364-SUM($G364:G364),0))</f>
        <v>24312.863816191275</v>
      </c>
      <c r="J364" s="10">
        <f>IF(AND($F364&gt;J$10,$E364&gt;0),$D364/$E364,IF(J$10=$F364,$D364-SUM($G364:I364),0))</f>
        <v>24312.863816191275</v>
      </c>
      <c r="K364" s="10">
        <f>IF(AND($F364&gt;K$10,$E364&gt;0),$D364/$E364,IF(K$10=$F364,$D364-SUM($G364:J364),0))</f>
        <v>24312.863816191275</v>
      </c>
      <c r="L364" s="10">
        <f>IF(AND($F364&gt;L$10,$E364&gt;0),$D364/$E364,IF(L$10=$F364,$D364-SUM($G364:K364),0))</f>
        <v>24312.863816191275</v>
      </c>
      <c r="M364" s="10">
        <f>IF(AND($F364&gt;M$10,$E364&gt;0),$D364/$E364,IF(M$10=$F364,$D364-SUM($G364:L364),0))</f>
        <v>24312.863816191275</v>
      </c>
      <c r="N364" s="2"/>
      <c r="O364" s="10">
        <f>I364*PRODUCT($O$17:O$17)</f>
        <v>24531.679590536995</v>
      </c>
      <c r="P364" s="10">
        <f>J364*PRODUCT($O$17:P$17)</f>
        <v>24752.464706851824</v>
      </c>
      <c r="Q364" s="10">
        <f>K364*PRODUCT($O$17:Q$17)</f>
        <v>24975.236889213487</v>
      </c>
      <c r="R364" s="10">
        <f>L364*PRODUCT($O$17:R$17)</f>
        <v>25200.014021216404</v>
      </c>
      <c r="S364" s="10">
        <f>M364*PRODUCT($O$17:S$17)</f>
        <v>25426.814147407349</v>
      </c>
      <c r="T364" s="2"/>
      <c r="U364" s="10">
        <f t="shared" si="35"/>
        <v>453836.07242493442</v>
      </c>
      <c r="V364" s="10">
        <f t="shared" si="38"/>
        <v>433168.13236990699</v>
      </c>
      <c r="W364" s="10">
        <f t="shared" si="38"/>
        <v>412091.40867202263</v>
      </c>
      <c r="X364" s="10">
        <f t="shared" si="38"/>
        <v>390600.21732885437</v>
      </c>
      <c r="Y364" s="10">
        <f t="shared" si="38"/>
        <v>368688.80513740669</v>
      </c>
    </row>
    <row r="365" spans="1:25" s="5" customFormat="1" x14ac:dyDescent="0.2">
      <c r="A365" s="2"/>
      <c r="B365" s="30">
        <f>'3) Input geactiveerde inflatie'!B352</f>
        <v>340</v>
      </c>
      <c r="C365" s="30">
        <f>'3) Input geactiveerde inflatie'!D352</f>
        <v>59156.000328390975</v>
      </c>
      <c r="D365" s="10">
        <f t="shared" si="36"/>
        <v>29578.000164195488</v>
      </c>
      <c r="E365" s="40">
        <f>'3) Input geactiveerde inflatie'!E352</f>
        <v>4.5</v>
      </c>
      <c r="F365" s="52">
        <f>'3) Input geactiveerde inflatie'!F352</f>
        <v>2026</v>
      </c>
      <c r="G365" s="2"/>
      <c r="H365" s="54"/>
      <c r="I365" s="10">
        <f>IF(AND($F365&gt;I$10,$E365&gt;0),$D365/$E365,IF(I$10=$F365,$D365-SUM($G365:G365),0))</f>
        <v>6572.8889253767748</v>
      </c>
      <c r="J365" s="10">
        <f>IF(AND($F365&gt;J$10,$E365&gt;0),$D365/$E365,IF(J$10=$F365,$D365-SUM($G365:I365),0))</f>
        <v>6572.8889253767748</v>
      </c>
      <c r="K365" s="10">
        <f>IF(AND($F365&gt;K$10,$E365&gt;0),$D365/$E365,IF(K$10=$F365,$D365-SUM($G365:J365),0))</f>
        <v>6572.8889253767748</v>
      </c>
      <c r="L365" s="10">
        <f>IF(AND($F365&gt;L$10,$E365&gt;0),$D365/$E365,IF(L$10=$F365,$D365-SUM($G365:K365),0))</f>
        <v>6572.8889253767748</v>
      </c>
      <c r="M365" s="10">
        <f>IF(AND($F365&gt;M$10,$E365&gt;0),$D365/$E365,IF(M$10=$F365,$D365-SUM($G365:L365),0))</f>
        <v>3286.4444626883887</v>
      </c>
      <c r="N365" s="2"/>
      <c r="O365" s="10">
        <f>I365*PRODUCT($O$17:O$17)</f>
        <v>6632.044925705165</v>
      </c>
      <c r="P365" s="10">
        <f>J365*PRODUCT($O$17:P$17)</f>
        <v>6691.7333300365108</v>
      </c>
      <c r="Q365" s="10">
        <f>K365*PRODUCT($O$17:Q$17)</f>
        <v>6751.9589300068383</v>
      </c>
      <c r="R365" s="10">
        <f>L365*PRODUCT($O$17:R$17)</f>
        <v>6812.7265603768992</v>
      </c>
      <c r="S365" s="10">
        <f>M365*PRODUCT($O$17:S$17)</f>
        <v>3437.0205497101465</v>
      </c>
      <c r="T365" s="2"/>
      <c r="U365" s="10">
        <f t="shared" si="35"/>
        <v>23212.157239968077</v>
      </c>
      <c r="V365" s="10">
        <f t="shared" si="38"/>
        <v>16729.333325091276</v>
      </c>
      <c r="W365" s="10">
        <f t="shared" si="38"/>
        <v>10127.938395010258</v>
      </c>
      <c r="X365" s="10">
        <f t="shared" si="38"/>
        <v>3406.3632801884505</v>
      </c>
      <c r="Y365" s="10">
        <f t="shared" si="38"/>
        <v>0</v>
      </c>
    </row>
    <row r="366" spans="1:25" s="5" customFormat="1" x14ac:dyDescent="0.2">
      <c r="A366" s="2"/>
      <c r="B366" s="30">
        <f>'3) Input geactiveerde inflatie'!B353</f>
        <v>341</v>
      </c>
      <c r="C366" s="30">
        <f>'3) Input geactiveerde inflatie'!D353</f>
        <v>4.0745362639427185E-10</v>
      </c>
      <c r="D366" s="10">
        <f t="shared" si="36"/>
        <v>2.0372681319713593E-10</v>
      </c>
      <c r="E366" s="40">
        <f>'3) Input geactiveerde inflatie'!E353</f>
        <v>0</v>
      </c>
      <c r="F366" s="52">
        <f>'3) Input geactiveerde inflatie'!F353</f>
        <v>2021</v>
      </c>
      <c r="G366" s="2"/>
      <c r="H366" s="54"/>
      <c r="I366" s="10">
        <f>IF(AND($F366&gt;I$10,$E366&gt;0),$D366/$E366,IF(I$10=$F366,$D366-SUM($G366:G366),0))</f>
        <v>0</v>
      </c>
      <c r="J366" s="10">
        <f>IF(AND($F366&gt;J$10,$E366&gt;0),$D366/$E366,IF(J$10=$F366,$D366-SUM($G366:I366),0))</f>
        <v>0</v>
      </c>
      <c r="K366" s="10">
        <f>IF(AND($F366&gt;K$10,$E366&gt;0),$D366/$E366,IF(K$10=$F366,$D366-SUM($G366:J366),0))</f>
        <v>0</v>
      </c>
      <c r="L366" s="10">
        <f>IF(AND($F366&gt;L$10,$E366&gt;0),$D366/$E366,IF(L$10=$F366,$D366-SUM($G366:K366),0))</f>
        <v>0</v>
      </c>
      <c r="M366" s="10">
        <f>IF(AND($F366&gt;M$10,$E366&gt;0),$D366/$E366,IF(M$10=$F366,$D366-SUM($G366:L366),0))</f>
        <v>0</v>
      </c>
      <c r="N366" s="2"/>
      <c r="O366" s="10">
        <f>I366*PRODUCT($O$17:O$17)</f>
        <v>0</v>
      </c>
      <c r="P366" s="10">
        <f>J366*PRODUCT($O$17:P$17)</f>
        <v>0</v>
      </c>
      <c r="Q366" s="10">
        <f>K366*PRODUCT($O$17:Q$17)</f>
        <v>0</v>
      </c>
      <c r="R366" s="10">
        <f>L366*PRODUCT($O$17:R$17)</f>
        <v>0</v>
      </c>
      <c r="S366" s="10">
        <f>M366*PRODUCT($O$17:S$17)</f>
        <v>0</v>
      </c>
      <c r="T366" s="2"/>
      <c r="U366" s="10">
        <f t="shared" si="35"/>
        <v>2.0556035451591011E-10</v>
      </c>
      <c r="V366" s="10">
        <f t="shared" si="38"/>
        <v>2.0741039770655328E-10</v>
      </c>
      <c r="W366" s="10">
        <f t="shared" si="38"/>
        <v>2.0927709128591225E-10</v>
      </c>
      <c r="X366" s="10">
        <f t="shared" si="38"/>
        <v>2.1116058510748544E-10</v>
      </c>
      <c r="Y366" s="10">
        <f t="shared" si="38"/>
        <v>2.1306103037345279E-10</v>
      </c>
    </row>
    <row r="367" spans="1:25" s="5" customFormat="1" x14ac:dyDescent="0.2">
      <c r="A367" s="2"/>
      <c r="B367" s="30">
        <f>'3) Input geactiveerde inflatie'!B354</f>
        <v>342</v>
      </c>
      <c r="C367" s="30">
        <f>'3) Input geactiveerde inflatie'!D354</f>
        <v>289890.25556485774</v>
      </c>
      <c r="D367" s="10">
        <f t="shared" si="36"/>
        <v>144945.12778242887</v>
      </c>
      <c r="E367" s="40">
        <f>'3) Input geactiveerde inflatie'!E354</f>
        <v>0</v>
      </c>
      <c r="F367" s="52">
        <f>'3) Input geactiveerde inflatie'!F354</f>
        <v>2016</v>
      </c>
      <c r="G367" s="2"/>
      <c r="H367" s="54"/>
      <c r="I367" s="10">
        <f>IF(AND($F367&gt;I$10,$E367&gt;0),$D367/$E367,IF(I$10=$F367,$D367-SUM($G367:G367),0))</f>
        <v>0</v>
      </c>
      <c r="J367" s="10">
        <f>IF(AND($F367&gt;J$10,$E367&gt;0),$D367/$E367,IF(J$10=$F367,$D367-SUM($G367:I367),0))</f>
        <v>0</v>
      </c>
      <c r="K367" s="10">
        <f>IF(AND($F367&gt;K$10,$E367&gt;0),$D367/$E367,IF(K$10=$F367,$D367-SUM($G367:J367),0))</f>
        <v>0</v>
      </c>
      <c r="L367" s="10">
        <f>IF(AND($F367&gt;L$10,$E367&gt;0),$D367/$E367,IF(L$10=$F367,$D367-SUM($G367:K367),0))</f>
        <v>0</v>
      </c>
      <c r="M367" s="10">
        <f>IF(AND($F367&gt;M$10,$E367&gt;0),$D367/$E367,IF(M$10=$F367,$D367-SUM($G367:L367),0))</f>
        <v>0</v>
      </c>
      <c r="N367" s="2"/>
      <c r="O367" s="10">
        <f>I367*PRODUCT($O$17:O$17)</f>
        <v>0</v>
      </c>
      <c r="P367" s="10">
        <f>J367*PRODUCT($O$17:P$17)</f>
        <v>0</v>
      </c>
      <c r="Q367" s="10">
        <f>K367*PRODUCT($O$17:Q$17)</f>
        <v>0</v>
      </c>
      <c r="R367" s="10">
        <f>L367*PRODUCT($O$17:R$17)</f>
        <v>0</v>
      </c>
      <c r="S367" s="10">
        <f>M367*PRODUCT($O$17:S$17)</f>
        <v>0</v>
      </c>
      <c r="T367" s="2"/>
      <c r="U367" s="10">
        <f t="shared" si="35"/>
        <v>146249.63393247072</v>
      </c>
      <c r="V367" s="10">
        <f t="shared" si="38"/>
        <v>147565.88063786295</v>
      </c>
      <c r="W367" s="10">
        <f t="shared" si="38"/>
        <v>148893.97356360371</v>
      </c>
      <c r="X367" s="10">
        <f t="shared" si="38"/>
        <v>150234.01932567611</v>
      </c>
      <c r="Y367" s="10">
        <f t="shared" si="38"/>
        <v>151586.12549960718</v>
      </c>
    </row>
    <row r="368" spans="1:25" s="5" customFormat="1" x14ac:dyDescent="0.2">
      <c r="A368" s="2"/>
      <c r="B368" s="30">
        <f>'3) Input geactiveerde inflatie'!B355</f>
        <v>343</v>
      </c>
      <c r="C368" s="30">
        <f>'3) Input geactiveerde inflatie'!D355</f>
        <v>10776057.597033471</v>
      </c>
      <c r="D368" s="10">
        <f t="shared" si="36"/>
        <v>5388028.7985167354</v>
      </c>
      <c r="E368" s="40">
        <f>'3) Input geactiveerde inflatie'!E355</f>
        <v>45.5</v>
      </c>
      <c r="F368" s="52">
        <f>'3) Input geactiveerde inflatie'!F355</f>
        <v>2067</v>
      </c>
      <c r="G368" s="2"/>
      <c r="H368" s="54"/>
      <c r="I368" s="10">
        <f>IF(AND($F368&gt;I$10,$E368&gt;0),$D368/$E368,IF(I$10=$F368,$D368-SUM($G368:G368),0))</f>
        <v>118418.21535201617</v>
      </c>
      <c r="J368" s="10">
        <f>IF(AND($F368&gt;J$10,$E368&gt;0),$D368/$E368,IF(J$10=$F368,$D368-SUM($G368:I368),0))</f>
        <v>118418.21535201617</v>
      </c>
      <c r="K368" s="10">
        <f>IF(AND($F368&gt;K$10,$E368&gt;0),$D368/$E368,IF(K$10=$F368,$D368-SUM($G368:J368),0))</f>
        <v>118418.21535201617</v>
      </c>
      <c r="L368" s="10">
        <f>IF(AND($F368&gt;L$10,$E368&gt;0),$D368/$E368,IF(L$10=$F368,$D368-SUM($G368:K368),0))</f>
        <v>118418.21535201617</v>
      </c>
      <c r="M368" s="10">
        <f>IF(AND($F368&gt;M$10,$E368&gt;0),$D368/$E368,IF(M$10=$F368,$D368-SUM($G368:L368),0))</f>
        <v>118418.21535201617</v>
      </c>
      <c r="N368" s="2"/>
      <c r="O368" s="10">
        <f>I368*PRODUCT($O$17:O$17)</f>
        <v>119483.9792901843</v>
      </c>
      <c r="P368" s="10">
        <f>J368*PRODUCT($O$17:P$17)</f>
        <v>120559.33510379595</v>
      </c>
      <c r="Q368" s="10">
        <f>K368*PRODUCT($O$17:Q$17)</f>
        <v>121644.36911973009</v>
      </c>
      <c r="R368" s="10">
        <f>L368*PRODUCT($O$17:R$17)</f>
        <v>122739.16844180765</v>
      </c>
      <c r="S368" s="10">
        <f>M368*PRODUCT($O$17:S$17)</f>
        <v>123843.8209577839</v>
      </c>
      <c r="T368" s="2"/>
      <c r="U368" s="10">
        <f t="shared" si="35"/>
        <v>5317037.0784132006</v>
      </c>
      <c r="V368" s="10">
        <f t="shared" si="38"/>
        <v>5244331.0770151233</v>
      </c>
      <c r="W368" s="10">
        <f t="shared" si="38"/>
        <v>5169885.6875885287</v>
      </c>
      <c r="X368" s="10">
        <f t="shared" si="38"/>
        <v>5093675.4903350174</v>
      </c>
      <c r="Y368" s="10">
        <f t="shared" si="38"/>
        <v>5015674.7487902483</v>
      </c>
    </row>
    <row r="369" spans="1:25" s="5" customFormat="1" x14ac:dyDescent="0.2">
      <c r="A369" s="2"/>
      <c r="B369" s="30">
        <f>'3) Input geactiveerde inflatie'!B356</f>
        <v>344</v>
      </c>
      <c r="C369" s="30">
        <f>'3) Input geactiveerde inflatie'!D356</f>
        <v>5231982.8845131174</v>
      </c>
      <c r="D369" s="10">
        <f t="shared" si="36"/>
        <v>2615991.4422565587</v>
      </c>
      <c r="E369" s="40">
        <f>'3) Input geactiveerde inflatie'!E356</f>
        <v>35.5</v>
      </c>
      <c r="F369" s="52">
        <f>'3) Input geactiveerde inflatie'!F356</f>
        <v>2057</v>
      </c>
      <c r="G369" s="2"/>
      <c r="H369" s="54"/>
      <c r="I369" s="10">
        <f>IF(AND($F369&gt;I$10,$E369&gt;0),$D369/$E369,IF(I$10=$F369,$D369-SUM($G369:G369),0))</f>
        <v>73689.89978187489</v>
      </c>
      <c r="J369" s="10">
        <f>IF(AND($F369&gt;J$10,$E369&gt;0),$D369/$E369,IF(J$10=$F369,$D369-SUM($G369:I369),0))</f>
        <v>73689.89978187489</v>
      </c>
      <c r="K369" s="10">
        <f>IF(AND($F369&gt;K$10,$E369&gt;0),$D369/$E369,IF(K$10=$F369,$D369-SUM($G369:J369),0))</f>
        <v>73689.89978187489</v>
      </c>
      <c r="L369" s="10">
        <f>IF(AND($F369&gt;L$10,$E369&gt;0),$D369/$E369,IF(L$10=$F369,$D369-SUM($G369:K369),0))</f>
        <v>73689.89978187489</v>
      </c>
      <c r="M369" s="10">
        <f>IF(AND($F369&gt;M$10,$E369&gt;0),$D369/$E369,IF(M$10=$F369,$D369-SUM($G369:L369),0))</f>
        <v>73689.89978187489</v>
      </c>
      <c r="N369" s="2"/>
      <c r="O369" s="10">
        <f>I369*PRODUCT($O$17:O$17)</f>
        <v>74353.108879911757</v>
      </c>
      <c r="P369" s="10">
        <f>J369*PRODUCT($O$17:P$17)</f>
        <v>75022.286859830958</v>
      </c>
      <c r="Q369" s="10">
        <f>K369*PRODUCT($O$17:Q$17)</f>
        <v>75697.487441569421</v>
      </c>
      <c r="R369" s="10">
        <f>L369*PRODUCT($O$17:R$17)</f>
        <v>76378.764828543528</v>
      </c>
      <c r="S369" s="10">
        <f>M369*PRODUCT($O$17:S$17)</f>
        <v>77066.173712000425</v>
      </c>
      <c r="T369" s="2"/>
      <c r="U369" s="10">
        <f t="shared" si="35"/>
        <v>2565182.2563569555</v>
      </c>
      <c r="V369" s="10">
        <f t="shared" si="38"/>
        <v>2513246.6098043369</v>
      </c>
      <c r="W369" s="10">
        <f t="shared" si="38"/>
        <v>2460168.3418510063</v>
      </c>
      <c r="X369" s="10">
        <f t="shared" si="38"/>
        <v>2405931.0920991213</v>
      </c>
      <c r="Y369" s="10">
        <f t="shared" si="38"/>
        <v>2350518.2982160128</v>
      </c>
    </row>
    <row r="370" spans="1:25" s="5" customFormat="1" x14ac:dyDescent="0.2">
      <c r="A370" s="2"/>
      <c r="B370" s="30">
        <f>'3) Input geactiveerde inflatie'!B357</f>
        <v>345</v>
      </c>
      <c r="C370" s="30">
        <f>'3) Input geactiveerde inflatie'!D357</f>
        <v>1266404.081842076</v>
      </c>
      <c r="D370" s="10">
        <f t="shared" si="36"/>
        <v>633202.04092103802</v>
      </c>
      <c r="E370" s="40">
        <f>'3) Input geactiveerde inflatie'!E357</f>
        <v>20.5</v>
      </c>
      <c r="F370" s="52">
        <f>'3) Input geactiveerde inflatie'!F357</f>
        <v>2042</v>
      </c>
      <c r="G370" s="2"/>
      <c r="H370" s="54"/>
      <c r="I370" s="10">
        <f>IF(AND($F370&gt;I$10,$E370&gt;0),$D370/$E370,IF(I$10=$F370,$D370-SUM($G370:G370),0))</f>
        <v>30887.904435172586</v>
      </c>
      <c r="J370" s="10">
        <f>IF(AND($F370&gt;J$10,$E370&gt;0),$D370/$E370,IF(J$10=$F370,$D370-SUM($G370:I370),0))</f>
        <v>30887.904435172586</v>
      </c>
      <c r="K370" s="10">
        <f>IF(AND($F370&gt;K$10,$E370&gt;0),$D370/$E370,IF(K$10=$F370,$D370-SUM($G370:J370),0))</f>
        <v>30887.904435172586</v>
      </c>
      <c r="L370" s="10">
        <f>IF(AND($F370&gt;L$10,$E370&gt;0),$D370/$E370,IF(L$10=$F370,$D370-SUM($G370:K370),0))</f>
        <v>30887.904435172586</v>
      </c>
      <c r="M370" s="10">
        <f>IF(AND($F370&gt;M$10,$E370&gt;0),$D370/$E370,IF(M$10=$F370,$D370-SUM($G370:L370),0))</f>
        <v>30887.904435172586</v>
      </c>
      <c r="N370" s="2"/>
      <c r="O370" s="10">
        <f>I370*PRODUCT($O$17:O$17)</f>
        <v>31165.895575089136</v>
      </c>
      <c r="P370" s="10">
        <f>J370*PRODUCT($O$17:P$17)</f>
        <v>31446.388635264935</v>
      </c>
      <c r="Q370" s="10">
        <f>K370*PRODUCT($O$17:Q$17)</f>
        <v>31729.406132982313</v>
      </c>
      <c r="R370" s="10">
        <f>L370*PRODUCT($O$17:R$17)</f>
        <v>32014.970788179151</v>
      </c>
      <c r="S370" s="10">
        <f>M370*PRODUCT($O$17:S$17)</f>
        <v>32303.10552527276</v>
      </c>
      <c r="T370" s="2"/>
      <c r="U370" s="10">
        <f t="shared" si="35"/>
        <v>607734.96371423814</v>
      </c>
      <c r="V370" s="10">
        <f t="shared" si="38"/>
        <v>581758.18975240132</v>
      </c>
      <c r="W370" s="10">
        <f t="shared" si="38"/>
        <v>555264.60732719058</v>
      </c>
      <c r="X370" s="10">
        <f t="shared" si="38"/>
        <v>528247.01800495607</v>
      </c>
      <c r="Y370" s="10">
        <f t="shared" si="38"/>
        <v>500698.13564172783</v>
      </c>
    </row>
    <row r="371" spans="1:25" s="5" customFormat="1" x14ac:dyDescent="0.2">
      <c r="A371" s="2"/>
      <c r="B371" s="30">
        <f>'3) Input geactiveerde inflatie'!B358</f>
        <v>346</v>
      </c>
      <c r="C371" s="30">
        <f>'3) Input geactiveerde inflatie'!D358</f>
        <v>82398.974500903976</v>
      </c>
      <c r="D371" s="10">
        <f t="shared" si="36"/>
        <v>41199.487250451988</v>
      </c>
      <c r="E371" s="40">
        <f>'3) Input geactiveerde inflatie'!E358</f>
        <v>5.5</v>
      </c>
      <c r="F371" s="52">
        <f>'3) Input geactiveerde inflatie'!F358</f>
        <v>2027</v>
      </c>
      <c r="G371" s="2"/>
      <c r="H371" s="54"/>
      <c r="I371" s="10">
        <f>IF(AND($F371&gt;I$10,$E371&gt;0),$D371/$E371,IF(I$10=$F371,$D371-SUM($G371:G371),0))</f>
        <v>7490.8158637185434</v>
      </c>
      <c r="J371" s="10">
        <f>IF(AND($F371&gt;J$10,$E371&gt;0),$D371/$E371,IF(J$10=$F371,$D371-SUM($G371:I371),0))</f>
        <v>7490.8158637185434</v>
      </c>
      <c r="K371" s="10">
        <f>IF(AND($F371&gt;K$10,$E371&gt;0),$D371/$E371,IF(K$10=$F371,$D371-SUM($G371:J371),0))</f>
        <v>7490.8158637185434</v>
      </c>
      <c r="L371" s="10">
        <f>IF(AND($F371&gt;L$10,$E371&gt;0),$D371/$E371,IF(L$10=$F371,$D371-SUM($G371:K371),0))</f>
        <v>7490.8158637185434</v>
      </c>
      <c r="M371" s="10">
        <f>IF(AND($F371&gt;M$10,$E371&gt;0),$D371/$E371,IF(M$10=$F371,$D371-SUM($G371:L371),0))</f>
        <v>7490.8158637185434</v>
      </c>
      <c r="N371" s="2"/>
      <c r="O371" s="10">
        <f>I371*PRODUCT($O$17:O$17)</f>
        <v>7558.2332064920092</v>
      </c>
      <c r="P371" s="10">
        <f>J371*PRODUCT($O$17:P$17)</f>
        <v>7626.2573053504366</v>
      </c>
      <c r="Q371" s="10">
        <f>K371*PRODUCT($O$17:Q$17)</f>
        <v>7694.8936210985894</v>
      </c>
      <c r="R371" s="10">
        <f>L371*PRODUCT($O$17:R$17)</f>
        <v>7764.1476636884754</v>
      </c>
      <c r="S371" s="10">
        <f>M371*PRODUCT($O$17:S$17)</f>
        <v>7834.0249926616716</v>
      </c>
      <c r="T371" s="2"/>
      <c r="U371" s="10">
        <f t="shared" si="35"/>
        <v>34012.049429214043</v>
      </c>
      <c r="V371" s="10">
        <f t="shared" si="38"/>
        <v>26691.900568726531</v>
      </c>
      <c r="W371" s="10">
        <f t="shared" si="38"/>
        <v>19237.234052746477</v>
      </c>
      <c r="X371" s="10">
        <f t="shared" si="38"/>
        <v>11646.221495532718</v>
      </c>
      <c r="Y371" s="10">
        <f t="shared" si="38"/>
        <v>3917.0124963308399</v>
      </c>
    </row>
    <row r="372" spans="1:25" s="5" customFormat="1" x14ac:dyDescent="0.2">
      <c r="A372" s="2"/>
      <c r="B372" s="30">
        <f>'3) Input geactiveerde inflatie'!B359</f>
        <v>347</v>
      </c>
      <c r="C372" s="30">
        <f>'3) Input geactiveerde inflatie'!D359</f>
        <v>20129.521184010257</v>
      </c>
      <c r="D372" s="10">
        <f t="shared" si="36"/>
        <v>10064.760592005128</v>
      </c>
      <c r="E372" s="40">
        <f>'3) Input geactiveerde inflatie'!E359</f>
        <v>0.5</v>
      </c>
      <c r="F372" s="52">
        <f>'3) Input geactiveerde inflatie'!F359</f>
        <v>2022</v>
      </c>
      <c r="G372" s="2"/>
      <c r="H372" s="54"/>
      <c r="I372" s="10">
        <f>IF(AND($F372&gt;I$10,$E372&gt;0),$D372/$E372,IF(I$10=$F372,$D372-SUM($G372:G372),0))</f>
        <v>10064.760592005128</v>
      </c>
      <c r="J372" s="10">
        <f>IF(AND($F372&gt;J$10,$E372&gt;0),$D372/$E372,IF(J$10=$F372,$D372-SUM($G372:I372),0))</f>
        <v>0</v>
      </c>
      <c r="K372" s="10">
        <f>IF(AND($F372&gt;K$10,$E372&gt;0),$D372/$E372,IF(K$10=$F372,$D372-SUM($G372:J372),0))</f>
        <v>0</v>
      </c>
      <c r="L372" s="10">
        <f>IF(AND($F372&gt;L$10,$E372&gt;0),$D372/$E372,IF(L$10=$F372,$D372-SUM($G372:K372),0))</f>
        <v>0</v>
      </c>
      <c r="M372" s="10">
        <f>IF(AND($F372&gt;M$10,$E372&gt;0),$D372/$E372,IF(M$10=$F372,$D372-SUM($G372:L372),0))</f>
        <v>0</v>
      </c>
      <c r="N372" s="2"/>
      <c r="O372" s="10">
        <f>I372*PRODUCT($O$17:O$17)</f>
        <v>10155.343437333173</v>
      </c>
      <c r="P372" s="10">
        <f>J372*PRODUCT($O$17:P$17)</f>
        <v>0</v>
      </c>
      <c r="Q372" s="10">
        <f>K372*PRODUCT($O$17:Q$17)</f>
        <v>0</v>
      </c>
      <c r="R372" s="10">
        <f>L372*PRODUCT($O$17:R$17)</f>
        <v>0</v>
      </c>
      <c r="S372" s="10">
        <f>M372*PRODUCT($O$17:S$17)</f>
        <v>0</v>
      </c>
      <c r="T372" s="2"/>
      <c r="U372" s="10">
        <f t="shared" si="35"/>
        <v>0</v>
      </c>
      <c r="V372" s="10">
        <f t="shared" si="38"/>
        <v>0</v>
      </c>
      <c r="W372" s="10">
        <f t="shared" si="38"/>
        <v>0</v>
      </c>
      <c r="X372" s="10">
        <f t="shared" si="38"/>
        <v>0</v>
      </c>
      <c r="Y372" s="10">
        <f t="shared" si="38"/>
        <v>0</v>
      </c>
    </row>
    <row r="373" spans="1:25" s="5" customFormat="1" x14ac:dyDescent="0.2">
      <c r="A373" s="2"/>
      <c r="B373" s="30">
        <f>'3) Input geactiveerde inflatie'!B360</f>
        <v>348</v>
      </c>
      <c r="C373" s="30">
        <f>'3) Input geactiveerde inflatie'!D360</f>
        <v>220029.76616084203</v>
      </c>
      <c r="D373" s="10">
        <f t="shared" si="36"/>
        <v>110014.88308042102</v>
      </c>
      <c r="E373" s="40">
        <f>'3) Input geactiveerde inflatie'!E360</f>
        <v>0</v>
      </c>
      <c r="F373" s="52">
        <f>'3) Input geactiveerde inflatie'!F360</f>
        <v>2017</v>
      </c>
      <c r="G373" s="2"/>
      <c r="H373" s="54"/>
      <c r="I373" s="10">
        <f>IF(AND($F373&gt;I$10,$E373&gt;0),$D373/$E373,IF(I$10=$F373,$D373-SUM($G373:G373),0))</f>
        <v>0</v>
      </c>
      <c r="J373" s="10">
        <f>IF(AND($F373&gt;J$10,$E373&gt;0),$D373/$E373,IF(J$10=$F373,$D373-SUM($G373:I373),0))</f>
        <v>0</v>
      </c>
      <c r="K373" s="10">
        <f>IF(AND($F373&gt;K$10,$E373&gt;0),$D373/$E373,IF(K$10=$F373,$D373-SUM($G373:J373),0))</f>
        <v>0</v>
      </c>
      <c r="L373" s="10">
        <f>IF(AND($F373&gt;L$10,$E373&gt;0),$D373/$E373,IF(L$10=$F373,$D373-SUM($G373:K373),0))</f>
        <v>0</v>
      </c>
      <c r="M373" s="10">
        <f>IF(AND($F373&gt;M$10,$E373&gt;0),$D373/$E373,IF(M$10=$F373,$D373-SUM($G373:L373),0))</f>
        <v>0</v>
      </c>
      <c r="N373" s="2"/>
      <c r="O373" s="10">
        <f>I373*PRODUCT($O$17:O$17)</f>
        <v>0</v>
      </c>
      <c r="P373" s="10">
        <f>J373*PRODUCT($O$17:P$17)</f>
        <v>0</v>
      </c>
      <c r="Q373" s="10">
        <f>K373*PRODUCT($O$17:Q$17)</f>
        <v>0</v>
      </c>
      <c r="R373" s="10">
        <f>L373*PRODUCT($O$17:R$17)</f>
        <v>0</v>
      </c>
      <c r="S373" s="10">
        <f>M373*PRODUCT($O$17:S$17)</f>
        <v>0</v>
      </c>
      <c r="T373" s="2"/>
      <c r="U373" s="10">
        <f t="shared" si="35"/>
        <v>111005.01702814479</v>
      </c>
      <c r="V373" s="10">
        <f t="shared" si="38"/>
        <v>112004.06218139808</v>
      </c>
      <c r="W373" s="10">
        <f t="shared" si="38"/>
        <v>113012.09874103066</v>
      </c>
      <c r="X373" s="10">
        <f t="shared" si="38"/>
        <v>114029.20762969991</v>
      </c>
      <c r="Y373" s="10">
        <f t="shared" si="38"/>
        <v>115055.4704983672</v>
      </c>
    </row>
    <row r="374" spans="1:25" s="5" customFormat="1" x14ac:dyDescent="0.2">
      <c r="A374" s="2"/>
      <c r="B374" s="30">
        <f>'3) Input geactiveerde inflatie'!B361</f>
        <v>349</v>
      </c>
      <c r="C374" s="30">
        <f>'3) Input geactiveerde inflatie'!D361</f>
        <v>10691008.200348735</v>
      </c>
      <c r="D374" s="10">
        <f t="shared" si="36"/>
        <v>5345504.1001743674</v>
      </c>
      <c r="E374" s="40">
        <f>'3) Input geactiveerde inflatie'!E361</f>
        <v>46.5</v>
      </c>
      <c r="F374" s="52">
        <f>'3) Input geactiveerde inflatie'!F361</f>
        <v>2068</v>
      </c>
      <c r="G374" s="2"/>
      <c r="H374" s="54"/>
      <c r="I374" s="10">
        <f>IF(AND($F374&gt;I$10,$E374&gt;0),$D374/$E374,IF(I$10=$F374,$D374-SUM($G374:G374),0))</f>
        <v>114957.07742310468</v>
      </c>
      <c r="J374" s="10">
        <f>IF(AND($F374&gt;J$10,$E374&gt;0),$D374/$E374,IF(J$10=$F374,$D374-SUM($G374:I374),0))</f>
        <v>114957.07742310468</v>
      </c>
      <c r="K374" s="10">
        <f>IF(AND($F374&gt;K$10,$E374&gt;0),$D374/$E374,IF(K$10=$F374,$D374-SUM($G374:J374),0))</f>
        <v>114957.07742310468</v>
      </c>
      <c r="L374" s="10">
        <f>IF(AND($F374&gt;L$10,$E374&gt;0),$D374/$E374,IF(L$10=$F374,$D374-SUM($G374:K374),0))</f>
        <v>114957.07742310468</v>
      </c>
      <c r="M374" s="10">
        <f>IF(AND($F374&gt;M$10,$E374&gt;0),$D374/$E374,IF(M$10=$F374,$D374-SUM($G374:L374),0))</f>
        <v>114957.07742310468</v>
      </c>
      <c r="N374" s="2"/>
      <c r="O374" s="10">
        <f>I374*PRODUCT($O$17:O$17)</f>
        <v>115991.69111991262</v>
      </c>
      <c r="P374" s="10">
        <f>J374*PRODUCT($O$17:P$17)</f>
        <v>117035.61633999182</v>
      </c>
      <c r="Q374" s="10">
        <f>K374*PRODUCT($O$17:Q$17)</f>
        <v>118088.93688705172</v>
      </c>
      <c r="R374" s="10">
        <f>L374*PRODUCT($O$17:R$17)</f>
        <v>119151.73731903516</v>
      </c>
      <c r="S374" s="10">
        <f>M374*PRODUCT($O$17:S$17)</f>
        <v>120224.10295490647</v>
      </c>
      <c r="T374" s="2"/>
      <c r="U374" s="10">
        <f t="shared" si="35"/>
        <v>5277621.9459560234</v>
      </c>
      <c r="V374" s="10">
        <f t="shared" si="38"/>
        <v>5208084.9271296356</v>
      </c>
      <c r="W374" s="10">
        <f t="shared" si="38"/>
        <v>5136868.7545867497</v>
      </c>
      <c r="X374" s="10">
        <f t="shared" si="38"/>
        <v>5063948.8360589948</v>
      </c>
      <c r="Y374" s="10">
        <f t="shared" si="38"/>
        <v>4989300.2726286184</v>
      </c>
    </row>
    <row r="375" spans="1:25" s="5" customFormat="1" x14ac:dyDescent="0.2">
      <c r="A375" s="2"/>
      <c r="B375" s="30">
        <f>'3) Input geactiveerde inflatie'!B362</f>
        <v>350</v>
      </c>
      <c r="C375" s="30">
        <f>'3) Input geactiveerde inflatie'!D362</f>
        <v>4780976.0832205862</v>
      </c>
      <c r="D375" s="10">
        <f t="shared" si="36"/>
        <v>2390488.0416102931</v>
      </c>
      <c r="E375" s="40">
        <f>'3) Input geactiveerde inflatie'!E362</f>
        <v>36.5</v>
      </c>
      <c r="F375" s="52">
        <f>'3) Input geactiveerde inflatie'!F362</f>
        <v>2058</v>
      </c>
      <c r="G375" s="2"/>
      <c r="H375" s="54"/>
      <c r="I375" s="10">
        <f>IF(AND($F375&gt;I$10,$E375&gt;0),$D375/$E375,IF(I$10=$F375,$D375-SUM($G375:G375),0))</f>
        <v>65492.823057816247</v>
      </c>
      <c r="J375" s="10">
        <f>IF(AND($F375&gt;J$10,$E375&gt;0),$D375/$E375,IF(J$10=$F375,$D375-SUM($G375:I375),0))</f>
        <v>65492.823057816247</v>
      </c>
      <c r="K375" s="10">
        <f>IF(AND($F375&gt;K$10,$E375&gt;0),$D375/$E375,IF(K$10=$F375,$D375-SUM($G375:J375),0))</f>
        <v>65492.823057816247</v>
      </c>
      <c r="L375" s="10">
        <f>IF(AND($F375&gt;L$10,$E375&gt;0),$D375/$E375,IF(L$10=$F375,$D375-SUM($G375:K375),0))</f>
        <v>65492.823057816247</v>
      </c>
      <c r="M375" s="10">
        <f>IF(AND($F375&gt;M$10,$E375&gt;0),$D375/$E375,IF(M$10=$F375,$D375-SUM($G375:L375),0))</f>
        <v>65492.823057816247</v>
      </c>
      <c r="N375" s="2"/>
      <c r="O375" s="10">
        <f>I375*PRODUCT($O$17:O$17)</f>
        <v>66082.258465336592</v>
      </c>
      <c r="P375" s="10">
        <f>J375*PRODUCT($O$17:P$17)</f>
        <v>66676.998791524617</v>
      </c>
      <c r="Q375" s="10">
        <f>K375*PRODUCT($O$17:Q$17)</f>
        <v>67277.091780648319</v>
      </c>
      <c r="R375" s="10">
        <f>L375*PRODUCT($O$17:R$17)</f>
        <v>67882.58560667414</v>
      </c>
      <c r="S375" s="10">
        <f>M375*PRODUCT($O$17:S$17)</f>
        <v>68493.528877134202</v>
      </c>
      <c r="T375" s="2"/>
      <c r="U375" s="10">
        <f t="shared" si="35"/>
        <v>2345920.1755194487</v>
      </c>
      <c r="V375" s="10">
        <f t="shared" si="38"/>
        <v>2300356.4583075987</v>
      </c>
      <c r="W375" s="10">
        <f t="shared" si="38"/>
        <v>2253782.5746517186</v>
      </c>
      <c r="X375" s="10">
        <f t="shared" si="38"/>
        <v>2206184.0322169098</v>
      </c>
      <c r="Y375" s="10">
        <f t="shared" si="38"/>
        <v>2157546.1596297277</v>
      </c>
    </row>
    <row r="376" spans="1:25" s="5" customFormat="1" x14ac:dyDescent="0.2">
      <c r="A376" s="2"/>
      <c r="B376" s="30">
        <f>'3) Input geactiveerde inflatie'!B363</f>
        <v>351</v>
      </c>
      <c r="C376" s="30">
        <f>'3) Input geactiveerde inflatie'!D363</f>
        <v>961959.88190059736</v>
      </c>
      <c r="D376" s="10">
        <f t="shared" si="36"/>
        <v>480979.94095029868</v>
      </c>
      <c r="E376" s="40">
        <f>'3) Input geactiveerde inflatie'!E363</f>
        <v>21.5</v>
      </c>
      <c r="F376" s="52">
        <f>'3) Input geactiveerde inflatie'!F363</f>
        <v>2043</v>
      </c>
      <c r="G376" s="2"/>
      <c r="H376" s="54"/>
      <c r="I376" s="10">
        <f>IF(AND($F376&gt;I$10,$E376&gt;0),$D376/$E376,IF(I$10=$F376,$D376-SUM($G376:G376),0))</f>
        <v>22371.16004419994</v>
      </c>
      <c r="J376" s="10">
        <f>IF(AND($F376&gt;J$10,$E376&gt;0),$D376/$E376,IF(J$10=$F376,$D376-SUM($G376:I376),0))</f>
        <v>22371.16004419994</v>
      </c>
      <c r="K376" s="10">
        <f>IF(AND($F376&gt;K$10,$E376&gt;0),$D376/$E376,IF(K$10=$F376,$D376-SUM($G376:J376),0))</f>
        <v>22371.16004419994</v>
      </c>
      <c r="L376" s="10">
        <f>IF(AND($F376&gt;L$10,$E376&gt;0),$D376/$E376,IF(L$10=$F376,$D376-SUM($G376:K376),0))</f>
        <v>22371.16004419994</v>
      </c>
      <c r="M376" s="10">
        <f>IF(AND($F376&gt;M$10,$E376&gt;0),$D376/$E376,IF(M$10=$F376,$D376-SUM($G376:L376),0))</f>
        <v>22371.16004419994</v>
      </c>
      <c r="N376" s="2"/>
      <c r="O376" s="10">
        <f>I376*PRODUCT($O$17:O$17)</f>
        <v>22572.500484597738</v>
      </c>
      <c r="P376" s="10">
        <f>J376*PRODUCT($O$17:P$17)</f>
        <v>22775.652988959115</v>
      </c>
      <c r="Q376" s="10">
        <f>K376*PRODUCT($O$17:Q$17)</f>
        <v>22980.633865859741</v>
      </c>
      <c r="R376" s="10">
        <f>L376*PRODUCT($O$17:R$17)</f>
        <v>23187.459570652478</v>
      </c>
      <c r="S376" s="10">
        <f>M376*PRODUCT($O$17:S$17)</f>
        <v>23396.146706788346</v>
      </c>
      <c r="T376" s="2"/>
      <c r="U376" s="10">
        <f t="shared" si="35"/>
        <v>462736.25993425358</v>
      </c>
      <c r="V376" s="10">
        <f t="shared" si="38"/>
        <v>444125.2332847027</v>
      </c>
      <c r="W376" s="10">
        <f t="shared" si="38"/>
        <v>425141.72651840519</v>
      </c>
      <c r="X376" s="10">
        <f t="shared" si="38"/>
        <v>405780.54248641833</v>
      </c>
      <c r="Y376" s="10">
        <f t="shared" si="38"/>
        <v>386036.4206620077</v>
      </c>
    </row>
    <row r="377" spans="1:25" s="5" customFormat="1" x14ac:dyDescent="0.2">
      <c r="A377" s="2"/>
      <c r="B377" s="30">
        <f>'3) Input geactiveerde inflatie'!B364</f>
        <v>352</v>
      </c>
      <c r="C377" s="30">
        <f>'3) Input geactiveerde inflatie'!D364</f>
        <v>-95.192401446684016</v>
      </c>
      <c r="D377" s="10">
        <f t="shared" si="36"/>
        <v>-47.596200723342008</v>
      </c>
      <c r="E377" s="40">
        <f>'3) Input geactiveerde inflatie'!E364</f>
        <v>6.5</v>
      </c>
      <c r="F377" s="52">
        <f>'3) Input geactiveerde inflatie'!F364</f>
        <v>2028</v>
      </c>
      <c r="G377" s="2"/>
      <c r="H377" s="54"/>
      <c r="I377" s="10">
        <f>IF(AND($F377&gt;I$10,$E377&gt;0),$D377/$E377,IF(I$10=$F377,$D377-SUM($G377:G377),0))</f>
        <v>-7.3224924189756937</v>
      </c>
      <c r="J377" s="10">
        <f>IF(AND($F377&gt;J$10,$E377&gt;0),$D377/$E377,IF(J$10=$F377,$D377-SUM($G377:I377),0))</f>
        <v>-7.3224924189756937</v>
      </c>
      <c r="K377" s="10">
        <f>IF(AND($F377&gt;K$10,$E377&gt;0),$D377/$E377,IF(K$10=$F377,$D377-SUM($G377:J377),0))</f>
        <v>-7.3224924189756937</v>
      </c>
      <c r="L377" s="10">
        <f>IF(AND($F377&gt;L$10,$E377&gt;0),$D377/$E377,IF(L$10=$F377,$D377-SUM($G377:K377),0))</f>
        <v>-7.3224924189756937</v>
      </c>
      <c r="M377" s="10">
        <f>IF(AND($F377&gt;M$10,$E377&gt;0),$D377/$E377,IF(M$10=$F377,$D377-SUM($G377:L377),0))</f>
        <v>-7.3224924189756937</v>
      </c>
      <c r="N377" s="2"/>
      <c r="O377" s="10">
        <f>I377*PRODUCT($O$17:O$17)</f>
        <v>-7.3883948507464741</v>
      </c>
      <c r="P377" s="10">
        <f>J377*PRODUCT($O$17:P$17)</f>
        <v>-7.4548904044031916</v>
      </c>
      <c r="Q377" s="10">
        <f>K377*PRODUCT($O$17:Q$17)</f>
        <v>-7.5219844180428188</v>
      </c>
      <c r="R377" s="10">
        <f>L377*PRODUCT($O$17:R$17)</f>
        <v>-7.5896822778052035</v>
      </c>
      <c r="S377" s="10">
        <f>M377*PRODUCT($O$17:S$17)</f>
        <v>-7.6579894183054495</v>
      </c>
      <c r="T377" s="2"/>
      <c r="U377" s="10">
        <f t="shared" si="35"/>
        <v>-40.636171679105608</v>
      </c>
      <c r="V377" s="10">
        <f t="shared" si="38"/>
        <v>-33.547006819814364</v>
      </c>
      <c r="W377" s="10">
        <f t="shared" si="38"/>
        <v>-26.326945463149869</v>
      </c>
      <c r="X377" s="10">
        <f t="shared" si="38"/>
        <v>-18.974205694513014</v>
      </c>
      <c r="Y377" s="10">
        <f t="shared" si="38"/>
        <v>-11.486984127458181</v>
      </c>
    </row>
    <row r="378" spans="1:25" s="5" customFormat="1" x14ac:dyDescent="0.2">
      <c r="A378" s="2"/>
      <c r="B378" s="30">
        <f>'3) Input geactiveerde inflatie'!B365</f>
        <v>353</v>
      </c>
      <c r="C378" s="30">
        <f>'3) Input geactiveerde inflatie'!D365</f>
        <v>27028.177485771535</v>
      </c>
      <c r="D378" s="10">
        <f t="shared" si="36"/>
        <v>13514.088742885768</v>
      </c>
      <c r="E378" s="40">
        <f>'3) Input geactiveerde inflatie'!E365</f>
        <v>1.5</v>
      </c>
      <c r="F378" s="52">
        <f>'3) Input geactiveerde inflatie'!F365</f>
        <v>2023</v>
      </c>
      <c r="G378" s="2"/>
      <c r="H378" s="54"/>
      <c r="I378" s="10">
        <f>IF(AND($F378&gt;I$10,$E378&gt;0),$D378/$E378,IF(I$10=$F378,$D378-SUM($G378:G378),0))</f>
        <v>9009.3924952571779</v>
      </c>
      <c r="J378" s="10">
        <f>IF(AND($F378&gt;J$10,$E378&gt;0),$D378/$E378,IF(J$10=$F378,$D378-SUM($G378:I378),0))</f>
        <v>4504.6962476285898</v>
      </c>
      <c r="K378" s="10">
        <f>IF(AND($F378&gt;K$10,$E378&gt;0),$D378/$E378,IF(K$10=$F378,$D378-SUM($G378:J378),0))</f>
        <v>0</v>
      </c>
      <c r="L378" s="10">
        <f>IF(AND($F378&gt;L$10,$E378&gt;0),$D378/$E378,IF(L$10=$F378,$D378-SUM($G378:K378),0))</f>
        <v>0</v>
      </c>
      <c r="M378" s="10">
        <f>IF(AND($F378&gt;M$10,$E378&gt;0),$D378/$E378,IF(M$10=$F378,$D378-SUM($G378:L378),0))</f>
        <v>0</v>
      </c>
      <c r="N378" s="2"/>
      <c r="O378" s="10">
        <f>I378*PRODUCT($O$17:O$17)</f>
        <v>9090.4770277144908</v>
      </c>
      <c r="P378" s="10">
        <f>J378*PRODUCT($O$17:P$17)</f>
        <v>4586.1456604819614</v>
      </c>
      <c r="Q378" s="10">
        <f>K378*PRODUCT($O$17:Q$17)</f>
        <v>0</v>
      </c>
      <c r="R378" s="10">
        <f>L378*PRODUCT($O$17:R$17)</f>
        <v>0</v>
      </c>
      <c r="S378" s="10">
        <f>M378*PRODUCT($O$17:S$17)</f>
        <v>0</v>
      </c>
      <c r="T378" s="2"/>
      <c r="U378" s="10">
        <f t="shared" si="35"/>
        <v>4545.2385138572481</v>
      </c>
      <c r="V378" s="10">
        <f t="shared" si="38"/>
        <v>0</v>
      </c>
      <c r="W378" s="10">
        <f t="shared" si="38"/>
        <v>0</v>
      </c>
      <c r="X378" s="10">
        <f t="shared" si="38"/>
        <v>0</v>
      </c>
      <c r="Y378" s="10">
        <f t="shared" si="38"/>
        <v>0</v>
      </c>
    </row>
    <row r="379" spans="1:25" s="5" customFormat="1" x14ac:dyDescent="0.2">
      <c r="A379" s="2"/>
      <c r="B379" s="30">
        <f>'3) Input geactiveerde inflatie'!B366</f>
        <v>354</v>
      </c>
      <c r="C379" s="30">
        <f>'3) Input geactiveerde inflatie'!D366</f>
        <v>432337.66830974072</v>
      </c>
      <c r="D379" s="10">
        <f t="shared" si="36"/>
        <v>216168.83415487036</v>
      </c>
      <c r="E379" s="40">
        <f>'3) Input geactiveerde inflatie'!E366</f>
        <v>0</v>
      </c>
      <c r="F379" s="52">
        <f>'3) Input geactiveerde inflatie'!F366</f>
        <v>2018</v>
      </c>
      <c r="G379" s="2"/>
      <c r="H379" s="54"/>
      <c r="I379" s="10">
        <f>IF(AND($F379&gt;I$10,$E379&gt;0),$D379/$E379,IF(I$10=$F379,$D379-SUM($G379:G379),0))</f>
        <v>0</v>
      </c>
      <c r="J379" s="10">
        <f>IF(AND($F379&gt;J$10,$E379&gt;0),$D379/$E379,IF(J$10=$F379,$D379-SUM($G379:I379),0))</f>
        <v>0</v>
      </c>
      <c r="K379" s="10">
        <f>IF(AND($F379&gt;K$10,$E379&gt;0),$D379/$E379,IF(K$10=$F379,$D379-SUM($G379:J379),0))</f>
        <v>0</v>
      </c>
      <c r="L379" s="10">
        <f>IF(AND($F379&gt;L$10,$E379&gt;0),$D379/$E379,IF(L$10=$F379,$D379-SUM($G379:K379),0))</f>
        <v>0</v>
      </c>
      <c r="M379" s="10">
        <f>IF(AND($F379&gt;M$10,$E379&gt;0),$D379/$E379,IF(M$10=$F379,$D379-SUM($G379:L379),0))</f>
        <v>0</v>
      </c>
      <c r="N379" s="2"/>
      <c r="O379" s="10">
        <f>I379*PRODUCT($O$17:O$17)</f>
        <v>0</v>
      </c>
      <c r="P379" s="10">
        <f>J379*PRODUCT($O$17:P$17)</f>
        <v>0</v>
      </c>
      <c r="Q379" s="10">
        <f>K379*PRODUCT($O$17:Q$17)</f>
        <v>0</v>
      </c>
      <c r="R379" s="10">
        <f>L379*PRODUCT($O$17:R$17)</f>
        <v>0</v>
      </c>
      <c r="S379" s="10">
        <f>M379*PRODUCT($O$17:S$17)</f>
        <v>0</v>
      </c>
      <c r="T379" s="2"/>
      <c r="U379" s="10">
        <f t="shared" si="35"/>
        <v>218114.35366226418</v>
      </c>
      <c r="V379" s="10">
        <f t="shared" ref="V379:Y394" si="39">U379*P$17-P379</f>
        <v>220077.38284522455</v>
      </c>
      <c r="W379" s="10">
        <f t="shared" si="39"/>
        <v>222058.07929083155</v>
      </c>
      <c r="X379" s="10">
        <f t="shared" si="39"/>
        <v>224056.602004449</v>
      </c>
      <c r="Y379" s="10">
        <f t="shared" si="39"/>
        <v>226073.11142248902</v>
      </c>
    </row>
    <row r="380" spans="1:25" s="5" customFormat="1" x14ac:dyDescent="0.2">
      <c r="A380" s="2"/>
      <c r="B380" s="30">
        <f>'3) Input geactiveerde inflatie'!B367</f>
        <v>355</v>
      </c>
      <c r="C380" s="30">
        <f>'3) Input geactiveerde inflatie'!D367</f>
        <v>7921994.0392330289</v>
      </c>
      <c r="D380" s="10">
        <f t="shared" si="36"/>
        <v>3960997.0196165144</v>
      </c>
      <c r="E380" s="40">
        <f>'3) Input geactiveerde inflatie'!E367</f>
        <v>47.5</v>
      </c>
      <c r="F380" s="52">
        <f>'3) Input geactiveerde inflatie'!F367</f>
        <v>2069</v>
      </c>
      <c r="G380" s="2"/>
      <c r="H380" s="54"/>
      <c r="I380" s="10">
        <f>IF(AND($F380&gt;I$10,$E380&gt;0),$D380/$E380,IF(I$10=$F380,$D380-SUM($G380:G380),0))</f>
        <v>83389.410939295034</v>
      </c>
      <c r="J380" s="10">
        <f>IF(AND($F380&gt;J$10,$E380&gt;0),$D380/$E380,IF(J$10=$F380,$D380-SUM($G380:I380),0))</f>
        <v>83389.410939295034</v>
      </c>
      <c r="K380" s="10">
        <f>IF(AND($F380&gt;K$10,$E380&gt;0),$D380/$E380,IF(K$10=$F380,$D380-SUM($G380:J380),0))</f>
        <v>83389.410939295034</v>
      </c>
      <c r="L380" s="10">
        <f>IF(AND($F380&gt;L$10,$E380&gt;0),$D380/$E380,IF(L$10=$F380,$D380-SUM($G380:K380),0))</f>
        <v>83389.410939295034</v>
      </c>
      <c r="M380" s="10">
        <f>IF(AND($F380&gt;M$10,$E380&gt;0),$D380/$E380,IF(M$10=$F380,$D380-SUM($G380:L380),0))</f>
        <v>83389.410939295034</v>
      </c>
      <c r="N380" s="2"/>
      <c r="O380" s="10">
        <f>I380*PRODUCT($O$17:O$17)</f>
        <v>84139.91563774868</v>
      </c>
      <c r="P380" s="10">
        <f>J380*PRODUCT($O$17:P$17)</f>
        <v>84897.174878488411</v>
      </c>
      <c r="Q380" s="10">
        <f>K380*PRODUCT($O$17:Q$17)</f>
        <v>85661.249452394797</v>
      </c>
      <c r="R380" s="10">
        <f>L380*PRODUCT($O$17:R$17)</f>
        <v>86432.200697466324</v>
      </c>
      <c r="S380" s="10">
        <f>M380*PRODUCT($O$17:S$17)</f>
        <v>87210.09050374353</v>
      </c>
      <c r="T380" s="2"/>
      <c r="U380" s="10">
        <f t="shared" si="35"/>
        <v>3912506.0771553139</v>
      </c>
      <c r="V380" s="10">
        <f t="shared" si="39"/>
        <v>3862821.456971223</v>
      </c>
      <c r="W380" s="10">
        <f t="shared" si="39"/>
        <v>3811925.6006315686</v>
      </c>
      <c r="X380" s="10">
        <f t="shared" si="39"/>
        <v>3759800.730339786</v>
      </c>
      <c r="Y380" s="10">
        <f t="shared" si="39"/>
        <v>3706428.8464091006</v>
      </c>
    </row>
    <row r="381" spans="1:25" s="5" customFormat="1" x14ac:dyDescent="0.2">
      <c r="A381" s="2"/>
      <c r="B381" s="30">
        <f>'3) Input geactiveerde inflatie'!B368</f>
        <v>356</v>
      </c>
      <c r="C381" s="30">
        <f>'3) Input geactiveerde inflatie'!D368</f>
        <v>3338329.0002198517</v>
      </c>
      <c r="D381" s="10">
        <f t="shared" si="36"/>
        <v>1669164.5001099259</v>
      </c>
      <c r="E381" s="40">
        <f>'3) Input geactiveerde inflatie'!E368</f>
        <v>37.5</v>
      </c>
      <c r="F381" s="52">
        <f>'3) Input geactiveerde inflatie'!F368</f>
        <v>2059</v>
      </c>
      <c r="G381" s="2"/>
      <c r="H381" s="54"/>
      <c r="I381" s="10">
        <f>IF(AND($F381&gt;I$10,$E381&gt;0),$D381/$E381,IF(I$10=$F381,$D381-SUM($G381:G381),0))</f>
        <v>44511.053336264689</v>
      </c>
      <c r="J381" s="10">
        <f>IF(AND($F381&gt;J$10,$E381&gt;0),$D381/$E381,IF(J$10=$F381,$D381-SUM($G381:I381),0))</f>
        <v>44511.053336264689</v>
      </c>
      <c r="K381" s="10">
        <f>IF(AND($F381&gt;K$10,$E381&gt;0),$D381/$E381,IF(K$10=$F381,$D381-SUM($G381:J381),0))</f>
        <v>44511.053336264689</v>
      </c>
      <c r="L381" s="10">
        <f>IF(AND($F381&gt;L$10,$E381&gt;0),$D381/$E381,IF(L$10=$F381,$D381-SUM($G381:K381),0))</f>
        <v>44511.053336264689</v>
      </c>
      <c r="M381" s="10">
        <f>IF(AND($F381&gt;M$10,$E381&gt;0),$D381/$E381,IF(M$10=$F381,$D381-SUM($G381:L381),0))</f>
        <v>44511.053336264689</v>
      </c>
      <c r="N381" s="2"/>
      <c r="O381" s="10">
        <f>I381*PRODUCT($O$17:O$17)</f>
        <v>44911.652816291069</v>
      </c>
      <c r="P381" s="10">
        <f>J381*PRODUCT($O$17:P$17)</f>
        <v>45315.857691637684</v>
      </c>
      <c r="Q381" s="10">
        <f>K381*PRODUCT($O$17:Q$17)</f>
        <v>45723.70041086241</v>
      </c>
      <c r="R381" s="10">
        <f>L381*PRODUCT($O$17:R$17)</f>
        <v>46135.213714560166</v>
      </c>
      <c r="S381" s="10">
        <f>M381*PRODUCT($O$17:S$17)</f>
        <v>46550.430637991209</v>
      </c>
      <c r="T381" s="2"/>
      <c r="U381" s="10">
        <f t="shared" si="35"/>
        <v>1639275.327794624</v>
      </c>
      <c r="V381" s="10">
        <f t="shared" si="39"/>
        <v>1608712.9480531379</v>
      </c>
      <c r="W381" s="10">
        <f t="shared" si="39"/>
        <v>1577467.6641747535</v>
      </c>
      <c r="X381" s="10">
        <f t="shared" si="39"/>
        <v>1545529.6594377658</v>
      </c>
      <c r="Y381" s="10">
        <f t="shared" si="39"/>
        <v>1512888.9957347142</v>
      </c>
    </row>
    <row r="382" spans="1:25" s="5" customFormat="1" x14ac:dyDescent="0.2">
      <c r="A382" s="2"/>
      <c r="B382" s="30">
        <f>'3) Input geactiveerde inflatie'!B369</f>
        <v>357</v>
      </c>
      <c r="C382" s="30">
        <f>'3) Input geactiveerde inflatie'!D369</f>
        <v>812534.45125064626</v>
      </c>
      <c r="D382" s="10">
        <f t="shared" si="36"/>
        <v>406267.22562532313</v>
      </c>
      <c r="E382" s="40">
        <f>'3) Input geactiveerde inflatie'!E369</f>
        <v>22.5</v>
      </c>
      <c r="F382" s="52">
        <f>'3) Input geactiveerde inflatie'!F369</f>
        <v>2044</v>
      </c>
      <c r="G382" s="2"/>
      <c r="H382" s="54"/>
      <c r="I382" s="10">
        <f>IF(AND($F382&gt;I$10,$E382&gt;0),$D382/$E382,IF(I$10=$F382,$D382-SUM($G382:G382),0))</f>
        <v>18056.321138903251</v>
      </c>
      <c r="J382" s="10">
        <f>IF(AND($F382&gt;J$10,$E382&gt;0),$D382/$E382,IF(J$10=$F382,$D382-SUM($G382:I382),0))</f>
        <v>18056.321138903251</v>
      </c>
      <c r="K382" s="10">
        <f>IF(AND($F382&gt;K$10,$E382&gt;0),$D382/$E382,IF(K$10=$F382,$D382-SUM($G382:J382),0))</f>
        <v>18056.321138903251</v>
      </c>
      <c r="L382" s="10">
        <f>IF(AND($F382&gt;L$10,$E382&gt;0),$D382/$E382,IF(L$10=$F382,$D382-SUM($G382:K382),0))</f>
        <v>18056.321138903251</v>
      </c>
      <c r="M382" s="10">
        <f>IF(AND($F382&gt;M$10,$E382&gt;0),$D382/$E382,IF(M$10=$F382,$D382-SUM($G382:L382),0))</f>
        <v>18056.321138903251</v>
      </c>
      <c r="N382" s="2"/>
      <c r="O382" s="10">
        <f>I382*PRODUCT($O$17:O$17)</f>
        <v>18218.828029153377</v>
      </c>
      <c r="P382" s="10">
        <f>J382*PRODUCT($O$17:P$17)</f>
        <v>18382.797481415757</v>
      </c>
      <c r="Q382" s="10">
        <f>K382*PRODUCT($O$17:Q$17)</f>
        <v>18548.242658748495</v>
      </c>
      <c r="R382" s="10">
        <f>L382*PRODUCT($O$17:R$17)</f>
        <v>18715.176842677229</v>
      </c>
      <c r="S382" s="10">
        <f>M382*PRODUCT($O$17:S$17)</f>
        <v>18883.613434261322</v>
      </c>
      <c r="T382" s="2"/>
      <c r="U382" s="10">
        <f t="shared" si="35"/>
        <v>391704.80262679758</v>
      </c>
      <c r="V382" s="10">
        <f t="shared" si="39"/>
        <v>376847.34836902301</v>
      </c>
      <c r="W382" s="10">
        <f t="shared" si="39"/>
        <v>361690.73184559564</v>
      </c>
      <c r="X382" s="10">
        <f t="shared" si="39"/>
        <v>346230.77158952871</v>
      </c>
      <c r="Y382" s="10">
        <f t="shared" si="39"/>
        <v>330463.23509957315</v>
      </c>
    </row>
    <row r="383" spans="1:25" s="5" customFormat="1" x14ac:dyDescent="0.2">
      <c r="A383" s="2"/>
      <c r="B383" s="30">
        <f>'3) Input geactiveerde inflatie'!B370</f>
        <v>358</v>
      </c>
      <c r="C383" s="30">
        <f>'3) Input geactiveerde inflatie'!D370</f>
        <v>81503.775988478912</v>
      </c>
      <c r="D383" s="10">
        <f t="shared" si="36"/>
        <v>40751.887994239456</v>
      </c>
      <c r="E383" s="40">
        <f>'3) Input geactiveerde inflatie'!E370</f>
        <v>7.5</v>
      </c>
      <c r="F383" s="52">
        <f>'3) Input geactiveerde inflatie'!F370</f>
        <v>2029</v>
      </c>
      <c r="G383" s="2"/>
      <c r="H383" s="54"/>
      <c r="I383" s="10">
        <f>IF(AND($F383&gt;I$10,$E383&gt;0),$D383/$E383,IF(I$10=$F383,$D383-SUM($G383:G383),0))</f>
        <v>5433.5850658985937</v>
      </c>
      <c r="J383" s="10">
        <f>IF(AND($F383&gt;J$10,$E383&gt;0),$D383/$E383,IF(J$10=$F383,$D383-SUM($G383:I383),0))</f>
        <v>5433.5850658985937</v>
      </c>
      <c r="K383" s="10">
        <f>IF(AND($F383&gt;K$10,$E383&gt;0),$D383/$E383,IF(K$10=$F383,$D383-SUM($G383:J383),0))</f>
        <v>5433.5850658985937</v>
      </c>
      <c r="L383" s="10">
        <f>IF(AND($F383&gt;L$10,$E383&gt;0),$D383/$E383,IF(L$10=$F383,$D383-SUM($G383:K383),0))</f>
        <v>5433.5850658985937</v>
      </c>
      <c r="M383" s="10">
        <f>IF(AND($F383&gt;M$10,$E383&gt;0),$D383/$E383,IF(M$10=$F383,$D383-SUM($G383:L383),0))</f>
        <v>5433.5850658985937</v>
      </c>
      <c r="N383" s="2"/>
      <c r="O383" s="10">
        <f>I383*PRODUCT($O$17:O$17)</f>
        <v>5482.4873314916804</v>
      </c>
      <c r="P383" s="10">
        <f>J383*PRODUCT($O$17:P$17)</f>
        <v>5531.8297174751051</v>
      </c>
      <c r="Q383" s="10">
        <f>K383*PRODUCT($O$17:Q$17)</f>
        <v>5581.6161849323798</v>
      </c>
      <c r="R383" s="10">
        <f>L383*PRODUCT($O$17:R$17)</f>
        <v>5631.8507305967705</v>
      </c>
      <c r="S383" s="10">
        <f>M383*PRODUCT($O$17:S$17)</f>
        <v>5682.5373871721413</v>
      </c>
      <c r="T383" s="2"/>
      <c r="U383" s="10">
        <f t="shared" si="35"/>
        <v>35636.167654695921</v>
      </c>
      <c r="V383" s="10">
        <f t="shared" si="39"/>
        <v>30425.063446113076</v>
      </c>
      <c r="W383" s="10">
        <f t="shared" si="39"/>
        <v>25117.272832195711</v>
      </c>
      <c r="X383" s="10">
        <f t="shared" si="39"/>
        <v>19711.4775570887</v>
      </c>
      <c r="Y383" s="10">
        <f t="shared" si="39"/>
        <v>14206.343467930354</v>
      </c>
    </row>
    <row r="384" spans="1:25" s="5" customFormat="1" x14ac:dyDescent="0.2">
      <c r="A384" s="2"/>
      <c r="B384" s="30">
        <f>'3) Input geactiveerde inflatie'!B371</f>
        <v>359</v>
      </c>
      <c r="C384" s="30">
        <f>'3) Input geactiveerde inflatie'!D371</f>
        <v>262726.12040214613</v>
      </c>
      <c r="D384" s="10">
        <f t="shared" si="36"/>
        <v>131363.06020107307</v>
      </c>
      <c r="E384" s="40">
        <f>'3) Input geactiveerde inflatie'!E371</f>
        <v>2.5</v>
      </c>
      <c r="F384" s="52">
        <f>'3) Input geactiveerde inflatie'!F371</f>
        <v>2024</v>
      </c>
      <c r="G384" s="2"/>
      <c r="H384" s="54"/>
      <c r="I384" s="10">
        <f>IF(AND($F384&gt;I$10,$E384&gt;0),$D384/$E384,IF(I$10=$F384,$D384-SUM($G384:G384),0))</f>
        <v>52545.224080429223</v>
      </c>
      <c r="J384" s="10">
        <f>IF(AND($F384&gt;J$10,$E384&gt;0),$D384/$E384,IF(J$10=$F384,$D384-SUM($G384:I384),0))</f>
        <v>52545.224080429223</v>
      </c>
      <c r="K384" s="10">
        <f>IF(AND($F384&gt;K$10,$E384&gt;0),$D384/$E384,IF(K$10=$F384,$D384-SUM($G384:J384),0))</f>
        <v>26272.612040214619</v>
      </c>
      <c r="L384" s="10">
        <f>IF(AND($F384&gt;L$10,$E384&gt;0),$D384/$E384,IF(L$10=$F384,$D384-SUM($G384:K384),0))</f>
        <v>0</v>
      </c>
      <c r="M384" s="10">
        <f>IF(AND($F384&gt;M$10,$E384&gt;0),$D384/$E384,IF(M$10=$F384,$D384-SUM($G384:L384),0))</f>
        <v>0</v>
      </c>
      <c r="N384" s="2"/>
      <c r="O384" s="10">
        <f>I384*PRODUCT($O$17:O$17)</f>
        <v>53018.131097153084</v>
      </c>
      <c r="P384" s="10">
        <f>J384*PRODUCT($O$17:P$17)</f>
        <v>53495.294277027453</v>
      </c>
      <c r="Q384" s="10">
        <f>K384*PRODUCT($O$17:Q$17)</f>
        <v>26988.375962760354</v>
      </c>
      <c r="R384" s="10">
        <f>L384*PRODUCT($O$17:R$17)</f>
        <v>0</v>
      </c>
      <c r="S384" s="10">
        <f>M384*PRODUCT($O$17:S$17)</f>
        <v>0</v>
      </c>
      <c r="T384" s="2"/>
      <c r="U384" s="10">
        <f t="shared" si="35"/>
        <v>79527.196645729622</v>
      </c>
      <c r="V384" s="10">
        <f t="shared" si="39"/>
        <v>26747.647138513727</v>
      </c>
      <c r="W384" s="10">
        <f t="shared" si="39"/>
        <v>0</v>
      </c>
      <c r="X384" s="10">
        <f t="shared" si="39"/>
        <v>0</v>
      </c>
      <c r="Y384" s="10">
        <f t="shared" si="39"/>
        <v>0</v>
      </c>
    </row>
    <row r="385" spans="1:25" s="5" customFormat="1" x14ac:dyDescent="0.2">
      <c r="A385" s="2"/>
      <c r="B385" s="30">
        <f>'3) Input geactiveerde inflatie'!B372</f>
        <v>360</v>
      </c>
      <c r="C385" s="30">
        <f>'3) Input geactiveerde inflatie'!D372</f>
        <v>323361.24920169264</v>
      </c>
      <c r="D385" s="10">
        <f t="shared" si="36"/>
        <v>161680.62460084632</v>
      </c>
      <c r="E385" s="40">
        <f>'3) Input geactiveerde inflatie'!E372</f>
        <v>0</v>
      </c>
      <c r="F385" s="52">
        <f>'3) Input geactiveerde inflatie'!F372</f>
        <v>2019</v>
      </c>
      <c r="G385" s="2"/>
      <c r="H385" s="54"/>
      <c r="I385" s="10">
        <f>IF(AND($F385&gt;I$10,$E385&gt;0),$D385/$E385,IF(I$10=$F385,$D385-SUM($G385:G385),0))</f>
        <v>0</v>
      </c>
      <c r="J385" s="10">
        <f>IF(AND($F385&gt;J$10,$E385&gt;0),$D385/$E385,IF(J$10=$F385,$D385-SUM($G385:I385),0))</f>
        <v>0</v>
      </c>
      <c r="K385" s="10">
        <f>IF(AND($F385&gt;K$10,$E385&gt;0),$D385/$E385,IF(K$10=$F385,$D385-SUM($G385:J385),0))</f>
        <v>0</v>
      </c>
      <c r="L385" s="10">
        <f>IF(AND($F385&gt;L$10,$E385&gt;0),$D385/$E385,IF(L$10=$F385,$D385-SUM($G385:K385),0))</f>
        <v>0</v>
      </c>
      <c r="M385" s="10">
        <f>IF(AND($F385&gt;M$10,$E385&gt;0),$D385/$E385,IF(M$10=$F385,$D385-SUM($G385:L385),0))</f>
        <v>0</v>
      </c>
      <c r="N385" s="2"/>
      <c r="O385" s="10">
        <f>I385*PRODUCT($O$17:O$17)</f>
        <v>0</v>
      </c>
      <c r="P385" s="10">
        <f>J385*PRODUCT($O$17:P$17)</f>
        <v>0</v>
      </c>
      <c r="Q385" s="10">
        <f>K385*PRODUCT($O$17:Q$17)</f>
        <v>0</v>
      </c>
      <c r="R385" s="10">
        <f>L385*PRODUCT($O$17:R$17)</f>
        <v>0</v>
      </c>
      <c r="S385" s="10">
        <f>M385*PRODUCT($O$17:S$17)</f>
        <v>0</v>
      </c>
      <c r="T385" s="2"/>
      <c r="U385" s="10">
        <f t="shared" si="35"/>
        <v>163135.75022225393</v>
      </c>
      <c r="V385" s="10">
        <f t="shared" si="39"/>
        <v>164603.97197425421</v>
      </c>
      <c r="W385" s="10">
        <f t="shared" si="39"/>
        <v>166085.40772202247</v>
      </c>
      <c r="X385" s="10">
        <f t="shared" si="39"/>
        <v>167580.17639152065</v>
      </c>
      <c r="Y385" s="10">
        <f t="shared" si="39"/>
        <v>169088.39797904433</v>
      </c>
    </row>
    <row r="386" spans="1:25" s="5" customFormat="1" x14ac:dyDescent="0.2">
      <c r="A386" s="2"/>
      <c r="B386" s="30">
        <f>'3) Input geactiveerde inflatie'!B373</f>
        <v>361</v>
      </c>
      <c r="C386" s="30">
        <f>'3) Input geactiveerde inflatie'!D373</f>
        <v>9976175.9886987396</v>
      </c>
      <c r="D386" s="10">
        <f t="shared" si="36"/>
        <v>4988087.9943493698</v>
      </c>
      <c r="E386" s="40">
        <f>'3) Input geactiveerde inflatie'!E373</f>
        <v>7.1805543196153394</v>
      </c>
      <c r="F386" s="52">
        <f>'3) Input geactiveerde inflatie'!F373</f>
        <v>2029</v>
      </c>
      <c r="G386" s="2"/>
      <c r="H386" s="54"/>
      <c r="I386" s="10">
        <f>IF(AND($F386&gt;I$10,$E386&gt;0),$D386/$E386,IF(I$10=$F386,$D386-SUM($G386:G386),0))</f>
        <v>694666.1458605302</v>
      </c>
      <c r="J386" s="10">
        <f>IF(AND($F386&gt;J$10,$E386&gt;0),$D386/$E386,IF(J$10=$F386,$D386-SUM($G386:I386),0))</f>
        <v>694666.1458605302</v>
      </c>
      <c r="K386" s="10">
        <f>IF(AND($F386&gt;K$10,$E386&gt;0),$D386/$E386,IF(K$10=$F386,$D386-SUM($G386:J386),0))</f>
        <v>694666.1458605302</v>
      </c>
      <c r="L386" s="10">
        <f>IF(AND($F386&gt;L$10,$E386&gt;0),$D386/$E386,IF(L$10=$F386,$D386-SUM($G386:K386),0))</f>
        <v>694666.1458605302</v>
      </c>
      <c r="M386" s="10">
        <f>IF(AND($F386&gt;M$10,$E386&gt;0),$D386/$E386,IF(M$10=$F386,$D386-SUM($G386:L386),0))</f>
        <v>694666.1458605302</v>
      </c>
      <c r="N386" s="2"/>
      <c r="O386" s="10">
        <f>I386*PRODUCT($O$17:O$17)</f>
        <v>700918.14117327495</v>
      </c>
      <c r="P386" s="10">
        <f>J386*PRODUCT($O$17:P$17)</f>
        <v>707226.40444383433</v>
      </c>
      <c r="Q386" s="10">
        <f>K386*PRODUCT($O$17:Q$17)</f>
        <v>713591.44208382873</v>
      </c>
      <c r="R386" s="10">
        <f>L386*PRODUCT($O$17:R$17)</f>
        <v>720013.76506258303</v>
      </c>
      <c r="S386" s="10">
        <f>M386*PRODUCT($O$17:S$17)</f>
        <v>726493.88894814625</v>
      </c>
      <c r="T386" s="2"/>
      <c r="U386" s="10">
        <f t="shared" si="35"/>
        <v>4332062.6451252382</v>
      </c>
      <c r="V386" s="10">
        <f t="shared" si="39"/>
        <v>3663824.8044875306</v>
      </c>
      <c r="W386" s="10">
        <f t="shared" si="39"/>
        <v>2983207.7856440893</v>
      </c>
      <c r="X386" s="10">
        <f t="shared" si="39"/>
        <v>2290042.8906523027</v>
      </c>
      <c r="Y386" s="10">
        <f t="shared" si="39"/>
        <v>1584159.387720027</v>
      </c>
    </row>
    <row r="387" spans="1:25" s="5" customFormat="1" x14ac:dyDescent="0.2">
      <c r="A387" s="2"/>
      <c r="B387" s="30">
        <f>'3) Input geactiveerde inflatie'!B374</f>
        <v>362</v>
      </c>
      <c r="C387" s="30">
        <f>'3) Input geactiveerde inflatie'!D374</f>
        <v>1038674.4807508774</v>
      </c>
      <c r="D387" s="10">
        <f t="shared" si="36"/>
        <v>519337.24037543871</v>
      </c>
      <c r="E387" s="40">
        <f>'3) Input geactiveerde inflatie'!E374</f>
        <v>29.5</v>
      </c>
      <c r="F387" s="52">
        <f>'3) Input geactiveerde inflatie'!F374</f>
        <v>2051</v>
      </c>
      <c r="G387" s="2"/>
      <c r="H387" s="54"/>
      <c r="I387" s="10">
        <f>IF(AND($F387&gt;I$10,$E387&gt;0),$D387/$E387,IF(I$10=$F387,$D387-SUM($G387:G387),0))</f>
        <v>17604.652216116567</v>
      </c>
      <c r="J387" s="10">
        <f>IF(AND($F387&gt;J$10,$E387&gt;0),$D387/$E387,IF(J$10=$F387,$D387-SUM($G387:I387),0))</f>
        <v>17604.652216116567</v>
      </c>
      <c r="K387" s="10">
        <f>IF(AND($F387&gt;K$10,$E387&gt;0),$D387/$E387,IF(K$10=$F387,$D387-SUM($G387:J387),0))</f>
        <v>17604.652216116567</v>
      </c>
      <c r="L387" s="10">
        <f>IF(AND($F387&gt;L$10,$E387&gt;0),$D387/$E387,IF(L$10=$F387,$D387-SUM($G387:K387),0))</f>
        <v>17604.652216116567</v>
      </c>
      <c r="M387" s="10">
        <f>IF(AND($F387&gt;M$10,$E387&gt;0),$D387/$E387,IF(M$10=$F387,$D387-SUM($G387:L387),0))</f>
        <v>17604.652216116567</v>
      </c>
      <c r="N387" s="2"/>
      <c r="O387" s="10">
        <f>I387*PRODUCT($O$17:O$17)</f>
        <v>17763.094086061614</v>
      </c>
      <c r="P387" s="10">
        <f>J387*PRODUCT($O$17:P$17)</f>
        <v>17922.961932836166</v>
      </c>
      <c r="Q387" s="10">
        <f>K387*PRODUCT($O$17:Q$17)</f>
        <v>18084.268590231688</v>
      </c>
      <c r="R387" s="10">
        <f>L387*PRODUCT($O$17:R$17)</f>
        <v>18247.027007543773</v>
      </c>
      <c r="S387" s="10">
        <f>M387*PRODUCT($O$17:S$17)</f>
        <v>18411.250250611665</v>
      </c>
      <c r="T387" s="2"/>
      <c r="U387" s="10">
        <f t="shared" si="35"/>
        <v>506248.18145275593</v>
      </c>
      <c r="V387" s="10">
        <f t="shared" si="39"/>
        <v>492881.45315299451</v>
      </c>
      <c r="W387" s="10">
        <f t="shared" si="39"/>
        <v>479233.11764113978</v>
      </c>
      <c r="X387" s="10">
        <f t="shared" si="39"/>
        <v>465299.18869236624</v>
      </c>
      <c r="Y387" s="10">
        <f t="shared" si="39"/>
        <v>451075.63113998581</v>
      </c>
    </row>
    <row r="388" spans="1:25" s="5" customFormat="1" x14ac:dyDescent="0.2">
      <c r="A388" s="2"/>
      <c r="B388" s="30">
        <f>'3) Input geactiveerde inflatie'!B375</f>
        <v>363</v>
      </c>
      <c r="C388" s="30">
        <f>'3) Input geactiveerde inflatie'!D375</f>
        <v>411991.64644675702</v>
      </c>
      <c r="D388" s="10">
        <f t="shared" si="36"/>
        <v>205995.82322337851</v>
      </c>
      <c r="E388" s="40">
        <f>'3) Input geactiveerde inflatie'!E375</f>
        <v>19.5</v>
      </c>
      <c r="F388" s="52">
        <f>'3) Input geactiveerde inflatie'!F375</f>
        <v>2041</v>
      </c>
      <c r="G388" s="2"/>
      <c r="H388" s="54"/>
      <c r="I388" s="10">
        <f>IF(AND($F388&gt;I$10,$E388&gt;0),$D388/$E388,IF(I$10=$F388,$D388-SUM($G388:G388),0))</f>
        <v>10563.888370429668</v>
      </c>
      <c r="J388" s="10">
        <f>IF(AND($F388&gt;J$10,$E388&gt;0),$D388/$E388,IF(J$10=$F388,$D388-SUM($G388:I388),0))</f>
        <v>10563.888370429668</v>
      </c>
      <c r="K388" s="10">
        <f>IF(AND($F388&gt;K$10,$E388&gt;0),$D388/$E388,IF(K$10=$F388,$D388-SUM($G388:J388),0))</f>
        <v>10563.888370429668</v>
      </c>
      <c r="L388" s="10">
        <f>IF(AND($F388&gt;L$10,$E388&gt;0),$D388/$E388,IF(L$10=$F388,$D388-SUM($G388:K388),0))</f>
        <v>10563.888370429668</v>
      </c>
      <c r="M388" s="10">
        <f>IF(AND($F388&gt;M$10,$E388&gt;0),$D388/$E388,IF(M$10=$F388,$D388-SUM($G388:L388),0))</f>
        <v>10563.888370429668</v>
      </c>
      <c r="N388" s="2"/>
      <c r="O388" s="10">
        <f>I388*PRODUCT($O$17:O$17)</f>
        <v>10658.963365763533</v>
      </c>
      <c r="P388" s="10">
        <f>J388*PRODUCT($O$17:P$17)</f>
        <v>10754.894036055404</v>
      </c>
      <c r="Q388" s="10">
        <f>K388*PRODUCT($O$17:Q$17)</f>
        <v>10851.6880823799</v>
      </c>
      <c r="R388" s="10">
        <f>L388*PRODUCT($O$17:R$17)</f>
        <v>10949.353275121319</v>
      </c>
      <c r="S388" s="10">
        <f>M388*PRODUCT($O$17:S$17)</f>
        <v>11047.897454597411</v>
      </c>
      <c r="T388" s="2"/>
      <c r="U388" s="10">
        <f t="shared" si="35"/>
        <v>197190.82226662536</v>
      </c>
      <c r="V388" s="10">
        <f t="shared" si="39"/>
        <v>188210.64563096958</v>
      </c>
      <c r="W388" s="10">
        <f t="shared" si="39"/>
        <v>179052.8533592684</v>
      </c>
      <c r="X388" s="10">
        <f t="shared" si="39"/>
        <v>169714.97576438048</v>
      </c>
      <c r="Y388" s="10">
        <f t="shared" si="39"/>
        <v>160194.51309166249</v>
      </c>
    </row>
    <row r="389" spans="1:25" s="5" customFormat="1" x14ac:dyDescent="0.2">
      <c r="A389" s="2"/>
      <c r="B389" s="30">
        <f>'3) Input geactiveerde inflatie'!B376</f>
        <v>364</v>
      </c>
      <c r="C389" s="30">
        <f>'3) Input geactiveerde inflatie'!D376</f>
        <v>278.83424460510525</v>
      </c>
      <c r="D389" s="10">
        <f t="shared" si="36"/>
        <v>139.41712230255263</v>
      </c>
      <c r="E389" s="40">
        <f>'3) Input geactiveerde inflatie'!E376</f>
        <v>9.5</v>
      </c>
      <c r="F389" s="52">
        <f>'3) Input geactiveerde inflatie'!F376</f>
        <v>2031</v>
      </c>
      <c r="G389" s="2"/>
      <c r="H389" s="54"/>
      <c r="I389" s="10">
        <f>IF(AND($F389&gt;I$10,$E389&gt;0),$D389/$E389,IF(I$10=$F389,$D389-SUM($G389:G389),0))</f>
        <v>14.675486558163435</v>
      </c>
      <c r="J389" s="10">
        <f>IF(AND($F389&gt;J$10,$E389&gt;0),$D389/$E389,IF(J$10=$F389,$D389-SUM($G389:I389),0))</f>
        <v>14.675486558163435</v>
      </c>
      <c r="K389" s="10">
        <f>IF(AND($F389&gt;K$10,$E389&gt;0),$D389/$E389,IF(K$10=$F389,$D389-SUM($G389:J389),0))</f>
        <v>14.675486558163435</v>
      </c>
      <c r="L389" s="10">
        <f>IF(AND($F389&gt;L$10,$E389&gt;0),$D389/$E389,IF(L$10=$F389,$D389-SUM($G389:K389),0))</f>
        <v>14.675486558163435</v>
      </c>
      <c r="M389" s="10">
        <f>IF(AND($F389&gt;M$10,$E389&gt;0),$D389/$E389,IF(M$10=$F389,$D389-SUM($G389:L389),0))</f>
        <v>14.675486558163435</v>
      </c>
      <c r="N389" s="2"/>
      <c r="O389" s="10">
        <f>I389*PRODUCT($O$17:O$17)</f>
        <v>14.807565937186904</v>
      </c>
      <c r="P389" s="10">
        <f>J389*PRODUCT($O$17:P$17)</f>
        <v>14.940834030621584</v>
      </c>
      <c r="Q389" s="10">
        <f>K389*PRODUCT($O$17:Q$17)</f>
        <v>15.075301536897177</v>
      </c>
      <c r="R389" s="10">
        <f>L389*PRODUCT($O$17:R$17)</f>
        <v>15.210979250729249</v>
      </c>
      <c r="S389" s="10">
        <f>M389*PRODUCT($O$17:S$17)</f>
        <v>15.347878063985812</v>
      </c>
      <c r="T389" s="2"/>
      <c r="U389" s="10">
        <f t="shared" si="35"/>
        <v>125.86431046608867</v>
      </c>
      <c r="V389" s="10">
        <f t="shared" si="39"/>
        <v>112.05625522966187</v>
      </c>
      <c r="W389" s="10">
        <f t="shared" si="39"/>
        <v>97.989459989831644</v>
      </c>
      <c r="X389" s="10">
        <f t="shared" si="39"/>
        <v>83.66038587901086</v>
      </c>
      <c r="Y389" s="10">
        <f t="shared" si="39"/>
        <v>69.065451287936128</v>
      </c>
    </row>
    <row r="390" spans="1:25" s="5" customFormat="1" x14ac:dyDescent="0.2">
      <c r="A390" s="2"/>
      <c r="B390" s="30">
        <f>'3) Input geactiveerde inflatie'!B377</f>
        <v>365</v>
      </c>
      <c r="C390" s="30">
        <f>'3) Input geactiveerde inflatie'!D377</f>
        <v>2920.8174642913127</v>
      </c>
      <c r="D390" s="10">
        <f t="shared" si="36"/>
        <v>1460.4087321456564</v>
      </c>
      <c r="E390" s="40">
        <f>'3) Input geactiveerde inflatie'!E377</f>
        <v>4.5</v>
      </c>
      <c r="F390" s="52">
        <f>'3) Input geactiveerde inflatie'!F377</f>
        <v>2026</v>
      </c>
      <c r="G390" s="2"/>
      <c r="H390" s="54"/>
      <c r="I390" s="10">
        <f>IF(AND($F390&gt;I$10,$E390&gt;0),$D390/$E390,IF(I$10=$F390,$D390-SUM($G390:G390),0))</f>
        <v>324.53527381014584</v>
      </c>
      <c r="J390" s="10">
        <f>IF(AND($F390&gt;J$10,$E390&gt;0),$D390/$E390,IF(J$10=$F390,$D390-SUM($G390:I390),0))</f>
        <v>324.53527381014584</v>
      </c>
      <c r="K390" s="10">
        <f>IF(AND($F390&gt;K$10,$E390&gt;0),$D390/$E390,IF(K$10=$F390,$D390-SUM($G390:J390),0))</f>
        <v>324.53527381014584</v>
      </c>
      <c r="L390" s="10">
        <f>IF(AND($F390&gt;L$10,$E390&gt;0),$D390/$E390,IF(L$10=$F390,$D390-SUM($G390:K390),0))</f>
        <v>324.53527381014584</v>
      </c>
      <c r="M390" s="10">
        <f>IF(AND($F390&gt;M$10,$E390&gt;0),$D390/$E390,IF(M$10=$F390,$D390-SUM($G390:L390),0))</f>
        <v>162.267636905073</v>
      </c>
      <c r="N390" s="2"/>
      <c r="O390" s="10">
        <f>I390*PRODUCT($O$17:O$17)</f>
        <v>327.45609127443714</v>
      </c>
      <c r="P390" s="10">
        <f>J390*PRODUCT($O$17:P$17)</f>
        <v>330.40319609590699</v>
      </c>
      <c r="Q390" s="10">
        <f>K390*PRODUCT($O$17:Q$17)</f>
        <v>333.37682486077011</v>
      </c>
      <c r="R390" s="10">
        <f>L390*PRODUCT($O$17:R$17)</f>
        <v>336.37721628451698</v>
      </c>
      <c r="S390" s="10">
        <f>M390*PRODUCT($O$17:S$17)</f>
        <v>169.7023056155389</v>
      </c>
      <c r="T390" s="2"/>
      <c r="U390" s="10">
        <f t="shared" si="35"/>
        <v>1146.0963194605301</v>
      </c>
      <c r="V390" s="10">
        <f t="shared" si="39"/>
        <v>826.00799023976776</v>
      </c>
      <c r="W390" s="10">
        <f t="shared" si="39"/>
        <v>500.06523729115548</v>
      </c>
      <c r="X390" s="10">
        <f t="shared" si="39"/>
        <v>168.18860814225883</v>
      </c>
      <c r="Y390" s="10">
        <f t="shared" si="39"/>
        <v>2.2737367544323206E-13</v>
      </c>
    </row>
    <row r="391" spans="1:25" s="5" customFormat="1" x14ac:dyDescent="0.2">
      <c r="A391" s="2"/>
      <c r="B391" s="30">
        <f>'3) Input geactiveerde inflatie'!B378</f>
        <v>366</v>
      </c>
      <c r="C391" s="30">
        <f>'3) Input geactiveerde inflatie'!D378</f>
        <v>1.4854682540132773E-12</v>
      </c>
      <c r="D391" s="10">
        <f t="shared" si="36"/>
        <v>7.4273412700663865E-13</v>
      </c>
      <c r="E391" s="40">
        <f>'3) Input geactiveerde inflatie'!E378</f>
        <v>0</v>
      </c>
      <c r="F391" s="52">
        <f>'3) Input geactiveerde inflatie'!F378</f>
        <v>2011</v>
      </c>
      <c r="G391" s="2"/>
      <c r="H391" s="54"/>
      <c r="I391" s="10">
        <f>IF(AND($F391&gt;I$10,$E391&gt;0),$D391/$E391,IF(I$10=$F391,$D391-SUM($G391:G391),0))</f>
        <v>0</v>
      </c>
      <c r="J391" s="10">
        <f>IF(AND($F391&gt;J$10,$E391&gt;0),$D391/$E391,IF(J$10=$F391,$D391-SUM($G391:I391),0))</f>
        <v>0</v>
      </c>
      <c r="K391" s="10">
        <f>IF(AND($F391&gt;K$10,$E391&gt;0),$D391/$E391,IF(K$10=$F391,$D391-SUM($G391:J391),0))</f>
        <v>0</v>
      </c>
      <c r="L391" s="10">
        <f>IF(AND($F391&gt;L$10,$E391&gt;0),$D391/$E391,IF(L$10=$F391,$D391-SUM($G391:K391),0))</f>
        <v>0</v>
      </c>
      <c r="M391" s="10">
        <f>IF(AND($F391&gt;M$10,$E391&gt;0),$D391/$E391,IF(M$10=$F391,$D391-SUM($G391:L391),0))</f>
        <v>0</v>
      </c>
      <c r="N391" s="2"/>
      <c r="O391" s="10">
        <f>I391*PRODUCT($O$17:O$17)</f>
        <v>0</v>
      </c>
      <c r="P391" s="10">
        <f>J391*PRODUCT($O$17:P$17)</f>
        <v>0</v>
      </c>
      <c r="Q391" s="10">
        <f>K391*PRODUCT($O$17:Q$17)</f>
        <v>0</v>
      </c>
      <c r="R391" s="10">
        <f>L391*PRODUCT($O$17:R$17)</f>
        <v>0</v>
      </c>
      <c r="S391" s="10">
        <f>M391*PRODUCT($O$17:S$17)</f>
        <v>0</v>
      </c>
      <c r="T391" s="2"/>
      <c r="U391" s="10">
        <f t="shared" si="35"/>
        <v>7.4941873414969832E-13</v>
      </c>
      <c r="V391" s="10">
        <f t="shared" si="39"/>
        <v>7.5616350275704557E-13</v>
      </c>
      <c r="W391" s="10">
        <f t="shared" si="39"/>
        <v>7.6296897428185894E-13</v>
      </c>
      <c r="X391" s="10">
        <f t="shared" si="39"/>
        <v>7.6983569505039559E-13</v>
      </c>
      <c r="Y391" s="10">
        <f t="shared" si="39"/>
        <v>7.7676421630584903E-13</v>
      </c>
    </row>
    <row r="392" spans="1:25" s="5" customFormat="1" x14ac:dyDescent="0.2">
      <c r="A392" s="2"/>
      <c r="B392" s="30">
        <f>'3) Input geactiveerde inflatie'!B379</f>
        <v>367</v>
      </c>
      <c r="C392" s="30">
        <f>'3) Input geactiveerde inflatie'!D379</f>
        <v>636432.63732920215</v>
      </c>
      <c r="D392" s="10">
        <f t="shared" si="36"/>
        <v>318216.31866460107</v>
      </c>
      <c r="E392" s="40">
        <f>'3) Input geactiveerde inflatie'!E379</f>
        <v>30.5</v>
      </c>
      <c r="F392" s="52">
        <f>'3) Input geactiveerde inflatie'!F379</f>
        <v>2052</v>
      </c>
      <c r="G392" s="2"/>
      <c r="H392" s="54"/>
      <c r="I392" s="10">
        <f>IF(AND($F392&gt;I$10,$E392&gt;0),$D392/$E392,IF(I$10=$F392,$D392-SUM($G392:G392),0))</f>
        <v>10433.321923429543</v>
      </c>
      <c r="J392" s="10">
        <f>IF(AND($F392&gt;J$10,$E392&gt;0),$D392/$E392,IF(J$10=$F392,$D392-SUM($G392:I392),0))</f>
        <v>10433.321923429543</v>
      </c>
      <c r="K392" s="10">
        <f>IF(AND($F392&gt;K$10,$E392&gt;0),$D392/$E392,IF(K$10=$F392,$D392-SUM($G392:J392),0))</f>
        <v>10433.321923429543</v>
      </c>
      <c r="L392" s="10">
        <f>IF(AND($F392&gt;L$10,$E392&gt;0),$D392/$E392,IF(L$10=$F392,$D392-SUM($G392:K392),0))</f>
        <v>10433.321923429543</v>
      </c>
      <c r="M392" s="10">
        <f>IF(AND($F392&gt;M$10,$E392&gt;0),$D392/$E392,IF(M$10=$F392,$D392-SUM($G392:L392),0))</f>
        <v>10433.321923429543</v>
      </c>
      <c r="N392" s="2"/>
      <c r="O392" s="10">
        <f>I392*PRODUCT($O$17:O$17)</f>
        <v>10527.221820740408</v>
      </c>
      <c r="P392" s="10">
        <f>J392*PRODUCT($O$17:P$17)</f>
        <v>10621.96681712707</v>
      </c>
      <c r="Q392" s="10">
        <f>K392*PRODUCT($O$17:Q$17)</f>
        <v>10717.564518481213</v>
      </c>
      <c r="R392" s="10">
        <f>L392*PRODUCT($O$17:R$17)</f>
        <v>10814.022599147542</v>
      </c>
      <c r="S392" s="10">
        <f>M392*PRODUCT($O$17:S$17)</f>
        <v>10911.348802539869</v>
      </c>
      <c r="T392" s="2"/>
      <c r="U392" s="10">
        <f t="shared" si="35"/>
        <v>310553.04371184204</v>
      </c>
      <c r="V392" s="10">
        <f t="shared" si="39"/>
        <v>302726.05428812152</v>
      </c>
      <c r="W392" s="10">
        <f t="shared" si="39"/>
        <v>294733.02425823337</v>
      </c>
      <c r="X392" s="10">
        <f t="shared" si="39"/>
        <v>286571.59887740994</v>
      </c>
      <c r="Y392" s="10">
        <f t="shared" si="39"/>
        <v>278239.39446476672</v>
      </c>
    </row>
    <row r="393" spans="1:25" s="5" customFormat="1" x14ac:dyDescent="0.2">
      <c r="A393" s="2"/>
      <c r="B393" s="30">
        <f>'3) Input geactiveerde inflatie'!B380</f>
        <v>368</v>
      </c>
      <c r="C393" s="30">
        <f>'3) Input geactiveerde inflatie'!D380</f>
        <v>362162.17649274645</v>
      </c>
      <c r="D393" s="10">
        <f t="shared" si="36"/>
        <v>181081.08824637323</v>
      </c>
      <c r="E393" s="40">
        <f>'3) Input geactiveerde inflatie'!E380</f>
        <v>20.5</v>
      </c>
      <c r="F393" s="52">
        <f>'3) Input geactiveerde inflatie'!F380</f>
        <v>2042</v>
      </c>
      <c r="G393" s="2"/>
      <c r="H393" s="54"/>
      <c r="I393" s="10">
        <f>IF(AND($F393&gt;I$10,$E393&gt;0),$D393/$E393,IF(I$10=$F393,$D393-SUM($G393:G393),0))</f>
        <v>8833.2238168962558</v>
      </c>
      <c r="J393" s="10">
        <f>IF(AND($F393&gt;J$10,$E393&gt;0),$D393/$E393,IF(J$10=$F393,$D393-SUM($G393:I393),0))</f>
        <v>8833.2238168962558</v>
      </c>
      <c r="K393" s="10">
        <f>IF(AND($F393&gt;K$10,$E393&gt;0),$D393/$E393,IF(K$10=$F393,$D393-SUM($G393:J393),0))</f>
        <v>8833.2238168962558</v>
      </c>
      <c r="L393" s="10">
        <f>IF(AND($F393&gt;L$10,$E393&gt;0),$D393/$E393,IF(L$10=$F393,$D393-SUM($G393:K393),0))</f>
        <v>8833.2238168962558</v>
      </c>
      <c r="M393" s="10">
        <f>IF(AND($F393&gt;M$10,$E393&gt;0),$D393/$E393,IF(M$10=$F393,$D393-SUM($G393:L393),0))</f>
        <v>8833.2238168962558</v>
      </c>
      <c r="N393" s="2"/>
      <c r="O393" s="10">
        <f>I393*PRODUCT($O$17:O$17)</f>
        <v>8912.7228312483221</v>
      </c>
      <c r="P393" s="10">
        <f>J393*PRODUCT($O$17:P$17)</f>
        <v>8992.9373367295557</v>
      </c>
      <c r="Q393" s="10">
        <f>K393*PRODUCT($O$17:Q$17)</f>
        <v>9073.8737727601201</v>
      </c>
      <c r="R393" s="10">
        <f>L393*PRODUCT($O$17:R$17)</f>
        <v>9155.5386367149586</v>
      </c>
      <c r="S393" s="10">
        <f>M393*PRODUCT($O$17:S$17)</f>
        <v>9237.9384844453925</v>
      </c>
      <c r="T393" s="2"/>
      <c r="U393" s="10">
        <f t="shared" si="35"/>
        <v>173798.09520934222</v>
      </c>
      <c r="V393" s="10">
        <f t="shared" si="39"/>
        <v>166369.34072949673</v>
      </c>
      <c r="W393" s="10">
        <f t="shared" si="39"/>
        <v>158792.79102330207</v>
      </c>
      <c r="X393" s="10">
        <f t="shared" si="39"/>
        <v>151066.38750579683</v>
      </c>
      <c r="Y393" s="10">
        <f t="shared" si="39"/>
        <v>143188.04650890359</v>
      </c>
    </row>
    <row r="394" spans="1:25" s="5" customFormat="1" x14ac:dyDescent="0.2">
      <c r="A394" s="2"/>
      <c r="B394" s="30">
        <f>'3) Input geactiveerde inflatie'!B381</f>
        <v>369</v>
      </c>
      <c r="C394" s="30">
        <f>'3) Input geactiveerde inflatie'!D381</f>
        <v>2184.9519432717898</v>
      </c>
      <c r="D394" s="10">
        <f t="shared" si="36"/>
        <v>1092.4759716358949</v>
      </c>
      <c r="E394" s="40">
        <f>'3) Input geactiveerde inflatie'!E381</f>
        <v>10.5</v>
      </c>
      <c r="F394" s="52">
        <f>'3) Input geactiveerde inflatie'!F381</f>
        <v>2032</v>
      </c>
      <c r="G394" s="2"/>
      <c r="H394" s="54"/>
      <c r="I394" s="10">
        <f>IF(AND($F394&gt;I$10,$E394&gt;0),$D394/$E394,IF(I$10=$F394,$D394-SUM($G394:G394),0))</f>
        <v>104.04533063198998</v>
      </c>
      <c r="J394" s="10">
        <f>IF(AND($F394&gt;J$10,$E394&gt;0),$D394/$E394,IF(J$10=$F394,$D394-SUM($G394:I394),0))</f>
        <v>104.04533063198998</v>
      </c>
      <c r="K394" s="10">
        <f>IF(AND($F394&gt;K$10,$E394&gt;0),$D394/$E394,IF(K$10=$F394,$D394-SUM($G394:J394),0))</f>
        <v>104.04533063198998</v>
      </c>
      <c r="L394" s="10">
        <f>IF(AND($F394&gt;L$10,$E394&gt;0),$D394/$E394,IF(L$10=$F394,$D394-SUM($G394:K394),0))</f>
        <v>104.04533063198998</v>
      </c>
      <c r="M394" s="10">
        <f>IF(AND($F394&gt;M$10,$E394&gt;0),$D394/$E394,IF(M$10=$F394,$D394-SUM($G394:L394),0))</f>
        <v>104.04533063198998</v>
      </c>
      <c r="N394" s="2"/>
      <c r="O394" s="10">
        <f>I394*PRODUCT($O$17:O$17)</f>
        <v>104.98173860767788</v>
      </c>
      <c r="P394" s="10">
        <f>J394*PRODUCT($O$17:P$17)</f>
        <v>105.92657425514697</v>
      </c>
      <c r="Q394" s="10">
        <f>K394*PRODUCT($O$17:Q$17)</f>
        <v>106.87991342344327</v>
      </c>
      <c r="R394" s="10">
        <f>L394*PRODUCT($O$17:R$17)</f>
        <v>107.84183264425425</v>
      </c>
      <c r="S394" s="10">
        <f>M394*PRODUCT($O$17:S$17)</f>
        <v>108.81240913805253</v>
      </c>
      <c r="T394" s="2"/>
      <c r="U394" s="10">
        <f t="shared" si="35"/>
        <v>997.32651677293984</v>
      </c>
      <c r="V394" s="10">
        <f t="shared" si="39"/>
        <v>900.37588116874917</v>
      </c>
      <c r="W394" s="10">
        <f t="shared" si="39"/>
        <v>801.59935067582455</v>
      </c>
      <c r="X394" s="10">
        <f t="shared" si="39"/>
        <v>700.97191218765261</v>
      </c>
      <c r="Y394" s="10">
        <f t="shared" si="39"/>
        <v>598.46825025928888</v>
      </c>
    </row>
    <row r="395" spans="1:25" s="5" customFormat="1" x14ac:dyDescent="0.2">
      <c r="A395" s="2"/>
      <c r="B395" s="30">
        <f>'3) Input geactiveerde inflatie'!B382</f>
        <v>370</v>
      </c>
      <c r="C395" s="30">
        <f>'3) Input geactiveerde inflatie'!D382</f>
        <v>810.24447616735324</v>
      </c>
      <c r="D395" s="10">
        <f t="shared" si="36"/>
        <v>405.12223808367662</v>
      </c>
      <c r="E395" s="40">
        <f>'3) Input geactiveerde inflatie'!E382</f>
        <v>5.5</v>
      </c>
      <c r="F395" s="52">
        <f>'3) Input geactiveerde inflatie'!F382</f>
        <v>2027</v>
      </c>
      <c r="G395" s="2"/>
      <c r="H395" s="54"/>
      <c r="I395" s="10">
        <f>IF(AND($F395&gt;I$10,$E395&gt;0),$D395/$E395,IF(I$10=$F395,$D395-SUM($G395:G395),0))</f>
        <v>73.658588742486657</v>
      </c>
      <c r="J395" s="10">
        <f>IF(AND($F395&gt;J$10,$E395&gt;0),$D395/$E395,IF(J$10=$F395,$D395-SUM($G395:I395),0))</f>
        <v>73.658588742486657</v>
      </c>
      <c r="K395" s="10">
        <f>IF(AND($F395&gt;K$10,$E395&gt;0),$D395/$E395,IF(K$10=$F395,$D395-SUM($G395:J395),0))</f>
        <v>73.658588742486657</v>
      </c>
      <c r="L395" s="10">
        <f>IF(AND($F395&gt;L$10,$E395&gt;0),$D395/$E395,IF(L$10=$F395,$D395-SUM($G395:K395),0))</f>
        <v>73.658588742486657</v>
      </c>
      <c r="M395" s="10">
        <f>IF(AND($F395&gt;M$10,$E395&gt;0),$D395/$E395,IF(M$10=$F395,$D395-SUM($G395:L395),0))</f>
        <v>73.658588742486657</v>
      </c>
      <c r="N395" s="2"/>
      <c r="O395" s="10">
        <f>I395*PRODUCT($O$17:O$17)</f>
        <v>74.321516041169033</v>
      </c>
      <c r="P395" s="10">
        <f>J395*PRODUCT($O$17:P$17)</f>
        <v>74.990409685539547</v>
      </c>
      <c r="Q395" s="10">
        <f>K395*PRODUCT($O$17:Q$17)</f>
        <v>75.665323372709381</v>
      </c>
      <c r="R395" s="10">
        <f>L395*PRODUCT($O$17:R$17)</f>
        <v>76.346311283063756</v>
      </c>
      <c r="S395" s="10">
        <f>M395*PRODUCT($O$17:S$17)</f>
        <v>77.03342808461133</v>
      </c>
      <c r="T395" s="2"/>
      <c r="U395" s="10">
        <f t="shared" si="35"/>
        <v>334.4468221852606</v>
      </c>
      <c r="V395" s="10">
        <f t="shared" ref="V395:Y410" si="40">U395*P$17-P395</f>
        <v>262.46643389938839</v>
      </c>
      <c r="W395" s="10">
        <f t="shared" si="40"/>
        <v>189.16330843177349</v>
      </c>
      <c r="X395" s="10">
        <f t="shared" si="40"/>
        <v>114.51946692459566</v>
      </c>
      <c r="Y395" s="10">
        <f t="shared" si="40"/>
        <v>38.516714042305679</v>
      </c>
    </row>
    <row r="396" spans="1:25" s="5" customFormat="1" x14ac:dyDescent="0.2">
      <c r="A396" s="2"/>
      <c r="B396" s="30">
        <f>'3) Input geactiveerde inflatie'!B383</f>
        <v>371</v>
      </c>
      <c r="C396" s="30">
        <f>'3) Input geactiveerde inflatie'!D383</f>
        <v>1.0170962985231244E-12</v>
      </c>
      <c r="D396" s="10">
        <f t="shared" si="36"/>
        <v>5.0854814926156221E-13</v>
      </c>
      <c r="E396" s="40">
        <f>'3) Input geactiveerde inflatie'!E383</f>
        <v>0</v>
      </c>
      <c r="F396" s="52">
        <f>'3) Input geactiveerde inflatie'!F383</f>
        <v>2012</v>
      </c>
      <c r="G396" s="2"/>
      <c r="H396" s="54"/>
      <c r="I396" s="10">
        <f>IF(AND($F396&gt;I$10,$E396&gt;0),$D396/$E396,IF(I$10=$F396,$D396-SUM($G396:G396),0))</f>
        <v>0</v>
      </c>
      <c r="J396" s="10">
        <f>IF(AND($F396&gt;J$10,$E396&gt;0),$D396/$E396,IF(J$10=$F396,$D396-SUM($G396:I396),0))</f>
        <v>0</v>
      </c>
      <c r="K396" s="10">
        <f>IF(AND($F396&gt;K$10,$E396&gt;0),$D396/$E396,IF(K$10=$F396,$D396-SUM($G396:J396),0))</f>
        <v>0</v>
      </c>
      <c r="L396" s="10">
        <f>IF(AND($F396&gt;L$10,$E396&gt;0),$D396/$E396,IF(L$10=$F396,$D396-SUM($G396:K396),0))</f>
        <v>0</v>
      </c>
      <c r="M396" s="10">
        <f>IF(AND($F396&gt;M$10,$E396&gt;0),$D396/$E396,IF(M$10=$F396,$D396-SUM($G396:L396),0))</f>
        <v>0</v>
      </c>
      <c r="N396" s="2"/>
      <c r="O396" s="10">
        <f>I396*PRODUCT($O$17:O$17)</f>
        <v>0</v>
      </c>
      <c r="P396" s="10">
        <f>J396*PRODUCT($O$17:P$17)</f>
        <v>0</v>
      </c>
      <c r="Q396" s="10">
        <f>K396*PRODUCT($O$17:Q$17)</f>
        <v>0</v>
      </c>
      <c r="R396" s="10">
        <f>L396*PRODUCT($O$17:R$17)</f>
        <v>0</v>
      </c>
      <c r="S396" s="10">
        <f>M396*PRODUCT($O$17:S$17)</f>
        <v>0</v>
      </c>
      <c r="T396" s="2"/>
      <c r="U396" s="10">
        <f t="shared" si="35"/>
        <v>5.1312508260491623E-13</v>
      </c>
      <c r="V396" s="10">
        <f t="shared" si="40"/>
        <v>5.1774320834836042E-13</v>
      </c>
      <c r="W396" s="10">
        <f t="shared" si="40"/>
        <v>5.2240289722349561E-13</v>
      </c>
      <c r="X396" s="10">
        <f t="shared" si="40"/>
        <v>5.2710452329850698E-13</v>
      </c>
      <c r="Y396" s="10">
        <f t="shared" si="40"/>
        <v>5.3184846400819353E-13</v>
      </c>
    </row>
    <row r="397" spans="1:25" s="5" customFormat="1" x14ac:dyDescent="0.2">
      <c r="A397" s="2"/>
      <c r="B397" s="30">
        <f>'3) Input geactiveerde inflatie'!B384</f>
        <v>372</v>
      </c>
      <c r="C397" s="30">
        <f>'3) Input geactiveerde inflatie'!D384</f>
        <v>211702.30572969071</v>
      </c>
      <c r="D397" s="10">
        <f t="shared" si="36"/>
        <v>105851.15286484535</v>
      </c>
      <c r="E397" s="40">
        <f>'3) Input geactiveerde inflatie'!E384</f>
        <v>31.5</v>
      </c>
      <c r="F397" s="52">
        <f>'3) Input geactiveerde inflatie'!F384</f>
        <v>2053</v>
      </c>
      <c r="G397" s="2"/>
      <c r="H397" s="54"/>
      <c r="I397" s="10">
        <f>IF(AND($F397&gt;I$10,$E397&gt;0),$D397/$E397,IF(I$10=$F397,$D397-SUM($G397:G397),0))</f>
        <v>3360.3540592014397</v>
      </c>
      <c r="J397" s="10">
        <f>IF(AND($F397&gt;J$10,$E397&gt;0),$D397/$E397,IF(J$10=$F397,$D397-SUM($G397:I397),0))</f>
        <v>3360.3540592014397</v>
      </c>
      <c r="K397" s="10">
        <f>IF(AND($F397&gt;K$10,$E397&gt;0),$D397/$E397,IF(K$10=$F397,$D397-SUM($G397:J397),0))</f>
        <v>3360.3540592014397</v>
      </c>
      <c r="L397" s="10">
        <f>IF(AND($F397&gt;L$10,$E397&gt;0),$D397/$E397,IF(L$10=$F397,$D397-SUM($G397:K397),0))</f>
        <v>3360.3540592014397</v>
      </c>
      <c r="M397" s="10">
        <f>IF(AND($F397&gt;M$10,$E397&gt;0),$D397/$E397,IF(M$10=$F397,$D397-SUM($G397:L397),0))</f>
        <v>3360.3540592014397</v>
      </c>
      <c r="N397" s="2"/>
      <c r="O397" s="10">
        <f>I397*PRODUCT($O$17:O$17)</f>
        <v>3390.5972457342523</v>
      </c>
      <c r="P397" s="10">
        <f>J397*PRODUCT($O$17:P$17)</f>
        <v>3421.1126209458603</v>
      </c>
      <c r="Q397" s="10">
        <f>K397*PRODUCT($O$17:Q$17)</f>
        <v>3451.9026345343723</v>
      </c>
      <c r="R397" s="10">
        <f>L397*PRODUCT($O$17:R$17)</f>
        <v>3482.9697582451813</v>
      </c>
      <c r="S397" s="10">
        <f>M397*PRODUCT($O$17:S$17)</f>
        <v>3514.3164860693878</v>
      </c>
      <c r="T397" s="2"/>
      <c r="U397" s="10">
        <f t="shared" si="35"/>
        <v>103413.21599489469</v>
      </c>
      <c r="V397" s="10">
        <f t="shared" si="40"/>
        <v>100922.82231790287</v>
      </c>
      <c r="W397" s="10">
        <f t="shared" si="40"/>
        <v>98379.22508422962</v>
      </c>
      <c r="X397" s="10">
        <f t="shared" si="40"/>
        <v>95781.668351742497</v>
      </c>
      <c r="Y397" s="10">
        <f t="shared" si="40"/>
        <v>93129.386880838778</v>
      </c>
    </row>
    <row r="398" spans="1:25" s="5" customFormat="1" x14ac:dyDescent="0.2">
      <c r="A398" s="2"/>
      <c r="B398" s="30">
        <f>'3) Input geactiveerde inflatie'!B385</f>
        <v>373</v>
      </c>
      <c r="C398" s="30">
        <f>'3) Input geactiveerde inflatie'!D385</f>
        <v>64132.474180736317</v>
      </c>
      <c r="D398" s="10">
        <f t="shared" si="36"/>
        <v>32066.237090368159</v>
      </c>
      <c r="E398" s="40">
        <f>'3) Input geactiveerde inflatie'!E385</f>
        <v>21.5</v>
      </c>
      <c r="F398" s="52">
        <f>'3) Input geactiveerde inflatie'!F385</f>
        <v>2043</v>
      </c>
      <c r="G398" s="2"/>
      <c r="H398" s="54"/>
      <c r="I398" s="10">
        <f>IF(AND($F398&gt;I$10,$E398&gt;0),$D398/$E398,IF(I$10=$F398,$D398-SUM($G398:G398),0))</f>
        <v>1491.4528879241004</v>
      </c>
      <c r="J398" s="10">
        <f>IF(AND($F398&gt;J$10,$E398&gt;0),$D398/$E398,IF(J$10=$F398,$D398-SUM($G398:I398),0))</f>
        <v>1491.4528879241004</v>
      </c>
      <c r="K398" s="10">
        <f>IF(AND($F398&gt;K$10,$E398&gt;0),$D398/$E398,IF(K$10=$F398,$D398-SUM($G398:J398),0))</f>
        <v>1491.4528879241004</v>
      </c>
      <c r="L398" s="10">
        <f>IF(AND($F398&gt;L$10,$E398&gt;0),$D398/$E398,IF(L$10=$F398,$D398-SUM($G398:K398),0))</f>
        <v>1491.4528879241004</v>
      </c>
      <c r="M398" s="10">
        <f>IF(AND($F398&gt;M$10,$E398&gt;0),$D398/$E398,IF(M$10=$F398,$D398-SUM($G398:L398),0))</f>
        <v>1491.4528879241004</v>
      </c>
      <c r="N398" s="2"/>
      <c r="O398" s="10">
        <f>I398*PRODUCT($O$17:O$17)</f>
        <v>1504.8759639154171</v>
      </c>
      <c r="P398" s="10">
        <f>J398*PRODUCT($O$17:P$17)</f>
        <v>1518.4198475906558</v>
      </c>
      <c r="Q398" s="10">
        <f>K398*PRODUCT($O$17:Q$17)</f>
        <v>1532.0856262189714</v>
      </c>
      <c r="R398" s="10">
        <f>L398*PRODUCT($O$17:R$17)</f>
        <v>1545.874396854942</v>
      </c>
      <c r="S398" s="10">
        <f>M398*PRODUCT($O$17:S$17)</f>
        <v>1559.7872664266363</v>
      </c>
      <c r="T398" s="2"/>
      <c r="U398" s="10">
        <f t="shared" si="35"/>
        <v>30849.957260266052</v>
      </c>
      <c r="V398" s="10">
        <f t="shared" si="40"/>
        <v>29609.187028017786</v>
      </c>
      <c r="W398" s="10">
        <f t="shared" si="40"/>
        <v>28343.584085050974</v>
      </c>
      <c r="X398" s="10">
        <f t="shared" si="40"/>
        <v>27052.801944961488</v>
      </c>
      <c r="Y398" s="10">
        <f t="shared" si="40"/>
        <v>25736.489896039504</v>
      </c>
    </row>
    <row r="399" spans="1:25" s="5" customFormat="1" x14ac:dyDescent="0.2">
      <c r="A399" s="2"/>
      <c r="B399" s="30">
        <f>'3) Input geactiveerde inflatie'!B386</f>
        <v>374</v>
      </c>
      <c r="C399" s="30">
        <f>'3) Input geactiveerde inflatie'!D386</f>
        <v>506.05963079852245</v>
      </c>
      <c r="D399" s="10">
        <f t="shared" si="36"/>
        <v>253.02981539926122</v>
      </c>
      <c r="E399" s="40">
        <f>'3) Input geactiveerde inflatie'!E386</f>
        <v>11.5</v>
      </c>
      <c r="F399" s="52">
        <f>'3) Input geactiveerde inflatie'!F386</f>
        <v>2033</v>
      </c>
      <c r="G399" s="2"/>
      <c r="H399" s="54"/>
      <c r="I399" s="10">
        <f>IF(AND($F399&gt;I$10,$E399&gt;0),$D399/$E399,IF(I$10=$F399,$D399-SUM($G399:G399),0))</f>
        <v>22.002592643414019</v>
      </c>
      <c r="J399" s="10">
        <f>IF(AND($F399&gt;J$10,$E399&gt;0),$D399/$E399,IF(J$10=$F399,$D399-SUM($G399:I399),0))</f>
        <v>22.002592643414019</v>
      </c>
      <c r="K399" s="10">
        <f>IF(AND($F399&gt;K$10,$E399&gt;0),$D399/$E399,IF(K$10=$F399,$D399-SUM($G399:J399),0))</f>
        <v>22.002592643414019</v>
      </c>
      <c r="L399" s="10">
        <f>IF(AND($F399&gt;L$10,$E399&gt;0),$D399/$E399,IF(L$10=$F399,$D399-SUM($G399:K399),0))</f>
        <v>22.002592643414019</v>
      </c>
      <c r="M399" s="10">
        <f>IF(AND($F399&gt;M$10,$E399&gt;0),$D399/$E399,IF(M$10=$F399,$D399-SUM($G399:L399),0))</f>
        <v>22.002592643414019</v>
      </c>
      <c r="N399" s="2"/>
      <c r="O399" s="10">
        <f>I399*PRODUCT($O$17:O$17)</f>
        <v>22.200615977204741</v>
      </c>
      <c r="P399" s="10">
        <f>J399*PRODUCT($O$17:P$17)</f>
        <v>22.400421520999583</v>
      </c>
      <c r="Q399" s="10">
        <f>K399*PRODUCT($O$17:Q$17)</f>
        <v>22.602025314688575</v>
      </c>
      <c r="R399" s="10">
        <f>L399*PRODUCT($O$17:R$17)</f>
        <v>22.80544354252077</v>
      </c>
      <c r="S399" s="10">
        <f>M399*PRODUCT($O$17:S$17)</f>
        <v>23.010692534403454</v>
      </c>
      <c r="T399" s="2"/>
      <c r="U399" s="10">
        <f t="shared" si="35"/>
        <v>233.10646776064982</v>
      </c>
      <c r="V399" s="10">
        <f t="shared" si="40"/>
        <v>212.80400444949606</v>
      </c>
      <c r="W399" s="10">
        <f t="shared" si="40"/>
        <v>192.11721517485293</v>
      </c>
      <c r="X399" s="10">
        <f t="shared" si="40"/>
        <v>171.0408265689058</v>
      </c>
      <c r="Y399" s="10">
        <f t="shared" si="40"/>
        <v>149.56950147362247</v>
      </c>
    </row>
    <row r="400" spans="1:25" s="5" customFormat="1" x14ac:dyDescent="0.2">
      <c r="A400" s="2"/>
      <c r="B400" s="30">
        <f>'3) Input geactiveerde inflatie'!B387</f>
        <v>375</v>
      </c>
      <c r="C400" s="30">
        <f>'3) Input geactiveerde inflatie'!D387</f>
        <v>1993.291442831327</v>
      </c>
      <c r="D400" s="10">
        <f t="shared" si="36"/>
        <v>996.6457214156635</v>
      </c>
      <c r="E400" s="40">
        <f>'3) Input geactiveerde inflatie'!E387</f>
        <v>6.5</v>
      </c>
      <c r="F400" s="52">
        <f>'3) Input geactiveerde inflatie'!F387</f>
        <v>2028</v>
      </c>
      <c r="G400" s="2"/>
      <c r="H400" s="54"/>
      <c r="I400" s="10">
        <f>IF(AND($F400&gt;I$10,$E400&gt;0),$D400/$E400,IF(I$10=$F400,$D400-SUM($G400:G400),0))</f>
        <v>153.33011098702517</v>
      </c>
      <c r="J400" s="10">
        <f>IF(AND($F400&gt;J$10,$E400&gt;0),$D400/$E400,IF(J$10=$F400,$D400-SUM($G400:I400),0))</f>
        <v>153.33011098702517</v>
      </c>
      <c r="K400" s="10">
        <f>IF(AND($F400&gt;K$10,$E400&gt;0),$D400/$E400,IF(K$10=$F400,$D400-SUM($G400:J400),0))</f>
        <v>153.33011098702517</v>
      </c>
      <c r="L400" s="10">
        <f>IF(AND($F400&gt;L$10,$E400&gt;0),$D400/$E400,IF(L$10=$F400,$D400-SUM($G400:K400),0))</f>
        <v>153.33011098702517</v>
      </c>
      <c r="M400" s="10">
        <f>IF(AND($F400&gt;M$10,$E400&gt;0),$D400/$E400,IF(M$10=$F400,$D400-SUM($G400:L400),0))</f>
        <v>153.33011098702517</v>
      </c>
      <c r="N400" s="2"/>
      <c r="O400" s="10">
        <f>I400*PRODUCT($O$17:O$17)</f>
        <v>154.71008198590837</v>
      </c>
      <c r="P400" s="10">
        <f>J400*PRODUCT($O$17:P$17)</f>
        <v>156.10247272378155</v>
      </c>
      <c r="Q400" s="10">
        <f>K400*PRODUCT($O$17:Q$17)</f>
        <v>157.50739497829554</v>
      </c>
      <c r="R400" s="10">
        <f>L400*PRODUCT($O$17:R$17)</f>
        <v>158.92496153310017</v>
      </c>
      <c r="S400" s="10">
        <f>M400*PRODUCT($O$17:S$17)</f>
        <v>160.35528618689807</v>
      </c>
      <c r="T400" s="2"/>
      <c r="U400" s="10">
        <f t="shared" si="35"/>
        <v>850.90545092249602</v>
      </c>
      <c r="V400" s="10">
        <f t="shared" si="40"/>
        <v>702.46112725701687</v>
      </c>
      <c r="W400" s="10">
        <f t="shared" si="40"/>
        <v>551.27588242403442</v>
      </c>
      <c r="X400" s="10">
        <f t="shared" si="40"/>
        <v>397.31240383275053</v>
      </c>
      <c r="Y400" s="10">
        <f t="shared" si="40"/>
        <v>240.53292928034716</v>
      </c>
    </row>
    <row r="401" spans="1:25" s="5" customFormat="1" x14ac:dyDescent="0.2">
      <c r="A401" s="2"/>
      <c r="B401" s="30">
        <f>'3) Input geactiveerde inflatie'!B388</f>
        <v>376</v>
      </c>
      <c r="C401" s="30">
        <f>'3) Input geactiveerde inflatie'!D388</f>
        <v>4.2308461629996475E-12</v>
      </c>
      <c r="D401" s="10">
        <f t="shared" si="36"/>
        <v>2.1154230814998237E-12</v>
      </c>
      <c r="E401" s="40">
        <f>'3) Input geactiveerde inflatie'!E388</f>
        <v>0</v>
      </c>
      <c r="F401" s="52">
        <f>'3) Input geactiveerde inflatie'!F388</f>
        <v>2013</v>
      </c>
      <c r="G401" s="2"/>
      <c r="H401" s="54"/>
      <c r="I401" s="10">
        <f>IF(AND($F401&gt;I$10,$E401&gt;0),$D401/$E401,IF(I$10=$F401,$D401-SUM($G401:G401),0))</f>
        <v>0</v>
      </c>
      <c r="J401" s="10">
        <f>IF(AND($F401&gt;J$10,$E401&gt;0),$D401/$E401,IF(J$10=$F401,$D401-SUM($G401:I401),0))</f>
        <v>0</v>
      </c>
      <c r="K401" s="10">
        <f>IF(AND($F401&gt;K$10,$E401&gt;0),$D401/$E401,IF(K$10=$F401,$D401-SUM($G401:J401),0))</f>
        <v>0</v>
      </c>
      <c r="L401" s="10">
        <f>IF(AND($F401&gt;L$10,$E401&gt;0),$D401/$E401,IF(L$10=$F401,$D401-SUM($G401:K401),0))</f>
        <v>0</v>
      </c>
      <c r="M401" s="10">
        <f>IF(AND($F401&gt;M$10,$E401&gt;0),$D401/$E401,IF(M$10=$F401,$D401-SUM($G401:L401),0))</f>
        <v>0</v>
      </c>
      <c r="N401" s="2"/>
      <c r="O401" s="10">
        <f>I401*PRODUCT($O$17:O$17)</f>
        <v>0</v>
      </c>
      <c r="P401" s="10">
        <f>J401*PRODUCT($O$17:P$17)</f>
        <v>0</v>
      </c>
      <c r="Q401" s="10">
        <f>K401*PRODUCT($O$17:Q$17)</f>
        <v>0</v>
      </c>
      <c r="R401" s="10">
        <f>L401*PRODUCT($O$17:R$17)</f>
        <v>0</v>
      </c>
      <c r="S401" s="10">
        <f>M401*PRODUCT($O$17:S$17)</f>
        <v>0</v>
      </c>
      <c r="T401" s="2"/>
      <c r="U401" s="10">
        <f t="shared" si="35"/>
        <v>2.1344618892333219E-12</v>
      </c>
      <c r="V401" s="10">
        <f t="shared" si="40"/>
        <v>2.1536720462364215E-12</v>
      </c>
      <c r="W401" s="10">
        <f t="shared" si="40"/>
        <v>2.1730550946525492E-12</v>
      </c>
      <c r="X401" s="10">
        <f t="shared" si="40"/>
        <v>2.1926125905044219E-12</v>
      </c>
      <c r="Y401" s="10">
        <f t="shared" si="40"/>
        <v>2.2123461038189613E-12</v>
      </c>
    </row>
    <row r="402" spans="1:25" s="5" customFormat="1" x14ac:dyDescent="0.2">
      <c r="A402" s="2"/>
      <c r="B402" s="30">
        <f>'3) Input geactiveerde inflatie'!B389</f>
        <v>377</v>
      </c>
      <c r="C402" s="30">
        <f>'3) Input geactiveerde inflatie'!D389</f>
        <v>329338.17384853121</v>
      </c>
      <c r="D402" s="10">
        <f t="shared" si="36"/>
        <v>164669.0869242656</v>
      </c>
      <c r="E402" s="40">
        <f>'3) Input geactiveerde inflatie'!E389</f>
        <v>32.5</v>
      </c>
      <c r="F402" s="52">
        <f>'3) Input geactiveerde inflatie'!F389</f>
        <v>2054</v>
      </c>
      <c r="G402" s="2"/>
      <c r="H402" s="54"/>
      <c r="I402" s="10">
        <f>IF(AND($F402&gt;I$10,$E402&gt;0),$D402/$E402,IF(I$10=$F402,$D402-SUM($G402:G402),0))</f>
        <v>5066.7411361312497</v>
      </c>
      <c r="J402" s="10">
        <f>IF(AND($F402&gt;J$10,$E402&gt;0),$D402/$E402,IF(J$10=$F402,$D402-SUM($G402:I402),0))</f>
        <v>5066.7411361312497</v>
      </c>
      <c r="K402" s="10">
        <f>IF(AND($F402&gt;K$10,$E402&gt;0),$D402/$E402,IF(K$10=$F402,$D402-SUM($G402:J402),0))</f>
        <v>5066.7411361312497</v>
      </c>
      <c r="L402" s="10">
        <f>IF(AND($F402&gt;L$10,$E402&gt;0),$D402/$E402,IF(L$10=$F402,$D402-SUM($G402:K402),0))</f>
        <v>5066.7411361312497</v>
      </c>
      <c r="M402" s="10">
        <f>IF(AND($F402&gt;M$10,$E402&gt;0),$D402/$E402,IF(M$10=$F402,$D402-SUM($G402:L402),0))</f>
        <v>5066.7411361312497</v>
      </c>
      <c r="N402" s="2"/>
      <c r="O402" s="10">
        <f>I402*PRODUCT($O$17:O$17)</f>
        <v>5112.3418063564304</v>
      </c>
      <c r="P402" s="10">
        <f>J402*PRODUCT($O$17:P$17)</f>
        <v>5158.352882613638</v>
      </c>
      <c r="Q402" s="10">
        <f>K402*PRODUCT($O$17:Q$17)</f>
        <v>5204.77805855716</v>
      </c>
      <c r="R402" s="10">
        <f>L402*PRODUCT($O$17:R$17)</f>
        <v>5251.6210610841736</v>
      </c>
      <c r="S402" s="10">
        <f>M402*PRODUCT($O$17:S$17)</f>
        <v>5298.8856506339307</v>
      </c>
      <c r="T402" s="2"/>
      <c r="U402" s="10">
        <f t="shared" si="35"/>
        <v>161038.76690022755</v>
      </c>
      <c r="V402" s="10">
        <f t="shared" si="40"/>
        <v>157329.76291971595</v>
      </c>
      <c r="W402" s="10">
        <f t="shared" si="40"/>
        <v>153540.95272743623</v>
      </c>
      <c r="X402" s="10">
        <f t="shared" si="40"/>
        <v>149671.20024089896</v>
      </c>
      <c r="Y402" s="10">
        <f t="shared" si="40"/>
        <v>145719.35539243312</v>
      </c>
    </row>
    <row r="403" spans="1:25" s="5" customFormat="1" x14ac:dyDescent="0.2">
      <c r="A403" s="2"/>
      <c r="B403" s="30">
        <f>'3) Input geactiveerde inflatie'!B390</f>
        <v>378</v>
      </c>
      <c r="C403" s="30">
        <f>'3) Input geactiveerde inflatie'!D390</f>
        <v>170472.26823044743</v>
      </c>
      <c r="D403" s="10">
        <f t="shared" si="36"/>
        <v>85236.134115223715</v>
      </c>
      <c r="E403" s="40">
        <f>'3) Input geactiveerde inflatie'!E390</f>
        <v>22.5</v>
      </c>
      <c r="F403" s="52">
        <f>'3) Input geactiveerde inflatie'!F390</f>
        <v>2044</v>
      </c>
      <c r="G403" s="2"/>
      <c r="H403" s="54"/>
      <c r="I403" s="10">
        <f>IF(AND($F403&gt;I$10,$E403&gt;0),$D403/$E403,IF(I$10=$F403,$D403-SUM($G403:G403),0))</f>
        <v>3788.2726273432763</v>
      </c>
      <c r="J403" s="10">
        <f>IF(AND($F403&gt;J$10,$E403&gt;0),$D403/$E403,IF(J$10=$F403,$D403-SUM($G403:I403),0))</f>
        <v>3788.2726273432763</v>
      </c>
      <c r="K403" s="10">
        <f>IF(AND($F403&gt;K$10,$E403&gt;0),$D403/$E403,IF(K$10=$F403,$D403-SUM($G403:J403),0))</f>
        <v>3788.2726273432763</v>
      </c>
      <c r="L403" s="10">
        <f>IF(AND($F403&gt;L$10,$E403&gt;0),$D403/$E403,IF(L$10=$F403,$D403-SUM($G403:K403),0))</f>
        <v>3788.2726273432763</v>
      </c>
      <c r="M403" s="10">
        <f>IF(AND($F403&gt;M$10,$E403&gt;0),$D403/$E403,IF(M$10=$F403,$D403-SUM($G403:L403),0))</f>
        <v>3788.2726273432763</v>
      </c>
      <c r="N403" s="2"/>
      <c r="O403" s="10">
        <f>I403*PRODUCT($O$17:O$17)</f>
        <v>3822.3670809893656</v>
      </c>
      <c r="P403" s="10">
        <f>J403*PRODUCT($O$17:P$17)</f>
        <v>3856.7683847182693</v>
      </c>
      <c r="Q403" s="10">
        <f>K403*PRODUCT($O$17:Q$17)</f>
        <v>3891.4793001807329</v>
      </c>
      <c r="R403" s="10">
        <f>L403*PRODUCT($O$17:R$17)</f>
        <v>3926.5026138823591</v>
      </c>
      <c r="S403" s="10">
        <f>M403*PRODUCT($O$17:S$17)</f>
        <v>3961.8411374073003</v>
      </c>
      <c r="T403" s="2"/>
      <c r="U403" s="10">
        <f t="shared" si="35"/>
        <v>82180.892241271358</v>
      </c>
      <c r="V403" s="10">
        <f t="shared" si="40"/>
        <v>79063.751886724524</v>
      </c>
      <c r="W403" s="10">
        <f t="shared" si="40"/>
        <v>75883.846353524306</v>
      </c>
      <c r="X403" s="10">
        <f t="shared" si="40"/>
        <v>72640.298356823652</v>
      </c>
      <c r="Y403" s="10">
        <f t="shared" si="40"/>
        <v>69332.219904627753</v>
      </c>
    </row>
    <row r="404" spans="1:25" s="5" customFormat="1" x14ac:dyDescent="0.2">
      <c r="A404" s="2"/>
      <c r="B404" s="30">
        <f>'3) Input geactiveerde inflatie'!B391</f>
        <v>379</v>
      </c>
      <c r="C404" s="30">
        <f>'3) Input geactiveerde inflatie'!D391</f>
        <v>27791.682584876209</v>
      </c>
      <c r="D404" s="10">
        <f t="shared" si="36"/>
        <v>13895.841292438105</v>
      </c>
      <c r="E404" s="40">
        <f>'3) Input geactiveerde inflatie'!E391</f>
        <v>12.5</v>
      </c>
      <c r="F404" s="52">
        <f>'3) Input geactiveerde inflatie'!F391</f>
        <v>2034</v>
      </c>
      <c r="G404" s="2"/>
      <c r="H404" s="54"/>
      <c r="I404" s="10">
        <f>IF(AND($F404&gt;I$10,$E404&gt;0),$D404/$E404,IF(I$10=$F404,$D404-SUM($G404:G404),0))</f>
        <v>1111.6673033950483</v>
      </c>
      <c r="J404" s="10">
        <f>IF(AND($F404&gt;J$10,$E404&gt;0),$D404/$E404,IF(J$10=$F404,$D404-SUM($G404:I404),0))</f>
        <v>1111.6673033950483</v>
      </c>
      <c r="K404" s="10">
        <f>IF(AND($F404&gt;K$10,$E404&gt;0),$D404/$E404,IF(K$10=$F404,$D404-SUM($G404:J404),0))</f>
        <v>1111.6673033950483</v>
      </c>
      <c r="L404" s="10">
        <f>IF(AND($F404&gt;L$10,$E404&gt;0),$D404/$E404,IF(L$10=$F404,$D404-SUM($G404:K404),0))</f>
        <v>1111.6673033950483</v>
      </c>
      <c r="M404" s="10">
        <f>IF(AND($F404&gt;M$10,$E404&gt;0),$D404/$E404,IF(M$10=$F404,$D404-SUM($G404:L404),0))</f>
        <v>1111.6673033950483</v>
      </c>
      <c r="N404" s="2"/>
      <c r="O404" s="10">
        <f>I404*PRODUCT($O$17:O$17)</f>
        <v>1121.6723091256035</v>
      </c>
      <c r="P404" s="10">
        <f>J404*PRODUCT($O$17:P$17)</f>
        <v>1131.7673599077339</v>
      </c>
      <c r="Q404" s="10">
        <f>K404*PRODUCT($O$17:Q$17)</f>
        <v>1141.9532661469034</v>
      </c>
      <c r="R404" s="10">
        <f>L404*PRODUCT($O$17:R$17)</f>
        <v>1152.2308455422253</v>
      </c>
      <c r="S404" s="10">
        <f>M404*PRODUCT($O$17:S$17)</f>
        <v>1162.6009231521052</v>
      </c>
      <c r="T404" s="2"/>
      <c r="U404" s="10">
        <f t="shared" si="35"/>
        <v>12899.231554944443</v>
      </c>
      <c r="V404" s="10">
        <f t="shared" si="40"/>
        <v>11883.557279031209</v>
      </c>
      <c r="W404" s="10">
        <f t="shared" si="40"/>
        <v>10848.556028395586</v>
      </c>
      <c r="X404" s="10">
        <f t="shared" si="40"/>
        <v>9793.9621871089184</v>
      </c>
      <c r="Y404" s="10">
        <f t="shared" si="40"/>
        <v>8719.5069236407926</v>
      </c>
    </row>
    <row r="405" spans="1:25" s="5" customFormat="1" x14ac:dyDescent="0.2">
      <c r="A405" s="2"/>
      <c r="B405" s="30">
        <f>'3) Input geactiveerde inflatie'!B392</f>
        <v>380</v>
      </c>
      <c r="C405" s="30">
        <f>'3) Input geactiveerde inflatie'!D392</f>
        <v>3105.3958928855609</v>
      </c>
      <c r="D405" s="10">
        <f t="shared" si="36"/>
        <v>1552.6979464427804</v>
      </c>
      <c r="E405" s="40">
        <f>'3) Input geactiveerde inflatie'!E392</f>
        <v>7.5</v>
      </c>
      <c r="F405" s="52">
        <f>'3) Input geactiveerde inflatie'!F392</f>
        <v>2029</v>
      </c>
      <c r="G405" s="2"/>
      <c r="H405" s="54"/>
      <c r="I405" s="10">
        <f>IF(AND($F405&gt;I$10,$E405&gt;0),$D405/$E405,IF(I$10=$F405,$D405-SUM($G405:G405),0))</f>
        <v>207.0263928590374</v>
      </c>
      <c r="J405" s="10">
        <f>IF(AND($F405&gt;J$10,$E405&gt;0),$D405/$E405,IF(J$10=$F405,$D405-SUM($G405:I405),0))</f>
        <v>207.0263928590374</v>
      </c>
      <c r="K405" s="10">
        <f>IF(AND($F405&gt;K$10,$E405&gt;0),$D405/$E405,IF(K$10=$F405,$D405-SUM($G405:J405),0))</f>
        <v>207.0263928590374</v>
      </c>
      <c r="L405" s="10">
        <f>IF(AND($F405&gt;L$10,$E405&gt;0),$D405/$E405,IF(L$10=$F405,$D405-SUM($G405:K405),0))</f>
        <v>207.0263928590374</v>
      </c>
      <c r="M405" s="10">
        <f>IF(AND($F405&gt;M$10,$E405&gt;0),$D405/$E405,IF(M$10=$F405,$D405-SUM($G405:L405),0))</f>
        <v>207.0263928590374</v>
      </c>
      <c r="N405" s="2"/>
      <c r="O405" s="10">
        <f>I405*PRODUCT($O$17:O$17)</f>
        <v>208.88963039476872</v>
      </c>
      <c r="P405" s="10">
        <f>J405*PRODUCT($O$17:P$17)</f>
        <v>210.7696370683216</v>
      </c>
      <c r="Q405" s="10">
        <f>K405*PRODUCT($O$17:Q$17)</f>
        <v>212.66656380193646</v>
      </c>
      <c r="R405" s="10">
        <f>L405*PRODUCT($O$17:R$17)</f>
        <v>214.58056287615386</v>
      </c>
      <c r="S405" s="10">
        <f>M405*PRODUCT($O$17:S$17)</f>
        <v>216.51178794203923</v>
      </c>
      <c r="T405" s="2"/>
      <c r="U405" s="10">
        <f t="shared" si="35"/>
        <v>1357.7825975659964</v>
      </c>
      <c r="V405" s="10">
        <f t="shared" si="40"/>
        <v>1159.2330038757686</v>
      </c>
      <c r="W405" s="10">
        <f t="shared" si="40"/>
        <v>956.99953710871387</v>
      </c>
      <c r="X405" s="10">
        <f t="shared" si="40"/>
        <v>751.03197006653829</v>
      </c>
      <c r="Y405" s="10">
        <f t="shared" si="40"/>
        <v>541.27946985509789</v>
      </c>
    </row>
    <row r="406" spans="1:25" s="5" customFormat="1" x14ac:dyDescent="0.2">
      <c r="A406" s="2"/>
      <c r="B406" s="30">
        <f>'3) Input geactiveerde inflatie'!B393</f>
        <v>381</v>
      </c>
      <c r="C406" s="30">
        <f>'3) Input geactiveerde inflatie'!D393</f>
        <v>6.0304681978514392E-12</v>
      </c>
      <c r="D406" s="10">
        <f t="shared" si="36"/>
        <v>3.0152340989257196E-12</v>
      </c>
      <c r="E406" s="40">
        <f>'3) Input geactiveerde inflatie'!E393</f>
        <v>0</v>
      </c>
      <c r="F406" s="52">
        <f>'3) Input geactiveerde inflatie'!F393</f>
        <v>2014</v>
      </c>
      <c r="G406" s="2"/>
      <c r="H406" s="54"/>
      <c r="I406" s="10">
        <f>IF(AND($F406&gt;I$10,$E406&gt;0),$D406/$E406,IF(I$10=$F406,$D406-SUM($G406:G406),0))</f>
        <v>0</v>
      </c>
      <c r="J406" s="10">
        <f>IF(AND($F406&gt;J$10,$E406&gt;0),$D406/$E406,IF(J$10=$F406,$D406-SUM($G406:I406),0))</f>
        <v>0</v>
      </c>
      <c r="K406" s="10">
        <f>IF(AND($F406&gt;K$10,$E406&gt;0),$D406/$E406,IF(K$10=$F406,$D406-SUM($G406:J406),0))</f>
        <v>0</v>
      </c>
      <c r="L406" s="10">
        <f>IF(AND($F406&gt;L$10,$E406&gt;0),$D406/$E406,IF(L$10=$F406,$D406-SUM($G406:K406),0))</f>
        <v>0</v>
      </c>
      <c r="M406" s="10">
        <f>IF(AND($F406&gt;M$10,$E406&gt;0),$D406/$E406,IF(M$10=$F406,$D406-SUM($G406:L406),0))</f>
        <v>0</v>
      </c>
      <c r="N406" s="2"/>
      <c r="O406" s="10">
        <f>I406*PRODUCT($O$17:O$17)</f>
        <v>0</v>
      </c>
      <c r="P406" s="10">
        <f>J406*PRODUCT($O$17:P$17)</f>
        <v>0</v>
      </c>
      <c r="Q406" s="10">
        <f>K406*PRODUCT($O$17:Q$17)</f>
        <v>0</v>
      </c>
      <c r="R406" s="10">
        <f>L406*PRODUCT($O$17:R$17)</f>
        <v>0</v>
      </c>
      <c r="S406" s="10">
        <f>M406*PRODUCT($O$17:S$17)</f>
        <v>0</v>
      </c>
      <c r="T406" s="2"/>
      <c r="U406" s="10">
        <f t="shared" si="35"/>
        <v>3.0423712058160507E-12</v>
      </c>
      <c r="V406" s="10">
        <f t="shared" si="40"/>
        <v>3.069752546668395E-12</v>
      </c>
      <c r="W406" s="10">
        <f t="shared" si="40"/>
        <v>3.09738031958841E-12</v>
      </c>
      <c r="X406" s="10">
        <f t="shared" si="40"/>
        <v>3.1252567424647054E-12</v>
      </c>
      <c r="Y406" s="10">
        <f t="shared" si="40"/>
        <v>3.1533840531468874E-12</v>
      </c>
    </row>
    <row r="407" spans="1:25" s="5" customFormat="1" x14ac:dyDescent="0.2">
      <c r="A407" s="2"/>
      <c r="B407" s="30">
        <f>'3) Input geactiveerde inflatie'!B394</f>
        <v>382</v>
      </c>
      <c r="C407" s="30">
        <f>'3) Input geactiveerde inflatie'!D394</f>
        <v>9.1801228257238201E-12</v>
      </c>
      <c r="D407" s="10">
        <f t="shared" si="36"/>
        <v>4.59006141286191E-12</v>
      </c>
      <c r="E407" s="40">
        <f>'3) Input geactiveerde inflatie'!E394</f>
        <v>0</v>
      </c>
      <c r="F407" s="52">
        <f>'3) Input geactiveerde inflatie'!F394</f>
        <v>2011</v>
      </c>
      <c r="G407" s="2"/>
      <c r="H407" s="54"/>
      <c r="I407" s="10">
        <f>IF(AND($F407&gt;I$10,$E407&gt;0),$D407/$E407,IF(I$10=$F407,$D407-SUM($G407:G407),0))</f>
        <v>0</v>
      </c>
      <c r="J407" s="10">
        <f>IF(AND($F407&gt;J$10,$E407&gt;0),$D407/$E407,IF(J$10=$F407,$D407-SUM($G407:I407),0))</f>
        <v>0</v>
      </c>
      <c r="K407" s="10">
        <f>IF(AND($F407&gt;K$10,$E407&gt;0),$D407/$E407,IF(K$10=$F407,$D407-SUM($G407:J407),0))</f>
        <v>0</v>
      </c>
      <c r="L407" s="10">
        <f>IF(AND($F407&gt;L$10,$E407&gt;0),$D407/$E407,IF(L$10=$F407,$D407-SUM($G407:K407),0))</f>
        <v>0</v>
      </c>
      <c r="M407" s="10">
        <f>IF(AND($F407&gt;M$10,$E407&gt;0),$D407/$E407,IF(M$10=$F407,$D407-SUM($G407:L407),0))</f>
        <v>0</v>
      </c>
      <c r="N407" s="2"/>
      <c r="O407" s="10">
        <f>I407*PRODUCT($O$17:O$17)</f>
        <v>0</v>
      </c>
      <c r="P407" s="10">
        <f>J407*PRODUCT($O$17:P$17)</f>
        <v>0</v>
      </c>
      <c r="Q407" s="10">
        <f>K407*PRODUCT($O$17:Q$17)</f>
        <v>0</v>
      </c>
      <c r="R407" s="10">
        <f>L407*PRODUCT($O$17:R$17)</f>
        <v>0</v>
      </c>
      <c r="S407" s="10">
        <f>M407*PRODUCT($O$17:S$17)</f>
        <v>0</v>
      </c>
      <c r="T407" s="2"/>
      <c r="U407" s="10">
        <f t="shared" si="35"/>
        <v>4.631371965577667E-12</v>
      </c>
      <c r="V407" s="10">
        <f t="shared" si="40"/>
        <v>4.6730543132678654E-12</v>
      </c>
      <c r="W407" s="10">
        <f t="shared" si="40"/>
        <v>4.7151118020872755E-12</v>
      </c>
      <c r="X407" s="10">
        <f t="shared" si="40"/>
        <v>4.7575478083060602E-12</v>
      </c>
      <c r="Y407" s="10">
        <f t="shared" si="40"/>
        <v>4.8003657385808145E-12</v>
      </c>
    </row>
    <row r="408" spans="1:25" s="5" customFormat="1" x14ac:dyDescent="0.2">
      <c r="A408" s="2"/>
      <c r="B408" s="30">
        <f>'3) Input geactiveerde inflatie'!B395</f>
        <v>383</v>
      </c>
      <c r="C408" s="30">
        <f>'3) Input geactiveerde inflatie'!D395</f>
        <v>170350.55335579882</v>
      </c>
      <c r="D408" s="10">
        <f t="shared" si="36"/>
        <v>85175.276677899412</v>
      </c>
      <c r="E408" s="40">
        <f>'3) Input geactiveerde inflatie'!E395</f>
        <v>33.5</v>
      </c>
      <c r="F408" s="52">
        <f>'3) Input geactiveerde inflatie'!F395</f>
        <v>2055</v>
      </c>
      <c r="G408" s="2"/>
      <c r="H408" s="54"/>
      <c r="I408" s="10">
        <f>IF(AND($F408&gt;I$10,$E408&gt;0),$D408/$E408,IF(I$10=$F408,$D408-SUM($G408:G408),0))</f>
        <v>2542.5455724746093</v>
      </c>
      <c r="J408" s="10">
        <f>IF(AND($F408&gt;J$10,$E408&gt;0),$D408/$E408,IF(J$10=$F408,$D408-SUM($G408:I408),0))</f>
        <v>2542.5455724746093</v>
      </c>
      <c r="K408" s="10">
        <f>IF(AND($F408&gt;K$10,$E408&gt;0),$D408/$E408,IF(K$10=$F408,$D408-SUM($G408:J408),0))</f>
        <v>2542.5455724746093</v>
      </c>
      <c r="L408" s="10">
        <f>IF(AND($F408&gt;L$10,$E408&gt;0),$D408/$E408,IF(L$10=$F408,$D408-SUM($G408:K408),0))</f>
        <v>2542.5455724746093</v>
      </c>
      <c r="M408" s="10">
        <f>IF(AND($F408&gt;M$10,$E408&gt;0),$D408/$E408,IF(M$10=$F408,$D408-SUM($G408:L408),0))</f>
        <v>2542.5455724746093</v>
      </c>
      <c r="N408" s="2"/>
      <c r="O408" s="10">
        <f>I408*PRODUCT($O$17:O$17)</f>
        <v>2565.4284826268804</v>
      </c>
      <c r="P408" s="10">
        <f>J408*PRODUCT($O$17:P$17)</f>
        <v>2588.5173389705224</v>
      </c>
      <c r="Q408" s="10">
        <f>K408*PRODUCT($O$17:Q$17)</f>
        <v>2611.8139950212562</v>
      </c>
      <c r="R408" s="10">
        <f>L408*PRODUCT($O$17:R$17)</f>
        <v>2635.3203209764474</v>
      </c>
      <c r="S408" s="10">
        <f>M408*PRODUCT($O$17:S$17)</f>
        <v>2659.0382038652351</v>
      </c>
      <c r="T408" s="2"/>
      <c r="U408" s="10">
        <f t="shared" si="35"/>
        <v>83376.425685373615</v>
      </c>
      <c r="V408" s="10">
        <f t="shared" si="40"/>
        <v>81538.29617757145</v>
      </c>
      <c r="W408" s="10">
        <f t="shared" si="40"/>
        <v>79660.326848148339</v>
      </c>
      <c r="X408" s="10">
        <f t="shared" si="40"/>
        <v>77741.949468805222</v>
      </c>
      <c r="Y408" s="10">
        <f t="shared" si="40"/>
        <v>75782.588810159228</v>
      </c>
    </row>
    <row r="409" spans="1:25" s="5" customFormat="1" x14ac:dyDescent="0.2">
      <c r="A409" s="2"/>
      <c r="B409" s="30">
        <f>'3) Input geactiveerde inflatie'!B396</f>
        <v>384</v>
      </c>
      <c r="C409" s="30">
        <f>'3) Input geactiveerde inflatie'!D396</f>
        <v>81797.32184231584</v>
      </c>
      <c r="D409" s="10">
        <f t="shared" si="36"/>
        <v>40898.66092115792</v>
      </c>
      <c r="E409" s="40">
        <f>'3) Input geactiveerde inflatie'!E396</f>
        <v>23.5</v>
      </c>
      <c r="F409" s="52">
        <f>'3) Input geactiveerde inflatie'!F396</f>
        <v>2045</v>
      </c>
      <c r="G409" s="2"/>
      <c r="H409" s="54"/>
      <c r="I409" s="10">
        <f>IF(AND($F409&gt;I$10,$E409&gt;0),$D409/$E409,IF(I$10=$F409,$D409-SUM($G409:G409),0))</f>
        <v>1740.3685498365073</v>
      </c>
      <c r="J409" s="10">
        <f>IF(AND($F409&gt;J$10,$E409&gt;0),$D409/$E409,IF(J$10=$F409,$D409-SUM($G409:I409),0))</f>
        <v>1740.3685498365073</v>
      </c>
      <c r="K409" s="10">
        <f>IF(AND($F409&gt;K$10,$E409&gt;0),$D409/$E409,IF(K$10=$F409,$D409-SUM($G409:J409),0))</f>
        <v>1740.3685498365073</v>
      </c>
      <c r="L409" s="10">
        <f>IF(AND($F409&gt;L$10,$E409&gt;0),$D409/$E409,IF(L$10=$F409,$D409-SUM($G409:K409),0))</f>
        <v>1740.3685498365073</v>
      </c>
      <c r="M409" s="10">
        <f>IF(AND($F409&gt;M$10,$E409&gt;0),$D409/$E409,IF(M$10=$F409,$D409-SUM($G409:L409),0))</f>
        <v>1740.3685498365073</v>
      </c>
      <c r="N409" s="2"/>
      <c r="O409" s="10">
        <f>I409*PRODUCT($O$17:O$17)</f>
        <v>1756.0318667850356</v>
      </c>
      <c r="P409" s="10">
        <f>J409*PRODUCT($O$17:P$17)</f>
        <v>1771.8361535861009</v>
      </c>
      <c r="Q409" s="10">
        <f>K409*PRODUCT($O$17:Q$17)</f>
        <v>1787.7826789683754</v>
      </c>
      <c r="R409" s="10">
        <f>L409*PRODUCT($O$17:R$17)</f>
        <v>1803.8727230790905</v>
      </c>
      <c r="S409" s="10">
        <f>M409*PRODUCT($O$17:S$17)</f>
        <v>1820.1075775868023</v>
      </c>
      <c r="T409" s="2"/>
      <c r="U409" s="10">
        <f t="shared" si="35"/>
        <v>39510.717002663303</v>
      </c>
      <c r="V409" s="10">
        <f t="shared" si="40"/>
        <v>38094.477302101164</v>
      </c>
      <c r="W409" s="10">
        <f t="shared" si="40"/>
        <v>36649.544918851694</v>
      </c>
      <c r="X409" s="10">
        <f t="shared" si="40"/>
        <v>35175.518100042267</v>
      </c>
      <c r="Y409" s="10">
        <f t="shared" si="40"/>
        <v>33671.99018535584</v>
      </c>
    </row>
    <row r="410" spans="1:25" s="5" customFormat="1" x14ac:dyDescent="0.2">
      <c r="A410" s="2"/>
      <c r="B410" s="30">
        <f>'3) Input geactiveerde inflatie'!B397</f>
        <v>385</v>
      </c>
      <c r="C410" s="30">
        <f>'3) Input geactiveerde inflatie'!D397</f>
        <v>8595.7269327488902</v>
      </c>
      <c r="D410" s="10">
        <f t="shared" si="36"/>
        <v>4297.8634663744451</v>
      </c>
      <c r="E410" s="40">
        <f>'3) Input geactiveerde inflatie'!E397</f>
        <v>13.5</v>
      </c>
      <c r="F410" s="52">
        <f>'3) Input geactiveerde inflatie'!F397</f>
        <v>2035</v>
      </c>
      <c r="G410" s="2"/>
      <c r="H410" s="54"/>
      <c r="I410" s="10">
        <f>IF(AND($F410&gt;I$10,$E410&gt;0),$D410/$E410,IF(I$10=$F410,$D410-SUM($G410:G410),0))</f>
        <v>318.36025676847743</v>
      </c>
      <c r="J410" s="10">
        <f>IF(AND($F410&gt;J$10,$E410&gt;0),$D410/$E410,IF(J$10=$F410,$D410-SUM($G410:I410),0))</f>
        <v>318.36025676847743</v>
      </c>
      <c r="K410" s="10">
        <f>IF(AND($F410&gt;K$10,$E410&gt;0),$D410/$E410,IF(K$10=$F410,$D410-SUM($G410:J410),0))</f>
        <v>318.36025676847743</v>
      </c>
      <c r="L410" s="10">
        <f>IF(AND($F410&gt;L$10,$E410&gt;0),$D410/$E410,IF(L$10=$F410,$D410-SUM($G410:K410),0))</f>
        <v>318.36025676847743</v>
      </c>
      <c r="M410" s="10">
        <f>IF(AND($F410&gt;M$10,$E410&gt;0),$D410/$E410,IF(M$10=$F410,$D410-SUM($G410:L410),0))</f>
        <v>318.36025676847743</v>
      </c>
      <c r="N410" s="2"/>
      <c r="O410" s="10">
        <f>I410*PRODUCT($O$17:O$17)</f>
        <v>321.22549907939367</v>
      </c>
      <c r="P410" s="10">
        <f>J410*PRODUCT($O$17:P$17)</f>
        <v>324.11652857110818</v>
      </c>
      <c r="Q410" s="10">
        <f>K410*PRODUCT($O$17:Q$17)</f>
        <v>327.0335773282481</v>
      </c>
      <c r="R410" s="10">
        <f>L410*PRODUCT($O$17:R$17)</f>
        <v>329.97687952420227</v>
      </c>
      <c r="S410" s="10">
        <f>M410*PRODUCT($O$17:S$17)</f>
        <v>332.94667143992012</v>
      </c>
      <c r="T410" s="2"/>
      <c r="U410" s="10">
        <f t="shared" ref="U410:U473" si="41">D410*O$17-O410</f>
        <v>4015.3187384924213</v>
      </c>
      <c r="V410" s="10">
        <f t="shared" si="40"/>
        <v>3727.3400785677445</v>
      </c>
      <c r="W410" s="10">
        <f t="shared" si="40"/>
        <v>3433.8525619466059</v>
      </c>
      <c r="X410" s="10">
        <f t="shared" si="40"/>
        <v>3134.7803554799229</v>
      </c>
      <c r="Y410" s="10">
        <f t="shared" si="40"/>
        <v>2830.0467072393221</v>
      </c>
    </row>
    <row r="411" spans="1:25" s="5" customFormat="1" x14ac:dyDescent="0.2">
      <c r="A411" s="2"/>
      <c r="B411" s="30">
        <f>'3) Input geactiveerde inflatie'!B398</f>
        <v>386</v>
      </c>
      <c r="C411" s="30">
        <f>'3) Input geactiveerde inflatie'!D398</f>
        <v>-19.762200041584663</v>
      </c>
      <c r="D411" s="10">
        <f t="shared" ref="D411:D474" si="42">C411*$F$20</f>
        <v>-9.8811000207923314</v>
      </c>
      <c r="E411" s="40">
        <f>'3) Input geactiveerde inflatie'!E398</f>
        <v>8.5</v>
      </c>
      <c r="F411" s="52">
        <f>'3) Input geactiveerde inflatie'!F398</f>
        <v>2030</v>
      </c>
      <c r="G411" s="2"/>
      <c r="H411" s="54"/>
      <c r="I411" s="10">
        <f>IF(AND($F411&gt;I$10,$E411&gt;0),$D411/$E411,IF(I$10=$F411,$D411-SUM($G411:G411),0))</f>
        <v>-1.1624823553873331</v>
      </c>
      <c r="J411" s="10">
        <f>IF(AND($F411&gt;J$10,$E411&gt;0),$D411/$E411,IF(J$10=$F411,$D411-SUM($G411:I411),0))</f>
        <v>-1.1624823553873331</v>
      </c>
      <c r="K411" s="10">
        <f>IF(AND($F411&gt;K$10,$E411&gt;0),$D411/$E411,IF(K$10=$F411,$D411-SUM($G411:J411),0))</f>
        <v>-1.1624823553873331</v>
      </c>
      <c r="L411" s="10">
        <f>IF(AND($F411&gt;L$10,$E411&gt;0),$D411/$E411,IF(L$10=$F411,$D411-SUM($G411:K411),0))</f>
        <v>-1.1624823553873331</v>
      </c>
      <c r="M411" s="10">
        <f>IF(AND($F411&gt;M$10,$E411&gt;0),$D411/$E411,IF(M$10=$F411,$D411-SUM($G411:L411),0))</f>
        <v>-1.1624823553873331</v>
      </c>
      <c r="N411" s="2"/>
      <c r="O411" s="10">
        <f>I411*PRODUCT($O$17:O$17)</f>
        <v>-1.172944696585819</v>
      </c>
      <c r="P411" s="10">
        <f>J411*PRODUCT($O$17:P$17)</f>
        <v>-1.1835011988550912</v>
      </c>
      <c r="Q411" s="10">
        <f>K411*PRODUCT($O$17:Q$17)</f>
        <v>-1.1941527096447868</v>
      </c>
      <c r="R411" s="10">
        <f>L411*PRODUCT($O$17:R$17)</f>
        <v>-1.2049000840315898</v>
      </c>
      <c r="S411" s="10">
        <f>M411*PRODUCT($O$17:S$17)</f>
        <v>-1.215744184787874</v>
      </c>
      <c r="T411" s="2"/>
      <c r="U411" s="10">
        <f t="shared" si="41"/>
        <v>-8.7970852243936424</v>
      </c>
      <c r="V411" s="10">
        <f t="shared" ref="V411:Y426" si="43">U411*P$17-P411</f>
        <v>-7.6927577925580932</v>
      </c>
      <c r="W411" s="10">
        <f t="shared" si="43"/>
        <v>-6.5678399030463286</v>
      </c>
      <c r="X411" s="10">
        <f t="shared" si="43"/>
        <v>-5.4220503781421545</v>
      </c>
      <c r="Y411" s="10">
        <f t="shared" si="43"/>
        <v>-4.2551046467575597</v>
      </c>
    </row>
    <row r="412" spans="1:25" s="5" customFormat="1" x14ac:dyDescent="0.2">
      <c r="A412" s="2"/>
      <c r="B412" s="30">
        <f>'3) Input geactiveerde inflatie'!B399</f>
        <v>387</v>
      </c>
      <c r="C412" s="30">
        <f>'3) Input geactiveerde inflatie'!D399</f>
        <v>3.7149721199356807E-12</v>
      </c>
      <c r="D412" s="10">
        <f t="shared" si="42"/>
        <v>1.8574860599678403E-12</v>
      </c>
      <c r="E412" s="40">
        <f>'3) Input geactiveerde inflatie'!E399</f>
        <v>0</v>
      </c>
      <c r="F412" s="52">
        <f>'3) Input geactiveerde inflatie'!F399</f>
        <v>2015</v>
      </c>
      <c r="G412" s="2"/>
      <c r="H412" s="54"/>
      <c r="I412" s="10">
        <f>IF(AND($F412&gt;I$10,$E412&gt;0),$D412/$E412,IF(I$10=$F412,$D412-SUM($G412:G412),0))</f>
        <v>0</v>
      </c>
      <c r="J412" s="10">
        <f>IF(AND($F412&gt;J$10,$E412&gt;0),$D412/$E412,IF(J$10=$F412,$D412-SUM($G412:I412),0))</f>
        <v>0</v>
      </c>
      <c r="K412" s="10">
        <f>IF(AND($F412&gt;K$10,$E412&gt;0),$D412/$E412,IF(K$10=$F412,$D412-SUM($G412:J412),0))</f>
        <v>0</v>
      </c>
      <c r="L412" s="10">
        <f>IF(AND($F412&gt;L$10,$E412&gt;0),$D412/$E412,IF(L$10=$F412,$D412-SUM($G412:K412),0))</f>
        <v>0</v>
      </c>
      <c r="M412" s="10">
        <f>IF(AND($F412&gt;M$10,$E412&gt;0),$D412/$E412,IF(M$10=$F412,$D412-SUM($G412:L412),0))</f>
        <v>0</v>
      </c>
      <c r="N412" s="2"/>
      <c r="O412" s="10">
        <f>I412*PRODUCT($O$17:O$17)</f>
        <v>0</v>
      </c>
      <c r="P412" s="10">
        <f>J412*PRODUCT($O$17:P$17)</f>
        <v>0</v>
      </c>
      <c r="Q412" s="10">
        <f>K412*PRODUCT($O$17:Q$17)</f>
        <v>0</v>
      </c>
      <c r="R412" s="10">
        <f>L412*PRODUCT($O$17:R$17)</f>
        <v>0</v>
      </c>
      <c r="S412" s="10">
        <f>M412*PRODUCT($O$17:S$17)</f>
        <v>0</v>
      </c>
      <c r="T412" s="2"/>
      <c r="U412" s="10">
        <f t="shared" si="41"/>
        <v>1.8742034345075507E-12</v>
      </c>
      <c r="V412" s="10">
        <f t="shared" si="43"/>
        <v>1.8910712654181186E-12</v>
      </c>
      <c r="W412" s="10">
        <f t="shared" si="43"/>
        <v>1.9080909068068813E-12</v>
      </c>
      <c r="X412" s="10">
        <f t="shared" si="43"/>
        <v>1.925263724968143E-12</v>
      </c>
      <c r="Y412" s="10">
        <f t="shared" si="43"/>
        <v>1.9425910984928563E-12</v>
      </c>
    </row>
    <row r="413" spans="1:25" s="5" customFormat="1" x14ac:dyDescent="0.2">
      <c r="A413" s="2"/>
      <c r="B413" s="30">
        <f>'3) Input geactiveerde inflatie'!B400</f>
        <v>388</v>
      </c>
      <c r="C413" s="30">
        <f>'3) Input geactiveerde inflatie'!D400</f>
        <v>478766.69520421792</v>
      </c>
      <c r="D413" s="10">
        <f t="shared" si="42"/>
        <v>239383.34760210896</v>
      </c>
      <c r="E413" s="40">
        <f>'3) Input geactiveerde inflatie'!E400</f>
        <v>34.5</v>
      </c>
      <c r="F413" s="52">
        <f>'3) Input geactiveerde inflatie'!F400</f>
        <v>2056</v>
      </c>
      <c r="G413" s="2"/>
      <c r="H413" s="54"/>
      <c r="I413" s="10">
        <f>IF(AND($F413&gt;I$10,$E413&gt;0),$D413/$E413,IF(I$10=$F413,$D413-SUM($G413:G413),0))</f>
        <v>6938.6477565828682</v>
      </c>
      <c r="J413" s="10">
        <f>IF(AND($F413&gt;J$10,$E413&gt;0),$D413/$E413,IF(J$10=$F413,$D413-SUM($G413:I413),0))</f>
        <v>6938.6477565828682</v>
      </c>
      <c r="K413" s="10">
        <f>IF(AND($F413&gt;K$10,$E413&gt;0),$D413/$E413,IF(K$10=$F413,$D413-SUM($G413:J413),0))</f>
        <v>6938.6477565828682</v>
      </c>
      <c r="L413" s="10">
        <f>IF(AND($F413&gt;L$10,$E413&gt;0),$D413/$E413,IF(L$10=$F413,$D413-SUM($G413:K413),0))</f>
        <v>6938.6477565828682</v>
      </c>
      <c r="M413" s="10">
        <f>IF(AND($F413&gt;M$10,$E413&gt;0),$D413/$E413,IF(M$10=$F413,$D413-SUM($G413:L413),0))</f>
        <v>6938.6477565828682</v>
      </c>
      <c r="N413" s="2"/>
      <c r="O413" s="10">
        <f>I413*PRODUCT($O$17:O$17)</f>
        <v>7001.0955863921135</v>
      </c>
      <c r="P413" s="10">
        <f>J413*PRODUCT($O$17:P$17)</f>
        <v>7064.1054466696414</v>
      </c>
      <c r="Q413" s="10">
        <f>K413*PRODUCT($O$17:Q$17)</f>
        <v>7127.6823956896669</v>
      </c>
      <c r="R413" s="10">
        <f>L413*PRODUCT($O$17:R$17)</f>
        <v>7191.8315372508732</v>
      </c>
      <c r="S413" s="10">
        <f>M413*PRODUCT($O$17:S$17)</f>
        <v>7256.5580210861308</v>
      </c>
      <c r="T413" s="2"/>
      <c r="U413" s="10">
        <f t="shared" si="41"/>
        <v>234536.70214413578</v>
      </c>
      <c r="V413" s="10">
        <f t="shared" si="43"/>
        <v>229583.42701676334</v>
      </c>
      <c r="W413" s="10">
        <f t="shared" si="43"/>
        <v>224521.99546422451</v>
      </c>
      <c r="X413" s="10">
        <f t="shared" si="43"/>
        <v>219350.86188615166</v>
      </c>
      <c r="Y413" s="10">
        <f t="shared" si="43"/>
        <v>214068.46162204086</v>
      </c>
    </row>
    <row r="414" spans="1:25" s="5" customFormat="1" x14ac:dyDescent="0.2">
      <c r="A414" s="2"/>
      <c r="B414" s="30">
        <f>'3) Input geactiveerde inflatie'!B401</f>
        <v>389</v>
      </c>
      <c r="C414" s="30">
        <f>'3) Input geactiveerde inflatie'!D401</f>
        <v>78031.062288422429</v>
      </c>
      <c r="D414" s="10">
        <f t="shared" si="42"/>
        <v>39015.531144211214</v>
      </c>
      <c r="E414" s="40">
        <f>'3) Input geactiveerde inflatie'!E401</f>
        <v>24.5</v>
      </c>
      <c r="F414" s="52">
        <f>'3) Input geactiveerde inflatie'!F401</f>
        <v>2046</v>
      </c>
      <c r="G414" s="2"/>
      <c r="H414" s="54"/>
      <c r="I414" s="10">
        <f>IF(AND($F414&gt;I$10,$E414&gt;0),$D414/$E414,IF(I$10=$F414,$D414-SUM($G414:G414),0))</f>
        <v>1592.4706589473965</v>
      </c>
      <c r="J414" s="10">
        <f>IF(AND($F414&gt;J$10,$E414&gt;0),$D414/$E414,IF(J$10=$F414,$D414-SUM($G414:I414),0))</f>
        <v>1592.4706589473965</v>
      </c>
      <c r="K414" s="10">
        <f>IF(AND($F414&gt;K$10,$E414&gt;0),$D414/$E414,IF(K$10=$F414,$D414-SUM($G414:J414),0))</f>
        <v>1592.4706589473965</v>
      </c>
      <c r="L414" s="10">
        <f>IF(AND($F414&gt;L$10,$E414&gt;0),$D414/$E414,IF(L$10=$F414,$D414-SUM($G414:K414),0))</f>
        <v>1592.4706589473965</v>
      </c>
      <c r="M414" s="10">
        <f>IF(AND($F414&gt;M$10,$E414&gt;0),$D414/$E414,IF(M$10=$F414,$D414-SUM($G414:L414),0))</f>
        <v>1592.4706589473965</v>
      </c>
      <c r="N414" s="2"/>
      <c r="O414" s="10">
        <f>I414*PRODUCT($O$17:O$17)</f>
        <v>1606.8028948779229</v>
      </c>
      <c r="P414" s="10">
        <f>J414*PRODUCT($O$17:P$17)</f>
        <v>1621.264120931824</v>
      </c>
      <c r="Q414" s="10">
        <f>K414*PRODUCT($O$17:Q$17)</f>
        <v>1635.8554980202102</v>
      </c>
      <c r="R414" s="10">
        <f>L414*PRODUCT($O$17:R$17)</f>
        <v>1650.5781975023917</v>
      </c>
      <c r="S414" s="10">
        <f>M414*PRODUCT($O$17:S$17)</f>
        <v>1665.4334012799131</v>
      </c>
      <c r="T414" s="2"/>
      <c r="U414" s="10">
        <f t="shared" si="41"/>
        <v>37759.868029631187</v>
      </c>
      <c r="V414" s="10">
        <f t="shared" si="43"/>
        <v>36478.442720966043</v>
      </c>
      <c r="W414" s="10">
        <f t="shared" si="43"/>
        <v>35170.893207434521</v>
      </c>
      <c r="X414" s="10">
        <f t="shared" si="43"/>
        <v>33836.853048799036</v>
      </c>
      <c r="Y414" s="10">
        <f t="shared" si="43"/>
        <v>32475.951324958314</v>
      </c>
    </row>
    <row r="415" spans="1:25" s="5" customFormat="1" x14ac:dyDescent="0.2">
      <c r="A415" s="2"/>
      <c r="B415" s="30">
        <f>'3) Input geactiveerde inflatie'!B402</f>
        <v>390</v>
      </c>
      <c r="C415" s="30">
        <f>'3) Input geactiveerde inflatie'!D402</f>
        <v>8238.7194002818796</v>
      </c>
      <c r="D415" s="10">
        <f t="shared" si="42"/>
        <v>4119.3597001409398</v>
      </c>
      <c r="E415" s="40">
        <f>'3) Input geactiveerde inflatie'!E402</f>
        <v>14.5</v>
      </c>
      <c r="F415" s="52">
        <f>'3) Input geactiveerde inflatie'!F402</f>
        <v>2036</v>
      </c>
      <c r="G415" s="2"/>
      <c r="H415" s="54"/>
      <c r="I415" s="10">
        <f>IF(AND($F415&gt;I$10,$E415&gt;0),$D415/$E415,IF(I$10=$F415,$D415-SUM($G415:G415),0))</f>
        <v>284.09377242351309</v>
      </c>
      <c r="J415" s="10">
        <f>IF(AND($F415&gt;J$10,$E415&gt;0),$D415/$E415,IF(J$10=$F415,$D415-SUM($G415:I415),0))</f>
        <v>284.09377242351309</v>
      </c>
      <c r="K415" s="10">
        <f>IF(AND($F415&gt;K$10,$E415&gt;0),$D415/$E415,IF(K$10=$F415,$D415-SUM($G415:J415),0))</f>
        <v>284.09377242351309</v>
      </c>
      <c r="L415" s="10">
        <f>IF(AND($F415&gt;L$10,$E415&gt;0),$D415/$E415,IF(L$10=$F415,$D415-SUM($G415:K415),0))</f>
        <v>284.09377242351309</v>
      </c>
      <c r="M415" s="10">
        <f>IF(AND($F415&gt;M$10,$E415&gt;0),$D415/$E415,IF(M$10=$F415,$D415-SUM($G415:L415),0))</f>
        <v>284.09377242351309</v>
      </c>
      <c r="N415" s="2"/>
      <c r="O415" s="10">
        <f>I415*PRODUCT($O$17:O$17)</f>
        <v>286.65061637532466</v>
      </c>
      <c r="P415" s="10">
        <f>J415*PRODUCT($O$17:P$17)</f>
        <v>289.23047192270258</v>
      </c>
      <c r="Q415" s="10">
        <f>K415*PRODUCT($O$17:Q$17)</f>
        <v>291.83354617000685</v>
      </c>
      <c r="R415" s="10">
        <f>L415*PRODUCT($O$17:R$17)</f>
        <v>294.46004808553687</v>
      </c>
      <c r="S415" s="10">
        <f>M415*PRODUCT($O$17:S$17)</f>
        <v>297.11018851830664</v>
      </c>
      <c r="T415" s="2"/>
      <c r="U415" s="10">
        <f t="shared" si="41"/>
        <v>3869.7833210668832</v>
      </c>
      <c r="V415" s="10">
        <f t="shared" si="43"/>
        <v>3615.380899033782</v>
      </c>
      <c r="W415" s="10">
        <f t="shared" si="43"/>
        <v>3356.0857809550789</v>
      </c>
      <c r="X415" s="10">
        <f t="shared" si="43"/>
        <v>3091.8305048981374</v>
      </c>
      <c r="Y415" s="10">
        <f t="shared" si="43"/>
        <v>2822.5467909239137</v>
      </c>
    </row>
    <row r="416" spans="1:25" s="5" customFormat="1" x14ac:dyDescent="0.2">
      <c r="A416" s="2"/>
      <c r="B416" s="30">
        <f>'3) Input geactiveerde inflatie'!B403</f>
        <v>391</v>
      </c>
      <c r="C416" s="30">
        <f>'3) Input geactiveerde inflatie'!D403</f>
        <v>4136.3451016856598</v>
      </c>
      <c r="D416" s="10">
        <f t="shared" si="42"/>
        <v>2068.1725508428299</v>
      </c>
      <c r="E416" s="40">
        <f>'3) Input geactiveerde inflatie'!E403</f>
        <v>9.5</v>
      </c>
      <c r="F416" s="52">
        <f>'3) Input geactiveerde inflatie'!F403</f>
        <v>2031</v>
      </c>
      <c r="G416" s="2"/>
      <c r="H416" s="54"/>
      <c r="I416" s="10">
        <f>IF(AND($F416&gt;I$10,$E416&gt;0),$D416/$E416,IF(I$10=$F416,$D416-SUM($G416:G416),0))</f>
        <v>217.70237377292946</v>
      </c>
      <c r="J416" s="10">
        <f>IF(AND($F416&gt;J$10,$E416&gt;0),$D416/$E416,IF(J$10=$F416,$D416-SUM($G416:I416),0))</f>
        <v>217.70237377292946</v>
      </c>
      <c r="K416" s="10">
        <f>IF(AND($F416&gt;K$10,$E416&gt;0),$D416/$E416,IF(K$10=$F416,$D416-SUM($G416:J416),0))</f>
        <v>217.70237377292946</v>
      </c>
      <c r="L416" s="10">
        <f>IF(AND($F416&gt;L$10,$E416&gt;0),$D416/$E416,IF(L$10=$F416,$D416-SUM($G416:K416),0))</f>
        <v>217.70237377292946</v>
      </c>
      <c r="M416" s="10">
        <f>IF(AND($F416&gt;M$10,$E416&gt;0),$D416/$E416,IF(M$10=$F416,$D416-SUM($G416:L416),0))</f>
        <v>217.70237377292946</v>
      </c>
      <c r="N416" s="2"/>
      <c r="O416" s="10">
        <f>I416*PRODUCT($O$17:O$17)</f>
        <v>219.66169513688581</v>
      </c>
      <c r="P416" s="10">
        <f>J416*PRODUCT($O$17:P$17)</f>
        <v>221.63865039311776</v>
      </c>
      <c r="Q416" s="10">
        <f>K416*PRODUCT($O$17:Q$17)</f>
        <v>223.63339824665579</v>
      </c>
      <c r="R416" s="10">
        <f>L416*PRODUCT($O$17:R$17)</f>
        <v>225.64609883087564</v>
      </c>
      <c r="S416" s="10">
        <f>M416*PRODUCT($O$17:S$17)</f>
        <v>227.6769137203535</v>
      </c>
      <c r="T416" s="2"/>
      <c r="U416" s="10">
        <f t="shared" si="41"/>
        <v>1867.1244086635295</v>
      </c>
      <c r="V416" s="10">
        <f t="shared" si="43"/>
        <v>1662.2898779483833</v>
      </c>
      <c r="W416" s="10">
        <f t="shared" si="43"/>
        <v>1453.6170886032628</v>
      </c>
      <c r="X416" s="10">
        <f t="shared" si="43"/>
        <v>1241.0535435698164</v>
      </c>
      <c r="Y416" s="10">
        <f t="shared" si="43"/>
        <v>1024.5461117415912</v>
      </c>
    </row>
    <row r="417" spans="1:25" s="5" customFormat="1" x14ac:dyDescent="0.2">
      <c r="A417" s="2"/>
      <c r="B417" s="30">
        <f>'3) Input geactiveerde inflatie'!B404</f>
        <v>392</v>
      </c>
      <c r="C417" s="30">
        <f>'3) Input geactiveerde inflatie'!D404</f>
        <v>-1.1468777399485334E-11</v>
      </c>
      <c r="D417" s="10">
        <f t="shared" si="42"/>
        <v>-5.7343886997426671E-12</v>
      </c>
      <c r="E417" s="40">
        <f>'3) Input geactiveerde inflatie'!E404</f>
        <v>0</v>
      </c>
      <c r="F417" s="52">
        <f>'3) Input geactiveerde inflatie'!F404</f>
        <v>2016</v>
      </c>
      <c r="G417" s="2"/>
      <c r="H417" s="54"/>
      <c r="I417" s="10">
        <f>IF(AND($F417&gt;I$10,$E417&gt;0),$D417/$E417,IF(I$10=$F417,$D417-SUM($G417:G417),0))</f>
        <v>0</v>
      </c>
      <c r="J417" s="10">
        <f>IF(AND($F417&gt;J$10,$E417&gt;0),$D417/$E417,IF(J$10=$F417,$D417-SUM($G417:I417),0))</f>
        <v>0</v>
      </c>
      <c r="K417" s="10">
        <f>IF(AND($F417&gt;K$10,$E417&gt;0),$D417/$E417,IF(K$10=$F417,$D417-SUM($G417:J417),0))</f>
        <v>0</v>
      </c>
      <c r="L417" s="10">
        <f>IF(AND($F417&gt;L$10,$E417&gt;0),$D417/$E417,IF(L$10=$F417,$D417-SUM($G417:K417),0))</f>
        <v>0</v>
      </c>
      <c r="M417" s="10">
        <f>IF(AND($F417&gt;M$10,$E417&gt;0),$D417/$E417,IF(M$10=$F417,$D417-SUM($G417:L417),0))</f>
        <v>0</v>
      </c>
      <c r="N417" s="2"/>
      <c r="O417" s="10">
        <f>I417*PRODUCT($O$17:O$17)</f>
        <v>0</v>
      </c>
      <c r="P417" s="10">
        <f>J417*PRODUCT($O$17:P$17)</f>
        <v>0</v>
      </c>
      <c r="Q417" s="10">
        <f>K417*PRODUCT($O$17:Q$17)</f>
        <v>0</v>
      </c>
      <c r="R417" s="10">
        <f>L417*PRODUCT($O$17:R$17)</f>
        <v>0</v>
      </c>
      <c r="S417" s="10">
        <f>M417*PRODUCT($O$17:S$17)</f>
        <v>0</v>
      </c>
      <c r="T417" s="2"/>
      <c r="U417" s="10">
        <f t="shared" si="41"/>
        <v>-5.7859981980403505E-12</v>
      </c>
      <c r="V417" s="10">
        <f t="shared" si="43"/>
        <v>-5.8380721818227129E-12</v>
      </c>
      <c r="W417" s="10">
        <f t="shared" si="43"/>
        <v>-5.890614831459117E-12</v>
      </c>
      <c r="X417" s="10">
        <f t="shared" si="43"/>
        <v>-5.9436303649422483E-12</v>
      </c>
      <c r="Y417" s="10">
        <f t="shared" si="43"/>
        <v>-5.9971230382267282E-12</v>
      </c>
    </row>
    <row r="418" spans="1:25" s="5" customFormat="1" x14ac:dyDescent="0.2">
      <c r="A418" s="2"/>
      <c r="B418" s="30">
        <f>'3) Input geactiveerde inflatie'!B405</f>
        <v>393</v>
      </c>
      <c r="C418" s="30">
        <f>'3) Input geactiveerde inflatie'!D405</f>
        <v>1000.953285430614</v>
      </c>
      <c r="D418" s="10">
        <f t="shared" si="42"/>
        <v>500.47664271530698</v>
      </c>
      <c r="E418" s="40">
        <f>'3) Input geactiveerde inflatie'!E405</f>
        <v>0</v>
      </c>
      <c r="F418" s="52">
        <f>'3) Input geactiveerde inflatie'!F405</f>
        <v>2011</v>
      </c>
      <c r="G418" s="2"/>
      <c r="H418" s="54"/>
      <c r="I418" s="10">
        <f>IF(AND($F418&gt;I$10,$E418&gt;0),$D418/$E418,IF(I$10=$F418,$D418-SUM($G418:G418),0))</f>
        <v>0</v>
      </c>
      <c r="J418" s="10">
        <f>IF(AND($F418&gt;J$10,$E418&gt;0),$D418/$E418,IF(J$10=$F418,$D418-SUM($G418:I418),0))</f>
        <v>0</v>
      </c>
      <c r="K418" s="10">
        <f>IF(AND($F418&gt;K$10,$E418&gt;0),$D418/$E418,IF(K$10=$F418,$D418-SUM($G418:J418),0))</f>
        <v>0</v>
      </c>
      <c r="L418" s="10">
        <f>IF(AND($F418&gt;L$10,$E418&gt;0),$D418/$E418,IF(L$10=$F418,$D418-SUM($G418:K418),0))</f>
        <v>0</v>
      </c>
      <c r="M418" s="10">
        <f>IF(AND($F418&gt;M$10,$E418&gt;0),$D418/$E418,IF(M$10=$F418,$D418-SUM($G418:L418),0))</f>
        <v>0</v>
      </c>
      <c r="N418" s="2"/>
      <c r="O418" s="10">
        <f>I418*PRODUCT($O$17:O$17)</f>
        <v>0</v>
      </c>
      <c r="P418" s="10">
        <f>J418*PRODUCT($O$17:P$17)</f>
        <v>0</v>
      </c>
      <c r="Q418" s="10">
        <f>K418*PRODUCT($O$17:Q$17)</f>
        <v>0</v>
      </c>
      <c r="R418" s="10">
        <f>L418*PRODUCT($O$17:R$17)</f>
        <v>0</v>
      </c>
      <c r="S418" s="10">
        <f>M418*PRODUCT($O$17:S$17)</f>
        <v>0</v>
      </c>
      <c r="T418" s="2"/>
      <c r="U418" s="10">
        <f t="shared" si="41"/>
        <v>504.98093249974471</v>
      </c>
      <c r="V418" s="10">
        <f t="shared" si="43"/>
        <v>509.52576089224237</v>
      </c>
      <c r="W418" s="10">
        <f t="shared" si="43"/>
        <v>514.11149274027252</v>
      </c>
      <c r="X418" s="10">
        <f t="shared" si="43"/>
        <v>518.73849617493488</v>
      </c>
      <c r="Y418" s="10">
        <f t="shared" si="43"/>
        <v>523.40714264050928</v>
      </c>
    </row>
    <row r="419" spans="1:25" s="5" customFormat="1" x14ac:dyDescent="0.2">
      <c r="A419" s="2"/>
      <c r="B419" s="30">
        <f>'3) Input geactiveerde inflatie'!B406</f>
        <v>394</v>
      </c>
      <c r="C419" s="30">
        <f>'3) Input geactiveerde inflatie'!D406</f>
        <v>564656.3529877672</v>
      </c>
      <c r="D419" s="10">
        <f t="shared" si="42"/>
        <v>282328.1764938836</v>
      </c>
      <c r="E419" s="40">
        <f>'3) Input geactiveerde inflatie'!E406</f>
        <v>35.5</v>
      </c>
      <c r="F419" s="52">
        <f>'3) Input geactiveerde inflatie'!F406</f>
        <v>2057</v>
      </c>
      <c r="G419" s="2"/>
      <c r="H419" s="54"/>
      <c r="I419" s="10">
        <f>IF(AND($F419&gt;I$10,$E419&gt;0),$D419/$E419,IF(I$10=$F419,$D419-SUM($G419:G419),0))</f>
        <v>7952.9063801093971</v>
      </c>
      <c r="J419" s="10">
        <f>IF(AND($F419&gt;J$10,$E419&gt;0),$D419/$E419,IF(J$10=$F419,$D419-SUM($G419:I419),0))</f>
        <v>7952.9063801093971</v>
      </c>
      <c r="K419" s="10">
        <f>IF(AND($F419&gt;K$10,$E419&gt;0),$D419/$E419,IF(K$10=$F419,$D419-SUM($G419:J419),0))</f>
        <v>7952.9063801093971</v>
      </c>
      <c r="L419" s="10">
        <f>IF(AND($F419&gt;L$10,$E419&gt;0),$D419/$E419,IF(L$10=$F419,$D419-SUM($G419:K419),0))</f>
        <v>7952.9063801093971</v>
      </c>
      <c r="M419" s="10">
        <f>IF(AND($F419&gt;M$10,$E419&gt;0),$D419/$E419,IF(M$10=$F419,$D419-SUM($G419:L419),0))</f>
        <v>7952.9063801093971</v>
      </c>
      <c r="N419" s="2"/>
      <c r="O419" s="10">
        <f>I419*PRODUCT($O$17:O$17)</f>
        <v>8024.4825375303808</v>
      </c>
      <c r="P419" s="10">
        <f>J419*PRODUCT($O$17:P$17)</f>
        <v>8096.7028803681533</v>
      </c>
      <c r="Q419" s="10">
        <f>K419*PRODUCT($O$17:Q$17)</f>
        <v>8169.5732062914658</v>
      </c>
      <c r="R419" s="10">
        <f>L419*PRODUCT($O$17:R$17)</f>
        <v>8243.0993651480876</v>
      </c>
      <c r="S419" s="10">
        <f>M419*PRODUCT($O$17:S$17)</f>
        <v>8317.287259434419</v>
      </c>
      <c r="T419" s="2"/>
      <c r="U419" s="10">
        <f t="shared" si="41"/>
        <v>276844.64754479815</v>
      </c>
      <c r="V419" s="10">
        <f t="shared" si="43"/>
        <v>271239.54649233312</v>
      </c>
      <c r="W419" s="10">
        <f t="shared" si="43"/>
        <v>265511.12920447259</v>
      </c>
      <c r="X419" s="10">
        <f t="shared" si="43"/>
        <v>259657.63000216472</v>
      </c>
      <c r="Y419" s="10">
        <f t="shared" si="43"/>
        <v>253677.26141274977</v>
      </c>
    </row>
    <row r="420" spans="1:25" s="5" customFormat="1" x14ac:dyDescent="0.2">
      <c r="A420" s="2"/>
      <c r="B420" s="30">
        <f>'3) Input geactiveerde inflatie'!B407</f>
        <v>395</v>
      </c>
      <c r="C420" s="30">
        <f>'3) Input geactiveerde inflatie'!D407</f>
        <v>131304.34412973211</v>
      </c>
      <c r="D420" s="10">
        <f t="shared" si="42"/>
        <v>65652.172064866056</v>
      </c>
      <c r="E420" s="40">
        <f>'3) Input geactiveerde inflatie'!E407</f>
        <v>25.5</v>
      </c>
      <c r="F420" s="52">
        <f>'3) Input geactiveerde inflatie'!F407</f>
        <v>2047</v>
      </c>
      <c r="G420" s="2"/>
      <c r="H420" s="54"/>
      <c r="I420" s="10">
        <f>IF(AND($F420&gt;I$10,$E420&gt;0),$D420/$E420,IF(I$10=$F420,$D420-SUM($G420:G420),0))</f>
        <v>2574.5949829359238</v>
      </c>
      <c r="J420" s="10">
        <f>IF(AND($F420&gt;J$10,$E420&gt;0),$D420/$E420,IF(J$10=$F420,$D420-SUM($G420:I420),0))</f>
        <v>2574.5949829359238</v>
      </c>
      <c r="K420" s="10">
        <f>IF(AND($F420&gt;K$10,$E420&gt;0),$D420/$E420,IF(K$10=$F420,$D420-SUM($G420:J420),0))</f>
        <v>2574.5949829359238</v>
      </c>
      <c r="L420" s="10">
        <f>IF(AND($F420&gt;L$10,$E420&gt;0),$D420/$E420,IF(L$10=$F420,$D420-SUM($G420:K420),0))</f>
        <v>2574.5949829359238</v>
      </c>
      <c r="M420" s="10">
        <f>IF(AND($F420&gt;M$10,$E420&gt;0),$D420/$E420,IF(M$10=$F420,$D420-SUM($G420:L420),0))</f>
        <v>2574.5949829359238</v>
      </c>
      <c r="N420" s="2"/>
      <c r="O420" s="10">
        <f>I420*PRODUCT($O$17:O$17)</f>
        <v>2597.7663377823469</v>
      </c>
      <c r="P420" s="10">
        <f>J420*PRODUCT($O$17:P$17)</f>
        <v>2621.1462348223877</v>
      </c>
      <c r="Q420" s="10">
        <f>K420*PRODUCT($O$17:Q$17)</f>
        <v>2644.7365509357887</v>
      </c>
      <c r="R420" s="10">
        <f>L420*PRODUCT($O$17:R$17)</f>
        <v>2668.5391798942105</v>
      </c>
      <c r="S420" s="10">
        <f>M420*PRODUCT($O$17:S$17)</f>
        <v>2692.5560325132583</v>
      </c>
      <c r="T420" s="2"/>
      <c r="U420" s="10">
        <f t="shared" si="41"/>
        <v>63645.275275667489</v>
      </c>
      <c r="V420" s="10">
        <f t="shared" si="43"/>
        <v>61596.936518326103</v>
      </c>
      <c r="W420" s="10">
        <f t="shared" si="43"/>
        <v>59506.572396055242</v>
      </c>
      <c r="X420" s="10">
        <f t="shared" si="43"/>
        <v>57373.592367725527</v>
      </c>
      <c r="Y420" s="10">
        <f t="shared" si="43"/>
        <v>55197.398666521789</v>
      </c>
    </row>
    <row r="421" spans="1:25" s="5" customFormat="1" x14ac:dyDescent="0.2">
      <c r="A421" s="2"/>
      <c r="B421" s="30">
        <f>'3) Input geactiveerde inflatie'!B408</f>
        <v>396</v>
      </c>
      <c r="C421" s="30">
        <f>'3) Input geactiveerde inflatie'!D408</f>
        <v>26792.527312587859</v>
      </c>
      <c r="D421" s="10">
        <f t="shared" si="42"/>
        <v>13396.26365629393</v>
      </c>
      <c r="E421" s="40">
        <f>'3) Input geactiveerde inflatie'!E408</f>
        <v>15.5</v>
      </c>
      <c r="F421" s="52">
        <f>'3) Input geactiveerde inflatie'!F408</f>
        <v>2037</v>
      </c>
      <c r="G421" s="2"/>
      <c r="H421" s="54"/>
      <c r="I421" s="10">
        <f>IF(AND($F421&gt;I$10,$E421&gt;0),$D421/$E421,IF(I$10=$F421,$D421-SUM($G421:G421),0))</f>
        <v>864.27507459960839</v>
      </c>
      <c r="J421" s="10">
        <f>IF(AND($F421&gt;J$10,$E421&gt;0),$D421/$E421,IF(J$10=$F421,$D421-SUM($G421:I421),0))</f>
        <v>864.27507459960839</v>
      </c>
      <c r="K421" s="10">
        <f>IF(AND($F421&gt;K$10,$E421&gt;0),$D421/$E421,IF(K$10=$F421,$D421-SUM($G421:J421),0))</f>
        <v>864.27507459960839</v>
      </c>
      <c r="L421" s="10">
        <f>IF(AND($F421&gt;L$10,$E421&gt;0),$D421/$E421,IF(L$10=$F421,$D421-SUM($G421:K421),0))</f>
        <v>864.27507459960839</v>
      </c>
      <c r="M421" s="10">
        <f>IF(AND($F421&gt;M$10,$E421&gt;0),$D421/$E421,IF(M$10=$F421,$D421-SUM($G421:L421),0))</f>
        <v>864.27507459960839</v>
      </c>
      <c r="N421" s="2"/>
      <c r="O421" s="10">
        <f>I421*PRODUCT($O$17:O$17)</f>
        <v>872.05355027100472</v>
      </c>
      <c r="P421" s="10">
        <f>J421*PRODUCT($O$17:P$17)</f>
        <v>879.90203222344371</v>
      </c>
      <c r="Q421" s="10">
        <f>K421*PRODUCT($O$17:Q$17)</f>
        <v>887.82115051345454</v>
      </c>
      <c r="R421" s="10">
        <f>L421*PRODUCT($O$17:R$17)</f>
        <v>895.81154086807555</v>
      </c>
      <c r="S421" s="10">
        <f>M421*PRODUCT($O$17:S$17)</f>
        <v>903.87384473588816</v>
      </c>
      <c r="T421" s="2"/>
      <c r="U421" s="10">
        <f t="shared" si="41"/>
        <v>12644.776478929569</v>
      </c>
      <c r="V421" s="10">
        <f t="shared" si="43"/>
        <v>11878.677435016489</v>
      </c>
      <c r="W421" s="10">
        <f t="shared" si="43"/>
        <v>11097.764381418181</v>
      </c>
      <c r="X421" s="10">
        <f t="shared" si="43"/>
        <v>10301.832719982869</v>
      </c>
      <c r="Y421" s="10">
        <f t="shared" si="43"/>
        <v>9490.675369726825</v>
      </c>
    </row>
    <row r="422" spans="1:25" s="5" customFormat="1" x14ac:dyDescent="0.2">
      <c r="A422" s="2"/>
      <c r="B422" s="30">
        <f>'3) Input geactiveerde inflatie'!B409</f>
        <v>397</v>
      </c>
      <c r="C422" s="30">
        <f>'3) Input geactiveerde inflatie'!D409</f>
        <v>3680.6613613691297</v>
      </c>
      <c r="D422" s="10">
        <f t="shared" si="42"/>
        <v>1840.3306806845649</v>
      </c>
      <c r="E422" s="40">
        <f>'3) Input geactiveerde inflatie'!E409</f>
        <v>10.5</v>
      </c>
      <c r="F422" s="52">
        <f>'3) Input geactiveerde inflatie'!F409</f>
        <v>2032</v>
      </c>
      <c r="G422" s="2"/>
      <c r="H422" s="54"/>
      <c r="I422" s="10">
        <f>IF(AND($F422&gt;I$10,$E422&gt;0),$D422/$E422,IF(I$10=$F422,$D422-SUM($G422:G422),0))</f>
        <v>175.26958863662523</v>
      </c>
      <c r="J422" s="10">
        <f>IF(AND($F422&gt;J$10,$E422&gt;0),$D422/$E422,IF(J$10=$F422,$D422-SUM($G422:I422),0))</f>
        <v>175.26958863662523</v>
      </c>
      <c r="K422" s="10">
        <f>IF(AND($F422&gt;K$10,$E422&gt;0),$D422/$E422,IF(K$10=$F422,$D422-SUM($G422:J422),0))</f>
        <v>175.26958863662523</v>
      </c>
      <c r="L422" s="10">
        <f>IF(AND($F422&gt;L$10,$E422&gt;0),$D422/$E422,IF(L$10=$F422,$D422-SUM($G422:K422),0))</f>
        <v>175.26958863662523</v>
      </c>
      <c r="M422" s="10">
        <f>IF(AND($F422&gt;M$10,$E422&gt;0),$D422/$E422,IF(M$10=$F422,$D422-SUM($G422:L422),0))</f>
        <v>175.26958863662523</v>
      </c>
      <c r="N422" s="2"/>
      <c r="O422" s="10">
        <f>I422*PRODUCT($O$17:O$17)</f>
        <v>176.84701493435483</v>
      </c>
      <c r="P422" s="10">
        <f>J422*PRODUCT($O$17:P$17)</f>
        <v>178.43863806876402</v>
      </c>
      <c r="Q422" s="10">
        <f>K422*PRODUCT($O$17:Q$17)</f>
        <v>180.04458581138286</v>
      </c>
      <c r="R422" s="10">
        <f>L422*PRODUCT($O$17:R$17)</f>
        <v>181.66498708368528</v>
      </c>
      <c r="S422" s="10">
        <f>M422*PRODUCT($O$17:S$17)</f>
        <v>183.29997196743844</v>
      </c>
      <c r="T422" s="2"/>
      <c r="U422" s="10">
        <f t="shared" si="41"/>
        <v>1680.046641876371</v>
      </c>
      <c r="V422" s="10">
        <f t="shared" si="43"/>
        <v>1516.7284235844943</v>
      </c>
      <c r="W422" s="10">
        <f t="shared" si="43"/>
        <v>1350.3343935853718</v>
      </c>
      <c r="X422" s="10">
        <f t="shared" si="43"/>
        <v>1180.8224160439547</v>
      </c>
      <c r="Y422" s="10">
        <f t="shared" si="43"/>
        <v>1008.1498458209118</v>
      </c>
    </row>
    <row r="423" spans="1:25" s="5" customFormat="1" x14ac:dyDescent="0.2">
      <c r="A423" s="2"/>
      <c r="B423" s="30">
        <f>'3) Input geactiveerde inflatie'!B410</f>
        <v>398</v>
      </c>
      <c r="C423" s="30">
        <f>'3) Input geactiveerde inflatie'!D410</f>
        <v>2.3389567223552147E-11</v>
      </c>
      <c r="D423" s="10">
        <f t="shared" si="42"/>
        <v>1.1694783611776074E-11</v>
      </c>
      <c r="E423" s="40">
        <f>'3) Input geactiveerde inflatie'!E410</f>
        <v>0</v>
      </c>
      <c r="F423" s="52">
        <f>'3) Input geactiveerde inflatie'!F410</f>
        <v>2017</v>
      </c>
      <c r="G423" s="2"/>
      <c r="H423" s="54"/>
      <c r="I423" s="10">
        <f>IF(AND($F423&gt;I$10,$E423&gt;0),$D423/$E423,IF(I$10=$F423,$D423-SUM($G423:G423),0))</f>
        <v>0</v>
      </c>
      <c r="J423" s="10">
        <f>IF(AND($F423&gt;J$10,$E423&gt;0),$D423/$E423,IF(J$10=$F423,$D423-SUM($G423:I423),0))</f>
        <v>0</v>
      </c>
      <c r="K423" s="10">
        <f>IF(AND($F423&gt;K$10,$E423&gt;0),$D423/$E423,IF(K$10=$F423,$D423-SUM($G423:J423),0))</f>
        <v>0</v>
      </c>
      <c r="L423" s="10">
        <f>IF(AND($F423&gt;L$10,$E423&gt;0),$D423/$E423,IF(L$10=$F423,$D423-SUM($G423:K423),0))</f>
        <v>0</v>
      </c>
      <c r="M423" s="10">
        <f>IF(AND($F423&gt;M$10,$E423&gt;0),$D423/$E423,IF(M$10=$F423,$D423-SUM($G423:L423),0))</f>
        <v>0</v>
      </c>
      <c r="N423" s="2"/>
      <c r="O423" s="10">
        <f>I423*PRODUCT($O$17:O$17)</f>
        <v>0</v>
      </c>
      <c r="P423" s="10">
        <f>J423*PRODUCT($O$17:P$17)</f>
        <v>0</v>
      </c>
      <c r="Q423" s="10">
        <f>K423*PRODUCT($O$17:Q$17)</f>
        <v>0</v>
      </c>
      <c r="R423" s="10">
        <f>L423*PRODUCT($O$17:R$17)</f>
        <v>0</v>
      </c>
      <c r="S423" s="10">
        <f>M423*PRODUCT($O$17:S$17)</f>
        <v>0</v>
      </c>
      <c r="T423" s="2"/>
      <c r="U423" s="10">
        <f t="shared" si="41"/>
        <v>1.1800036664282058E-11</v>
      </c>
      <c r="V423" s="10">
        <f t="shared" si="43"/>
        <v>1.1906236994260594E-11</v>
      </c>
      <c r="W423" s="10">
        <f t="shared" si="43"/>
        <v>1.2013393127208938E-11</v>
      </c>
      <c r="X423" s="10">
        <f t="shared" si="43"/>
        <v>1.2121513665353817E-11</v>
      </c>
      <c r="Y423" s="10">
        <f t="shared" si="43"/>
        <v>1.2230607288342E-11</v>
      </c>
    </row>
    <row r="424" spans="1:25" s="5" customFormat="1" x14ac:dyDescent="0.2">
      <c r="A424" s="2"/>
      <c r="B424" s="30">
        <f>'3) Input geactiveerde inflatie'!B411</f>
        <v>399</v>
      </c>
      <c r="C424" s="30">
        <f>'3) Input geactiveerde inflatie'!D411</f>
        <v>948319.74563643336</v>
      </c>
      <c r="D424" s="10">
        <f t="shared" si="42"/>
        <v>474159.87281821668</v>
      </c>
      <c r="E424" s="40">
        <f>'3) Input geactiveerde inflatie'!E411</f>
        <v>36.5</v>
      </c>
      <c r="F424" s="52">
        <f>'3) Input geactiveerde inflatie'!F411</f>
        <v>2058</v>
      </c>
      <c r="G424" s="2"/>
      <c r="H424" s="54"/>
      <c r="I424" s="10">
        <f>IF(AND($F424&gt;I$10,$E424&gt;0),$D424/$E424,IF(I$10=$F424,$D424-SUM($G424:G424),0))</f>
        <v>12990.68144707443</v>
      </c>
      <c r="J424" s="10">
        <f>IF(AND($F424&gt;J$10,$E424&gt;0),$D424/$E424,IF(J$10=$F424,$D424-SUM($G424:I424),0))</f>
        <v>12990.68144707443</v>
      </c>
      <c r="K424" s="10">
        <f>IF(AND($F424&gt;K$10,$E424&gt;0),$D424/$E424,IF(K$10=$F424,$D424-SUM($G424:J424),0))</f>
        <v>12990.68144707443</v>
      </c>
      <c r="L424" s="10">
        <f>IF(AND($F424&gt;L$10,$E424&gt;0),$D424/$E424,IF(L$10=$F424,$D424-SUM($G424:K424),0))</f>
        <v>12990.68144707443</v>
      </c>
      <c r="M424" s="10">
        <f>IF(AND($F424&gt;M$10,$E424&gt;0),$D424/$E424,IF(M$10=$F424,$D424-SUM($G424:L424),0))</f>
        <v>12990.68144707443</v>
      </c>
      <c r="N424" s="2"/>
      <c r="O424" s="10">
        <f>I424*PRODUCT($O$17:O$17)</f>
        <v>13107.5975800981</v>
      </c>
      <c r="P424" s="10">
        <f>J424*PRODUCT($O$17:P$17)</f>
        <v>13225.565958318981</v>
      </c>
      <c r="Q424" s="10">
        <f>K424*PRODUCT($O$17:Q$17)</f>
        <v>13344.596051943849</v>
      </c>
      <c r="R424" s="10">
        <f>L424*PRODUCT($O$17:R$17)</f>
        <v>13464.697416411342</v>
      </c>
      <c r="S424" s="10">
        <f>M424*PRODUCT($O$17:S$17)</f>
        <v>13585.879693159042</v>
      </c>
      <c r="T424" s="2"/>
      <c r="U424" s="10">
        <f t="shared" si="41"/>
        <v>465319.71409348253</v>
      </c>
      <c r="V424" s="10">
        <f t="shared" si="43"/>
        <v>456282.02556200483</v>
      </c>
      <c r="W424" s="10">
        <f t="shared" si="43"/>
        <v>447043.96774011897</v>
      </c>
      <c r="X424" s="10">
        <f t="shared" si="43"/>
        <v>437602.66603336862</v>
      </c>
      <c r="Y424" s="10">
        <f t="shared" si="43"/>
        <v>427955.21033450984</v>
      </c>
    </row>
    <row r="425" spans="1:25" s="5" customFormat="1" x14ac:dyDescent="0.2">
      <c r="A425" s="2"/>
      <c r="B425" s="30">
        <f>'3) Input geactiveerde inflatie'!B412</f>
        <v>400</v>
      </c>
      <c r="C425" s="30">
        <f>'3) Input geactiveerde inflatie'!D412</f>
        <v>138946.78471166873</v>
      </c>
      <c r="D425" s="10">
        <f t="shared" si="42"/>
        <v>69473.392355834367</v>
      </c>
      <c r="E425" s="40">
        <f>'3) Input geactiveerde inflatie'!E412</f>
        <v>26.5</v>
      </c>
      <c r="F425" s="52">
        <f>'3) Input geactiveerde inflatie'!F412</f>
        <v>2048</v>
      </c>
      <c r="G425" s="2"/>
      <c r="H425" s="54"/>
      <c r="I425" s="10">
        <f>IF(AND($F425&gt;I$10,$E425&gt;0),$D425/$E425,IF(I$10=$F425,$D425-SUM($G425:G425),0))</f>
        <v>2621.6374473899759</v>
      </c>
      <c r="J425" s="10">
        <f>IF(AND($F425&gt;J$10,$E425&gt;0),$D425/$E425,IF(J$10=$F425,$D425-SUM($G425:I425),0))</f>
        <v>2621.6374473899759</v>
      </c>
      <c r="K425" s="10">
        <f>IF(AND($F425&gt;K$10,$E425&gt;0),$D425/$E425,IF(K$10=$F425,$D425-SUM($G425:J425),0))</f>
        <v>2621.6374473899759</v>
      </c>
      <c r="L425" s="10">
        <f>IF(AND($F425&gt;L$10,$E425&gt;0),$D425/$E425,IF(L$10=$F425,$D425-SUM($G425:K425),0))</f>
        <v>2621.6374473899759</v>
      </c>
      <c r="M425" s="10">
        <f>IF(AND($F425&gt;M$10,$E425&gt;0),$D425/$E425,IF(M$10=$F425,$D425-SUM($G425:L425),0))</f>
        <v>2621.6374473899759</v>
      </c>
      <c r="N425" s="2"/>
      <c r="O425" s="10">
        <f>I425*PRODUCT($O$17:O$17)</f>
        <v>2645.2321844164853</v>
      </c>
      <c r="P425" s="10">
        <f>J425*PRODUCT($O$17:P$17)</f>
        <v>2669.0392740762336</v>
      </c>
      <c r="Q425" s="10">
        <f>K425*PRODUCT($O$17:Q$17)</f>
        <v>2693.0606275429191</v>
      </c>
      <c r="R425" s="10">
        <f>L425*PRODUCT($O$17:R$17)</f>
        <v>2717.2981731908048</v>
      </c>
      <c r="S425" s="10">
        <f>M425*PRODUCT($O$17:S$17)</f>
        <v>2741.7538567495221</v>
      </c>
      <c r="T425" s="2"/>
      <c r="U425" s="10">
        <f t="shared" si="41"/>
        <v>67453.42070262038</v>
      </c>
      <c r="V425" s="10">
        <f t="shared" si="43"/>
        <v>65391.46221486773</v>
      </c>
      <c r="W425" s="10">
        <f t="shared" si="43"/>
        <v>63286.924747258614</v>
      </c>
      <c r="X425" s="10">
        <f t="shared" si="43"/>
        <v>61139.208896793127</v>
      </c>
      <c r="Y425" s="10">
        <f t="shared" si="43"/>
        <v>58947.707920114735</v>
      </c>
    </row>
    <row r="426" spans="1:25" s="5" customFormat="1" x14ac:dyDescent="0.2">
      <c r="A426" s="2"/>
      <c r="B426" s="30">
        <f>'3) Input geactiveerde inflatie'!B413</f>
        <v>401</v>
      </c>
      <c r="C426" s="30">
        <f>'3) Input geactiveerde inflatie'!D413</f>
        <v>17374.703322155256</v>
      </c>
      <c r="D426" s="10">
        <f t="shared" si="42"/>
        <v>8687.3516610776278</v>
      </c>
      <c r="E426" s="40">
        <f>'3) Input geactiveerde inflatie'!E413</f>
        <v>16.5</v>
      </c>
      <c r="F426" s="52">
        <f>'3) Input geactiveerde inflatie'!F413</f>
        <v>2038</v>
      </c>
      <c r="G426" s="2"/>
      <c r="H426" s="54"/>
      <c r="I426" s="10">
        <f>IF(AND($F426&gt;I$10,$E426&gt;0),$D426/$E426,IF(I$10=$F426,$D426-SUM($G426:G426),0))</f>
        <v>526.50616127743194</v>
      </c>
      <c r="J426" s="10">
        <f>IF(AND($F426&gt;J$10,$E426&gt;0),$D426/$E426,IF(J$10=$F426,$D426-SUM($G426:I426),0))</f>
        <v>526.50616127743194</v>
      </c>
      <c r="K426" s="10">
        <f>IF(AND($F426&gt;K$10,$E426&gt;0),$D426/$E426,IF(K$10=$F426,$D426-SUM($G426:J426),0))</f>
        <v>526.50616127743194</v>
      </c>
      <c r="L426" s="10">
        <f>IF(AND($F426&gt;L$10,$E426&gt;0),$D426/$E426,IF(L$10=$F426,$D426-SUM($G426:K426),0))</f>
        <v>526.50616127743194</v>
      </c>
      <c r="M426" s="10">
        <f>IF(AND($F426&gt;M$10,$E426&gt;0),$D426/$E426,IF(M$10=$F426,$D426-SUM($G426:L426),0))</f>
        <v>526.50616127743194</v>
      </c>
      <c r="N426" s="2"/>
      <c r="O426" s="10">
        <f>I426*PRODUCT($O$17:O$17)</f>
        <v>531.24471672892878</v>
      </c>
      <c r="P426" s="10">
        <f>J426*PRODUCT($O$17:P$17)</f>
        <v>536.02591917948905</v>
      </c>
      <c r="Q426" s="10">
        <f>K426*PRODUCT($O$17:Q$17)</f>
        <v>540.85015245210434</v>
      </c>
      <c r="R426" s="10">
        <f>L426*PRODUCT($O$17:R$17)</f>
        <v>545.71780382417319</v>
      </c>
      <c r="S426" s="10">
        <f>M426*PRODUCT($O$17:S$17)</f>
        <v>550.62926405859082</v>
      </c>
      <c r="T426" s="2"/>
      <c r="U426" s="10">
        <f t="shared" si="41"/>
        <v>8234.2931092983981</v>
      </c>
      <c r="V426" s="10">
        <f t="shared" si="43"/>
        <v>7772.3758281025939</v>
      </c>
      <c r="W426" s="10">
        <f t="shared" si="43"/>
        <v>7301.4770581034118</v>
      </c>
      <c r="X426" s="10">
        <f t="shared" si="43"/>
        <v>6821.4725478021683</v>
      </c>
      <c r="Y426" s="10">
        <f t="shared" si="43"/>
        <v>6332.2365366737968</v>
      </c>
    </row>
    <row r="427" spans="1:25" s="5" customFormat="1" x14ac:dyDescent="0.2">
      <c r="A427" s="2"/>
      <c r="B427" s="30">
        <f>'3) Input geactiveerde inflatie'!B414</f>
        <v>402</v>
      </c>
      <c r="C427" s="30">
        <f>'3) Input geactiveerde inflatie'!D414</f>
        <v>10274.461988261217</v>
      </c>
      <c r="D427" s="10">
        <f t="shared" si="42"/>
        <v>5137.2309941306085</v>
      </c>
      <c r="E427" s="40">
        <f>'3) Input geactiveerde inflatie'!E414</f>
        <v>11.5</v>
      </c>
      <c r="F427" s="52">
        <f>'3) Input geactiveerde inflatie'!F414</f>
        <v>2033</v>
      </c>
      <c r="G427" s="2"/>
      <c r="H427" s="54"/>
      <c r="I427" s="10">
        <f>IF(AND($F427&gt;I$10,$E427&gt;0),$D427/$E427,IF(I$10=$F427,$D427-SUM($G427:G427),0))</f>
        <v>446.71573862005289</v>
      </c>
      <c r="J427" s="10">
        <f>IF(AND($F427&gt;J$10,$E427&gt;0),$D427/$E427,IF(J$10=$F427,$D427-SUM($G427:I427),0))</f>
        <v>446.71573862005289</v>
      </c>
      <c r="K427" s="10">
        <f>IF(AND($F427&gt;K$10,$E427&gt;0),$D427/$E427,IF(K$10=$F427,$D427-SUM($G427:J427),0))</f>
        <v>446.71573862005289</v>
      </c>
      <c r="L427" s="10">
        <f>IF(AND($F427&gt;L$10,$E427&gt;0),$D427/$E427,IF(L$10=$F427,$D427-SUM($G427:K427),0))</f>
        <v>446.71573862005289</v>
      </c>
      <c r="M427" s="10">
        <f>IF(AND($F427&gt;M$10,$E427&gt;0),$D427/$E427,IF(M$10=$F427,$D427-SUM($G427:L427),0))</f>
        <v>446.71573862005289</v>
      </c>
      <c r="N427" s="2"/>
      <c r="O427" s="10">
        <f>I427*PRODUCT($O$17:O$17)</f>
        <v>450.7361802676333</v>
      </c>
      <c r="P427" s="10">
        <f>J427*PRODUCT($O$17:P$17)</f>
        <v>454.79280589004196</v>
      </c>
      <c r="Q427" s="10">
        <f>K427*PRODUCT($O$17:Q$17)</f>
        <v>458.88594114305226</v>
      </c>
      <c r="R427" s="10">
        <f>L427*PRODUCT($O$17:R$17)</f>
        <v>463.01591461333965</v>
      </c>
      <c r="S427" s="10">
        <f>M427*PRODUCT($O$17:S$17)</f>
        <v>467.18305784485972</v>
      </c>
      <c r="T427" s="2"/>
      <c r="U427" s="10">
        <f t="shared" si="41"/>
        <v>4732.72989281015</v>
      </c>
      <c r="V427" s="10">
        <f t="shared" ref="V427:Y442" si="44">U427*P$17-P427</f>
        <v>4320.5316559553994</v>
      </c>
      <c r="W427" s="10">
        <f t="shared" si="44"/>
        <v>3900.5304997159456</v>
      </c>
      <c r="X427" s="10">
        <f t="shared" si="44"/>
        <v>3472.6193596000489</v>
      </c>
      <c r="Y427" s="10">
        <f t="shared" si="44"/>
        <v>3036.6898759915894</v>
      </c>
    </row>
    <row r="428" spans="1:25" s="5" customFormat="1" x14ac:dyDescent="0.2">
      <c r="A428" s="2"/>
      <c r="B428" s="30">
        <f>'3) Input geactiveerde inflatie'!B415</f>
        <v>403</v>
      </c>
      <c r="C428" s="30">
        <f>'3) Input geactiveerde inflatie'!D415</f>
        <v>2.1619950333843008E-11</v>
      </c>
      <c r="D428" s="10">
        <f t="shared" si="42"/>
        <v>1.0809975166921504E-11</v>
      </c>
      <c r="E428" s="40">
        <f>'3) Input geactiveerde inflatie'!E415</f>
        <v>0</v>
      </c>
      <c r="F428" s="52">
        <f>'3) Input geactiveerde inflatie'!F415</f>
        <v>2018</v>
      </c>
      <c r="G428" s="2"/>
      <c r="H428" s="54"/>
      <c r="I428" s="10">
        <f>IF(AND($F428&gt;I$10,$E428&gt;0),$D428/$E428,IF(I$10=$F428,$D428-SUM($G428:G428),0))</f>
        <v>0</v>
      </c>
      <c r="J428" s="10">
        <f>IF(AND($F428&gt;J$10,$E428&gt;0),$D428/$E428,IF(J$10=$F428,$D428-SUM($G428:I428),0))</f>
        <v>0</v>
      </c>
      <c r="K428" s="10">
        <f>IF(AND($F428&gt;K$10,$E428&gt;0),$D428/$E428,IF(K$10=$F428,$D428-SUM($G428:J428),0))</f>
        <v>0</v>
      </c>
      <c r="L428" s="10">
        <f>IF(AND($F428&gt;L$10,$E428&gt;0),$D428/$E428,IF(L$10=$F428,$D428-SUM($G428:K428),0))</f>
        <v>0</v>
      </c>
      <c r="M428" s="10">
        <f>IF(AND($F428&gt;M$10,$E428&gt;0),$D428/$E428,IF(M$10=$F428,$D428-SUM($G428:L428),0))</f>
        <v>0</v>
      </c>
      <c r="N428" s="2"/>
      <c r="O428" s="10">
        <f>I428*PRODUCT($O$17:O$17)</f>
        <v>0</v>
      </c>
      <c r="P428" s="10">
        <f>J428*PRODUCT($O$17:P$17)</f>
        <v>0</v>
      </c>
      <c r="Q428" s="10">
        <f>K428*PRODUCT($O$17:Q$17)</f>
        <v>0</v>
      </c>
      <c r="R428" s="10">
        <f>L428*PRODUCT($O$17:R$17)</f>
        <v>0</v>
      </c>
      <c r="S428" s="10">
        <f>M428*PRODUCT($O$17:S$17)</f>
        <v>0</v>
      </c>
      <c r="T428" s="2"/>
      <c r="U428" s="10">
        <f t="shared" si="41"/>
        <v>1.0907264943423797E-11</v>
      </c>
      <c r="V428" s="10">
        <f t="shared" si="44"/>
        <v>1.100543032791461E-11</v>
      </c>
      <c r="W428" s="10">
        <f t="shared" si="44"/>
        <v>1.110447920086584E-11</v>
      </c>
      <c r="X428" s="10">
        <f t="shared" si="44"/>
        <v>1.1204419513673631E-11</v>
      </c>
      <c r="Y428" s="10">
        <f t="shared" si="44"/>
        <v>1.1305259289296693E-11</v>
      </c>
    </row>
    <row r="429" spans="1:25" s="5" customFormat="1" x14ac:dyDescent="0.2">
      <c r="A429" s="2"/>
      <c r="B429" s="30">
        <f>'3) Input geactiveerde inflatie'!B416</f>
        <v>404</v>
      </c>
      <c r="C429" s="30">
        <f>'3) Input geactiveerde inflatie'!D416</f>
        <v>434365.79230800364</v>
      </c>
      <c r="D429" s="10">
        <f t="shared" si="42"/>
        <v>217182.89615400182</v>
      </c>
      <c r="E429" s="40">
        <f>'3) Input geactiveerde inflatie'!E416</f>
        <v>37.5</v>
      </c>
      <c r="F429" s="52">
        <f>'3) Input geactiveerde inflatie'!F416</f>
        <v>2059</v>
      </c>
      <c r="G429" s="2"/>
      <c r="H429" s="54"/>
      <c r="I429" s="10">
        <f>IF(AND($F429&gt;I$10,$E429&gt;0),$D429/$E429,IF(I$10=$F429,$D429-SUM($G429:G429),0))</f>
        <v>5791.5438974400486</v>
      </c>
      <c r="J429" s="10">
        <f>IF(AND($F429&gt;J$10,$E429&gt;0),$D429/$E429,IF(J$10=$F429,$D429-SUM($G429:I429),0))</f>
        <v>5791.5438974400486</v>
      </c>
      <c r="K429" s="10">
        <f>IF(AND($F429&gt;K$10,$E429&gt;0),$D429/$E429,IF(K$10=$F429,$D429-SUM($G429:J429),0))</f>
        <v>5791.5438974400486</v>
      </c>
      <c r="L429" s="10">
        <f>IF(AND($F429&gt;L$10,$E429&gt;0),$D429/$E429,IF(L$10=$F429,$D429-SUM($G429:K429),0))</f>
        <v>5791.5438974400486</v>
      </c>
      <c r="M429" s="10">
        <f>IF(AND($F429&gt;M$10,$E429&gt;0),$D429/$E429,IF(M$10=$F429,$D429-SUM($G429:L429),0))</f>
        <v>5791.5438974400486</v>
      </c>
      <c r="N429" s="2"/>
      <c r="O429" s="10">
        <f>I429*PRODUCT($O$17:O$17)</f>
        <v>5843.6677925170088</v>
      </c>
      <c r="P429" s="10">
        <f>J429*PRODUCT($O$17:P$17)</f>
        <v>5896.2608026496609</v>
      </c>
      <c r="Q429" s="10">
        <f>K429*PRODUCT($O$17:Q$17)</f>
        <v>5949.3271498735066</v>
      </c>
      <c r="R429" s="10">
        <f>L429*PRODUCT($O$17:R$17)</f>
        <v>6002.871094222367</v>
      </c>
      <c r="S429" s="10">
        <f>M429*PRODUCT($O$17:S$17)</f>
        <v>6056.8969340703679</v>
      </c>
      <c r="T429" s="2"/>
      <c r="U429" s="10">
        <f t="shared" si="41"/>
        <v>213293.87442687078</v>
      </c>
      <c r="V429" s="10">
        <f t="shared" si="44"/>
        <v>209317.25849406293</v>
      </c>
      <c r="W429" s="10">
        <f t="shared" si="44"/>
        <v>205251.78667063598</v>
      </c>
      <c r="X429" s="10">
        <f t="shared" si="44"/>
        <v>201096.18165644933</v>
      </c>
      <c r="Y429" s="10">
        <f t="shared" si="44"/>
        <v>196849.150357287</v>
      </c>
    </row>
    <row r="430" spans="1:25" s="5" customFormat="1" x14ac:dyDescent="0.2">
      <c r="A430" s="2"/>
      <c r="B430" s="30">
        <f>'3) Input geactiveerde inflatie'!B417</f>
        <v>405</v>
      </c>
      <c r="C430" s="30">
        <f>'3) Input geactiveerde inflatie'!D417</f>
        <v>205682.78074455145</v>
      </c>
      <c r="D430" s="10">
        <f t="shared" si="42"/>
        <v>102841.39037227572</v>
      </c>
      <c r="E430" s="40">
        <f>'3) Input geactiveerde inflatie'!E417</f>
        <v>27.5</v>
      </c>
      <c r="F430" s="52">
        <f>'3) Input geactiveerde inflatie'!F417</f>
        <v>2049</v>
      </c>
      <c r="G430" s="2"/>
      <c r="H430" s="54"/>
      <c r="I430" s="10">
        <f>IF(AND($F430&gt;I$10,$E430&gt;0),$D430/$E430,IF(I$10=$F430,$D430-SUM($G430:G430),0))</f>
        <v>3739.6869226282083</v>
      </c>
      <c r="J430" s="10">
        <f>IF(AND($F430&gt;J$10,$E430&gt;0),$D430/$E430,IF(J$10=$F430,$D430-SUM($G430:I430),0))</f>
        <v>3739.6869226282083</v>
      </c>
      <c r="K430" s="10">
        <f>IF(AND($F430&gt;K$10,$E430&gt;0),$D430/$E430,IF(K$10=$F430,$D430-SUM($G430:J430),0))</f>
        <v>3739.6869226282083</v>
      </c>
      <c r="L430" s="10">
        <f>IF(AND($F430&gt;L$10,$E430&gt;0),$D430/$E430,IF(L$10=$F430,$D430-SUM($G430:K430),0))</f>
        <v>3739.6869226282083</v>
      </c>
      <c r="M430" s="10">
        <f>IF(AND($F430&gt;M$10,$E430&gt;0),$D430/$E430,IF(M$10=$F430,$D430-SUM($G430:L430),0))</f>
        <v>3739.6869226282083</v>
      </c>
      <c r="N430" s="2"/>
      <c r="O430" s="10">
        <f>I430*PRODUCT($O$17:O$17)</f>
        <v>3773.3441049318617</v>
      </c>
      <c r="P430" s="10">
        <f>J430*PRODUCT($O$17:P$17)</f>
        <v>3807.304201876248</v>
      </c>
      <c r="Q430" s="10">
        <f>K430*PRODUCT($O$17:Q$17)</f>
        <v>3841.5699396931336</v>
      </c>
      <c r="R430" s="10">
        <f>L430*PRODUCT($O$17:R$17)</f>
        <v>3876.1440691503713</v>
      </c>
      <c r="S430" s="10">
        <f>M430*PRODUCT($O$17:S$17)</f>
        <v>3911.0293657727243</v>
      </c>
      <c r="T430" s="2"/>
      <c r="U430" s="10">
        <f t="shared" si="41"/>
        <v>99993.618780694334</v>
      </c>
      <c r="V430" s="10">
        <f t="shared" si="44"/>
        <v>97086.257147844328</v>
      </c>
      <c r="W430" s="10">
        <f t="shared" si="44"/>
        <v>94118.46352248179</v>
      </c>
      <c r="X430" s="10">
        <f t="shared" si="44"/>
        <v>91089.385625033756</v>
      </c>
      <c r="Y430" s="10">
        <f t="shared" si="44"/>
        <v>87998.160729886324</v>
      </c>
    </row>
    <row r="431" spans="1:25" s="5" customFormat="1" x14ac:dyDescent="0.2">
      <c r="A431" s="2"/>
      <c r="B431" s="30">
        <f>'3) Input geactiveerde inflatie'!B418</f>
        <v>406</v>
      </c>
      <c r="C431" s="30">
        <f>'3) Input geactiveerde inflatie'!D418</f>
        <v>15091.727441405383</v>
      </c>
      <c r="D431" s="10">
        <f t="shared" si="42"/>
        <v>7545.8637207026914</v>
      </c>
      <c r="E431" s="40">
        <f>'3) Input geactiveerde inflatie'!E418</f>
        <v>17.5</v>
      </c>
      <c r="F431" s="52">
        <f>'3) Input geactiveerde inflatie'!F418</f>
        <v>2039</v>
      </c>
      <c r="G431" s="2"/>
      <c r="H431" s="54"/>
      <c r="I431" s="10">
        <f>IF(AND($F431&gt;I$10,$E431&gt;0),$D431/$E431,IF(I$10=$F431,$D431-SUM($G431:G431),0))</f>
        <v>431.19221261158236</v>
      </c>
      <c r="J431" s="10">
        <f>IF(AND($F431&gt;J$10,$E431&gt;0),$D431/$E431,IF(J$10=$F431,$D431-SUM($G431:I431),0))</f>
        <v>431.19221261158236</v>
      </c>
      <c r="K431" s="10">
        <f>IF(AND($F431&gt;K$10,$E431&gt;0),$D431/$E431,IF(K$10=$F431,$D431-SUM($G431:J431),0))</f>
        <v>431.19221261158236</v>
      </c>
      <c r="L431" s="10">
        <f>IF(AND($F431&gt;L$10,$E431&gt;0),$D431/$E431,IF(L$10=$F431,$D431-SUM($G431:K431),0))</f>
        <v>431.19221261158236</v>
      </c>
      <c r="M431" s="10">
        <f>IF(AND($F431&gt;M$10,$E431&gt;0),$D431/$E431,IF(M$10=$F431,$D431-SUM($G431:L431),0))</f>
        <v>431.19221261158236</v>
      </c>
      <c r="N431" s="2"/>
      <c r="O431" s="10">
        <f>I431*PRODUCT($O$17:O$17)</f>
        <v>435.07294252508655</v>
      </c>
      <c r="P431" s="10">
        <f>J431*PRODUCT($O$17:P$17)</f>
        <v>438.9885990078123</v>
      </c>
      <c r="Q431" s="10">
        <f>K431*PRODUCT($O$17:Q$17)</f>
        <v>442.93949639888251</v>
      </c>
      <c r="R431" s="10">
        <f>L431*PRODUCT($O$17:R$17)</f>
        <v>446.92595186647242</v>
      </c>
      <c r="S431" s="10">
        <f>M431*PRODUCT($O$17:S$17)</f>
        <v>450.9482854332706</v>
      </c>
      <c r="T431" s="2"/>
      <c r="U431" s="10">
        <f t="shared" si="41"/>
        <v>7178.703551663928</v>
      </c>
      <c r="V431" s="10">
        <f t="shared" si="44"/>
        <v>6804.3232846210904</v>
      </c>
      <c r="W431" s="10">
        <f t="shared" si="44"/>
        <v>6422.6226977837969</v>
      </c>
      <c r="X431" s="10">
        <f t="shared" si="44"/>
        <v>6033.5003501973779</v>
      </c>
      <c r="Y431" s="10">
        <f t="shared" si="44"/>
        <v>5636.8535679158831</v>
      </c>
    </row>
    <row r="432" spans="1:25" s="5" customFormat="1" x14ac:dyDescent="0.2">
      <c r="A432" s="2"/>
      <c r="B432" s="30">
        <f>'3) Input geactiveerde inflatie'!B419</f>
        <v>407</v>
      </c>
      <c r="C432" s="30">
        <f>'3) Input geactiveerde inflatie'!D419</f>
        <v>8301.6146233186155</v>
      </c>
      <c r="D432" s="10">
        <f t="shared" si="42"/>
        <v>4150.8073116593077</v>
      </c>
      <c r="E432" s="40">
        <f>'3) Input geactiveerde inflatie'!E419</f>
        <v>12.5</v>
      </c>
      <c r="F432" s="52">
        <f>'3) Input geactiveerde inflatie'!F419</f>
        <v>2034</v>
      </c>
      <c r="G432" s="2"/>
      <c r="H432" s="54"/>
      <c r="I432" s="10">
        <f>IF(AND($F432&gt;I$10,$E432&gt;0),$D432/$E432,IF(I$10=$F432,$D432-SUM($G432:G432),0))</f>
        <v>332.06458493274459</v>
      </c>
      <c r="J432" s="10">
        <f>IF(AND($F432&gt;J$10,$E432&gt;0),$D432/$E432,IF(J$10=$F432,$D432-SUM($G432:I432),0))</f>
        <v>332.06458493274459</v>
      </c>
      <c r="K432" s="10">
        <f>IF(AND($F432&gt;K$10,$E432&gt;0),$D432/$E432,IF(K$10=$F432,$D432-SUM($G432:J432),0))</f>
        <v>332.06458493274459</v>
      </c>
      <c r="L432" s="10">
        <f>IF(AND($F432&gt;L$10,$E432&gt;0),$D432/$E432,IF(L$10=$F432,$D432-SUM($G432:K432),0))</f>
        <v>332.06458493274459</v>
      </c>
      <c r="M432" s="10">
        <f>IF(AND($F432&gt;M$10,$E432&gt;0),$D432/$E432,IF(M$10=$F432,$D432-SUM($G432:L432),0))</f>
        <v>332.06458493274459</v>
      </c>
      <c r="N432" s="2"/>
      <c r="O432" s="10">
        <f>I432*PRODUCT($O$17:O$17)</f>
        <v>335.05316619713926</v>
      </c>
      <c r="P432" s="10">
        <f>J432*PRODUCT($O$17:P$17)</f>
        <v>338.06864469291349</v>
      </c>
      <c r="Q432" s="10">
        <f>K432*PRODUCT($O$17:Q$17)</f>
        <v>341.11126249514962</v>
      </c>
      <c r="R432" s="10">
        <f>L432*PRODUCT($O$17:R$17)</f>
        <v>344.18126385760593</v>
      </c>
      <c r="S432" s="10">
        <f>M432*PRODUCT($O$17:S$17)</f>
        <v>347.27889523232437</v>
      </c>
      <c r="T432" s="2"/>
      <c r="U432" s="10">
        <f t="shared" si="41"/>
        <v>3853.1114112671021</v>
      </c>
      <c r="V432" s="10">
        <f t="shared" si="44"/>
        <v>3549.7207692755919</v>
      </c>
      <c r="W432" s="10">
        <f t="shared" si="44"/>
        <v>3240.5569937039222</v>
      </c>
      <c r="X432" s="10">
        <f t="shared" si="44"/>
        <v>2925.5407427896516</v>
      </c>
      <c r="Y432" s="10">
        <f t="shared" si="44"/>
        <v>2604.5917142424337</v>
      </c>
    </row>
    <row r="433" spans="1:25" s="5" customFormat="1" x14ac:dyDescent="0.2">
      <c r="A433" s="2"/>
      <c r="B433" s="30">
        <f>'3) Input geactiveerde inflatie'!B420</f>
        <v>408</v>
      </c>
      <c r="C433" s="30">
        <f>'3) Input geactiveerde inflatie'!D420</f>
        <v>5.0886257668025798E-11</v>
      </c>
      <c r="D433" s="10">
        <f t="shared" si="42"/>
        <v>2.5443128834012899E-11</v>
      </c>
      <c r="E433" s="40">
        <f>'3) Input geactiveerde inflatie'!E420</f>
        <v>0</v>
      </c>
      <c r="F433" s="52">
        <f>'3) Input geactiveerde inflatie'!F420</f>
        <v>2019</v>
      </c>
      <c r="G433" s="2"/>
      <c r="H433" s="54"/>
      <c r="I433" s="10">
        <f>IF(AND($F433&gt;I$10,$E433&gt;0),$D433/$E433,IF(I$10=$F433,$D433-SUM($G433:G433),0))</f>
        <v>0</v>
      </c>
      <c r="J433" s="10">
        <f>IF(AND($F433&gt;J$10,$E433&gt;0),$D433/$E433,IF(J$10=$F433,$D433-SUM($G433:I433),0))</f>
        <v>0</v>
      </c>
      <c r="K433" s="10">
        <f>IF(AND($F433&gt;K$10,$E433&gt;0),$D433/$E433,IF(K$10=$F433,$D433-SUM($G433:J433),0))</f>
        <v>0</v>
      </c>
      <c r="L433" s="10">
        <f>IF(AND($F433&gt;L$10,$E433&gt;0),$D433/$E433,IF(L$10=$F433,$D433-SUM($G433:K433),0))</f>
        <v>0</v>
      </c>
      <c r="M433" s="10">
        <f>IF(AND($F433&gt;M$10,$E433&gt;0),$D433/$E433,IF(M$10=$F433,$D433-SUM($G433:L433),0))</f>
        <v>0</v>
      </c>
      <c r="N433" s="2"/>
      <c r="O433" s="10">
        <f>I433*PRODUCT($O$17:O$17)</f>
        <v>0</v>
      </c>
      <c r="P433" s="10">
        <f>J433*PRODUCT($O$17:P$17)</f>
        <v>0</v>
      </c>
      <c r="Q433" s="10">
        <f>K433*PRODUCT($O$17:Q$17)</f>
        <v>0</v>
      </c>
      <c r="R433" s="10">
        <f>L433*PRODUCT($O$17:R$17)</f>
        <v>0</v>
      </c>
      <c r="S433" s="10">
        <f>M433*PRODUCT($O$17:S$17)</f>
        <v>0</v>
      </c>
      <c r="T433" s="2"/>
      <c r="U433" s="10">
        <f t="shared" si="41"/>
        <v>2.5672116993519012E-11</v>
      </c>
      <c r="V433" s="10">
        <f t="shared" si="44"/>
        <v>2.5903166046460681E-11</v>
      </c>
      <c r="W433" s="10">
        <f t="shared" si="44"/>
        <v>2.6136294540878826E-11</v>
      </c>
      <c r="X433" s="10">
        <f t="shared" si="44"/>
        <v>2.6371521191746732E-11</v>
      </c>
      <c r="Y433" s="10">
        <f t="shared" si="44"/>
        <v>2.660886488247245E-11</v>
      </c>
    </row>
    <row r="434" spans="1:25" s="5" customFormat="1" x14ac:dyDescent="0.2">
      <c r="A434" s="2"/>
      <c r="B434" s="30">
        <f>'3) Input geactiveerde inflatie'!B421</f>
        <v>409</v>
      </c>
      <c r="C434" s="30">
        <f>'3) Input geactiveerde inflatie'!D421</f>
        <v>561199.590547767</v>
      </c>
      <c r="D434" s="10">
        <f t="shared" si="42"/>
        <v>280599.7952738835</v>
      </c>
      <c r="E434" s="40">
        <f>'3) Input geactiveerde inflatie'!E421</f>
        <v>38.5</v>
      </c>
      <c r="F434" s="52">
        <f>'3) Input geactiveerde inflatie'!F421</f>
        <v>2060</v>
      </c>
      <c r="G434" s="2"/>
      <c r="H434" s="54"/>
      <c r="I434" s="10">
        <f>IF(AND($F434&gt;I$10,$E434&gt;0),$D434/$E434,IF(I$10=$F434,$D434-SUM($G434:G434),0))</f>
        <v>7288.3063707502206</v>
      </c>
      <c r="J434" s="10">
        <f>IF(AND($F434&gt;J$10,$E434&gt;0),$D434/$E434,IF(J$10=$F434,$D434-SUM($G434:I434),0))</f>
        <v>7288.3063707502206</v>
      </c>
      <c r="K434" s="10">
        <f>IF(AND($F434&gt;K$10,$E434&gt;0),$D434/$E434,IF(K$10=$F434,$D434-SUM($G434:J434),0))</f>
        <v>7288.3063707502206</v>
      </c>
      <c r="L434" s="10">
        <f>IF(AND($F434&gt;L$10,$E434&gt;0),$D434/$E434,IF(L$10=$F434,$D434-SUM($G434:K434),0))</f>
        <v>7288.3063707502206</v>
      </c>
      <c r="M434" s="10">
        <f>IF(AND($F434&gt;M$10,$E434&gt;0),$D434/$E434,IF(M$10=$F434,$D434-SUM($G434:L434),0))</f>
        <v>7288.3063707502206</v>
      </c>
      <c r="N434" s="2"/>
      <c r="O434" s="10">
        <f>I434*PRODUCT($O$17:O$17)</f>
        <v>7353.9011280869718</v>
      </c>
      <c r="P434" s="10">
        <f>J434*PRODUCT($O$17:P$17)</f>
        <v>7420.0862382397536</v>
      </c>
      <c r="Q434" s="10">
        <f>K434*PRODUCT($O$17:Q$17)</f>
        <v>7486.8670143839099</v>
      </c>
      <c r="R434" s="10">
        <f>L434*PRODUCT($O$17:R$17)</f>
        <v>7554.248817513364</v>
      </c>
      <c r="S434" s="10">
        <f>M434*PRODUCT($O$17:S$17)</f>
        <v>7622.2370568709839</v>
      </c>
      <c r="T434" s="2"/>
      <c r="U434" s="10">
        <f t="shared" si="41"/>
        <v>275771.29230326146</v>
      </c>
      <c r="V434" s="10">
        <f t="shared" si="44"/>
        <v>270833.14769575099</v>
      </c>
      <c r="W434" s="10">
        <f t="shared" si="44"/>
        <v>265783.77901062882</v>
      </c>
      <c r="X434" s="10">
        <f t="shared" si="44"/>
        <v>260621.58420421105</v>
      </c>
      <c r="Y434" s="10">
        <f t="shared" si="44"/>
        <v>255344.94140517796</v>
      </c>
    </row>
    <row r="435" spans="1:25" s="5" customFormat="1" x14ac:dyDescent="0.2">
      <c r="A435" s="2"/>
      <c r="B435" s="30">
        <f>'3) Input geactiveerde inflatie'!B422</f>
        <v>410</v>
      </c>
      <c r="C435" s="30">
        <f>'3) Input geactiveerde inflatie'!D422</f>
        <v>250629.14753364935</v>
      </c>
      <c r="D435" s="10">
        <f t="shared" si="42"/>
        <v>125314.57376682467</v>
      </c>
      <c r="E435" s="40">
        <f>'3) Input geactiveerde inflatie'!E422</f>
        <v>28.5</v>
      </c>
      <c r="F435" s="52">
        <f>'3) Input geactiveerde inflatie'!F422</f>
        <v>2050</v>
      </c>
      <c r="G435" s="2"/>
      <c r="H435" s="54"/>
      <c r="I435" s="10">
        <f>IF(AND($F435&gt;I$10,$E435&gt;0),$D435/$E435,IF(I$10=$F435,$D435-SUM($G435:G435),0))</f>
        <v>4397.0025883096378</v>
      </c>
      <c r="J435" s="10">
        <f>IF(AND($F435&gt;J$10,$E435&gt;0),$D435/$E435,IF(J$10=$F435,$D435-SUM($G435:I435),0))</f>
        <v>4397.0025883096378</v>
      </c>
      <c r="K435" s="10">
        <f>IF(AND($F435&gt;K$10,$E435&gt;0),$D435/$E435,IF(K$10=$F435,$D435-SUM($G435:J435),0))</f>
        <v>4397.0025883096378</v>
      </c>
      <c r="L435" s="10">
        <f>IF(AND($F435&gt;L$10,$E435&gt;0),$D435/$E435,IF(L$10=$F435,$D435-SUM($G435:K435),0))</f>
        <v>4397.0025883096378</v>
      </c>
      <c r="M435" s="10">
        <f>IF(AND($F435&gt;M$10,$E435&gt;0),$D435/$E435,IF(M$10=$F435,$D435-SUM($G435:L435),0))</f>
        <v>4397.0025883096378</v>
      </c>
      <c r="N435" s="2"/>
      <c r="O435" s="10">
        <f>I435*PRODUCT($O$17:O$17)</f>
        <v>4436.575611604424</v>
      </c>
      <c r="P435" s="10">
        <f>J435*PRODUCT($O$17:P$17)</f>
        <v>4476.5047921088635</v>
      </c>
      <c r="Q435" s="10">
        <f>K435*PRODUCT($O$17:Q$17)</f>
        <v>4516.7933352378423</v>
      </c>
      <c r="R435" s="10">
        <f>L435*PRODUCT($O$17:R$17)</f>
        <v>4557.4444752549825</v>
      </c>
      <c r="S435" s="10">
        <f>M435*PRODUCT($O$17:S$17)</f>
        <v>4598.4614755322773</v>
      </c>
      <c r="T435" s="2"/>
      <c r="U435" s="10">
        <f t="shared" si="41"/>
        <v>122005.82931912167</v>
      </c>
      <c r="V435" s="10">
        <f t="shared" si="44"/>
        <v>118627.37699088488</v>
      </c>
      <c r="W435" s="10">
        <f t="shared" si="44"/>
        <v>115178.23004856498</v>
      </c>
      <c r="X435" s="10">
        <f t="shared" si="44"/>
        <v>111657.38964374707</v>
      </c>
      <c r="Y435" s="10">
        <f t="shared" si="44"/>
        <v>108063.8446750085</v>
      </c>
    </row>
    <row r="436" spans="1:25" s="5" customFormat="1" x14ac:dyDescent="0.2">
      <c r="A436" s="2"/>
      <c r="B436" s="30">
        <f>'3) Input geactiveerde inflatie'!B423</f>
        <v>411</v>
      </c>
      <c r="C436" s="30">
        <f>'3) Input geactiveerde inflatie'!D423</f>
        <v>12557.010679192696</v>
      </c>
      <c r="D436" s="10">
        <f t="shared" si="42"/>
        <v>6278.5053395963478</v>
      </c>
      <c r="E436" s="40">
        <f>'3) Input geactiveerde inflatie'!E423</f>
        <v>18.5</v>
      </c>
      <c r="F436" s="52">
        <f>'3) Input geactiveerde inflatie'!F423</f>
        <v>2040</v>
      </c>
      <c r="G436" s="2"/>
      <c r="H436" s="54"/>
      <c r="I436" s="10">
        <f>IF(AND($F436&gt;I$10,$E436&gt;0),$D436/$E436,IF(I$10=$F436,$D436-SUM($G436:G436),0))</f>
        <v>339.378667005208</v>
      </c>
      <c r="J436" s="10">
        <f>IF(AND($F436&gt;J$10,$E436&gt;0),$D436/$E436,IF(J$10=$F436,$D436-SUM($G436:I436),0))</f>
        <v>339.378667005208</v>
      </c>
      <c r="K436" s="10">
        <f>IF(AND($F436&gt;K$10,$E436&gt;0),$D436/$E436,IF(K$10=$F436,$D436-SUM($G436:J436),0))</f>
        <v>339.378667005208</v>
      </c>
      <c r="L436" s="10">
        <f>IF(AND($F436&gt;L$10,$E436&gt;0),$D436/$E436,IF(L$10=$F436,$D436-SUM($G436:K436),0))</f>
        <v>339.378667005208</v>
      </c>
      <c r="M436" s="10">
        <f>IF(AND($F436&gt;M$10,$E436&gt;0),$D436/$E436,IF(M$10=$F436,$D436-SUM($G436:L436),0))</f>
        <v>339.378667005208</v>
      </c>
      <c r="N436" s="2"/>
      <c r="O436" s="10">
        <f>I436*PRODUCT($O$17:O$17)</f>
        <v>342.43307500825483</v>
      </c>
      <c r="P436" s="10">
        <f>J436*PRODUCT($O$17:P$17)</f>
        <v>345.51497268332912</v>
      </c>
      <c r="Q436" s="10">
        <f>K436*PRODUCT($O$17:Q$17)</f>
        <v>348.62460743747897</v>
      </c>
      <c r="R436" s="10">
        <f>L436*PRODUCT($O$17:R$17)</f>
        <v>351.76222890441625</v>
      </c>
      <c r="S436" s="10">
        <f>M436*PRODUCT($O$17:S$17)</f>
        <v>354.92808896455597</v>
      </c>
      <c r="T436" s="2"/>
      <c r="U436" s="10">
        <f t="shared" si="41"/>
        <v>5992.5788126444595</v>
      </c>
      <c r="V436" s="10">
        <f t="shared" si="44"/>
        <v>5700.9970492749299</v>
      </c>
      <c r="W436" s="10">
        <f t="shared" si="44"/>
        <v>5403.6814152809238</v>
      </c>
      <c r="X436" s="10">
        <f t="shared" si="44"/>
        <v>5100.5523191140346</v>
      </c>
      <c r="Y436" s="10">
        <f t="shared" si="44"/>
        <v>4791.5292010215044</v>
      </c>
    </row>
    <row r="437" spans="1:25" s="5" customFormat="1" x14ac:dyDescent="0.2">
      <c r="A437" s="2"/>
      <c r="B437" s="30">
        <f>'3) Input geactiveerde inflatie'!B424</f>
        <v>412</v>
      </c>
      <c r="C437" s="30">
        <f>'3) Input geactiveerde inflatie'!D424</f>
        <v>6655.1313336747371</v>
      </c>
      <c r="D437" s="10">
        <f t="shared" si="42"/>
        <v>3327.5656668373686</v>
      </c>
      <c r="E437" s="40">
        <f>'3) Input geactiveerde inflatie'!E424</f>
        <v>13.5</v>
      </c>
      <c r="F437" s="52">
        <f>'3) Input geactiveerde inflatie'!F424</f>
        <v>2035</v>
      </c>
      <c r="G437" s="2"/>
      <c r="H437" s="54"/>
      <c r="I437" s="10">
        <f>IF(AND($F437&gt;I$10,$E437&gt;0),$D437/$E437,IF(I$10=$F437,$D437-SUM($G437:G437),0))</f>
        <v>246.48634569165694</v>
      </c>
      <c r="J437" s="10">
        <f>IF(AND($F437&gt;J$10,$E437&gt;0),$D437/$E437,IF(J$10=$F437,$D437-SUM($G437:I437),0))</f>
        <v>246.48634569165694</v>
      </c>
      <c r="K437" s="10">
        <f>IF(AND($F437&gt;K$10,$E437&gt;0),$D437/$E437,IF(K$10=$F437,$D437-SUM($G437:J437),0))</f>
        <v>246.48634569165694</v>
      </c>
      <c r="L437" s="10">
        <f>IF(AND($F437&gt;L$10,$E437&gt;0),$D437/$E437,IF(L$10=$F437,$D437-SUM($G437:K437),0))</f>
        <v>246.48634569165694</v>
      </c>
      <c r="M437" s="10">
        <f>IF(AND($F437&gt;M$10,$E437&gt;0),$D437/$E437,IF(M$10=$F437,$D437-SUM($G437:L437),0))</f>
        <v>246.48634569165694</v>
      </c>
      <c r="N437" s="2"/>
      <c r="O437" s="10">
        <f>I437*PRODUCT($O$17:O$17)</f>
        <v>248.70472280288183</v>
      </c>
      <c r="P437" s="10">
        <f>J437*PRODUCT($O$17:P$17)</f>
        <v>250.94306530810775</v>
      </c>
      <c r="Q437" s="10">
        <f>K437*PRODUCT($O$17:Q$17)</f>
        <v>253.20155289588067</v>
      </c>
      <c r="R437" s="10">
        <f>L437*PRODUCT($O$17:R$17)</f>
        <v>255.48036687194354</v>
      </c>
      <c r="S437" s="10">
        <f>M437*PRODUCT($O$17:S$17)</f>
        <v>257.77969017379104</v>
      </c>
      <c r="T437" s="2"/>
      <c r="U437" s="10">
        <f t="shared" si="41"/>
        <v>3108.8090350360226</v>
      </c>
      <c r="V437" s="10">
        <f t="shared" si="44"/>
        <v>2885.8452510432389</v>
      </c>
      <c r="W437" s="10">
        <f t="shared" si="44"/>
        <v>2658.6163054067474</v>
      </c>
      <c r="X437" s="10">
        <f t="shared" si="44"/>
        <v>2427.0634852834642</v>
      </c>
      <c r="Y437" s="10">
        <f t="shared" si="44"/>
        <v>2191.1273664772239</v>
      </c>
    </row>
    <row r="438" spans="1:25" s="5" customFormat="1" x14ac:dyDescent="0.2">
      <c r="A438" s="2"/>
      <c r="B438" s="30">
        <f>'3) Input geactiveerde inflatie'!B425</f>
        <v>413</v>
      </c>
      <c r="C438" s="30">
        <f>'3) Input geactiveerde inflatie'!D425</f>
        <v>4.4266926124691961E-11</v>
      </c>
      <c r="D438" s="10">
        <f t="shared" si="42"/>
        <v>2.213346306234598E-11</v>
      </c>
      <c r="E438" s="40">
        <f>'3) Input geactiveerde inflatie'!E425</f>
        <v>0</v>
      </c>
      <c r="F438" s="52">
        <f>'3) Input geactiveerde inflatie'!F425</f>
        <v>2020</v>
      </c>
      <c r="G438" s="2"/>
      <c r="H438" s="54"/>
      <c r="I438" s="10">
        <f>IF(AND($F438&gt;I$10,$E438&gt;0),$D438/$E438,IF(I$10=$F438,$D438-SUM($G438:G438),0))</f>
        <v>0</v>
      </c>
      <c r="J438" s="10">
        <f>IF(AND($F438&gt;J$10,$E438&gt;0),$D438/$E438,IF(J$10=$F438,$D438-SUM($G438:I438),0))</f>
        <v>0</v>
      </c>
      <c r="K438" s="10">
        <f>IF(AND($F438&gt;K$10,$E438&gt;0),$D438/$E438,IF(K$10=$F438,$D438-SUM($G438:J438),0))</f>
        <v>0</v>
      </c>
      <c r="L438" s="10">
        <f>IF(AND($F438&gt;L$10,$E438&gt;0),$D438/$E438,IF(L$10=$F438,$D438-SUM($G438:K438),0))</f>
        <v>0</v>
      </c>
      <c r="M438" s="10">
        <f>IF(AND($F438&gt;M$10,$E438&gt;0),$D438/$E438,IF(M$10=$F438,$D438-SUM($G438:L438),0))</f>
        <v>0</v>
      </c>
      <c r="N438" s="2"/>
      <c r="O438" s="10">
        <f>I438*PRODUCT($O$17:O$17)</f>
        <v>0</v>
      </c>
      <c r="P438" s="10">
        <f>J438*PRODUCT($O$17:P$17)</f>
        <v>0</v>
      </c>
      <c r="Q438" s="10">
        <f>K438*PRODUCT($O$17:Q$17)</f>
        <v>0</v>
      </c>
      <c r="R438" s="10">
        <f>L438*PRODUCT($O$17:R$17)</f>
        <v>0</v>
      </c>
      <c r="S438" s="10">
        <f>M438*PRODUCT($O$17:S$17)</f>
        <v>0</v>
      </c>
      <c r="T438" s="2"/>
      <c r="U438" s="10">
        <f t="shared" si="41"/>
        <v>2.2332664229907092E-11</v>
      </c>
      <c r="V438" s="10">
        <f t="shared" si="44"/>
        <v>2.2533658207976254E-11</v>
      </c>
      <c r="W438" s="10">
        <f t="shared" si="44"/>
        <v>2.273646113184804E-11</v>
      </c>
      <c r="X438" s="10">
        <f t="shared" si="44"/>
        <v>2.294108928203467E-11</v>
      </c>
      <c r="Y438" s="10">
        <f t="shared" si="44"/>
        <v>2.314755908557298E-11</v>
      </c>
    </row>
    <row r="439" spans="1:25" s="5" customFormat="1" x14ac:dyDescent="0.2">
      <c r="A439" s="2"/>
      <c r="B439" s="30">
        <f>'3) Input geactiveerde inflatie'!B426</f>
        <v>414</v>
      </c>
      <c r="C439" s="30">
        <f>'3) Input geactiveerde inflatie'!D426</f>
        <v>539453.08123760391</v>
      </c>
      <c r="D439" s="10">
        <f t="shared" si="42"/>
        <v>269726.54061880196</v>
      </c>
      <c r="E439" s="40">
        <f>'3) Input geactiveerde inflatie'!E426</f>
        <v>39.5</v>
      </c>
      <c r="F439" s="52">
        <f>'3) Input geactiveerde inflatie'!F426</f>
        <v>2061</v>
      </c>
      <c r="G439" s="2"/>
      <c r="H439" s="54"/>
      <c r="I439" s="10">
        <f>IF(AND($F439&gt;I$10,$E439&gt;0),$D439/$E439,IF(I$10=$F439,$D439-SUM($G439:G439),0))</f>
        <v>6828.5200156658721</v>
      </c>
      <c r="J439" s="10">
        <f>IF(AND($F439&gt;J$10,$E439&gt;0),$D439/$E439,IF(J$10=$F439,$D439-SUM($G439:I439),0))</f>
        <v>6828.5200156658721</v>
      </c>
      <c r="K439" s="10">
        <f>IF(AND($F439&gt;K$10,$E439&gt;0),$D439/$E439,IF(K$10=$F439,$D439-SUM($G439:J439),0))</f>
        <v>6828.5200156658721</v>
      </c>
      <c r="L439" s="10">
        <f>IF(AND($F439&gt;L$10,$E439&gt;0),$D439/$E439,IF(L$10=$F439,$D439-SUM($G439:K439),0))</f>
        <v>6828.5200156658721</v>
      </c>
      <c r="M439" s="10">
        <f>IF(AND($F439&gt;M$10,$E439&gt;0),$D439/$E439,IF(M$10=$F439,$D439-SUM($G439:L439),0))</f>
        <v>6828.5200156658721</v>
      </c>
      <c r="N439" s="2"/>
      <c r="O439" s="10">
        <f>I439*PRODUCT($O$17:O$17)</f>
        <v>6889.976695806864</v>
      </c>
      <c r="P439" s="10">
        <f>J439*PRODUCT($O$17:P$17)</f>
        <v>6951.986486069125</v>
      </c>
      <c r="Q439" s="10">
        <f>K439*PRODUCT($O$17:Q$17)</f>
        <v>7014.5543644437457</v>
      </c>
      <c r="R439" s="10">
        <f>L439*PRODUCT($O$17:R$17)</f>
        <v>7077.6853537237384</v>
      </c>
      <c r="S439" s="10">
        <f>M439*PRODUCT($O$17:S$17)</f>
        <v>7141.3845219072518</v>
      </c>
      <c r="T439" s="2"/>
      <c r="U439" s="10">
        <f t="shared" si="41"/>
        <v>265264.10278856428</v>
      </c>
      <c r="V439" s="10">
        <f t="shared" si="44"/>
        <v>260699.49322759223</v>
      </c>
      <c r="W439" s="10">
        <f t="shared" si="44"/>
        <v>256031.23430219677</v>
      </c>
      <c r="X439" s="10">
        <f t="shared" si="44"/>
        <v>251257.83005719277</v>
      </c>
      <c r="Y439" s="10">
        <f t="shared" si="44"/>
        <v>246377.76600580022</v>
      </c>
    </row>
    <row r="440" spans="1:25" s="5" customFormat="1" x14ac:dyDescent="0.2">
      <c r="A440" s="2"/>
      <c r="B440" s="30">
        <f>'3) Input geactiveerde inflatie'!B427</f>
        <v>415</v>
      </c>
      <c r="C440" s="30">
        <f>'3) Input geactiveerde inflatie'!D427</f>
        <v>272709.73734926176</v>
      </c>
      <c r="D440" s="10">
        <f t="shared" si="42"/>
        <v>136354.86867463088</v>
      </c>
      <c r="E440" s="40">
        <f>'3) Input geactiveerde inflatie'!E427</f>
        <v>29.5</v>
      </c>
      <c r="F440" s="52">
        <f>'3) Input geactiveerde inflatie'!F427</f>
        <v>2051</v>
      </c>
      <c r="G440" s="2"/>
      <c r="H440" s="54"/>
      <c r="I440" s="10">
        <f>IF(AND($F440&gt;I$10,$E440&gt;0),$D440/$E440,IF(I$10=$F440,$D440-SUM($G440:G440),0))</f>
        <v>4622.1989381230806</v>
      </c>
      <c r="J440" s="10">
        <f>IF(AND($F440&gt;J$10,$E440&gt;0),$D440/$E440,IF(J$10=$F440,$D440-SUM($G440:I440),0))</f>
        <v>4622.1989381230806</v>
      </c>
      <c r="K440" s="10">
        <f>IF(AND($F440&gt;K$10,$E440&gt;0),$D440/$E440,IF(K$10=$F440,$D440-SUM($G440:J440),0))</f>
        <v>4622.1989381230806</v>
      </c>
      <c r="L440" s="10">
        <f>IF(AND($F440&gt;L$10,$E440&gt;0),$D440/$E440,IF(L$10=$F440,$D440-SUM($G440:K440),0))</f>
        <v>4622.1989381230806</v>
      </c>
      <c r="M440" s="10">
        <f>IF(AND($F440&gt;M$10,$E440&gt;0),$D440/$E440,IF(M$10=$F440,$D440-SUM($G440:L440),0))</f>
        <v>4622.1989381230806</v>
      </c>
      <c r="N440" s="2"/>
      <c r="O440" s="10">
        <f>I440*PRODUCT($O$17:O$17)</f>
        <v>4663.7987285661875</v>
      </c>
      <c r="P440" s="10">
        <f>J440*PRODUCT($O$17:P$17)</f>
        <v>4705.7729171232832</v>
      </c>
      <c r="Q440" s="10">
        <f>K440*PRODUCT($O$17:Q$17)</f>
        <v>4748.1248733773919</v>
      </c>
      <c r="R440" s="10">
        <f>L440*PRODUCT($O$17:R$17)</f>
        <v>4790.8579972377875</v>
      </c>
      <c r="S440" s="10">
        <f>M440*PRODUCT($O$17:S$17)</f>
        <v>4833.9757192129273</v>
      </c>
      <c r="T440" s="2"/>
      <c r="U440" s="10">
        <f t="shared" si="41"/>
        <v>132918.26376413635</v>
      </c>
      <c r="V440" s="10">
        <f t="shared" si="44"/>
        <v>129408.75522089028</v>
      </c>
      <c r="W440" s="10">
        <f t="shared" si="44"/>
        <v>125825.30914450088</v>
      </c>
      <c r="X440" s="10">
        <f t="shared" si="44"/>
        <v>122166.87892956358</v>
      </c>
      <c r="Y440" s="10">
        <f t="shared" si="44"/>
        <v>118432.40512071671</v>
      </c>
    </row>
    <row r="441" spans="1:25" s="5" customFormat="1" x14ac:dyDescent="0.2">
      <c r="A441" s="2"/>
      <c r="B441" s="30">
        <f>'3) Input geactiveerde inflatie'!B428</f>
        <v>416</v>
      </c>
      <c r="C441" s="30">
        <f>'3) Input geactiveerde inflatie'!D428</f>
        <v>46200.501141768123</v>
      </c>
      <c r="D441" s="10">
        <f t="shared" si="42"/>
        <v>23100.250570884062</v>
      </c>
      <c r="E441" s="40">
        <f>'3) Input geactiveerde inflatie'!E428</f>
        <v>19.5</v>
      </c>
      <c r="F441" s="52">
        <f>'3) Input geactiveerde inflatie'!F428</f>
        <v>2041</v>
      </c>
      <c r="G441" s="2"/>
      <c r="H441" s="54"/>
      <c r="I441" s="10">
        <f>IF(AND($F441&gt;I$10,$E441&gt;0),$D441/$E441,IF(I$10=$F441,$D441-SUM($G441:G441),0))</f>
        <v>1184.6282344043109</v>
      </c>
      <c r="J441" s="10">
        <f>IF(AND($F441&gt;J$10,$E441&gt;0),$D441/$E441,IF(J$10=$F441,$D441-SUM($G441:I441),0))</f>
        <v>1184.6282344043109</v>
      </c>
      <c r="K441" s="10">
        <f>IF(AND($F441&gt;K$10,$E441&gt;0),$D441/$E441,IF(K$10=$F441,$D441-SUM($G441:J441),0))</f>
        <v>1184.6282344043109</v>
      </c>
      <c r="L441" s="10">
        <f>IF(AND($F441&gt;L$10,$E441&gt;0),$D441/$E441,IF(L$10=$F441,$D441-SUM($G441:K441),0))</f>
        <v>1184.6282344043109</v>
      </c>
      <c r="M441" s="10">
        <f>IF(AND($F441&gt;M$10,$E441&gt;0),$D441/$E441,IF(M$10=$F441,$D441-SUM($G441:L441),0))</f>
        <v>1184.6282344043109</v>
      </c>
      <c r="N441" s="2"/>
      <c r="O441" s="10">
        <f>I441*PRODUCT($O$17:O$17)</f>
        <v>1195.2898885139496</v>
      </c>
      <c r="P441" s="10">
        <f>J441*PRODUCT($O$17:P$17)</f>
        <v>1206.0474975105749</v>
      </c>
      <c r="Q441" s="10">
        <f>K441*PRODUCT($O$17:Q$17)</f>
        <v>1216.9019249881699</v>
      </c>
      <c r="R441" s="10">
        <f>L441*PRODUCT($O$17:R$17)</f>
        <v>1227.8540423130632</v>
      </c>
      <c r="S441" s="10">
        <f>M441*PRODUCT($O$17:S$17)</f>
        <v>1238.9047286938808</v>
      </c>
      <c r="T441" s="2"/>
      <c r="U441" s="10">
        <f t="shared" si="41"/>
        <v>22112.862937508064</v>
      </c>
      <c r="V441" s="10">
        <f t="shared" si="44"/>
        <v>21105.831206435058</v>
      </c>
      <c r="W441" s="10">
        <f t="shared" si="44"/>
        <v>20078.881762304798</v>
      </c>
      <c r="X441" s="10">
        <f t="shared" si="44"/>
        <v>19031.737655852477</v>
      </c>
      <c r="Y441" s="10">
        <f t="shared" si="44"/>
        <v>17964.118566061268</v>
      </c>
    </row>
    <row r="442" spans="1:25" s="5" customFormat="1" x14ac:dyDescent="0.2">
      <c r="A442" s="2"/>
      <c r="B442" s="30">
        <f>'3) Input geactiveerde inflatie'!B429</f>
        <v>417</v>
      </c>
      <c r="C442" s="30">
        <f>'3) Input geactiveerde inflatie'!D429</f>
        <v>2276.7292418815305</v>
      </c>
      <c r="D442" s="10">
        <f t="shared" si="42"/>
        <v>1138.3646209407652</v>
      </c>
      <c r="E442" s="40">
        <f>'3) Input geactiveerde inflatie'!E429</f>
        <v>14.5</v>
      </c>
      <c r="F442" s="52">
        <f>'3) Input geactiveerde inflatie'!F429</f>
        <v>2036</v>
      </c>
      <c r="G442" s="2"/>
      <c r="H442" s="54"/>
      <c r="I442" s="10">
        <f>IF(AND($F442&gt;I$10,$E442&gt;0),$D442/$E442,IF(I$10=$F442,$D442-SUM($G442:G442),0))</f>
        <v>78.50790489246657</v>
      </c>
      <c r="J442" s="10">
        <f>IF(AND($F442&gt;J$10,$E442&gt;0),$D442/$E442,IF(J$10=$F442,$D442-SUM($G442:I442),0))</f>
        <v>78.50790489246657</v>
      </c>
      <c r="K442" s="10">
        <f>IF(AND($F442&gt;K$10,$E442&gt;0),$D442/$E442,IF(K$10=$F442,$D442-SUM($G442:J442),0))</f>
        <v>78.50790489246657</v>
      </c>
      <c r="L442" s="10">
        <f>IF(AND($F442&gt;L$10,$E442&gt;0),$D442/$E442,IF(L$10=$F442,$D442-SUM($G442:K442),0))</f>
        <v>78.50790489246657</v>
      </c>
      <c r="M442" s="10">
        <f>IF(AND($F442&gt;M$10,$E442&gt;0),$D442/$E442,IF(M$10=$F442,$D442-SUM($G442:L442),0))</f>
        <v>78.50790489246657</v>
      </c>
      <c r="N442" s="2"/>
      <c r="O442" s="10">
        <f>I442*PRODUCT($O$17:O$17)</f>
        <v>79.214476036498766</v>
      </c>
      <c r="P442" s="10">
        <f>J442*PRODUCT($O$17:P$17)</f>
        <v>79.927406320827245</v>
      </c>
      <c r="Q442" s="10">
        <f>K442*PRODUCT($O$17:Q$17)</f>
        <v>80.646752977714669</v>
      </c>
      <c r="R442" s="10">
        <f>L442*PRODUCT($O$17:R$17)</f>
        <v>81.372573754514093</v>
      </c>
      <c r="S442" s="10">
        <f>M442*PRODUCT($O$17:S$17)</f>
        <v>82.104926918304713</v>
      </c>
      <c r="T442" s="2"/>
      <c r="U442" s="10">
        <f t="shared" si="41"/>
        <v>1069.3954264927331</v>
      </c>
      <c r="V442" s="10">
        <f t="shared" si="44"/>
        <v>999.09257901034039</v>
      </c>
      <c r="W442" s="10">
        <f t="shared" si="44"/>
        <v>927.43765924371871</v>
      </c>
      <c r="X442" s="10">
        <f t="shared" si="44"/>
        <v>854.41202442239808</v>
      </c>
      <c r="Y442" s="10">
        <f t="shared" si="44"/>
        <v>779.99680572389479</v>
      </c>
    </row>
    <row r="443" spans="1:25" s="5" customFormat="1" x14ac:dyDescent="0.2">
      <c r="A443" s="2"/>
      <c r="B443" s="30">
        <f>'3) Input geactiveerde inflatie'!B430</f>
        <v>418</v>
      </c>
      <c r="C443" s="30">
        <f>'3) Input geactiveerde inflatie'!D430</f>
        <v>-3.1832314562052488E-12</v>
      </c>
      <c r="D443" s="10">
        <f t="shared" si="42"/>
        <v>-1.5916157281026244E-12</v>
      </c>
      <c r="E443" s="40">
        <f>'3) Input geactiveerde inflatie'!E430</f>
        <v>0</v>
      </c>
      <c r="F443" s="52">
        <f>'3) Input geactiveerde inflatie'!F430</f>
        <v>2021</v>
      </c>
      <c r="G443" s="2"/>
      <c r="H443" s="54"/>
      <c r="I443" s="10">
        <f>IF(AND($F443&gt;I$10,$E443&gt;0),$D443/$E443,IF(I$10=$F443,$D443-SUM($G443:G443),0))</f>
        <v>0</v>
      </c>
      <c r="J443" s="10">
        <f>IF(AND($F443&gt;J$10,$E443&gt;0),$D443/$E443,IF(J$10=$F443,$D443-SUM($G443:I443),0))</f>
        <v>0</v>
      </c>
      <c r="K443" s="10">
        <f>IF(AND($F443&gt;K$10,$E443&gt;0),$D443/$E443,IF(K$10=$F443,$D443-SUM($G443:J443),0))</f>
        <v>0</v>
      </c>
      <c r="L443" s="10">
        <f>IF(AND($F443&gt;L$10,$E443&gt;0),$D443/$E443,IF(L$10=$F443,$D443-SUM($G443:K443),0))</f>
        <v>0</v>
      </c>
      <c r="M443" s="10">
        <f>IF(AND($F443&gt;M$10,$E443&gt;0),$D443/$E443,IF(M$10=$F443,$D443-SUM($G443:L443),0))</f>
        <v>0</v>
      </c>
      <c r="N443" s="2"/>
      <c r="O443" s="10">
        <f>I443*PRODUCT($O$17:O$17)</f>
        <v>0</v>
      </c>
      <c r="P443" s="10">
        <f>J443*PRODUCT($O$17:P$17)</f>
        <v>0</v>
      </c>
      <c r="Q443" s="10">
        <f>K443*PRODUCT($O$17:Q$17)</f>
        <v>0</v>
      </c>
      <c r="R443" s="10">
        <f>L443*PRODUCT($O$17:R$17)</f>
        <v>0</v>
      </c>
      <c r="S443" s="10">
        <f>M443*PRODUCT($O$17:S$17)</f>
        <v>0</v>
      </c>
      <c r="T443" s="2"/>
      <c r="U443" s="10">
        <f t="shared" si="41"/>
        <v>-1.6059402696555478E-12</v>
      </c>
      <c r="V443" s="10">
        <f t="shared" ref="V443:Y458" si="45">U443*P$17-P443</f>
        <v>-1.6203937320824475E-12</v>
      </c>
      <c r="W443" s="10">
        <f t="shared" si="45"/>
        <v>-1.6349772756711894E-12</v>
      </c>
      <c r="X443" s="10">
        <f t="shared" si="45"/>
        <v>-1.64969207115223E-12</v>
      </c>
      <c r="Y443" s="10">
        <f t="shared" si="45"/>
        <v>-1.6645392997925999E-12</v>
      </c>
    </row>
    <row r="444" spans="1:25" s="5" customFormat="1" x14ac:dyDescent="0.2">
      <c r="A444" s="2"/>
      <c r="B444" s="30">
        <f>'3) Input geactiveerde inflatie'!B431</f>
        <v>419</v>
      </c>
      <c r="C444" s="30">
        <f>'3) Input geactiveerde inflatie'!D431</f>
        <v>550366.40853430284</v>
      </c>
      <c r="D444" s="10">
        <f t="shared" si="42"/>
        <v>275183.20426715142</v>
      </c>
      <c r="E444" s="40">
        <f>'3) Input geactiveerde inflatie'!E431</f>
        <v>40.5</v>
      </c>
      <c r="F444" s="52">
        <f>'3) Input geactiveerde inflatie'!F431</f>
        <v>2062</v>
      </c>
      <c r="G444" s="2"/>
      <c r="H444" s="54"/>
      <c r="I444" s="10">
        <f>IF(AND($F444&gt;I$10,$E444&gt;0),$D444/$E444,IF(I$10=$F444,$D444-SUM($G444:G444),0))</f>
        <v>6794.6470189420106</v>
      </c>
      <c r="J444" s="10">
        <f>IF(AND($F444&gt;J$10,$E444&gt;0),$D444/$E444,IF(J$10=$F444,$D444-SUM($G444:I444),0))</f>
        <v>6794.6470189420106</v>
      </c>
      <c r="K444" s="10">
        <f>IF(AND($F444&gt;K$10,$E444&gt;0),$D444/$E444,IF(K$10=$F444,$D444-SUM($G444:J444),0))</f>
        <v>6794.6470189420106</v>
      </c>
      <c r="L444" s="10">
        <f>IF(AND($F444&gt;L$10,$E444&gt;0),$D444/$E444,IF(L$10=$F444,$D444-SUM($G444:K444),0))</f>
        <v>6794.6470189420106</v>
      </c>
      <c r="M444" s="10">
        <f>IF(AND($F444&gt;M$10,$E444&gt;0),$D444/$E444,IF(M$10=$F444,$D444-SUM($G444:L444),0))</f>
        <v>6794.6470189420106</v>
      </c>
      <c r="N444" s="2"/>
      <c r="O444" s="10">
        <f>I444*PRODUCT($O$17:O$17)</f>
        <v>6855.7988421124883</v>
      </c>
      <c r="P444" s="10">
        <f>J444*PRODUCT($O$17:P$17)</f>
        <v>6917.5010316914995</v>
      </c>
      <c r="Q444" s="10">
        <f>K444*PRODUCT($O$17:Q$17)</f>
        <v>6979.7585409767216</v>
      </c>
      <c r="R444" s="10">
        <f>L444*PRODUCT($O$17:R$17)</f>
        <v>7042.5763678455114</v>
      </c>
      <c r="S444" s="10">
        <f>M444*PRODUCT($O$17:S$17)</f>
        <v>7105.9595551561206</v>
      </c>
      <c r="T444" s="2"/>
      <c r="U444" s="10">
        <f t="shared" si="41"/>
        <v>270804.05426344328</v>
      </c>
      <c r="V444" s="10">
        <f t="shared" si="45"/>
        <v>266323.78972012276</v>
      </c>
      <c r="W444" s="10">
        <f t="shared" si="45"/>
        <v>261740.9452866271</v>
      </c>
      <c r="X444" s="10">
        <f t="shared" si="45"/>
        <v>257054.03742636117</v>
      </c>
      <c r="Y444" s="10">
        <f t="shared" si="45"/>
        <v>252261.56420804228</v>
      </c>
    </row>
    <row r="445" spans="1:25" s="5" customFormat="1" x14ac:dyDescent="0.2">
      <c r="A445" s="2"/>
      <c r="B445" s="30">
        <f>'3) Input geactiveerde inflatie'!B432</f>
        <v>420</v>
      </c>
      <c r="C445" s="30">
        <f>'3) Input geactiveerde inflatie'!D432</f>
        <v>154168.26201584842</v>
      </c>
      <c r="D445" s="10">
        <f t="shared" si="42"/>
        <v>77084.13100792421</v>
      </c>
      <c r="E445" s="40">
        <f>'3) Input geactiveerde inflatie'!E432</f>
        <v>30.5</v>
      </c>
      <c r="F445" s="52">
        <f>'3) Input geactiveerde inflatie'!F432</f>
        <v>2052</v>
      </c>
      <c r="G445" s="2"/>
      <c r="H445" s="54"/>
      <c r="I445" s="10">
        <f>IF(AND($F445&gt;I$10,$E445&gt;0),$D445/$E445,IF(I$10=$F445,$D445-SUM($G445:G445),0))</f>
        <v>2527.3485576368594</v>
      </c>
      <c r="J445" s="10">
        <f>IF(AND($F445&gt;J$10,$E445&gt;0),$D445/$E445,IF(J$10=$F445,$D445-SUM($G445:I445),0))</f>
        <v>2527.3485576368594</v>
      </c>
      <c r="K445" s="10">
        <f>IF(AND($F445&gt;K$10,$E445&gt;0),$D445/$E445,IF(K$10=$F445,$D445-SUM($G445:J445),0))</f>
        <v>2527.3485576368594</v>
      </c>
      <c r="L445" s="10">
        <f>IF(AND($F445&gt;L$10,$E445&gt;0),$D445/$E445,IF(L$10=$F445,$D445-SUM($G445:K445),0))</f>
        <v>2527.3485576368594</v>
      </c>
      <c r="M445" s="10">
        <f>IF(AND($F445&gt;M$10,$E445&gt;0),$D445/$E445,IF(M$10=$F445,$D445-SUM($G445:L445),0))</f>
        <v>2527.3485576368594</v>
      </c>
      <c r="N445" s="2"/>
      <c r="O445" s="10">
        <f>I445*PRODUCT($O$17:O$17)</f>
        <v>2550.094694655591</v>
      </c>
      <c r="P445" s="10">
        <f>J445*PRODUCT($O$17:P$17)</f>
        <v>2573.0455469074909</v>
      </c>
      <c r="Q445" s="10">
        <f>K445*PRODUCT($O$17:Q$17)</f>
        <v>2596.202956829658</v>
      </c>
      <c r="R445" s="10">
        <f>L445*PRODUCT($O$17:R$17)</f>
        <v>2619.5687834411242</v>
      </c>
      <c r="S445" s="10">
        <f>M445*PRODUCT($O$17:S$17)</f>
        <v>2643.1449024920944</v>
      </c>
      <c r="T445" s="2"/>
      <c r="U445" s="10">
        <f t="shared" si="41"/>
        <v>75227.79349233993</v>
      </c>
      <c r="V445" s="10">
        <f t="shared" si="45"/>
        <v>73331.798086863491</v>
      </c>
      <c r="W445" s="10">
        <f t="shared" si="45"/>
        <v>71395.581312815601</v>
      </c>
      <c r="X445" s="10">
        <f t="shared" si="45"/>
        <v>69418.572761189818</v>
      </c>
      <c r="Y445" s="10">
        <f t="shared" si="45"/>
        <v>67400.195013548437</v>
      </c>
    </row>
    <row r="446" spans="1:25" s="5" customFormat="1" x14ac:dyDescent="0.2">
      <c r="A446" s="2"/>
      <c r="B446" s="30">
        <f>'3) Input geactiveerde inflatie'!B433</f>
        <v>421</v>
      </c>
      <c r="C446" s="30">
        <f>'3) Input geactiveerde inflatie'!D433</f>
        <v>24206.82493575674</v>
      </c>
      <c r="D446" s="10">
        <f t="shared" si="42"/>
        <v>12103.41246787837</v>
      </c>
      <c r="E446" s="40">
        <f>'3) Input geactiveerde inflatie'!E433</f>
        <v>20.5</v>
      </c>
      <c r="F446" s="52">
        <f>'3) Input geactiveerde inflatie'!F433</f>
        <v>2042</v>
      </c>
      <c r="G446" s="2"/>
      <c r="H446" s="54"/>
      <c r="I446" s="10">
        <f>IF(AND($F446&gt;I$10,$E446&gt;0),$D446/$E446,IF(I$10=$F446,$D446-SUM($G446:G446),0))</f>
        <v>590.41036428674977</v>
      </c>
      <c r="J446" s="10">
        <f>IF(AND($F446&gt;J$10,$E446&gt;0),$D446/$E446,IF(J$10=$F446,$D446-SUM($G446:I446),0))</f>
        <v>590.41036428674977</v>
      </c>
      <c r="K446" s="10">
        <f>IF(AND($F446&gt;K$10,$E446&gt;0),$D446/$E446,IF(K$10=$F446,$D446-SUM($G446:J446),0))</f>
        <v>590.41036428674977</v>
      </c>
      <c r="L446" s="10">
        <f>IF(AND($F446&gt;L$10,$E446&gt;0),$D446/$E446,IF(L$10=$F446,$D446-SUM($G446:K446),0))</f>
        <v>590.41036428674977</v>
      </c>
      <c r="M446" s="10">
        <f>IF(AND($F446&gt;M$10,$E446&gt;0),$D446/$E446,IF(M$10=$F446,$D446-SUM($G446:L446),0))</f>
        <v>590.41036428674977</v>
      </c>
      <c r="N446" s="2"/>
      <c r="O446" s="10">
        <f>I446*PRODUCT($O$17:O$17)</f>
        <v>595.72405756533044</v>
      </c>
      <c r="P446" s="10">
        <f>J446*PRODUCT($O$17:P$17)</f>
        <v>601.08557408341835</v>
      </c>
      <c r="Q446" s="10">
        <f>K446*PRODUCT($O$17:Q$17)</f>
        <v>606.49534425016907</v>
      </c>
      <c r="R446" s="10">
        <f>L446*PRODUCT($O$17:R$17)</f>
        <v>611.95380234842048</v>
      </c>
      <c r="S446" s="10">
        <f>M446*PRODUCT($O$17:S$17)</f>
        <v>617.46138656955623</v>
      </c>
      <c r="T446" s="2"/>
      <c r="U446" s="10">
        <f t="shared" si="41"/>
        <v>11616.619122523944</v>
      </c>
      <c r="V446" s="10">
        <f t="shared" si="45"/>
        <v>11120.083120543241</v>
      </c>
      <c r="W446" s="10">
        <f t="shared" si="45"/>
        <v>10613.668524377961</v>
      </c>
      <c r="X446" s="10">
        <f t="shared" si="45"/>
        <v>10097.237738748941</v>
      </c>
      <c r="Y446" s="10">
        <f t="shared" si="45"/>
        <v>9570.6514918281246</v>
      </c>
    </row>
    <row r="447" spans="1:25" s="5" customFormat="1" x14ac:dyDescent="0.2">
      <c r="A447" s="2"/>
      <c r="B447" s="30">
        <f>'3) Input geactiveerde inflatie'!B434</f>
        <v>422</v>
      </c>
      <c r="C447" s="30">
        <f>'3) Input geactiveerde inflatie'!D434</f>
        <v>9424.9263355095027</v>
      </c>
      <c r="D447" s="10">
        <f t="shared" si="42"/>
        <v>4712.4631677547513</v>
      </c>
      <c r="E447" s="40">
        <f>'3) Input geactiveerde inflatie'!E434</f>
        <v>15.5</v>
      </c>
      <c r="F447" s="52">
        <f>'3) Input geactiveerde inflatie'!F434</f>
        <v>2037</v>
      </c>
      <c r="G447" s="2"/>
      <c r="H447" s="54"/>
      <c r="I447" s="10">
        <f>IF(AND($F447&gt;I$10,$E447&gt;0),$D447/$E447,IF(I$10=$F447,$D447-SUM($G447:G447),0))</f>
        <v>304.02988179062913</v>
      </c>
      <c r="J447" s="10">
        <f>IF(AND($F447&gt;J$10,$E447&gt;0),$D447/$E447,IF(J$10=$F447,$D447-SUM($G447:I447),0))</f>
        <v>304.02988179062913</v>
      </c>
      <c r="K447" s="10">
        <f>IF(AND($F447&gt;K$10,$E447&gt;0),$D447/$E447,IF(K$10=$F447,$D447-SUM($G447:J447),0))</f>
        <v>304.02988179062913</v>
      </c>
      <c r="L447" s="10">
        <f>IF(AND($F447&gt;L$10,$E447&gt;0),$D447/$E447,IF(L$10=$F447,$D447-SUM($G447:K447),0))</f>
        <v>304.02988179062913</v>
      </c>
      <c r="M447" s="10">
        <f>IF(AND($F447&gt;M$10,$E447&gt;0),$D447/$E447,IF(M$10=$F447,$D447-SUM($G447:L447),0))</f>
        <v>304.02988179062913</v>
      </c>
      <c r="N447" s="2"/>
      <c r="O447" s="10">
        <f>I447*PRODUCT($O$17:O$17)</f>
        <v>306.76615072674474</v>
      </c>
      <c r="P447" s="10">
        <f>J447*PRODUCT($O$17:P$17)</f>
        <v>309.52704608328543</v>
      </c>
      <c r="Q447" s="10">
        <f>K447*PRODUCT($O$17:Q$17)</f>
        <v>312.31278949803493</v>
      </c>
      <c r="R447" s="10">
        <f>L447*PRODUCT($O$17:R$17)</f>
        <v>315.12360460351721</v>
      </c>
      <c r="S447" s="10">
        <f>M447*PRODUCT($O$17:S$17)</f>
        <v>317.95971704494883</v>
      </c>
      <c r="T447" s="2"/>
      <c r="U447" s="10">
        <f t="shared" si="41"/>
        <v>4448.109185537799</v>
      </c>
      <c r="V447" s="10">
        <f t="shared" si="45"/>
        <v>4178.6151221243535</v>
      </c>
      <c r="W447" s="10">
        <f t="shared" si="45"/>
        <v>3903.9098687254377</v>
      </c>
      <c r="X447" s="10">
        <f t="shared" si="45"/>
        <v>3623.9214529404489</v>
      </c>
      <c r="Y447" s="10">
        <f t="shared" si="45"/>
        <v>3338.577028971964</v>
      </c>
    </row>
    <row r="448" spans="1:25" s="5" customFormat="1" x14ac:dyDescent="0.2">
      <c r="A448" s="2"/>
      <c r="B448" s="30">
        <f>'3) Input geactiveerde inflatie'!B435</f>
        <v>423</v>
      </c>
      <c r="C448" s="30">
        <f>'3) Input geactiveerde inflatie'!D435</f>
        <v>1134.5612979359266</v>
      </c>
      <c r="D448" s="10">
        <f t="shared" si="42"/>
        <v>567.28064896796332</v>
      </c>
      <c r="E448" s="40">
        <f>'3) Input geactiveerde inflatie'!E435</f>
        <v>0.5</v>
      </c>
      <c r="F448" s="52">
        <f>'3) Input geactiveerde inflatie'!F435</f>
        <v>2022</v>
      </c>
      <c r="G448" s="2"/>
      <c r="H448" s="54"/>
      <c r="I448" s="10">
        <f>IF(AND($F448&gt;I$10,$E448&gt;0),$D448/$E448,IF(I$10=$F448,$D448-SUM($G448:G448),0))</f>
        <v>567.28064896796332</v>
      </c>
      <c r="J448" s="10">
        <f>IF(AND($F448&gt;J$10,$E448&gt;0),$D448/$E448,IF(J$10=$F448,$D448-SUM($G448:I448),0))</f>
        <v>0</v>
      </c>
      <c r="K448" s="10">
        <f>IF(AND($F448&gt;K$10,$E448&gt;0),$D448/$E448,IF(K$10=$F448,$D448-SUM($G448:J448),0))</f>
        <v>0</v>
      </c>
      <c r="L448" s="10">
        <f>IF(AND($F448&gt;L$10,$E448&gt;0),$D448/$E448,IF(L$10=$F448,$D448-SUM($G448:K448),0))</f>
        <v>0</v>
      </c>
      <c r="M448" s="10">
        <f>IF(AND($F448&gt;M$10,$E448&gt;0),$D448/$E448,IF(M$10=$F448,$D448-SUM($G448:L448),0))</f>
        <v>0</v>
      </c>
      <c r="N448" s="2"/>
      <c r="O448" s="10">
        <f>I448*PRODUCT($O$17:O$17)</f>
        <v>572.38617480867492</v>
      </c>
      <c r="P448" s="10">
        <f>J448*PRODUCT($O$17:P$17)</f>
        <v>0</v>
      </c>
      <c r="Q448" s="10">
        <f>K448*PRODUCT($O$17:Q$17)</f>
        <v>0</v>
      </c>
      <c r="R448" s="10">
        <f>L448*PRODUCT($O$17:R$17)</f>
        <v>0</v>
      </c>
      <c r="S448" s="10">
        <f>M448*PRODUCT($O$17:S$17)</f>
        <v>0</v>
      </c>
      <c r="T448" s="2"/>
      <c r="U448" s="10">
        <f t="shared" si="41"/>
        <v>0</v>
      </c>
      <c r="V448" s="10">
        <f t="shared" si="45"/>
        <v>0</v>
      </c>
      <c r="W448" s="10">
        <f t="shared" si="45"/>
        <v>0</v>
      </c>
      <c r="X448" s="10">
        <f t="shared" si="45"/>
        <v>0</v>
      </c>
      <c r="Y448" s="10">
        <f t="shared" si="45"/>
        <v>0</v>
      </c>
    </row>
    <row r="449" spans="1:25" s="5" customFormat="1" x14ac:dyDescent="0.2">
      <c r="A449" s="2"/>
      <c r="B449" s="30">
        <f>'3) Input geactiveerde inflatie'!B436</f>
        <v>424</v>
      </c>
      <c r="C449" s="30">
        <f>'3) Input geactiveerde inflatie'!D436</f>
        <v>281.27179228805676</v>
      </c>
      <c r="D449" s="10">
        <f t="shared" si="42"/>
        <v>140.63589614402838</v>
      </c>
      <c r="E449" s="40">
        <f>'3) Input geactiveerde inflatie'!E436</f>
        <v>0</v>
      </c>
      <c r="F449" s="52">
        <f>'3) Input geactiveerde inflatie'!F436</f>
        <v>2012</v>
      </c>
      <c r="G449" s="2"/>
      <c r="H449" s="54"/>
      <c r="I449" s="10">
        <f>IF(AND($F449&gt;I$10,$E449&gt;0),$D449/$E449,IF(I$10=$F449,$D449-SUM($G449:G449),0))</f>
        <v>0</v>
      </c>
      <c r="J449" s="10">
        <f>IF(AND($F449&gt;J$10,$E449&gt;0),$D449/$E449,IF(J$10=$F449,$D449-SUM($G449:I449),0))</f>
        <v>0</v>
      </c>
      <c r="K449" s="10">
        <f>IF(AND($F449&gt;K$10,$E449&gt;0),$D449/$E449,IF(K$10=$F449,$D449-SUM($G449:J449),0))</f>
        <v>0</v>
      </c>
      <c r="L449" s="10">
        <f>IF(AND($F449&gt;L$10,$E449&gt;0),$D449/$E449,IF(L$10=$F449,$D449-SUM($G449:K449),0))</f>
        <v>0</v>
      </c>
      <c r="M449" s="10">
        <f>IF(AND($F449&gt;M$10,$E449&gt;0),$D449/$E449,IF(M$10=$F449,$D449-SUM($G449:L449),0))</f>
        <v>0</v>
      </c>
      <c r="N449" s="2"/>
      <c r="O449" s="10">
        <f>I449*PRODUCT($O$17:O$17)</f>
        <v>0</v>
      </c>
      <c r="P449" s="10">
        <f>J449*PRODUCT($O$17:P$17)</f>
        <v>0</v>
      </c>
      <c r="Q449" s="10">
        <f>K449*PRODUCT($O$17:Q$17)</f>
        <v>0</v>
      </c>
      <c r="R449" s="10">
        <f>L449*PRODUCT($O$17:R$17)</f>
        <v>0</v>
      </c>
      <c r="S449" s="10">
        <f>M449*PRODUCT($O$17:S$17)</f>
        <v>0</v>
      </c>
      <c r="T449" s="2"/>
      <c r="U449" s="10">
        <f t="shared" si="41"/>
        <v>141.90161920932462</v>
      </c>
      <c r="V449" s="10">
        <f t="shared" si="45"/>
        <v>143.17873378220852</v>
      </c>
      <c r="W449" s="10">
        <f t="shared" si="45"/>
        <v>144.46734238624839</v>
      </c>
      <c r="X449" s="10">
        <f t="shared" si="45"/>
        <v>145.76754846772462</v>
      </c>
      <c r="Y449" s="10">
        <f t="shared" si="45"/>
        <v>147.07945640393413</v>
      </c>
    </row>
    <row r="450" spans="1:25" s="5" customFormat="1" x14ac:dyDescent="0.2">
      <c r="A450" s="2"/>
      <c r="B450" s="30">
        <f>'3) Input geactiveerde inflatie'!B437</f>
        <v>425</v>
      </c>
      <c r="C450" s="30">
        <f>'3) Input geactiveerde inflatie'!D437</f>
        <v>609729.41347986925</v>
      </c>
      <c r="D450" s="10">
        <f t="shared" si="42"/>
        <v>304864.70673993463</v>
      </c>
      <c r="E450" s="40">
        <f>'3) Input geactiveerde inflatie'!E437</f>
        <v>41.5</v>
      </c>
      <c r="F450" s="52">
        <f>'3) Input geactiveerde inflatie'!F437</f>
        <v>2063</v>
      </c>
      <c r="G450" s="2"/>
      <c r="H450" s="54"/>
      <c r="I450" s="10">
        <f>IF(AND($F450&gt;I$10,$E450&gt;0),$D450/$E450,IF(I$10=$F450,$D450-SUM($G450:G450),0))</f>
        <v>7346.137511805654</v>
      </c>
      <c r="J450" s="10">
        <f>IF(AND($F450&gt;J$10,$E450&gt;0),$D450/$E450,IF(J$10=$F450,$D450-SUM($G450:I450),0))</f>
        <v>7346.137511805654</v>
      </c>
      <c r="K450" s="10">
        <f>IF(AND($F450&gt;K$10,$E450&gt;0),$D450/$E450,IF(K$10=$F450,$D450-SUM($G450:J450),0))</f>
        <v>7346.137511805654</v>
      </c>
      <c r="L450" s="10">
        <f>IF(AND($F450&gt;L$10,$E450&gt;0),$D450/$E450,IF(L$10=$F450,$D450-SUM($G450:K450),0))</f>
        <v>7346.137511805654</v>
      </c>
      <c r="M450" s="10">
        <f>IF(AND($F450&gt;M$10,$E450&gt;0),$D450/$E450,IF(M$10=$F450,$D450-SUM($G450:L450),0))</f>
        <v>7346.137511805654</v>
      </c>
      <c r="N450" s="2"/>
      <c r="O450" s="10">
        <f>I450*PRODUCT($O$17:O$17)</f>
        <v>7412.252749411904</v>
      </c>
      <c r="P450" s="10">
        <f>J450*PRODUCT($O$17:P$17)</f>
        <v>7478.9630241566101</v>
      </c>
      <c r="Q450" s="10">
        <f>K450*PRODUCT($O$17:Q$17)</f>
        <v>7546.2736913740182</v>
      </c>
      <c r="R450" s="10">
        <f>L450*PRODUCT($O$17:R$17)</f>
        <v>7614.1901545963838</v>
      </c>
      <c r="S450" s="10">
        <f>M450*PRODUCT($O$17:S$17)</f>
        <v>7682.7178659877509</v>
      </c>
      <c r="T450" s="2"/>
      <c r="U450" s="10">
        <f t="shared" si="41"/>
        <v>300196.2363511821</v>
      </c>
      <c r="V450" s="10">
        <f t="shared" si="45"/>
        <v>295419.0394541861</v>
      </c>
      <c r="W450" s="10">
        <f t="shared" si="45"/>
        <v>290531.53711789974</v>
      </c>
      <c r="X450" s="10">
        <f t="shared" si="45"/>
        <v>285532.1307973644</v>
      </c>
      <c r="Y450" s="10">
        <f t="shared" si="45"/>
        <v>280419.20210855291</v>
      </c>
    </row>
    <row r="451" spans="1:25" s="5" customFormat="1" x14ac:dyDescent="0.2">
      <c r="A451" s="2"/>
      <c r="B451" s="30">
        <f>'3) Input geactiveerde inflatie'!B438</f>
        <v>426</v>
      </c>
      <c r="C451" s="30">
        <f>'3) Input geactiveerde inflatie'!D438</f>
        <v>275009.15032580518</v>
      </c>
      <c r="D451" s="10">
        <f t="shared" si="42"/>
        <v>137504.57516290259</v>
      </c>
      <c r="E451" s="40">
        <f>'3) Input geactiveerde inflatie'!E438</f>
        <v>31.5</v>
      </c>
      <c r="F451" s="52">
        <f>'3) Input geactiveerde inflatie'!F438</f>
        <v>2053</v>
      </c>
      <c r="G451" s="2"/>
      <c r="H451" s="54"/>
      <c r="I451" s="10">
        <f>IF(AND($F451&gt;I$10,$E451&gt;0),$D451/$E451,IF(I$10=$F451,$D451-SUM($G451:G451),0))</f>
        <v>4365.2246083461141</v>
      </c>
      <c r="J451" s="10">
        <f>IF(AND($F451&gt;J$10,$E451&gt;0),$D451/$E451,IF(J$10=$F451,$D451-SUM($G451:I451),0))</f>
        <v>4365.2246083461141</v>
      </c>
      <c r="K451" s="10">
        <f>IF(AND($F451&gt;K$10,$E451&gt;0),$D451/$E451,IF(K$10=$F451,$D451-SUM($G451:J451),0))</f>
        <v>4365.2246083461141</v>
      </c>
      <c r="L451" s="10">
        <f>IF(AND($F451&gt;L$10,$E451&gt;0),$D451/$E451,IF(L$10=$F451,$D451-SUM($G451:K451),0))</f>
        <v>4365.2246083461141</v>
      </c>
      <c r="M451" s="10">
        <f>IF(AND($F451&gt;M$10,$E451&gt;0),$D451/$E451,IF(M$10=$F451,$D451-SUM($G451:L451),0))</f>
        <v>4365.2246083461141</v>
      </c>
      <c r="N451" s="2"/>
      <c r="O451" s="10">
        <f>I451*PRODUCT($O$17:O$17)</f>
        <v>4404.5116298212288</v>
      </c>
      <c r="P451" s="10">
        <f>J451*PRODUCT($O$17:P$17)</f>
        <v>4444.1522344896193</v>
      </c>
      <c r="Q451" s="10">
        <f>K451*PRODUCT($O$17:Q$17)</f>
        <v>4484.1496046000248</v>
      </c>
      <c r="R451" s="10">
        <f>L451*PRODUCT($O$17:R$17)</f>
        <v>4524.5069510414251</v>
      </c>
      <c r="S451" s="10">
        <f>M451*PRODUCT($O$17:S$17)</f>
        <v>4565.2275136007975</v>
      </c>
      <c r="T451" s="2"/>
      <c r="U451" s="10">
        <f t="shared" si="41"/>
        <v>134337.60470954745</v>
      </c>
      <c r="V451" s="10">
        <f t="shared" si="45"/>
        <v>131102.49091744373</v>
      </c>
      <c r="W451" s="10">
        <f t="shared" si="45"/>
        <v>127798.2637311007</v>
      </c>
      <c r="X451" s="10">
        <f t="shared" si="45"/>
        <v>124423.94115363917</v>
      </c>
      <c r="Y451" s="10">
        <f t="shared" si="45"/>
        <v>120978.52911042112</v>
      </c>
    </row>
    <row r="452" spans="1:25" s="5" customFormat="1" x14ac:dyDescent="0.2">
      <c r="A452" s="2"/>
      <c r="B452" s="30">
        <f>'3) Input geactiveerde inflatie'!B439</f>
        <v>427</v>
      </c>
      <c r="C452" s="30">
        <f>'3) Input geactiveerde inflatie'!D439</f>
        <v>33008.146021256776</v>
      </c>
      <c r="D452" s="10">
        <f t="shared" si="42"/>
        <v>16504.073010628388</v>
      </c>
      <c r="E452" s="40">
        <f>'3) Input geactiveerde inflatie'!E439</f>
        <v>21.5</v>
      </c>
      <c r="F452" s="52">
        <f>'3) Input geactiveerde inflatie'!F439</f>
        <v>2043</v>
      </c>
      <c r="G452" s="2"/>
      <c r="H452" s="54"/>
      <c r="I452" s="10">
        <f>IF(AND($F452&gt;I$10,$E452&gt;0),$D452/$E452,IF(I$10=$F452,$D452-SUM($G452:G452),0))</f>
        <v>767.63130281992505</v>
      </c>
      <c r="J452" s="10">
        <f>IF(AND($F452&gt;J$10,$E452&gt;0),$D452/$E452,IF(J$10=$F452,$D452-SUM($G452:I452),0))</f>
        <v>767.63130281992505</v>
      </c>
      <c r="K452" s="10">
        <f>IF(AND($F452&gt;K$10,$E452&gt;0),$D452/$E452,IF(K$10=$F452,$D452-SUM($G452:J452),0))</f>
        <v>767.63130281992505</v>
      </c>
      <c r="L452" s="10">
        <f>IF(AND($F452&gt;L$10,$E452&gt;0),$D452/$E452,IF(L$10=$F452,$D452-SUM($G452:K452),0))</f>
        <v>767.63130281992505</v>
      </c>
      <c r="M452" s="10">
        <f>IF(AND($F452&gt;M$10,$E452&gt;0),$D452/$E452,IF(M$10=$F452,$D452-SUM($G452:L452),0))</f>
        <v>767.63130281992505</v>
      </c>
      <c r="N452" s="2"/>
      <c r="O452" s="10">
        <f>I452*PRODUCT($O$17:O$17)</f>
        <v>774.53998454530426</v>
      </c>
      <c r="P452" s="10">
        <f>J452*PRODUCT($O$17:P$17)</f>
        <v>781.51084440621196</v>
      </c>
      <c r="Q452" s="10">
        <f>K452*PRODUCT($O$17:Q$17)</f>
        <v>788.54444200586772</v>
      </c>
      <c r="R452" s="10">
        <f>L452*PRODUCT($O$17:R$17)</f>
        <v>795.64134198392037</v>
      </c>
      <c r="S452" s="10">
        <f>M452*PRODUCT($O$17:S$17)</f>
        <v>802.80211406177568</v>
      </c>
      <c r="T452" s="2"/>
      <c r="U452" s="10">
        <f t="shared" si="41"/>
        <v>15878.069683178737</v>
      </c>
      <c r="V452" s="10">
        <f t="shared" si="45"/>
        <v>15239.461465921133</v>
      </c>
      <c r="W452" s="10">
        <f t="shared" si="45"/>
        <v>14588.072177108554</v>
      </c>
      <c r="X452" s="10">
        <f t="shared" si="45"/>
        <v>13923.723484718608</v>
      </c>
      <c r="Y452" s="10">
        <f t="shared" si="45"/>
        <v>13246.2348820193</v>
      </c>
    </row>
    <row r="453" spans="1:25" s="5" customFormat="1" x14ac:dyDescent="0.2">
      <c r="A453" s="2"/>
      <c r="B453" s="30">
        <f>'3) Input geactiveerde inflatie'!B440</f>
        <v>428</v>
      </c>
      <c r="C453" s="30">
        <f>'3) Input geactiveerde inflatie'!D440</f>
        <v>7086.9611210934454</v>
      </c>
      <c r="D453" s="10">
        <f t="shared" si="42"/>
        <v>3543.4805605467227</v>
      </c>
      <c r="E453" s="40">
        <f>'3) Input geactiveerde inflatie'!E440</f>
        <v>16.5</v>
      </c>
      <c r="F453" s="52">
        <f>'3) Input geactiveerde inflatie'!F440</f>
        <v>2038</v>
      </c>
      <c r="G453" s="2"/>
      <c r="H453" s="54"/>
      <c r="I453" s="10">
        <f>IF(AND($F453&gt;I$10,$E453&gt;0),$D453/$E453,IF(I$10=$F453,$D453-SUM($G453:G453),0))</f>
        <v>214.75639760889229</v>
      </c>
      <c r="J453" s="10">
        <f>IF(AND($F453&gt;J$10,$E453&gt;0),$D453/$E453,IF(J$10=$F453,$D453-SUM($G453:I453),0))</f>
        <v>214.75639760889229</v>
      </c>
      <c r="K453" s="10">
        <f>IF(AND($F453&gt;K$10,$E453&gt;0),$D453/$E453,IF(K$10=$F453,$D453-SUM($G453:J453),0))</f>
        <v>214.75639760889229</v>
      </c>
      <c r="L453" s="10">
        <f>IF(AND($F453&gt;L$10,$E453&gt;0),$D453/$E453,IF(L$10=$F453,$D453-SUM($G453:K453),0))</f>
        <v>214.75639760889229</v>
      </c>
      <c r="M453" s="10">
        <f>IF(AND($F453&gt;M$10,$E453&gt;0),$D453/$E453,IF(M$10=$F453,$D453-SUM($G453:L453),0))</f>
        <v>214.75639760889229</v>
      </c>
      <c r="N453" s="2"/>
      <c r="O453" s="10">
        <f>I453*PRODUCT($O$17:O$17)</f>
        <v>216.68920518737229</v>
      </c>
      <c r="P453" s="10">
        <f>J453*PRODUCT($O$17:P$17)</f>
        <v>218.63940803405862</v>
      </c>
      <c r="Q453" s="10">
        <f>K453*PRODUCT($O$17:Q$17)</f>
        <v>220.6071627063651</v>
      </c>
      <c r="R453" s="10">
        <f>L453*PRODUCT($O$17:R$17)</f>
        <v>222.59262717072235</v>
      </c>
      <c r="S453" s="10">
        <f>M453*PRODUCT($O$17:S$17)</f>
        <v>224.59596081525885</v>
      </c>
      <c r="T453" s="2"/>
      <c r="U453" s="10">
        <f t="shared" si="41"/>
        <v>3358.6826804042703</v>
      </c>
      <c r="V453" s="10">
        <f t="shared" si="45"/>
        <v>3170.2714164938498</v>
      </c>
      <c r="W453" s="10">
        <f t="shared" si="45"/>
        <v>2978.1966965359288</v>
      </c>
      <c r="X453" s="10">
        <f t="shared" si="45"/>
        <v>2782.4078396340296</v>
      </c>
      <c r="Y453" s="10">
        <f t="shared" si="45"/>
        <v>2582.8535493754766</v>
      </c>
    </row>
    <row r="454" spans="1:25" s="5" customFormat="1" x14ac:dyDescent="0.2">
      <c r="A454" s="2"/>
      <c r="B454" s="30">
        <f>'3) Input geactiveerde inflatie'!B441</f>
        <v>429</v>
      </c>
      <c r="C454" s="30">
        <f>'3) Input geactiveerde inflatie'!D441</f>
        <v>5586.5423114830191</v>
      </c>
      <c r="D454" s="10">
        <f t="shared" si="42"/>
        <v>2793.2711557415096</v>
      </c>
      <c r="E454" s="40">
        <f>'3) Input geactiveerde inflatie'!E441</f>
        <v>1.5</v>
      </c>
      <c r="F454" s="52">
        <f>'3) Input geactiveerde inflatie'!F441</f>
        <v>2023</v>
      </c>
      <c r="G454" s="2"/>
      <c r="H454" s="54"/>
      <c r="I454" s="10">
        <f>IF(AND($F454&gt;I$10,$E454&gt;0),$D454/$E454,IF(I$10=$F454,$D454-SUM($G454:G454),0))</f>
        <v>1862.1807704943396</v>
      </c>
      <c r="J454" s="10">
        <f>IF(AND($F454&gt;J$10,$E454&gt;0),$D454/$E454,IF(J$10=$F454,$D454-SUM($G454:I454),0))</f>
        <v>931.09038524716993</v>
      </c>
      <c r="K454" s="10">
        <f>IF(AND($F454&gt;K$10,$E454&gt;0),$D454/$E454,IF(K$10=$F454,$D454-SUM($G454:J454),0))</f>
        <v>0</v>
      </c>
      <c r="L454" s="10">
        <f>IF(AND($F454&gt;L$10,$E454&gt;0),$D454/$E454,IF(L$10=$F454,$D454-SUM($G454:K454),0))</f>
        <v>0</v>
      </c>
      <c r="M454" s="10">
        <f>IF(AND($F454&gt;M$10,$E454&gt;0),$D454/$E454,IF(M$10=$F454,$D454-SUM($G454:L454),0))</f>
        <v>0</v>
      </c>
      <c r="N454" s="2"/>
      <c r="O454" s="10">
        <f>I454*PRODUCT($O$17:O$17)</f>
        <v>1878.9403974287884</v>
      </c>
      <c r="P454" s="10">
        <f>J454*PRODUCT($O$17:P$17)</f>
        <v>947.92543050282382</v>
      </c>
      <c r="Q454" s="10">
        <f>K454*PRODUCT($O$17:Q$17)</f>
        <v>0</v>
      </c>
      <c r="R454" s="10">
        <f>L454*PRODUCT($O$17:R$17)</f>
        <v>0</v>
      </c>
      <c r="S454" s="10">
        <f>M454*PRODUCT($O$17:S$17)</f>
        <v>0</v>
      </c>
      <c r="T454" s="2"/>
      <c r="U454" s="10">
        <f t="shared" si="41"/>
        <v>939.47019871439443</v>
      </c>
      <c r="V454" s="10">
        <f t="shared" si="45"/>
        <v>0</v>
      </c>
      <c r="W454" s="10">
        <f t="shared" si="45"/>
        <v>0</v>
      </c>
      <c r="X454" s="10">
        <f t="shared" si="45"/>
        <v>0</v>
      </c>
      <c r="Y454" s="10">
        <f t="shared" si="45"/>
        <v>0</v>
      </c>
    </row>
    <row r="455" spans="1:25" s="5" customFormat="1" x14ac:dyDescent="0.2">
      <c r="A455" s="2"/>
      <c r="B455" s="30">
        <f>'3) Input geactiveerde inflatie'!B442</f>
        <v>430</v>
      </c>
      <c r="C455" s="30">
        <f>'3) Input geactiveerde inflatie'!D442</f>
        <v>2889.0703414741802</v>
      </c>
      <c r="D455" s="10">
        <f t="shared" si="42"/>
        <v>1444.5351707370901</v>
      </c>
      <c r="E455" s="40">
        <f>'3) Input geactiveerde inflatie'!E442</f>
        <v>0</v>
      </c>
      <c r="F455" s="52">
        <f>'3) Input geactiveerde inflatie'!F442</f>
        <v>2013</v>
      </c>
      <c r="G455" s="2"/>
      <c r="H455" s="54"/>
      <c r="I455" s="10">
        <f>IF(AND($F455&gt;I$10,$E455&gt;0),$D455/$E455,IF(I$10=$F455,$D455-SUM($G455:G455),0))</f>
        <v>0</v>
      </c>
      <c r="J455" s="10">
        <f>IF(AND($F455&gt;J$10,$E455&gt;0),$D455/$E455,IF(J$10=$F455,$D455-SUM($G455:I455),0))</f>
        <v>0</v>
      </c>
      <c r="K455" s="10">
        <f>IF(AND($F455&gt;K$10,$E455&gt;0),$D455/$E455,IF(K$10=$F455,$D455-SUM($G455:J455),0))</f>
        <v>0</v>
      </c>
      <c r="L455" s="10">
        <f>IF(AND($F455&gt;L$10,$E455&gt;0),$D455/$E455,IF(L$10=$F455,$D455-SUM($G455:K455),0))</f>
        <v>0</v>
      </c>
      <c r="M455" s="10">
        <f>IF(AND($F455&gt;M$10,$E455&gt;0),$D455/$E455,IF(M$10=$F455,$D455-SUM($G455:L455),0))</f>
        <v>0</v>
      </c>
      <c r="N455" s="2"/>
      <c r="O455" s="10">
        <f>I455*PRODUCT($O$17:O$17)</f>
        <v>0</v>
      </c>
      <c r="P455" s="10">
        <f>J455*PRODUCT($O$17:P$17)</f>
        <v>0</v>
      </c>
      <c r="Q455" s="10">
        <f>K455*PRODUCT($O$17:Q$17)</f>
        <v>0</v>
      </c>
      <c r="R455" s="10">
        <f>L455*PRODUCT($O$17:R$17)</f>
        <v>0</v>
      </c>
      <c r="S455" s="10">
        <f>M455*PRODUCT($O$17:S$17)</f>
        <v>0</v>
      </c>
      <c r="T455" s="2"/>
      <c r="U455" s="10">
        <f t="shared" si="41"/>
        <v>1457.5359872737238</v>
      </c>
      <c r="V455" s="10">
        <f t="shared" si="45"/>
        <v>1470.6538111591872</v>
      </c>
      <c r="W455" s="10">
        <f t="shared" si="45"/>
        <v>1483.8896954596198</v>
      </c>
      <c r="X455" s="10">
        <f t="shared" si="45"/>
        <v>1497.2447027187563</v>
      </c>
      <c r="Y455" s="10">
        <f t="shared" si="45"/>
        <v>1510.719905043225</v>
      </c>
    </row>
    <row r="456" spans="1:25" s="5" customFormat="1" x14ac:dyDescent="0.2">
      <c r="A456" s="2"/>
      <c r="B456" s="30">
        <f>'3) Input geactiveerde inflatie'!B443</f>
        <v>431</v>
      </c>
      <c r="C456" s="30">
        <f>'3) Input geactiveerde inflatie'!D443</f>
        <v>325187.94967150223</v>
      </c>
      <c r="D456" s="10">
        <f t="shared" si="42"/>
        <v>162593.97483575111</v>
      </c>
      <c r="E456" s="40">
        <f>'3) Input geactiveerde inflatie'!E443</f>
        <v>42.5</v>
      </c>
      <c r="F456" s="52">
        <f>'3) Input geactiveerde inflatie'!F443</f>
        <v>2064</v>
      </c>
      <c r="G456" s="2"/>
      <c r="H456" s="54"/>
      <c r="I456" s="10">
        <f>IF(AND($F456&gt;I$10,$E456&gt;0),$D456/$E456,IF(I$10=$F456,$D456-SUM($G456:G456),0))</f>
        <v>3825.7405843706142</v>
      </c>
      <c r="J456" s="10">
        <f>IF(AND($F456&gt;J$10,$E456&gt;0),$D456/$E456,IF(J$10=$F456,$D456-SUM($G456:I456),0))</f>
        <v>3825.7405843706142</v>
      </c>
      <c r="K456" s="10">
        <f>IF(AND($F456&gt;K$10,$E456&gt;0),$D456/$E456,IF(K$10=$F456,$D456-SUM($G456:J456),0))</f>
        <v>3825.7405843706142</v>
      </c>
      <c r="L456" s="10">
        <f>IF(AND($F456&gt;L$10,$E456&gt;0),$D456/$E456,IF(L$10=$F456,$D456-SUM($G456:K456),0))</f>
        <v>3825.7405843706142</v>
      </c>
      <c r="M456" s="10">
        <f>IF(AND($F456&gt;M$10,$E456&gt;0),$D456/$E456,IF(M$10=$F456,$D456-SUM($G456:L456),0))</f>
        <v>3825.7405843706142</v>
      </c>
      <c r="N456" s="2"/>
      <c r="O456" s="10">
        <f>I456*PRODUCT($O$17:O$17)</f>
        <v>3860.1722496299494</v>
      </c>
      <c r="P456" s="10">
        <f>J456*PRODUCT($O$17:P$17)</f>
        <v>3894.9137998766187</v>
      </c>
      <c r="Q456" s="10">
        <f>K456*PRODUCT($O$17:Q$17)</f>
        <v>3929.9680240755074</v>
      </c>
      <c r="R456" s="10">
        <f>L456*PRODUCT($O$17:R$17)</f>
        <v>3965.3377362921865</v>
      </c>
      <c r="S456" s="10">
        <f>M456*PRODUCT($O$17:S$17)</f>
        <v>4001.0257759188157</v>
      </c>
      <c r="T456" s="2"/>
      <c r="U456" s="10">
        <f t="shared" si="41"/>
        <v>160197.14835964292</v>
      </c>
      <c r="V456" s="10">
        <f t="shared" si="45"/>
        <v>157744.00889500309</v>
      </c>
      <c r="W456" s="10">
        <f t="shared" si="45"/>
        <v>155233.73695098259</v>
      </c>
      <c r="X456" s="10">
        <f t="shared" si="45"/>
        <v>152665.50284724924</v>
      </c>
      <c r="Y456" s="10">
        <f t="shared" si="45"/>
        <v>150038.46659695564</v>
      </c>
    </row>
    <row r="457" spans="1:25" s="5" customFormat="1" x14ac:dyDescent="0.2">
      <c r="A457" s="2"/>
      <c r="B457" s="30">
        <f>'3) Input geactiveerde inflatie'!B444</f>
        <v>432</v>
      </c>
      <c r="C457" s="30">
        <f>'3) Input geactiveerde inflatie'!D444</f>
        <v>101450.46969397017</v>
      </c>
      <c r="D457" s="10">
        <f t="shared" si="42"/>
        <v>50725.234846985084</v>
      </c>
      <c r="E457" s="40">
        <f>'3) Input geactiveerde inflatie'!E444</f>
        <v>32.5</v>
      </c>
      <c r="F457" s="52">
        <f>'3) Input geactiveerde inflatie'!F444</f>
        <v>2054</v>
      </c>
      <c r="G457" s="2"/>
      <c r="H457" s="54"/>
      <c r="I457" s="10">
        <f>IF(AND($F457&gt;I$10,$E457&gt;0),$D457/$E457,IF(I$10=$F457,$D457-SUM($G457:G457),0))</f>
        <v>1560.7764568303103</v>
      </c>
      <c r="J457" s="10">
        <f>IF(AND($F457&gt;J$10,$E457&gt;0),$D457/$E457,IF(J$10=$F457,$D457-SUM($G457:I457),0))</f>
        <v>1560.7764568303103</v>
      </c>
      <c r="K457" s="10">
        <f>IF(AND($F457&gt;K$10,$E457&gt;0),$D457/$E457,IF(K$10=$F457,$D457-SUM($G457:J457),0))</f>
        <v>1560.7764568303103</v>
      </c>
      <c r="L457" s="10">
        <f>IF(AND($F457&gt;L$10,$E457&gt;0),$D457/$E457,IF(L$10=$F457,$D457-SUM($G457:K457),0))</f>
        <v>1560.7764568303103</v>
      </c>
      <c r="M457" s="10">
        <f>IF(AND($F457&gt;M$10,$E457&gt;0),$D457/$E457,IF(M$10=$F457,$D457-SUM($G457:L457),0))</f>
        <v>1560.7764568303103</v>
      </c>
      <c r="N457" s="2"/>
      <c r="O457" s="10">
        <f>I457*PRODUCT($O$17:O$17)</f>
        <v>1574.823444941783</v>
      </c>
      <c r="P457" s="10">
        <f>J457*PRODUCT($O$17:P$17)</f>
        <v>1588.9968559462588</v>
      </c>
      <c r="Q457" s="10">
        <f>K457*PRODUCT($O$17:Q$17)</f>
        <v>1603.2978276497749</v>
      </c>
      <c r="R457" s="10">
        <f>L457*PRODUCT($O$17:R$17)</f>
        <v>1617.7275080986226</v>
      </c>
      <c r="S457" s="10">
        <f>M457*PRODUCT($O$17:S$17)</f>
        <v>1632.2870556715102</v>
      </c>
      <c r="T457" s="2"/>
      <c r="U457" s="10">
        <f t="shared" si="41"/>
        <v>49606.938515666166</v>
      </c>
      <c r="V457" s="10">
        <f t="shared" si="45"/>
        <v>48464.404106360897</v>
      </c>
      <c r="W457" s="10">
        <f t="shared" si="45"/>
        <v>47297.285915668363</v>
      </c>
      <c r="X457" s="10">
        <f t="shared" si="45"/>
        <v>46105.23398081075</v>
      </c>
      <c r="Y457" s="10">
        <f t="shared" si="45"/>
        <v>44887.894030966527</v>
      </c>
    </row>
    <row r="458" spans="1:25" s="5" customFormat="1" x14ac:dyDescent="0.2">
      <c r="A458" s="2"/>
      <c r="B458" s="30">
        <f>'3) Input geactiveerde inflatie'!B445</f>
        <v>433</v>
      </c>
      <c r="C458" s="30">
        <f>'3) Input geactiveerde inflatie'!D445</f>
        <v>18624.170343518228</v>
      </c>
      <c r="D458" s="10">
        <f t="shared" si="42"/>
        <v>9312.085171759114</v>
      </c>
      <c r="E458" s="40">
        <f>'3) Input geactiveerde inflatie'!E445</f>
        <v>22.5</v>
      </c>
      <c r="F458" s="52">
        <f>'3) Input geactiveerde inflatie'!F445</f>
        <v>2044</v>
      </c>
      <c r="G458" s="2"/>
      <c r="H458" s="54"/>
      <c r="I458" s="10">
        <f>IF(AND($F458&gt;I$10,$E458&gt;0),$D458/$E458,IF(I$10=$F458,$D458-SUM($G458:G458),0))</f>
        <v>413.87045207818284</v>
      </c>
      <c r="J458" s="10">
        <f>IF(AND($F458&gt;J$10,$E458&gt;0),$D458/$E458,IF(J$10=$F458,$D458-SUM($G458:I458),0))</f>
        <v>413.87045207818284</v>
      </c>
      <c r="K458" s="10">
        <f>IF(AND($F458&gt;K$10,$E458&gt;0),$D458/$E458,IF(K$10=$F458,$D458-SUM($G458:J458),0))</f>
        <v>413.87045207818284</v>
      </c>
      <c r="L458" s="10">
        <f>IF(AND($F458&gt;L$10,$E458&gt;0),$D458/$E458,IF(L$10=$F458,$D458-SUM($G458:K458),0))</f>
        <v>413.87045207818284</v>
      </c>
      <c r="M458" s="10">
        <f>IF(AND($F458&gt;M$10,$E458&gt;0),$D458/$E458,IF(M$10=$F458,$D458-SUM($G458:L458),0))</f>
        <v>413.87045207818284</v>
      </c>
      <c r="N458" s="2"/>
      <c r="O458" s="10">
        <f>I458*PRODUCT($O$17:O$17)</f>
        <v>417.59528614688645</v>
      </c>
      <c r="P458" s="10">
        <f>J458*PRODUCT($O$17:P$17)</f>
        <v>421.35364372220835</v>
      </c>
      <c r="Q458" s="10">
        <f>K458*PRODUCT($O$17:Q$17)</f>
        <v>425.14582651570817</v>
      </c>
      <c r="R458" s="10">
        <f>L458*PRODUCT($O$17:R$17)</f>
        <v>428.97213895434948</v>
      </c>
      <c r="S458" s="10">
        <f>M458*PRODUCT($O$17:S$17)</f>
        <v>432.83288820493863</v>
      </c>
      <c r="T458" s="2"/>
      <c r="U458" s="10">
        <f t="shared" si="41"/>
        <v>8978.2986521580588</v>
      </c>
      <c r="V458" s="10">
        <f t="shared" si="45"/>
        <v>8637.7496963052727</v>
      </c>
      <c r="W458" s="10">
        <f t="shared" si="45"/>
        <v>8290.3436170563109</v>
      </c>
      <c r="X458" s="10">
        <f t="shared" si="45"/>
        <v>7935.984570655467</v>
      </c>
      <c r="Y458" s="10">
        <f t="shared" si="45"/>
        <v>7574.5755435864266</v>
      </c>
    </row>
    <row r="459" spans="1:25" s="5" customFormat="1" x14ac:dyDescent="0.2">
      <c r="A459" s="2"/>
      <c r="B459" s="30">
        <f>'3) Input geactiveerde inflatie'!B446</f>
        <v>434</v>
      </c>
      <c r="C459" s="30">
        <f>'3) Input geactiveerde inflatie'!D446</f>
        <v>4293.4426613695177</v>
      </c>
      <c r="D459" s="10">
        <f t="shared" si="42"/>
        <v>2146.7213306847589</v>
      </c>
      <c r="E459" s="40">
        <f>'3) Input geactiveerde inflatie'!E446</f>
        <v>17.5</v>
      </c>
      <c r="F459" s="52">
        <f>'3) Input geactiveerde inflatie'!F446</f>
        <v>2039</v>
      </c>
      <c r="G459" s="2"/>
      <c r="H459" s="54"/>
      <c r="I459" s="10">
        <f>IF(AND($F459&gt;I$10,$E459&gt;0),$D459/$E459,IF(I$10=$F459,$D459-SUM($G459:G459),0))</f>
        <v>122.66979032484336</v>
      </c>
      <c r="J459" s="10">
        <f>IF(AND($F459&gt;J$10,$E459&gt;0),$D459/$E459,IF(J$10=$F459,$D459-SUM($G459:I459),0))</f>
        <v>122.66979032484336</v>
      </c>
      <c r="K459" s="10">
        <f>IF(AND($F459&gt;K$10,$E459&gt;0),$D459/$E459,IF(K$10=$F459,$D459-SUM($G459:J459),0))</f>
        <v>122.66979032484336</v>
      </c>
      <c r="L459" s="10">
        <f>IF(AND($F459&gt;L$10,$E459&gt;0),$D459/$E459,IF(L$10=$F459,$D459-SUM($G459:K459),0))</f>
        <v>122.66979032484336</v>
      </c>
      <c r="M459" s="10">
        <f>IF(AND($F459&gt;M$10,$E459&gt;0),$D459/$E459,IF(M$10=$F459,$D459-SUM($G459:L459),0))</f>
        <v>122.66979032484336</v>
      </c>
      <c r="N459" s="2"/>
      <c r="O459" s="10">
        <f>I459*PRODUCT($O$17:O$17)</f>
        <v>123.77381843776693</v>
      </c>
      <c r="P459" s="10">
        <f>J459*PRODUCT($O$17:P$17)</f>
        <v>124.88778280370683</v>
      </c>
      <c r="Q459" s="10">
        <f>K459*PRODUCT($O$17:Q$17)</f>
        <v>126.01177284894017</v>
      </c>
      <c r="R459" s="10">
        <f>L459*PRODUCT($O$17:R$17)</f>
        <v>127.1458788045806</v>
      </c>
      <c r="S459" s="10">
        <f>M459*PRODUCT($O$17:S$17)</f>
        <v>128.29019171382183</v>
      </c>
      <c r="T459" s="2"/>
      <c r="U459" s="10">
        <f t="shared" si="41"/>
        <v>2042.2680042231543</v>
      </c>
      <c r="V459" s="10">
        <f t="shared" ref="V459:Y474" si="46">U459*P$17-P459</f>
        <v>1935.7606334574555</v>
      </c>
      <c r="W459" s="10">
        <f t="shared" si="46"/>
        <v>1827.1707063096321</v>
      </c>
      <c r="X459" s="10">
        <f t="shared" si="46"/>
        <v>1716.469363861838</v>
      </c>
      <c r="Y459" s="10">
        <f t="shared" si="46"/>
        <v>1603.6273964227726</v>
      </c>
    </row>
    <row r="460" spans="1:25" s="5" customFormat="1" x14ac:dyDescent="0.2">
      <c r="A460" s="2"/>
      <c r="B460" s="30">
        <f>'3) Input geactiveerde inflatie'!B447</f>
        <v>435</v>
      </c>
      <c r="C460" s="30">
        <f>'3) Input geactiveerde inflatie'!D447</f>
        <v>2700.7001928387836</v>
      </c>
      <c r="D460" s="10">
        <f t="shared" si="42"/>
        <v>1350.3500964193918</v>
      </c>
      <c r="E460" s="40">
        <f>'3) Input geactiveerde inflatie'!E447</f>
        <v>2.5</v>
      </c>
      <c r="F460" s="52">
        <f>'3) Input geactiveerde inflatie'!F447</f>
        <v>2024</v>
      </c>
      <c r="G460" s="2"/>
      <c r="H460" s="54"/>
      <c r="I460" s="10">
        <f>IF(AND($F460&gt;I$10,$E460&gt;0),$D460/$E460,IF(I$10=$F460,$D460-SUM($G460:G460),0))</f>
        <v>540.14003856775673</v>
      </c>
      <c r="J460" s="10">
        <f>IF(AND($F460&gt;J$10,$E460&gt;0),$D460/$E460,IF(J$10=$F460,$D460-SUM($G460:I460),0))</f>
        <v>540.14003856775673</v>
      </c>
      <c r="K460" s="10">
        <f>IF(AND($F460&gt;K$10,$E460&gt;0),$D460/$E460,IF(K$10=$F460,$D460-SUM($G460:J460),0))</f>
        <v>270.07001928387831</v>
      </c>
      <c r="L460" s="10">
        <f>IF(AND($F460&gt;L$10,$E460&gt;0),$D460/$E460,IF(L$10=$F460,$D460-SUM($G460:K460),0))</f>
        <v>0</v>
      </c>
      <c r="M460" s="10">
        <f>IF(AND($F460&gt;M$10,$E460&gt;0),$D460/$E460,IF(M$10=$F460,$D460-SUM($G460:L460),0))</f>
        <v>0</v>
      </c>
      <c r="N460" s="2"/>
      <c r="O460" s="10">
        <f>I460*PRODUCT($O$17:O$17)</f>
        <v>545.00129891486654</v>
      </c>
      <c r="P460" s="10">
        <f>J460*PRODUCT($O$17:P$17)</f>
        <v>549.9063106051002</v>
      </c>
      <c r="Q460" s="10">
        <f>K460*PRODUCT($O$17:Q$17)</f>
        <v>277.42773370027294</v>
      </c>
      <c r="R460" s="10">
        <f>L460*PRODUCT($O$17:R$17)</f>
        <v>0</v>
      </c>
      <c r="S460" s="10">
        <f>M460*PRODUCT($O$17:S$17)</f>
        <v>0</v>
      </c>
      <c r="T460" s="2"/>
      <c r="U460" s="10">
        <f t="shared" si="41"/>
        <v>817.50194837229969</v>
      </c>
      <c r="V460" s="10">
        <f t="shared" si="46"/>
        <v>274.95315530255016</v>
      </c>
      <c r="W460" s="10">
        <f t="shared" si="46"/>
        <v>0</v>
      </c>
      <c r="X460" s="10">
        <f t="shared" si="46"/>
        <v>0</v>
      </c>
      <c r="Y460" s="10">
        <f t="shared" si="46"/>
        <v>0</v>
      </c>
    </row>
    <row r="461" spans="1:25" s="5" customFormat="1" x14ac:dyDescent="0.2">
      <c r="A461" s="2"/>
      <c r="B461" s="30">
        <f>'3) Input geactiveerde inflatie'!B448</f>
        <v>436</v>
      </c>
      <c r="C461" s="30">
        <f>'3) Input geactiveerde inflatie'!D448</f>
        <v>596.40034953834947</v>
      </c>
      <c r="D461" s="10">
        <f t="shared" si="42"/>
        <v>298.20017476917474</v>
      </c>
      <c r="E461" s="40">
        <f>'3) Input geactiveerde inflatie'!E448</f>
        <v>0</v>
      </c>
      <c r="F461" s="52">
        <f>'3) Input geactiveerde inflatie'!F448</f>
        <v>2014</v>
      </c>
      <c r="G461" s="2"/>
      <c r="H461" s="54"/>
      <c r="I461" s="10">
        <f>IF(AND($F461&gt;I$10,$E461&gt;0),$D461/$E461,IF(I$10=$F461,$D461-SUM($G461:G461),0))</f>
        <v>0</v>
      </c>
      <c r="J461" s="10">
        <f>IF(AND($F461&gt;J$10,$E461&gt;0),$D461/$E461,IF(J$10=$F461,$D461-SUM($G461:I461),0))</f>
        <v>0</v>
      </c>
      <c r="K461" s="10">
        <f>IF(AND($F461&gt;K$10,$E461&gt;0),$D461/$E461,IF(K$10=$F461,$D461-SUM($G461:J461),0))</f>
        <v>0</v>
      </c>
      <c r="L461" s="10">
        <f>IF(AND($F461&gt;L$10,$E461&gt;0),$D461/$E461,IF(L$10=$F461,$D461-SUM($G461:K461),0))</f>
        <v>0</v>
      </c>
      <c r="M461" s="10">
        <f>IF(AND($F461&gt;M$10,$E461&gt;0),$D461/$E461,IF(M$10=$F461,$D461-SUM($G461:L461),0))</f>
        <v>0</v>
      </c>
      <c r="N461" s="2"/>
      <c r="O461" s="10">
        <f>I461*PRODUCT($O$17:O$17)</f>
        <v>0</v>
      </c>
      <c r="P461" s="10">
        <f>J461*PRODUCT($O$17:P$17)</f>
        <v>0</v>
      </c>
      <c r="Q461" s="10">
        <f>K461*PRODUCT($O$17:Q$17)</f>
        <v>0</v>
      </c>
      <c r="R461" s="10">
        <f>L461*PRODUCT($O$17:R$17)</f>
        <v>0</v>
      </c>
      <c r="S461" s="10">
        <f>M461*PRODUCT($O$17:S$17)</f>
        <v>0</v>
      </c>
      <c r="T461" s="2"/>
      <c r="U461" s="10">
        <f t="shared" si="41"/>
        <v>300.8839763420973</v>
      </c>
      <c r="V461" s="10">
        <f t="shared" si="46"/>
        <v>303.59193212917614</v>
      </c>
      <c r="W461" s="10">
        <f t="shared" si="46"/>
        <v>306.32425951833869</v>
      </c>
      <c r="X461" s="10">
        <f t="shared" si="46"/>
        <v>309.08117785400373</v>
      </c>
      <c r="Y461" s="10">
        <f t="shared" si="46"/>
        <v>311.86290845468972</v>
      </c>
    </row>
    <row r="462" spans="1:25" s="5" customFormat="1" x14ac:dyDescent="0.2">
      <c r="A462" s="2"/>
      <c r="B462" s="30">
        <f>'3) Input geactiveerde inflatie'!B449</f>
        <v>437</v>
      </c>
      <c r="C462" s="30">
        <f>'3) Input geactiveerde inflatie'!D449</f>
        <v>178123.06413531653</v>
      </c>
      <c r="D462" s="10">
        <f t="shared" si="42"/>
        <v>89061.532067658263</v>
      </c>
      <c r="E462" s="40">
        <f>'3) Input geactiveerde inflatie'!E449</f>
        <v>43.5</v>
      </c>
      <c r="F462" s="52">
        <f>'3) Input geactiveerde inflatie'!F449</f>
        <v>2065</v>
      </c>
      <c r="G462" s="2"/>
      <c r="H462" s="54"/>
      <c r="I462" s="10">
        <f>IF(AND($F462&gt;I$10,$E462&gt;0),$D462/$E462,IF(I$10=$F462,$D462-SUM($G462:G462),0))</f>
        <v>2047.3915417852475</v>
      </c>
      <c r="J462" s="10">
        <f>IF(AND($F462&gt;J$10,$E462&gt;0),$D462/$E462,IF(J$10=$F462,$D462-SUM($G462:I462),0))</f>
        <v>2047.3915417852475</v>
      </c>
      <c r="K462" s="10">
        <f>IF(AND($F462&gt;K$10,$E462&gt;0),$D462/$E462,IF(K$10=$F462,$D462-SUM($G462:J462),0))</f>
        <v>2047.3915417852475</v>
      </c>
      <c r="L462" s="10">
        <f>IF(AND($F462&gt;L$10,$E462&gt;0),$D462/$E462,IF(L$10=$F462,$D462-SUM($G462:K462),0))</f>
        <v>2047.3915417852475</v>
      </c>
      <c r="M462" s="10">
        <f>IF(AND($F462&gt;M$10,$E462&gt;0),$D462/$E462,IF(M$10=$F462,$D462-SUM($G462:L462),0))</f>
        <v>2047.3915417852475</v>
      </c>
      <c r="N462" s="2"/>
      <c r="O462" s="10">
        <f>I462*PRODUCT($O$17:O$17)</f>
        <v>2065.8180656613144</v>
      </c>
      <c r="P462" s="10">
        <f>J462*PRODUCT($O$17:P$17)</f>
        <v>2084.4104282522662</v>
      </c>
      <c r="Q462" s="10">
        <f>K462*PRODUCT($O$17:Q$17)</f>
        <v>2103.1701221065359</v>
      </c>
      <c r="R462" s="10">
        <f>L462*PRODUCT($O$17:R$17)</f>
        <v>2122.0986532054944</v>
      </c>
      <c r="S462" s="10">
        <f>M462*PRODUCT($O$17:S$17)</f>
        <v>2141.1975410843438</v>
      </c>
      <c r="T462" s="2"/>
      <c r="U462" s="10">
        <f t="shared" si="41"/>
        <v>87797.267790605867</v>
      </c>
      <c r="V462" s="10">
        <f t="shared" si="46"/>
        <v>86503.032772469043</v>
      </c>
      <c r="W462" s="10">
        <f t="shared" si="46"/>
        <v>85178.389945314731</v>
      </c>
      <c r="X462" s="10">
        <f t="shared" si="46"/>
        <v>83822.896801617055</v>
      </c>
      <c r="Y462" s="10">
        <f t="shared" si="46"/>
        <v>82436.105331747254</v>
      </c>
    </row>
    <row r="463" spans="1:25" s="5" customFormat="1" x14ac:dyDescent="0.2">
      <c r="A463" s="2"/>
      <c r="B463" s="30">
        <f>'3) Input geactiveerde inflatie'!B450</f>
        <v>438</v>
      </c>
      <c r="C463" s="30">
        <f>'3) Input geactiveerde inflatie'!D450</f>
        <v>57377.288095563883</v>
      </c>
      <c r="D463" s="10">
        <f t="shared" si="42"/>
        <v>28688.644047781941</v>
      </c>
      <c r="E463" s="40">
        <f>'3) Input geactiveerde inflatie'!E450</f>
        <v>33.5</v>
      </c>
      <c r="F463" s="52">
        <f>'3) Input geactiveerde inflatie'!F450</f>
        <v>2055</v>
      </c>
      <c r="G463" s="2"/>
      <c r="H463" s="54"/>
      <c r="I463" s="10">
        <f>IF(AND($F463&gt;I$10,$E463&gt;0),$D463/$E463,IF(I$10=$F463,$D463-SUM($G463:G463),0))</f>
        <v>856.37743426214752</v>
      </c>
      <c r="J463" s="10">
        <f>IF(AND($F463&gt;J$10,$E463&gt;0),$D463/$E463,IF(J$10=$F463,$D463-SUM($G463:I463),0))</f>
        <v>856.37743426214752</v>
      </c>
      <c r="K463" s="10">
        <f>IF(AND($F463&gt;K$10,$E463&gt;0),$D463/$E463,IF(K$10=$F463,$D463-SUM($G463:J463),0))</f>
        <v>856.37743426214752</v>
      </c>
      <c r="L463" s="10">
        <f>IF(AND($F463&gt;L$10,$E463&gt;0),$D463/$E463,IF(L$10=$F463,$D463-SUM($G463:K463),0))</f>
        <v>856.37743426214752</v>
      </c>
      <c r="M463" s="10">
        <f>IF(AND($F463&gt;M$10,$E463&gt;0),$D463/$E463,IF(M$10=$F463,$D463-SUM($G463:L463),0))</f>
        <v>856.37743426214752</v>
      </c>
      <c r="N463" s="2"/>
      <c r="O463" s="10">
        <f>I463*PRODUCT($O$17:O$17)</f>
        <v>864.08483117050673</v>
      </c>
      <c r="P463" s="10">
        <f>J463*PRODUCT($O$17:P$17)</f>
        <v>871.86159465104117</v>
      </c>
      <c r="Q463" s="10">
        <f>K463*PRODUCT($O$17:Q$17)</f>
        <v>879.70834900290049</v>
      </c>
      <c r="R463" s="10">
        <f>L463*PRODUCT($O$17:R$17)</f>
        <v>887.62572414392639</v>
      </c>
      <c r="S463" s="10">
        <f>M463*PRODUCT($O$17:S$17)</f>
        <v>895.61435566122168</v>
      </c>
      <c r="T463" s="2"/>
      <c r="U463" s="10">
        <f t="shared" si="41"/>
        <v>28082.757013041468</v>
      </c>
      <c r="V463" s="10">
        <f t="shared" si="46"/>
        <v>27463.640231507798</v>
      </c>
      <c r="W463" s="10">
        <f t="shared" si="46"/>
        <v>26831.104644588464</v>
      </c>
      <c r="X463" s="10">
        <f t="shared" si="46"/>
        <v>26184.958862245829</v>
      </c>
      <c r="Y463" s="10">
        <f t="shared" si="46"/>
        <v>25525.009136344815</v>
      </c>
    </row>
    <row r="464" spans="1:25" s="5" customFormat="1" x14ac:dyDescent="0.2">
      <c r="A464" s="2"/>
      <c r="B464" s="30">
        <f>'3) Input geactiveerde inflatie'!B451</f>
        <v>439</v>
      </c>
      <c r="C464" s="30">
        <f>'3) Input geactiveerde inflatie'!D451</f>
        <v>9337.3669097752863</v>
      </c>
      <c r="D464" s="10">
        <f t="shared" si="42"/>
        <v>4668.6834548876432</v>
      </c>
      <c r="E464" s="40">
        <f>'3) Input geactiveerde inflatie'!E451</f>
        <v>23.5</v>
      </c>
      <c r="F464" s="52">
        <f>'3) Input geactiveerde inflatie'!F451</f>
        <v>2045</v>
      </c>
      <c r="G464" s="2"/>
      <c r="H464" s="54"/>
      <c r="I464" s="10">
        <f>IF(AND($F464&gt;I$10,$E464&gt;0),$D464/$E464,IF(I$10=$F464,$D464-SUM($G464:G464),0))</f>
        <v>198.66738105904864</v>
      </c>
      <c r="J464" s="10">
        <f>IF(AND($F464&gt;J$10,$E464&gt;0),$D464/$E464,IF(J$10=$F464,$D464-SUM($G464:I464),0))</f>
        <v>198.66738105904864</v>
      </c>
      <c r="K464" s="10">
        <f>IF(AND($F464&gt;K$10,$E464&gt;0),$D464/$E464,IF(K$10=$F464,$D464-SUM($G464:J464),0))</f>
        <v>198.66738105904864</v>
      </c>
      <c r="L464" s="10">
        <f>IF(AND($F464&gt;L$10,$E464&gt;0),$D464/$E464,IF(L$10=$F464,$D464-SUM($G464:K464),0))</f>
        <v>198.66738105904864</v>
      </c>
      <c r="M464" s="10">
        <f>IF(AND($F464&gt;M$10,$E464&gt;0),$D464/$E464,IF(M$10=$F464,$D464-SUM($G464:L464),0))</f>
        <v>198.66738105904864</v>
      </c>
      <c r="N464" s="2"/>
      <c r="O464" s="10">
        <f>I464*PRODUCT($O$17:O$17)</f>
        <v>200.45538748858004</v>
      </c>
      <c r="P464" s="10">
        <f>J464*PRODUCT($O$17:P$17)</f>
        <v>202.25948597597724</v>
      </c>
      <c r="Q464" s="10">
        <f>K464*PRODUCT($O$17:Q$17)</f>
        <v>204.079821349761</v>
      </c>
      <c r="R464" s="10">
        <f>L464*PRODUCT($O$17:R$17)</f>
        <v>205.91653974190882</v>
      </c>
      <c r="S464" s="10">
        <f>M464*PRODUCT($O$17:S$17)</f>
        <v>207.76978859958601</v>
      </c>
      <c r="T464" s="2"/>
      <c r="U464" s="10">
        <f t="shared" si="41"/>
        <v>4510.2462184930519</v>
      </c>
      <c r="V464" s="10">
        <f t="shared" si="46"/>
        <v>4348.5789484835113</v>
      </c>
      <c r="W464" s="10">
        <f t="shared" si="46"/>
        <v>4183.6363376701011</v>
      </c>
      <c r="X464" s="10">
        <f t="shared" si="46"/>
        <v>4015.3725249672229</v>
      </c>
      <c r="Y464" s="10">
        <f t="shared" si="46"/>
        <v>3843.7410890923416</v>
      </c>
    </row>
    <row r="465" spans="1:25" s="5" customFormat="1" x14ac:dyDescent="0.2">
      <c r="A465" s="2"/>
      <c r="B465" s="30">
        <f>'3) Input geactiveerde inflatie'!B452</f>
        <v>440</v>
      </c>
      <c r="C465" s="30">
        <f>'3) Input geactiveerde inflatie'!D452</f>
        <v>2769.8034669698609</v>
      </c>
      <c r="D465" s="10">
        <f t="shared" si="42"/>
        <v>1384.9017334849304</v>
      </c>
      <c r="E465" s="40">
        <f>'3) Input geactiveerde inflatie'!E452</f>
        <v>18.5</v>
      </c>
      <c r="F465" s="52">
        <f>'3) Input geactiveerde inflatie'!F452</f>
        <v>2040</v>
      </c>
      <c r="G465" s="2"/>
      <c r="H465" s="54"/>
      <c r="I465" s="10">
        <f>IF(AND($F465&gt;I$10,$E465&gt;0),$D465/$E465,IF(I$10=$F465,$D465-SUM($G465:G465),0))</f>
        <v>74.859553161347591</v>
      </c>
      <c r="J465" s="10">
        <f>IF(AND($F465&gt;J$10,$E465&gt;0),$D465/$E465,IF(J$10=$F465,$D465-SUM($G465:I465),0))</f>
        <v>74.859553161347591</v>
      </c>
      <c r="K465" s="10">
        <f>IF(AND($F465&gt;K$10,$E465&gt;0),$D465/$E465,IF(K$10=$F465,$D465-SUM($G465:J465),0))</f>
        <v>74.859553161347591</v>
      </c>
      <c r="L465" s="10">
        <f>IF(AND($F465&gt;L$10,$E465&gt;0),$D465/$E465,IF(L$10=$F465,$D465-SUM($G465:K465),0))</f>
        <v>74.859553161347591</v>
      </c>
      <c r="M465" s="10">
        <f>IF(AND($F465&gt;M$10,$E465&gt;0),$D465/$E465,IF(M$10=$F465,$D465-SUM($G465:L465),0))</f>
        <v>74.859553161347591</v>
      </c>
      <c r="N465" s="2"/>
      <c r="O465" s="10">
        <f>I465*PRODUCT($O$17:O$17)</f>
        <v>75.533289139799706</v>
      </c>
      <c r="P465" s="10">
        <f>J465*PRODUCT($O$17:P$17)</f>
        <v>76.213088742057906</v>
      </c>
      <c r="Q465" s="10">
        <f>K465*PRODUCT($O$17:Q$17)</f>
        <v>76.899006540736409</v>
      </c>
      <c r="R465" s="10">
        <f>L465*PRODUCT($O$17:R$17)</f>
        <v>77.591097599603032</v>
      </c>
      <c r="S465" s="10">
        <f>M465*PRODUCT($O$17:S$17)</f>
        <v>78.28941747799945</v>
      </c>
      <c r="T465" s="2"/>
      <c r="U465" s="10">
        <f t="shared" si="41"/>
        <v>1321.8325599464949</v>
      </c>
      <c r="V465" s="10">
        <f t="shared" si="46"/>
        <v>1257.5159642439555</v>
      </c>
      <c r="W465" s="10">
        <f t="shared" si="46"/>
        <v>1191.9346013814147</v>
      </c>
      <c r="X465" s="10">
        <f t="shared" si="46"/>
        <v>1125.0709151942442</v>
      </c>
      <c r="Y465" s="10">
        <f t="shared" si="46"/>
        <v>1056.9071359529928</v>
      </c>
    </row>
    <row r="466" spans="1:25" s="5" customFormat="1" x14ac:dyDescent="0.2">
      <c r="A466" s="2"/>
      <c r="B466" s="30">
        <f>'3) Input geactiveerde inflatie'!B453</f>
        <v>441</v>
      </c>
      <c r="C466" s="30">
        <f>'3) Input geactiveerde inflatie'!D453</f>
        <v>2573.7305196693633</v>
      </c>
      <c r="D466" s="10">
        <f t="shared" si="42"/>
        <v>1286.8652598346816</v>
      </c>
      <c r="E466" s="40">
        <f>'3) Input geactiveerde inflatie'!E453</f>
        <v>3.5</v>
      </c>
      <c r="F466" s="52">
        <f>'3) Input geactiveerde inflatie'!F453</f>
        <v>2025</v>
      </c>
      <c r="G466" s="2"/>
      <c r="H466" s="54"/>
      <c r="I466" s="10">
        <f>IF(AND($F466&gt;I$10,$E466&gt;0),$D466/$E466,IF(I$10=$F466,$D466-SUM($G466:G466),0))</f>
        <v>367.67578852419473</v>
      </c>
      <c r="J466" s="10">
        <f>IF(AND($F466&gt;J$10,$E466&gt;0),$D466/$E466,IF(J$10=$F466,$D466-SUM($G466:I466),0))</f>
        <v>367.67578852419473</v>
      </c>
      <c r="K466" s="10">
        <f>IF(AND($F466&gt;K$10,$E466&gt;0),$D466/$E466,IF(K$10=$F466,$D466-SUM($G466:J466),0))</f>
        <v>367.67578852419473</v>
      </c>
      <c r="L466" s="10">
        <f>IF(AND($F466&gt;L$10,$E466&gt;0),$D466/$E466,IF(L$10=$F466,$D466-SUM($G466:K466),0))</f>
        <v>183.83789426209751</v>
      </c>
      <c r="M466" s="10">
        <f>IF(AND($F466&gt;M$10,$E466&gt;0),$D466/$E466,IF(M$10=$F466,$D466-SUM($G466:L466),0))</f>
        <v>0</v>
      </c>
      <c r="N466" s="2"/>
      <c r="O466" s="10">
        <f>I466*PRODUCT($O$17:O$17)</f>
        <v>370.98487062091243</v>
      </c>
      <c r="P466" s="10">
        <f>J466*PRODUCT($O$17:P$17)</f>
        <v>374.32373445650063</v>
      </c>
      <c r="Q466" s="10">
        <f>K466*PRODUCT($O$17:Q$17)</f>
        <v>377.69264806660908</v>
      </c>
      <c r="R466" s="10">
        <f>L466*PRODUCT($O$17:R$17)</f>
        <v>190.54594094960439</v>
      </c>
      <c r="S466" s="10">
        <f>M466*PRODUCT($O$17:S$17)</f>
        <v>0</v>
      </c>
      <c r="T466" s="2"/>
      <c r="U466" s="10">
        <f t="shared" si="41"/>
        <v>927.46217655228111</v>
      </c>
      <c r="V466" s="10">
        <f t="shared" si="46"/>
        <v>561.48560168475092</v>
      </c>
      <c r="W466" s="10">
        <f t="shared" si="46"/>
        <v>188.84632403330454</v>
      </c>
      <c r="X466" s="10">
        <f t="shared" si="46"/>
        <v>0</v>
      </c>
      <c r="Y466" s="10">
        <f t="shared" si="46"/>
        <v>0</v>
      </c>
    </row>
    <row r="467" spans="1:25" s="5" customFormat="1" x14ac:dyDescent="0.2">
      <c r="A467" s="2"/>
      <c r="B467" s="30">
        <f>'3) Input geactiveerde inflatie'!B454</f>
        <v>442</v>
      </c>
      <c r="C467" s="30">
        <f>'3) Input geactiveerde inflatie'!D454</f>
        <v>281.10521594750435</v>
      </c>
      <c r="D467" s="10">
        <f t="shared" si="42"/>
        <v>140.55260797375217</v>
      </c>
      <c r="E467" s="40">
        <f>'3) Input geactiveerde inflatie'!E454</f>
        <v>0</v>
      </c>
      <c r="F467" s="52">
        <f>'3) Input geactiveerde inflatie'!F454</f>
        <v>2015</v>
      </c>
      <c r="G467" s="2"/>
      <c r="H467" s="54"/>
      <c r="I467" s="10">
        <f>IF(AND($F467&gt;I$10,$E467&gt;0),$D467/$E467,IF(I$10=$F467,$D467-SUM($G467:G467),0))</f>
        <v>0</v>
      </c>
      <c r="J467" s="10">
        <f>IF(AND($F467&gt;J$10,$E467&gt;0),$D467/$E467,IF(J$10=$F467,$D467-SUM($G467:I467),0))</f>
        <v>0</v>
      </c>
      <c r="K467" s="10">
        <f>IF(AND($F467&gt;K$10,$E467&gt;0),$D467/$E467,IF(K$10=$F467,$D467-SUM($G467:J467),0))</f>
        <v>0</v>
      </c>
      <c r="L467" s="10">
        <f>IF(AND($F467&gt;L$10,$E467&gt;0),$D467/$E467,IF(L$10=$F467,$D467-SUM($G467:K467),0))</f>
        <v>0</v>
      </c>
      <c r="M467" s="10">
        <f>IF(AND($F467&gt;M$10,$E467&gt;0),$D467/$E467,IF(M$10=$F467,$D467-SUM($G467:L467),0))</f>
        <v>0</v>
      </c>
      <c r="N467" s="2"/>
      <c r="O467" s="10">
        <f>I467*PRODUCT($O$17:O$17)</f>
        <v>0</v>
      </c>
      <c r="P467" s="10">
        <f>J467*PRODUCT($O$17:P$17)</f>
        <v>0</v>
      </c>
      <c r="Q467" s="10">
        <f>K467*PRODUCT($O$17:Q$17)</f>
        <v>0</v>
      </c>
      <c r="R467" s="10">
        <f>L467*PRODUCT($O$17:R$17)</f>
        <v>0</v>
      </c>
      <c r="S467" s="10">
        <f>M467*PRODUCT($O$17:S$17)</f>
        <v>0</v>
      </c>
      <c r="T467" s="2"/>
      <c r="U467" s="10">
        <f t="shared" si="41"/>
        <v>141.81758144551594</v>
      </c>
      <c r="V467" s="10">
        <f t="shared" si="46"/>
        <v>143.09393967852557</v>
      </c>
      <c r="W467" s="10">
        <f t="shared" si="46"/>
        <v>144.3817851356323</v>
      </c>
      <c r="X467" s="10">
        <f t="shared" si="46"/>
        <v>145.68122120185296</v>
      </c>
      <c r="Y467" s="10">
        <f t="shared" si="46"/>
        <v>146.99235219266961</v>
      </c>
    </row>
    <row r="468" spans="1:25" s="5" customFormat="1" x14ac:dyDescent="0.2">
      <c r="A468" s="2"/>
      <c r="B468" s="30">
        <f>'3) Input geactiveerde inflatie'!B455</f>
        <v>443</v>
      </c>
      <c r="C468" s="30">
        <f>'3) Input geactiveerde inflatie'!D455</f>
        <v>30383.397535378754</v>
      </c>
      <c r="D468" s="10">
        <f t="shared" si="42"/>
        <v>15191.698767689377</v>
      </c>
      <c r="E468" s="40">
        <f>'3) Input geactiveerde inflatie'!E455</f>
        <v>0.5</v>
      </c>
      <c r="F468" s="52">
        <f>'3) Input geactiveerde inflatie'!F455</f>
        <v>2022</v>
      </c>
      <c r="G468" s="2"/>
      <c r="H468" s="54"/>
      <c r="I468" s="10">
        <f>IF(AND($F468&gt;I$10,$E468&gt;0),$D468/$E468,IF(I$10=$F468,$D468-SUM($G468:G468),0))</f>
        <v>15191.698767689377</v>
      </c>
      <c r="J468" s="10">
        <f>IF(AND($F468&gt;J$10,$E468&gt;0),$D468/$E468,IF(J$10=$F468,$D468-SUM($G468:I468),0))</f>
        <v>0</v>
      </c>
      <c r="K468" s="10">
        <f>IF(AND($F468&gt;K$10,$E468&gt;0),$D468/$E468,IF(K$10=$F468,$D468-SUM($G468:J468),0))</f>
        <v>0</v>
      </c>
      <c r="L468" s="10">
        <f>IF(AND($F468&gt;L$10,$E468&gt;0),$D468/$E468,IF(L$10=$F468,$D468-SUM($G468:K468),0))</f>
        <v>0</v>
      </c>
      <c r="M468" s="10">
        <f>IF(AND($F468&gt;M$10,$E468&gt;0),$D468/$E468,IF(M$10=$F468,$D468-SUM($G468:L468),0))</f>
        <v>0</v>
      </c>
      <c r="N468" s="2"/>
      <c r="O468" s="10">
        <f>I468*PRODUCT($O$17:O$17)</f>
        <v>15328.42405659858</v>
      </c>
      <c r="P468" s="10">
        <f>J468*PRODUCT($O$17:P$17)</f>
        <v>0</v>
      </c>
      <c r="Q468" s="10">
        <f>K468*PRODUCT($O$17:Q$17)</f>
        <v>0</v>
      </c>
      <c r="R468" s="10">
        <f>L468*PRODUCT($O$17:R$17)</f>
        <v>0</v>
      </c>
      <c r="S468" s="10">
        <f>M468*PRODUCT($O$17:S$17)</f>
        <v>0</v>
      </c>
      <c r="T468" s="2"/>
      <c r="U468" s="10">
        <f t="shared" si="41"/>
        <v>0</v>
      </c>
      <c r="V468" s="10">
        <f t="shared" si="46"/>
        <v>0</v>
      </c>
      <c r="W468" s="10">
        <f t="shared" si="46"/>
        <v>0</v>
      </c>
      <c r="X468" s="10">
        <f t="shared" si="46"/>
        <v>0</v>
      </c>
      <c r="Y468" s="10">
        <f t="shared" si="46"/>
        <v>0</v>
      </c>
    </row>
    <row r="469" spans="1:25" s="5" customFormat="1" x14ac:dyDescent="0.2">
      <c r="A469" s="2"/>
      <c r="B469" s="30">
        <f>'3) Input geactiveerde inflatie'!B456</f>
        <v>444</v>
      </c>
      <c r="C469" s="30">
        <f>'3) Input geactiveerde inflatie'!D456</f>
        <v>153138.00003651762</v>
      </c>
      <c r="D469" s="10">
        <f t="shared" si="42"/>
        <v>76569.000018258812</v>
      </c>
      <c r="E469" s="40">
        <f>'3) Input geactiveerde inflatie'!E456</f>
        <v>35.5</v>
      </c>
      <c r="F469" s="52">
        <f>'3) Input geactiveerde inflatie'!F456</f>
        <v>2057</v>
      </c>
      <c r="G469" s="2"/>
      <c r="H469" s="54"/>
      <c r="I469" s="10">
        <f>IF(AND($F469&gt;I$10,$E469&gt;0),$D469/$E469,IF(I$10=$F469,$D469-SUM($G469:G469),0))</f>
        <v>2156.8732399509527</v>
      </c>
      <c r="J469" s="10">
        <f>IF(AND($F469&gt;J$10,$E469&gt;0),$D469/$E469,IF(J$10=$F469,$D469-SUM($G469:I469),0))</f>
        <v>2156.8732399509527</v>
      </c>
      <c r="K469" s="10">
        <f>IF(AND($F469&gt;K$10,$E469&gt;0),$D469/$E469,IF(K$10=$F469,$D469-SUM($G469:J469),0))</f>
        <v>2156.8732399509527</v>
      </c>
      <c r="L469" s="10">
        <f>IF(AND($F469&gt;L$10,$E469&gt;0),$D469/$E469,IF(L$10=$F469,$D469-SUM($G469:K469),0))</f>
        <v>2156.8732399509527</v>
      </c>
      <c r="M469" s="10">
        <f>IF(AND($F469&gt;M$10,$E469&gt;0),$D469/$E469,IF(M$10=$F469,$D469-SUM($G469:L469),0))</f>
        <v>2156.8732399509527</v>
      </c>
      <c r="N469" s="2"/>
      <c r="O469" s="10">
        <f>I469*PRODUCT($O$17:O$17)</f>
        <v>2176.2850991105111</v>
      </c>
      <c r="P469" s="10">
        <f>J469*PRODUCT($O$17:P$17)</f>
        <v>2195.8716650025053</v>
      </c>
      <c r="Q469" s="10">
        <f>K469*PRODUCT($O$17:Q$17)</f>
        <v>2215.6345099875275</v>
      </c>
      <c r="R469" s="10">
        <f>L469*PRODUCT($O$17:R$17)</f>
        <v>2235.5752205774152</v>
      </c>
      <c r="S469" s="10">
        <f>M469*PRODUCT($O$17:S$17)</f>
        <v>2255.6953975626116</v>
      </c>
      <c r="T469" s="2"/>
      <c r="U469" s="10">
        <f t="shared" si="41"/>
        <v>75081.835919312623</v>
      </c>
      <c r="V469" s="10">
        <f t="shared" si="46"/>
        <v>73561.70077758393</v>
      </c>
      <c r="W469" s="10">
        <f t="shared" si="46"/>
        <v>72008.121574594639</v>
      </c>
      <c r="X469" s="10">
        <f t="shared" si="46"/>
        <v>70420.619448188561</v>
      </c>
      <c r="Y469" s="10">
        <f t="shared" si="46"/>
        <v>68798.709625659641</v>
      </c>
    </row>
    <row r="470" spans="1:25" s="5" customFormat="1" x14ac:dyDescent="0.2">
      <c r="A470" s="2"/>
      <c r="B470" s="30">
        <f>'3) Input geactiveerde inflatie'!B457</f>
        <v>445</v>
      </c>
      <c r="C470" s="30">
        <f>'3) Input geactiveerde inflatie'!D457</f>
        <v>254861631.09338635</v>
      </c>
      <c r="D470" s="10">
        <f t="shared" si="42"/>
        <v>127430815.54669318</v>
      </c>
      <c r="E470" s="40">
        <f>'3) Input geactiveerde inflatie'!E457</f>
        <v>6.9258463969154036</v>
      </c>
      <c r="F470" s="52">
        <f>'3) Input geactiveerde inflatie'!F457</f>
        <v>2028</v>
      </c>
      <c r="G470" s="2"/>
      <c r="H470" s="54"/>
      <c r="I470" s="10">
        <f>IF(AND($F470&gt;I$10,$E470&gt;0),$D470/$E470,IF(I$10=$F470,$D470-SUM($G470:G470),0))</f>
        <v>18399312.985550418</v>
      </c>
      <c r="J470" s="10">
        <f>IF(AND($F470&gt;J$10,$E470&gt;0),$D470/$E470,IF(J$10=$F470,$D470-SUM($G470:I470),0))</f>
        <v>18399312.985550418</v>
      </c>
      <c r="K470" s="10">
        <f>IF(AND($F470&gt;K$10,$E470&gt;0),$D470/$E470,IF(K$10=$F470,$D470-SUM($G470:J470),0))</f>
        <v>18399312.985550418</v>
      </c>
      <c r="L470" s="10">
        <f>IF(AND($F470&gt;L$10,$E470&gt;0),$D470/$E470,IF(L$10=$F470,$D470-SUM($G470:K470),0))</f>
        <v>18399312.985550418</v>
      </c>
      <c r="M470" s="10">
        <f>IF(AND($F470&gt;M$10,$E470&gt;0),$D470/$E470,IF(M$10=$F470,$D470-SUM($G470:L470),0))</f>
        <v>18399312.985550418</v>
      </c>
      <c r="N470" s="2"/>
      <c r="O470" s="10">
        <f>I470*PRODUCT($O$17:O$17)</f>
        <v>18564906.80242037</v>
      </c>
      <c r="P470" s="10">
        <f>J470*PRODUCT($O$17:P$17)</f>
        <v>18731990.96364215</v>
      </c>
      <c r="Q470" s="10">
        <f>K470*PRODUCT($O$17:Q$17)</f>
        <v>18900578.882314928</v>
      </c>
      <c r="R470" s="10">
        <f>L470*PRODUCT($O$17:R$17)</f>
        <v>19070684.09225576</v>
      </c>
      <c r="S470" s="10">
        <f>M470*PRODUCT($O$17:S$17)</f>
        <v>19242320.24908606</v>
      </c>
      <c r="T470" s="2"/>
      <c r="U470" s="10">
        <f t="shared" si="41"/>
        <v>110012786.08419302</v>
      </c>
      <c r="V470" s="10">
        <f t="shared" si="46"/>
        <v>92270910.195308596</v>
      </c>
      <c r="W470" s="10">
        <f t="shared" si="46"/>
        <v>74200769.504751444</v>
      </c>
      <c r="X470" s="10">
        <f t="shared" si="46"/>
        <v>55797892.338038445</v>
      </c>
      <c r="Y470" s="10">
        <f t="shared" si="46"/>
        <v>37057753.119994722</v>
      </c>
    </row>
    <row r="471" spans="1:25" s="5" customFormat="1" x14ac:dyDescent="0.2">
      <c r="A471" s="2"/>
      <c r="B471" s="30">
        <f>'3) Input geactiveerde inflatie'!B458</f>
        <v>446</v>
      </c>
      <c r="C471" s="30">
        <f>'3) Input geactiveerde inflatie'!D458</f>
        <v>13892299.638437238</v>
      </c>
      <c r="D471" s="10">
        <f t="shared" si="42"/>
        <v>6946149.8192186188</v>
      </c>
      <c r="E471" s="40">
        <f>'3) Input geactiveerde inflatie'!E458</f>
        <v>29.5</v>
      </c>
      <c r="F471" s="52">
        <f>'3) Input geactiveerde inflatie'!F458</f>
        <v>2051</v>
      </c>
      <c r="G471" s="2"/>
      <c r="H471" s="54"/>
      <c r="I471" s="10">
        <f>IF(AND($F471&gt;I$10,$E471&gt;0),$D471/$E471,IF(I$10=$F471,$D471-SUM($G471:G471),0))</f>
        <v>235462.70573622436</v>
      </c>
      <c r="J471" s="10">
        <f>IF(AND($F471&gt;J$10,$E471&gt;0),$D471/$E471,IF(J$10=$F471,$D471-SUM($G471:I471),0))</f>
        <v>235462.70573622436</v>
      </c>
      <c r="K471" s="10">
        <f>IF(AND($F471&gt;K$10,$E471&gt;0),$D471/$E471,IF(K$10=$F471,$D471-SUM($G471:J471),0))</f>
        <v>235462.70573622436</v>
      </c>
      <c r="L471" s="10">
        <f>IF(AND($F471&gt;L$10,$E471&gt;0),$D471/$E471,IF(L$10=$F471,$D471-SUM($G471:K471),0))</f>
        <v>235462.70573622436</v>
      </c>
      <c r="M471" s="10">
        <f>IF(AND($F471&gt;M$10,$E471&gt;0),$D471/$E471,IF(M$10=$F471,$D471-SUM($G471:L471),0))</f>
        <v>235462.70573622436</v>
      </c>
      <c r="N471" s="2"/>
      <c r="O471" s="10">
        <f>I471*PRODUCT($O$17:O$17)</f>
        <v>237581.87008785037</v>
      </c>
      <c r="P471" s="10">
        <f>J471*PRODUCT($O$17:P$17)</f>
        <v>239720.10691864099</v>
      </c>
      <c r="Q471" s="10">
        <f>K471*PRODUCT($O$17:Q$17)</f>
        <v>241877.58788090872</v>
      </c>
      <c r="R471" s="10">
        <f>L471*PRODUCT($O$17:R$17)</f>
        <v>244054.48617183685</v>
      </c>
      <c r="S471" s="10">
        <f>M471*PRODUCT($O$17:S$17)</f>
        <v>246250.97654738338</v>
      </c>
      <c r="T471" s="2"/>
      <c r="U471" s="10">
        <f t="shared" si="41"/>
        <v>6771083.2975037359</v>
      </c>
      <c r="V471" s="10">
        <f t="shared" si="46"/>
        <v>6592302.9402626278</v>
      </c>
      <c r="W471" s="10">
        <f t="shared" si="46"/>
        <v>6409756.0788440825</v>
      </c>
      <c r="X471" s="10">
        <f t="shared" si="46"/>
        <v>6223389.3973818412</v>
      </c>
      <c r="Y471" s="10">
        <f t="shared" si="46"/>
        <v>6033148.9254108937</v>
      </c>
    </row>
    <row r="472" spans="1:25" s="5" customFormat="1" x14ac:dyDescent="0.2">
      <c r="A472" s="2"/>
      <c r="B472" s="30">
        <f>'3) Input geactiveerde inflatie'!B459</f>
        <v>447</v>
      </c>
      <c r="C472" s="30">
        <f>'3) Input geactiveerde inflatie'!D459</f>
        <v>6785280.8287273832</v>
      </c>
      <c r="D472" s="10">
        <f t="shared" si="42"/>
        <v>3392640.4143636916</v>
      </c>
      <c r="E472" s="40">
        <f>'3) Input geactiveerde inflatie'!E459</f>
        <v>19.5</v>
      </c>
      <c r="F472" s="52">
        <f>'3) Input geactiveerde inflatie'!F459</f>
        <v>2041</v>
      </c>
      <c r="G472" s="2"/>
      <c r="H472" s="54"/>
      <c r="I472" s="10">
        <f>IF(AND($F472&gt;I$10,$E472&gt;0),$D472/$E472,IF(I$10=$F472,$D472-SUM($G472:G472),0))</f>
        <v>173981.55971095854</v>
      </c>
      <c r="J472" s="10">
        <f>IF(AND($F472&gt;J$10,$E472&gt;0),$D472/$E472,IF(J$10=$F472,$D472-SUM($G472:I472),0))</f>
        <v>173981.55971095854</v>
      </c>
      <c r="K472" s="10">
        <f>IF(AND($F472&gt;K$10,$E472&gt;0),$D472/$E472,IF(K$10=$F472,$D472-SUM($G472:J472),0))</f>
        <v>173981.55971095854</v>
      </c>
      <c r="L472" s="10">
        <f>IF(AND($F472&gt;L$10,$E472&gt;0),$D472/$E472,IF(L$10=$F472,$D472-SUM($G472:K472),0))</f>
        <v>173981.55971095854</v>
      </c>
      <c r="M472" s="10">
        <f>IF(AND($F472&gt;M$10,$E472&gt;0),$D472/$E472,IF(M$10=$F472,$D472-SUM($G472:L472),0))</f>
        <v>173981.55971095854</v>
      </c>
      <c r="N472" s="2"/>
      <c r="O472" s="10">
        <f>I472*PRODUCT($O$17:O$17)</f>
        <v>175547.39374835714</v>
      </c>
      <c r="P472" s="10">
        <f>J472*PRODUCT($O$17:P$17)</f>
        <v>177127.32029209234</v>
      </c>
      <c r="Q472" s="10">
        <f>K472*PRODUCT($O$17:Q$17)</f>
        <v>178721.46617472114</v>
      </c>
      <c r="R472" s="10">
        <f>L472*PRODUCT($O$17:R$17)</f>
        <v>180329.9593702936</v>
      </c>
      <c r="S472" s="10">
        <f>M472*PRODUCT($O$17:S$17)</f>
        <v>181952.92900462623</v>
      </c>
      <c r="T472" s="2"/>
      <c r="U472" s="10">
        <f t="shared" si="41"/>
        <v>3247626.7843446075</v>
      </c>
      <c r="V472" s="10">
        <f t="shared" si="46"/>
        <v>3099728.1051116162</v>
      </c>
      <c r="W472" s="10">
        <f t="shared" si="46"/>
        <v>2948904.191882899</v>
      </c>
      <c r="X472" s="10">
        <f t="shared" si="46"/>
        <v>2795114.3702395512</v>
      </c>
      <c r="Y472" s="10">
        <f t="shared" si="46"/>
        <v>2638317.4705670807</v>
      </c>
    </row>
    <row r="473" spans="1:25" s="5" customFormat="1" x14ac:dyDescent="0.2">
      <c r="A473" s="2"/>
      <c r="B473" s="30">
        <f>'3) Input geactiveerde inflatie'!B460</f>
        <v>448</v>
      </c>
      <c r="C473" s="30">
        <f>'3) Input geactiveerde inflatie'!D460</f>
        <v>493152.86639568955</v>
      </c>
      <c r="D473" s="10">
        <f t="shared" si="42"/>
        <v>246576.43319784477</v>
      </c>
      <c r="E473" s="40">
        <f>'3) Input geactiveerde inflatie'!E460</f>
        <v>9.5</v>
      </c>
      <c r="F473" s="52">
        <f>'3) Input geactiveerde inflatie'!F460</f>
        <v>2031</v>
      </c>
      <c r="G473" s="2"/>
      <c r="H473" s="54"/>
      <c r="I473" s="10">
        <f>IF(AND($F473&gt;I$10,$E473&gt;0),$D473/$E473,IF(I$10=$F473,$D473-SUM($G473:G473),0))</f>
        <v>25955.414020825767</v>
      </c>
      <c r="J473" s="10">
        <f>IF(AND($F473&gt;J$10,$E473&gt;0),$D473/$E473,IF(J$10=$F473,$D473-SUM($G473:I473),0))</f>
        <v>25955.414020825767</v>
      </c>
      <c r="K473" s="10">
        <f>IF(AND($F473&gt;K$10,$E473&gt;0),$D473/$E473,IF(K$10=$F473,$D473-SUM($G473:J473),0))</f>
        <v>25955.414020825767</v>
      </c>
      <c r="L473" s="10">
        <f>IF(AND($F473&gt;L$10,$E473&gt;0),$D473/$E473,IF(L$10=$F473,$D473-SUM($G473:K473),0))</f>
        <v>25955.414020825767</v>
      </c>
      <c r="M473" s="10">
        <f>IF(AND($F473&gt;M$10,$E473&gt;0),$D473/$E473,IF(M$10=$F473,$D473-SUM($G473:L473),0))</f>
        <v>25955.414020825767</v>
      </c>
      <c r="N473" s="2"/>
      <c r="O473" s="10">
        <f>I473*PRODUCT($O$17:O$17)</f>
        <v>26189.012747013196</v>
      </c>
      <c r="P473" s="10">
        <f>J473*PRODUCT($O$17:P$17)</f>
        <v>26424.713861736313</v>
      </c>
      <c r="Q473" s="10">
        <f>K473*PRODUCT($O$17:Q$17)</f>
        <v>26662.536286491933</v>
      </c>
      <c r="R473" s="10">
        <f>L473*PRODUCT($O$17:R$17)</f>
        <v>26902.499113070357</v>
      </c>
      <c r="S473" s="10">
        <f>M473*PRODUCT($O$17:S$17)</f>
        <v>27144.621605087988</v>
      </c>
      <c r="T473" s="2"/>
      <c r="U473" s="10">
        <f t="shared" si="41"/>
        <v>222606.60834961216</v>
      </c>
      <c r="V473" s="10">
        <f t="shared" si="46"/>
        <v>198185.35396302232</v>
      </c>
      <c r="W473" s="10">
        <f t="shared" si="46"/>
        <v>173306.48586219759</v>
      </c>
      <c r="X473" s="10">
        <f t="shared" si="46"/>
        <v>147963.74512188701</v>
      </c>
      <c r="Y473" s="10">
        <f t="shared" si="46"/>
        <v>122150.797222896</v>
      </c>
    </row>
    <row r="474" spans="1:25" s="5" customFormat="1" x14ac:dyDescent="0.2">
      <c r="A474" s="2"/>
      <c r="B474" s="30">
        <f>'3) Input geactiveerde inflatie'!B461</f>
        <v>449</v>
      </c>
      <c r="C474" s="30">
        <f>'3) Input geactiveerde inflatie'!D461</f>
        <v>100064.13007587407</v>
      </c>
      <c r="D474" s="10">
        <f t="shared" si="42"/>
        <v>50032.065037937035</v>
      </c>
      <c r="E474" s="40">
        <f>'3) Input geactiveerde inflatie'!E461</f>
        <v>4.5</v>
      </c>
      <c r="F474" s="52">
        <f>'3) Input geactiveerde inflatie'!F461</f>
        <v>2026</v>
      </c>
      <c r="G474" s="2"/>
      <c r="H474" s="54"/>
      <c r="I474" s="10">
        <f>IF(AND($F474&gt;I$10,$E474&gt;0),$D474/$E474,IF(I$10=$F474,$D474-SUM($G474:G474),0))</f>
        <v>11118.23667509712</v>
      </c>
      <c r="J474" s="10">
        <f>IF(AND($F474&gt;J$10,$E474&gt;0),$D474/$E474,IF(J$10=$F474,$D474-SUM($G474:I474),0))</f>
        <v>11118.23667509712</v>
      </c>
      <c r="K474" s="10">
        <f>IF(AND($F474&gt;K$10,$E474&gt;0),$D474/$E474,IF(K$10=$F474,$D474-SUM($G474:J474),0))</f>
        <v>11118.23667509712</v>
      </c>
      <c r="L474" s="10">
        <f>IF(AND($F474&gt;L$10,$E474&gt;0),$D474/$E474,IF(L$10=$F474,$D474-SUM($G474:K474),0))</f>
        <v>11118.23667509712</v>
      </c>
      <c r="M474" s="10">
        <f>IF(AND($F474&gt;M$10,$E474&gt;0),$D474/$E474,IF(M$10=$F474,$D474-SUM($G474:L474),0))</f>
        <v>5559.1183375485562</v>
      </c>
      <c r="N474" s="2"/>
      <c r="O474" s="10">
        <f>I474*PRODUCT($O$17:O$17)</f>
        <v>11218.300805172992</v>
      </c>
      <c r="P474" s="10">
        <f>J474*PRODUCT($O$17:P$17)</f>
        <v>11319.265512419548</v>
      </c>
      <c r="Q474" s="10">
        <f>K474*PRODUCT($O$17:Q$17)</f>
        <v>11421.138902031322</v>
      </c>
      <c r="R474" s="10">
        <f>L474*PRODUCT($O$17:R$17)</f>
        <v>11523.929152149602</v>
      </c>
      <c r="S474" s="10">
        <f>M474*PRODUCT($O$17:S$17)</f>
        <v>5813.8222572594705</v>
      </c>
      <c r="T474" s="2"/>
      <c r="U474" s="10">
        <f t="shared" ref="U474:U537" si="47">D474*O$17-O474</f>
        <v>39264.052818105469</v>
      </c>
      <c r="V474" s="10">
        <f t="shared" si="46"/>
        <v>28298.163781048865</v>
      </c>
      <c r="W474" s="10">
        <f t="shared" si="46"/>
        <v>17131.708353046979</v>
      </c>
      <c r="X474" s="10">
        <f t="shared" si="46"/>
        <v>5761.964576074799</v>
      </c>
      <c r="Y474" s="10">
        <f t="shared" si="46"/>
        <v>0</v>
      </c>
    </row>
    <row r="475" spans="1:25" s="5" customFormat="1" x14ac:dyDescent="0.2">
      <c r="A475" s="2"/>
      <c r="B475" s="30">
        <f>'3) Input geactiveerde inflatie'!B462</f>
        <v>450</v>
      </c>
      <c r="C475" s="30">
        <f>'3) Input geactiveerde inflatie'!D462</f>
        <v>-7.5623838386130484E-12</v>
      </c>
      <c r="D475" s="10">
        <f t="shared" ref="D475:D538" si="48">C475*$F$20</f>
        <v>-3.7811919193065242E-12</v>
      </c>
      <c r="E475" s="40">
        <f>'3) Input geactiveerde inflatie'!E462</f>
        <v>0</v>
      </c>
      <c r="F475" s="52">
        <f>'3) Input geactiveerde inflatie'!F462</f>
        <v>2011</v>
      </c>
      <c r="G475" s="2"/>
      <c r="H475" s="54"/>
      <c r="I475" s="10">
        <f>IF(AND($F475&gt;I$10,$E475&gt;0),$D475/$E475,IF(I$10=$F475,$D475-SUM($G475:G475),0))</f>
        <v>0</v>
      </c>
      <c r="J475" s="10">
        <f>IF(AND($F475&gt;J$10,$E475&gt;0),$D475/$E475,IF(J$10=$F475,$D475-SUM($G475:I475),0))</f>
        <v>0</v>
      </c>
      <c r="K475" s="10">
        <f>IF(AND($F475&gt;K$10,$E475&gt;0),$D475/$E475,IF(K$10=$F475,$D475-SUM($G475:J475),0))</f>
        <v>0</v>
      </c>
      <c r="L475" s="10">
        <f>IF(AND($F475&gt;L$10,$E475&gt;0),$D475/$E475,IF(L$10=$F475,$D475-SUM($G475:K475),0))</f>
        <v>0</v>
      </c>
      <c r="M475" s="10">
        <f>IF(AND($F475&gt;M$10,$E475&gt;0),$D475/$E475,IF(M$10=$F475,$D475-SUM($G475:L475),0))</f>
        <v>0</v>
      </c>
      <c r="N475" s="2"/>
      <c r="O475" s="10">
        <f>I475*PRODUCT($O$17:O$17)</f>
        <v>0</v>
      </c>
      <c r="P475" s="10">
        <f>J475*PRODUCT($O$17:P$17)</f>
        <v>0</v>
      </c>
      <c r="Q475" s="10">
        <f>K475*PRODUCT($O$17:Q$17)</f>
        <v>0</v>
      </c>
      <c r="R475" s="10">
        <f>L475*PRODUCT($O$17:R$17)</f>
        <v>0</v>
      </c>
      <c r="S475" s="10">
        <f>M475*PRODUCT($O$17:S$17)</f>
        <v>0</v>
      </c>
      <c r="T475" s="2"/>
      <c r="U475" s="10">
        <f t="shared" si="47"/>
        <v>-3.8152226465802822E-12</v>
      </c>
      <c r="V475" s="10">
        <f t="shared" ref="V475:Y490" si="49">U475*P$17-P475</f>
        <v>-3.8495596503995042E-12</v>
      </c>
      <c r="W475" s="10">
        <f t="shared" si="49"/>
        <v>-3.8842056872530991E-12</v>
      </c>
      <c r="X475" s="10">
        <f t="shared" si="49"/>
        <v>-3.9191635384383767E-12</v>
      </c>
      <c r="Y475" s="10">
        <f t="shared" si="49"/>
        <v>-3.954436010284322E-12</v>
      </c>
    </row>
    <row r="476" spans="1:25" s="5" customFormat="1" x14ac:dyDescent="0.2">
      <c r="A476" s="2"/>
      <c r="B476" s="30">
        <f>'3) Input geactiveerde inflatie'!B463</f>
        <v>451</v>
      </c>
      <c r="C476" s="30">
        <f>'3) Input geactiveerde inflatie'!D463</f>
        <v>-20800.034769505568</v>
      </c>
      <c r="D476" s="10">
        <f t="shared" si="48"/>
        <v>-10400.017384752784</v>
      </c>
      <c r="E476" s="40">
        <f>'3) Input geactiveerde inflatie'!E463</f>
        <v>0</v>
      </c>
      <c r="F476" s="52">
        <f>'3) Input geactiveerde inflatie'!F463</f>
        <v>2011</v>
      </c>
      <c r="G476" s="2"/>
      <c r="H476" s="54"/>
      <c r="I476" s="10">
        <f>IF(AND($F476&gt;I$10,$E476&gt;0),$D476/$E476,IF(I$10=$F476,$D476-SUM($G476:G476),0))</f>
        <v>0</v>
      </c>
      <c r="J476" s="10">
        <f>IF(AND($F476&gt;J$10,$E476&gt;0),$D476/$E476,IF(J$10=$F476,$D476-SUM($G476:I476),0))</f>
        <v>0</v>
      </c>
      <c r="K476" s="10">
        <f>IF(AND($F476&gt;K$10,$E476&gt;0),$D476/$E476,IF(K$10=$F476,$D476-SUM($G476:J476),0))</f>
        <v>0</v>
      </c>
      <c r="L476" s="10">
        <f>IF(AND($F476&gt;L$10,$E476&gt;0),$D476/$E476,IF(L$10=$F476,$D476-SUM($G476:K476),0))</f>
        <v>0</v>
      </c>
      <c r="M476" s="10">
        <f>IF(AND($F476&gt;M$10,$E476&gt;0),$D476/$E476,IF(M$10=$F476,$D476-SUM($G476:L476),0))</f>
        <v>0</v>
      </c>
      <c r="N476" s="2"/>
      <c r="O476" s="10">
        <f>I476*PRODUCT($O$17:O$17)</f>
        <v>0</v>
      </c>
      <c r="P476" s="10">
        <f>J476*PRODUCT($O$17:P$17)</f>
        <v>0</v>
      </c>
      <c r="Q476" s="10">
        <f>K476*PRODUCT($O$17:Q$17)</f>
        <v>0</v>
      </c>
      <c r="R476" s="10">
        <f>L476*PRODUCT($O$17:R$17)</f>
        <v>0</v>
      </c>
      <c r="S476" s="10">
        <f>M476*PRODUCT($O$17:S$17)</f>
        <v>0</v>
      </c>
      <c r="T476" s="2"/>
      <c r="U476" s="10">
        <f t="shared" si="47"/>
        <v>-10493.617541215557</v>
      </c>
      <c r="V476" s="10">
        <f t="shared" si="49"/>
        <v>-10588.060099086497</v>
      </c>
      <c r="W476" s="10">
        <f t="shared" si="49"/>
        <v>-10683.352639978275</v>
      </c>
      <c r="X476" s="10">
        <f t="shared" si="49"/>
        <v>-10779.502813738078</v>
      </c>
      <c r="Y476" s="10">
        <f t="shared" si="49"/>
        <v>-10876.518339061719</v>
      </c>
    </row>
    <row r="477" spans="1:25" s="5" customFormat="1" x14ac:dyDescent="0.2">
      <c r="A477" s="2"/>
      <c r="B477" s="30">
        <f>'3) Input geactiveerde inflatie'!B464</f>
        <v>452</v>
      </c>
      <c r="C477" s="30">
        <f>'3) Input geactiveerde inflatie'!D464</f>
        <v>53573.405947977415</v>
      </c>
      <c r="D477" s="10">
        <f t="shared" si="48"/>
        <v>26786.702973988708</v>
      </c>
      <c r="E477" s="40">
        <f>'3) Input geactiveerde inflatie'!E464</f>
        <v>0</v>
      </c>
      <c r="F477" s="52">
        <f>'3) Input geactiveerde inflatie'!F464</f>
        <v>2011</v>
      </c>
      <c r="G477" s="2"/>
      <c r="H477" s="54"/>
      <c r="I477" s="10">
        <f>IF(AND($F477&gt;I$10,$E477&gt;0),$D477/$E477,IF(I$10=$F477,$D477-SUM($G477:G477),0))</f>
        <v>0</v>
      </c>
      <c r="J477" s="10">
        <f>IF(AND($F477&gt;J$10,$E477&gt;0),$D477/$E477,IF(J$10=$F477,$D477-SUM($G477:I477),0))</f>
        <v>0</v>
      </c>
      <c r="K477" s="10">
        <f>IF(AND($F477&gt;K$10,$E477&gt;0),$D477/$E477,IF(K$10=$F477,$D477-SUM($G477:J477),0))</f>
        <v>0</v>
      </c>
      <c r="L477" s="10">
        <f>IF(AND($F477&gt;L$10,$E477&gt;0),$D477/$E477,IF(L$10=$F477,$D477-SUM($G477:K477),0))</f>
        <v>0</v>
      </c>
      <c r="M477" s="10">
        <f>IF(AND($F477&gt;M$10,$E477&gt;0),$D477/$E477,IF(M$10=$F477,$D477-SUM($G477:L477),0))</f>
        <v>0</v>
      </c>
      <c r="N477" s="2"/>
      <c r="O477" s="10">
        <f>I477*PRODUCT($O$17:O$17)</f>
        <v>0</v>
      </c>
      <c r="P477" s="10">
        <f>J477*PRODUCT($O$17:P$17)</f>
        <v>0</v>
      </c>
      <c r="Q477" s="10">
        <f>K477*PRODUCT($O$17:Q$17)</f>
        <v>0</v>
      </c>
      <c r="R477" s="10">
        <f>L477*PRODUCT($O$17:R$17)</f>
        <v>0</v>
      </c>
      <c r="S477" s="10">
        <f>M477*PRODUCT($O$17:S$17)</f>
        <v>0</v>
      </c>
      <c r="T477" s="2"/>
      <c r="U477" s="10">
        <f t="shared" si="47"/>
        <v>27027.783300754603</v>
      </c>
      <c r="V477" s="10">
        <f t="shared" si="49"/>
        <v>27271.033350461392</v>
      </c>
      <c r="W477" s="10">
        <f t="shared" si="49"/>
        <v>27516.472650615542</v>
      </c>
      <c r="X477" s="10">
        <f t="shared" si="49"/>
        <v>27764.120904471078</v>
      </c>
      <c r="Y477" s="10">
        <f t="shared" si="49"/>
        <v>28013.997992611316</v>
      </c>
    </row>
    <row r="478" spans="1:25" s="5" customFormat="1" x14ac:dyDescent="0.2">
      <c r="A478" s="2"/>
      <c r="B478" s="30">
        <f>'3) Input geactiveerde inflatie'!B465</f>
        <v>453</v>
      </c>
      <c r="C478" s="30">
        <f>'3) Input geactiveerde inflatie'!D465</f>
        <v>9032159.3742171824</v>
      </c>
      <c r="D478" s="10">
        <f t="shared" si="48"/>
        <v>4516079.6871085912</v>
      </c>
      <c r="E478" s="40">
        <f>'3) Input geactiveerde inflatie'!E465</f>
        <v>30.5</v>
      </c>
      <c r="F478" s="52">
        <f>'3) Input geactiveerde inflatie'!F465</f>
        <v>2052</v>
      </c>
      <c r="G478" s="2"/>
      <c r="H478" s="54"/>
      <c r="I478" s="10">
        <f>IF(AND($F478&gt;I$10,$E478&gt;0),$D478/$E478,IF(I$10=$F478,$D478-SUM($G478:G478),0))</f>
        <v>148068.18646257676</v>
      </c>
      <c r="J478" s="10">
        <f>IF(AND($F478&gt;J$10,$E478&gt;0),$D478/$E478,IF(J$10=$F478,$D478-SUM($G478:I478),0))</f>
        <v>148068.18646257676</v>
      </c>
      <c r="K478" s="10">
        <f>IF(AND($F478&gt;K$10,$E478&gt;0),$D478/$E478,IF(K$10=$F478,$D478-SUM($G478:J478),0))</f>
        <v>148068.18646257676</v>
      </c>
      <c r="L478" s="10">
        <f>IF(AND($F478&gt;L$10,$E478&gt;0),$D478/$E478,IF(L$10=$F478,$D478-SUM($G478:K478),0))</f>
        <v>148068.18646257676</v>
      </c>
      <c r="M478" s="10">
        <f>IF(AND($F478&gt;M$10,$E478&gt;0),$D478/$E478,IF(M$10=$F478,$D478-SUM($G478:L478),0))</f>
        <v>148068.18646257676</v>
      </c>
      <c r="N478" s="2"/>
      <c r="O478" s="10">
        <f>I478*PRODUCT($O$17:O$17)</f>
        <v>149400.80014073994</v>
      </c>
      <c r="P478" s="10">
        <f>J478*PRODUCT($O$17:P$17)</f>
        <v>150745.40734200657</v>
      </c>
      <c r="Q478" s="10">
        <f>K478*PRODUCT($O$17:Q$17)</f>
        <v>152102.11600808462</v>
      </c>
      <c r="R478" s="10">
        <f>L478*PRODUCT($O$17:R$17)</f>
        <v>153471.03505215736</v>
      </c>
      <c r="S478" s="10">
        <f>M478*PRODUCT($O$17:S$17)</f>
        <v>154852.27436762676</v>
      </c>
      <c r="T478" s="2"/>
      <c r="U478" s="10">
        <f t="shared" si="47"/>
        <v>4407323.6041518273</v>
      </c>
      <c r="V478" s="10">
        <f t="shared" si="49"/>
        <v>4296244.1092471872</v>
      </c>
      <c r="W478" s="10">
        <f t="shared" si="49"/>
        <v>4182808.1902223262</v>
      </c>
      <c r="X478" s="10">
        <f t="shared" si="49"/>
        <v>4066982.4288821691</v>
      </c>
      <c r="Y478" s="10">
        <f t="shared" si="49"/>
        <v>3948732.9963744814</v>
      </c>
    </row>
    <row r="479" spans="1:25" s="5" customFormat="1" x14ac:dyDescent="0.2">
      <c r="A479" s="2"/>
      <c r="B479" s="30">
        <f>'3) Input geactiveerde inflatie'!B466</f>
        <v>454</v>
      </c>
      <c r="C479" s="30">
        <f>'3) Input geactiveerde inflatie'!D466</f>
        <v>5119553.8616971746</v>
      </c>
      <c r="D479" s="10">
        <f t="shared" si="48"/>
        <v>2559776.9308485873</v>
      </c>
      <c r="E479" s="40">
        <f>'3) Input geactiveerde inflatie'!E466</f>
        <v>20.5</v>
      </c>
      <c r="F479" s="52">
        <f>'3) Input geactiveerde inflatie'!F466</f>
        <v>2042</v>
      </c>
      <c r="G479" s="2"/>
      <c r="H479" s="54"/>
      <c r="I479" s="10">
        <f>IF(AND($F479&gt;I$10,$E479&gt;0),$D479/$E479,IF(I$10=$F479,$D479-SUM($G479:G479),0))</f>
        <v>124867.16735846768</v>
      </c>
      <c r="J479" s="10">
        <f>IF(AND($F479&gt;J$10,$E479&gt;0),$D479/$E479,IF(J$10=$F479,$D479-SUM($G479:I479),0))</f>
        <v>124867.16735846768</v>
      </c>
      <c r="K479" s="10">
        <f>IF(AND($F479&gt;K$10,$E479&gt;0),$D479/$E479,IF(K$10=$F479,$D479-SUM($G479:J479),0))</f>
        <v>124867.16735846768</v>
      </c>
      <c r="L479" s="10">
        <f>IF(AND($F479&gt;L$10,$E479&gt;0),$D479/$E479,IF(L$10=$F479,$D479-SUM($G479:K479),0))</f>
        <v>124867.16735846768</v>
      </c>
      <c r="M479" s="10">
        <f>IF(AND($F479&gt;M$10,$E479&gt;0),$D479/$E479,IF(M$10=$F479,$D479-SUM($G479:L479),0))</f>
        <v>124867.16735846768</v>
      </c>
      <c r="N479" s="2"/>
      <c r="O479" s="10">
        <f>I479*PRODUCT($O$17:O$17)</f>
        <v>125990.97186469387</v>
      </c>
      <c r="P479" s="10">
        <f>J479*PRODUCT($O$17:P$17)</f>
        <v>127124.8906114761</v>
      </c>
      <c r="Q479" s="10">
        <f>K479*PRODUCT($O$17:Q$17)</f>
        <v>128269.01462697936</v>
      </c>
      <c r="R479" s="10">
        <f>L479*PRODUCT($O$17:R$17)</f>
        <v>129423.43575862216</v>
      </c>
      <c r="S479" s="10">
        <f>M479*PRODUCT($O$17:S$17)</f>
        <v>130588.24668044975</v>
      </c>
      <c r="T479" s="2"/>
      <c r="U479" s="10">
        <f t="shared" si="47"/>
        <v>2456823.9513615305</v>
      </c>
      <c r="V479" s="10">
        <f t="shared" si="49"/>
        <v>2351810.4763123076</v>
      </c>
      <c r="W479" s="10">
        <f t="shared" si="49"/>
        <v>2244707.7559721386</v>
      </c>
      <c r="X479" s="10">
        <f t="shared" si="49"/>
        <v>2135486.6900172653</v>
      </c>
      <c r="Y479" s="10">
        <f t="shared" si="49"/>
        <v>2024117.8235469707</v>
      </c>
    </row>
    <row r="480" spans="1:25" s="5" customFormat="1" x14ac:dyDescent="0.2">
      <c r="A480" s="2"/>
      <c r="B480" s="30">
        <f>'3) Input geactiveerde inflatie'!B467</f>
        <v>455</v>
      </c>
      <c r="C480" s="30">
        <f>'3) Input geactiveerde inflatie'!D467</f>
        <v>395273.8936889536</v>
      </c>
      <c r="D480" s="10">
        <f t="shared" si="48"/>
        <v>197636.9468444768</v>
      </c>
      <c r="E480" s="40">
        <f>'3) Input geactiveerde inflatie'!E467</f>
        <v>10.5</v>
      </c>
      <c r="F480" s="52">
        <f>'3) Input geactiveerde inflatie'!F467</f>
        <v>2032</v>
      </c>
      <c r="G480" s="2"/>
      <c r="H480" s="54"/>
      <c r="I480" s="10">
        <f>IF(AND($F480&gt;I$10,$E480&gt;0),$D480/$E480,IF(I$10=$F480,$D480-SUM($G480:G480),0))</f>
        <v>18822.566366140647</v>
      </c>
      <c r="J480" s="10">
        <f>IF(AND($F480&gt;J$10,$E480&gt;0),$D480/$E480,IF(J$10=$F480,$D480-SUM($G480:I480),0))</f>
        <v>18822.566366140647</v>
      </c>
      <c r="K480" s="10">
        <f>IF(AND($F480&gt;K$10,$E480&gt;0),$D480/$E480,IF(K$10=$F480,$D480-SUM($G480:J480),0))</f>
        <v>18822.566366140647</v>
      </c>
      <c r="L480" s="10">
        <f>IF(AND($F480&gt;L$10,$E480&gt;0),$D480/$E480,IF(L$10=$F480,$D480-SUM($G480:K480),0))</f>
        <v>18822.566366140647</v>
      </c>
      <c r="M480" s="10">
        <f>IF(AND($F480&gt;M$10,$E480&gt;0),$D480/$E480,IF(M$10=$F480,$D480-SUM($G480:L480),0))</f>
        <v>18822.566366140647</v>
      </c>
      <c r="N480" s="2"/>
      <c r="O480" s="10">
        <f>I480*PRODUCT($O$17:O$17)</f>
        <v>18991.969463435911</v>
      </c>
      <c r="P480" s="10">
        <f>J480*PRODUCT($O$17:P$17)</f>
        <v>19162.897188606832</v>
      </c>
      <c r="Q480" s="10">
        <f>K480*PRODUCT($O$17:Q$17)</f>
        <v>19335.363263304291</v>
      </c>
      <c r="R480" s="10">
        <f>L480*PRODUCT($O$17:R$17)</f>
        <v>19509.381532674026</v>
      </c>
      <c r="S480" s="10">
        <f>M480*PRODUCT($O$17:S$17)</f>
        <v>19684.965966468091</v>
      </c>
      <c r="T480" s="2"/>
      <c r="U480" s="10">
        <f t="shared" si="47"/>
        <v>180423.70990264116</v>
      </c>
      <c r="V480" s="10">
        <f t="shared" si="49"/>
        <v>162884.62610315805</v>
      </c>
      <c r="W480" s="10">
        <f t="shared" si="49"/>
        <v>145015.22447478218</v>
      </c>
      <c r="X480" s="10">
        <f t="shared" si="49"/>
        <v>126810.97996238117</v>
      </c>
      <c r="Y480" s="10">
        <f t="shared" si="49"/>
        <v>108267.31281557449</v>
      </c>
    </row>
    <row r="481" spans="1:25" s="5" customFormat="1" x14ac:dyDescent="0.2">
      <c r="A481" s="2"/>
      <c r="B481" s="30">
        <f>'3) Input geactiveerde inflatie'!B468</f>
        <v>456</v>
      </c>
      <c r="C481" s="30">
        <f>'3) Input geactiveerde inflatie'!D468</f>
        <v>81219.244499547465</v>
      </c>
      <c r="D481" s="10">
        <f t="shared" si="48"/>
        <v>40609.622249773733</v>
      </c>
      <c r="E481" s="40">
        <f>'3) Input geactiveerde inflatie'!E468</f>
        <v>5.5</v>
      </c>
      <c r="F481" s="52">
        <f>'3) Input geactiveerde inflatie'!F468</f>
        <v>2027</v>
      </c>
      <c r="G481" s="2"/>
      <c r="H481" s="54"/>
      <c r="I481" s="10">
        <f>IF(AND($F481&gt;I$10,$E481&gt;0),$D481/$E481,IF(I$10=$F481,$D481-SUM($G481:G481),0))</f>
        <v>7383.5676817770427</v>
      </c>
      <c r="J481" s="10">
        <f>IF(AND($F481&gt;J$10,$E481&gt;0),$D481/$E481,IF(J$10=$F481,$D481-SUM($G481:I481),0))</f>
        <v>7383.5676817770427</v>
      </c>
      <c r="K481" s="10">
        <f>IF(AND($F481&gt;K$10,$E481&gt;0),$D481/$E481,IF(K$10=$F481,$D481-SUM($G481:J481),0))</f>
        <v>7383.5676817770427</v>
      </c>
      <c r="L481" s="10">
        <f>IF(AND($F481&gt;L$10,$E481&gt;0),$D481/$E481,IF(L$10=$F481,$D481-SUM($G481:K481),0))</f>
        <v>7383.5676817770427</v>
      </c>
      <c r="M481" s="10">
        <f>IF(AND($F481&gt;M$10,$E481&gt;0),$D481/$E481,IF(M$10=$F481,$D481-SUM($G481:L481),0))</f>
        <v>7383.5676817770427</v>
      </c>
      <c r="N481" s="2"/>
      <c r="O481" s="10">
        <f>I481*PRODUCT($O$17:O$17)</f>
        <v>7450.0197909130356</v>
      </c>
      <c r="P481" s="10">
        <f>J481*PRODUCT($O$17:P$17)</f>
        <v>7517.0699690312522</v>
      </c>
      <c r="Q481" s="10">
        <f>K481*PRODUCT($O$17:Q$17)</f>
        <v>7584.7235987525319</v>
      </c>
      <c r="R481" s="10">
        <f>L481*PRODUCT($O$17:R$17)</f>
        <v>7652.9861111413038</v>
      </c>
      <c r="S481" s="10">
        <f>M481*PRODUCT($O$17:S$17)</f>
        <v>7721.8629861415748</v>
      </c>
      <c r="T481" s="2"/>
      <c r="U481" s="10">
        <f t="shared" si="47"/>
        <v>33525.089059108657</v>
      </c>
      <c r="V481" s="10">
        <f t="shared" si="49"/>
        <v>26309.744891609378</v>
      </c>
      <c r="W481" s="10">
        <f t="shared" si="49"/>
        <v>18961.808996881329</v>
      </c>
      <c r="X481" s="10">
        <f t="shared" si="49"/>
        <v>11479.479166711953</v>
      </c>
      <c r="Y481" s="10">
        <f t="shared" si="49"/>
        <v>3860.9314930707851</v>
      </c>
    </row>
    <row r="482" spans="1:25" s="5" customFormat="1" x14ac:dyDescent="0.2">
      <c r="A482" s="2"/>
      <c r="B482" s="30">
        <f>'3) Input geactiveerde inflatie'!B469</f>
        <v>457</v>
      </c>
      <c r="C482" s="30">
        <f>'3) Input geactiveerde inflatie'!D469</f>
        <v>3.4368728556436908E-9</v>
      </c>
      <c r="D482" s="10">
        <f t="shared" si="48"/>
        <v>1.7184364278218454E-9</v>
      </c>
      <c r="E482" s="40">
        <f>'3) Input geactiveerde inflatie'!E469</f>
        <v>0</v>
      </c>
      <c r="F482" s="52">
        <f>'3) Input geactiveerde inflatie'!F469</f>
        <v>2012</v>
      </c>
      <c r="G482" s="2"/>
      <c r="H482" s="54"/>
      <c r="I482" s="10">
        <f>IF(AND($F482&gt;I$10,$E482&gt;0),$D482/$E482,IF(I$10=$F482,$D482-SUM($G482:G482),0))</f>
        <v>0</v>
      </c>
      <c r="J482" s="10">
        <f>IF(AND($F482&gt;J$10,$E482&gt;0),$D482/$E482,IF(J$10=$F482,$D482-SUM($G482:I482),0))</f>
        <v>0</v>
      </c>
      <c r="K482" s="10">
        <f>IF(AND($F482&gt;K$10,$E482&gt;0),$D482/$E482,IF(K$10=$F482,$D482-SUM($G482:J482),0))</f>
        <v>0</v>
      </c>
      <c r="L482" s="10">
        <f>IF(AND($F482&gt;L$10,$E482&gt;0),$D482/$E482,IF(L$10=$F482,$D482-SUM($G482:K482),0))</f>
        <v>0</v>
      </c>
      <c r="M482" s="10">
        <f>IF(AND($F482&gt;M$10,$E482&gt;0),$D482/$E482,IF(M$10=$F482,$D482-SUM($G482:L482),0))</f>
        <v>0</v>
      </c>
      <c r="N482" s="2"/>
      <c r="O482" s="10">
        <f>I482*PRODUCT($O$17:O$17)</f>
        <v>0</v>
      </c>
      <c r="P482" s="10">
        <f>J482*PRODUCT($O$17:P$17)</f>
        <v>0</v>
      </c>
      <c r="Q482" s="10">
        <f>K482*PRODUCT($O$17:Q$17)</f>
        <v>0</v>
      </c>
      <c r="R482" s="10">
        <f>L482*PRODUCT($O$17:R$17)</f>
        <v>0</v>
      </c>
      <c r="S482" s="10">
        <f>M482*PRODUCT($O$17:S$17)</f>
        <v>0</v>
      </c>
      <c r="T482" s="2"/>
      <c r="U482" s="10">
        <f t="shared" si="47"/>
        <v>1.7339023556722419E-9</v>
      </c>
      <c r="V482" s="10">
        <f t="shared" si="49"/>
        <v>1.7495074768732919E-9</v>
      </c>
      <c r="W482" s="10">
        <f t="shared" si="49"/>
        <v>1.7652530441651513E-9</v>
      </c>
      <c r="X482" s="10">
        <f t="shared" si="49"/>
        <v>1.7811403215626375E-9</v>
      </c>
      <c r="Y482" s="10">
        <f t="shared" si="49"/>
        <v>1.7971705844567011E-9</v>
      </c>
    </row>
    <row r="483" spans="1:25" s="5" customFormat="1" x14ac:dyDescent="0.2">
      <c r="A483" s="2"/>
      <c r="B483" s="30">
        <f>'3) Input geactiveerde inflatie'!B470</f>
        <v>458</v>
      </c>
      <c r="C483" s="30">
        <f>'3) Input geactiveerde inflatie'!D470</f>
        <v>1.9437054148880084E-2</v>
      </c>
      <c r="D483" s="10">
        <f t="shared" si="48"/>
        <v>9.718527074440042E-3</v>
      </c>
      <c r="E483" s="40">
        <f>'3) Input geactiveerde inflatie'!E470</f>
        <v>0</v>
      </c>
      <c r="F483" s="52">
        <f>'3) Input geactiveerde inflatie'!F470</f>
        <v>2011</v>
      </c>
      <c r="G483" s="2"/>
      <c r="H483" s="54"/>
      <c r="I483" s="10">
        <f>IF(AND($F483&gt;I$10,$E483&gt;0),$D483/$E483,IF(I$10=$F483,$D483-SUM($G483:G483),0))</f>
        <v>0</v>
      </c>
      <c r="J483" s="10">
        <f>IF(AND($F483&gt;J$10,$E483&gt;0),$D483/$E483,IF(J$10=$F483,$D483-SUM($G483:I483),0))</f>
        <v>0</v>
      </c>
      <c r="K483" s="10">
        <f>IF(AND($F483&gt;K$10,$E483&gt;0),$D483/$E483,IF(K$10=$F483,$D483-SUM($G483:J483),0))</f>
        <v>0</v>
      </c>
      <c r="L483" s="10">
        <f>IF(AND($F483&gt;L$10,$E483&gt;0),$D483/$E483,IF(L$10=$F483,$D483-SUM($G483:K483),0))</f>
        <v>0</v>
      </c>
      <c r="M483" s="10">
        <f>IF(AND($F483&gt;M$10,$E483&gt;0),$D483/$E483,IF(M$10=$F483,$D483-SUM($G483:L483),0))</f>
        <v>0</v>
      </c>
      <c r="N483" s="2"/>
      <c r="O483" s="10">
        <f>I483*PRODUCT($O$17:O$17)</f>
        <v>0</v>
      </c>
      <c r="P483" s="10">
        <f>J483*PRODUCT($O$17:P$17)</f>
        <v>0</v>
      </c>
      <c r="Q483" s="10">
        <f>K483*PRODUCT($O$17:Q$17)</f>
        <v>0</v>
      </c>
      <c r="R483" s="10">
        <f>L483*PRODUCT($O$17:R$17)</f>
        <v>0</v>
      </c>
      <c r="S483" s="10">
        <f>M483*PRODUCT($O$17:S$17)</f>
        <v>0</v>
      </c>
      <c r="T483" s="2"/>
      <c r="U483" s="10">
        <f t="shared" si="47"/>
        <v>9.8059938181100006E-3</v>
      </c>
      <c r="V483" s="10">
        <f t="shared" si="49"/>
        <v>9.8942477624729894E-3</v>
      </c>
      <c r="W483" s="10">
        <f t="shared" si="49"/>
        <v>9.9832959923352449E-3</v>
      </c>
      <c r="X483" s="10">
        <f t="shared" si="49"/>
        <v>1.007314565626626E-2</v>
      </c>
      <c r="Y483" s="10">
        <f t="shared" si="49"/>
        <v>1.0163803967172655E-2</v>
      </c>
    </row>
    <row r="484" spans="1:25" s="5" customFormat="1" x14ac:dyDescent="0.2">
      <c r="A484" s="2"/>
      <c r="B484" s="30">
        <f>'3) Input geactiveerde inflatie'!B471</f>
        <v>459</v>
      </c>
      <c r="C484" s="30">
        <f>'3) Input geactiveerde inflatie'!D471</f>
        <v>42761.519225855329</v>
      </c>
      <c r="D484" s="10">
        <f t="shared" si="48"/>
        <v>21380.759612927664</v>
      </c>
      <c r="E484" s="40">
        <f>'3) Input geactiveerde inflatie'!E471</f>
        <v>0</v>
      </c>
      <c r="F484" s="52">
        <f>'3) Input geactiveerde inflatie'!F471</f>
        <v>2011</v>
      </c>
      <c r="G484" s="2"/>
      <c r="H484" s="54"/>
      <c r="I484" s="10">
        <f>IF(AND($F484&gt;I$10,$E484&gt;0),$D484/$E484,IF(I$10=$F484,$D484-SUM($G484:G484),0))</f>
        <v>0</v>
      </c>
      <c r="J484" s="10">
        <f>IF(AND($F484&gt;J$10,$E484&gt;0),$D484/$E484,IF(J$10=$F484,$D484-SUM($G484:I484),0))</f>
        <v>0</v>
      </c>
      <c r="K484" s="10">
        <f>IF(AND($F484&gt;K$10,$E484&gt;0),$D484/$E484,IF(K$10=$F484,$D484-SUM($G484:J484),0))</f>
        <v>0</v>
      </c>
      <c r="L484" s="10">
        <f>IF(AND($F484&gt;L$10,$E484&gt;0),$D484/$E484,IF(L$10=$F484,$D484-SUM($G484:K484),0))</f>
        <v>0</v>
      </c>
      <c r="M484" s="10">
        <f>IF(AND($F484&gt;M$10,$E484&gt;0),$D484/$E484,IF(M$10=$F484,$D484-SUM($G484:L484),0))</f>
        <v>0</v>
      </c>
      <c r="N484" s="2"/>
      <c r="O484" s="10">
        <f>I484*PRODUCT($O$17:O$17)</f>
        <v>0</v>
      </c>
      <c r="P484" s="10">
        <f>J484*PRODUCT($O$17:P$17)</f>
        <v>0</v>
      </c>
      <c r="Q484" s="10">
        <f>K484*PRODUCT($O$17:Q$17)</f>
        <v>0</v>
      </c>
      <c r="R484" s="10">
        <f>L484*PRODUCT($O$17:R$17)</f>
        <v>0</v>
      </c>
      <c r="S484" s="10">
        <f>M484*PRODUCT($O$17:S$17)</f>
        <v>0</v>
      </c>
      <c r="T484" s="2"/>
      <c r="U484" s="10">
        <f t="shared" si="47"/>
        <v>21573.186449444012</v>
      </c>
      <c r="V484" s="10">
        <f t="shared" si="49"/>
        <v>21767.345127489007</v>
      </c>
      <c r="W484" s="10">
        <f t="shared" si="49"/>
        <v>21963.251233636405</v>
      </c>
      <c r="X484" s="10">
        <f t="shared" si="49"/>
        <v>22160.92049473913</v>
      </c>
      <c r="Y484" s="10">
        <f t="shared" si="49"/>
        <v>22360.36877919178</v>
      </c>
    </row>
    <row r="485" spans="1:25" s="5" customFormat="1" x14ac:dyDescent="0.2">
      <c r="A485" s="2"/>
      <c r="B485" s="30">
        <f>'3) Input geactiveerde inflatie'!B472</f>
        <v>460</v>
      </c>
      <c r="C485" s="30">
        <f>'3) Input geactiveerde inflatie'!D472</f>
        <v>7809930.710612148</v>
      </c>
      <c r="D485" s="10">
        <f t="shared" si="48"/>
        <v>3904965.355306074</v>
      </c>
      <c r="E485" s="40">
        <f>'3) Input geactiveerde inflatie'!E472</f>
        <v>31.5</v>
      </c>
      <c r="F485" s="52">
        <f>'3) Input geactiveerde inflatie'!F472</f>
        <v>2053</v>
      </c>
      <c r="G485" s="2"/>
      <c r="H485" s="54"/>
      <c r="I485" s="10">
        <f>IF(AND($F485&gt;I$10,$E485&gt;0),$D485/$E485,IF(I$10=$F485,$D485-SUM($G485:G485),0))</f>
        <v>123967.15413670076</v>
      </c>
      <c r="J485" s="10">
        <f>IF(AND($F485&gt;J$10,$E485&gt;0),$D485/$E485,IF(J$10=$F485,$D485-SUM($G485:I485),0))</f>
        <v>123967.15413670076</v>
      </c>
      <c r="K485" s="10">
        <f>IF(AND($F485&gt;K$10,$E485&gt;0),$D485/$E485,IF(K$10=$F485,$D485-SUM($G485:J485),0))</f>
        <v>123967.15413670076</v>
      </c>
      <c r="L485" s="10">
        <f>IF(AND($F485&gt;L$10,$E485&gt;0),$D485/$E485,IF(L$10=$F485,$D485-SUM($G485:K485),0))</f>
        <v>123967.15413670076</v>
      </c>
      <c r="M485" s="10">
        <f>IF(AND($F485&gt;M$10,$E485&gt;0),$D485/$E485,IF(M$10=$F485,$D485-SUM($G485:L485),0))</f>
        <v>123967.15413670076</v>
      </c>
      <c r="N485" s="2"/>
      <c r="O485" s="10">
        <f>I485*PRODUCT($O$17:O$17)</f>
        <v>125082.85852393105</v>
      </c>
      <c r="P485" s="10">
        <f>J485*PRODUCT($O$17:P$17)</f>
        <v>126208.60425064641</v>
      </c>
      <c r="Q485" s="10">
        <f>K485*PRODUCT($O$17:Q$17)</f>
        <v>127344.48168890222</v>
      </c>
      <c r="R485" s="10">
        <f>L485*PRODUCT($O$17:R$17)</f>
        <v>128490.58202410232</v>
      </c>
      <c r="S485" s="10">
        <f>M485*PRODUCT($O$17:S$17)</f>
        <v>129646.99726231923</v>
      </c>
      <c r="T485" s="2"/>
      <c r="U485" s="10">
        <f t="shared" si="47"/>
        <v>3815027.1849798975</v>
      </c>
      <c r="V485" s="10">
        <f t="shared" si="49"/>
        <v>3723153.8253940698</v>
      </c>
      <c r="W485" s="10">
        <f t="shared" si="49"/>
        <v>3629317.7281337138</v>
      </c>
      <c r="X485" s="10">
        <f t="shared" si="49"/>
        <v>3533491.0056628147</v>
      </c>
      <c r="Y485" s="10">
        <f t="shared" si="49"/>
        <v>3435645.4274514606</v>
      </c>
    </row>
    <row r="486" spans="1:25" s="5" customFormat="1" x14ac:dyDescent="0.2">
      <c r="A486" s="2"/>
      <c r="B486" s="30">
        <f>'3) Input geactiveerde inflatie'!B473</f>
        <v>461</v>
      </c>
      <c r="C486" s="30">
        <f>'3) Input geactiveerde inflatie'!D473</f>
        <v>5740152.979386745</v>
      </c>
      <c r="D486" s="10">
        <f t="shared" si="48"/>
        <v>2870076.4896933725</v>
      </c>
      <c r="E486" s="40">
        <f>'3) Input geactiveerde inflatie'!E473</f>
        <v>21.5</v>
      </c>
      <c r="F486" s="52">
        <f>'3) Input geactiveerde inflatie'!F473</f>
        <v>2043</v>
      </c>
      <c r="G486" s="2"/>
      <c r="H486" s="54"/>
      <c r="I486" s="10">
        <f>IF(AND($F486&gt;I$10,$E486&gt;0),$D486/$E486,IF(I$10=$F486,$D486-SUM($G486:G486),0))</f>
        <v>133491.92975318013</v>
      </c>
      <c r="J486" s="10">
        <f>IF(AND($F486&gt;J$10,$E486&gt;0),$D486/$E486,IF(J$10=$F486,$D486-SUM($G486:I486),0))</f>
        <v>133491.92975318013</v>
      </c>
      <c r="K486" s="10">
        <f>IF(AND($F486&gt;K$10,$E486&gt;0),$D486/$E486,IF(K$10=$F486,$D486-SUM($G486:J486),0))</f>
        <v>133491.92975318013</v>
      </c>
      <c r="L486" s="10">
        <f>IF(AND($F486&gt;L$10,$E486&gt;0),$D486/$E486,IF(L$10=$F486,$D486-SUM($G486:K486),0))</f>
        <v>133491.92975318013</v>
      </c>
      <c r="M486" s="10">
        <f>IF(AND($F486&gt;M$10,$E486&gt;0),$D486/$E486,IF(M$10=$F486,$D486-SUM($G486:L486),0))</f>
        <v>133491.92975318013</v>
      </c>
      <c r="N486" s="2"/>
      <c r="O486" s="10">
        <f>I486*PRODUCT($O$17:O$17)</f>
        <v>134693.35712095874</v>
      </c>
      <c r="P486" s="10">
        <f>J486*PRODUCT($O$17:P$17)</f>
        <v>135905.59733504735</v>
      </c>
      <c r="Q486" s="10">
        <f>K486*PRODUCT($O$17:Q$17)</f>
        <v>137128.74771106275</v>
      </c>
      <c r="R486" s="10">
        <f>L486*PRODUCT($O$17:R$17)</f>
        <v>138362.90644046231</v>
      </c>
      <c r="S486" s="10">
        <f>M486*PRODUCT($O$17:S$17)</f>
        <v>139608.17259842643</v>
      </c>
      <c r="T486" s="2"/>
      <c r="U486" s="10">
        <f t="shared" si="47"/>
        <v>2761213.8209796539</v>
      </c>
      <c r="V486" s="10">
        <f t="shared" si="49"/>
        <v>2650159.1480334229</v>
      </c>
      <c r="W486" s="10">
        <f t="shared" si="49"/>
        <v>2536881.8326546606</v>
      </c>
      <c r="X486" s="10">
        <f t="shared" si="49"/>
        <v>2421350.8627080899</v>
      </c>
      <c r="Y486" s="10">
        <f t="shared" si="49"/>
        <v>2303534.8478740361</v>
      </c>
    </row>
    <row r="487" spans="1:25" s="5" customFormat="1" x14ac:dyDescent="0.2">
      <c r="A487" s="2"/>
      <c r="B487" s="30">
        <f>'3) Input geactiveerde inflatie'!B474</f>
        <v>462</v>
      </c>
      <c r="C487" s="30">
        <f>'3) Input geactiveerde inflatie'!D474</f>
        <v>271444.99361755885</v>
      </c>
      <c r="D487" s="10">
        <f t="shared" si="48"/>
        <v>135722.49680877943</v>
      </c>
      <c r="E487" s="40">
        <f>'3) Input geactiveerde inflatie'!E474</f>
        <v>11.5</v>
      </c>
      <c r="F487" s="52">
        <f>'3) Input geactiveerde inflatie'!F474</f>
        <v>2033</v>
      </c>
      <c r="G487" s="2"/>
      <c r="H487" s="54"/>
      <c r="I487" s="10">
        <f>IF(AND($F487&gt;I$10,$E487&gt;0),$D487/$E487,IF(I$10=$F487,$D487-SUM($G487:G487),0))</f>
        <v>11801.95624424169</v>
      </c>
      <c r="J487" s="10">
        <f>IF(AND($F487&gt;J$10,$E487&gt;0),$D487/$E487,IF(J$10=$F487,$D487-SUM($G487:I487),0))</f>
        <v>11801.95624424169</v>
      </c>
      <c r="K487" s="10">
        <f>IF(AND($F487&gt;K$10,$E487&gt;0),$D487/$E487,IF(K$10=$F487,$D487-SUM($G487:J487),0))</f>
        <v>11801.95624424169</v>
      </c>
      <c r="L487" s="10">
        <f>IF(AND($F487&gt;L$10,$E487&gt;0),$D487/$E487,IF(L$10=$F487,$D487-SUM($G487:K487),0))</f>
        <v>11801.95624424169</v>
      </c>
      <c r="M487" s="10">
        <f>IF(AND($F487&gt;M$10,$E487&gt;0),$D487/$E487,IF(M$10=$F487,$D487-SUM($G487:L487),0))</f>
        <v>11801.95624424169</v>
      </c>
      <c r="N487" s="2"/>
      <c r="O487" s="10">
        <f>I487*PRODUCT($O$17:O$17)</f>
        <v>11908.173850439864</v>
      </c>
      <c r="P487" s="10">
        <f>J487*PRODUCT($O$17:P$17)</f>
        <v>12015.347415093822</v>
      </c>
      <c r="Q487" s="10">
        <f>K487*PRODUCT($O$17:Q$17)</f>
        <v>12123.485541829663</v>
      </c>
      <c r="R487" s="10">
        <f>L487*PRODUCT($O$17:R$17)</f>
        <v>12232.596911706129</v>
      </c>
      <c r="S487" s="10">
        <f>M487*PRODUCT($O$17:S$17)</f>
        <v>12342.690283911483</v>
      </c>
      <c r="T487" s="2"/>
      <c r="U487" s="10">
        <f t="shared" si="47"/>
        <v>125035.82542961856</v>
      </c>
      <c r="V487" s="10">
        <f t="shared" si="49"/>
        <v>114145.80044339129</v>
      </c>
      <c r="W487" s="10">
        <f t="shared" si="49"/>
        <v>103049.62710555214</v>
      </c>
      <c r="X487" s="10">
        <f t="shared" si="49"/>
        <v>91744.476837795955</v>
      </c>
      <c r="Y487" s="10">
        <f t="shared" si="49"/>
        <v>80227.486845424632</v>
      </c>
    </row>
    <row r="488" spans="1:25" s="5" customFormat="1" x14ac:dyDescent="0.2">
      <c r="A488" s="2"/>
      <c r="B488" s="30">
        <f>'3) Input geactiveerde inflatie'!B475</f>
        <v>463</v>
      </c>
      <c r="C488" s="30">
        <f>'3) Input geactiveerde inflatie'!D475</f>
        <v>241783.30473651737</v>
      </c>
      <c r="D488" s="10">
        <f t="shared" si="48"/>
        <v>120891.65236825868</v>
      </c>
      <c r="E488" s="40">
        <f>'3) Input geactiveerde inflatie'!E475</f>
        <v>6.5</v>
      </c>
      <c r="F488" s="52">
        <f>'3) Input geactiveerde inflatie'!F475</f>
        <v>2028</v>
      </c>
      <c r="G488" s="2"/>
      <c r="H488" s="54"/>
      <c r="I488" s="10">
        <f>IF(AND($F488&gt;I$10,$E488&gt;0),$D488/$E488,IF(I$10=$F488,$D488-SUM($G488:G488),0))</f>
        <v>18598.715748962873</v>
      </c>
      <c r="J488" s="10">
        <f>IF(AND($F488&gt;J$10,$E488&gt;0),$D488/$E488,IF(J$10=$F488,$D488-SUM($G488:I488),0))</f>
        <v>18598.715748962873</v>
      </c>
      <c r="K488" s="10">
        <f>IF(AND($F488&gt;K$10,$E488&gt;0),$D488/$E488,IF(K$10=$F488,$D488-SUM($G488:J488),0))</f>
        <v>18598.715748962873</v>
      </c>
      <c r="L488" s="10">
        <f>IF(AND($F488&gt;L$10,$E488&gt;0),$D488/$E488,IF(L$10=$F488,$D488-SUM($G488:K488),0))</f>
        <v>18598.715748962873</v>
      </c>
      <c r="M488" s="10">
        <f>IF(AND($F488&gt;M$10,$E488&gt;0),$D488/$E488,IF(M$10=$F488,$D488-SUM($G488:L488),0))</f>
        <v>18598.715748962873</v>
      </c>
      <c r="N488" s="2"/>
      <c r="O488" s="10">
        <f>I488*PRODUCT($O$17:O$17)</f>
        <v>18766.104190703536</v>
      </c>
      <c r="P488" s="10">
        <f>J488*PRODUCT($O$17:P$17)</f>
        <v>18934.999128419866</v>
      </c>
      <c r="Q488" s="10">
        <f>K488*PRODUCT($O$17:Q$17)</f>
        <v>19105.414120575642</v>
      </c>
      <c r="R488" s="10">
        <f>L488*PRODUCT($O$17:R$17)</f>
        <v>19277.362847660821</v>
      </c>
      <c r="S488" s="10">
        <f>M488*PRODUCT($O$17:S$17)</f>
        <v>19450.859113289767</v>
      </c>
      <c r="T488" s="2"/>
      <c r="U488" s="10">
        <f t="shared" si="47"/>
        <v>103213.57304886947</v>
      </c>
      <c r="V488" s="10">
        <f t="shared" si="49"/>
        <v>85207.496077889416</v>
      </c>
      <c r="W488" s="10">
        <f t="shared" si="49"/>
        <v>66868.949422014761</v>
      </c>
      <c r="X488" s="10">
        <f t="shared" si="49"/>
        <v>48193.407119152071</v>
      </c>
      <c r="Y488" s="10">
        <f t="shared" si="49"/>
        <v>29176.288669934667</v>
      </c>
    </row>
    <row r="489" spans="1:25" s="5" customFormat="1" x14ac:dyDescent="0.2">
      <c r="A489" s="2"/>
      <c r="B489" s="30">
        <f>'3) Input geactiveerde inflatie'!B476</f>
        <v>464</v>
      </c>
      <c r="C489" s="30">
        <f>'3) Input geactiveerde inflatie'!D476</f>
        <v>8.5981165312652329E-11</v>
      </c>
      <c r="D489" s="10">
        <f t="shared" si="48"/>
        <v>4.2990582656326165E-11</v>
      </c>
      <c r="E489" s="40">
        <f>'3) Input geactiveerde inflatie'!E476</f>
        <v>0</v>
      </c>
      <c r="F489" s="52">
        <f>'3) Input geactiveerde inflatie'!F476</f>
        <v>2013</v>
      </c>
      <c r="G489" s="2"/>
      <c r="H489" s="54"/>
      <c r="I489" s="10">
        <f>IF(AND($F489&gt;I$10,$E489&gt;0),$D489/$E489,IF(I$10=$F489,$D489-SUM($G489:G489),0))</f>
        <v>0</v>
      </c>
      <c r="J489" s="10">
        <f>IF(AND($F489&gt;J$10,$E489&gt;0),$D489/$E489,IF(J$10=$F489,$D489-SUM($G489:I489),0))</f>
        <v>0</v>
      </c>
      <c r="K489" s="10">
        <f>IF(AND($F489&gt;K$10,$E489&gt;0),$D489/$E489,IF(K$10=$F489,$D489-SUM($G489:J489),0))</f>
        <v>0</v>
      </c>
      <c r="L489" s="10">
        <f>IF(AND($F489&gt;L$10,$E489&gt;0),$D489/$E489,IF(L$10=$F489,$D489-SUM($G489:K489),0))</f>
        <v>0</v>
      </c>
      <c r="M489" s="10">
        <f>IF(AND($F489&gt;M$10,$E489&gt;0),$D489/$E489,IF(M$10=$F489,$D489-SUM($G489:L489),0))</f>
        <v>0</v>
      </c>
      <c r="N489" s="2"/>
      <c r="O489" s="10">
        <f>I489*PRODUCT($O$17:O$17)</f>
        <v>0</v>
      </c>
      <c r="P489" s="10">
        <f>J489*PRODUCT($O$17:P$17)</f>
        <v>0</v>
      </c>
      <c r="Q489" s="10">
        <f>K489*PRODUCT($O$17:Q$17)</f>
        <v>0</v>
      </c>
      <c r="R489" s="10">
        <f>L489*PRODUCT($O$17:R$17)</f>
        <v>0</v>
      </c>
      <c r="S489" s="10">
        <f>M489*PRODUCT($O$17:S$17)</f>
        <v>0</v>
      </c>
      <c r="T489" s="2"/>
      <c r="U489" s="10">
        <f t="shared" si="47"/>
        <v>4.3377497900233093E-11</v>
      </c>
      <c r="V489" s="10">
        <f t="shared" si="49"/>
        <v>4.3767895381335188E-11</v>
      </c>
      <c r="W489" s="10">
        <f t="shared" si="49"/>
        <v>4.4161806439767201E-11</v>
      </c>
      <c r="X489" s="10">
        <f t="shared" si="49"/>
        <v>4.4559262697725101E-11</v>
      </c>
      <c r="Y489" s="10">
        <f t="shared" si="49"/>
        <v>4.4960296062004621E-11</v>
      </c>
    </row>
    <row r="490" spans="1:25" s="5" customFormat="1" x14ac:dyDescent="0.2">
      <c r="A490" s="2"/>
      <c r="B490" s="30">
        <f>'3) Input geactiveerde inflatie'!B477</f>
        <v>465</v>
      </c>
      <c r="C490" s="30">
        <f>'3) Input geactiveerde inflatie'!D477</f>
        <v>-3.2688864661331131E-10</v>
      </c>
      <c r="D490" s="10">
        <f t="shared" si="48"/>
        <v>-1.6344432330665565E-10</v>
      </c>
      <c r="E490" s="40">
        <f>'3) Input geactiveerde inflatie'!E477</f>
        <v>0</v>
      </c>
      <c r="F490" s="52">
        <f>'3) Input geactiveerde inflatie'!F477</f>
        <v>2011</v>
      </c>
      <c r="G490" s="2"/>
      <c r="H490" s="54"/>
      <c r="I490" s="10">
        <f>IF(AND($F490&gt;I$10,$E490&gt;0),$D490/$E490,IF(I$10=$F490,$D490-SUM($G490:G490),0))</f>
        <v>0</v>
      </c>
      <c r="J490" s="10">
        <f>IF(AND($F490&gt;J$10,$E490&gt;0),$D490/$E490,IF(J$10=$F490,$D490-SUM($G490:I490),0))</f>
        <v>0</v>
      </c>
      <c r="K490" s="10">
        <f>IF(AND($F490&gt;K$10,$E490&gt;0),$D490/$E490,IF(K$10=$F490,$D490-SUM($G490:J490),0))</f>
        <v>0</v>
      </c>
      <c r="L490" s="10">
        <f>IF(AND($F490&gt;L$10,$E490&gt;0),$D490/$E490,IF(L$10=$F490,$D490-SUM($G490:K490),0))</f>
        <v>0</v>
      </c>
      <c r="M490" s="10">
        <f>IF(AND($F490&gt;M$10,$E490&gt;0),$D490/$E490,IF(M$10=$F490,$D490-SUM($G490:L490),0))</f>
        <v>0</v>
      </c>
      <c r="N490" s="2"/>
      <c r="O490" s="10">
        <f>I490*PRODUCT($O$17:O$17)</f>
        <v>0</v>
      </c>
      <c r="P490" s="10">
        <f>J490*PRODUCT($O$17:P$17)</f>
        <v>0</v>
      </c>
      <c r="Q490" s="10">
        <f>K490*PRODUCT($O$17:Q$17)</f>
        <v>0</v>
      </c>
      <c r="R490" s="10">
        <f>L490*PRODUCT($O$17:R$17)</f>
        <v>0</v>
      </c>
      <c r="S490" s="10">
        <f>M490*PRODUCT($O$17:S$17)</f>
        <v>0</v>
      </c>
      <c r="T490" s="2"/>
      <c r="U490" s="10">
        <f t="shared" si="47"/>
        <v>-1.6491532221641553E-10</v>
      </c>
      <c r="V490" s="10">
        <f t="shared" si="49"/>
        <v>-1.6639956011636326E-10</v>
      </c>
      <c r="W490" s="10">
        <f t="shared" si="49"/>
        <v>-1.6789715615741053E-10</v>
      </c>
      <c r="X490" s="10">
        <f t="shared" si="49"/>
        <v>-1.6940823056282719E-10</v>
      </c>
      <c r="Y490" s="10">
        <f t="shared" si="49"/>
        <v>-1.7093290463789263E-10</v>
      </c>
    </row>
    <row r="491" spans="1:25" s="5" customFormat="1" x14ac:dyDescent="0.2">
      <c r="A491" s="2"/>
      <c r="B491" s="30">
        <f>'3) Input geactiveerde inflatie'!B478</f>
        <v>466</v>
      </c>
      <c r="C491" s="30">
        <f>'3) Input geactiveerde inflatie'!D478</f>
        <v>10473609.229807358</v>
      </c>
      <c r="D491" s="10">
        <f t="shared" si="48"/>
        <v>5236804.6149036791</v>
      </c>
      <c r="E491" s="40">
        <f>'3) Input geactiveerde inflatie'!E478</f>
        <v>32.5</v>
      </c>
      <c r="F491" s="52">
        <f>'3) Input geactiveerde inflatie'!F478</f>
        <v>2054</v>
      </c>
      <c r="G491" s="2"/>
      <c r="H491" s="54"/>
      <c r="I491" s="10">
        <f>IF(AND($F491&gt;I$10,$E491&gt;0),$D491/$E491,IF(I$10=$F491,$D491-SUM($G491:G491),0))</f>
        <v>161132.44968934398</v>
      </c>
      <c r="J491" s="10">
        <f>IF(AND($F491&gt;J$10,$E491&gt;0),$D491/$E491,IF(J$10=$F491,$D491-SUM($G491:I491),0))</f>
        <v>161132.44968934398</v>
      </c>
      <c r="K491" s="10">
        <f>IF(AND($F491&gt;K$10,$E491&gt;0),$D491/$E491,IF(K$10=$F491,$D491-SUM($G491:J491),0))</f>
        <v>161132.44968934398</v>
      </c>
      <c r="L491" s="10">
        <f>IF(AND($F491&gt;L$10,$E491&gt;0),$D491/$E491,IF(L$10=$F491,$D491-SUM($G491:K491),0))</f>
        <v>161132.44968934398</v>
      </c>
      <c r="M491" s="10">
        <f>IF(AND($F491&gt;M$10,$E491&gt;0),$D491/$E491,IF(M$10=$F491,$D491-SUM($G491:L491),0))</f>
        <v>161132.44968934398</v>
      </c>
      <c r="N491" s="2"/>
      <c r="O491" s="10">
        <f>I491*PRODUCT($O$17:O$17)</f>
        <v>162582.64173654804</v>
      </c>
      <c r="P491" s="10">
        <f>J491*PRODUCT($O$17:P$17)</f>
        <v>164045.88551217699</v>
      </c>
      <c r="Q491" s="10">
        <f>K491*PRODUCT($O$17:Q$17)</f>
        <v>165522.29848178654</v>
      </c>
      <c r="R491" s="10">
        <f>L491*PRODUCT($O$17:R$17)</f>
        <v>167011.99916812259</v>
      </c>
      <c r="S491" s="10">
        <f>M491*PRODUCT($O$17:S$17)</f>
        <v>168515.10716063567</v>
      </c>
      <c r="T491" s="2"/>
      <c r="U491" s="10">
        <f t="shared" si="47"/>
        <v>5121353.2147012632</v>
      </c>
      <c r="V491" s="10">
        <f t="shared" ref="V491:Y506" si="50">U491*P$17-P491</f>
        <v>5003399.5081213973</v>
      </c>
      <c r="W491" s="10">
        <f t="shared" si="50"/>
        <v>4882907.8052127026</v>
      </c>
      <c r="X491" s="10">
        <f t="shared" si="50"/>
        <v>4759841.9762914944</v>
      </c>
      <c r="Y491" s="10">
        <f t="shared" si="50"/>
        <v>4634165.4469174817</v>
      </c>
    </row>
    <row r="492" spans="1:25" s="5" customFormat="1" x14ac:dyDescent="0.2">
      <c r="A492" s="2"/>
      <c r="B492" s="30">
        <f>'3) Input geactiveerde inflatie'!B479</f>
        <v>467</v>
      </c>
      <c r="C492" s="30">
        <f>'3) Input geactiveerde inflatie'!D479</f>
        <v>2801602.7237089016</v>
      </c>
      <c r="D492" s="10">
        <f t="shared" si="48"/>
        <v>1400801.3618544508</v>
      </c>
      <c r="E492" s="40">
        <f>'3) Input geactiveerde inflatie'!E479</f>
        <v>22.5</v>
      </c>
      <c r="F492" s="52">
        <f>'3) Input geactiveerde inflatie'!F479</f>
        <v>2044</v>
      </c>
      <c r="G492" s="2"/>
      <c r="H492" s="54"/>
      <c r="I492" s="10">
        <f>IF(AND($F492&gt;I$10,$E492&gt;0),$D492/$E492,IF(I$10=$F492,$D492-SUM($G492:G492),0))</f>
        <v>62257.838304642253</v>
      </c>
      <c r="J492" s="10">
        <f>IF(AND($F492&gt;J$10,$E492&gt;0),$D492/$E492,IF(J$10=$F492,$D492-SUM($G492:I492),0))</f>
        <v>62257.838304642253</v>
      </c>
      <c r="K492" s="10">
        <f>IF(AND($F492&gt;K$10,$E492&gt;0),$D492/$E492,IF(K$10=$F492,$D492-SUM($G492:J492),0))</f>
        <v>62257.838304642253</v>
      </c>
      <c r="L492" s="10">
        <f>IF(AND($F492&gt;L$10,$E492&gt;0),$D492/$E492,IF(L$10=$F492,$D492-SUM($G492:K492),0))</f>
        <v>62257.838304642253</v>
      </c>
      <c r="M492" s="10">
        <f>IF(AND($F492&gt;M$10,$E492&gt;0),$D492/$E492,IF(M$10=$F492,$D492-SUM($G492:L492),0))</f>
        <v>62257.838304642253</v>
      </c>
      <c r="N492" s="2"/>
      <c r="O492" s="10">
        <f>I492*PRODUCT($O$17:O$17)</f>
        <v>62818.158849384025</v>
      </c>
      <c r="P492" s="10">
        <f>J492*PRODUCT($O$17:P$17)</f>
        <v>63383.522279028475</v>
      </c>
      <c r="Q492" s="10">
        <f>K492*PRODUCT($O$17:Q$17)</f>
        <v>63953.973979539718</v>
      </c>
      <c r="R492" s="10">
        <f>L492*PRODUCT($O$17:R$17)</f>
        <v>64529.559745355567</v>
      </c>
      <c r="S492" s="10">
        <f>M492*PRODUCT($O$17:S$17)</f>
        <v>65110.325783063767</v>
      </c>
      <c r="T492" s="2"/>
      <c r="U492" s="10">
        <f t="shared" si="47"/>
        <v>1350590.4152617569</v>
      </c>
      <c r="V492" s="10">
        <f t="shared" si="50"/>
        <v>1299362.206720084</v>
      </c>
      <c r="W492" s="10">
        <f t="shared" si="50"/>
        <v>1247102.4926010249</v>
      </c>
      <c r="X492" s="10">
        <f t="shared" si="50"/>
        <v>1193796.8552890786</v>
      </c>
      <c r="Y492" s="10">
        <f t="shared" si="50"/>
        <v>1139430.7012036166</v>
      </c>
    </row>
    <row r="493" spans="1:25" s="5" customFormat="1" x14ac:dyDescent="0.2">
      <c r="A493" s="2"/>
      <c r="B493" s="30">
        <f>'3) Input geactiveerde inflatie'!B480</f>
        <v>468</v>
      </c>
      <c r="C493" s="30">
        <f>'3) Input geactiveerde inflatie'!D480</f>
        <v>1319.6892518779232</v>
      </c>
      <c r="D493" s="10">
        <f t="shared" si="48"/>
        <v>659.8446259389616</v>
      </c>
      <c r="E493" s="40">
        <f>'3) Input geactiveerde inflatie'!E480</f>
        <v>12.5</v>
      </c>
      <c r="F493" s="52">
        <f>'3) Input geactiveerde inflatie'!F480</f>
        <v>2034</v>
      </c>
      <c r="G493" s="2"/>
      <c r="H493" s="54"/>
      <c r="I493" s="10">
        <f>IF(AND($F493&gt;I$10,$E493&gt;0),$D493/$E493,IF(I$10=$F493,$D493-SUM($G493:G493),0))</f>
        <v>52.787570075116925</v>
      </c>
      <c r="J493" s="10">
        <f>IF(AND($F493&gt;J$10,$E493&gt;0),$D493/$E493,IF(J$10=$F493,$D493-SUM($G493:I493),0))</f>
        <v>52.787570075116925</v>
      </c>
      <c r="K493" s="10">
        <f>IF(AND($F493&gt;K$10,$E493&gt;0),$D493/$E493,IF(K$10=$F493,$D493-SUM($G493:J493),0))</f>
        <v>52.787570075116925</v>
      </c>
      <c r="L493" s="10">
        <f>IF(AND($F493&gt;L$10,$E493&gt;0),$D493/$E493,IF(L$10=$F493,$D493-SUM($G493:K493),0))</f>
        <v>52.787570075116925</v>
      </c>
      <c r="M493" s="10">
        <f>IF(AND($F493&gt;M$10,$E493&gt;0),$D493/$E493,IF(M$10=$F493,$D493-SUM($G493:L493),0))</f>
        <v>52.787570075116925</v>
      </c>
      <c r="N493" s="2"/>
      <c r="O493" s="10">
        <f>I493*PRODUCT($O$17:O$17)</f>
        <v>53.262658205792974</v>
      </c>
      <c r="P493" s="10">
        <f>J493*PRODUCT($O$17:P$17)</f>
        <v>53.7420221296451</v>
      </c>
      <c r="Q493" s="10">
        <f>K493*PRODUCT($O$17:Q$17)</f>
        <v>54.225700328811897</v>
      </c>
      <c r="R493" s="10">
        <f>L493*PRODUCT($O$17:R$17)</f>
        <v>54.713731631771196</v>
      </c>
      <c r="S493" s="10">
        <f>M493*PRODUCT($O$17:S$17)</f>
        <v>55.206155216457134</v>
      </c>
      <c r="T493" s="2"/>
      <c r="U493" s="10">
        <f t="shared" si="47"/>
        <v>612.52056936661927</v>
      </c>
      <c r="V493" s="10">
        <f t="shared" si="50"/>
        <v>564.29123236127373</v>
      </c>
      <c r="W493" s="10">
        <f t="shared" si="50"/>
        <v>515.14415312371329</v>
      </c>
      <c r="X493" s="10">
        <f t="shared" si="50"/>
        <v>465.06671887005541</v>
      </c>
      <c r="Y493" s="10">
        <f t="shared" si="50"/>
        <v>414.0461641234287</v>
      </c>
    </row>
    <row r="494" spans="1:25" s="5" customFormat="1" x14ac:dyDescent="0.2">
      <c r="A494" s="2"/>
      <c r="B494" s="30">
        <f>'3) Input geactiveerde inflatie'!B481</f>
        <v>469</v>
      </c>
      <c r="C494" s="30">
        <f>'3) Input geactiveerde inflatie'!D481</f>
        <v>590670.31606057007</v>
      </c>
      <c r="D494" s="10">
        <f t="shared" si="48"/>
        <v>295335.15803028503</v>
      </c>
      <c r="E494" s="40">
        <f>'3) Input geactiveerde inflatie'!E481</f>
        <v>7.5</v>
      </c>
      <c r="F494" s="52">
        <f>'3) Input geactiveerde inflatie'!F481</f>
        <v>2029</v>
      </c>
      <c r="G494" s="2"/>
      <c r="H494" s="54"/>
      <c r="I494" s="10">
        <f>IF(AND($F494&gt;I$10,$E494&gt;0),$D494/$E494,IF(I$10=$F494,$D494-SUM($G494:G494),0))</f>
        <v>39378.021070704672</v>
      </c>
      <c r="J494" s="10">
        <f>IF(AND($F494&gt;J$10,$E494&gt;0),$D494/$E494,IF(J$10=$F494,$D494-SUM($G494:I494),0))</f>
        <v>39378.021070704672</v>
      </c>
      <c r="K494" s="10">
        <f>IF(AND($F494&gt;K$10,$E494&gt;0),$D494/$E494,IF(K$10=$F494,$D494-SUM($G494:J494),0))</f>
        <v>39378.021070704672</v>
      </c>
      <c r="L494" s="10">
        <f>IF(AND($F494&gt;L$10,$E494&gt;0),$D494/$E494,IF(L$10=$F494,$D494-SUM($G494:K494),0))</f>
        <v>39378.021070704672</v>
      </c>
      <c r="M494" s="10">
        <f>IF(AND($F494&gt;M$10,$E494&gt;0),$D494/$E494,IF(M$10=$F494,$D494-SUM($G494:L494),0))</f>
        <v>39378.021070704672</v>
      </c>
      <c r="N494" s="2"/>
      <c r="O494" s="10">
        <f>I494*PRODUCT($O$17:O$17)</f>
        <v>39732.423260341013</v>
      </c>
      <c r="P494" s="10">
        <f>J494*PRODUCT($O$17:P$17)</f>
        <v>40090.015069684072</v>
      </c>
      <c r="Q494" s="10">
        <f>K494*PRODUCT($O$17:Q$17)</f>
        <v>40450.825205311223</v>
      </c>
      <c r="R494" s="10">
        <f>L494*PRODUCT($O$17:R$17)</f>
        <v>40814.882632159017</v>
      </c>
      <c r="S494" s="10">
        <f>M494*PRODUCT($O$17:S$17)</f>
        <v>41182.216575848448</v>
      </c>
      <c r="T494" s="2"/>
      <c r="U494" s="10">
        <f t="shared" si="47"/>
        <v>258260.75119221656</v>
      </c>
      <c r="V494" s="10">
        <f t="shared" si="50"/>
        <v>220495.0828832624</v>
      </c>
      <c r="W494" s="10">
        <f t="shared" si="50"/>
        <v>182028.71342390054</v>
      </c>
      <c r="X494" s="10">
        <f t="shared" si="50"/>
        <v>142852.0892125566</v>
      </c>
      <c r="Y494" s="10">
        <f t="shared" si="50"/>
        <v>102955.54143962114</v>
      </c>
    </row>
    <row r="495" spans="1:25" s="5" customFormat="1" x14ac:dyDescent="0.2">
      <c r="A495" s="2"/>
      <c r="B495" s="30">
        <f>'3) Input geactiveerde inflatie'!B482</f>
        <v>470</v>
      </c>
      <c r="C495" s="30">
        <f>'3) Input geactiveerde inflatie'!D482</f>
        <v>1.5219071435852642E-10</v>
      </c>
      <c r="D495" s="10">
        <f t="shared" si="48"/>
        <v>7.6095357179263212E-11</v>
      </c>
      <c r="E495" s="40">
        <f>'3) Input geactiveerde inflatie'!E482</f>
        <v>0</v>
      </c>
      <c r="F495" s="52">
        <f>'3) Input geactiveerde inflatie'!F482</f>
        <v>2014</v>
      </c>
      <c r="G495" s="2"/>
      <c r="H495" s="54"/>
      <c r="I495" s="10">
        <f>IF(AND($F495&gt;I$10,$E495&gt;0),$D495/$E495,IF(I$10=$F495,$D495-SUM($G495:G495),0))</f>
        <v>0</v>
      </c>
      <c r="J495" s="10">
        <f>IF(AND($F495&gt;J$10,$E495&gt;0),$D495/$E495,IF(J$10=$F495,$D495-SUM($G495:I495),0))</f>
        <v>0</v>
      </c>
      <c r="K495" s="10">
        <f>IF(AND($F495&gt;K$10,$E495&gt;0),$D495/$E495,IF(K$10=$F495,$D495-SUM($G495:J495),0))</f>
        <v>0</v>
      </c>
      <c r="L495" s="10">
        <f>IF(AND($F495&gt;L$10,$E495&gt;0),$D495/$E495,IF(L$10=$F495,$D495-SUM($G495:K495),0))</f>
        <v>0</v>
      </c>
      <c r="M495" s="10">
        <f>IF(AND($F495&gt;M$10,$E495&gt;0),$D495/$E495,IF(M$10=$F495,$D495-SUM($G495:L495),0))</f>
        <v>0</v>
      </c>
      <c r="N495" s="2"/>
      <c r="O495" s="10">
        <f>I495*PRODUCT($O$17:O$17)</f>
        <v>0</v>
      </c>
      <c r="P495" s="10">
        <f>J495*PRODUCT($O$17:P$17)</f>
        <v>0</v>
      </c>
      <c r="Q495" s="10">
        <f>K495*PRODUCT($O$17:Q$17)</f>
        <v>0</v>
      </c>
      <c r="R495" s="10">
        <f>L495*PRODUCT($O$17:R$17)</f>
        <v>0</v>
      </c>
      <c r="S495" s="10">
        <f>M495*PRODUCT($O$17:S$17)</f>
        <v>0</v>
      </c>
      <c r="T495" s="2"/>
      <c r="U495" s="10">
        <f t="shared" si="47"/>
        <v>7.678021539387657E-11</v>
      </c>
      <c r="V495" s="10">
        <f t="shared" si="50"/>
        <v>7.7471237332421453E-11</v>
      </c>
      <c r="W495" s="10">
        <f t="shared" si="50"/>
        <v>7.816847846841324E-11</v>
      </c>
      <c r="X495" s="10">
        <f t="shared" si="50"/>
        <v>7.8871994774628945E-11</v>
      </c>
      <c r="Y495" s="10">
        <f t="shared" si="50"/>
        <v>7.9581842727600592E-11</v>
      </c>
    </row>
    <row r="496" spans="1:25" s="5" customFormat="1" x14ac:dyDescent="0.2">
      <c r="A496" s="2"/>
      <c r="B496" s="30">
        <f>'3) Input geactiveerde inflatie'!B483</f>
        <v>471</v>
      </c>
      <c r="C496" s="30">
        <f>'3) Input geactiveerde inflatie'!D483</f>
        <v>4.5753148212457432E-10</v>
      </c>
      <c r="D496" s="10">
        <f t="shared" si="48"/>
        <v>2.2876574106228716E-10</v>
      </c>
      <c r="E496" s="40">
        <f>'3) Input geactiveerde inflatie'!E483</f>
        <v>0</v>
      </c>
      <c r="F496" s="52">
        <f>'3) Input geactiveerde inflatie'!F483</f>
        <v>2011</v>
      </c>
      <c r="G496" s="2"/>
      <c r="H496" s="54"/>
      <c r="I496" s="10">
        <f>IF(AND($F496&gt;I$10,$E496&gt;0),$D496/$E496,IF(I$10=$F496,$D496-SUM($G496:G496),0))</f>
        <v>0</v>
      </c>
      <c r="J496" s="10">
        <f>IF(AND($F496&gt;J$10,$E496&gt;0),$D496/$E496,IF(J$10=$F496,$D496-SUM($G496:I496),0))</f>
        <v>0</v>
      </c>
      <c r="K496" s="10">
        <f>IF(AND($F496&gt;K$10,$E496&gt;0),$D496/$E496,IF(K$10=$F496,$D496-SUM($G496:J496),0))</f>
        <v>0</v>
      </c>
      <c r="L496" s="10">
        <f>IF(AND($F496&gt;L$10,$E496&gt;0),$D496/$E496,IF(L$10=$F496,$D496-SUM($G496:K496),0))</f>
        <v>0</v>
      </c>
      <c r="M496" s="10">
        <f>IF(AND($F496&gt;M$10,$E496&gt;0),$D496/$E496,IF(M$10=$F496,$D496-SUM($G496:L496),0))</f>
        <v>0</v>
      </c>
      <c r="N496" s="2"/>
      <c r="O496" s="10">
        <f>I496*PRODUCT($O$17:O$17)</f>
        <v>0</v>
      </c>
      <c r="P496" s="10">
        <f>J496*PRODUCT($O$17:P$17)</f>
        <v>0</v>
      </c>
      <c r="Q496" s="10">
        <f>K496*PRODUCT($O$17:Q$17)</f>
        <v>0</v>
      </c>
      <c r="R496" s="10">
        <f>L496*PRODUCT($O$17:R$17)</f>
        <v>0</v>
      </c>
      <c r="S496" s="10">
        <f>M496*PRODUCT($O$17:S$17)</f>
        <v>0</v>
      </c>
      <c r="T496" s="2"/>
      <c r="U496" s="10">
        <f t="shared" si="47"/>
        <v>2.3082463273184771E-10</v>
      </c>
      <c r="V496" s="10">
        <f t="shared" si="50"/>
        <v>2.329020544264343E-10</v>
      </c>
      <c r="W496" s="10">
        <f t="shared" si="50"/>
        <v>2.3499817291627217E-10</v>
      </c>
      <c r="X496" s="10">
        <f t="shared" si="50"/>
        <v>2.3711315647251861E-10</v>
      </c>
      <c r="Y496" s="10">
        <f t="shared" si="50"/>
        <v>2.3924717488077128E-10</v>
      </c>
    </row>
    <row r="497" spans="1:25" s="5" customFormat="1" x14ac:dyDescent="0.2">
      <c r="A497" s="2"/>
      <c r="B497" s="30">
        <f>'3) Input geactiveerde inflatie'!B484</f>
        <v>472</v>
      </c>
      <c r="C497" s="30">
        <f>'3) Input geactiveerde inflatie'!D484</f>
        <v>6143967.4999504238</v>
      </c>
      <c r="D497" s="10">
        <f t="shared" si="48"/>
        <v>3071983.7499752119</v>
      </c>
      <c r="E497" s="40">
        <f>'3) Input geactiveerde inflatie'!E484</f>
        <v>33.5</v>
      </c>
      <c r="F497" s="52">
        <f>'3) Input geactiveerde inflatie'!F484</f>
        <v>2055</v>
      </c>
      <c r="G497" s="2"/>
      <c r="H497" s="54"/>
      <c r="I497" s="10">
        <f>IF(AND($F497&gt;I$10,$E497&gt;0),$D497/$E497,IF(I$10=$F497,$D497-SUM($G497:G497),0))</f>
        <v>91701.007461946618</v>
      </c>
      <c r="J497" s="10">
        <f>IF(AND($F497&gt;J$10,$E497&gt;0),$D497/$E497,IF(J$10=$F497,$D497-SUM($G497:I497),0))</f>
        <v>91701.007461946618</v>
      </c>
      <c r="K497" s="10">
        <f>IF(AND($F497&gt;K$10,$E497&gt;0),$D497/$E497,IF(K$10=$F497,$D497-SUM($G497:J497),0))</f>
        <v>91701.007461946618</v>
      </c>
      <c r="L497" s="10">
        <f>IF(AND($F497&gt;L$10,$E497&gt;0),$D497/$E497,IF(L$10=$F497,$D497-SUM($G497:K497),0))</f>
        <v>91701.007461946618</v>
      </c>
      <c r="M497" s="10">
        <f>IF(AND($F497&gt;M$10,$E497&gt;0),$D497/$E497,IF(M$10=$F497,$D497-SUM($G497:L497),0))</f>
        <v>91701.007461946618</v>
      </c>
      <c r="N497" s="2"/>
      <c r="O497" s="10">
        <f>I497*PRODUCT($O$17:O$17)</f>
        <v>92526.316529104122</v>
      </c>
      <c r="P497" s="10">
        <f>J497*PRODUCT($O$17:P$17)</f>
        <v>93359.053377866061</v>
      </c>
      <c r="Q497" s="10">
        <f>K497*PRODUCT($O$17:Q$17)</f>
        <v>94199.284858266838</v>
      </c>
      <c r="R497" s="10">
        <f>L497*PRODUCT($O$17:R$17)</f>
        <v>95047.078421991217</v>
      </c>
      <c r="S497" s="10">
        <f>M497*PRODUCT($O$17:S$17)</f>
        <v>95902.502127789136</v>
      </c>
      <c r="T497" s="2"/>
      <c r="U497" s="10">
        <f t="shared" si="47"/>
        <v>3007105.2871958846</v>
      </c>
      <c r="V497" s="10">
        <f t="shared" si="50"/>
        <v>2940810.181402781</v>
      </c>
      <c r="W497" s="10">
        <f t="shared" si="50"/>
        <v>2873078.188177139</v>
      </c>
      <c r="X497" s="10">
        <f t="shared" si="50"/>
        <v>2803888.8134487416</v>
      </c>
      <c r="Y497" s="10">
        <f t="shared" si="50"/>
        <v>2733221.310641991</v>
      </c>
    </row>
    <row r="498" spans="1:25" s="5" customFormat="1" x14ac:dyDescent="0.2">
      <c r="A498" s="2"/>
      <c r="B498" s="30">
        <f>'3) Input geactiveerde inflatie'!B485</f>
        <v>473</v>
      </c>
      <c r="C498" s="30">
        <f>'3) Input geactiveerde inflatie'!D485</f>
        <v>5326162.1796733625</v>
      </c>
      <c r="D498" s="10">
        <f t="shared" si="48"/>
        <v>2663081.0898366813</v>
      </c>
      <c r="E498" s="40">
        <f>'3) Input geactiveerde inflatie'!E485</f>
        <v>23.5</v>
      </c>
      <c r="F498" s="52">
        <f>'3) Input geactiveerde inflatie'!F485</f>
        <v>2045</v>
      </c>
      <c r="G498" s="2"/>
      <c r="H498" s="54"/>
      <c r="I498" s="10">
        <f>IF(AND($F498&gt;I$10,$E498&gt;0),$D498/$E498,IF(I$10=$F498,$D498-SUM($G498:G498),0))</f>
        <v>113322.59956751835</v>
      </c>
      <c r="J498" s="10">
        <f>IF(AND($F498&gt;J$10,$E498&gt;0),$D498/$E498,IF(J$10=$F498,$D498-SUM($G498:I498),0))</f>
        <v>113322.59956751835</v>
      </c>
      <c r="K498" s="10">
        <f>IF(AND($F498&gt;K$10,$E498&gt;0),$D498/$E498,IF(K$10=$F498,$D498-SUM($G498:J498),0))</f>
        <v>113322.59956751835</v>
      </c>
      <c r="L498" s="10">
        <f>IF(AND($F498&gt;L$10,$E498&gt;0),$D498/$E498,IF(L$10=$F498,$D498-SUM($G498:K498),0))</f>
        <v>113322.59956751835</v>
      </c>
      <c r="M498" s="10">
        <f>IF(AND($F498&gt;M$10,$E498&gt;0),$D498/$E498,IF(M$10=$F498,$D498-SUM($G498:L498),0))</f>
        <v>113322.59956751835</v>
      </c>
      <c r="N498" s="2"/>
      <c r="O498" s="10">
        <f>I498*PRODUCT($O$17:O$17)</f>
        <v>114342.502963626</v>
      </c>
      <c r="P498" s="10">
        <f>J498*PRODUCT($O$17:P$17)</f>
        <v>115371.58549029863</v>
      </c>
      <c r="Q498" s="10">
        <f>K498*PRODUCT($O$17:Q$17)</f>
        <v>116409.92975971129</v>
      </c>
      <c r="R498" s="10">
        <f>L498*PRODUCT($O$17:R$17)</f>
        <v>117457.61912754868</v>
      </c>
      <c r="S498" s="10">
        <f>M498*PRODUCT($O$17:S$17)</f>
        <v>118514.7376996966</v>
      </c>
      <c r="T498" s="2"/>
      <c r="U498" s="10">
        <f t="shared" si="47"/>
        <v>2572706.3166815853</v>
      </c>
      <c r="V498" s="10">
        <f t="shared" si="50"/>
        <v>2480489.088041421</v>
      </c>
      <c r="W498" s="10">
        <f t="shared" si="50"/>
        <v>2386403.5600740821</v>
      </c>
      <c r="X498" s="10">
        <f t="shared" si="50"/>
        <v>2290423.5729871998</v>
      </c>
      <c r="Y498" s="10">
        <f t="shared" si="50"/>
        <v>2192522.6474443874</v>
      </c>
    </row>
    <row r="499" spans="1:25" s="5" customFormat="1" x14ac:dyDescent="0.2">
      <c r="A499" s="2"/>
      <c r="B499" s="30">
        <f>'3) Input geactiveerde inflatie'!B486</f>
        <v>474</v>
      </c>
      <c r="C499" s="30">
        <f>'3) Input geactiveerde inflatie'!D486</f>
        <v>578194.20505621796</v>
      </c>
      <c r="D499" s="10">
        <f t="shared" si="48"/>
        <v>289097.10252810898</v>
      </c>
      <c r="E499" s="40">
        <f>'3) Input geactiveerde inflatie'!E486</f>
        <v>8.5</v>
      </c>
      <c r="F499" s="52">
        <f>'3) Input geactiveerde inflatie'!F486</f>
        <v>2030</v>
      </c>
      <c r="G499" s="2"/>
      <c r="H499" s="54"/>
      <c r="I499" s="10">
        <f>IF(AND($F499&gt;I$10,$E499&gt;0),$D499/$E499,IF(I$10=$F499,$D499-SUM($G499:G499),0))</f>
        <v>34011.423826836348</v>
      </c>
      <c r="J499" s="10">
        <f>IF(AND($F499&gt;J$10,$E499&gt;0),$D499/$E499,IF(J$10=$F499,$D499-SUM($G499:I499),0))</f>
        <v>34011.423826836348</v>
      </c>
      <c r="K499" s="10">
        <f>IF(AND($F499&gt;K$10,$E499&gt;0),$D499/$E499,IF(K$10=$F499,$D499-SUM($G499:J499),0))</f>
        <v>34011.423826836348</v>
      </c>
      <c r="L499" s="10">
        <f>IF(AND($F499&gt;L$10,$E499&gt;0),$D499/$E499,IF(L$10=$F499,$D499-SUM($G499:K499),0))</f>
        <v>34011.423826836348</v>
      </c>
      <c r="M499" s="10">
        <f>IF(AND($F499&gt;M$10,$E499&gt;0),$D499/$E499,IF(M$10=$F499,$D499-SUM($G499:L499),0))</f>
        <v>34011.423826836348</v>
      </c>
      <c r="N499" s="2"/>
      <c r="O499" s="10">
        <f>I499*PRODUCT($O$17:O$17)</f>
        <v>34317.526641277873</v>
      </c>
      <c r="P499" s="10">
        <f>J499*PRODUCT($O$17:P$17)</f>
        <v>34626.384381049371</v>
      </c>
      <c r="Q499" s="10">
        <f>K499*PRODUCT($O$17:Q$17)</f>
        <v>34938.02184047881</v>
      </c>
      <c r="R499" s="10">
        <f>L499*PRODUCT($O$17:R$17)</f>
        <v>35252.464037043108</v>
      </c>
      <c r="S499" s="10">
        <f>M499*PRODUCT($O$17:S$17)</f>
        <v>35569.736213376498</v>
      </c>
      <c r="T499" s="2"/>
      <c r="U499" s="10">
        <f t="shared" si="47"/>
        <v>257381.44980958407</v>
      </c>
      <c r="V499" s="10">
        <f t="shared" si="50"/>
        <v>225071.49847682094</v>
      </c>
      <c r="W499" s="10">
        <f t="shared" si="50"/>
        <v>192159.1201226335</v>
      </c>
      <c r="X499" s="10">
        <f t="shared" si="50"/>
        <v>158636.08816669407</v>
      </c>
      <c r="Y499" s="10">
        <f t="shared" si="50"/>
        <v>124494.07674681781</v>
      </c>
    </row>
    <row r="500" spans="1:25" s="5" customFormat="1" x14ac:dyDescent="0.2">
      <c r="A500" s="2"/>
      <c r="B500" s="30">
        <f>'3) Input geactiveerde inflatie'!B487</f>
        <v>475</v>
      </c>
      <c r="C500" s="30">
        <f>'3) Input geactiveerde inflatie'!D487</f>
        <v>6.1463159785230841E-11</v>
      </c>
      <c r="D500" s="10">
        <f t="shared" si="48"/>
        <v>3.073157989261542E-11</v>
      </c>
      <c r="E500" s="40">
        <f>'3) Input geactiveerde inflatie'!E487</f>
        <v>0</v>
      </c>
      <c r="F500" s="52">
        <f>'3) Input geactiveerde inflatie'!F487</f>
        <v>2015</v>
      </c>
      <c r="G500" s="2"/>
      <c r="H500" s="54"/>
      <c r="I500" s="10">
        <f>IF(AND($F500&gt;I$10,$E500&gt;0),$D500/$E500,IF(I$10=$F500,$D500-SUM($G500:G500),0))</f>
        <v>0</v>
      </c>
      <c r="J500" s="10">
        <f>IF(AND($F500&gt;J$10,$E500&gt;0),$D500/$E500,IF(J$10=$F500,$D500-SUM($G500:I500),0))</f>
        <v>0</v>
      </c>
      <c r="K500" s="10">
        <f>IF(AND($F500&gt;K$10,$E500&gt;0),$D500/$E500,IF(K$10=$F500,$D500-SUM($G500:J500),0))</f>
        <v>0</v>
      </c>
      <c r="L500" s="10">
        <f>IF(AND($F500&gt;L$10,$E500&gt;0),$D500/$E500,IF(L$10=$F500,$D500-SUM($G500:K500),0))</f>
        <v>0</v>
      </c>
      <c r="M500" s="10">
        <f>IF(AND($F500&gt;M$10,$E500&gt;0),$D500/$E500,IF(M$10=$F500,$D500-SUM($G500:L500),0))</f>
        <v>0</v>
      </c>
      <c r="N500" s="2"/>
      <c r="O500" s="10">
        <f>I500*PRODUCT($O$17:O$17)</f>
        <v>0</v>
      </c>
      <c r="P500" s="10">
        <f>J500*PRODUCT($O$17:P$17)</f>
        <v>0</v>
      </c>
      <c r="Q500" s="10">
        <f>K500*PRODUCT($O$17:Q$17)</f>
        <v>0</v>
      </c>
      <c r="R500" s="10">
        <f>L500*PRODUCT($O$17:R$17)</f>
        <v>0</v>
      </c>
      <c r="S500" s="10">
        <f>M500*PRODUCT($O$17:S$17)</f>
        <v>0</v>
      </c>
      <c r="T500" s="2"/>
      <c r="U500" s="10">
        <f t="shared" si="47"/>
        <v>3.1008164111648953E-11</v>
      </c>
      <c r="V500" s="10">
        <f t="shared" si="50"/>
        <v>3.1287237588653794E-11</v>
      </c>
      <c r="W500" s="10">
        <f t="shared" si="50"/>
        <v>3.1568822726951673E-11</v>
      </c>
      <c r="X500" s="10">
        <f t="shared" si="50"/>
        <v>3.1852942131494237E-11</v>
      </c>
      <c r="Y500" s="10">
        <f t="shared" si="50"/>
        <v>3.2139618610677685E-11</v>
      </c>
    </row>
    <row r="501" spans="1:25" s="5" customFormat="1" x14ac:dyDescent="0.2">
      <c r="A501" s="2"/>
      <c r="B501" s="30">
        <f>'3) Input geactiveerde inflatie'!B488</f>
        <v>476</v>
      </c>
      <c r="C501" s="30">
        <f>'3) Input geactiveerde inflatie'!D488</f>
        <v>3.0703278384768982E-11</v>
      </c>
      <c r="D501" s="10">
        <f t="shared" si="48"/>
        <v>1.5351639192384491E-11</v>
      </c>
      <c r="E501" s="40">
        <f>'3) Input geactiveerde inflatie'!E488</f>
        <v>0</v>
      </c>
      <c r="F501" s="52">
        <f>'3) Input geactiveerde inflatie'!F488</f>
        <v>2011</v>
      </c>
      <c r="G501" s="2"/>
      <c r="H501" s="54"/>
      <c r="I501" s="10">
        <f>IF(AND($F501&gt;I$10,$E501&gt;0),$D501/$E501,IF(I$10=$F501,$D501-SUM($G501:G501),0))</f>
        <v>0</v>
      </c>
      <c r="J501" s="10">
        <f>IF(AND($F501&gt;J$10,$E501&gt;0),$D501/$E501,IF(J$10=$F501,$D501-SUM($G501:I501),0))</f>
        <v>0</v>
      </c>
      <c r="K501" s="10">
        <f>IF(AND($F501&gt;K$10,$E501&gt;0),$D501/$E501,IF(K$10=$F501,$D501-SUM($G501:J501),0))</f>
        <v>0</v>
      </c>
      <c r="L501" s="10">
        <f>IF(AND($F501&gt;L$10,$E501&gt;0),$D501/$E501,IF(L$10=$F501,$D501-SUM($G501:K501),0))</f>
        <v>0</v>
      </c>
      <c r="M501" s="10">
        <f>IF(AND($F501&gt;M$10,$E501&gt;0),$D501/$E501,IF(M$10=$F501,$D501-SUM($G501:L501),0))</f>
        <v>0</v>
      </c>
      <c r="N501" s="2"/>
      <c r="O501" s="10">
        <f>I501*PRODUCT($O$17:O$17)</f>
        <v>0</v>
      </c>
      <c r="P501" s="10">
        <f>J501*PRODUCT($O$17:P$17)</f>
        <v>0</v>
      </c>
      <c r="Q501" s="10">
        <f>K501*PRODUCT($O$17:Q$17)</f>
        <v>0</v>
      </c>
      <c r="R501" s="10">
        <f>L501*PRODUCT($O$17:R$17)</f>
        <v>0</v>
      </c>
      <c r="S501" s="10">
        <f>M501*PRODUCT($O$17:S$17)</f>
        <v>0</v>
      </c>
      <c r="T501" s="2"/>
      <c r="U501" s="10">
        <f t="shared" si="47"/>
        <v>1.5489803945115949E-11</v>
      </c>
      <c r="V501" s="10">
        <f t="shared" si="50"/>
        <v>1.5629212180621991E-11</v>
      </c>
      <c r="W501" s="10">
        <f t="shared" si="50"/>
        <v>1.5769875090247589E-11</v>
      </c>
      <c r="X501" s="10">
        <f t="shared" si="50"/>
        <v>1.5911803966059814E-11</v>
      </c>
      <c r="Y501" s="10">
        <f t="shared" si="50"/>
        <v>1.6055010201754352E-11</v>
      </c>
    </row>
    <row r="502" spans="1:25" s="5" customFormat="1" x14ac:dyDescent="0.2">
      <c r="A502" s="2"/>
      <c r="B502" s="30">
        <f>'3) Input geactiveerde inflatie'!B489</f>
        <v>477</v>
      </c>
      <c r="C502" s="30">
        <f>'3) Input geactiveerde inflatie'!D489</f>
        <v>7015254.3280272856</v>
      </c>
      <c r="D502" s="10">
        <f t="shared" si="48"/>
        <v>3507627.1640136428</v>
      </c>
      <c r="E502" s="40">
        <f>'3) Input geactiveerde inflatie'!E489</f>
        <v>34.5</v>
      </c>
      <c r="F502" s="52">
        <f>'3) Input geactiveerde inflatie'!F489</f>
        <v>2056</v>
      </c>
      <c r="G502" s="2"/>
      <c r="H502" s="54"/>
      <c r="I502" s="10">
        <f>IF(AND($F502&gt;I$10,$E502&gt;0),$D502/$E502,IF(I$10=$F502,$D502-SUM($G502:G502),0))</f>
        <v>101670.35258010559</v>
      </c>
      <c r="J502" s="10">
        <f>IF(AND($F502&gt;J$10,$E502&gt;0),$D502/$E502,IF(J$10=$F502,$D502-SUM($G502:I502),0))</f>
        <v>101670.35258010559</v>
      </c>
      <c r="K502" s="10">
        <f>IF(AND($F502&gt;K$10,$E502&gt;0),$D502/$E502,IF(K$10=$F502,$D502-SUM($G502:J502),0))</f>
        <v>101670.35258010559</v>
      </c>
      <c r="L502" s="10">
        <f>IF(AND($F502&gt;L$10,$E502&gt;0),$D502/$E502,IF(L$10=$F502,$D502-SUM($G502:K502),0))</f>
        <v>101670.35258010559</v>
      </c>
      <c r="M502" s="10">
        <f>IF(AND($F502&gt;M$10,$E502&gt;0),$D502/$E502,IF(M$10=$F502,$D502-SUM($G502:L502),0))</f>
        <v>101670.35258010559</v>
      </c>
      <c r="N502" s="2"/>
      <c r="O502" s="10">
        <f>I502*PRODUCT($O$17:O$17)</f>
        <v>102585.38575332654</v>
      </c>
      <c r="P502" s="10">
        <f>J502*PRODUCT($O$17:P$17)</f>
        <v>103508.65422510647</v>
      </c>
      <c r="Q502" s="10">
        <f>K502*PRODUCT($O$17:Q$17)</f>
        <v>104440.2321131324</v>
      </c>
      <c r="R502" s="10">
        <f>L502*PRODUCT($O$17:R$17)</f>
        <v>105380.19420215058</v>
      </c>
      <c r="S502" s="10">
        <f>M502*PRODUCT($O$17:S$17)</f>
        <v>106328.61594996993</v>
      </c>
      <c r="T502" s="2"/>
      <c r="U502" s="10">
        <f t="shared" si="47"/>
        <v>3436610.4227364385</v>
      </c>
      <c r="V502" s="10">
        <f t="shared" si="50"/>
        <v>3364031.2623159597</v>
      </c>
      <c r="W502" s="10">
        <f t="shared" si="50"/>
        <v>3289867.3115636706</v>
      </c>
      <c r="X502" s="10">
        <f t="shared" si="50"/>
        <v>3214095.9231655928</v>
      </c>
      <c r="Y502" s="10">
        <f t="shared" si="50"/>
        <v>3136694.1705241129</v>
      </c>
    </row>
    <row r="503" spans="1:25" s="5" customFormat="1" x14ac:dyDescent="0.2">
      <c r="A503" s="2"/>
      <c r="B503" s="30">
        <f>'3) Input geactiveerde inflatie'!B490</f>
        <v>478</v>
      </c>
      <c r="C503" s="30">
        <f>'3) Input geactiveerde inflatie'!D490</f>
        <v>4246681.3691797275</v>
      </c>
      <c r="D503" s="10">
        <f t="shared" si="48"/>
        <v>2123340.6845898638</v>
      </c>
      <c r="E503" s="40">
        <f>'3) Input geactiveerde inflatie'!E490</f>
        <v>24.5</v>
      </c>
      <c r="F503" s="52">
        <f>'3) Input geactiveerde inflatie'!F490</f>
        <v>2046</v>
      </c>
      <c r="G503" s="2"/>
      <c r="H503" s="54"/>
      <c r="I503" s="10">
        <f>IF(AND($F503&gt;I$10,$E503&gt;0),$D503/$E503,IF(I$10=$F503,$D503-SUM($G503:G503),0))</f>
        <v>86666.966717953619</v>
      </c>
      <c r="J503" s="10">
        <f>IF(AND($F503&gt;J$10,$E503&gt;0),$D503/$E503,IF(J$10=$F503,$D503-SUM($G503:I503),0))</f>
        <v>86666.966717953619</v>
      </c>
      <c r="K503" s="10">
        <f>IF(AND($F503&gt;K$10,$E503&gt;0),$D503/$E503,IF(K$10=$F503,$D503-SUM($G503:J503),0))</f>
        <v>86666.966717953619</v>
      </c>
      <c r="L503" s="10">
        <f>IF(AND($F503&gt;L$10,$E503&gt;0),$D503/$E503,IF(L$10=$F503,$D503-SUM($G503:K503),0))</f>
        <v>86666.966717953619</v>
      </c>
      <c r="M503" s="10">
        <f>IF(AND($F503&gt;M$10,$E503&gt;0),$D503/$E503,IF(M$10=$F503,$D503-SUM($G503:L503),0))</f>
        <v>86666.966717953619</v>
      </c>
      <c r="N503" s="2"/>
      <c r="O503" s="10">
        <f>I503*PRODUCT($O$17:O$17)</f>
        <v>87446.969418415189</v>
      </c>
      <c r="P503" s="10">
        <f>J503*PRODUCT($O$17:P$17)</f>
        <v>88233.99214318092</v>
      </c>
      <c r="Q503" s="10">
        <f>K503*PRODUCT($O$17:Q$17)</f>
        <v>89028.098072469526</v>
      </c>
      <c r="R503" s="10">
        <f>L503*PRODUCT($O$17:R$17)</f>
        <v>89829.350955121743</v>
      </c>
      <c r="S503" s="10">
        <f>M503*PRODUCT($O$17:S$17)</f>
        <v>90637.815113717836</v>
      </c>
      <c r="T503" s="2"/>
      <c r="U503" s="10">
        <f t="shared" si="47"/>
        <v>2055003.7813327571</v>
      </c>
      <c r="V503" s="10">
        <f t="shared" si="50"/>
        <v>1985264.8232215708</v>
      </c>
      <c r="W503" s="10">
        <f t="shared" si="50"/>
        <v>1914104.1085580953</v>
      </c>
      <c r="X503" s="10">
        <f t="shared" si="50"/>
        <v>1841501.6945799962</v>
      </c>
      <c r="Y503" s="10">
        <f t="shared" si="50"/>
        <v>1767437.394717498</v>
      </c>
    </row>
    <row r="504" spans="1:25" s="5" customFormat="1" x14ac:dyDescent="0.2">
      <c r="A504" s="2"/>
      <c r="B504" s="30">
        <f>'3) Input geactiveerde inflatie'!B491</f>
        <v>479</v>
      </c>
      <c r="C504" s="30">
        <f>'3) Input geactiveerde inflatie'!D491</f>
        <v>581550.99070727476</v>
      </c>
      <c r="D504" s="10">
        <f t="shared" si="48"/>
        <v>290775.49535363738</v>
      </c>
      <c r="E504" s="40">
        <f>'3) Input geactiveerde inflatie'!E491</f>
        <v>9.5</v>
      </c>
      <c r="F504" s="52">
        <f>'3) Input geactiveerde inflatie'!F491</f>
        <v>2031</v>
      </c>
      <c r="G504" s="2"/>
      <c r="H504" s="54"/>
      <c r="I504" s="10">
        <f>IF(AND($F504&gt;I$10,$E504&gt;0),$D504/$E504,IF(I$10=$F504,$D504-SUM($G504:G504),0))</f>
        <v>30607.946879330251</v>
      </c>
      <c r="J504" s="10">
        <f>IF(AND($F504&gt;J$10,$E504&gt;0),$D504/$E504,IF(J$10=$F504,$D504-SUM($G504:I504),0))</f>
        <v>30607.946879330251</v>
      </c>
      <c r="K504" s="10">
        <f>IF(AND($F504&gt;K$10,$E504&gt;0),$D504/$E504,IF(K$10=$F504,$D504-SUM($G504:J504),0))</f>
        <v>30607.946879330251</v>
      </c>
      <c r="L504" s="10">
        <f>IF(AND($F504&gt;L$10,$E504&gt;0),$D504/$E504,IF(L$10=$F504,$D504-SUM($G504:K504),0))</f>
        <v>30607.946879330251</v>
      </c>
      <c r="M504" s="10">
        <f>IF(AND($F504&gt;M$10,$E504&gt;0),$D504/$E504,IF(M$10=$F504,$D504-SUM($G504:L504),0))</f>
        <v>30607.946879330251</v>
      </c>
      <c r="N504" s="2"/>
      <c r="O504" s="10">
        <f>I504*PRODUCT($O$17:O$17)</f>
        <v>30883.41840124422</v>
      </c>
      <c r="P504" s="10">
        <f>J504*PRODUCT($O$17:P$17)</f>
        <v>31161.369166855417</v>
      </c>
      <c r="Q504" s="10">
        <f>K504*PRODUCT($O$17:Q$17)</f>
        <v>31441.821489357109</v>
      </c>
      <c r="R504" s="10">
        <f>L504*PRODUCT($O$17:R$17)</f>
        <v>31724.797882761319</v>
      </c>
      <c r="S504" s="10">
        <f>M504*PRODUCT($O$17:S$17)</f>
        <v>32010.321063706167</v>
      </c>
      <c r="T504" s="2"/>
      <c r="U504" s="10">
        <f t="shared" si="47"/>
        <v>262509.05641057587</v>
      </c>
      <c r="V504" s="10">
        <f t="shared" si="50"/>
        <v>233710.2687514156</v>
      </c>
      <c r="W504" s="10">
        <f t="shared" si="50"/>
        <v>204371.83968082123</v>
      </c>
      <c r="X504" s="10">
        <f t="shared" si="50"/>
        <v>174486.38835518729</v>
      </c>
      <c r="Y504" s="10">
        <f t="shared" si="50"/>
        <v>144046.44478667781</v>
      </c>
    </row>
    <row r="505" spans="1:25" s="5" customFormat="1" x14ac:dyDescent="0.2">
      <c r="A505" s="2"/>
      <c r="B505" s="30">
        <f>'3) Input geactiveerde inflatie'!B492</f>
        <v>480</v>
      </c>
      <c r="C505" s="30">
        <f>'3) Input geactiveerde inflatie'!D492</f>
        <v>-3.1471151963763862E-11</v>
      </c>
      <c r="D505" s="10">
        <f t="shared" si="48"/>
        <v>-1.5735575981881931E-11</v>
      </c>
      <c r="E505" s="40">
        <f>'3) Input geactiveerde inflatie'!E492</f>
        <v>0</v>
      </c>
      <c r="F505" s="52">
        <f>'3) Input geactiveerde inflatie'!F492</f>
        <v>2016</v>
      </c>
      <c r="G505" s="2"/>
      <c r="H505" s="54"/>
      <c r="I505" s="10">
        <f>IF(AND($F505&gt;I$10,$E505&gt;0),$D505/$E505,IF(I$10=$F505,$D505-SUM($G505:G505),0))</f>
        <v>0</v>
      </c>
      <c r="J505" s="10">
        <f>IF(AND($F505&gt;J$10,$E505&gt;0),$D505/$E505,IF(J$10=$F505,$D505-SUM($G505:I505),0))</f>
        <v>0</v>
      </c>
      <c r="K505" s="10">
        <f>IF(AND($F505&gt;K$10,$E505&gt;0),$D505/$E505,IF(K$10=$F505,$D505-SUM($G505:J505),0))</f>
        <v>0</v>
      </c>
      <c r="L505" s="10">
        <f>IF(AND($F505&gt;L$10,$E505&gt;0),$D505/$E505,IF(L$10=$F505,$D505-SUM($G505:K505),0))</f>
        <v>0</v>
      </c>
      <c r="M505" s="10">
        <f>IF(AND($F505&gt;M$10,$E505&gt;0),$D505/$E505,IF(M$10=$F505,$D505-SUM($G505:L505),0))</f>
        <v>0</v>
      </c>
      <c r="N505" s="2"/>
      <c r="O505" s="10">
        <f>I505*PRODUCT($O$17:O$17)</f>
        <v>0</v>
      </c>
      <c r="P505" s="10">
        <f>J505*PRODUCT($O$17:P$17)</f>
        <v>0</v>
      </c>
      <c r="Q505" s="10">
        <f>K505*PRODUCT($O$17:Q$17)</f>
        <v>0</v>
      </c>
      <c r="R505" s="10">
        <f>L505*PRODUCT($O$17:R$17)</f>
        <v>0</v>
      </c>
      <c r="S505" s="10">
        <f>M505*PRODUCT($O$17:S$17)</f>
        <v>0</v>
      </c>
      <c r="T505" s="2"/>
      <c r="U505" s="10">
        <f t="shared" si="47"/>
        <v>-1.5877196165718868E-11</v>
      </c>
      <c r="V505" s="10">
        <f t="shared" si="50"/>
        <v>-1.6020090931210336E-11</v>
      </c>
      <c r="W505" s="10">
        <f t="shared" si="50"/>
        <v>-1.6164271749591229E-11</v>
      </c>
      <c r="X505" s="10">
        <f t="shared" si="50"/>
        <v>-1.6309750195337549E-11</v>
      </c>
      <c r="Y505" s="10">
        <f t="shared" si="50"/>
        <v>-1.6456537947095585E-11</v>
      </c>
    </row>
    <row r="506" spans="1:25" s="5" customFormat="1" x14ac:dyDescent="0.2">
      <c r="A506" s="2"/>
      <c r="B506" s="30">
        <f>'3) Input geactiveerde inflatie'!B493</f>
        <v>481</v>
      </c>
      <c r="C506" s="30">
        <f>'3) Input geactiveerde inflatie'!D493</f>
        <v>6.9141795095890721E-11</v>
      </c>
      <c r="D506" s="10">
        <f t="shared" si="48"/>
        <v>3.457089754794536E-11</v>
      </c>
      <c r="E506" s="40">
        <f>'3) Input geactiveerde inflatie'!E493</f>
        <v>0</v>
      </c>
      <c r="F506" s="52">
        <f>'3) Input geactiveerde inflatie'!F493</f>
        <v>2011</v>
      </c>
      <c r="G506" s="2"/>
      <c r="H506" s="54"/>
      <c r="I506" s="10">
        <f>IF(AND($F506&gt;I$10,$E506&gt;0),$D506/$E506,IF(I$10=$F506,$D506-SUM($G506:G506),0))</f>
        <v>0</v>
      </c>
      <c r="J506" s="10">
        <f>IF(AND($F506&gt;J$10,$E506&gt;0),$D506/$E506,IF(J$10=$F506,$D506-SUM($G506:I506),0))</f>
        <v>0</v>
      </c>
      <c r="K506" s="10">
        <f>IF(AND($F506&gt;K$10,$E506&gt;0),$D506/$E506,IF(K$10=$F506,$D506-SUM($G506:J506),0))</f>
        <v>0</v>
      </c>
      <c r="L506" s="10">
        <f>IF(AND($F506&gt;L$10,$E506&gt;0),$D506/$E506,IF(L$10=$F506,$D506-SUM($G506:K506),0))</f>
        <v>0</v>
      </c>
      <c r="M506" s="10">
        <f>IF(AND($F506&gt;M$10,$E506&gt;0),$D506/$E506,IF(M$10=$F506,$D506-SUM($G506:L506),0))</f>
        <v>0</v>
      </c>
      <c r="N506" s="2"/>
      <c r="O506" s="10">
        <f>I506*PRODUCT($O$17:O$17)</f>
        <v>0</v>
      </c>
      <c r="P506" s="10">
        <f>J506*PRODUCT($O$17:P$17)</f>
        <v>0</v>
      </c>
      <c r="Q506" s="10">
        <f>K506*PRODUCT($O$17:Q$17)</f>
        <v>0</v>
      </c>
      <c r="R506" s="10">
        <f>L506*PRODUCT($O$17:R$17)</f>
        <v>0</v>
      </c>
      <c r="S506" s="10">
        <f>M506*PRODUCT($O$17:S$17)</f>
        <v>0</v>
      </c>
      <c r="T506" s="2"/>
      <c r="U506" s="10">
        <f t="shared" si="47"/>
        <v>3.4882035625876865E-11</v>
      </c>
      <c r="V506" s="10">
        <f t="shared" si="50"/>
        <v>3.5195973946509753E-11</v>
      </c>
      <c r="W506" s="10">
        <f t="shared" si="50"/>
        <v>3.5512737712028339E-11</v>
      </c>
      <c r="X506" s="10">
        <f t="shared" si="50"/>
        <v>3.583235235143659E-11</v>
      </c>
      <c r="Y506" s="10">
        <f t="shared" si="50"/>
        <v>3.6154843522599518E-11</v>
      </c>
    </row>
    <row r="507" spans="1:25" s="5" customFormat="1" x14ac:dyDescent="0.2">
      <c r="A507" s="2"/>
      <c r="B507" s="30">
        <f>'3) Input geactiveerde inflatie'!B494</f>
        <v>482</v>
      </c>
      <c r="C507" s="30">
        <f>'3) Input geactiveerde inflatie'!D494</f>
        <v>7825654.4378350042</v>
      </c>
      <c r="D507" s="10">
        <f t="shared" si="48"/>
        <v>3912827.2189175021</v>
      </c>
      <c r="E507" s="40">
        <f>'3) Input geactiveerde inflatie'!E494</f>
        <v>35.5</v>
      </c>
      <c r="F507" s="52">
        <f>'3) Input geactiveerde inflatie'!F494</f>
        <v>2057</v>
      </c>
      <c r="G507" s="2"/>
      <c r="H507" s="54"/>
      <c r="I507" s="10">
        <f>IF(AND($F507&gt;I$10,$E507&gt;0),$D507/$E507,IF(I$10=$F507,$D507-SUM($G507:G507),0))</f>
        <v>110220.48503992964</v>
      </c>
      <c r="J507" s="10">
        <f>IF(AND($F507&gt;J$10,$E507&gt;0),$D507/$E507,IF(J$10=$F507,$D507-SUM($G507:I507),0))</f>
        <v>110220.48503992964</v>
      </c>
      <c r="K507" s="10">
        <f>IF(AND($F507&gt;K$10,$E507&gt;0),$D507/$E507,IF(K$10=$F507,$D507-SUM($G507:J507),0))</f>
        <v>110220.48503992964</v>
      </c>
      <c r="L507" s="10">
        <f>IF(AND($F507&gt;L$10,$E507&gt;0),$D507/$E507,IF(L$10=$F507,$D507-SUM($G507:K507),0))</f>
        <v>110220.48503992964</v>
      </c>
      <c r="M507" s="10">
        <f>IF(AND($F507&gt;M$10,$E507&gt;0),$D507/$E507,IF(M$10=$F507,$D507-SUM($G507:L507),0))</f>
        <v>110220.48503992964</v>
      </c>
      <c r="N507" s="2"/>
      <c r="O507" s="10">
        <f>I507*PRODUCT($O$17:O$17)</f>
        <v>111212.469405289</v>
      </c>
      <c r="P507" s="10">
        <f>J507*PRODUCT($O$17:P$17)</f>
        <v>112213.38162993659</v>
      </c>
      <c r="Q507" s="10">
        <f>K507*PRODUCT($O$17:Q$17)</f>
        <v>113223.30206460599</v>
      </c>
      <c r="R507" s="10">
        <f>L507*PRODUCT($O$17:R$17)</f>
        <v>114242.31178318743</v>
      </c>
      <c r="S507" s="10">
        <f>M507*PRODUCT($O$17:S$17)</f>
        <v>115270.49258923611</v>
      </c>
      <c r="T507" s="2"/>
      <c r="U507" s="10">
        <f t="shared" si="47"/>
        <v>3836830.1944824704</v>
      </c>
      <c r="V507" s="10">
        <f t="shared" ref="V507:Y522" si="51">U507*P$17-P507</f>
        <v>3759148.2846028758</v>
      </c>
      <c r="W507" s="10">
        <f t="shared" si="51"/>
        <v>3679757.3170996956</v>
      </c>
      <c r="X507" s="10">
        <f t="shared" si="51"/>
        <v>3598632.821170405</v>
      </c>
      <c r="Y507" s="10">
        <f t="shared" si="51"/>
        <v>3515750.023971702</v>
      </c>
    </row>
    <row r="508" spans="1:25" s="5" customFormat="1" x14ac:dyDescent="0.2">
      <c r="A508" s="2"/>
      <c r="B508" s="30">
        <f>'3) Input geactiveerde inflatie'!B495</f>
        <v>483</v>
      </c>
      <c r="C508" s="30">
        <f>'3) Input geactiveerde inflatie'!D495</f>
        <v>5062711.2107489221</v>
      </c>
      <c r="D508" s="10">
        <f t="shared" si="48"/>
        <v>2531355.605374461</v>
      </c>
      <c r="E508" s="40">
        <f>'3) Input geactiveerde inflatie'!E495</f>
        <v>25.5</v>
      </c>
      <c r="F508" s="52">
        <f>'3) Input geactiveerde inflatie'!F495</f>
        <v>2047</v>
      </c>
      <c r="G508" s="2"/>
      <c r="H508" s="54"/>
      <c r="I508" s="10">
        <f>IF(AND($F508&gt;I$10,$E508&gt;0),$D508/$E508,IF(I$10=$F508,$D508-SUM($G508:G508),0))</f>
        <v>99268.847269586709</v>
      </c>
      <c r="J508" s="10">
        <f>IF(AND($F508&gt;J$10,$E508&gt;0),$D508/$E508,IF(J$10=$F508,$D508-SUM($G508:I508),0))</f>
        <v>99268.847269586709</v>
      </c>
      <c r="K508" s="10">
        <f>IF(AND($F508&gt;K$10,$E508&gt;0),$D508/$E508,IF(K$10=$F508,$D508-SUM($G508:J508),0))</f>
        <v>99268.847269586709</v>
      </c>
      <c r="L508" s="10">
        <f>IF(AND($F508&gt;L$10,$E508&gt;0),$D508/$E508,IF(L$10=$F508,$D508-SUM($G508:K508),0))</f>
        <v>99268.847269586709</v>
      </c>
      <c r="M508" s="10">
        <f>IF(AND($F508&gt;M$10,$E508&gt;0),$D508/$E508,IF(M$10=$F508,$D508-SUM($G508:L508),0))</f>
        <v>99268.847269586709</v>
      </c>
      <c r="N508" s="2"/>
      <c r="O508" s="10">
        <f>I508*PRODUCT($O$17:O$17)</f>
        <v>100162.26689501297</v>
      </c>
      <c r="P508" s="10">
        <f>J508*PRODUCT($O$17:P$17)</f>
        <v>101063.72729706809</v>
      </c>
      <c r="Q508" s="10">
        <f>K508*PRODUCT($O$17:Q$17)</f>
        <v>101973.30084274168</v>
      </c>
      <c r="R508" s="10">
        <f>L508*PRODUCT($O$17:R$17)</f>
        <v>102891.06055032634</v>
      </c>
      <c r="S508" s="10">
        <f>M508*PRODUCT($O$17:S$17)</f>
        <v>103817.08009527928</v>
      </c>
      <c r="T508" s="2"/>
      <c r="U508" s="10">
        <f t="shared" si="47"/>
        <v>2453975.5389278182</v>
      </c>
      <c r="V508" s="10">
        <f t="shared" si="51"/>
        <v>2374997.5914811003</v>
      </c>
      <c r="W508" s="10">
        <f t="shared" si="51"/>
        <v>2294399.2689616885</v>
      </c>
      <c r="X508" s="10">
        <f t="shared" si="51"/>
        <v>2212157.801832017</v>
      </c>
      <c r="Y508" s="10">
        <f t="shared" si="51"/>
        <v>2128250.1419532252</v>
      </c>
    </row>
    <row r="509" spans="1:25" s="5" customFormat="1" x14ac:dyDescent="0.2">
      <c r="A509" s="2"/>
      <c r="B509" s="30">
        <f>'3) Input geactiveerde inflatie'!B496</f>
        <v>484</v>
      </c>
      <c r="C509" s="30">
        <f>'3) Input geactiveerde inflatie'!D496</f>
        <v>-3560.2112533518812</v>
      </c>
      <c r="D509" s="10">
        <f t="shared" si="48"/>
        <v>-1780.1056266759406</v>
      </c>
      <c r="E509" s="40">
        <f>'3) Input geactiveerde inflatie'!E496</f>
        <v>15.5</v>
      </c>
      <c r="F509" s="52">
        <f>'3) Input geactiveerde inflatie'!F496</f>
        <v>2037</v>
      </c>
      <c r="G509" s="2"/>
      <c r="H509" s="54"/>
      <c r="I509" s="10">
        <f>IF(AND($F509&gt;I$10,$E509&gt;0),$D509/$E509,IF(I$10=$F509,$D509-SUM($G509:G509),0))</f>
        <v>-114.84552430167359</v>
      </c>
      <c r="J509" s="10">
        <f>IF(AND($F509&gt;J$10,$E509&gt;0),$D509/$E509,IF(J$10=$F509,$D509-SUM($G509:I509),0))</f>
        <v>-114.84552430167359</v>
      </c>
      <c r="K509" s="10">
        <f>IF(AND($F509&gt;K$10,$E509&gt;0),$D509/$E509,IF(K$10=$F509,$D509-SUM($G509:J509),0))</f>
        <v>-114.84552430167359</v>
      </c>
      <c r="L509" s="10">
        <f>IF(AND($F509&gt;L$10,$E509&gt;0),$D509/$E509,IF(L$10=$F509,$D509-SUM($G509:K509),0))</f>
        <v>-114.84552430167359</v>
      </c>
      <c r="M509" s="10">
        <f>IF(AND($F509&gt;M$10,$E509&gt;0),$D509/$E509,IF(M$10=$F509,$D509-SUM($G509:L509),0))</f>
        <v>-114.84552430167359</v>
      </c>
      <c r="N509" s="2"/>
      <c r="O509" s="10">
        <f>I509*PRODUCT($O$17:O$17)</f>
        <v>-115.87913402038865</v>
      </c>
      <c r="P509" s="10">
        <f>J509*PRODUCT($O$17:P$17)</f>
        <v>-116.92204622657214</v>
      </c>
      <c r="Q509" s="10">
        <f>K509*PRODUCT($O$17:Q$17)</f>
        <v>-117.97434464261126</v>
      </c>
      <c r="R509" s="10">
        <f>L509*PRODUCT($O$17:R$17)</f>
        <v>-119.03611374439474</v>
      </c>
      <c r="S509" s="10">
        <f>M509*PRODUCT($O$17:S$17)</f>
        <v>-120.10743876809428</v>
      </c>
      <c r="T509" s="2"/>
      <c r="U509" s="10">
        <f t="shared" si="47"/>
        <v>-1680.2474432956353</v>
      </c>
      <c r="V509" s="10">
        <f t="shared" si="51"/>
        <v>-1578.4476240587237</v>
      </c>
      <c r="W509" s="10">
        <f t="shared" si="51"/>
        <v>-1474.6793080326408</v>
      </c>
      <c r="X509" s="10">
        <f t="shared" si="51"/>
        <v>-1368.9153080605397</v>
      </c>
      <c r="Y509" s="10">
        <f t="shared" si="51"/>
        <v>-1261.1281070649902</v>
      </c>
    </row>
    <row r="510" spans="1:25" s="5" customFormat="1" x14ac:dyDescent="0.2">
      <c r="A510" s="2"/>
      <c r="B510" s="30">
        <f>'3) Input geactiveerde inflatie'!B497</f>
        <v>485</v>
      </c>
      <c r="C510" s="30">
        <f>'3) Input geactiveerde inflatie'!D497</f>
        <v>638239.13978101313</v>
      </c>
      <c r="D510" s="10">
        <f t="shared" si="48"/>
        <v>319119.56989050657</v>
      </c>
      <c r="E510" s="40">
        <f>'3) Input geactiveerde inflatie'!E497</f>
        <v>10.5</v>
      </c>
      <c r="F510" s="52">
        <f>'3) Input geactiveerde inflatie'!F497</f>
        <v>2032</v>
      </c>
      <c r="G510" s="2"/>
      <c r="H510" s="54"/>
      <c r="I510" s="10">
        <f>IF(AND($F510&gt;I$10,$E510&gt;0),$D510/$E510,IF(I$10=$F510,$D510-SUM($G510:G510),0))</f>
        <v>30392.339989572054</v>
      </c>
      <c r="J510" s="10">
        <f>IF(AND($F510&gt;J$10,$E510&gt;0),$D510/$E510,IF(J$10=$F510,$D510-SUM($G510:I510),0))</f>
        <v>30392.339989572054</v>
      </c>
      <c r="K510" s="10">
        <f>IF(AND($F510&gt;K$10,$E510&gt;0),$D510/$E510,IF(K$10=$F510,$D510-SUM($G510:J510),0))</f>
        <v>30392.339989572054</v>
      </c>
      <c r="L510" s="10">
        <f>IF(AND($F510&gt;L$10,$E510&gt;0),$D510/$E510,IF(L$10=$F510,$D510-SUM($G510:K510),0))</f>
        <v>30392.339989572054</v>
      </c>
      <c r="M510" s="10">
        <f>IF(AND($F510&gt;M$10,$E510&gt;0),$D510/$E510,IF(M$10=$F510,$D510-SUM($G510:L510),0))</f>
        <v>30392.339989572054</v>
      </c>
      <c r="N510" s="2"/>
      <c r="O510" s="10">
        <f>I510*PRODUCT($O$17:O$17)</f>
        <v>30665.871049478199</v>
      </c>
      <c r="P510" s="10">
        <f>J510*PRODUCT($O$17:P$17)</f>
        <v>30941.863888923501</v>
      </c>
      <c r="Q510" s="10">
        <f>K510*PRODUCT($O$17:Q$17)</f>
        <v>31220.340663923806</v>
      </c>
      <c r="R510" s="10">
        <f>L510*PRODUCT($O$17:R$17)</f>
        <v>31501.323729899115</v>
      </c>
      <c r="S510" s="10">
        <f>M510*PRODUCT($O$17:S$17)</f>
        <v>31784.835643468206</v>
      </c>
      <c r="T510" s="2"/>
      <c r="U510" s="10">
        <f t="shared" si="47"/>
        <v>291325.77497004293</v>
      </c>
      <c r="V510" s="10">
        <f t="shared" si="51"/>
        <v>263005.84305584978</v>
      </c>
      <c r="W510" s="10">
        <f t="shared" si="51"/>
        <v>234152.55497942862</v>
      </c>
      <c r="X510" s="10">
        <f t="shared" si="51"/>
        <v>204758.60424434434</v>
      </c>
      <c r="Y510" s="10">
        <f t="shared" si="51"/>
        <v>174816.59603907523</v>
      </c>
    </row>
    <row r="511" spans="1:25" s="5" customFormat="1" x14ac:dyDescent="0.2">
      <c r="A511" s="2"/>
      <c r="B511" s="30">
        <f>'3) Input geactiveerde inflatie'!B498</f>
        <v>486</v>
      </c>
      <c r="C511" s="30">
        <f>'3) Input geactiveerde inflatie'!D498</f>
        <v>2.0206335767346896E-10</v>
      </c>
      <c r="D511" s="10">
        <f t="shared" si="48"/>
        <v>1.0103167883673448E-10</v>
      </c>
      <c r="E511" s="40">
        <f>'3) Input geactiveerde inflatie'!E498</f>
        <v>0</v>
      </c>
      <c r="F511" s="52">
        <f>'3) Input geactiveerde inflatie'!F498</f>
        <v>2017</v>
      </c>
      <c r="G511" s="2"/>
      <c r="H511" s="54"/>
      <c r="I511" s="10">
        <f>IF(AND($F511&gt;I$10,$E511&gt;0),$D511/$E511,IF(I$10=$F511,$D511-SUM($G511:G511),0))</f>
        <v>0</v>
      </c>
      <c r="J511" s="10">
        <f>IF(AND($F511&gt;J$10,$E511&gt;0),$D511/$E511,IF(J$10=$F511,$D511-SUM($G511:I511),0))</f>
        <v>0</v>
      </c>
      <c r="K511" s="10">
        <f>IF(AND($F511&gt;K$10,$E511&gt;0),$D511/$E511,IF(K$10=$F511,$D511-SUM($G511:J511),0))</f>
        <v>0</v>
      </c>
      <c r="L511" s="10">
        <f>IF(AND($F511&gt;L$10,$E511&gt;0),$D511/$E511,IF(L$10=$F511,$D511-SUM($G511:K511),0))</f>
        <v>0</v>
      </c>
      <c r="M511" s="10">
        <f>IF(AND($F511&gt;M$10,$E511&gt;0),$D511/$E511,IF(M$10=$F511,$D511-SUM($G511:L511),0))</f>
        <v>0</v>
      </c>
      <c r="N511" s="2"/>
      <c r="O511" s="10">
        <f>I511*PRODUCT($O$17:O$17)</f>
        <v>0</v>
      </c>
      <c r="P511" s="10">
        <f>J511*PRODUCT($O$17:P$17)</f>
        <v>0</v>
      </c>
      <c r="Q511" s="10">
        <f>K511*PRODUCT($O$17:Q$17)</f>
        <v>0</v>
      </c>
      <c r="R511" s="10">
        <f>L511*PRODUCT($O$17:R$17)</f>
        <v>0</v>
      </c>
      <c r="S511" s="10">
        <f>M511*PRODUCT($O$17:S$17)</f>
        <v>0</v>
      </c>
      <c r="T511" s="2"/>
      <c r="U511" s="10">
        <f t="shared" si="47"/>
        <v>1.0194096394626508E-10</v>
      </c>
      <c r="V511" s="10">
        <f t="shared" si="51"/>
        <v>1.0285843262178145E-10</v>
      </c>
      <c r="W511" s="10">
        <f t="shared" si="51"/>
        <v>1.0378415851537748E-10</v>
      </c>
      <c r="X511" s="10">
        <f t="shared" si="51"/>
        <v>1.0471821594201586E-10</v>
      </c>
      <c r="Y511" s="10">
        <f t="shared" si="51"/>
        <v>1.0566067988549399E-10</v>
      </c>
    </row>
    <row r="512" spans="1:25" s="5" customFormat="1" x14ac:dyDescent="0.2">
      <c r="A512" s="2"/>
      <c r="B512" s="30">
        <f>'3) Input geactiveerde inflatie'!B499</f>
        <v>487</v>
      </c>
      <c r="C512" s="30">
        <f>'3) Input geactiveerde inflatie'!D499</f>
        <v>2.3586382342652776E-10</v>
      </c>
      <c r="D512" s="10">
        <f t="shared" si="48"/>
        <v>1.1793191171326388E-10</v>
      </c>
      <c r="E512" s="40">
        <f>'3) Input geactiveerde inflatie'!E499</f>
        <v>0</v>
      </c>
      <c r="F512" s="52">
        <f>'3) Input geactiveerde inflatie'!F499</f>
        <v>2012</v>
      </c>
      <c r="G512" s="2"/>
      <c r="H512" s="54"/>
      <c r="I512" s="10">
        <f>IF(AND($F512&gt;I$10,$E512&gt;0),$D512/$E512,IF(I$10=$F512,$D512-SUM($G512:G512),0))</f>
        <v>0</v>
      </c>
      <c r="J512" s="10">
        <f>IF(AND($F512&gt;J$10,$E512&gt;0),$D512/$E512,IF(J$10=$F512,$D512-SUM($G512:I512),0))</f>
        <v>0</v>
      </c>
      <c r="K512" s="10">
        <f>IF(AND($F512&gt;K$10,$E512&gt;0),$D512/$E512,IF(K$10=$F512,$D512-SUM($G512:J512),0))</f>
        <v>0</v>
      </c>
      <c r="L512" s="10">
        <f>IF(AND($F512&gt;L$10,$E512&gt;0),$D512/$E512,IF(L$10=$F512,$D512-SUM($G512:K512),0))</f>
        <v>0</v>
      </c>
      <c r="M512" s="10">
        <f>IF(AND($F512&gt;M$10,$E512&gt;0),$D512/$E512,IF(M$10=$F512,$D512-SUM($G512:L512),0))</f>
        <v>0</v>
      </c>
      <c r="N512" s="2"/>
      <c r="O512" s="10">
        <f>I512*PRODUCT($O$17:O$17)</f>
        <v>0</v>
      </c>
      <c r="P512" s="10">
        <f>J512*PRODUCT($O$17:P$17)</f>
        <v>0</v>
      </c>
      <c r="Q512" s="10">
        <f>K512*PRODUCT($O$17:Q$17)</f>
        <v>0</v>
      </c>
      <c r="R512" s="10">
        <f>L512*PRODUCT($O$17:R$17)</f>
        <v>0</v>
      </c>
      <c r="S512" s="10">
        <f>M512*PRODUCT($O$17:S$17)</f>
        <v>0</v>
      </c>
      <c r="T512" s="2"/>
      <c r="U512" s="10">
        <f t="shared" si="47"/>
        <v>1.1899329891868325E-10</v>
      </c>
      <c r="V512" s="10">
        <f t="shared" si="51"/>
        <v>1.2006423860895139E-10</v>
      </c>
      <c r="W512" s="10">
        <f t="shared" si="51"/>
        <v>1.2114481675643195E-10</v>
      </c>
      <c r="X512" s="10">
        <f t="shared" si="51"/>
        <v>1.2223512010723984E-10</v>
      </c>
      <c r="Y512" s="10">
        <f t="shared" si="51"/>
        <v>1.2333523618820499E-10</v>
      </c>
    </row>
    <row r="513" spans="1:25" s="5" customFormat="1" x14ac:dyDescent="0.2">
      <c r="A513" s="2"/>
      <c r="B513" s="30">
        <f>'3) Input geactiveerde inflatie'!B500</f>
        <v>488</v>
      </c>
      <c r="C513" s="30">
        <f>'3) Input geactiveerde inflatie'!D500</f>
        <v>10623773.201449327</v>
      </c>
      <c r="D513" s="10">
        <f t="shared" si="48"/>
        <v>5311886.6007246636</v>
      </c>
      <c r="E513" s="40">
        <f>'3) Input geactiveerde inflatie'!E500</f>
        <v>36.5</v>
      </c>
      <c r="F513" s="52">
        <f>'3) Input geactiveerde inflatie'!F500</f>
        <v>2058</v>
      </c>
      <c r="G513" s="2"/>
      <c r="H513" s="54"/>
      <c r="I513" s="10">
        <f>IF(AND($F513&gt;I$10,$E513&gt;0),$D513/$E513,IF(I$10=$F513,$D513-SUM($G513:G513),0))</f>
        <v>145531.1397458812</v>
      </c>
      <c r="J513" s="10">
        <f>IF(AND($F513&gt;J$10,$E513&gt;0),$D513/$E513,IF(J$10=$F513,$D513-SUM($G513:I513),0))</f>
        <v>145531.1397458812</v>
      </c>
      <c r="K513" s="10">
        <f>IF(AND($F513&gt;K$10,$E513&gt;0),$D513/$E513,IF(K$10=$F513,$D513-SUM($G513:J513),0))</f>
        <v>145531.1397458812</v>
      </c>
      <c r="L513" s="10">
        <f>IF(AND($F513&gt;L$10,$E513&gt;0),$D513/$E513,IF(L$10=$F513,$D513-SUM($G513:K513),0))</f>
        <v>145531.1397458812</v>
      </c>
      <c r="M513" s="10">
        <f>IF(AND($F513&gt;M$10,$E513&gt;0),$D513/$E513,IF(M$10=$F513,$D513-SUM($G513:L513),0))</f>
        <v>145531.1397458812</v>
      </c>
      <c r="N513" s="2"/>
      <c r="O513" s="10">
        <f>I513*PRODUCT($O$17:O$17)</f>
        <v>146840.9200035941</v>
      </c>
      <c r="P513" s="10">
        <f>J513*PRODUCT($O$17:P$17)</f>
        <v>148162.48828362644</v>
      </c>
      <c r="Q513" s="10">
        <f>K513*PRODUCT($O$17:Q$17)</f>
        <v>149495.95067817907</v>
      </c>
      <c r="R513" s="10">
        <f>L513*PRODUCT($O$17:R$17)</f>
        <v>150841.41423428265</v>
      </c>
      <c r="S513" s="10">
        <f>M513*PRODUCT($O$17:S$17)</f>
        <v>152198.98696239118</v>
      </c>
      <c r="T513" s="2"/>
      <c r="U513" s="10">
        <f t="shared" si="47"/>
        <v>5212852.6601275913</v>
      </c>
      <c r="V513" s="10">
        <f t="shared" si="51"/>
        <v>5111605.8457851121</v>
      </c>
      <c r="W513" s="10">
        <f t="shared" si="51"/>
        <v>5008114.3477189988</v>
      </c>
      <c r="X513" s="10">
        <f t="shared" si="51"/>
        <v>4902345.962614187</v>
      </c>
      <c r="Y513" s="10">
        <f t="shared" si="51"/>
        <v>4794268.0893153232</v>
      </c>
    </row>
    <row r="514" spans="1:25" s="5" customFormat="1" x14ac:dyDescent="0.2">
      <c r="A514" s="2"/>
      <c r="B514" s="30">
        <f>'3) Input geactiveerde inflatie'!B501</f>
        <v>489</v>
      </c>
      <c r="C514" s="30">
        <f>'3) Input geactiveerde inflatie'!D501</f>
        <v>10528321.324980579</v>
      </c>
      <c r="D514" s="10">
        <f t="shared" si="48"/>
        <v>5264160.6624902897</v>
      </c>
      <c r="E514" s="40">
        <f>'3) Input geactiveerde inflatie'!E501</f>
        <v>26.5</v>
      </c>
      <c r="F514" s="52">
        <f>'3) Input geactiveerde inflatie'!F501</f>
        <v>2048</v>
      </c>
      <c r="G514" s="2"/>
      <c r="H514" s="54"/>
      <c r="I514" s="10">
        <f>IF(AND($F514&gt;I$10,$E514&gt;0),$D514/$E514,IF(I$10=$F514,$D514-SUM($G514:G514),0))</f>
        <v>198647.5721694449</v>
      </c>
      <c r="J514" s="10">
        <f>IF(AND($F514&gt;J$10,$E514&gt;0),$D514/$E514,IF(J$10=$F514,$D514-SUM($G514:I514),0))</f>
        <v>198647.5721694449</v>
      </c>
      <c r="K514" s="10">
        <f>IF(AND($F514&gt;K$10,$E514&gt;0),$D514/$E514,IF(K$10=$F514,$D514-SUM($G514:J514),0))</f>
        <v>198647.5721694449</v>
      </c>
      <c r="L514" s="10">
        <f>IF(AND($F514&gt;L$10,$E514&gt;0),$D514/$E514,IF(L$10=$F514,$D514-SUM($G514:K514),0))</f>
        <v>198647.5721694449</v>
      </c>
      <c r="M514" s="10">
        <f>IF(AND($F514&gt;M$10,$E514&gt;0),$D514/$E514,IF(M$10=$F514,$D514-SUM($G514:L514),0))</f>
        <v>198647.5721694449</v>
      </c>
      <c r="N514" s="2"/>
      <c r="O514" s="10">
        <f>I514*PRODUCT($O$17:O$17)</f>
        <v>200435.40031896989</v>
      </c>
      <c r="P514" s="10">
        <f>J514*PRODUCT($O$17:P$17)</f>
        <v>202239.3189218406</v>
      </c>
      <c r="Q514" s="10">
        <f>K514*PRODUCT($O$17:Q$17)</f>
        <v>204059.47279213712</v>
      </c>
      <c r="R514" s="10">
        <f>L514*PRODUCT($O$17:R$17)</f>
        <v>205896.00804726634</v>
      </c>
      <c r="S514" s="10">
        <f>M514*PRODUCT($O$17:S$17)</f>
        <v>207749.0721196917</v>
      </c>
      <c r="T514" s="2"/>
      <c r="U514" s="10">
        <f t="shared" si="47"/>
        <v>5111102.708133732</v>
      </c>
      <c r="V514" s="10">
        <f t="shared" si="51"/>
        <v>4954863.3135850942</v>
      </c>
      <c r="W514" s="10">
        <f t="shared" si="51"/>
        <v>4795397.6106152218</v>
      </c>
      <c r="X514" s="10">
        <f t="shared" si="51"/>
        <v>4632660.1810634928</v>
      </c>
      <c r="Y514" s="10">
        <f t="shared" si="51"/>
        <v>4466605.0505733723</v>
      </c>
    </row>
    <row r="515" spans="1:25" s="5" customFormat="1" x14ac:dyDescent="0.2">
      <c r="A515" s="2"/>
      <c r="B515" s="30">
        <f>'3) Input geactiveerde inflatie'!B502</f>
        <v>490</v>
      </c>
      <c r="C515" s="30">
        <f>'3) Input geactiveerde inflatie'!D502</f>
        <v>-3171.305962227656</v>
      </c>
      <c r="D515" s="10">
        <f t="shared" si="48"/>
        <v>-1585.652981113828</v>
      </c>
      <c r="E515" s="40">
        <f>'3) Input geactiveerde inflatie'!E502</f>
        <v>16.5</v>
      </c>
      <c r="F515" s="52">
        <f>'3) Input geactiveerde inflatie'!F502</f>
        <v>2038</v>
      </c>
      <c r="G515" s="2"/>
      <c r="H515" s="54"/>
      <c r="I515" s="10">
        <f>IF(AND($F515&gt;I$10,$E515&gt;0),$D515/$E515,IF(I$10=$F515,$D515-SUM($G515:G515),0))</f>
        <v>-96.100180673565333</v>
      </c>
      <c r="J515" s="10">
        <f>IF(AND($F515&gt;J$10,$E515&gt;0),$D515/$E515,IF(J$10=$F515,$D515-SUM($G515:I515),0))</f>
        <v>-96.100180673565333</v>
      </c>
      <c r="K515" s="10">
        <f>IF(AND($F515&gt;K$10,$E515&gt;0),$D515/$E515,IF(K$10=$F515,$D515-SUM($G515:J515),0))</f>
        <v>-96.100180673565333</v>
      </c>
      <c r="L515" s="10">
        <f>IF(AND($F515&gt;L$10,$E515&gt;0),$D515/$E515,IF(L$10=$F515,$D515-SUM($G515:K515),0))</f>
        <v>-96.100180673565333</v>
      </c>
      <c r="M515" s="10">
        <f>IF(AND($F515&gt;M$10,$E515&gt;0),$D515/$E515,IF(M$10=$F515,$D515-SUM($G515:L515),0))</f>
        <v>-96.100180673565333</v>
      </c>
      <c r="N515" s="2"/>
      <c r="O515" s="10">
        <f>I515*PRODUCT($O$17:O$17)</f>
        <v>-96.965082299627412</v>
      </c>
      <c r="P515" s="10">
        <f>J515*PRODUCT($O$17:P$17)</f>
        <v>-97.83776804032405</v>
      </c>
      <c r="Q515" s="10">
        <f>K515*PRODUCT($O$17:Q$17)</f>
        <v>-98.718307952686942</v>
      </c>
      <c r="R515" s="10">
        <f>L515*PRODUCT($O$17:R$17)</f>
        <v>-99.60677272426112</v>
      </c>
      <c r="S515" s="10">
        <f>M515*PRODUCT($O$17:S$17)</f>
        <v>-100.50323367877945</v>
      </c>
      <c r="T515" s="2"/>
      <c r="U515" s="10">
        <f t="shared" si="47"/>
        <v>-1502.9587756442247</v>
      </c>
      <c r="V515" s="10">
        <f t="shared" si="51"/>
        <v>-1418.6476365846984</v>
      </c>
      <c r="W515" s="10">
        <f t="shared" si="51"/>
        <v>-1332.6971573612736</v>
      </c>
      <c r="X515" s="10">
        <f t="shared" si="51"/>
        <v>-1245.0846590532637</v>
      </c>
      <c r="Y515" s="10">
        <f t="shared" si="51"/>
        <v>-1155.7871873059635</v>
      </c>
    </row>
    <row r="516" spans="1:25" s="5" customFormat="1" x14ac:dyDescent="0.2">
      <c r="A516" s="2"/>
      <c r="B516" s="30">
        <f>'3) Input geactiveerde inflatie'!B503</f>
        <v>491</v>
      </c>
      <c r="C516" s="30">
        <f>'3) Input geactiveerde inflatie'!D503</f>
        <v>368366.60454316461</v>
      </c>
      <c r="D516" s="10">
        <f t="shared" si="48"/>
        <v>184183.3022715823</v>
      </c>
      <c r="E516" s="40">
        <f>'3) Input geactiveerde inflatie'!E503</f>
        <v>11.5</v>
      </c>
      <c r="F516" s="52">
        <f>'3) Input geactiveerde inflatie'!F503</f>
        <v>2033</v>
      </c>
      <c r="G516" s="2"/>
      <c r="H516" s="54"/>
      <c r="I516" s="10">
        <f>IF(AND($F516&gt;I$10,$E516&gt;0),$D516/$E516,IF(I$10=$F516,$D516-SUM($G516:G516),0))</f>
        <v>16015.939327963679</v>
      </c>
      <c r="J516" s="10">
        <f>IF(AND($F516&gt;J$10,$E516&gt;0),$D516/$E516,IF(J$10=$F516,$D516-SUM($G516:I516),0))</f>
        <v>16015.939327963679</v>
      </c>
      <c r="K516" s="10">
        <f>IF(AND($F516&gt;K$10,$E516&gt;0),$D516/$E516,IF(K$10=$F516,$D516-SUM($G516:J516),0))</f>
        <v>16015.939327963679</v>
      </c>
      <c r="L516" s="10">
        <f>IF(AND($F516&gt;L$10,$E516&gt;0),$D516/$E516,IF(L$10=$F516,$D516-SUM($G516:K516),0))</f>
        <v>16015.939327963679</v>
      </c>
      <c r="M516" s="10">
        <f>IF(AND($F516&gt;M$10,$E516&gt;0),$D516/$E516,IF(M$10=$F516,$D516-SUM($G516:L516),0))</f>
        <v>16015.939327963679</v>
      </c>
      <c r="N516" s="2"/>
      <c r="O516" s="10">
        <f>I516*PRODUCT($O$17:O$17)</f>
        <v>16160.082781915351</v>
      </c>
      <c r="P516" s="10">
        <f>J516*PRODUCT($O$17:P$17)</f>
        <v>16305.523526952587</v>
      </c>
      <c r="Q516" s="10">
        <f>K516*PRODUCT($O$17:Q$17)</f>
        <v>16452.273238695157</v>
      </c>
      <c r="R516" s="10">
        <f>L516*PRODUCT($O$17:R$17)</f>
        <v>16600.343697843411</v>
      </c>
      <c r="S516" s="10">
        <f>M516*PRODUCT($O$17:S$17)</f>
        <v>16749.746791124002</v>
      </c>
      <c r="T516" s="2"/>
      <c r="U516" s="10">
        <f t="shared" si="47"/>
        <v>169680.86921011118</v>
      </c>
      <c r="V516" s="10">
        <f t="shared" si="51"/>
        <v>154902.4735060496</v>
      </c>
      <c r="W516" s="10">
        <f t="shared" si="51"/>
        <v>139844.32252890887</v>
      </c>
      <c r="X516" s="10">
        <f t="shared" si="51"/>
        <v>124502.57773382563</v>
      </c>
      <c r="Y516" s="10">
        <f t="shared" si="51"/>
        <v>108873.35414230605</v>
      </c>
    </row>
    <row r="517" spans="1:25" s="5" customFormat="1" x14ac:dyDescent="0.2">
      <c r="A517" s="2"/>
      <c r="B517" s="30">
        <f>'3) Input geactiveerde inflatie'!B504</f>
        <v>492</v>
      </c>
      <c r="C517" s="30">
        <f>'3) Input geactiveerde inflatie'!D504</f>
        <v>-30.222405052436159</v>
      </c>
      <c r="D517" s="10">
        <f t="shared" si="48"/>
        <v>-15.111202526218079</v>
      </c>
      <c r="E517" s="40">
        <f>'3) Input geactiveerde inflatie'!E504</f>
        <v>6.5</v>
      </c>
      <c r="F517" s="52">
        <f>'3) Input geactiveerde inflatie'!F504</f>
        <v>2028</v>
      </c>
      <c r="G517" s="2"/>
      <c r="H517" s="54"/>
      <c r="I517" s="10">
        <f>IF(AND($F517&gt;I$10,$E517&gt;0),$D517/$E517,IF(I$10=$F517,$D517-SUM($G517:G517),0))</f>
        <v>-2.3248003886489355</v>
      </c>
      <c r="J517" s="10">
        <f>IF(AND($F517&gt;J$10,$E517&gt;0),$D517/$E517,IF(J$10=$F517,$D517-SUM($G517:I517),0))</f>
        <v>-2.3248003886489355</v>
      </c>
      <c r="K517" s="10">
        <f>IF(AND($F517&gt;K$10,$E517&gt;0),$D517/$E517,IF(K$10=$F517,$D517-SUM($G517:J517),0))</f>
        <v>-2.3248003886489355</v>
      </c>
      <c r="L517" s="10">
        <f>IF(AND($F517&gt;L$10,$E517&gt;0),$D517/$E517,IF(L$10=$F517,$D517-SUM($G517:K517),0))</f>
        <v>-2.3248003886489355</v>
      </c>
      <c r="M517" s="10">
        <f>IF(AND($F517&gt;M$10,$E517&gt;0),$D517/$E517,IF(M$10=$F517,$D517-SUM($G517:L517),0))</f>
        <v>-2.3248003886489355</v>
      </c>
      <c r="N517" s="2"/>
      <c r="O517" s="10">
        <f>I517*PRODUCT($O$17:O$17)</f>
        <v>-2.3457235921467756</v>
      </c>
      <c r="P517" s="10">
        <f>J517*PRODUCT($O$17:P$17)</f>
        <v>-2.3668351044760962</v>
      </c>
      <c r="Q517" s="10">
        <f>K517*PRODUCT($O$17:Q$17)</f>
        <v>-2.3881366204163808</v>
      </c>
      <c r="R517" s="10">
        <f>L517*PRODUCT($O$17:R$17)</f>
        <v>-2.4096298500001279</v>
      </c>
      <c r="S517" s="10">
        <f>M517*PRODUCT($O$17:S$17)</f>
        <v>-2.4313165186501289</v>
      </c>
      <c r="T517" s="2"/>
      <c r="U517" s="10">
        <f t="shared" si="47"/>
        <v>-12.901479756807264</v>
      </c>
      <c r="V517" s="10">
        <f t="shared" si="51"/>
        <v>-10.650757970142433</v>
      </c>
      <c r="W517" s="10">
        <f t="shared" si="51"/>
        <v>-8.3584781714573335</v>
      </c>
      <c r="X517" s="10">
        <f t="shared" si="51"/>
        <v>-6.0240746250003205</v>
      </c>
      <c r="Y517" s="10">
        <f t="shared" si="51"/>
        <v>-3.6469747779751938</v>
      </c>
    </row>
    <row r="518" spans="1:25" s="5" customFormat="1" x14ac:dyDescent="0.2">
      <c r="A518" s="2"/>
      <c r="B518" s="30">
        <f>'3) Input geactiveerde inflatie'!B505</f>
        <v>493</v>
      </c>
      <c r="C518" s="30">
        <f>'3) Input geactiveerde inflatie'!D505</f>
        <v>-6.1949379276484254E-11</v>
      </c>
      <c r="D518" s="10">
        <f t="shared" si="48"/>
        <v>-3.0974689638242127E-11</v>
      </c>
      <c r="E518" s="40">
        <f>'3) Input geactiveerde inflatie'!E505</f>
        <v>0</v>
      </c>
      <c r="F518" s="52">
        <f>'3) Input geactiveerde inflatie'!F505</f>
        <v>2018</v>
      </c>
      <c r="G518" s="2"/>
      <c r="H518" s="54"/>
      <c r="I518" s="10">
        <f>IF(AND($F518&gt;I$10,$E518&gt;0),$D518/$E518,IF(I$10=$F518,$D518-SUM($G518:G518),0))</f>
        <v>0</v>
      </c>
      <c r="J518" s="10">
        <f>IF(AND($F518&gt;J$10,$E518&gt;0),$D518/$E518,IF(J$10=$F518,$D518-SUM($G518:I518),0))</f>
        <v>0</v>
      </c>
      <c r="K518" s="10">
        <f>IF(AND($F518&gt;K$10,$E518&gt;0),$D518/$E518,IF(K$10=$F518,$D518-SUM($G518:J518),0))</f>
        <v>0</v>
      </c>
      <c r="L518" s="10">
        <f>IF(AND($F518&gt;L$10,$E518&gt;0),$D518/$E518,IF(L$10=$F518,$D518-SUM($G518:K518),0))</f>
        <v>0</v>
      </c>
      <c r="M518" s="10">
        <f>IF(AND($F518&gt;M$10,$E518&gt;0),$D518/$E518,IF(M$10=$F518,$D518-SUM($G518:L518),0))</f>
        <v>0</v>
      </c>
      <c r="N518" s="2"/>
      <c r="O518" s="10">
        <f>I518*PRODUCT($O$17:O$17)</f>
        <v>0</v>
      </c>
      <c r="P518" s="10">
        <f>J518*PRODUCT($O$17:P$17)</f>
        <v>0</v>
      </c>
      <c r="Q518" s="10">
        <f>K518*PRODUCT($O$17:Q$17)</f>
        <v>0</v>
      </c>
      <c r="R518" s="10">
        <f>L518*PRODUCT($O$17:R$17)</f>
        <v>0</v>
      </c>
      <c r="S518" s="10">
        <f>M518*PRODUCT($O$17:S$17)</f>
        <v>0</v>
      </c>
      <c r="T518" s="2"/>
      <c r="U518" s="10">
        <f t="shared" si="47"/>
        <v>-3.1253461844986305E-11</v>
      </c>
      <c r="V518" s="10">
        <f t="shared" si="51"/>
        <v>-3.1534743001591177E-11</v>
      </c>
      <c r="W518" s="10">
        <f t="shared" si="51"/>
        <v>-3.1818555688605493E-11</v>
      </c>
      <c r="X518" s="10">
        <f t="shared" si="51"/>
        <v>-3.2104922689802937E-11</v>
      </c>
      <c r="Y518" s="10">
        <f t="shared" si="51"/>
        <v>-3.2393866994011161E-11</v>
      </c>
    </row>
    <row r="519" spans="1:25" s="5" customFormat="1" x14ac:dyDescent="0.2">
      <c r="A519" s="2"/>
      <c r="B519" s="30">
        <f>'3) Input geactiveerde inflatie'!B506</f>
        <v>494</v>
      </c>
      <c r="C519" s="30">
        <f>'3) Input geactiveerde inflatie'!D506</f>
        <v>6.5874549204448503E-11</v>
      </c>
      <c r="D519" s="10">
        <f t="shared" si="48"/>
        <v>3.2937274602224252E-11</v>
      </c>
      <c r="E519" s="40">
        <f>'3) Input geactiveerde inflatie'!E506</f>
        <v>0</v>
      </c>
      <c r="F519" s="52">
        <f>'3) Input geactiveerde inflatie'!F506</f>
        <v>2013</v>
      </c>
      <c r="G519" s="2"/>
      <c r="H519" s="54"/>
      <c r="I519" s="10">
        <f>IF(AND($F519&gt;I$10,$E519&gt;0),$D519/$E519,IF(I$10=$F519,$D519-SUM($G519:G519),0))</f>
        <v>0</v>
      </c>
      <c r="J519" s="10">
        <f>IF(AND($F519&gt;J$10,$E519&gt;0),$D519/$E519,IF(J$10=$F519,$D519-SUM($G519:I519),0))</f>
        <v>0</v>
      </c>
      <c r="K519" s="10">
        <f>IF(AND($F519&gt;K$10,$E519&gt;0),$D519/$E519,IF(K$10=$F519,$D519-SUM($G519:J519),0))</f>
        <v>0</v>
      </c>
      <c r="L519" s="10">
        <f>IF(AND($F519&gt;L$10,$E519&gt;0),$D519/$E519,IF(L$10=$F519,$D519-SUM($G519:K519),0))</f>
        <v>0</v>
      </c>
      <c r="M519" s="10">
        <f>IF(AND($F519&gt;M$10,$E519&gt;0),$D519/$E519,IF(M$10=$F519,$D519-SUM($G519:L519),0))</f>
        <v>0</v>
      </c>
      <c r="N519" s="2"/>
      <c r="O519" s="10">
        <f>I519*PRODUCT($O$17:O$17)</f>
        <v>0</v>
      </c>
      <c r="P519" s="10">
        <f>J519*PRODUCT($O$17:P$17)</f>
        <v>0</v>
      </c>
      <c r="Q519" s="10">
        <f>K519*PRODUCT($O$17:Q$17)</f>
        <v>0</v>
      </c>
      <c r="R519" s="10">
        <f>L519*PRODUCT($O$17:R$17)</f>
        <v>0</v>
      </c>
      <c r="S519" s="10">
        <f>M519*PRODUCT($O$17:S$17)</f>
        <v>0</v>
      </c>
      <c r="T519" s="2"/>
      <c r="U519" s="10">
        <f t="shared" si="47"/>
        <v>3.3233710073644265E-11</v>
      </c>
      <c r="V519" s="10">
        <f t="shared" si="51"/>
        <v>3.3532813464307058E-11</v>
      </c>
      <c r="W519" s="10">
        <f t="shared" si="51"/>
        <v>3.3834608785485816E-11</v>
      </c>
      <c r="X519" s="10">
        <f t="shared" si="51"/>
        <v>3.4139120264555185E-11</v>
      </c>
      <c r="Y519" s="10">
        <f t="shared" si="51"/>
        <v>3.4446372346936177E-11</v>
      </c>
    </row>
    <row r="520" spans="1:25" s="5" customFormat="1" x14ac:dyDescent="0.2">
      <c r="A520" s="2"/>
      <c r="B520" s="30">
        <f>'3) Input geactiveerde inflatie'!B507</f>
        <v>495</v>
      </c>
      <c r="C520" s="30">
        <f>'3) Input geactiveerde inflatie'!D507</f>
        <v>8933610.1910416186</v>
      </c>
      <c r="D520" s="10">
        <f t="shared" si="48"/>
        <v>4466805.0955208093</v>
      </c>
      <c r="E520" s="40">
        <f>'3) Input geactiveerde inflatie'!E507</f>
        <v>37.5</v>
      </c>
      <c r="F520" s="52">
        <f>'3) Input geactiveerde inflatie'!F507</f>
        <v>2059</v>
      </c>
      <c r="G520" s="2"/>
      <c r="H520" s="54"/>
      <c r="I520" s="10">
        <f>IF(AND($F520&gt;I$10,$E520&gt;0),$D520/$E520,IF(I$10=$F520,$D520-SUM($G520:G520),0))</f>
        <v>119114.80254722158</v>
      </c>
      <c r="J520" s="10">
        <f>IF(AND($F520&gt;J$10,$E520&gt;0),$D520/$E520,IF(J$10=$F520,$D520-SUM($G520:I520),0))</f>
        <v>119114.80254722158</v>
      </c>
      <c r="K520" s="10">
        <f>IF(AND($F520&gt;K$10,$E520&gt;0),$D520/$E520,IF(K$10=$F520,$D520-SUM($G520:J520),0))</f>
        <v>119114.80254722158</v>
      </c>
      <c r="L520" s="10">
        <f>IF(AND($F520&gt;L$10,$E520&gt;0),$D520/$E520,IF(L$10=$F520,$D520-SUM($G520:K520),0))</f>
        <v>119114.80254722158</v>
      </c>
      <c r="M520" s="10">
        <f>IF(AND($F520&gt;M$10,$E520&gt;0),$D520/$E520,IF(M$10=$F520,$D520-SUM($G520:L520),0))</f>
        <v>119114.80254722158</v>
      </c>
      <c r="N520" s="2"/>
      <c r="O520" s="10">
        <f>I520*PRODUCT($O$17:O$17)</f>
        <v>120186.83577014656</v>
      </c>
      <c r="P520" s="10">
        <f>J520*PRODUCT($O$17:P$17)</f>
        <v>121268.51729207787</v>
      </c>
      <c r="Q520" s="10">
        <f>K520*PRODUCT($O$17:Q$17)</f>
        <v>122359.93394770655</v>
      </c>
      <c r="R520" s="10">
        <f>L520*PRODUCT($O$17:R$17)</f>
        <v>123461.17335323589</v>
      </c>
      <c r="S520" s="10">
        <f>M520*PRODUCT($O$17:S$17)</f>
        <v>124572.32391341501</v>
      </c>
      <c r="T520" s="2"/>
      <c r="U520" s="10">
        <f t="shared" si="47"/>
        <v>4386819.5056103496</v>
      </c>
      <c r="V520" s="10">
        <f t="shared" si="51"/>
        <v>4305032.3638687646</v>
      </c>
      <c r="W520" s="10">
        <f t="shared" si="51"/>
        <v>4221417.7211958766</v>
      </c>
      <c r="X520" s="10">
        <f t="shared" si="51"/>
        <v>4135949.3073334037</v>
      </c>
      <c r="Y520" s="10">
        <f t="shared" si="51"/>
        <v>4048600.5271859891</v>
      </c>
    </row>
    <row r="521" spans="1:25" s="5" customFormat="1" x14ac:dyDescent="0.2">
      <c r="A521" s="2"/>
      <c r="B521" s="30">
        <f>'3) Input geactiveerde inflatie'!B508</f>
        <v>496</v>
      </c>
      <c r="C521" s="30">
        <f>'3) Input geactiveerde inflatie'!D508</f>
        <v>4902378.2526321858</v>
      </c>
      <c r="D521" s="10">
        <f t="shared" si="48"/>
        <v>2451189.1263160929</v>
      </c>
      <c r="E521" s="40">
        <f>'3) Input geactiveerde inflatie'!E508</f>
        <v>27.5</v>
      </c>
      <c r="F521" s="52">
        <f>'3) Input geactiveerde inflatie'!F508</f>
        <v>2049</v>
      </c>
      <c r="G521" s="2"/>
      <c r="H521" s="54"/>
      <c r="I521" s="10">
        <f>IF(AND($F521&gt;I$10,$E521&gt;0),$D521/$E521,IF(I$10=$F521,$D521-SUM($G521:G521),0))</f>
        <v>89134.150047857926</v>
      </c>
      <c r="J521" s="10">
        <f>IF(AND($F521&gt;J$10,$E521&gt;0),$D521/$E521,IF(J$10=$F521,$D521-SUM($G521:I521),0))</f>
        <v>89134.150047857926</v>
      </c>
      <c r="K521" s="10">
        <f>IF(AND($F521&gt;K$10,$E521&gt;0),$D521/$E521,IF(K$10=$F521,$D521-SUM($G521:J521),0))</f>
        <v>89134.150047857926</v>
      </c>
      <c r="L521" s="10">
        <f>IF(AND($F521&gt;L$10,$E521&gt;0),$D521/$E521,IF(L$10=$F521,$D521-SUM($G521:K521),0))</f>
        <v>89134.150047857926</v>
      </c>
      <c r="M521" s="10">
        <f>IF(AND($F521&gt;M$10,$E521&gt;0),$D521/$E521,IF(M$10=$F521,$D521-SUM($G521:L521),0))</f>
        <v>89134.150047857926</v>
      </c>
      <c r="N521" s="2"/>
      <c r="O521" s="10">
        <f>I521*PRODUCT($O$17:O$17)</f>
        <v>89936.357398288645</v>
      </c>
      <c r="P521" s="10">
        <f>J521*PRODUCT($O$17:P$17)</f>
        <v>90745.784614873221</v>
      </c>
      <c r="Q521" s="10">
        <f>K521*PRODUCT($O$17:Q$17)</f>
        <v>91562.49667640707</v>
      </c>
      <c r="R521" s="10">
        <f>L521*PRODUCT($O$17:R$17)</f>
        <v>92386.559146494721</v>
      </c>
      <c r="S521" s="10">
        <f>M521*PRODUCT($O$17:S$17)</f>
        <v>93218.038178813164</v>
      </c>
      <c r="T521" s="2"/>
      <c r="U521" s="10">
        <f t="shared" si="47"/>
        <v>2383313.4710546485</v>
      </c>
      <c r="V521" s="10">
        <f t="shared" si="51"/>
        <v>2314017.5076792669</v>
      </c>
      <c r="W521" s="10">
        <f t="shared" si="51"/>
        <v>2243281.1685719728</v>
      </c>
      <c r="X521" s="10">
        <f t="shared" si="51"/>
        <v>2171084.1399426255</v>
      </c>
      <c r="Y521" s="10">
        <f t="shared" si="51"/>
        <v>2097405.8590232958</v>
      </c>
    </row>
    <row r="522" spans="1:25" s="5" customFormat="1" x14ac:dyDescent="0.2">
      <c r="A522" s="2"/>
      <c r="B522" s="30">
        <f>'3) Input geactiveerde inflatie'!B509</f>
        <v>497</v>
      </c>
      <c r="C522" s="30">
        <f>'3) Input geactiveerde inflatie'!D509</f>
        <v>-83360.735692678776</v>
      </c>
      <c r="D522" s="10">
        <f t="shared" si="48"/>
        <v>-41680.367846339388</v>
      </c>
      <c r="E522" s="40">
        <f>'3) Input geactiveerde inflatie'!E509</f>
        <v>17.5</v>
      </c>
      <c r="F522" s="52">
        <f>'3) Input geactiveerde inflatie'!F509</f>
        <v>2039</v>
      </c>
      <c r="G522" s="2"/>
      <c r="H522" s="54"/>
      <c r="I522" s="10">
        <f>IF(AND($F522&gt;I$10,$E522&gt;0),$D522/$E522,IF(I$10=$F522,$D522-SUM($G522:G522),0))</f>
        <v>-2381.735305505108</v>
      </c>
      <c r="J522" s="10">
        <f>IF(AND($F522&gt;J$10,$E522&gt;0),$D522/$E522,IF(J$10=$F522,$D522-SUM($G522:I522),0))</f>
        <v>-2381.735305505108</v>
      </c>
      <c r="K522" s="10">
        <f>IF(AND($F522&gt;K$10,$E522&gt;0),$D522/$E522,IF(K$10=$F522,$D522-SUM($G522:J522),0))</f>
        <v>-2381.735305505108</v>
      </c>
      <c r="L522" s="10">
        <f>IF(AND($F522&gt;L$10,$E522&gt;0),$D522/$E522,IF(L$10=$F522,$D522-SUM($G522:K522),0))</f>
        <v>-2381.735305505108</v>
      </c>
      <c r="M522" s="10">
        <f>IF(AND($F522&gt;M$10,$E522&gt;0),$D522/$E522,IF(M$10=$F522,$D522-SUM($G522:L522),0))</f>
        <v>-2381.735305505108</v>
      </c>
      <c r="N522" s="2"/>
      <c r="O522" s="10">
        <f>I522*PRODUCT($O$17:O$17)</f>
        <v>-2403.1709232546536</v>
      </c>
      <c r="P522" s="10">
        <f>J522*PRODUCT($O$17:P$17)</f>
        <v>-2424.7994615639454</v>
      </c>
      <c r="Q522" s="10">
        <f>K522*PRODUCT($O$17:Q$17)</f>
        <v>-2446.6226567180206</v>
      </c>
      <c r="R522" s="10">
        <f>L522*PRODUCT($O$17:R$17)</f>
        <v>-2468.6422606284823</v>
      </c>
      <c r="S522" s="10">
        <f>M522*PRODUCT($O$17:S$17)</f>
        <v>-2490.8600409741384</v>
      </c>
      <c r="T522" s="2"/>
      <c r="U522" s="10">
        <f t="shared" si="47"/>
        <v>-39652.320233701779</v>
      </c>
      <c r="V522" s="10">
        <f t="shared" si="51"/>
        <v>-37584.391654241146</v>
      </c>
      <c r="W522" s="10">
        <f t="shared" si="51"/>
        <v>-35476.028522411296</v>
      </c>
      <c r="X522" s="10">
        <f t="shared" si="51"/>
        <v>-33326.670518484512</v>
      </c>
      <c r="Y522" s="10">
        <f t="shared" si="51"/>
        <v>-31135.750512176735</v>
      </c>
    </row>
    <row r="523" spans="1:25" s="5" customFormat="1" x14ac:dyDescent="0.2">
      <c r="A523" s="2"/>
      <c r="B523" s="30">
        <f>'3) Input geactiveerde inflatie'!B510</f>
        <v>498</v>
      </c>
      <c r="C523" s="30">
        <f>'3) Input geactiveerde inflatie'!D510</f>
        <v>698494.59794101398</v>
      </c>
      <c r="D523" s="10">
        <f t="shared" si="48"/>
        <v>349247.29897050699</v>
      </c>
      <c r="E523" s="40">
        <f>'3) Input geactiveerde inflatie'!E510</f>
        <v>12.5</v>
      </c>
      <c r="F523" s="52">
        <f>'3) Input geactiveerde inflatie'!F510</f>
        <v>2034</v>
      </c>
      <c r="G523" s="2"/>
      <c r="H523" s="54"/>
      <c r="I523" s="10">
        <f>IF(AND($F523&gt;I$10,$E523&gt;0),$D523/$E523,IF(I$10=$F523,$D523-SUM($G523:G523),0))</f>
        <v>27939.783917640558</v>
      </c>
      <c r="J523" s="10">
        <f>IF(AND($F523&gt;J$10,$E523&gt;0),$D523/$E523,IF(J$10=$F523,$D523-SUM($G523:I523),0))</f>
        <v>27939.783917640558</v>
      </c>
      <c r="K523" s="10">
        <f>IF(AND($F523&gt;K$10,$E523&gt;0),$D523/$E523,IF(K$10=$F523,$D523-SUM($G523:J523),0))</f>
        <v>27939.783917640558</v>
      </c>
      <c r="L523" s="10">
        <f>IF(AND($F523&gt;L$10,$E523&gt;0),$D523/$E523,IF(L$10=$F523,$D523-SUM($G523:K523),0))</f>
        <v>27939.783917640558</v>
      </c>
      <c r="M523" s="10">
        <f>IF(AND($F523&gt;M$10,$E523&gt;0),$D523/$E523,IF(M$10=$F523,$D523-SUM($G523:L523),0))</f>
        <v>27939.783917640558</v>
      </c>
      <c r="N523" s="2"/>
      <c r="O523" s="10">
        <f>I523*PRODUCT($O$17:O$17)</f>
        <v>28191.241972899319</v>
      </c>
      <c r="P523" s="10">
        <f>J523*PRODUCT($O$17:P$17)</f>
        <v>28444.963150655411</v>
      </c>
      <c r="Q523" s="10">
        <f>K523*PRODUCT($O$17:Q$17)</f>
        <v>28700.967819011305</v>
      </c>
      <c r="R523" s="10">
        <f>L523*PRODUCT($O$17:R$17)</f>
        <v>28959.276529382401</v>
      </c>
      <c r="S523" s="10">
        <f>M523*PRODUCT($O$17:S$17)</f>
        <v>29219.910018146842</v>
      </c>
      <c r="T523" s="2"/>
      <c r="U523" s="10">
        <f t="shared" si="47"/>
        <v>324199.28268834221</v>
      </c>
      <c r="V523" s="10">
        <f t="shared" ref="V523:Y538" si="52">U523*P$17-P523</f>
        <v>298672.11308188189</v>
      </c>
      <c r="W523" s="10">
        <f t="shared" si="52"/>
        <v>272659.19428060751</v>
      </c>
      <c r="X523" s="10">
        <f t="shared" si="52"/>
        <v>246153.85049975058</v>
      </c>
      <c r="Y523" s="10">
        <f t="shared" si="52"/>
        <v>219149.32513610146</v>
      </c>
    </row>
    <row r="524" spans="1:25" s="5" customFormat="1" x14ac:dyDescent="0.2">
      <c r="A524" s="2"/>
      <c r="B524" s="30">
        <f>'3) Input geactiveerde inflatie'!B511</f>
        <v>499</v>
      </c>
      <c r="C524" s="30">
        <f>'3) Input geactiveerde inflatie'!D511</f>
        <v>24202.926486902259</v>
      </c>
      <c r="D524" s="10">
        <f t="shared" si="48"/>
        <v>12101.46324345113</v>
      </c>
      <c r="E524" s="40">
        <f>'3) Input geactiveerde inflatie'!E511</f>
        <v>7.5</v>
      </c>
      <c r="F524" s="52">
        <f>'3) Input geactiveerde inflatie'!F511</f>
        <v>2029</v>
      </c>
      <c r="G524" s="2"/>
      <c r="H524" s="54"/>
      <c r="I524" s="10">
        <f>IF(AND($F524&gt;I$10,$E524&gt;0),$D524/$E524,IF(I$10=$F524,$D524-SUM($G524:G524),0))</f>
        <v>1613.5284324601505</v>
      </c>
      <c r="J524" s="10">
        <f>IF(AND($F524&gt;J$10,$E524&gt;0),$D524/$E524,IF(J$10=$F524,$D524-SUM($G524:I524),0))</f>
        <v>1613.5284324601505</v>
      </c>
      <c r="K524" s="10">
        <f>IF(AND($F524&gt;K$10,$E524&gt;0),$D524/$E524,IF(K$10=$F524,$D524-SUM($G524:J524),0))</f>
        <v>1613.5284324601505</v>
      </c>
      <c r="L524" s="10">
        <f>IF(AND($F524&gt;L$10,$E524&gt;0),$D524/$E524,IF(L$10=$F524,$D524-SUM($G524:K524),0))</f>
        <v>1613.5284324601505</v>
      </c>
      <c r="M524" s="10">
        <f>IF(AND($F524&gt;M$10,$E524&gt;0),$D524/$E524,IF(M$10=$F524,$D524-SUM($G524:L524),0))</f>
        <v>1613.5284324601505</v>
      </c>
      <c r="N524" s="2"/>
      <c r="O524" s="10">
        <f>I524*PRODUCT($O$17:O$17)</f>
        <v>1628.0501883522918</v>
      </c>
      <c r="P524" s="10">
        <f>J524*PRODUCT($O$17:P$17)</f>
        <v>1642.7026400474622</v>
      </c>
      <c r="Q524" s="10">
        <f>K524*PRODUCT($O$17:Q$17)</f>
        <v>1657.486963807889</v>
      </c>
      <c r="R524" s="10">
        <f>L524*PRODUCT($O$17:R$17)</f>
        <v>1672.4043464821598</v>
      </c>
      <c r="S524" s="10">
        <f>M524*PRODUCT($O$17:S$17)</f>
        <v>1687.4559856004992</v>
      </c>
      <c r="T524" s="2"/>
      <c r="U524" s="10">
        <f t="shared" si="47"/>
        <v>10582.326224289896</v>
      </c>
      <c r="V524" s="10">
        <f t="shared" si="52"/>
        <v>9034.8645202610423</v>
      </c>
      <c r="W524" s="10">
        <f t="shared" si="52"/>
        <v>7458.6913371355022</v>
      </c>
      <c r="X524" s="10">
        <f t="shared" si="52"/>
        <v>5853.4152126875615</v>
      </c>
      <c r="Y524" s="10">
        <f t="shared" si="52"/>
        <v>4218.6399640012496</v>
      </c>
    </row>
    <row r="525" spans="1:25" s="5" customFormat="1" x14ac:dyDescent="0.2">
      <c r="A525" s="2"/>
      <c r="B525" s="30">
        <f>'3) Input geactiveerde inflatie'!B512</f>
        <v>500</v>
      </c>
      <c r="C525" s="30">
        <f>'3) Input geactiveerde inflatie'!D512</f>
        <v>2.0025093994542947E-11</v>
      </c>
      <c r="D525" s="10">
        <f t="shared" si="48"/>
        <v>1.0012546997271473E-11</v>
      </c>
      <c r="E525" s="40">
        <f>'3) Input geactiveerde inflatie'!E512</f>
        <v>0</v>
      </c>
      <c r="F525" s="52">
        <f>'3) Input geactiveerde inflatie'!F512</f>
        <v>2014</v>
      </c>
      <c r="G525" s="2"/>
      <c r="H525" s="54"/>
      <c r="I525" s="10">
        <f>IF(AND($F525&gt;I$10,$E525&gt;0),$D525/$E525,IF(I$10=$F525,$D525-SUM($G525:G525),0))</f>
        <v>0</v>
      </c>
      <c r="J525" s="10">
        <f>IF(AND($F525&gt;J$10,$E525&gt;0),$D525/$E525,IF(J$10=$F525,$D525-SUM($G525:I525),0))</f>
        <v>0</v>
      </c>
      <c r="K525" s="10">
        <f>IF(AND($F525&gt;K$10,$E525&gt;0),$D525/$E525,IF(K$10=$F525,$D525-SUM($G525:J525),0))</f>
        <v>0</v>
      </c>
      <c r="L525" s="10">
        <f>IF(AND($F525&gt;L$10,$E525&gt;0),$D525/$E525,IF(L$10=$F525,$D525-SUM($G525:K525),0))</f>
        <v>0</v>
      </c>
      <c r="M525" s="10">
        <f>IF(AND($F525&gt;M$10,$E525&gt;0),$D525/$E525,IF(M$10=$F525,$D525-SUM($G525:L525),0))</f>
        <v>0</v>
      </c>
      <c r="N525" s="2"/>
      <c r="O525" s="10">
        <f>I525*PRODUCT($O$17:O$17)</f>
        <v>0</v>
      </c>
      <c r="P525" s="10">
        <f>J525*PRODUCT($O$17:P$17)</f>
        <v>0</v>
      </c>
      <c r="Q525" s="10">
        <f>K525*PRODUCT($O$17:Q$17)</f>
        <v>0</v>
      </c>
      <c r="R525" s="10">
        <f>L525*PRODUCT($O$17:R$17)</f>
        <v>0</v>
      </c>
      <c r="S525" s="10">
        <f>M525*PRODUCT($O$17:S$17)</f>
        <v>0</v>
      </c>
      <c r="T525" s="2"/>
      <c r="U525" s="10">
        <f t="shared" si="47"/>
        <v>1.0102659920246916E-11</v>
      </c>
      <c r="V525" s="10">
        <f t="shared" si="52"/>
        <v>1.0193583859529137E-11</v>
      </c>
      <c r="W525" s="10">
        <f t="shared" si="52"/>
        <v>1.0285326114264898E-11</v>
      </c>
      <c r="X525" s="10">
        <f t="shared" si="52"/>
        <v>1.0377894049293282E-11</v>
      </c>
      <c r="Y525" s="10">
        <f t="shared" si="52"/>
        <v>1.0471295095736921E-11</v>
      </c>
    </row>
    <row r="526" spans="1:25" s="5" customFormat="1" x14ac:dyDescent="0.2">
      <c r="A526" s="2"/>
      <c r="B526" s="30">
        <f>'3) Input geactiveerde inflatie'!B513</f>
        <v>501</v>
      </c>
      <c r="C526" s="30">
        <f>'3) Input geactiveerde inflatie'!D513</f>
        <v>14450423.090965375</v>
      </c>
      <c r="D526" s="10">
        <f t="shared" si="48"/>
        <v>7225211.5454826877</v>
      </c>
      <c r="E526" s="40">
        <f>'3) Input geactiveerde inflatie'!E513</f>
        <v>38.5</v>
      </c>
      <c r="F526" s="52">
        <f>'3) Input geactiveerde inflatie'!F513</f>
        <v>2060</v>
      </c>
      <c r="G526" s="2"/>
      <c r="H526" s="54"/>
      <c r="I526" s="10">
        <f>IF(AND($F526&gt;I$10,$E526&gt;0),$D526/$E526,IF(I$10=$F526,$D526-SUM($G526:G526),0))</f>
        <v>187667.83235019969</v>
      </c>
      <c r="J526" s="10">
        <f>IF(AND($F526&gt;J$10,$E526&gt;0),$D526/$E526,IF(J$10=$F526,$D526-SUM($G526:I526),0))</f>
        <v>187667.83235019969</v>
      </c>
      <c r="K526" s="10">
        <f>IF(AND($F526&gt;K$10,$E526&gt;0),$D526/$E526,IF(K$10=$F526,$D526-SUM($G526:J526),0))</f>
        <v>187667.83235019969</v>
      </c>
      <c r="L526" s="10">
        <f>IF(AND($F526&gt;L$10,$E526&gt;0),$D526/$E526,IF(L$10=$F526,$D526-SUM($G526:K526),0))</f>
        <v>187667.83235019969</v>
      </c>
      <c r="M526" s="10">
        <f>IF(AND($F526&gt;M$10,$E526&gt;0),$D526/$E526,IF(M$10=$F526,$D526-SUM($G526:L526),0))</f>
        <v>187667.83235019969</v>
      </c>
      <c r="N526" s="2"/>
      <c r="O526" s="10">
        <f>I526*PRODUCT($O$17:O$17)</f>
        <v>189356.84284135146</v>
      </c>
      <c r="P526" s="10">
        <f>J526*PRODUCT($O$17:P$17)</f>
        <v>191061.05442692363</v>
      </c>
      <c r="Q526" s="10">
        <f>K526*PRODUCT($O$17:Q$17)</f>
        <v>192780.60391676589</v>
      </c>
      <c r="R526" s="10">
        <f>L526*PRODUCT($O$17:R$17)</f>
        <v>194515.62935201675</v>
      </c>
      <c r="S526" s="10">
        <f>M526*PRODUCT($O$17:S$17)</f>
        <v>196266.27001618489</v>
      </c>
      <c r="T526" s="2"/>
      <c r="U526" s="10">
        <f t="shared" si="47"/>
        <v>7100881.6065506795</v>
      </c>
      <c r="V526" s="10">
        <f t="shared" si="52"/>
        <v>6973728.4865827113</v>
      </c>
      <c r="W526" s="10">
        <f t="shared" si="52"/>
        <v>6843711.4390451889</v>
      </c>
      <c r="X526" s="10">
        <f t="shared" si="52"/>
        <v>6710789.2126445789</v>
      </c>
      <c r="Y526" s="10">
        <f t="shared" si="52"/>
        <v>6574920.0455421945</v>
      </c>
    </row>
    <row r="527" spans="1:25" s="5" customFormat="1" x14ac:dyDescent="0.2">
      <c r="A527" s="2"/>
      <c r="B527" s="30">
        <f>'3) Input geactiveerde inflatie'!B514</f>
        <v>502</v>
      </c>
      <c r="C527" s="30">
        <f>'3) Input geactiveerde inflatie'!D514</f>
        <v>6484712.1620366052</v>
      </c>
      <c r="D527" s="10">
        <f t="shared" si="48"/>
        <v>3242356.0810183026</v>
      </c>
      <c r="E527" s="40">
        <f>'3) Input geactiveerde inflatie'!E514</f>
        <v>28.5</v>
      </c>
      <c r="F527" s="52">
        <f>'3) Input geactiveerde inflatie'!F514</f>
        <v>2050</v>
      </c>
      <c r="G527" s="2"/>
      <c r="H527" s="54"/>
      <c r="I527" s="10">
        <f>IF(AND($F527&gt;I$10,$E527&gt;0),$D527/$E527,IF(I$10=$F527,$D527-SUM($G527:G527),0))</f>
        <v>113766.88003572992</v>
      </c>
      <c r="J527" s="10">
        <f>IF(AND($F527&gt;J$10,$E527&gt;0),$D527/$E527,IF(J$10=$F527,$D527-SUM($G527:I527),0))</f>
        <v>113766.88003572992</v>
      </c>
      <c r="K527" s="10">
        <f>IF(AND($F527&gt;K$10,$E527&gt;0),$D527/$E527,IF(K$10=$F527,$D527-SUM($G527:J527),0))</f>
        <v>113766.88003572992</v>
      </c>
      <c r="L527" s="10">
        <f>IF(AND($F527&gt;L$10,$E527&gt;0),$D527/$E527,IF(L$10=$F527,$D527-SUM($G527:K527),0))</f>
        <v>113766.88003572992</v>
      </c>
      <c r="M527" s="10">
        <f>IF(AND($F527&gt;M$10,$E527&gt;0),$D527/$E527,IF(M$10=$F527,$D527-SUM($G527:L527),0))</f>
        <v>113766.88003572992</v>
      </c>
      <c r="N527" s="2"/>
      <c r="O527" s="10">
        <f>I527*PRODUCT($O$17:O$17)</f>
        <v>114790.78195605148</v>
      </c>
      <c r="P527" s="10">
        <f>J527*PRODUCT($O$17:P$17)</f>
        <v>115823.89899365592</v>
      </c>
      <c r="Q527" s="10">
        <f>K527*PRODUCT($O$17:Q$17)</f>
        <v>116866.31408459881</v>
      </c>
      <c r="R527" s="10">
        <f>L527*PRODUCT($O$17:R$17)</f>
        <v>117918.11091136019</v>
      </c>
      <c r="S527" s="10">
        <f>M527*PRODUCT($O$17:S$17)</f>
        <v>118979.37390956242</v>
      </c>
      <c r="T527" s="2"/>
      <c r="U527" s="10">
        <f t="shared" si="47"/>
        <v>3156746.5037914156</v>
      </c>
      <c r="V527" s="10">
        <f t="shared" si="52"/>
        <v>3069333.3233318818</v>
      </c>
      <c r="W527" s="10">
        <f t="shared" si="52"/>
        <v>2980091.0091572697</v>
      </c>
      <c r="X527" s="10">
        <f t="shared" si="52"/>
        <v>2888993.7173283249</v>
      </c>
      <c r="Y527" s="10">
        <f t="shared" si="52"/>
        <v>2796015.2868747171</v>
      </c>
    </row>
    <row r="528" spans="1:25" s="5" customFormat="1" x14ac:dyDescent="0.2">
      <c r="A528" s="2"/>
      <c r="B528" s="30">
        <f>'3) Input geactiveerde inflatie'!B515</f>
        <v>503</v>
      </c>
      <c r="C528" s="30">
        <f>'3) Input geactiveerde inflatie'!D515</f>
        <v>17.31309437280801</v>
      </c>
      <c r="D528" s="10">
        <f t="shared" si="48"/>
        <v>8.6565471864040049</v>
      </c>
      <c r="E528" s="40">
        <f>'3) Input geactiveerde inflatie'!E515</f>
        <v>18.5</v>
      </c>
      <c r="F528" s="52">
        <f>'3) Input geactiveerde inflatie'!F515</f>
        <v>2040</v>
      </c>
      <c r="G528" s="2"/>
      <c r="H528" s="54"/>
      <c r="I528" s="10">
        <f>IF(AND($F528&gt;I$10,$E528&gt;0),$D528/$E528,IF(I$10=$F528,$D528-SUM($G528:G528),0))</f>
        <v>0.46792146953535163</v>
      </c>
      <c r="J528" s="10">
        <f>IF(AND($F528&gt;J$10,$E528&gt;0),$D528/$E528,IF(J$10=$F528,$D528-SUM($G528:I528),0))</f>
        <v>0.46792146953535163</v>
      </c>
      <c r="K528" s="10">
        <f>IF(AND($F528&gt;K$10,$E528&gt;0),$D528/$E528,IF(K$10=$F528,$D528-SUM($G528:J528),0))</f>
        <v>0.46792146953535163</v>
      </c>
      <c r="L528" s="10">
        <f>IF(AND($F528&gt;L$10,$E528&gt;0),$D528/$E528,IF(L$10=$F528,$D528-SUM($G528:K528),0))</f>
        <v>0.46792146953535163</v>
      </c>
      <c r="M528" s="10">
        <f>IF(AND($F528&gt;M$10,$E528&gt;0),$D528/$E528,IF(M$10=$F528,$D528-SUM($G528:L528),0))</f>
        <v>0.46792146953535163</v>
      </c>
      <c r="N528" s="2"/>
      <c r="O528" s="10">
        <f>I528*PRODUCT($O$17:O$17)</f>
        <v>0.47213276276116972</v>
      </c>
      <c r="P528" s="10">
        <f>J528*PRODUCT($O$17:P$17)</f>
        <v>0.4763819576260202</v>
      </c>
      <c r="Q528" s="10">
        <f>K528*PRODUCT($O$17:Q$17)</f>
        <v>0.4806693952446543</v>
      </c>
      <c r="R528" s="10">
        <f>L528*PRODUCT($O$17:R$17)</f>
        <v>0.48499541980185612</v>
      </c>
      <c r="S528" s="10">
        <f>M528*PRODUCT($O$17:S$17)</f>
        <v>0.48936037858007281</v>
      </c>
      <c r="T528" s="2"/>
      <c r="U528" s="10">
        <f t="shared" si="47"/>
        <v>8.2623233483204697</v>
      </c>
      <c r="V528" s="10">
        <f t="shared" si="52"/>
        <v>7.8603023008293329</v>
      </c>
      <c r="W528" s="10">
        <f t="shared" si="52"/>
        <v>7.4503756262921419</v>
      </c>
      <c r="X528" s="10">
        <f t="shared" si="52"/>
        <v>7.0324335871269144</v>
      </c>
      <c r="Y528" s="10">
        <f t="shared" si="52"/>
        <v>6.6063651108309829</v>
      </c>
    </row>
    <row r="529" spans="1:25" s="5" customFormat="1" x14ac:dyDescent="0.2">
      <c r="A529" s="2"/>
      <c r="B529" s="30">
        <f>'3) Input geactiveerde inflatie'!B516</f>
        <v>504</v>
      </c>
      <c r="C529" s="30">
        <f>'3) Input geactiveerde inflatie'!D516</f>
        <v>1205670.2330932664</v>
      </c>
      <c r="D529" s="10">
        <f t="shared" si="48"/>
        <v>602835.11654663319</v>
      </c>
      <c r="E529" s="40">
        <f>'3) Input geactiveerde inflatie'!E516</f>
        <v>13.5</v>
      </c>
      <c r="F529" s="52">
        <f>'3) Input geactiveerde inflatie'!F516</f>
        <v>2035</v>
      </c>
      <c r="G529" s="2"/>
      <c r="H529" s="54"/>
      <c r="I529" s="10">
        <f>IF(AND($F529&gt;I$10,$E529&gt;0),$D529/$E529,IF(I$10=$F529,$D529-SUM($G529:G529),0))</f>
        <v>44654.453077528386</v>
      </c>
      <c r="J529" s="10">
        <f>IF(AND($F529&gt;J$10,$E529&gt;0),$D529/$E529,IF(J$10=$F529,$D529-SUM($G529:I529),0))</f>
        <v>44654.453077528386</v>
      </c>
      <c r="K529" s="10">
        <f>IF(AND($F529&gt;K$10,$E529&gt;0),$D529/$E529,IF(K$10=$F529,$D529-SUM($G529:J529),0))</f>
        <v>44654.453077528386</v>
      </c>
      <c r="L529" s="10">
        <f>IF(AND($F529&gt;L$10,$E529&gt;0),$D529/$E529,IF(L$10=$F529,$D529-SUM($G529:K529),0))</f>
        <v>44654.453077528386</v>
      </c>
      <c r="M529" s="10">
        <f>IF(AND($F529&gt;M$10,$E529&gt;0),$D529/$E529,IF(M$10=$F529,$D529-SUM($G529:L529),0))</f>
        <v>44654.453077528386</v>
      </c>
      <c r="N529" s="2"/>
      <c r="O529" s="10">
        <f>I529*PRODUCT($O$17:O$17)</f>
        <v>45056.343155226139</v>
      </c>
      <c r="P529" s="10">
        <f>J529*PRODUCT($O$17:P$17)</f>
        <v>45461.850243623165</v>
      </c>
      <c r="Q529" s="10">
        <f>K529*PRODUCT($O$17:Q$17)</f>
        <v>45871.006895815764</v>
      </c>
      <c r="R529" s="10">
        <f>L529*PRODUCT($O$17:R$17)</f>
        <v>46283.845957878104</v>
      </c>
      <c r="S529" s="10">
        <f>M529*PRODUCT($O$17:S$17)</f>
        <v>46700.400571499005</v>
      </c>
      <c r="T529" s="2"/>
      <c r="U529" s="10">
        <f t="shared" si="47"/>
        <v>563204.28944032674</v>
      </c>
      <c r="V529" s="10">
        <f t="shared" si="52"/>
        <v>522811.27780166653</v>
      </c>
      <c r="W529" s="10">
        <f t="shared" si="52"/>
        <v>481645.57240606571</v>
      </c>
      <c r="X529" s="10">
        <f t="shared" si="52"/>
        <v>439696.53659984213</v>
      </c>
      <c r="Y529" s="10">
        <f t="shared" si="52"/>
        <v>396953.40485774167</v>
      </c>
    </row>
    <row r="530" spans="1:25" s="5" customFormat="1" x14ac:dyDescent="0.2">
      <c r="A530" s="2"/>
      <c r="B530" s="30">
        <f>'3) Input geactiveerde inflatie'!B517</f>
        <v>505</v>
      </c>
      <c r="C530" s="30">
        <f>'3) Input geactiveerde inflatie'!D517</f>
        <v>37488.962888857524</v>
      </c>
      <c r="D530" s="10">
        <f t="shared" si="48"/>
        <v>18744.481444428762</v>
      </c>
      <c r="E530" s="40">
        <f>'3) Input geactiveerde inflatie'!E517</f>
        <v>8.5</v>
      </c>
      <c r="F530" s="52">
        <f>'3) Input geactiveerde inflatie'!F517</f>
        <v>2030</v>
      </c>
      <c r="G530" s="2"/>
      <c r="H530" s="54"/>
      <c r="I530" s="10">
        <f>IF(AND($F530&gt;I$10,$E530&gt;0),$D530/$E530,IF(I$10=$F530,$D530-SUM($G530:G530),0))</f>
        <v>2205.2331111092662</v>
      </c>
      <c r="J530" s="10">
        <f>IF(AND($F530&gt;J$10,$E530&gt;0),$D530/$E530,IF(J$10=$F530,$D530-SUM($G530:I530),0))</f>
        <v>2205.2331111092662</v>
      </c>
      <c r="K530" s="10">
        <f>IF(AND($F530&gt;K$10,$E530&gt;0),$D530/$E530,IF(K$10=$F530,$D530-SUM($G530:J530),0))</f>
        <v>2205.2331111092662</v>
      </c>
      <c r="L530" s="10">
        <f>IF(AND($F530&gt;L$10,$E530&gt;0),$D530/$E530,IF(L$10=$F530,$D530-SUM($G530:K530),0))</f>
        <v>2205.2331111092662</v>
      </c>
      <c r="M530" s="10">
        <f>IF(AND($F530&gt;M$10,$E530&gt;0),$D530/$E530,IF(M$10=$F530,$D530-SUM($G530:L530),0))</f>
        <v>2205.2331111092662</v>
      </c>
      <c r="N530" s="2"/>
      <c r="O530" s="10">
        <f>I530*PRODUCT($O$17:O$17)</f>
        <v>2225.0802091092496</v>
      </c>
      <c r="P530" s="10">
        <f>J530*PRODUCT($O$17:P$17)</f>
        <v>2245.1059309912325</v>
      </c>
      <c r="Q530" s="10">
        <f>K530*PRODUCT($O$17:Q$17)</f>
        <v>2265.3118843701532</v>
      </c>
      <c r="R530" s="10">
        <f>L530*PRODUCT($O$17:R$17)</f>
        <v>2285.6996913294843</v>
      </c>
      <c r="S530" s="10">
        <f>M530*PRODUCT($O$17:S$17)</f>
        <v>2306.2709885514496</v>
      </c>
      <c r="T530" s="2"/>
      <c r="U530" s="10">
        <f t="shared" si="47"/>
        <v>16688.101568319369</v>
      </c>
      <c r="V530" s="10">
        <f t="shared" si="52"/>
        <v>14593.188551443009</v>
      </c>
      <c r="W530" s="10">
        <f t="shared" si="52"/>
        <v>12459.215364035841</v>
      </c>
      <c r="X530" s="10">
        <f t="shared" si="52"/>
        <v>10285.648610982678</v>
      </c>
      <c r="Y530" s="10">
        <f t="shared" si="52"/>
        <v>8071.9484599300713</v>
      </c>
    </row>
    <row r="531" spans="1:25" s="5" customFormat="1" x14ac:dyDescent="0.2">
      <c r="A531" s="2"/>
      <c r="B531" s="30">
        <f>'3) Input geactiveerde inflatie'!B518</f>
        <v>506</v>
      </c>
      <c r="C531" s="30">
        <f>'3) Input geactiveerde inflatie'!D518</f>
        <v>1.4551915228366852E-11</v>
      </c>
      <c r="D531" s="10">
        <f t="shared" si="48"/>
        <v>7.2759576141834259E-12</v>
      </c>
      <c r="E531" s="40">
        <f>'3) Input geactiveerde inflatie'!E518</f>
        <v>0</v>
      </c>
      <c r="F531" s="52">
        <f>'3) Input geactiveerde inflatie'!F518</f>
        <v>2015</v>
      </c>
      <c r="G531" s="2"/>
      <c r="H531" s="54"/>
      <c r="I531" s="10">
        <f>IF(AND($F531&gt;I$10,$E531&gt;0),$D531/$E531,IF(I$10=$F531,$D531-SUM($G531:G531),0))</f>
        <v>0</v>
      </c>
      <c r="J531" s="10">
        <f>IF(AND($F531&gt;J$10,$E531&gt;0),$D531/$E531,IF(J$10=$F531,$D531-SUM($G531:I531),0))</f>
        <v>0</v>
      </c>
      <c r="K531" s="10">
        <f>IF(AND($F531&gt;K$10,$E531&gt;0),$D531/$E531,IF(K$10=$F531,$D531-SUM($G531:J531),0))</f>
        <v>0</v>
      </c>
      <c r="L531" s="10">
        <f>IF(AND($F531&gt;L$10,$E531&gt;0),$D531/$E531,IF(L$10=$F531,$D531-SUM($G531:K531),0))</f>
        <v>0</v>
      </c>
      <c r="M531" s="10">
        <f>IF(AND($F531&gt;M$10,$E531&gt;0),$D531/$E531,IF(M$10=$F531,$D531-SUM($G531:L531),0))</f>
        <v>0</v>
      </c>
      <c r="N531" s="2"/>
      <c r="O531" s="10">
        <f>I531*PRODUCT($O$17:O$17)</f>
        <v>0</v>
      </c>
      <c r="P531" s="10">
        <f>J531*PRODUCT($O$17:P$17)</f>
        <v>0</v>
      </c>
      <c r="Q531" s="10">
        <f>K531*PRODUCT($O$17:Q$17)</f>
        <v>0</v>
      </c>
      <c r="R531" s="10">
        <f>L531*PRODUCT($O$17:R$17)</f>
        <v>0</v>
      </c>
      <c r="S531" s="10">
        <f>M531*PRODUCT($O$17:S$17)</f>
        <v>0</v>
      </c>
      <c r="T531" s="2"/>
      <c r="U531" s="10">
        <f t="shared" si="47"/>
        <v>7.341441232711076E-12</v>
      </c>
      <c r="V531" s="10">
        <f t="shared" si="52"/>
        <v>7.4075142038054749E-12</v>
      </c>
      <c r="W531" s="10">
        <f t="shared" si="52"/>
        <v>7.4741818316397228E-12</v>
      </c>
      <c r="X531" s="10">
        <f t="shared" si="52"/>
        <v>7.5414494681244792E-12</v>
      </c>
      <c r="Y531" s="10">
        <f t="shared" si="52"/>
        <v>7.6093225133375991E-12</v>
      </c>
    </row>
    <row r="532" spans="1:25" s="5" customFormat="1" x14ac:dyDescent="0.2">
      <c r="A532" s="2"/>
      <c r="B532" s="30">
        <f>'3) Input geactiveerde inflatie'!B519</f>
        <v>507</v>
      </c>
      <c r="C532" s="30">
        <f>'3) Input geactiveerde inflatie'!D519</f>
        <v>17237291.139326453</v>
      </c>
      <c r="D532" s="10">
        <f t="shared" si="48"/>
        <v>8618645.5696632266</v>
      </c>
      <c r="E532" s="40">
        <f>'3) Input geactiveerde inflatie'!E519</f>
        <v>39.5</v>
      </c>
      <c r="F532" s="52">
        <f>'3) Input geactiveerde inflatie'!F519</f>
        <v>2061</v>
      </c>
      <c r="G532" s="2"/>
      <c r="H532" s="54"/>
      <c r="I532" s="10">
        <f>IF(AND($F532&gt;I$10,$E532&gt;0),$D532/$E532,IF(I$10=$F532,$D532-SUM($G532:G532),0))</f>
        <v>218193.5587256513</v>
      </c>
      <c r="J532" s="10">
        <f>IF(AND($F532&gt;J$10,$E532&gt;0),$D532/$E532,IF(J$10=$F532,$D532-SUM($G532:I532),0))</f>
        <v>218193.5587256513</v>
      </c>
      <c r="K532" s="10">
        <f>IF(AND($F532&gt;K$10,$E532&gt;0),$D532/$E532,IF(K$10=$F532,$D532-SUM($G532:J532),0))</f>
        <v>218193.5587256513</v>
      </c>
      <c r="L532" s="10">
        <f>IF(AND($F532&gt;L$10,$E532&gt;0),$D532/$E532,IF(L$10=$F532,$D532-SUM($G532:K532),0))</f>
        <v>218193.5587256513</v>
      </c>
      <c r="M532" s="10">
        <f>IF(AND($F532&gt;M$10,$E532&gt;0),$D532/$E532,IF(M$10=$F532,$D532-SUM($G532:L532),0))</f>
        <v>218193.5587256513</v>
      </c>
      <c r="N532" s="2"/>
      <c r="O532" s="10">
        <f>I532*PRODUCT($O$17:O$17)</f>
        <v>220157.30075418213</v>
      </c>
      <c r="P532" s="10">
        <f>J532*PRODUCT($O$17:P$17)</f>
        <v>222138.71646096976</v>
      </c>
      <c r="Q532" s="10">
        <f>K532*PRODUCT($O$17:Q$17)</f>
        <v>224137.96490911843</v>
      </c>
      <c r="R532" s="10">
        <f>L532*PRODUCT($O$17:R$17)</f>
        <v>226155.20659330048</v>
      </c>
      <c r="S532" s="10">
        <f>M532*PRODUCT($O$17:S$17)</f>
        <v>228190.60345264015</v>
      </c>
      <c r="T532" s="2"/>
      <c r="U532" s="10">
        <f t="shared" si="47"/>
        <v>8476056.0790360123</v>
      </c>
      <c r="V532" s="10">
        <f t="shared" si="52"/>
        <v>8330201.8672863655</v>
      </c>
      <c r="W532" s="10">
        <f t="shared" si="52"/>
        <v>8181035.7191828238</v>
      </c>
      <c r="X532" s="10">
        <f t="shared" si="52"/>
        <v>8028509.8340621684</v>
      </c>
      <c r="Y532" s="10">
        <f t="shared" si="52"/>
        <v>7872575.8191160867</v>
      </c>
    </row>
    <row r="533" spans="1:25" s="5" customFormat="1" x14ac:dyDescent="0.2">
      <c r="A533" s="2"/>
      <c r="B533" s="30">
        <f>'3) Input geactiveerde inflatie'!B520</f>
        <v>508</v>
      </c>
      <c r="C533" s="30">
        <f>'3) Input geactiveerde inflatie'!D520</f>
        <v>5338497.2630280554</v>
      </c>
      <c r="D533" s="10">
        <f t="shared" si="48"/>
        <v>2669248.6315140277</v>
      </c>
      <c r="E533" s="40">
        <f>'3) Input geactiveerde inflatie'!E520</f>
        <v>29.5</v>
      </c>
      <c r="F533" s="52">
        <f>'3) Input geactiveerde inflatie'!F520</f>
        <v>2051</v>
      </c>
      <c r="G533" s="2"/>
      <c r="H533" s="54"/>
      <c r="I533" s="10">
        <f>IF(AND($F533&gt;I$10,$E533&gt;0),$D533/$E533,IF(I$10=$F533,$D533-SUM($G533:G533),0))</f>
        <v>90483.00445810263</v>
      </c>
      <c r="J533" s="10">
        <f>IF(AND($F533&gt;J$10,$E533&gt;0),$D533/$E533,IF(J$10=$F533,$D533-SUM($G533:I533),0))</f>
        <v>90483.00445810263</v>
      </c>
      <c r="K533" s="10">
        <f>IF(AND($F533&gt;K$10,$E533&gt;0),$D533/$E533,IF(K$10=$F533,$D533-SUM($G533:J533),0))</f>
        <v>90483.00445810263</v>
      </c>
      <c r="L533" s="10">
        <f>IF(AND($F533&gt;L$10,$E533&gt;0),$D533/$E533,IF(L$10=$F533,$D533-SUM($G533:K533),0))</f>
        <v>90483.00445810263</v>
      </c>
      <c r="M533" s="10">
        <f>IF(AND($F533&gt;M$10,$E533&gt;0),$D533/$E533,IF(M$10=$F533,$D533-SUM($G533:L533),0))</f>
        <v>90483.00445810263</v>
      </c>
      <c r="N533" s="2"/>
      <c r="O533" s="10">
        <f>I533*PRODUCT($O$17:O$17)</f>
        <v>91297.351498225544</v>
      </c>
      <c r="P533" s="10">
        <f>J533*PRODUCT($O$17:P$17)</f>
        <v>92119.027661709566</v>
      </c>
      <c r="Q533" s="10">
        <f>K533*PRODUCT($O$17:Q$17)</f>
        <v>92948.098910664936</v>
      </c>
      <c r="R533" s="10">
        <f>L533*PRODUCT($O$17:R$17)</f>
        <v>93784.631800860909</v>
      </c>
      <c r="S533" s="10">
        <f>M533*PRODUCT($O$17:S$17)</f>
        <v>94628.693487068653</v>
      </c>
      <c r="T533" s="2"/>
      <c r="U533" s="10">
        <f t="shared" si="47"/>
        <v>2601974.5176994279</v>
      </c>
      <c r="V533" s="10">
        <f t="shared" si="52"/>
        <v>2533273.2606970128</v>
      </c>
      <c r="W533" s="10">
        <f t="shared" si="52"/>
        <v>2463124.6211326206</v>
      </c>
      <c r="X533" s="10">
        <f t="shared" si="52"/>
        <v>2391508.1109219529</v>
      </c>
      <c r="Y533" s="10">
        <f t="shared" si="52"/>
        <v>2318402.9904331816</v>
      </c>
    </row>
    <row r="534" spans="1:25" s="5" customFormat="1" x14ac:dyDescent="0.2">
      <c r="A534" s="2"/>
      <c r="B534" s="30">
        <f>'3) Input geactiveerde inflatie'!B521</f>
        <v>509</v>
      </c>
      <c r="C534" s="30">
        <f>'3) Input geactiveerde inflatie'!D521</f>
        <v>336212.0885121082</v>
      </c>
      <c r="D534" s="10">
        <f t="shared" si="48"/>
        <v>168106.0442560541</v>
      </c>
      <c r="E534" s="40">
        <f>'3) Input geactiveerde inflatie'!E521</f>
        <v>19.5</v>
      </c>
      <c r="F534" s="52">
        <f>'3) Input geactiveerde inflatie'!F521</f>
        <v>2041</v>
      </c>
      <c r="G534" s="2"/>
      <c r="H534" s="54"/>
      <c r="I534" s="10">
        <f>IF(AND($F534&gt;I$10,$E534&gt;0),$D534/$E534,IF(I$10=$F534,$D534-SUM($G534:G534),0))</f>
        <v>8620.822782361749</v>
      </c>
      <c r="J534" s="10">
        <f>IF(AND($F534&gt;J$10,$E534&gt;0),$D534/$E534,IF(J$10=$F534,$D534-SUM($G534:I534),0))</f>
        <v>8620.822782361749</v>
      </c>
      <c r="K534" s="10">
        <f>IF(AND($F534&gt;K$10,$E534&gt;0),$D534/$E534,IF(K$10=$F534,$D534-SUM($G534:J534),0))</f>
        <v>8620.822782361749</v>
      </c>
      <c r="L534" s="10">
        <f>IF(AND($F534&gt;L$10,$E534&gt;0),$D534/$E534,IF(L$10=$F534,$D534-SUM($G534:K534),0))</f>
        <v>8620.822782361749</v>
      </c>
      <c r="M534" s="10">
        <f>IF(AND($F534&gt;M$10,$E534&gt;0),$D534/$E534,IF(M$10=$F534,$D534-SUM($G534:L534),0))</f>
        <v>8620.822782361749</v>
      </c>
      <c r="N534" s="2"/>
      <c r="O534" s="10">
        <f>I534*PRODUCT($O$17:O$17)</f>
        <v>8698.4101874030039</v>
      </c>
      <c r="P534" s="10">
        <f>J534*PRODUCT($O$17:P$17)</f>
        <v>8776.6958790896297</v>
      </c>
      <c r="Q534" s="10">
        <f>K534*PRODUCT($O$17:Q$17)</f>
        <v>8855.6861420014357</v>
      </c>
      <c r="R534" s="10">
        <f>L534*PRODUCT($O$17:R$17)</f>
        <v>8935.3873172794465</v>
      </c>
      <c r="S534" s="10">
        <f>M534*PRODUCT($O$17:S$17)</f>
        <v>9015.805803134961</v>
      </c>
      <c r="T534" s="2"/>
      <c r="U534" s="10">
        <f t="shared" si="47"/>
        <v>160920.58846695555</v>
      </c>
      <c r="V534" s="10">
        <f t="shared" si="52"/>
        <v>153592.17788406851</v>
      </c>
      <c r="W534" s="10">
        <f t="shared" si="52"/>
        <v>146118.82134302368</v>
      </c>
      <c r="X534" s="10">
        <f t="shared" si="52"/>
        <v>138498.50341783144</v>
      </c>
      <c r="Y534" s="10">
        <f t="shared" si="52"/>
        <v>130729.18414545695</v>
      </c>
    </row>
    <row r="535" spans="1:25" s="5" customFormat="1" x14ac:dyDescent="0.2">
      <c r="A535" s="2"/>
      <c r="B535" s="30">
        <f>'3) Input geactiveerde inflatie'!B522</f>
        <v>510</v>
      </c>
      <c r="C535" s="30">
        <f>'3) Input geactiveerde inflatie'!D522</f>
        <v>372814.00827913941</v>
      </c>
      <c r="D535" s="10">
        <f t="shared" si="48"/>
        <v>186407.0041395697</v>
      </c>
      <c r="E535" s="40">
        <f>'3) Input geactiveerde inflatie'!E522</f>
        <v>14.5</v>
      </c>
      <c r="F535" s="52">
        <f>'3) Input geactiveerde inflatie'!F522</f>
        <v>2036</v>
      </c>
      <c r="G535" s="2"/>
      <c r="H535" s="54"/>
      <c r="I535" s="10">
        <f>IF(AND($F535&gt;I$10,$E535&gt;0),$D535/$E535,IF(I$10=$F535,$D535-SUM($G535:G535),0))</f>
        <v>12855.655457901359</v>
      </c>
      <c r="J535" s="10">
        <f>IF(AND($F535&gt;J$10,$E535&gt;0),$D535/$E535,IF(J$10=$F535,$D535-SUM($G535:I535),0))</f>
        <v>12855.655457901359</v>
      </c>
      <c r="K535" s="10">
        <f>IF(AND($F535&gt;K$10,$E535&gt;0),$D535/$E535,IF(K$10=$F535,$D535-SUM($G535:J535),0))</f>
        <v>12855.655457901359</v>
      </c>
      <c r="L535" s="10">
        <f>IF(AND($F535&gt;L$10,$E535&gt;0),$D535/$E535,IF(L$10=$F535,$D535-SUM($G535:K535),0))</f>
        <v>12855.655457901359</v>
      </c>
      <c r="M535" s="10">
        <f>IF(AND($F535&gt;M$10,$E535&gt;0),$D535/$E535,IF(M$10=$F535,$D535-SUM($G535:L535),0))</f>
        <v>12855.655457901359</v>
      </c>
      <c r="N535" s="2"/>
      <c r="O535" s="10">
        <f>I535*PRODUCT($O$17:O$17)</f>
        <v>12971.356357022471</v>
      </c>
      <c r="P535" s="10">
        <f>J535*PRODUCT($O$17:P$17)</f>
        <v>13088.098564235672</v>
      </c>
      <c r="Q535" s="10">
        <f>K535*PRODUCT($O$17:Q$17)</f>
        <v>13205.89145131379</v>
      </c>
      <c r="R535" s="10">
        <f>L535*PRODUCT($O$17:R$17)</f>
        <v>13324.744474375611</v>
      </c>
      <c r="S535" s="10">
        <f>M535*PRODUCT($O$17:S$17)</f>
        <v>13444.667174644992</v>
      </c>
      <c r="T535" s="2"/>
      <c r="U535" s="10">
        <f t="shared" si="47"/>
        <v>175113.31081980333</v>
      </c>
      <c r="V535" s="10">
        <f t="shared" si="52"/>
        <v>163601.23205294588</v>
      </c>
      <c r="W535" s="10">
        <f t="shared" si="52"/>
        <v>151867.75169010859</v>
      </c>
      <c r="X535" s="10">
        <f t="shared" si="52"/>
        <v>139909.81698094393</v>
      </c>
      <c r="Y535" s="10">
        <f t="shared" si="52"/>
        <v>127724.33815912741</v>
      </c>
    </row>
    <row r="536" spans="1:25" s="5" customFormat="1" x14ac:dyDescent="0.2">
      <c r="A536" s="2"/>
      <c r="B536" s="30">
        <f>'3) Input geactiveerde inflatie'!B523</f>
        <v>511</v>
      </c>
      <c r="C536" s="30">
        <f>'3) Input geactiveerde inflatie'!D523</f>
        <v>34828.35511849483</v>
      </c>
      <c r="D536" s="10">
        <f t="shared" si="48"/>
        <v>17414.177559247415</v>
      </c>
      <c r="E536" s="40">
        <f>'3) Input geactiveerde inflatie'!E523</f>
        <v>9.5</v>
      </c>
      <c r="F536" s="52">
        <f>'3) Input geactiveerde inflatie'!F523</f>
        <v>2031</v>
      </c>
      <c r="G536" s="2"/>
      <c r="H536" s="54"/>
      <c r="I536" s="10">
        <f>IF(AND($F536&gt;I$10,$E536&gt;0),$D536/$E536,IF(I$10=$F536,$D536-SUM($G536:G536),0))</f>
        <v>1833.0713220260436</v>
      </c>
      <c r="J536" s="10">
        <f>IF(AND($F536&gt;J$10,$E536&gt;0),$D536/$E536,IF(J$10=$F536,$D536-SUM($G536:I536),0))</f>
        <v>1833.0713220260436</v>
      </c>
      <c r="K536" s="10">
        <f>IF(AND($F536&gt;K$10,$E536&gt;0),$D536/$E536,IF(K$10=$F536,$D536-SUM($G536:J536),0))</f>
        <v>1833.0713220260436</v>
      </c>
      <c r="L536" s="10">
        <f>IF(AND($F536&gt;L$10,$E536&gt;0),$D536/$E536,IF(L$10=$F536,$D536-SUM($G536:K536),0))</f>
        <v>1833.0713220260436</v>
      </c>
      <c r="M536" s="10">
        <f>IF(AND($F536&gt;M$10,$E536&gt;0),$D536/$E536,IF(M$10=$F536,$D536-SUM($G536:L536),0))</f>
        <v>1833.0713220260436</v>
      </c>
      <c r="N536" s="2"/>
      <c r="O536" s="10">
        <f>I536*PRODUCT($O$17:O$17)</f>
        <v>1849.5689639242778</v>
      </c>
      <c r="P536" s="10">
        <f>J536*PRODUCT($O$17:P$17)</f>
        <v>1866.2150845995961</v>
      </c>
      <c r="Q536" s="10">
        <f>K536*PRODUCT($O$17:Q$17)</f>
        <v>1883.0110203609922</v>
      </c>
      <c r="R536" s="10">
        <f>L536*PRODUCT($O$17:R$17)</f>
        <v>1899.9581195442408</v>
      </c>
      <c r="S536" s="10">
        <f>M536*PRODUCT($O$17:S$17)</f>
        <v>1917.0577426201389</v>
      </c>
      <c r="T536" s="2"/>
      <c r="U536" s="10">
        <f t="shared" si="47"/>
        <v>15721.336193356361</v>
      </c>
      <c r="V536" s="10">
        <f t="shared" si="52"/>
        <v>13996.613134496971</v>
      </c>
      <c r="W536" s="10">
        <f t="shared" si="52"/>
        <v>12239.571632346449</v>
      </c>
      <c r="X536" s="10">
        <f t="shared" si="52"/>
        <v>10449.769657493325</v>
      </c>
      <c r="Y536" s="10">
        <f t="shared" si="52"/>
        <v>8626.7598417906265</v>
      </c>
    </row>
    <row r="537" spans="1:25" s="5" customFormat="1" x14ac:dyDescent="0.2">
      <c r="A537" s="2"/>
      <c r="B537" s="30">
        <f>'3) Input geactiveerde inflatie'!B524</f>
        <v>512</v>
      </c>
      <c r="C537" s="30">
        <f>'3) Input geactiveerde inflatie'!D524</f>
        <v>-6.5483618527650833E-11</v>
      </c>
      <c r="D537" s="10">
        <f t="shared" si="48"/>
        <v>-3.2741809263825417E-11</v>
      </c>
      <c r="E537" s="40">
        <f>'3) Input geactiveerde inflatie'!E524</f>
        <v>0</v>
      </c>
      <c r="F537" s="52">
        <f>'3) Input geactiveerde inflatie'!F524</f>
        <v>2021</v>
      </c>
      <c r="G537" s="2"/>
      <c r="H537" s="54"/>
      <c r="I537" s="10">
        <f>IF(AND($F537&gt;I$10,$E537&gt;0),$D537/$E537,IF(I$10=$F537,$D537-SUM($G537:G537),0))</f>
        <v>0</v>
      </c>
      <c r="J537" s="10">
        <f>IF(AND($F537&gt;J$10,$E537&gt;0),$D537/$E537,IF(J$10=$F537,$D537-SUM($G537:I537),0))</f>
        <v>0</v>
      </c>
      <c r="K537" s="10">
        <f>IF(AND($F537&gt;K$10,$E537&gt;0),$D537/$E537,IF(K$10=$F537,$D537-SUM($G537:J537),0))</f>
        <v>0</v>
      </c>
      <c r="L537" s="10">
        <f>IF(AND($F537&gt;L$10,$E537&gt;0),$D537/$E537,IF(L$10=$F537,$D537-SUM($G537:K537),0))</f>
        <v>0</v>
      </c>
      <c r="M537" s="10">
        <f>IF(AND($F537&gt;M$10,$E537&gt;0),$D537/$E537,IF(M$10=$F537,$D537-SUM($G537:L537),0))</f>
        <v>0</v>
      </c>
      <c r="N537" s="2"/>
      <c r="O537" s="10">
        <f>I537*PRODUCT($O$17:O$17)</f>
        <v>0</v>
      </c>
      <c r="P537" s="10">
        <f>J537*PRODUCT($O$17:P$17)</f>
        <v>0</v>
      </c>
      <c r="Q537" s="10">
        <f>K537*PRODUCT($O$17:Q$17)</f>
        <v>0</v>
      </c>
      <c r="R537" s="10">
        <f>L537*PRODUCT($O$17:R$17)</f>
        <v>0</v>
      </c>
      <c r="S537" s="10">
        <f>M537*PRODUCT($O$17:S$17)</f>
        <v>0</v>
      </c>
      <c r="T537" s="2"/>
      <c r="U537" s="10">
        <f t="shared" si="47"/>
        <v>-3.3036485547199844E-11</v>
      </c>
      <c r="V537" s="10">
        <f t="shared" si="52"/>
        <v>-3.333381391712464E-11</v>
      </c>
      <c r="W537" s="10">
        <f t="shared" si="52"/>
        <v>-3.3633818242378755E-11</v>
      </c>
      <c r="X537" s="10">
        <f t="shared" si="52"/>
        <v>-3.393652260656016E-11</v>
      </c>
      <c r="Y537" s="10">
        <f t="shared" si="52"/>
        <v>-3.4241951310019201E-11</v>
      </c>
    </row>
    <row r="538" spans="1:25" s="5" customFormat="1" x14ac:dyDescent="0.2">
      <c r="A538" s="2"/>
      <c r="B538" s="30">
        <f>'3) Input geactiveerde inflatie'!B525</f>
        <v>513</v>
      </c>
      <c r="C538" s="30">
        <f>'3) Input geactiveerde inflatie'!D525</f>
        <v>-2.1389207159762836E-10</v>
      </c>
      <c r="D538" s="10">
        <f t="shared" si="48"/>
        <v>-1.0694603579881418E-10</v>
      </c>
      <c r="E538" s="40">
        <f>'3) Input geactiveerde inflatie'!E525</f>
        <v>0</v>
      </c>
      <c r="F538" s="52">
        <f>'3) Input geactiveerde inflatie'!F525</f>
        <v>2016</v>
      </c>
      <c r="G538" s="2"/>
      <c r="H538" s="54"/>
      <c r="I538" s="10">
        <f>IF(AND($F538&gt;I$10,$E538&gt;0),$D538/$E538,IF(I$10=$F538,$D538-SUM($G538:G538),0))</f>
        <v>0</v>
      </c>
      <c r="J538" s="10">
        <f>IF(AND($F538&gt;J$10,$E538&gt;0),$D538/$E538,IF(J$10=$F538,$D538-SUM($G538:I538),0))</f>
        <v>0</v>
      </c>
      <c r="K538" s="10">
        <f>IF(AND($F538&gt;K$10,$E538&gt;0),$D538/$E538,IF(K$10=$F538,$D538-SUM($G538:J538),0))</f>
        <v>0</v>
      </c>
      <c r="L538" s="10">
        <f>IF(AND($F538&gt;L$10,$E538&gt;0),$D538/$E538,IF(L$10=$F538,$D538-SUM($G538:K538),0))</f>
        <v>0</v>
      </c>
      <c r="M538" s="10">
        <f>IF(AND($F538&gt;M$10,$E538&gt;0),$D538/$E538,IF(M$10=$F538,$D538-SUM($G538:L538),0))</f>
        <v>0</v>
      </c>
      <c r="N538" s="2"/>
      <c r="O538" s="10">
        <f>I538*PRODUCT($O$17:O$17)</f>
        <v>0</v>
      </c>
      <c r="P538" s="10">
        <f>J538*PRODUCT($O$17:P$17)</f>
        <v>0</v>
      </c>
      <c r="Q538" s="10">
        <f>K538*PRODUCT($O$17:Q$17)</f>
        <v>0</v>
      </c>
      <c r="R538" s="10">
        <f>L538*PRODUCT($O$17:R$17)</f>
        <v>0</v>
      </c>
      <c r="S538" s="10">
        <f>M538*PRODUCT($O$17:S$17)</f>
        <v>0</v>
      </c>
      <c r="T538" s="2"/>
      <c r="U538" s="10">
        <f t="shared" ref="U538:U601" si="53">D538*O$17-O538</f>
        <v>-1.0790855012100349E-10</v>
      </c>
      <c r="V538" s="10">
        <f t="shared" si="52"/>
        <v>-1.0887972707209251E-10</v>
      </c>
      <c r="W538" s="10">
        <f t="shared" si="52"/>
        <v>-1.0985964461574133E-10</v>
      </c>
      <c r="X538" s="10">
        <f t="shared" si="52"/>
        <v>-1.10848381417283E-10</v>
      </c>
      <c r="Y538" s="10">
        <f t="shared" si="52"/>
        <v>-1.1184601685003853E-10</v>
      </c>
    </row>
    <row r="539" spans="1:25" s="5" customFormat="1" x14ac:dyDescent="0.2">
      <c r="A539" s="2"/>
      <c r="B539" s="30">
        <f>'3) Input geactiveerde inflatie'!B526</f>
        <v>514</v>
      </c>
      <c r="C539" s="30">
        <f>'3) Input geactiveerde inflatie'!D526</f>
        <v>175028.20325454895</v>
      </c>
      <c r="D539" s="10">
        <f t="shared" ref="D539:D602" si="54">C539*$F$20</f>
        <v>87514.101627274475</v>
      </c>
      <c r="E539" s="40">
        <f>'3) Input geactiveerde inflatie'!E526</f>
        <v>0</v>
      </c>
      <c r="F539" s="52">
        <f>'3) Input geactiveerde inflatie'!F526</f>
        <v>2011</v>
      </c>
      <c r="G539" s="2"/>
      <c r="H539" s="54"/>
      <c r="I539" s="10">
        <f>IF(AND($F539&gt;I$10,$E539&gt;0),$D539/$E539,IF(I$10=$F539,$D539-SUM($G539:G539),0))</f>
        <v>0</v>
      </c>
      <c r="J539" s="10">
        <f>IF(AND($F539&gt;J$10,$E539&gt;0),$D539/$E539,IF(J$10=$F539,$D539-SUM($G539:I539),0))</f>
        <v>0</v>
      </c>
      <c r="K539" s="10">
        <f>IF(AND($F539&gt;K$10,$E539&gt;0),$D539/$E539,IF(K$10=$F539,$D539-SUM($G539:J539),0))</f>
        <v>0</v>
      </c>
      <c r="L539" s="10">
        <f>IF(AND($F539&gt;L$10,$E539&gt;0),$D539/$E539,IF(L$10=$F539,$D539-SUM($G539:K539),0))</f>
        <v>0</v>
      </c>
      <c r="M539" s="10">
        <f>IF(AND($F539&gt;M$10,$E539&gt;0),$D539/$E539,IF(M$10=$F539,$D539-SUM($G539:L539),0))</f>
        <v>0</v>
      </c>
      <c r="N539" s="2"/>
      <c r="O539" s="10">
        <f>I539*PRODUCT($O$17:O$17)</f>
        <v>0</v>
      </c>
      <c r="P539" s="10">
        <f>J539*PRODUCT($O$17:P$17)</f>
        <v>0</v>
      </c>
      <c r="Q539" s="10">
        <f>K539*PRODUCT($O$17:Q$17)</f>
        <v>0</v>
      </c>
      <c r="R539" s="10">
        <f>L539*PRODUCT($O$17:R$17)</f>
        <v>0</v>
      </c>
      <c r="S539" s="10">
        <f>M539*PRODUCT($O$17:S$17)</f>
        <v>0</v>
      </c>
      <c r="T539" s="2"/>
      <c r="U539" s="10">
        <f t="shared" si="53"/>
        <v>88301.728541919932</v>
      </c>
      <c r="V539" s="10">
        <f t="shared" ref="V539:Y554" si="55">U539*P$17-P539</f>
        <v>89096.444098797205</v>
      </c>
      <c r="W539" s="10">
        <f t="shared" si="55"/>
        <v>89898.312095686371</v>
      </c>
      <c r="X539" s="10">
        <f t="shared" si="55"/>
        <v>90707.396904547539</v>
      </c>
      <c r="Y539" s="10">
        <f t="shared" si="55"/>
        <v>91523.763476688458</v>
      </c>
    </row>
    <row r="540" spans="1:25" s="5" customFormat="1" x14ac:dyDescent="0.2">
      <c r="A540" s="2"/>
      <c r="B540" s="30">
        <f>'3) Input geactiveerde inflatie'!B527</f>
        <v>515</v>
      </c>
      <c r="C540" s="30">
        <f>'3) Input geactiveerde inflatie'!D527</f>
        <v>12337624.778990194</v>
      </c>
      <c r="D540" s="10">
        <f t="shared" si="54"/>
        <v>6168812.3894950971</v>
      </c>
      <c r="E540" s="40">
        <f>'3) Input geactiveerde inflatie'!E527</f>
        <v>40.5</v>
      </c>
      <c r="F540" s="52">
        <f>'3) Input geactiveerde inflatie'!F527</f>
        <v>2062</v>
      </c>
      <c r="G540" s="2"/>
      <c r="H540" s="54"/>
      <c r="I540" s="10">
        <f>IF(AND($F540&gt;I$10,$E540&gt;0),$D540/$E540,IF(I$10=$F540,$D540-SUM($G540:G540),0))</f>
        <v>152316.35529617523</v>
      </c>
      <c r="J540" s="10">
        <f>IF(AND($F540&gt;J$10,$E540&gt;0),$D540/$E540,IF(J$10=$F540,$D540-SUM($G540:I540),0))</f>
        <v>152316.35529617523</v>
      </c>
      <c r="K540" s="10">
        <f>IF(AND($F540&gt;K$10,$E540&gt;0),$D540/$E540,IF(K$10=$F540,$D540-SUM($G540:J540),0))</f>
        <v>152316.35529617523</v>
      </c>
      <c r="L540" s="10">
        <f>IF(AND($F540&gt;L$10,$E540&gt;0),$D540/$E540,IF(L$10=$F540,$D540-SUM($G540:K540),0))</f>
        <v>152316.35529617523</v>
      </c>
      <c r="M540" s="10">
        <f>IF(AND($F540&gt;M$10,$E540&gt;0),$D540/$E540,IF(M$10=$F540,$D540-SUM($G540:L540),0))</f>
        <v>152316.35529617523</v>
      </c>
      <c r="N540" s="2"/>
      <c r="O540" s="10">
        <f>I540*PRODUCT($O$17:O$17)</f>
        <v>153687.2024938408</v>
      </c>
      <c r="P540" s="10">
        <f>J540*PRODUCT($O$17:P$17)</f>
        <v>155070.38731628534</v>
      </c>
      <c r="Q540" s="10">
        <f>K540*PRODUCT($O$17:Q$17)</f>
        <v>156466.02080213188</v>
      </c>
      <c r="R540" s="10">
        <f>L540*PRODUCT($O$17:R$17)</f>
        <v>157874.21498935105</v>
      </c>
      <c r="S540" s="10">
        <f>M540*PRODUCT($O$17:S$17)</f>
        <v>159295.0829242552</v>
      </c>
      <c r="T540" s="2"/>
      <c r="U540" s="10">
        <f t="shared" si="53"/>
        <v>6070644.4985067118</v>
      </c>
      <c r="V540" s="10">
        <f t="shared" si="55"/>
        <v>5970209.9116769861</v>
      </c>
      <c r="W540" s="10">
        <f t="shared" si="55"/>
        <v>5867475.7800799469</v>
      </c>
      <c r="X540" s="10">
        <f t="shared" si="55"/>
        <v>5762408.8471113145</v>
      </c>
      <c r="Y540" s="10">
        <f t="shared" si="55"/>
        <v>5654975.4438110609</v>
      </c>
    </row>
    <row r="541" spans="1:25" s="5" customFormat="1" x14ac:dyDescent="0.2">
      <c r="A541" s="2"/>
      <c r="B541" s="30">
        <f>'3) Input geactiveerde inflatie'!B528</f>
        <v>516</v>
      </c>
      <c r="C541" s="30">
        <f>'3) Input geactiveerde inflatie'!D528</f>
        <v>7343138.0190636441</v>
      </c>
      <c r="D541" s="10">
        <f t="shared" si="54"/>
        <v>3671569.0095318221</v>
      </c>
      <c r="E541" s="40">
        <f>'3) Input geactiveerde inflatie'!E528</f>
        <v>30.5</v>
      </c>
      <c r="F541" s="52">
        <f>'3) Input geactiveerde inflatie'!F528</f>
        <v>2052</v>
      </c>
      <c r="G541" s="2"/>
      <c r="H541" s="54"/>
      <c r="I541" s="10">
        <f>IF(AND($F541&gt;I$10,$E541&gt;0),$D541/$E541,IF(I$10=$F541,$D541-SUM($G541:G541),0))</f>
        <v>120379.31178792859</v>
      </c>
      <c r="J541" s="10">
        <f>IF(AND($F541&gt;J$10,$E541&gt;0),$D541/$E541,IF(J$10=$F541,$D541-SUM($G541:I541),0))</f>
        <v>120379.31178792859</v>
      </c>
      <c r="K541" s="10">
        <f>IF(AND($F541&gt;K$10,$E541&gt;0),$D541/$E541,IF(K$10=$F541,$D541-SUM($G541:J541),0))</f>
        <v>120379.31178792859</v>
      </c>
      <c r="L541" s="10">
        <f>IF(AND($F541&gt;L$10,$E541&gt;0),$D541/$E541,IF(L$10=$F541,$D541-SUM($G541:K541),0))</f>
        <v>120379.31178792859</v>
      </c>
      <c r="M541" s="10">
        <f>IF(AND($F541&gt;M$10,$E541&gt;0),$D541/$E541,IF(M$10=$F541,$D541-SUM($G541:L541),0))</f>
        <v>120379.31178792859</v>
      </c>
      <c r="N541" s="2"/>
      <c r="O541" s="10">
        <f>I541*PRODUCT($O$17:O$17)</f>
        <v>121462.72559401992</v>
      </c>
      <c r="P541" s="10">
        <f>J541*PRODUCT($O$17:P$17)</f>
        <v>122555.89012436609</v>
      </c>
      <c r="Q541" s="10">
        <f>K541*PRODUCT($O$17:Q$17)</f>
        <v>123658.89313548537</v>
      </c>
      <c r="R541" s="10">
        <f>L541*PRODUCT($O$17:R$17)</f>
        <v>124771.82317370472</v>
      </c>
      <c r="S541" s="10">
        <f>M541*PRODUCT($O$17:S$17)</f>
        <v>125894.76958226805</v>
      </c>
      <c r="T541" s="2"/>
      <c r="U541" s="10">
        <f t="shared" si="53"/>
        <v>3583150.4050235879</v>
      </c>
      <c r="V541" s="10">
        <f t="shared" si="55"/>
        <v>3492842.8685444337</v>
      </c>
      <c r="W541" s="10">
        <f t="shared" si="55"/>
        <v>3400619.5612258478</v>
      </c>
      <c r="X541" s="10">
        <f t="shared" si="55"/>
        <v>3306453.3141031754</v>
      </c>
      <c r="Y541" s="10">
        <f t="shared" si="55"/>
        <v>3210316.6243478358</v>
      </c>
    </row>
    <row r="542" spans="1:25" s="5" customFormat="1" x14ac:dyDescent="0.2">
      <c r="A542" s="2"/>
      <c r="B542" s="30">
        <f>'3) Input geactiveerde inflatie'!B529</f>
        <v>517</v>
      </c>
      <c r="C542" s="30">
        <f>'3) Input geactiveerde inflatie'!D529</f>
        <v>602732.45845549693</v>
      </c>
      <c r="D542" s="10">
        <f t="shared" si="54"/>
        <v>301366.22922774847</v>
      </c>
      <c r="E542" s="40">
        <f>'3) Input geactiveerde inflatie'!E529</f>
        <v>20.5</v>
      </c>
      <c r="F542" s="52">
        <f>'3) Input geactiveerde inflatie'!F529</f>
        <v>2042</v>
      </c>
      <c r="G542" s="2"/>
      <c r="H542" s="54"/>
      <c r="I542" s="10">
        <f>IF(AND($F542&gt;I$10,$E542&gt;0),$D542/$E542,IF(I$10=$F542,$D542-SUM($G542:G542),0))</f>
        <v>14700.791669646267</v>
      </c>
      <c r="J542" s="10">
        <f>IF(AND($F542&gt;J$10,$E542&gt;0),$D542/$E542,IF(J$10=$F542,$D542-SUM($G542:I542),0))</f>
        <v>14700.791669646267</v>
      </c>
      <c r="K542" s="10">
        <f>IF(AND($F542&gt;K$10,$E542&gt;0),$D542/$E542,IF(K$10=$F542,$D542-SUM($G542:J542),0))</f>
        <v>14700.791669646267</v>
      </c>
      <c r="L542" s="10">
        <f>IF(AND($F542&gt;L$10,$E542&gt;0),$D542/$E542,IF(L$10=$F542,$D542-SUM($G542:K542),0))</f>
        <v>14700.791669646267</v>
      </c>
      <c r="M542" s="10">
        <f>IF(AND($F542&gt;M$10,$E542&gt;0),$D542/$E542,IF(M$10=$F542,$D542-SUM($G542:L542),0))</f>
        <v>14700.791669646267</v>
      </c>
      <c r="N542" s="2"/>
      <c r="O542" s="10">
        <f>I542*PRODUCT($O$17:O$17)</f>
        <v>14833.098794673082</v>
      </c>
      <c r="P542" s="10">
        <f>J542*PRODUCT($O$17:P$17)</f>
        <v>14966.596683825139</v>
      </c>
      <c r="Q542" s="10">
        <f>K542*PRODUCT($O$17:Q$17)</f>
        <v>15101.296053979562</v>
      </c>
      <c r="R542" s="10">
        <f>L542*PRODUCT($O$17:R$17)</f>
        <v>15237.207718465375</v>
      </c>
      <c r="S542" s="10">
        <f>M542*PRODUCT($O$17:S$17)</f>
        <v>15374.342587931564</v>
      </c>
      <c r="T542" s="2"/>
      <c r="U542" s="10">
        <f t="shared" si="53"/>
        <v>289245.42649612506</v>
      </c>
      <c r="V542" s="10">
        <f t="shared" si="55"/>
        <v>276882.03865076503</v>
      </c>
      <c r="W542" s="10">
        <f t="shared" si="55"/>
        <v>264272.68094464234</v>
      </c>
      <c r="X542" s="10">
        <f t="shared" si="55"/>
        <v>251413.92735467874</v>
      </c>
      <c r="Y542" s="10">
        <f t="shared" si="55"/>
        <v>238302.31011293925</v>
      </c>
    </row>
    <row r="543" spans="1:25" s="5" customFormat="1" x14ac:dyDescent="0.2">
      <c r="A543" s="2"/>
      <c r="B543" s="30">
        <f>'3) Input geactiveerde inflatie'!B530</f>
        <v>518</v>
      </c>
      <c r="C543" s="30">
        <f>'3) Input geactiveerde inflatie'!D530</f>
        <v>596719.24969106354</v>
      </c>
      <c r="D543" s="10">
        <f t="shared" si="54"/>
        <v>298359.62484553177</v>
      </c>
      <c r="E543" s="40">
        <f>'3) Input geactiveerde inflatie'!E530</f>
        <v>15.5</v>
      </c>
      <c r="F543" s="52">
        <f>'3) Input geactiveerde inflatie'!F530</f>
        <v>2037</v>
      </c>
      <c r="G543" s="2"/>
      <c r="H543" s="54"/>
      <c r="I543" s="10">
        <f>IF(AND($F543&gt;I$10,$E543&gt;0),$D543/$E543,IF(I$10=$F543,$D543-SUM($G543:G543),0))</f>
        <v>19249.008054550435</v>
      </c>
      <c r="J543" s="10">
        <f>IF(AND($F543&gt;J$10,$E543&gt;0),$D543/$E543,IF(J$10=$F543,$D543-SUM($G543:I543),0))</f>
        <v>19249.008054550435</v>
      </c>
      <c r="K543" s="10">
        <f>IF(AND($F543&gt;K$10,$E543&gt;0),$D543/$E543,IF(K$10=$F543,$D543-SUM($G543:J543),0))</f>
        <v>19249.008054550435</v>
      </c>
      <c r="L543" s="10">
        <f>IF(AND($F543&gt;L$10,$E543&gt;0),$D543/$E543,IF(L$10=$F543,$D543-SUM($G543:K543),0))</f>
        <v>19249.008054550435</v>
      </c>
      <c r="M543" s="10">
        <f>IF(AND($F543&gt;M$10,$E543&gt;0),$D543/$E543,IF(M$10=$F543,$D543-SUM($G543:L543),0))</f>
        <v>19249.008054550435</v>
      </c>
      <c r="N543" s="2"/>
      <c r="O543" s="10">
        <f>I543*PRODUCT($O$17:O$17)</f>
        <v>19422.249127041388</v>
      </c>
      <c r="P543" s="10">
        <f>J543*PRODUCT($O$17:P$17)</f>
        <v>19597.049369184759</v>
      </c>
      <c r="Q543" s="10">
        <f>K543*PRODUCT($O$17:Q$17)</f>
        <v>19773.422813507415</v>
      </c>
      <c r="R543" s="10">
        <f>L543*PRODUCT($O$17:R$17)</f>
        <v>19951.383618828982</v>
      </c>
      <c r="S543" s="10">
        <f>M543*PRODUCT($O$17:S$17)</f>
        <v>20130.946071398441</v>
      </c>
      <c r="T543" s="2"/>
      <c r="U543" s="10">
        <f t="shared" si="53"/>
        <v>281622.61234210012</v>
      </c>
      <c r="V543" s="10">
        <f t="shared" si="55"/>
        <v>264560.16648399422</v>
      </c>
      <c r="W543" s="10">
        <f t="shared" si="55"/>
        <v>247167.78516884273</v>
      </c>
      <c r="X543" s="10">
        <f t="shared" si="55"/>
        <v>229440.9116165333</v>
      </c>
      <c r="Y543" s="10">
        <f t="shared" si="55"/>
        <v>211374.93374968364</v>
      </c>
    </row>
    <row r="544" spans="1:25" s="5" customFormat="1" x14ac:dyDescent="0.2">
      <c r="A544" s="2"/>
      <c r="B544" s="30">
        <f>'3) Input geactiveerde inflatie'!B531</f>
        <v>519</v>
      </c>
      <c r="C544" s="30">
        <f>'3) Input geactiveerde inflatie'!D531</f>
        <v>23987.539743191068</v>
      </c>
      <c r="D544" s="10">
        <f t="shared" si="54"/>
        <v>11993.769871595534</v>
      </c>
      <c r="E544" s="40">
        <f>'3) Input geactiveerde inflatie'!E531</f>
        <v>10.5</v>
      </c>
      <c r="F544" s="52">
        <f>'3) Input geactiveerde inflatie'!F531</f>
        <v>2032</v>
      </c>
      <c r="G544" s="2"/>
      <c r="H544" s="54"/>
      <c r="I544" s="10">
        <f>IF(AND($F544&gt;I$10,$E544&gt;0),$D544/$E544,IF(I$10=$F544,$D544-SUM($G544:G544),0))</f>
        <v>1142.2637972948128</v>
      </c>
      <c r="J544" s="10">
        <f>IF(AND($F544&gt;J$10,$E544&gt;0),$D544/$E544,IF(J$10=$F544,$D544-SUM($G544:I544),0))</f>
        <v>1142.2637972948128</v>
      </c>
      <c r="K544" s="10">
        <f>IF(AND($F544&gt;K$10,$E544&gt;0),$D544/$E544,IF(K$10=$F544,$D544-SUM($G544:J544),0))</f>
        <v>1142.2637972948128</v>
      </c>
      <c r="L544" s="10">
        <f>IF(AND($F544&gt;L$10,$E544&gt;0),$D544/$E544,IF(L$10=$F544,$D544-SUM($G544:K544),0))</f>
        <v>1142.2637972948128</v>
      </c>
      <c r="M544" s="10">
        <f>IF(AND($F544&gt;M$10,$E544&gt;0),$D544/$E544,IF(M$10=$F544,$D544-SUM($G544:L544),0))</f>
        <v>1142.2637972948128</v>
      </c>
      <c r="N544" s="2"/>
      <c r="O544" s="10">
        <f>I544*PRODUCT($O$17:O$17)</f>
        <v>1152.5441714704659</v>
      </c>
      <c r="P544" s="10">
        <f>J544*PRODUCT($O$17:P$17)</f>
        <v>1162.9170690137</v>
      </c>
      <c r="Q544" s="10">
        <f>K544*PRODUCT($O$17:Q$17)</f>
        <v>1173.3833226348231</v>
      </c>
      <c r="R544" s="10">
        <f>L544*PRODUCT($O$17:R$17)</f>
        <v>1183.9437725385365</v>
      </c>
      <c r="S544" s="10">
        <f>M544*PRODUCT($O$17:S$17)</f>
        <v>1194.5992664913831</v>
      </c>
      <c r="T544" s="2"/>
      <c r="U544" s="10">
        <f t="shared" si="53"/>
        <v>10949.169628969426</v>
      </c>
      <c r="V544" s="10">
        <f t="shared" si="55"/>
        <v>9884.7950866164501</v>
      </c>
      <c r="W544" s="10">
        <f t="shared" si="55"/>
        <v>8800.3749197611742</v>
      </c>
      <c r="X544" s="10">
        <f t="shared" si="55"/>
        <v>7695.6345215004876</v>
      </c>
      <c r="Y544" s="10">
        <f t="shared" si="55"/>
        <v>6570.2959657026086</v>
      </c>
    </row>
    <row r="545" spans="1:25" s="5" customFormat="1" x14ac:dyDescent="0.2">
      <c r="A545" s="2"/>
      <c r="B545" s="30">
        <f>'3) Input geactiveerde inflatie'!B532</f>
        <v>520</v>
      </c>
      <c r="C545" s="30">
        <f>'3) Input geactiveerde inflatie'!D532</f>
        <v>109595.69430886861</v>
      </c>
      <c r="D545" s="10">
        <f t="shared" si="54"/>
        <v>54797.847154434305</v>
      </c>
      <c r="E545" s="40">
        <f>'3) Input geactiveerde inflatie'!E532</f>
        <v>0.5</v>
      </c>
      <c r="F545" s="52">
        <f>'3) Input geactiveerde inflatie'!F532</f>
        <v>2022</v>
      </c>
      <c r="G545" s="2"/>
      <c r="H545" s="54"/>
      <c r="I545" s="10">
        <f>IF(AND($F545&gt;I$10,$E545&gt;0),$D545/$E545,IF(I$10=$F545,$D545-SUM($G545:G545),0))</f>
        <v>54797.847154434305</v>
      </c>
      <c r="J545" s="10">
        <f>IF(AND($F545&gt;J$10,$E545&gt;0),$D545/$E545,IF(J$10=$F545,$D545-SUM($G545:I545),0))</f>
        <v>0</v>
      </c>
      <c r="K545" s="10">
        <f>IF(AND($F545&gt;K$10,$E545&gt;0),$D545/$E545,IF(K$10=$F545,$D545-SUM($G545:J545),0))</f>
        <v>0</v>
      </c>
      <c r="L545" s="10">
        <f>IF(AND($F545&gt;L$10,$E545&gt;0),$D545/$E545,IF(L$10=$F545,$D545-SUM($G545:K545),0))</f>
        <v>0</v>
      </c>
      <c r="M545" s="10">
        <f>IF(AND($F545&gt;M$10,$E545&gt;0),$D545/$E545,IF(M$10=$F545,$D545-SUM($G545:L545),0))</f>
        <v>0</v>
      </c>
      <c r="N545" s="2"/>
      <c r="O545" s="10">
        <f>I545*PRODUCT($O$17:O$17)</f>
        <v>55291.027778824209</v>
      </c>
      <c r="P545" s="10">
        <f>J545*PRODUCT($O$17:P$17)</f>
        <v>0</v>
      </c>
      <c r="Q545" s="10">
        <f>K545*PRODUCT($O$17:Q$17)</f>
        <v>0</v>
      </c>
      <c r="R545" s="10">
        <f>L545*PRODUCT($O$17:R$17)</f>
        <v>0</v>
      </c>
      <c r="S545" s="10">
        <f>M545*PRODUCT($O$17:S$17)</f>
        <v>0</v>
      </c>
      <c r="T545" s="2"/>
      <c r="U545" s="10">
        <f t="shared" si="53"/>
        <v>0</v>
      </c>
      <c r="V545" s="10">
        <f t="shared" si="55"/>
        <v>0</v>
      </c>
      <c r="W545" s="10">
        <f t="shared" si="55"/>
        <v>0</v>
      </c>
      <c r="X545" s="10">
        <f t="shared" si="55"/>
        <v>0</v>
      </c>
      <c r="Y545" s="10">
        <f t="shared" si="55"/>
        <v>0</v>
      </c>
    </row>
    <row r="546" spans="1:25" s="5" customFormat="1" x14ac:dyDescent="0.2">
      <c r="A546" s="2"/>
      <c r="B546" s="30">
        <f>'3) Input geactiveerde inflatie'!B533</f>
        <v>521</v>
      </c>
      <c r="C546" s="30">
        <f>'3) Input geactiveerde inflatie'!D533</f>
        <v>-7.5380004703626019E-10</v>
      </c>
      <c r="D546" s="10">
        <f t="shared" si="54"/>
        <v>-3.769000235181301E-10</v>
      </c>
      <c r="E546" s="40">
        <f>'3) Input geactiveerde inflatie'!E533</f>
        <v>0</v>
      </c>
      <c r="F546" s="52">
        <f>'3) Input geactiveerde inflatie'!F533</f>
        <v>2017</v>
      </c>
      <c r="G546" s="2"/>
      <c r="H546" s="54"/>
      <c r="I546" s="10">
        <f>IF(AND($F546&gt;I$10,$E546&gt;0),$D546/$E546,IF(I$10=$F546,$D546-SUM($G546:G546),0))</f>
        <v>0</v>
      </c>
      <c r="J546" s="10">
        <f>IF(AND($F546&gt;J$10,$E546&gt;0),$D546/$E546,IF(J$10=$F546,$D546-SUM($G546:I546),0))</f>
        <v>0</v>
      </c>
      <c r="K546" s="10">
        <f>IF(AND($F546&gt;K$10,$E546&gt;0),$D546/$E546,IF(K$10=$F546,$D546-SUM($G546:J546),0))</f>
        <v>0</v>
      </c>
      <c r="L546" s="10">
        <f>IF(AND($F546&gt;L$10,$E546&gt;0),$D546/$E546,IF(L$10=$F546,$D546-SUM($G546:K546),0))</f>
        <v>0</v>
      </c>
      <c r="M546" s="10">
        <f>IF(AND($F546&gt;M$10,$E546&gt;0),$D546/$E546,IF(M$10=$F546,$D546-SUM($G546:L546),0))</f>
        <v>0</v>
      </c>
      <c r="N546" s="2"/>
      <c r="O546" s="10">
        <f>I546*PRODUCT($O$17:O$17)</f>
        <v>0</v>
      </c>
      <c r="P546" s="10">
        <f>J546*PRODUCT($O$17:P$17)</f>
        <v>0</v>
      </c>
      <c r="Q546" s="10">
        <f>K546*PRODUCT($O$17:Q$17)</f>
        <v>0</v>
      </c>
      <c r="R546" s="10">
        <f>L546*PRODUCT($O$17:R$17)</f>
        <v>0</v>
      </c>
      <c r="S546" s="10">
        <f>M546*PRODUCT($O$17:S$17)</f>
        <v>0</v>
      </c>
      <c r="T546" s="2"/>
      <c r="U546" s="10">
        <f t="shared" si="53"/>
        <v>-3.8029212372979323E-10</v>
      </c>
      <c r="V546" s="10">
        <f t="shared" si="55"/>
        <v>-3.8371475284336131E-10</v>
      </c>
      <c r="W546" s="10">
        <f t="shared" si="55"/>
        <v>-3.8716818561895154E-10</v>
      </c>
      <c r="X546" s="10">
        <f t="shared" si="55"/>
        <v>-3.9065269928952208E-10</v>
      </c>
      <c r="Y546" s="10">
        <f t="shared" si="55"/>
        <v>-3.9416857358312776E-10</v>
      </c>
    </row>
    <row r="547" spans="1:25" s="5" customFormat="1" x14ac:dyDescent="0.2">
      <c r="A547" s="2"/>
      <c r="B547" s="30">
        <f>'3) Input geactiveerde inflatie'!B534</f>
        <v>522</v>
      </c>
      <c r="C547" s="30">
        <f>'3) Input geactiveerde inflatie'!D534</f>
        <v>93578.119950856548</v>
      </c>
      <c r="D547" s="10">
        <f t="shared" si="54"/>
        <v>46789.059975428274</v>
      </c>
      <c r="E547" s="40">
        <f>'3) Input geactiveerde inflatie'!E534</f>
        <v>0</v>
      </c>
      <c r="F547" s="52">
        <f>'3) Input geactiveerde inflatie'!F534</f>
        <v>2012</v>
      </c>
      <c r="G547" s="2"/>
      <c r="H547" s="54"/>
      <c r="I547" s="10">
        <f>IF(AND($F547&gt;I$10,$E547&gt;0),$D547/$E547,IF(I$10=$F547,$D547-SUM($G547:G547),0))</f>
        <v>0</v>
      </c>
      <c r="J547" s="10">
        <f>IF(AND($F547&gt;J$10,$E547&gt;0),$D547/$E547,IF(J$10=$F547,$D547-SUM($G547:I547),0))</f>
        <v>0</v>
      </c>
      <c r="K547" s="10">
        <f>IF(AND($F547&gt;K$10,$E547&gt;0),$D547/$E547,IF(K$10=$F547,$D547-SUM($G547:J547),0))</f>
        <v>0</v>
      </c>
      <c r="L547" s="10">
        <f>IF(AND($F547&gt;L$10,$E547&gt;0),$D547/$E547,IF(L$10=$F547,$D547-SUM($G547:K547),0))</f>
        <v>0</v>
      </c>
      <c r="M547" s="10">
        <f>IF(AND($F547&gt;M$10,$E547&gt;0),$D547/$E547,IF(M$10=$F547,$D547-SUM($G547:L547),0))</f>
        <v>0</v>
      </c>
      <c r="N547" s="2"/>
      <c r="O547" s="10">
        <f>I547*PRODUCT($O$17:O$17)</f>
        <v>0</v>
      </c>
      <c r="P547" s="10">
        <f>J547*PRODUCT($O$17:P$17)</f>
        <v>0</v>
      </c>
      <c r="Q547" s="10">
        <f>K547*PRODUCT($O$17:Q$17)</f>
        <v>0</v>
      </c>
      <c r="R547" s="10">
        <f>L547*PRODUCT($O$17:R$17)</f>
        <v>0</v>
      </c>
      <c r="S547" s="10">
        <f>M547*PRODUCT($O$17:S$17)</f>
        <v>0</v>
      </c>
      <c r="T547" s="2"/>
      <c r="U547" s="10">
        <f t="shared" si="53"/>
        <v>47210.161515207124</v>
      </c>
      <c r="V547" s="10">
        <f t="shared" si="55"/>
        <v>47635.052968843986</v>
      </c>
      <c r="W547" s="10">
        <f t="shared" si="55"/>
        <v>48063.768445563575</v>
      </c>
      <c r="X547" s="10">
        <f t="shared" si="55"/>
        <v>48496.342361573639</v>
      </c>
      <c r="Y547" s="10">
        <f t="shared" si="55"/>
        <v>48932.809442827798</v>
      </c>
    </row>
    <row r="548" spans="1:25" s="5" customFormat="1" x14ac:dyDescent="0.2">
      <c r="A548" s="2"/>
      <c r="B548" s="30">
        <f>'3) Input geactiveerde inflatie'!B535</f>
        <v>523</v>
      </c>
      <c r="C548" s="30">
        <f>'3) Input geactiveerde inflatie'!D535</f>
        <v>11749271.309485376</v>
      </c>
      <c r="D548" s="10">
        <f t="shared" si="54"/>
        <v>5874635.6547426879</v>
      </c>
      <c r="E548" s="40">
        <f>'3) Input geactiveerde inflatie'!E535</f>
        <v>41.5</v>
      </c>
      <c r="F548" s="52">
        <f>'3) Input geactiveerde inflatie'!F535</f>
        <v>2063</v>
      </c>
      <c r="G548" s="2"/>
      <c r="H548" s="54"/>
      <c r="I548" s="10">
        <f>IF(AND($F548&gt;I$10,$E548&gt;0),$D548/$E548,IF(I$10=$F548,$D548-SUM($G548:G548),0))</f>
        <v>141557.4856564503</v>
      </c>
      <c r="J548" s="10">
        <f>IF(AND($F548&gt;J$10,$E548&gt;0),$D548/$E548,IF(J$10=$F548,$D548-SUM($G548:I548),0))</f>
        <v>141557.4856564503</v>
      </c>
      <c r="K548" s="10">
        <f>IF(AND($F548&gt;K$10,$E548&gt;0),$D548/$E548,IF(K$10=$F548,$D548-SUM($G548:J548),0))</f>
        <v>141557.4856564503</v>
      </c>
      <c r="L548" s="10">
        <f>IF(AND($F548&gt;L$10,$E548&gt;0),$D548/$E548,IF(L$10=$F548,$D548-SUM($G548:K548),0))</f>
        <v>141557.4856564503</v>
      </c>
      <c r="M548" s="10">
        <f>IF(AND($F548&gt;M$10,$E548&gt;0),$D548/$E548,IF(M$10=$F548,$D548-SUM($G548:L548),0))</f>
        <v>141557.4856564503</v>
      </c>
      <c r="N548" s="2"/>
      <c r="O548" s="10">
        <f>I548*PRODUCT($O$17:O$17)</f>
        <v>142831.50302735833</v>
      </c>
      <c r="P548" s="10">
        <f>J548*PRODUCT($O$17:P$17)</f>
        <v>144116.98655460455</v>
      </c>
      <c r="Q548" s="10">
        <f>K548*PRODUCT($O$17:Q$17)</f>
        <v>145414.03943359596</v>
      </c>
      <c r="R548" s="10">
        <f>L548*PRODUCT($O$17:R$17)</f>
        <v>146722.76578849831</v>
      </c>
      <c r="S548" s="10">
        <f>M548*PRODUCT($O$17:S$17)</f>
        <v>148043.27068059478</v>
      </c>
      <c r="T548" s="2"/>
      <c r="U548" s="10">
        <f t="shared" si="53"/>
        <v>5784675.8726080135</v>
      </c>
      <c r="V548" s="10">
        <f t="shared" si="55"/>
        <v>5692620.9689068804</v>
      </c>
      <c r="W548" s="10">
        <f t="shared" si="55"/>
        <v>5598440.5181934461</v>
      </c>
      <c r="X548" s="10">
        <f t="shared" si="55"/>
        <v>5502103.717068688</v>
      </c>
      <c r="Y548" s="10">
        <f t="shared" si="55"/>
        <v>5403579.3798417104</v>
      </c>
    </row>
    <row r="549" spans="1:25" s="5" customFormat="1" x14ac:dyDescent="0.2">
      <c r="A549" s="2"/>
      <c r="B549" s="30">
        <f>'3) Input geactiveerde inflatie'!B536</f>
        <v>524</v>
      </c>
      <c r="C549" s="30">
        <f>'3) Input geactiveerde inflatie'!D536</f>
        <v>5203514.5741454363</v>
      </c>
      <c r="D549" s="10">
        <f t="shared" si="54"/>
        <v>2601757.2870727181</v>
      </c>
      <c r="E549" s="40">
        <f>'3) Input geactiveerde inflatie'!E536</f>
        <v>31.5</v>
      </c>
      <c r="F549" s="52">
        <f>'3) Input geactiveerde inflatie'!F536</f>
        <v>2053</v>
      </c>
      <c r="G549" s="2"/>
      <c r="H549" s="54"/>
      <c r="I549" s="10">
        <f>IF(AND($F549&gt;I$10,$E549&gt;0),$D549/$E549,IF(I$10=$F549,$D549-SUM($G549:G549),0))</f>
        <v>82595.469430879937</v>
      </c>
      <c r="J549" s="10">
        <f>IF(AND($F549&gt;J$10,$E549&gt;0),$D549/$E549,IF(J$10=$F549,$D549-SUM($G549:I549),0))</f>
        <v>82595.469430879937</v>
      </c>
      <c r="K549" s="10">
        <f>IF(AND($F549&gt;K$10,$E549&gt;0),$D549/$E549,IF(K$10=$F549,$D549-SUM($G549:J549),0))</f>
        <v>82595.469430879937</v>
      </c>
      <c r="L549" s="10">
        <f>IF(AND($F549&gt;L$10,$E549&gt;0),$D549/$E549,IF(L$10=$F549,$D549-SUM($G549:K549),0))</f>
        <v>82595.469430879937</v>
      </c>
      <c r="M549" s="10">
        <f>IF(AND($F549&gt;M$10,$E549&gt;0),$D549/$E549,IF(M$10=$F549,$D549-SUM($G549:L549),0))</f>
        <v>82595.469430879937</v>
      </c>
      <c r="N549" s="2"/>
      <c r="O549" s="10">
        <f>I549*PRODUCT($O$17:O$17)</f>
        <v>83338.828655757854</v>
      </c>
      <c r="P549" s="10">
        <f>J549*PRODUCT($O$17:P$17)</f>
        <v>84088.878113659666</v>
      </c>
      <c r="Q549" s="10">
        <f>K549*PRODUCT($O$17:Q$17)</f>
        <v>84845.678016682577</v>
      </c>
      <c r="R549" s="10">
        <f>L549*PRODUCT($O$17:R$17)</f>
        <v>85609.289118832719</v>
      </c>
      <c r="S549" s="10">
        <f>M549*PRODUCT($O$17:S$17)</f>
        <v>86379.772720902198</v>
      </c>
      <c r="T549" s="2"/>
      <c r="U549" s="10">
        <f t="shared" si="53"/>
        <v>2541834.2740006144</v>
      </c>
      <c r="V549" s="10">
        <f t="shared" si="55"/>
        <v>2480621.9043529602</v>
      </c>
      <c r="W549" s="10">
        <f t="shared" si="55"/>
        <v>2418101.823475454</v>
      </c>
      <c r="X549" s="10">
        <f t="shared" si="55"/>
        <v>2354255.4507678999</v>
      </c>
      <c r="Y549" s="10">
        <f t="shared" si="55"/>
        <v>2289063.9771039085</v>
      </c>
    </row>
    <row r="550" spans="1:25" s="5" customFormat="1" x14ac:dyDescent="0.2">
      <c r="A550" s="2"/>
      <c r="B550" s="30">
        <f>'3) Input geactiveerde inflatie'!B537</f>
        <v>525</v>
      </c>
      <c r="C550" s="30">
        <f>'3) Input geactiveerde inflatie'!D537</f>
        <v>35290.890412208159</v>
      </c>
      <c r="D550" s="10">
        <f t="shared" si="54"/>
        <v>17645.445206104079</v>
      </c>
      <c r="E550" s="40">
        <f>'3) Input geactiveerde inflatie'!E537</f>
        <v>21.5</v>
      </c>
      <c r="F550" s="52">
        <f>'3) Input geactiveerde inflatie'!F537</f>
        <v>2043</v>
      </c>
      <c r="G550" s="2"/>
      <c r="H550" s="54"/>
      <c r="I550" s="10">
        <f>IF(AND($F550&gt;I$10,$E550&gt;0),$D550/$E550,IF(I$10=$F550,$D550-SUM($G550:G550),0))</f>
        <v>820.71838167925955</v>
      </c>
      <c r="J550" s="10">
        <f>IF(AND($F550&gt;J$10,$E550&gt;0),$D550/$E550,IF(J$10=$F550,$D550-SUM($G550:I550),0))</f>
        <v>820.71838167925955</v>
      </c>
      <c r="K550" s="10">
        <f>IF(AND($F550&gt;K$10,$E550&gt;0),$D550/$E550,IF(K$10=$F550,$D550-SUM($G550:J550),0))</f>
        <v>820.71838167925955</v>
      </c>
      <c r="L550" s="10">
        <f>IF(AND($F550&gt;L$10,$E550&gt;0),$D550/$E550,IF(L$10=$F550,$D550-SUM($G550:K550),0))</f>
        <v>820.71838167925955</v>
      </c>
      <c r="M550" s="10">
        <f>IF(AND($F550&gt;M$10,$E550&gt;0),$D550/$E550,IF(M$10=$F550,$D550-SUM($G550:L550),0))</f>
        <v>820.71838167925955</v>
      </c>
      <c r="N550" s="2"/>
      <c r="O550" s="10">
        <f>I550*PRODUCT($O$17:O$17)</f>
        <v>828.10484711437277</v>
      </c>
      <c r="P550" s="10">
        <f>J550*PRODUCT($O$17:P$17)</f>
        <v>835.5577907384021</v>
      </c>
      <c r="Q550" s="10">
        <f>K550*PRODUCT($O$17:Q$17)</f>
        <v>843.07781085504757</v>
      </c>
      <c r="R550" s="10">
        <f>L550*PRODUCT($O$17:R$17)</f>
        <v>850.66551115274285</v>
      </c>
      <c r="S550" s="10">
        <f>M550*PRODUCT($O$17:S$17)</f>
        <v>858.32150075311745</v>
      </c>
      <c r="T550" s="2"/>
      <c r="U550" s="10">
        <f t="shared" si="53"/>
        <v>16976.149365844642</v>
      </c>
      <c r="V550" s="10">
        <f t="shared" si="55"/>
        <v>16293.376919398839</v>
      </c>
      <c r="W550" s="10">
        <f t="shared" si="55"/>
        <v>15596.939500818378</v>
      </c>
      <c r="X550" s="10">
        <f t="shared" si="55"/>
        <v>14886.646445172999</v>
      </c>
      <c r="Y550" s="10">
        <f t="shared" si="55"/>
        <v>14162.304762426436</v>
      </c>
    </row>
    <row r="551" spans="1:25" s="5" customFormat="1" x14ac:dyDescent="0.2">
      <c r="A551" s="2"/>
      <c r="B551" s="30">
        <f>'3) Input geactiveerde inflatie'!B538</f>
        <v>526</v>
      </c>
      <c r="C551" s="30">
        <f>'3) Input geactiveerde inflatie'!D538</f>
        <v>219238.35003648722</v>
      </c>
      <c r="D551" s="10">
        <f t="shared" si="54"/>
        <v>109619.17501824361</v>
      </c>
      <c r="E551" s="40">
        <f>'3) Input geactiveerde inflatie'!E538</f>
        <v>16.5</v>
      </c>
      <c r="F551" s="52">
        <f>'3) Input geactiveerde inflatie'!F538</f>
        <v>2038</v>
      </c>
      <c r="G551" s="2"/>
      <c r="H551" s="54"/>
      <c r="I551" s="10">
        <f>IF(AND($F551&gt;I$10,$E551&gt;0),$D551/$E551,IF(I$10=$F551,$D551-SUM($G551:G551),0))</f>
        <v>6643.5863647420365</v>
      </c>
      <c r="J551" s="10">
        <f>IF(AND($F551&gt;J$10,$E551&gt;0),$D551/$E551,IF(J$10=$F551,$D551-SUM($G551:I551),0))</f>
        <v>6643.5863647420365</v>
      </c>
      <c r="K551" s="10">
        <f>IF(AND($F551&gt;K$10,$E551&gt;0),$D551/$E551,IF(K$10=$F551,$D551-SUM($G551:J551),0))</f>
        <v>6643.5863647420365</v>
      </c>
      <c r="L551" s="10">
        <f>IF(AND($F551&gt;L$10,$E551&gt;0),$D551/$E551,IF(L$10=$F551,$D551-SUM($G551:K551),0))</f>
        <v>6643.5863647420365</v>
      </c>
      <c r="M551" s="10">
        <f>IF(AND($F551&gt;M$10,$E551&gt;0),$D551/$E551,IF(M$10=$F551,$D551-SUM($G551:L551),0))</f>
        <v>6643.5863647420365</v>
      </c>
      <c r="N551" s="2"/>
      <c r="O551" s="10">
        <f>I551*PRODUCT($O$17:O$17)</f>
        <v>6703.3786420247143</v>
      </c>
      <c r="P551" s="10">
        <f>J551*PRODUCT($O$17:P$17)</f>
        <v>6763.7090498029356</v>
      </c>
      <c r="Q551" s="10">
        <f>K551*PRODUCT($O$17:Q$17)</f>
        <v>6824.5824312511613</v>
      </c>
      <c r="R551" s="10">
        <f>L551*PRODUCT($O$17:R$17)</f>
        <v>6886.0036731324208</v>
      </c>
      <c r="S551" s="10">
        <f>M551*PRODUCT($O$17:S$17)</f>
        <v>6947.9777061906116</v>
      </c>
      <c r="T551" s="2"/>
      <c r="U551" s="10">
        <f t="shared" si="53"/>
        <v>103902.36895138308</v>
      </c>
      <c r="V551" s="10">
        <f t="shared" si="55"/>
        <v>98073.78122214257</v>
      </c>
      <c r="W551" s="10">
        <f t="shared" si="55"/>
        <v>92131.862821890682</v>
      </c>
      <c r="X551" s="10">
        <f t="shared" si="55"/>
        <v>86075.045914155271</v>
      </c>
      <c r="Y551" s="10">
        <f t="shared" si="55"/>
        <v>79901.743621192058</v>
      </c>
    </row>
    <row r="552" spans="1:25" s="5" customFormat="1" x14ac:dyDescent="0.2">
      <c r="A552" s="2"/>
      <c r="B552" s="30">
        <f>'3) Input geactiveerde inflatie'!B539</f>
        <v>527</v>
      </c>
      <c r="C552" s="30">
        <f>'3) Input geactiveerde inflatie'!D539</f>
        <v>66227.039795755118</v>
      </c>
      <c r="D552" s="10">
        <f t="shared" si="54"/>
        <v>33113.519897877559</v>
      </c>
      <c r="E552" s="40">
        <f>'3) Input geactiveerde inflatie'!E539</f>
        <v>11.5</v>
      </c>
      <c r="F552" s="52">
        <f>'3) Input geactiveerde inflatie'!F539</f>
        <v>2033</v>
      </c>
      <c r="G552" s="2"/>
      <c r="H552" s="54"/>
      <c r="I552" s="10">
        <f>IF(AND($F552&gt;I$10,$E552&gt;0),$D552/$E552,IF(I$10=$F552,$D552-SUM($G552:G552),0))</f>
        <v>2879.4365128589184</v>
      </c>
      <c r="J552" s="10">
        <f>IF(AND($F552&gt;J$10,$E552&gt;0),$D552/$E552,IF(J$10=$F552,$D552-SUM($G552:I552),0))</f>
        <v>2879.4365128589184</v>
      </c>
      <c r="K552" s="10">
        <f>IF(AND($F552&gt;K$10,$E552&gt;0),$D552/$E552,IF(K$10=$F552,$D552-SUM($G552:J552),0))</f>
        <v>2879.4365128589184</v>
      </c>
      <c r="L552" s="10">
        <f>IF(AND($F552&gt;L$10,$E552&gt;0),$D552/$E552,IF(L$10=$F552,$D552-SUM($G552:K552),0))</f>
        <v>2879.4365128589184</v>
      </c>
      <c r="M552" s="10">
        <f>IF(AND($F552&gt;M$10,$E552&gt;0),$D552/$E552,IF(M$10=$F552,$D552-SUM($G552:L552),0))</f>
        <v>2879.4365128589184</v>
      </c>
      <c r="N552" s="2"/>
      <c r="O552" s="10">
        <f>I552*PRODUCT($O$17:O$17)</f>
        <v>2905.3514414746483</v>
      </c>
      <c r="P552" s="10">
        <f>J552*PRODUCT($O$17:P$17)</f>
        <v>2931.4996044479199</v>
      </c>
      <c r="Q552" s="10">
        <f>K552*PRODUCT($O$17:Q$17)</f>
        <v>2957.8831008879506</v>
      </c>
      <c r="R552" s="10">
        <f>L552*PRODUCT($O$17:R$17)</f>
        <v>2984.5040487959418</v>
      </c>
      <c r="S552" s="10">
        <f>M552*PRODUCT($O$17:S$17)</f>
        <v>3011.3645852351051</v>
      </c>
      <c r="T552" s="2"/>
      <c r="U552" s="10">
        <f t="shared" si="53"/>
        <v>30506.190135483801</v>
      </c>
      <c r="V552" s="10">
        <f t="shared" si="55"/>
        <v>27849.246242255234</v>
      </c>
      <c r="W552" s="10">
        <f t="shared" si="55"/>
        <v>25142.00635754758</v>
      </c>
      <c r="X552" s="10">
        <f t="shared" si="55"/>
        <v>22383.780365969564</v>
      </c>
      <c r="Y552" s="10">
        <f t="shared" si="55"/>
        <v>19573.869804028185</v>
      </c>
    </row>
    <row r="553" spans="1:25" s="5" customFormat="1" x14ac:dyDescent="0.2">
      <c r="A553" s="2"/>
      <c r="B553" s="30">
        <f>'3) Input geactiveerde inflatie'!B540</f>
        <v>528</v>
      </c>
      <c r="C553" s="30">
        <f>'3) Input geactiveerde inflatie'!D540</f>
        <v>5549.7656221371435</v>
      </c>
      <c r="D553" s="10">
        <f t="shared" si="54"/>
        <v>2774.8828110685718</v>
      </c>
      <c r="E553" s="40">
        <f>'3) Input geactiveerde inflatie'!E540</f>
        <v>1.5</v>
      </c>
      <c r="F553" s="52">
        <f>'3) Input geactiveerde inflatie'!F540</f>
        <v>2023</v>
      </c>
      <c r="G553" s="2"/>
      <c r="H553" s="54"/>
      <c r="I553" s="10">
        <f>IF(AND($F553&gt;I$10,$E553&gt;0),$D553/$E553,IF(I$10=$F553,$D553-SUM($G553:G553),0))</f>
        <v>1849.9218740457145</v>
      </c>
      <c r="J553" s="10">
        <f>IF(AND($F553&gt;J$10,$E553&gt;0),$D553/$E553,IF(J$10=$F553,$D553-SUM($G553:I553),0))</f>
        <v>924.96093702285725</v>
      </c>
      <c r="K553" s="10">
        <f>IF(AND($F553&gt;K$10,$E553&gt;0),$D553/$E553,IF(K$10=$F553,$D553-SUM($G553:J553),0))</f>
        <v>0</v>
      </c>
      <c r="L553" s="10">
        <f>IF(AND($F553&gt;L$10,$E553&gt;0),$D553/$E553,IF(L$10=$F553,$D553-SUM($G553:K553),0))</f>
        <v>0</v>
      </c>
      <c r="M553" s="10">
        <f>IF(AND($F553&gt;M$10,$E553&gt;0),$D553/$E553,IF(M$10=$F553,$D553-SUM($G553:L553),0))</f>
        <v>0</v>
      </c>
      <c r="N553" s="2"/>
      <c r="O553" s="10">
        <f>I553*PRODUCT($O$17:O$17)</f>
        <v>1866.5711709121258</v>
      </c>
      <c r="P553" s="10">
        <f>J553*PRODUCT($O$17:P$17)</f>
        <v>941.68515572516731</v>
      </c>
      <c r="Q553" s="10">
        <f>K553*PRODUCT($O$17:Q$17)</f>
        <v>0</v>
      </c>
      <c r="R553" s="10">
        <f>L553*PRODUCT($O$17:R$17)</f>
        <v>0</v>
      </c>
      <c r="S553" s="10">
        <f>M553*PRODUCT($O$17:S$17)</f>
        <v>0</v>
      </c>
      <c r="T553" s="2"/>
      <c r="U553" s="10">
        <f t="shared" si="53"/>
        <v>933.28558545606279</v>
      </c>
      <c r="V553" s="10">
        <f t="shared" si="55"/>
        <v>0</v>
      </c>
      <c r="W553" s="10">
        <f t="shared" si="55"/>
        <v>0</v>
      </c>
      <c r="X553" s="10">
        <f t="shared" si="55"/>
        <v>0</v>
      </c>
      <c r="Y553" s="10">
        <f t="shared" si="55"/>
        <v>0</v>
      </c>
    </row>
    <row r="554" spans="1:25" s="5" customFormat="1" x14ac:dyDescent="0.2">
      <c r="A554" s="2"/>
      <c r="B554" s="30">
        <f>'3) Input geactiveerde inflatie'!B541</f>
        <v>529</v>
      </c>
      <c r="C554" s="30">
        <f>'3) Input geactiveerde inflatie'!D541</f>
        <v>5.5546252802014358E-10</v>
      </c>
      <c r="D554" s="10">
        <f t="shared" si="54"/>
        <v>2.7773126401007179E-10</v>
      </c>
      <c r="E554" s="40">
        <f>'3) Input geactiveerde inflatie'!E541</f>
        <v>0</v>
      </c>
      <c r="F554" s="52">
        <f>'3) Input geactiveerde inflatie'!F541</f>
        <v>2018</v>
      </c>
      <c r="G554" s="2"/>
      <c r="H554" s="54"/>
      <c r="I554" s="10">
        <f>IF(AND($F554&gt;I$10,$E554&gt;0),$D554/$E554,IF(I$10=$F554,$D554-SUM($G554:G554),0))</f>
        <v>0</v>
      </c>
      <c r="J554" s="10">
        <f>IF(AND($F554&gt;J$10,$E554&gt;0),$D554/$E554,IF(J$10=$F554,$D554-SUM($G554:I554),0))</f>
        <v>0</v>
      </c>
      <c r="K554" s="10">
        <f>IF(AND($F554&gt;K$10,$E554&gt;0),$D554/$E554,IF(K$10=$F554,$D554-SUM($G554:J554),0))</f>
        <v>0</v>
      </c>
      <c r="L554" s="10">
        <f>IF(AND($F554&gt;L$10,$E554&gt;0),$D554/$E554,IF(L$10=$F554,$D554-SUM($G554:K554),0))</f>
        <v>0</v>
      </c>
      <c r="M554" s="10">
        <f>IF(AND($F554&gt;M$10,$E554&gt;0),$D554/$E554,IF(M$10=$F554,$D554-SUM($G554:L554),0))</f>
        <v>0</v>
      </c>
      <c r="N554" s="2"/>
      <c r="O554" s="10">
        <f>I554*PRODUCT($O$17:O$17)</f>
        <v>0</v>
      </c>
      <c r="P554" s="10">
        <f>J554*PRODUCT($O$17:P$17)</f>
        <v>0</v>
      </c>
      <c r="Q554" s="10">
        <f>K554*PRODUCT($O$17:Q$17)</f>
        <v>0</v>
      </c>
      <c r="R554" s="10">
        <f>L554*PRODUCT($O$17:R$17)</f>
        <v>0</v>
      </c>
      <c r="S554" s="10">
        <f>M554*PRODUCT($O$17:S$17)</f>
        <v>0</v>
      </c>
      <c r="T554" s="2"/>
      <c r="U554" s="10">
        <f t="shared" si="53"/>
        <v>2.8023084538616241E-10</v>
      </c>
      <c r="V554" s="10">
        <f t="shared" si="55"/>
        <v>2.8275292299463785E-10</v>
      </c>
      <c r="W554" s="10">
        <f t="shared" si="55"/>
        <v>2.8529769930158957E-10</v>
      </c>
      <c r="X554" s="10">
        <f t="shared" si="55"/>
        <v>2.8786537859530386E-10</v>
      </c>
      <c r="Y554" s="10">
        <f t="shared" si="55"/>
        <v>2.9045616700266157E-10</v>
      </c>
    </row>
    <row r="555" spans="1:25" s="5" customFormat="1" x14ac:dyDescent="0.2">
      <c r="A555" s="2"/>
      <c r="B555" s="30">
        <f>'3) Input geactiveerde inflatie'!B542</f>
        <v>530</v>
      </c>
      <c r="C555" s="30">
        <f>'3) Input geactiveerde inflatie'!D542</f>
        <v>46160.434215575748</v>
      </c>
      <c r="D555" s="10">
        <f t="shared" si="54"/>
        <v>23080.217107787874</v>
      </c>
      <c r="E555" s="40">
        <f>'3) Input geactiveerde inflatie'!E542</f>
        <v>0</v>
      </c>
      <c r="F555" s="52">
        <f>'3) Input geactiveerde inflatie'!F542</f>
        <v>2013</v>
      </c>
      <c r="G555" s="2"/>
      <c r="H555" s="54"/>
      <c r="I555" s="10">
        <f>IF(AND($F555&gt;I$10,$E555&gt;0),$D555/$E555,IF(I$10=$F555,$D555-SUM($G555:G555),0))</f>
        <v>0</v>
      </c>
      <c r="J555" s="10">
        <f>IF(AND($F555&gt;J$10,$E555&gt;0),$D555/$E555,IF(J$10=$F555,$D555-SUM($G555:I555),0))</f>
        <v>0</v>
      </c>
      <c r="K555" s="10">
        <f>IF(AND($F555&gt;K$10,$E555&gt;0),$D555/$E555,IF(K$10=$F555,$D555-SUM($G555:J555),0))</f>
        <v>0</v>
      </c>
      <c r="L555" s="10">
        <f>IF(AND($F555&gt;L$10,$E555&gt;0),$D555/$E555,IF(L$10=$F555,$D555-SUM($G555:K555),0))</f>
        <v>0</v>
      </c>
      <c r="M555" s="10">
        <f>IF(AND($F555&gt;M$10,$E555&gt;0),$D555/$E555,IF(M$10=$F555,$D555-SUM($G555:L555),0))</f>
        <v>0</v>
      </c>
      <c r="N555" s="2"/>
      <c r="O555" s="10">
        <f>I555*PRODUCT($O$17:O$17)</f>
        <v>0</v>
      </c>
      <c r="P555" s="10">
        <f>J555*PRODUCT($O$17:P$17)</f>
        <v>0</v>
      </c>
      <c r="Q555" s="10">
        <f>K555*PRODUCT($O$17:Q$17)</f>
        <v>0</v>
      </c>
      <c r="R555" s="10">
        <f>L555*PRODUCT($O$17:R$17)</f>
        <v>0</v>
      </c>
      <c r="S555" s="10">
        <f>M555*PRODUCT($O$17:S$17)</f>
        <v>0</v>
      </c>
      <c r="T555" s="2"/>
      <c r="U555" s="10">
        <f t="shared" si="53"/>
        <v>23287.939061757963</v>
      </c>
      <c r="V555" s="10">
        <f t="shared" ref="V555:Y570" si="56">U555*P$17-P555</f>
        <v>23497.530513313781</v>
      </c>
      <c r="W555" s="10">
        <f t="shared" si="56"/>
        <v>23709.008287933604</v>
      </c>
      <c r="X555" s="10">
        <f t="shared" si="56"/>
        <v>23922.389362525006</v>
      </c>
      <c r="Y555" s="10">
        <f t="shared" si="56"/>
        <v>24137.690866787729</v>
      </c>
    </row>
    <row r="556" spans="1:25" s="5" customFormat="1" x14ac:dyDescent="0.2">
      <c r="A556" s="2"/>
      <c r="B556" s="30">
        <f>'3) Input geactiveerde inflatie'!B543</f>
        <v>531</v>
      </c>
      <c r="C556" s="30">
        <f>'3) Input geactiveerde inflatie'!D543</f>
        <v>9730032.7351951003</v>
      </c>
      <c r="D556" s="10">
        <f t="shared" si="54"/>
        <v>4865016.3675975502</v>
      </c>
      <c r="E556" s="40">
        <f>'3) Input geactiveerde inflatie'!E543</f>
        <v>42.5</v>
      </c>
      <c r="F556" s="52">
        <f>'3) Input geactiveerde inflatie'!F543</f>
        <v>2064</v>
      </c>
      <c r="G556" s="2"/>
      <c r="H556" s="54"/>
      <c r="I556" s="10">
        <f>IF(AND($F556&gt;I$10,$E556&gt;0),$D556/$E556,IF(I$10=$F556,$D556-SUM($G556:G556),0))</f>
        <v>114470.97335523648</v>
      </c>
      <c r="J556" s="10">
        <f>IF(AND($F556&gt;J$10,$E556&gt;0),$D556/$E556,IF(J$10=$F556,$D556-SUM($G556:I556),0))</f>
        <v>114470.97335523648</v>
      </c>
      <c r="K556" s="10">
        <f>IF(AND($F556&gt;K$10,$E556&gt;0),$D556/$E556,IF(K$10=$F556,$D556-SUM($G556:J556),0))</f>
        <v>114470.97335523648</v>
      </c>
      <c r="L556" s="10">
        <f>IF(AND($F556&gt;L$10,$E556&gt;0),$D556/$E556,IF(L$10=$F556,$D556-SUM($G556:K556),0))</f>
        <v>114470.97335523648</v>
      </c>
      <c r="M556" s="10">
        <f>IF(AND($F556&gt;M$10,$E556&gt;0),$D556/$E556,IF(M$10=$F556,$D556-SUM($G556:L556),0))</f>
        <v>114470.97335523648</v>
      </c>
      <c r="N556" s="2"/>
      <c r="O556" s="10">
        <f>I556*PRODUCT($O$17:O$17)</f>
        <v>115501.21211543359</v>
      </c>
      <c r="P556" s="10">
        <f>J556*PRODUCT($O$17:P$17)</f>
        <v>116540.72302447248</v>
      </c>
      <c r="Q556" s="10">
        <f>K556*PRODUCT($O$17:Q$17)</f>
        <v>117589.58953169272</v>
      </c>
      <c r="R556" s="10">
        <f>L556*PRODUCT($O$17:R$17)</f>
        <v>118647.89583747793</v>
      </c>
      <c r="S556" s="10">
        <f>M556*PRODUCT($O$17:S$17)</f>
        <v>119715.72690001523</v>
      </c>
      <c r="T556" s="2"/>
      <c r="U556" s="10">
        <f t="shared" si="53"/>
        <v>4793300.3027904937</v>
      </c>
      <c r="V556" s="10">
        <f t="shared" si="56"/>
        <v>4719899.2824911354</v>
      </c>
      <c r="W556" s="10">
        <f t="shared" si="56"/>
        <v>4644788.7865018621</v>
      </c>
      <c r="X556" s="10">
        <f t="shared" si="56"/>
        <v>4567943.9897429002</v>
      </c>
      <c r="Y556" s="10">
        <f t="shared" si="56"/>
        <v>4489339.7587505709</v>
      </c>
    </row>
    <row r="557" spans="1:25" s="5" customFormat="1" x14ac:dyDescent="0.2">
      <c r="A557" s="2"/>
      <c r="B557" s="30">
        <f>'3) Input geactiveerde inflatie'!B544</f>
        <v>532</v>
      </c>
      <c r="C557" s="30">
        <f>'3) Input geactiveerde inflatie'!D544</f>
        <v>2846565.5668071248</v>
      </c>
      <c r="D557" s="10">
        <f t="shared" si="54"/>
        <v>1423282.7834035624</v>
      </c>
      <c r="E557" s="40">
        <f>'3) Input geactiveerde inflatie'!E544</f>
        <v>32.5</v>
      </c>
      <c r="F557" s="52">
        <f>'3) Input geactiveerde inflatie'!F544</f>
        <v>2054</v>
      </c>
      <c r="G557" s="2"/>
      <c r="H557" s="54"/>
      <c r="I557" s="10">
        <f>IF(AND($F557&gt;I$10,$E557&gt;0),$D557/$E557,IF(I$10=$F557,$D557-SUM($G557:G557),0))</f>
        <v>43793.316412417305</v>
      </c>
      <c r="J557" s="10">
        <f>IF(AND($F557&gt;J$10,$E557&gt;0),$D557/$E557,IF(J$10=$F557,$D557-SUM($G557:I557),0))</f>
        <v>43793.316412417305</v>
      </c>
      <c r="K557" s="10">
        <f>IF(AND($F557&gt;K$10,$E557&gt;0),$D557/$E557,IF(K$10=$F557,$D557-SUM($G557:J557),0))</f>
        <v>43793.316412417305</v>
      </c>
      <c r="L557" s="10">
        <f>IF(AND($F557&gt;L$10,$E557&gt;0),$D557/$E557,IF(L$10=$F557,$D557-SUM($G557:K557),0))</f>
        <v>43793.316412417305</v>
      </c>
      <c r="M557" s="10">
        <f>IF(AND($F557&gt;M$10,$E557&gt;0),$D557/$E557,IF(M$10=$F557,$D557-SUM($G557:L557),0))</f>
        <v>43793.316412417305</v>
      </c>
      <c r="N557" s="2"/>
      <c r="O557" s="10">
        <f>I557*PRODUCT($O$17:O$17)</f>
        <v>44187.45626012906</v>
      </c>
      <c r="P557" s="10">
        <f>J557*PRODUCT($O$17:P$17)</f>
        <v>44585.143366470213</v>
      </c>
      <c r="Q557" s="10">
        <f>K557*PRODUCT($O$17:Q$17)</f>
        <v>44986.409656768439</v>
      </c>
      <c r="R557" s="10">
        <f>L557*PRODUCT($O$17:R$17)</f>
        <v>45391.287343679345</v>
      </c>
      <c r="S557" s="10">
        <f>M557*PRODUCT($O$17:S$17)</f>
        <v>45799.808929772458</v>
      </c>
      <c r="T557" s="2"/>
      <c r="U557" s="10">
        <f t="shared" si="53"/>
        <v>1391904.8721940652</v>
      </c>
      <c r="V557" s="10">
        <f t="shared" si="56"/>
        <v>1359846.8726773416</v>
      </c>
      <c r="W557" s="10">
        <f t="shared" si="56"/>
        <v>1327099.0848746691</v>
      </c>
      <c r="X557" s="10">
        <f t="shared" si="56"/>
        <v>1293651.6892948616</v>
      </c>
      <c r="Y557" s="10">
        <f t="shared" si="56"/>
        <v>1259494.745568743</v>
      </c>
    </row>
    <row r="558" spans="1:25" s="5" customFormat="1" x14ac:dyDescent="0.2">
      <c r="A558" s="2"/>
      <c r="B558" s="30">
        <f>'3) Input geactiveerde inflatie'!B545</f>
        <v>533</v>
      </c>
      <c r="C558" s="30">
        <f>'3) Input geactiveerde inflatie'!D545</f>
        <v>5430.5453204611258</v>
      </c>
      <c r="D558" s="10">
        <f t="shared" si="54"/>
        <v>2715.2726602305629</v>
      </c>
      <c r="E558" s="40">
        <f>'3) Input geactiveerde inflatie'!E545</f>
        <v>22.5</v>
      </c>
      <c r="F558" s="52">
        <f>'3) Input geactiveerde inflatie'!F545</f>
        <v>2044</v>
      </c>
      <c r="G558" s="2"/>
      <c r="H558" s="54"/>
      <c r="I558" s="10">
        <f>IF(AND($F558&gt;I$10,$E558&gt;0),$D558/$E558,IF(I$10=$F558,$D558-SUM($G558:G558),0))</f>
        <v>120.67878489913613</v>
      </c>
      <c r="J558" s="10">
        <f>IF(AND($F558&gt;J$10,$E558&gt;0),$D558/$E558,IF(J$10=$F558,$D558-SUM($G558:I558),0))</f>
        <v>120.67878489913613</v>
      </c>
      <c r="K558" s="10">
        <f>IF(AND($F558&gt;K$10,$E558&gt;0),$D558/$E558,IF(K$10=$F558,$D558-SUM($G558:J558),0))</f>
        <v>120.67878489913613</v>
      </c>
      <c r="L558" s="10">
        <f>IF(AND($F558&gt;L$10,$E558&gt;0),$D558/$E558,IF(L$10=$F558,$D558-SUM($G558:K558),0))</f>
        <v>120.67878489913613</v>
      </c>
      <c r="M558" s="10">
        <f>IF(AND($F558&gt;M$10,$E558&gt;0),$D558/$E558,IF(M$10=$F558,$D558-SUM($G558:L558),0))</f>
        <v>120.67878489913613</v>
      </c>
      <c r="N558" s="2"/>
      <c r="O558" s="10">
        <f>I558*PRODUCT($O$17:O$17)</f>
        <v>121.76489396322835</v>
      </c>
      <c r="P558" s="10">
        <f>J558*PRODUCT($O$17:P$17)</f>
        <v>122.86077800889738</v>
      </c>
      <c r="Q558" s="10">
        <f>K558*PRODUCT($O$17:Q$17)</f>
        <v>123.96652501097745</v>
      </c>
      <c r="R558" s="10">
        <f>L558*PRODUCT($O$17:R$17)</f>
        <v>125.08222373607622</v>
      </c>
      <c r="S558" s="10">
        <f>M558*PRODUCT($O$17:S$17)</f>
        <v>126.20796374970089</v>
      </c>
      <c r="T558" s="2"/>
      <c r="U558" s="10">
        <f t="shared" si="53"/>
        <v>2617.9452202094094</v>
      </c>
      <c r="V558" s="10">
        <f t="shared" si="56"/>
        <v>2518.6459491823966</v>
      </c>
      <c r="W558" s="10">
        <f t="shared" si="56"/>
        <v>2417.3472377140606</v>
      </c>
      <c r="X558" s="10">
        <f t="shared" si="56"/>
        <v>2314.0211391174107</v>
      </c>
      <c r="Y558" s="10">
        <f t="shared" si="56"/>
        <v>2208.6393656197665</v>
      </c>
    </row>
    <row r="559" spans="1:25" s="5" customFormat="1" x14ac:dyDescent="0.2">
      <c r="A559" s="2"/>
      <c r="B559" s="30">
        <f>'3) Input geactiveerde inflatie'!B546</f>
        <v>534</v>
      </c>
      <c r="C559" s="30">
        <f>'3) Input geactiveerde inflatie'!D546</f>
        <v>265456.19400944421</v>
      </c>
      <c r="D559" s="10">
        <f t="shared" si="54"/>
        <v>132728.09700472211</v>
      </c>
      <c r="E559" s="40">
        <f>'3) Input geactiveerde inflatie'!E546</f>
        <v>17.5</v>
      </c>
      <c r="F559" s="52">
        <f>'3) Input geactiveerde inflatie'!F546</f>
        <v>2039</v>
      </c>
      <c r="G559" s="2"/>
      <c r="H559" s="54"/>
      <c r="I559" s="10">
        <f>IF(AND($F559&gt;I$10,$E559&gt;0),$D559/$E559,IF(I$10=$F559,$D559-SUM($G559:G559),0))</f>
        <v>7584.4626859841201</v>
      </c>
      <c r="J559" s="10">
        <f>IF(AND($F559&gt;J$10,$E559&gt;0),$D559/$E559,IF(J$10=$F559,$D559-SUM($G559:I559),0))</f>
        <v>7584.4626859841201</v>
      </c>
      <c r="K559" s="10">
        <f>IF(AND($F559&gt;K$10,$E559&gt;0),$D559/$E559,IF(K$10=$F559,$D559-SUM($G559:J559),0))</f>
        <v>7584.4626859841201</v>
      </c>
      <c r="L559" s="10">
        <f>IF(AND($F559&gt;L$10,$E559&gt;0),$D559/$E559,IF(L$10=$F559,$D559-SUM($G559:K559),0))</f>
        <v>7584.4626859841201</v>
      </c>
      <c r="M559" s="10">
        <f>IF(AND($F559&gt;M$10,$E559&gt;0),$D559/$E559,IF(M$10=$F559,$D559-SUM($G559:L559),0))</f>
        <v>7584.4626859841201</v>
      </c>
      <c r="N559" s="2"/>
      <c r="O559" s="10">
        <f>I559*PRODUCT($O$17:O$17)</f>
        <v>7652.7228501579766</v>
      </c>
      <c r="P559" s="10">
        <f>J559*PRODUCT($O$17:P$17)</f>
        <v>7721.5973558093974</v>
      </c>
      <c r="Q559" s="10">
        <f>K559*PRODUCT($O$17:Q$17)</f>
        <v>7791.0917320116805</v>
      </c>
      <c r="R559" s="10">
        <f>L559*PRODUCT($O$17:R$17)</f>
        <v>7861.2115575997841</v>
      </c>
      <c r="S559" s="10">
        <f>M559*PRODUCT($O$17:S$17)</f>
        <v>7931.9624616181818</v>
      </c>
      <c r="T559" s="2"/>
      <c r="U559" s="10">
        <f t="shared" si="53"/>
        <v>126269.92702760662</v>
      </c>
      <c r="V559" s="10">
        <f t="shared" si="56"/>
        <v>119684.75901504567</v>
      </c>
      <c r="W559" s="10">
        <f t="shared" si="56"/>
        <v>112970.83011416938</v>
      </c>
      <c r="X559" s="10">
        <f t="shared" si="56"/>
        <v>106126.35602759711</v>
      </c>
      <c r="Y559" s="10">
        <f t="shared" si="56"/>
        <v>99149.530770227284</v>
      </c>
    </row>
    <row r="560" spans="1:25" s="5" customFormat="1" x14ac:dyDescent="0.2">
      <c r="A560" s="2"/>
      <c r="B560" s="30">
        <f>'3) Input geactiveerde inflatie'!B547</f>
        <v>535</v>
      </c>
      <c r="C560" s="30">
        <f>'3) Input geactiveerde inflatie'!D547</f>
        <v>25161.52622350381</v>
      </c>
      <c r="D560" s="10">
        <f t="shared" si="54"/>
        <v>12580.763111751905</v>
      </c>
      <c r="E560" s="40">
        <f>'3) Input geactiveerde inflatie'!E547</f>
        <v>12.5</v>
      </c>
      <c r="F560" s="52">
        <f>'3) Input geactiveerde inflatie'!F547</f>
        <v>2034</v>
      </c>
      <c r="G560" s="2"/>
      <c r="H560" s="54"/>
      <c r="I560" s="10">
        <f>IF(AND($F560&gt;I$10,$E560&gt;0),$D560/$E560,IF(I$10=$F560,$D560-SUM($G560:G560),0))</f>
        <v>1006.4610489401524</v>
      </c>
      <c r="J560" s="10">
        <f>IF(AND($F560&gt;J$10,$E560&gt;0),$D560/$E560,IF(J$10=$F560,$D560-SUM($G560:I560),0))</f>
        <v>1006.4610489401524</v>
      </c>
      <c r="K560" s="10">
        <f>IF(AND($F560&gt;K$10,$E560&gt;0),$D560/$E560,IF(K$10=$F560,$D560-SUM($G560:J560),0))</f>
        <v>1006.4610489401524</v>
      </c>
      <c r="L560" s="10">
        <f>IF(AND($F560&gt;L$10,$E560&gt;0),$D560/$E560,IF(L$10=$F560,$D560-SUM($G560:K560),0))</f>
        <v>1006.4610489401524</v>
      </c>
      <c r="M560" s="10">
        <f>IF(AND($F560&gt;M$10,$E560&gt;0),$D560/$E560,IF(M$10=$F560,$D560-SUM($G560:L560),0))</f>
        <v>1006.4610489401524</v>
      </c>
      <c r="N560" s="2"/>
      <c r="O560" s="10">
        <f>I560*PRODUCT($O$17:O$17)</f>
        <v>1015.5191983806137</v>
      </c>
      <c r="P560" s="10">
        <f>J560*PRODUCT($O$17:P$17)</f>
        <v>1024.658871166039</v>
      </c>
      <c r="Q560" s="10">
        <f>K560*PRODUCT($O$17:Q$17)</f>
        <v>1033.8808010065334</v>
      </c>
      <c r="R560" s="10">
        <f>L560*PRODUCT($O$17:R$17)</f>
        <v>1043.185728215592</v>
      </c>
      <c r="S560" s="10">
        <f>M560*PRODUCT($O$17:S$17)</f>
        <v>1052.5743997695322</v>
      </c>
      <c r="T560" s="2"/>
      <c r="U560" s="10">
        <f t="shared" si="53"/>
        <v>11678.470781377056</v>
      </c>
      <c r="V560" s="10">
        <f t="shared" si="56"/>
        <v>10758.91814724341</v>
      </c>
      <c r="W560" s="10">
        <f t="shared" si="56"/>
        <v>9821.8676095620667</v>
      </c>
      <c r="X560" s="10">
        <f t="shared" si="56"/>
        <v>8867.0786898325314</v>
      </c>
      <c r="Y560" s="10">
        <f t="shared" si="56"/>
        <v>7894.3079982714917</v>
      </c>
    </row>
    <row r="561" spans="1:25" s="5" customFormat="1" x14ac:dyDescent="0.2">
      <c r="A561" s="2"/>
      <c r="B561" s="30">
        <f>'3) Input geactiveerde inflatie'!B548</f>
        <v>536</v>
      </c>
      <c r="C561" s="30">
        <f>'3) Input geactiveerde inflatie'!D548</f>
        <v>212130.65036837757</v>
      </c>
      <c r="D561" s="10">
        <f t="shared" si="54"/>
        <v>106065.32518418878</v>
      </c>
      <c r="E561" s="40">
        <f>'3) Input geactiveerde inflatie'!E548</f>
        <v>2.5</v>
      </c>
      <c r="F561" s="52">
        <f>'3) Input geactiveerde inflatie'!F548</f>
        <v>2024</v>
      </c>
      <c r="G561" s="2"/>
      <c r="H561" s="54"/>
      <c r="I561" s="10">
        <f>IF(AND($F561&gt;I$10,$E561&gt;0),$D561/$E561,IF(I$10=$F561,$D561-SUM($G561:G561),0))</f>
        <v>42426.130073675515</v>
      </c>
      <c r="J561" s="10">
        <f>IF(AND($F561&gt;J$10,$E561&gt;0),$D561/$E561,IF(J$10=$F561,$D561-SUM($G561:I561),0))</f>
        <v>42426.130073675515</v>
      </c>
      <c r="K561" s="10">
        <f>IF(AND($F561&gt;K$10,$E561&gt;0),$D561/$E561,IF(K$10=$F561,$D561-SUM($G561:J561),0))</f>
        <v>21213.065036837754</v>
      </c>
      <c r="L561" s="10">
        <f>IF(AND($F561&gt;L$10,$E561&gt;0),$D561/$E561,IF(L$10=$F561,$D561-SUM($G561:K561),0))</f>
        <v>0</v>
      </c>
      <c r="M561" s="10">
        <f>IF(AND($F561&gt;M$10,$E561&gt;0),$D561/$E561,IF(M$10=$F561,$D561-SUM($G561:L561),0))</f>
        <v>0</v>
      </c>
      <c r="N561" s="2"/>
      <c r="O561" s="10">
        <f>I561*PRODUCT($O$17:O$17)</f>
        <v>42807.965244338593</v>
      </c>
      <c r="P561" s="10">
        <f>J561*PRODUCT($O$17:P$17)</f>
        <v>43193.236931537635</v>
      </c>
      <c r="Q561" s="10">
        <f>K561*PRODUCT($O$17:Q$17)</f>
        <v>21790.988031960729</v>
      </c>
      <c r="R561" s="10">
        <f>L561*PRODUCT($O$17:R$17)</f>
        <v>0</v>
      </c>
      <c r="S561" s="10">
        <f>M561*PRODUCT($O$17:S$17)</f>
        <v>0</v>
      </c>
      <c r="T561" s="2"/>
      <c r="U561" s="10">
        <f t="shared" si="53"/>
        <v>64211.947866507871</v>
      </c>
      <c r="V561" s="10">
        <f t="shared" si="56"/>
        <v>21596.618465768799</v>
      </c>
      <c r="W561" s="10">
        <f t="shared" si="56"/>
        <v>0</v>
      </c>
      <c r="X561" s="10">
        <f t="shared" si="56"/>
        <v>0</v>
      </c>
      <c r="Y561" s="10">
        <f t="shared" si="56"/>
        <v>0</v>
      </c>
    </row>
    <row r="562" spans="1:25" s="5" customFormat="1" x14ac:dyDescent="0.2">
      <c r="A562" s="2"/>
      <c r="B562" s="30">
        <f>'3) Input geactiveerde inflatie'!B549</f>
        <v>537</v>
      </c>
      <c r="C562" s="30">
        <f>'3) Input geactiveerde inflatie'!D549</f>
        <v>-4.8540160059928893E-10</v>
      </c>
      <c r="D562" s="10">
        <f t="shared" si="54"/>
        <v>-2.4270080029964447E-10</v>
      </c>
      <c r="E562" s="40">
        <f>'3) Input geactiveerde inflatie'!E549</f>
        <v>0</v>
      </c>
      <c r="F562" s="52">
        <f>'3) Input geactiveerde inflatie'!F549</f>
        <v>2019</v>
      </c>
      <c r="G562" s="2"/>
      <c r="H562" s="54"/>
      <c r="I562" s="10">
        <f>IF(AND($F562&gt;I$10,$E562&gt;0),$D562/$E562,IF(I$10=$F562,$D562-SUM($G562:G562),0))</f>
        <v>0</v>
      </c>
      <c r="J562" s="10">
        <f>IF(AND($F562&gt;J$10,$E562&gt;0),$D562/$E562,IF(J$10=$F562,$D562-SUM($G562:I562),0))</f>
        <v>0</v>
      </c>
      <c r="K562" s="10">
        <f>IF(AND($F562&gt;K$10,$E562&gt;0),$D562/$E562,IF(K$10=$F562,$D562-SUM($G562:J562),0))</f>
        <v>0</v>
      </c>
      <c r="L562" s="10">
        <f>IF(AND($F562&gt;L$10,$E562&gt;0),$D562/$E562,IF(L$10=$F562,$D562-SUM($G562:K562),0))</f>
        <v>0</v>
      </c>
      <c r="M562" s="10">
        <f>IF(AND($F562&gt;M$10,$E562&gt;0),$D562/$E562,IF(M$10=$F562,$D562-SUM($G562:L562),0))</f>
        <v>0</v>
      </c>
      <c r="N562" s="2"/>
      <c r="O562" s="10">
        <f>I562*PRODUCT($O$17:O$17)</f>
        <v>0</v>
      </c>
      <c r="P562" s="10">
        <f>J562*PRODUCT($O$17:P$17)</f>
        <v>0</v>
      </c>
      <c r="Q562" s="10">
        <f>K562*PRODUCT($O$17:Q$17)</f>
        <v>0</v>
      </c>
      <c r="R562" s="10">
        <f>L562*PRODUCT($O$17:R$17)</f>
        <v>0</v>
      </c>
      <c r="S562" s="10">
        <f>M562*PRODUCT($O$17:S$17)</f>
        <v>0</v>
      </c>
      <c r="T562" s="2"/>
      <c r="U562" s="10">
        <f t="shared" si="53"/>
        <v>-2.4488510750234122E-10</v>
      </c>
      <c r="V562" s="10">
        <f t="shared" si="56"/>
        <v>-2.4708907346986226E-10</v>
      </c>
      <c r="W562" s="10">
        <f t="shared" si="56"/>
        <v>-2.4931287513109099E-10</v>
      </c>
      <c r="X562" s="10">
        <f t="shared" si="56"/>
        <v>-2.5155669100727081E-10</v>
      </c>
      <c r="Y562" s="10">
        <f t="shared" si="56"/>
        <v>-2.5382070122633623E-10</v>
      </c>
    </row>
    <row r="563" spans="1:25" s="5" customFormat="1" x14ac:dyDescent="0.2">
      <c r="A563" s="2"/>
      <c r="B563" s="30">
        <f>'3) Input geactiveerde inflatie'!B550</f>
        <v>538</v>
      </c>
      <c r="C563" s="30">
        <f>'3) Input geactiveerde inflatie'!D550</f>
        <v>79150.202689744299</v>
      </c>
      <c r="D563" s="10">
        <f t="shared" si="54"/>
        <v>39575.10134487215</v>
      </c>
      <c r="E563" s="40">
        <f>'3) Input geactiveerde inflatie'!E550</f>
        <v>0</v>
      </c>
      <c r="F563" s="52">
        <f>'3) Input geactiveerde inflatie'!F550</f>
        <v>2014</v>
      </c>
      <c r="G563" s="2"/>
      <c r="H563" s="54"/>
      <c r="I563" s="10">
        <f>IF(AND($F563&gt;I$10,$E563&gt;0),$D563/$E563,IF(I$10=$F563,$D563-SUM($G563:G563),0))</f>
        <v>0</v>
      </c>
      <c r="J563" s="10">
        <f>IF(AND($F563&gt;J$10,$E563&gt;0),$D563/$E563,IF(J$10=$F563,$D563-SUM($G563:I563),0))</f>
        <v>0</v>
      </c>
      <c r="K563" s="10">
        <f>IF(AND($F563&gt;K$10,$E563&gt;0),$D563/$E563,IF(K$10=$F563,$D563-SUM($G563:J563),0))</f>
        <v>0</v>
      </c>
      <c r="L563" s="10">
        <f>IF(AND($F563&gt;L$10,$E563&gt;0),$D563/$E563,IF(L$10=$F563,$D563-SUM($G563:K563),0))</f>
        <v>0</v>
      </c>
      <c r="M563" s="10">
        <f>IF(AND($F563&gt;M$10,$E563&gt;0),$D563/$E563,IF(M$10=$F563,$D563-SUM($G563:L563),0))</f>
        <v>0</v>
      </c>
      <c r="N563" s="2"/>
      <c r="O563" s="10">
        <f>I563*PRODUCT($O$17:O$17)</f>
        <v>0</v>
      </c>
      <c r="P563" s="10">
        <f>J563*PRODUCT($O$17:P$17)</f>
        <v>0</v>
      </c>
      <c r="Q563" s="10">
        <f>K563*PRODUCT($O$17:Q$17)</f>
        <v>0</v>
      </c>
      <c r="R563" s="10">
        <f>L563*PRODUCT($O$17:R$17)</f>
        <v>0</v>
      </c>
      <c r="S563" s="10">
        <f>M563*PRODUCT($O$17:S$17)</f>
        <v>0</v>
      </c>
      <c r="T563" s="2"/>
      <c r="U563" s="10">
        <f t="shared" si="53"/>
        <v>39931.277256975998</v>
      </c>
      <c r="V563" s="10">
        <f t="shared" si="56"/>
        <v>40290.658752288778</v>
      </c>
      <c r="W563" s="10">
        <f t="shared" si="56"/>
        <v>40653.274681059374</v>
      </c>
      <c r="X563" s="10">
        <f t="shared" si="56"/>
        <v>41019.154153188902</v>
      </c>
      <c r="Y563" s="10">
        <f t="shared" si="56"/>
        <v>41388.326540567599</v>
      </c>
    </row>
    <row r="564" spans="1:25" s="5" customFormat="1" x14ac:dyDescent="0.2">
      <c r="A564" s="2"/>
      <c r="B564" s="30">
        <f>'3) Input geactiveerde inflatie'!B551</f>
        <v>539</v>
      </c>
      <c r="C564" s="30">
        <f>'3) Input geactiveerde inflatie'!D551</f>
        <v>6275165.6765696555</v>
      </c>
      <c r="D564" s="10">
        <f t="shared" si="54"/>
        <v>3137582.8382848278</v>
      </c>
      <c r="E564" s="40">
        <f>'3) Input geactiveerde inflatie'!E551</f>
        <v>43.5</v>
      </c>
      <c r="F564" s="52">
        <f>'3) Input geactiveerde inflatie'!F551</f>
        <v>2065</v>
      </c>
      <c r="G564" s="2"/>
      <c r="H564" s="54"/>
      <c r="I564" s="10">
        <f>IF(AND($F564&gt;I$10,$E564&gt;0),$D564/$E564,IF(I$10=$F564,$D564-SUM($G564:G564),0))</f>
        <v>72128.341109996036</v>
      </c>
      <c r="J564" s="10">
        <f>IF(AND($F564&gt;J$10,$E564&gt;0),$D564/$E564,IF(J$10=$F564,$D564-SUM($G564:I564),0))</f>
        <v>72128.341109996036</v>
      </c>
      <c r="K564" s="10">
        <f>IF(AND($F564&gt;K$10,$E564&gt;0),$D564/$E564,IF(K$10=$F564,$D564-SUM($G564:J564),0))</f>
        <v>72128.341109996036</v>
      </c>
      <c r="L564" s="10">
        <f>IF(AND($F564&gt;L$10,$E564&gt;0),$D564/$E564,IF(L$10=$F564,$D564-SUM($G564:K564),0))</f>
        <v>72128.341109996036</v>
      </c>
      <c r="M564" s="10">
        <f>IF(AND($F564&gt;M$10,$E564&gt;0),$D564/$E564,IF(M$10=$F564,$D564-SUM($G564:L564),0))</f>
        <v>72128.341109996036</v>
      </c>
      <c r="N564" s="2"/>
      <c r="O564" s="10">
        <f>I564*PRODUCT($O$17:O$17)</f>
        <v>72777.496179985988</v>
      </c>
      <c r="P564" s="10">
        <f>J564*PRODUCT($O$17:P$17)</f>
        <v>73432.493645605864</v>
      </c>
      <c r="Q564" s="10">
        <f>K564*PRODUCT($O$17:Q$17)</f>
        <v>74093.3860884163</v>
      </c>
      <c r="R564" s="10">
        <f>L564*PRODUCT($O$17:R$17)</f>
        <v>74760.22656321204</v>
      </c>
      <c r="S564" s="10">
        <f>M564*PRODUCT($O$17:S$17)</f>
        <v>75433.068602280939</v>
      </c>
      <c r="T564" s="2"/>
      <c r="U564" s="10">
        <f t="shared" si="53"/>
        <v>3093043.587649405</v>
      </c>
      <c r="V564" s="10">
        <f t="shared" si="56"/>
        <v>3047448.4862926435</v>
      </c>
      <c r="W564" s="10">
        <f t="shared" si="56"/>
        <v>3000782.1365808607</v>
      </c>
      <c r="X564" s="10">
        <f t="shared" si="56"/>
        <v>2953028.9492468759</v>
      </c>
      <c r="Y564" s="10">
        <f t="shared" si="56"/>
        <v>2904173.1411878164</v>
      </c>
    </row>
    <row r="565" spans="1:25" s="5" customFormat="1" x14ac:dyDescent="0.2">
      <c r="A565" s="2"/>
      <c r="B565" s="30">
        <f>'3) Input geactiveerde inflatie'!B552</f>
        <v>540</v>
      </c>
      <c r="C565" s="30">
        <f>'3) Input geactiveerde inflatie'!D552</f>
        <v>2477430.6779428534</v>
      </c>
      <c r="D565" s="10">
        <f t="shared" si="54"/>
        <v>1238715.3389714267</v>
      </c>
      <c r="E565" s="40">
        <f>'3) Input geactiveerde inflatie'!E552</f>
        <v>33.5</v>
      </c>
      <c r="F565" s="52">
        <f>'3) Input geactiveerde inflatie'!F552</f>
        <v>2055</v>
      </c>
      <c r="G565" s="2"/>
      <c r="H565" s="54"/>
      <c r="I565" s="10">
        <f>IF(AND($F565&gt;I$10,$E565&gt;0),$D565/$E565,IF(I$10=$F565,$D565-SUM($G565:G565),0))</f>
        <v>36976.577282729158</v>
      </c>
      <c r="J565" s="10">
        <f>IF(AND($F565&gt;J$10,$E565&gt;0),$D565/$E565,IF(J$10=$F565,$D565-SUM($G565:I565),0))</f>
        <v>36976.577282729158</v>
      </c>
      <c r="K565" s="10">
        <f>IF(AND($F565&gt;K$10,$E565&gt;0),$D565/$E565,IF(K$10=$F565,$D565-SUM($G565:J565),0))</f>
        <v>36976.577282729158</v>
      </c>
      <c r="L565" s="10">
        <f>IF(AND($F565&gt;L$10,$E565&gt;0),$D565/$E565,IF(L$10=$F565,$D565-SUM($G565:K565),0))</f>
        <v>36976.577282729158</v>
      </c>
      <c r="M565" s="10">
        <f>IF(AND($F565&gt;M$10,$E565&gt;0),$D565/$E565,IF(M$10=$F565,$D565-SUM($G565:L565),0))</f>
        <v>36976.577282729158</v>
      </c>
      <c r="N565" s="2"/>
      <c r="O565" s="10">
        <f>I565*PRODUCT($O$17:O$17)</f>
        <v>37309.366478273718</v>
      </c>
      <c r="P565" s="10">
        <f>J565*PRODUCT($O$17:P$17)</f>
        <v>37645.150776578179</v>
      </c>
      <c r="Q565" s="10">
        <f>K565*PRODUCT($O$17:Q$17)</f>
        <v>37983.957133567375</v>
      </c>
      <c r="R565" s="10">
        <f>L565*PRODUCT($O$17:R$17)</f>
        <v>38325.812747769472</v>
      </c>
      <c r="S565" s="10">
        <f>M565*PRODUCT($O$17:S$17)</f>
        <v>38670.745062499394</v>
      </c>
      <c r="T565" s="2"/>
      <c r="U565" s="10">
        <f t="shared" si="53"/>
        <v>1212554.4105438958</v>
      </c>
      <c r="V565" s="10">
        <f t="shared" si="56"/>
        <v>1185822.2494622127</v>
      </c>
      <c r="W565" s="10">
        <f t="shared" si="56"/>
        <v>1158510.6925738051</v>
      </c>
      <c r="X565" s="10">
        <f t="shared" si="56"/>
        <v>1130611.4760591998</v>
      </c>
      <c r="Y565" s="10">
        <f t="shared" si="56"/>
        <v>1102116.234281233</v>
      </c>
    </row>
    <row r="566" spans="1:25" s="5" customFormat="1" x14ac:dyDescent="0.2">
      <c r="A566" s="2"/>
      <c r="B566" s="30">
        <f>'3) Input geactiveerde inflatie'!B553</f>
        <v>541</v>
      </c>
      <c r="C566" s="30">
        <f>'3) Input geactiveerde inflatie'!D553</f>
        <v>12014.250675682677</v>
      </c>
      <c r="D566" s="10">
        <f t="shared" si="54"/>
        <v>6007.1253378413385</v>
      </c>
      <c r="E566" s="40">
        <f>'3) Input geactiveerde inflatie'!E553</f>
        <v>23.5</v>
      </c>
      <c r="F566" s="52">
        <f>'3) Input geactiveerde inflatie'!F553</f>
        <v>2045</v>
      </c>
      <c r="G566" s="2"/>
      <c r="H566" s="54"/>
      <c r="I566" s="10">
        <f>IF(AND($F566&gt;I$10,$E566&gt;0),$D566/$E566,IF(I$10=$F566,$D566-SUM($G566:G566),0))</f>
        <v>255.62235480175909</v>
      </c>
      <c r="J566" s="10">
        <f>IF(AND($F566&gt;J$10,$E566&gt;0),$D566/$E566,IF(J$10=$F566,$D566-SUM($G566:I566),0))</f>
        <v>255.62235480175909</v>
      </c>
      <c r="K566" s="10">
        <f>IF(AND($F566&gt;K$10,$E566&gt;0),$D566/$E566,IF(K$10=$F566,$D566-SUM($G566:J566),0))</f>
        <v>255.62235480175909</v>
      </c>
      <c r="L566" s="10">
        <f>IF(AND($F566&gt;L$10,$E566&gt;0),$D566/$E566,IF(L$10=$F566,$D566-SUM($G566:K566),0))</f>
        <v>255.62235480175909</v>
      </c>
      <c r="M566" s="10">
        <f>IF(AND($F566&gt;M$10,$E566&gt;0),$D566/$E566,IF(M$10=$F566,$D566-SUM($G566:L566),0))</f>
        <v>255.62235480175909</v>
      </c>
      <c r="N566" s="2"/>
      <c r="O566" s="10">
        <f>I566*PRODUCT($O$17:O$17)</f>
        <v>257.92295599497487</v>
      </c>
      <c r="P566" s="10">
        <f>J566*PRODUCT($O$17:P$17)</f>
        <v>260.24426259892965</v>
      </c>
      <c r="Q566" s="10">
        <f>K566*PRODUCT($O$17:Q$17)</f>
        <v>262.58646096231996</v>
      </c>
      <c r="R566" s="10">
        <f>L566*PRODUCT($O$17:R$17)</f>
        <v>264.94973911098077</v>
      </c>
      <c r="S566" s="10">
        <f>M566*PRODUCT($O$17:S$17)</f>
        <v>267.33428676297962</v>
      </c>
      <c r="T566" s="2"/>
      <c r="U566" s="10">
        <f t="shared" si="53"/>
        <v>5803.2665098869356</v>
      </c>
      <c r="V566" s="10">
        <f t="shared" si="56"/>
        <v>5595.2516458769878</v>
      </c>
      <c r="W566" s="10">
        <f t="shared" si="56"/>
        <v>5383.0224497275594</v>
      </c>
      <c r="X566" s="10">
        <f t="shared" si="56"/>
        <v>5166.5199126641264</v>
      </c>
      <c r="Y566" s="10">
        <f t="shared" si="56"/>
        <v>4945.6843051151227</v>
      </c>
    </row>
    <row r="567" spans="1:25" s="5" customFormat="1" x14ac:dyDescent="0.2">
      <c r="A567" s="2"/>
      <c r="B567" s="30">
        <f>'3) Input geactiveerde inflatie'!B554</f>
        <v>542</v>
      </c>
      <c r="C567" s="30">
        <f>'3) Input geactiveerde inflatie'!D554</f>
        <v>271784.62188496673</v>
      </c>
      <c r="D567" s="10">
        <f t="shared" si="54"/>
        <v>135892.31094248337</v>
      </c>
      <c r="E567" s="40">
        <f>'3) Input geactiveerde inflatie'!E554</f>
        <v>18.5</v>
      </c>
      <c r="F567" s="52">
        <f>'3) Input geactiveerde inflatie'!F554</f>
        <v>2040</v>
      </c>
      <c r="G567" s="2"/>
      <c r="H567" s="54"/>
      <c r="I567" s="10">
        <f>IF(AND($F567&gt;I$10,$E567&gt;0),$D567/$E567,IF(I$10=$F567,$D567-SUM($G567:G567),0))</f>
        <v>7345.5303212153176</v>
      </c>
      <c r="J567" s="10">
        <f>IF(AND($F567&gt;J$10,$E567&gt;0),$D567/$E567,IF(J$10=$F567,$D567-SUM($G567:I567),0))</f>
        <v>7345.5303212153176</v>
      </c>
      <c r="K567" s="10">
        <f>IF(AND($F567&gt;K$10,$E567&gt;0),$D567/$E567,IF(K$10=$F567,$D567-SUM($G567:J567),0))</f>
        <v>7345.5303212153176</v>
      </c>
      <c r="L567" s="10">
        <f>IF(AND($F567&gt;L$10,$E567&gt;0),$D567/$E567,IF(L$10=$F567,$D567-SUM($G567:K567),0))</f>
        <v>7345.5303212153176</v>
      </c>
      <c r="M567" s="10">
        <f>IF(AND($F567&gt;M$10,$E567&gt;0),$D567/$E567,IF(M$10=$F567,$D567-SUM($G567:L567),0))</f>
        <v>7345.5303212153176</v>
      </c>
      <c r="N567" s="2"/>
      <c r="O567" s="10">
        <f>I567*PRODUCT($O$17:O$17)</f>
        <v>7411.6400941062548</v>
      </c>
      <c r="P567" s="10">
        <f>J567*PRODUCT($O$17:P$17)</f>
        <v>7478.3448549532104</v>
      </c>
      <c r="Q567" s="10">
        <f>K567*PRODUCT($O$17:Q$17)</f>
        <v>7545.6499586477876</v>
      </c>
      <c r="R567" s="10">
        <f>L567*PRODUCT($O$17:R$17)</f>
        <v>7613.5608082756171</v>
      </c>
      <c r="S567" s="10">
        <f>M567*PRODUCT($O$17:S$17)</f>
        <v>7682.0828555500966</v>
      </c>
      <c r="T567" s="2"/>
      <c r="U567" s="10">
        <f t="shared" si="53"/>
        <v>129703.70164685944</v>
      </c>
      <c r="V567" s="10">
        <f t="shared" si="56"/>
        <v>123392.69010672795</v>
      </c>
      <c r="W567" s="10">
        <f t="shared" si="56"/>
        <v>116957.57435904071</v>
      </c>
      <c r="X567" s="10">
        <f t="shared" si="56"/>
        <v>110396.63171999644</v>
      </c>
      <c r="Y567" s="10">
        <f t="shared" si="56"/>
        <v>103708.11854992631</v>
      </c>
    </row>
    <row r="568" spans="1:25" s="5" customFormat="1" x14ac:dyDescent="0.2">
      <c r="A568" s="2"/>
      <c r="B568" s="30">
        <f>'3) Input geactiveerde inflatie'!B555</f>
        <v>543</v>
      </c>
      <c r="C568" s="30">
        <f>'3) Input geactiveerde inflatie'!D555</f>
        <v>31414.021536660322</v>
      </c>
      <c r="D568" s="10">
        <f t="shared" si="54"/>
        <v>15707.010768330161</v>
      </c>
      <c r="E568" s="40">
        <f>'3) Input geactiveerde inflatie'!E555</f>
        <v>13.5</v>
      </c>
      <c r="F568" s="52">
        <f>'3) Input geactiveerde inflatie'!F555</f>
        <v>2035</v>
      </c>
      <c r="G568" s="2"/>
      <c r="H568" s="54"/>
      <c r="I568" s="10">
        <f>IF(AND($F568&gt;I$10,$E568&gt;0),$D568/$E568,IF(I$10=$F568,$D568-SUM($G568:G568),0))</f>
        <v>1163.4822791355675</v>
      </c>
      <c r="J568" s="10">
        <f>IF(AND($F568&gt;J$10,$E568&gt;0),$D568/$E568,IF(J$10=$F568,$D568-SUM($G568:I568),0))</f>
        <v>1163.4822791355675</v>
      </c>
      <c r="K568" s="10">
        <f>IF(AND($F568&gt;K$10,$E568&gt;0),$D568/$E568,IF(K$10=$F568,$D568-SUM($G568:J568),0))</f>
        <v>1163.4822791355675</v>
      </c>
      <c r="L568" s="10">
        <f>IF(AND($F568&gt;L$10,$E568&gt;0),$D568/$E568,IF(L$10=$F568,$D568-SUM($G568:K568),0))</f>
        <v>1163.4822791355675</v>
      </c>
      <c r="M568" s="10">
        <f>IF(AND($F568&gt;M$10,$E568&gt;0),$D568/$E568,IF(M$10=$F568,$D568-SUM($G568:L568),0))</f>
        <v>1163.4822791355675</v>
      </c>
      <c r="N568" s="2"/>
      <c r="O568" s="10">
        <f>I568*PRODUCT($O$17:O$17)</f>
        <v>1173.9536196477875</v>
      </c>
      <c r="P568" s="10">
        <f>J568*PRODUCT($O$17:P$17)</f>
        <v>1184.5192022246174</v>
      </c>
      <c r="Q568" s="10">
        <f>K568*PRODUCT($O$17:Q$17)</f>
        <v>1195.1798750446387</v>
      </c>
      <c r="R568" s="10">
        <f>L568*PRODUCT($O$17:R$17)</f>
        <v>1205.9364939200404</v>
      </c>
      <c r="S568" s="10">
        <f>M568*PRODUCT($O$17:S$17)</f>
        <v>1216.7899223653208</v>
      </c>
      <c r="T568" s="2"/>
      <c r="U568" s="10">
        <f t="shared" si="53"/>
        <v>14674.420245597343</v>
      </c>
      <c r="V568" s="10">
        <f t="shared" si="56"/>
        <v>13621.970825583099</v>
      </c>
      <c r="W568" s="10">
        <f t="shared" si="56"/>
        <v>12549.388687968705</v>
      </c>
      <c r="X568" s="10">
        <f t="shared" si="56"/>
        <v>11456.396692240382</v>
      </c>
      <c r="Y568" s="10">
        <f t="shared" si="56"/>
        <v>10342.714340105224</v>
      </c>
    </row>
    <row r="569" spans="1:25" s="5" customFormat="1" x14ac:dyDescent="0.2">
      <c r="A569" s="2"/>
      <c r="B569" s="30">
        <f>'3) Input geactiveerde inflatie'!B556</f>
        <v>544</v>
      </c>
      <c r="C569" s="30">
        <f>'3) Input geactiveerde inflatie'!D556</f>
        <v>21685.764087192074</v>
      </c>
      <c r="D569" s="10">
        <f t="shared" si="54"/>
        <v>10842.882043596037</v>
      </c>
      <c r="E569" s="40">
        <f>'3) Input geactiveerde inflatie'!E556</f>
        <v>3.5</v>
      </c>
      <c r="F569" s="52">
        <f>'3) Input geactiveerde inflatie'!F556</f>
        <v>2025</v>
      </c>
      <c r="G569" s="2"/>
      <c r="H569" s="54"/>
      <c r="I569" s="10">
        <f>IF(AND($F569&gt;I$10,$E569&gt;0),$D569/$E569,IF(I$10=$F569,$D569-SUM($G569:G569),0))</f>
        <v>3097.9662981702963</v>
      </c>
      <c r="J569" s="10">
        <f>IF(AND($F569&gt;J$10,$E569&gt;0),$D569/$E569,IF(J$10=$F569,$D569-SUM($G569:I569),0))</f>
        <v>3097.9662981702963</v>
      </c>
      <c r="K569" s="10">
        <f>IF(AND($F569&gt;K$10,$E569&gt;0),$D569/$E569,IF(K$10=$F569,$D569-SUM($G569:J569),0))</f>
        <v>3097.9662981702963</v>
      </c>
      <c r="L569" s="10">
        <f>IF(AND($F569&gt;L$10,$E569&gt;0),$D569/$E569,IF(L$10=$F569,$D569-SUM($G569:K569),0))</f>
        <v>1548.9831490851484</v>
      </c>
      <c r="M569" s="10">
        <f>IF(AND($F569&gt;M$10,$E569&gt;0),$D569/$E569,IF(M$10=$F569,$D569-SUM($G569:L569),0))</f>
        <v>0</v>
      </c>
      <c r="N569" s="2"/>
      <c r="O569" s="10">
        <f>I569*PRODUCT($O$17:O$17)</f>
        <v>3125.8479948538288</v>
      </c>
      <c r="P569" s="10">
        <f>J569*PRODUCT($O$17:P$17)</f>
        <v>3153.9806268075126</v>
      </c>
      <c r="Q569" s="10">
        <f>K569*PRODUCT($O$17:Q$17)</f>
        <v>3182.3664524487799</v>
      </c>
      <c r="R569" s="10">
        <f>L569*PRODUCT($O$17:R$17)</f>
        <v>1605.5038752604094</v>
      </c>
      <c r="S569" s="10">
        <f>M569*PRODUCT($O$17:S$17)</f>
        <v>0</v>
      </c>
      <c r="T569" s="2"/>
      <c r="U569" s="10">
        <f t="shared" si="53"/>
        <v>7814.6199871345716</v>
      </c>
      <c r="V569" s="10">
        <f t="shared" si="56"/>
        <v>4730.9709402112694</v>
      </c>
      <c r="W569" s="10">
        <f t="shared" si="56"/>
        <v>1591.1832262243902</v>
      </c>
      <c r="X569" s="10">
        <f t="shared" si="56"/>
        <v>0</v>
      </c>
      <c r="Y569" s="10">
        <f t="shared" si="56"/>
        <v>0</v>
      </c>
    </row>
    <row r="570" spans="1:25" s="5" customFormat="1" x14ac:dyDescent="0.2">
      <c r="A570" s="2"/>
      <c r="B570" s="30">
        <f>'3) Input geactiveerde inflatie'!B557</f>
        <v>545</v>
      </c>
      <c r="C570" s="30">
        <f>'3) Input geactiveerde inflatie'!D557</f>
        <v>-1.4035031199455262E-9</v>
      </c>
      <c r="D570" s="10">
        <f t="shared" si="54"/>
        <v>-7.0175155997276312E-10</v>
      </c>
      <c r="E570" s="40">
        <f>'3) Input geactiveerde inflatie'!E557</f>
        <v>0</v>
      </c>
      <c r="F570" s="52">
        <f>'3) Input geactiveerde inflatie'!F557</f>
        <v>2020</v>
      </c>
      <c r="G570" s="2"/>
      <c r="H570" s="54"/>
      <c r="I570" s="10">
        <f>IF(AND($F570&gt;I$10,$E570&gt;0),$D570/$E570,IF(I$10=$F570,$D570-SUM($G570:G570),0))</f>
        <v>0</v>
      </c>
      <c r="J570" s="10">
        <f>IF(AND($F570&gt;J$10,$E570&gt;0),$D570/$E570,IF(J$10=$F570,$D570-SUM($G570:I570),0))</f>
        <v>0</v>
      </c>
      <c r="K570" s="10">
        <f>IF(AND($F570&gt;K$10,$E570&gt;0),$D570/$E570,IF(K$10=$F570,$D570-SUM($G570:J570),0))</f>
        <v>0</v>
      </c>
      <c r="L570" s="10">
        <f>IF(AND($F570&gt;L$10,$E570&gt;0),$D570/$E570,IF(L$10=$F570,$D570-SUM($G570:K570),0))</f>
        <v>0</v>
      </c>
      <c r="M570" s="10">
        <f>IF(AND($F570&gt;M$10,$E570&gt;0),$D570/$E570,IF(M$10=$F570,$D570-SUM($G570:L570),0))</f>
        <v>0</v>
      </c>
      <c r="N570" s="2"/>
      <c r="O570" s="10">
        <f>I570*PRODUCT($O$17:O$17)</f>
        <v>0</v>
      </c>
      <c r="P570" s="10">
        <f>J570*PRODUCT($O$17:P$17)</f>
        <v>0</v>
      </c>
      <c r="Q570" s="10">
        <f>K570*PRODUCT($O$17:Q$17)</f>
        <v>0</v>
      </c>
      <c r="R570" s="10">
        <f>L570*PRODUCT($O$17:R$17)</f>
        <v>0</v>
      </c>
      <c r="S570" s="10">
        <f>M570*PRODUCT($O$17:S$17)</f>
        <v>0</v>
      </c>
      <c r="T570" s="2"/>
      <c r="U570" s="10">
        <f t="shared" si="53"/>
        <v>-7.0806732401251788E-10</v>
      </c>
      <c r="V570" s="10">
        <f t="shared" si="56"/>
        <v>-7.1443992992863051E-10</v>
      </c>
      <c r="W570" s="10">
        <f t="shared" si="56"/>
        <v>-7.2086988929798809E-10</v>
      </c>
      <c r="X570" s="10">
        <f t="shared" si="56"/>
        <v>-7.2735771830166992E-10</v>
      </c>
      <c r="Y570" s="10">
        <f t="shared" si="56"/>
        <v>-7.3390393776638486E-10</v>
      </c>
    </row>
    <row r="571" spans="1:25" s="5" customFormat="1" x14ac:dyDescent="0.2">
      <c r="A571" s="2"/>
      <c r="B571" s="30">
        <f>'3) Input geactiveerde inflatie'!B558</f>
        <v>546</v>
      </c>
      <c r="C571" s="30">
        <f>'3) Input geactiveerde inflatie'!D558</f>
        <v>31793.165322732239</v>
      </c>
      <c r="D571" s="10">
        <f t="shared" si="54"/>
        <v>15896.582661366119</v>
      </c>
      <c r="E571" s="40">
        <f>'3) Input geactiveerde inflatie'!E558</f>
        <v>0</v>
      </c>
      <c r="F571" s="52">
        <f>'3) Input geactiveerde inflatie'!F558</f>
        <v>2015</v>
      </c>
      <c r="G571" s="2"/>
      <c r="H571" s="54"/>
      <c r="I571" s="10">
        <f>IF(AND($F571&gt;I$10,$E571&gt;0),$D571/$E571,IF(I$10=$F571,$D571-SUM($G571:G571),0))</f>
        <v>0</v>
      </c>
      <c r="J571" s="10">
        <f>IF(AND($F571&gt;J$10,$E571&gt;0),$D571/$E571,IF(J$10=$F571,$D571-SUM($G571:I571),0))</f>
        <v>0</v>
      </c>
      <c r="K571" s="10">
        <f>IF(AND($F571&gt;K$10,$E571&gt;0),$D571/$E571,IF(K$10=$F571,$D571-SUM($G571:J571),0))</f>
        <v>0</v>
      </c>
      <c r="L571" s="10">
        <f>IF(AND($F571&gt;L$10,$E571&gt;0),$D571/$E571,IF(L$10=$F571,$D571-SUM($G571:K571),0))</f>
        <v>0</v>
      </c>
      <c r="M571" s="10">
        <f>IF(AND($F571&gt;M$10,$E571&gt;0),$D571/$E571,IF(M$10=$F571,$D571-SUM($G571:L571),0))</f>
        <v>0</v>
      </c>
      <c r="N571" s="2"/>
      <c r="O571" s="10">
        <f>I571*PRODUCT($O$17:O$17)</f>
        <v>0</v>
      </c>
      <c r="P571" s="10">
        <f>J571*PRODUCT($O$17:P$17)</f>
        <v>0</v>
      </c>
      <c r="Q571" s="10">
        <f>K571*PRODUCT($O$17:Q$17)</f>
        <v>0</v>
      </c>
      <c r="R571" s="10">
        <f>L571*PRODUCT($O$17:R$17)</f>
        <v>0</v>
      </c>
      <c r="S571" s="10">
        <f>M571*PRODUCT($O$17:S$17)</f>
        <v>0</v>
      </c>
      <c r="T571" s="2"/>
      <c r="U571" s="10">
        <f t="shared" si="53"/>
        <v>16039.651905318413</v>
      </c>
      <c r="V571" s="10">
        <f t="shared" ref="V571:Y586" si="57">U571*P$17-P571</f>
        <v>16184.008772466277</v>
      </c>
      <c r="W571" s="10">
        <f t="shared" si="57"/>
        <v>16329.664851418473</v>
      </c>
      <c r="X571" s="10">
        <f t="shared" si="57"/>
        <v>16476.631835081236</v>
      </c>
      <c r="Y571" s="10">
        <f t="shared" si="57"/>
        <v>16624.921521596967</v>
      </c>
    </row>
    <row r="572" spans="1:25" s="5" customFormat="1" x14ac:dyDescent="0.2">
      <c r="A572" s="2"/>
      <c r="B572" s="30">
        <f>'3) Input geactiveerde inflatie'!B559</f>
        <v>547</v>
      </c>
      <c r="C572" s="30">
        <f>'3) Input geactiveerde inflatie'!D559</f>
        <v>7102779.2428582758</v>
      </c>
      <c r="D572" s="10">
        <f t="shared" si="54"/>
        <v>3551389.6214291379</v>
      </c>
      <c r="E572" s="40">
        <f>'3) Input geactiveerde inflatie'!E559</f>
        <v>44.5</v>
      </c>
      <c r="F572" s="52">
        <f>'3) Input geactiveerde inflatie'!F559</f>
        <v>2066</v>
      </c>
      <c r="G572" s="2"/>
      <c r="H572" s="54"/>
      <c r="I572" s="10">
        <f>IF(AND($F572&gt;I$10,$E572&gt;0),$D572/$E572,IF(I$10=$F572,$D572-SUM($G572:G572),0))</f>
        <v>79806.508346722199</v>
      </c>
      <c r="J572" s="10">
        <f>IF(AND($F572&gt;J$10,$E572&gt;0),$D572/$E572,IF(J$10=$F572,$D572-SUM($G572:I572),0))</f>
        <v>79806.508346722199</v>
      </c>
      <c r="K572" s="10">
        <f>IF(AND($F572&gt;K$10,$E572&gt;0),$D572/$E572,IF(K$10=$F572,$D572-SUM($G572:J572),0))</f>
        <v>79806.508346722199</v>
      </c>
      <c r="L572" s="10">
        <f>IF(AND($F572&gt;L$10,$E572&gt;0),$D572/$E572,IF(L$10=$F572,$D572-SUM($G572:K572),0))</f>
        <v>79806.508346722199</v>
      </c>
      <c r="M572" s="10">
        <f>IF(AND($F572&gt;M$10,$E572&gt;0),$D572/$E572,IF(M$10=$F572,$D572-SUM($G572:L572),0))</f>
        <v>79806.508346722199</v>
      </c>
      <c r="N572" s="2"/>
      <c r="O572" s="10">
        <f>I572*PRODUCT($O$17:O$17)</f>
        <v>80524.766921842689</v>
      </c>
      <c r="P572" s="10">
        <f>J572*PRODUCT($O$17:P$17)</f>
        <v>81249.489824139266</v>
      </c>
      <c r="Q572" s="10">
        <f>K572*PRODUCT($O$17:Q$17)</f>
        <v>81980.735232556501</v>
      </c>
      <c r="R572" s="10">
        <f>L572*PRODUCT($O$17:R$17)</f>
        <v>82718.561849649501</v>
      </c>
      <c r="S572" s="10">
        <f>M572*PRODUCT($O$17:S$17)</f>
        <v>83463.028906296342</v>
      </c>
      <c r="T572" s="2"/>
      <c r="U572" s="10">
        <f t="shared" si="53"/>
        <v>3502827.3611001573</v>
      </c>
      <c r="V572" s="10">
        <f t="shared" si="57"/>
        <v>3453103.3175259191</v>
      </c>
      <c r="W572" s="10">
        <f t="shared" si="57"/>
        <v>3402200.5121510951</v>
      </c>
      <c r="X572" s="10">
        <f t="shared" si="57"/>
        <v>3350101.7549108053</v>
      </c>
      <c r="Y572" s="10">
        <f t="shared" si="57"/>
        <v>3296789.6417987058</v>
      </c>
    </row>
    <row r="573" spans="1:25" s="5" customFormat="1" x14ac:dyDescent="0.2">
      <c r="A573" s="2"/>
      <c r="B573" s="30">
        <f>'3) Input geactiveerde inflatie'!B560</f>
        <v>548</v>
      </c>
      <c r="C573" s="30">
        <f>'3) Input geactiveerde inflatie'!D560</f>
        <v>4920903.0297021866</v>
      </c>
      <c r="D573" s="10">
        <f t="shared" si="54"/>
        <v>2460451.5148510933</v>
      </c>
      <c r="E573" s="40">
        <f>'3) Input geactiveerde inflatie'!E560</f>
        <v>34.5</v>
      </c>
      <c r="F573" s="52">
        <f>'3) Input geactiveerde inflatie'!F560</f>
        <v>2056</v>
      </c>
      <c r="G573" s="2"/>
      <c r="H573" s="54"/>
      <c r="I573" s="10">
        <f>IF(AND($F573&gt;I$10,$E573&gt;0),$D573/$E573,IF(I$10=$F573,$D573-SUM($G573:G573),0))</f>
        <v>71317.435213075165</v>
      </c>
      <c r="J573" s="10">
        <f>IF(AND($F573&gt;J$10,$E573&gt;0),$D573/$E573,IF(J$10=$F573,$D573-SUM($G573:I573),0))</f>
        <v>71317.435213075165</v>
      </c>
      <c r="K573" s="10">
        <f>IF(AND($F573&gt;K$10,$E573&gt;0),$D573/$E573,IF(K$10=$F573,$D573-SUM($G573:J573),0))</f>
        <v>71317.435213075165</v>
      </c>
      <c r="L573" s="10">
        <f>IF(AND($F573&gt;L$10,$E573&gt;0),$D573/$E573,IF(L$10=$F573,$D573-SUM($G573:K573),0))</f>
        <v>71317.435213075165</v>
      </c>
      <c r="M573" s="10">
        <f>IF(AND($F573&gt;M$10,$E573&gt;0),$D573/$E573,IF(M$10=$F573,$D573-SUM($G573:L573),0))</f>
        <v>71317.435213075165</v>
      </c>
      <c r="N573" s="2"/>
      <c r="O573" s="10">
        <f>I573*PRODUCT($O$17:O$17)</f>
        <v>71959.292129992828</v>
      </c>
      <c r="P573" s="10">
        <f>J573*PRODUCT($O$17:P$17)</f>
        <v>72606.925759162768</v>
      </c>
      <c r="Q573" s="10">
        <f>K573*PRODUCT($O$17:Q$17)</f>
        <v>73260.388090995213</v>
      </c>
      <c r="R573" s="10">
        <f>L573*PRODUCT($O$17:R$17)</f>
        <v>73919.731583814166</v>
      </c>
      <c r="S573" s="10">
        <f>M573*PRODUCT($O$17:S$17)</f>
        <v>74585.009168068485</v>
      </c>
      <c r="T573" s="2"/>
      <c r="U573" s="10">
        <f t="shared" si="53"/>
        <v>2410636.2863547597</v>
      </c>
      <c r="V573" s="10">
        <f t="shared" si="57"/>
        <v>2359725.0871727895</v>
      </c>
      <c r="W573" s="10">
        <f t="shared" si="57"/>
        <v>2307702.2248663493</v>
      </c>
      <c r="X573" s="10">
        <f t="shared" si="57"/>
        <v>2254551.8133063321</v>
      </c>
      <c r="Y573" s="10">
        <f t="shared" si="57"/>
        <v>2200257.7704580203</v>
      </c>
    </row>
    <row r="574" spans="1:25" s="5" customFormat="1" x14ac:dyDescent="0.2">
      <c r="A574" s="2"/>
      <c r="B574" s="30">
        <f>'3) Input geactiveerde inflatie'!B561</f>
        <v>549</v>
      </c>
      <c r="C574" s="30">
        <f>'3) Input geactiveerde inflatie'!D561</f>
        <v>7593.5496494354156</v>
      </c>
      <c r="D574" s="10">
        <f t="shared" si="54"/>
        <v>3796.7748247177078</v>
      </c>
      <c r="E574" s="40">
        <f>'3) Input geactiveerde inflatie'!E561</f>
        <v>24.5</v>
      </c>
      <c r="F574" s="52">
        <f>'3) Input geactiveerde inflatie'!F561</f>
        <v>2046</v>
      </c>
      <c r="G574" s="2"/>
      <c r="H574" s="54"/>
      <c r="I574" s="10">
        <f>IF(AND($F574&gt;I$10,$E574&gt;0),$D574/$E574,IF(I$10=$F574,$D574-SUM($G574:G574),0))</f>
        <v>154.97040100888603</v>
      </c>
      <c r="J574" s="10">
        <f>IF(AND($F574&gt;J$10,$E574&gt;0),$D574/$E574,IF(J$10=$F574,$D574-SUM($G574:I574),0))</f>
        <v>154.97040100888603</v>
      </c>
      <c r="K574" s="10">
        <f>IF(AND($F574&gt;K$10,$E574&gt;0),$D574/$E574,IF(K$10=$F574,$D574-SUM($G574:J574),0))</f>
        <v>154.97040100888603</v>
      </c>
      <c r="L574" s="10">
        <f>IF(AND($F574&gt;L$10,$E574&gt;0),$D574/$E574,IF(L$10=$F574,$D574-SUM($G574:K574),0))</f>
        <v>154.97040100888603</v>
      </c>
      <c r="M574" s="10">
        <f>IF(AND($F574&gt;M$10,$E574&gt;0),$D574/$E574,IF(M$10=$F574,$D574-SUM($G574:L574),0))</f>
        <v>154.97040100888603</v>
      </c>
      <c r="N574" s="2"/>
      <c r="O574" s="10">
        <f>I574*PRODUCT($O$17:O$17)</f>
        <v>156.36513461796599</v>
      </c>
      <c r="P574" s="10">
        <f>J574*PRODUCT($O$17:P$17)</f>
        <v>157.77242082952768</v>
      </c>
      <c r="Q574" s="10">
        <f>K574*PRODUCT($O$17:Q$17)</f>
        <v>159.1923726169934</v>
      </c>
      <c r="R574" s="10">
        <f>L574*PRODUCT($O$17:R$17)</f>
        <v>160.62510397054629</v>
      </c>
      <c r="S574" s="10">
        <f>M574*PRODUCT($O$17:S$17)</f>
        <v>162.0707299062812</v>
      </c>
      <c r="T574" s="2"/>
      <c r="U574" s="10">
        <f t="shared" si="53"/>
        <v>3674.5806635222011</v>
      </c>
      <c r="V574" s="10">
        <f t="shared" si="57"/>
        <v>3549.8794686643728</v>
      </c>
      <c r="W574" s="10">
        <f t="shared" si="57"/>
        <v>3422.6360112653583</v>
      </c>
      <c r="X574" s="10">
        <f t="shared" si="57"/>
        <v>3292.8146313962002</v>
      </c>
      <c r="Y574" s="10">
        <f t="shared" si="57"/>
        <v>3160.3792331724844</v>
      </c>
    </row>
    <row r="575" spans="1:25" s="5" customFormat="1" x14ac:dyDescent="0.2">
      <c r="A575" s="2"/>
      <c r="B575" s="30">
        <f>'3) Input geactiveerde inflatie'!B562</f>
        <v>550</v>
      </c>
      <c r="C575" s="30">
        <f>'3) Input geactiveerde inflatie'!D562</f>
        <v>394239.55913490988</v>
      </c>
      <c r="D575" s="10">
        <f t="shared" si="54"/>
        <v>197119.77956745494</v>
      </c>
      <c r="E575" s="40">
        <f>'3) Input geactiveerde inflatie'!E562</f>
        <v>19.5</v>
      </c>
      <c r="F575" s="52">
        <f>'3) Input geactiveerde inflatie'!F562</f>
        <v>2041</v>
      </c>
      <c r="G575" s="2"/>
      <c r="H575" s="54"/>
      <c r="I575" s="10">
        <f>IF(AND($F575&gt;I$10,$E575&gt;0),$D575/$E575,IF(I$10=$F575,$D575-SUM($G575:G575),0))</f>
        <v>10108.70664448487</v>
      </c>
      <c r="J575" s="10">
        <f>IF(AND($F575&gt;J$10,$E575&gt;0),$D575/$E575,IF(J$10=$F575,$D575-SUM($G575:I575),0))</f>
        <v>10108.70664448487</v>
      </c>
      <c r="K575" s="10">
        <f>IF(AND($F575&gt;K$10,$E575&gt;0),$D575/$E575,IF(K$10=$F575,$D575-SUM($G575:J575),0))</f>
        <v>10108.70664448487</v>
      </c>
      <c r="L575" s="10">
        <f>IF(AND($F575&gt;L$10,$E575&gt;0),$D575/$E575,IF(L$10=$F575,$D575-SUM($G575:K575),0))</f>
        <v>10108.70664448487</v>
      </c>
      <c r="M575" s="10">
        <f>IF(AND($F575&gt;M$10,$E575&gt;0),$D575/$E575,IF(M$10=$F575,$D575-SUM($G575:L575),0))</f>
        <v>10108.70664448487</v>
      </c>
      <c r="N575" s="2"/>
      <c r="O575" s="10">
        <f>I575*PRODUCT($O$17:O$17)</f>
        <v>10199.685004285233</v>
      </c>
      <c r="P575" s="10">
        <f>J575*PRODUCT($O$17:P$17)</f>
        <v>10291.482169323799</v>
      </c>
      <c r="Q575" s="10">
        <f>K575*PRODUCT($O$17:Q$17)</f>
        <v>10384.105508847711</v>
      </c>
      <c r="R575" s="10">
        <f>L575*PRODUCT($O$17:R$17)</f>
        <v>10477.562458427339</v>
      </c>
      <c r="S575" s="10">
        <f>M575*PRODUCT($O$17:S$17)</f>
        <v>10571.860520553184</v>
      </c>
      <c r="T575" s="2"/>
      <c r="U575" s="10">
        <f t="shared" si="53"/>
        <v>188694.17257927678</v>
      </c>
      <c r="V575" s="10">
        <f t="shared" si="57"/>
        <v>180100.93796316645</v>
      </c>
      <c r="W575" s="10">
        <f t="shared" si="57"/>
        <v>171337.74089598723</v>
      </c>
      <c r="X575" s="10">
        <f t="shared" si="57"/>
        <v>162402.21810562376</v>
      </c>
      <c r="Y575" s="10">
        <f t="shared" si="57"/>
        <v>153291.97754802115</v>
      </c>
    </row>
    <row r="576" spans="1:25" s="5" customFormat="1" x14ac:dyDescent="0.2">
      <c r="A576" s="2"/>
      <c r="B576" s="30">
        <f>'3) Input geactiveerde inflatie'!B563</f>
        <v>551</v>
      </c>
      <c r="C576" s="30">
        <f>'3) Input geactiveerde inflatie'!D563</f>
        <v>21851.01813876268</v>
      </c>
      <c r="D576" s="10">
        <f t="shared" si="54"/>
        <v>10925.50906938134</v>
      </c>
      <c r="E576" s="40">
        <f>'3) Input geactiveerde inflatie'!E563</f>
        <v>14.5</v>
      </c>
      <c r="F576" s="52">
        <f>'3) Input geactiveerde inflatie'!F563</f>
        <v>2036</v>
      </c>
      <c r="G576" s="2"/>
      <c r="H576" s="54"/>
      <c r="I576" s="10">
        <f>IF(AND($F576&gt;I$10,$E576&gt;0),$D576/$E576,IF(I$10=$F576,$D576-SUM($G576:G576),0))</f>
        <v>753.4833840952648</v>
      </c>
      <c r="J576" s="10">
        <f>IF(AND($F576&gt;J$10,$E576&gt;0),$D576/$E576,IF(J$10=$F576,$D576-SUM($G576:I576),0))</f>
        <v>753.4833840952648</v>
      </c>
      <c r="K576" s="10">
        <f>IF(AND($F576&gt;K$10,$E576&gt;0),$D576/$E576,IF(K$10=$F576,$D576-SUM($G576:J576),0))</f>
        <v>753.4833840952648</v>
      </c>
      <c r="L576" s="10">
        <f>IF(AND($F576&gt;L$10,$E576&gt;0),$D576/$E576,IF(L$10=$F576,$D576-SUM($G576:K576),0))</f>
        <v>753.4833840952648</v>
      </c>
      <c r="M576" s="10">
        <f>IF(AND($F576&gt;M$10,$E576&gt;0),$D576/$E576,IF(M$10=$F576,$D576-SUM($G576:L576),0))</f>
        <v>753.4833840952648</v>
      </c>
      <c r="N576" s="2"/>
      <c r="O576" s="10">
        <f>I576*PRODUCT($O$17:O$17)</f>
        <v>760.26473455212215</v>
      </c>
      <c r="P576" s="10">
        <f>J576*PRODUCT($O$17:P$17)</f>
        <v>767.10711716309117</v>
      </c>
      <c r="Q576" s="10">
        <f>K576*PRODUCT($O$17:Q$17)</f>
        <v>774.01108121755885</v>
      </c>
      <c r="R576" s="10">
        <f>L576*PRODUCT($O$17:R$17)</f>
        <v>780.97718094851666</v>
      </c>
      <c r="S576" s="10">
        <f>M576*PRODUCT($O$17:S$17)</f>
        <v>788.00597557705328</v>
      </c>
      <c r="T576" s="2"/>
      <c r="U576" s="10">
        <f t="shared" si="53"/>
        <v>10263.57391645365</v>
      </c>
      <c r="V576" s="10">
        <f t="shared" si="57"/>
        <v>9588.8389645386396</v>
      </c>
      <c r="W576" s="10">
        <f t="shared" si="57"/>
        <v>8901.1274340019281</v>
      </c>
      <c r="X576" s="10">
        <f t="shared" si="57"/>
        <v>8200.2603999594266</v>
      </c>
      <c r="Y576" s="10">
        <f t="shared" si="57"/>
        <v>7486.0567679820078</v>
      </c>
    </row>
    <row r="577" spans="1:25" s="5" customFormat="1" x14ac:dyDescent="0.2">
      <c r="A577" s="2"/>
      <c r="B577" s="30">
        <f>'3) Input geactiveerde inflatie'!B564</f>
        <v>552</v>
      </c>
      <c r="C577" s="30">
        <f>'3) Input geactiveerde inflatie'!D564</f>
        <v>66878.798184141866</v>
      </c>
      <c r="D577" s="10">
        <f t="shared" si="54"/>
        <v>33439.399092070933</v>
      </c>
      <c r="E577" s="40">
        <f>'3) Input geactiveerde inflatie'!E564</f>
        <v>4.5</v>
      </c>
      <c r="F577" s="52">
        <f>'3) Input geactiveerde inflatie'!F564</f>
        <v>2026</v>
      </c>
      <c r="G577" s="2"/>
      <c r="H577" s="54"/>
      <c r="I577" s="10">
        <f>IF(AND($F577&gt;I$10,$E577&gt;0),$D577/$E577,IF(I$10=$F577,$D577-SUM($G577:G577),0))</f>
        <v>7430.9775760157627</v>
      </c>
      <c r="J577" s="10">
        <f>IF(AND($F577&gt;J$10,$E577&gt;0),$D577/$E577,IF(J$10=$F577,$D577-SUM($G577:I577),0))</f>
        <v>7430.9775760157627</v>
      </c>
      <c r="K577" s="10">
        <f>IF(AND($F577&gt;K$10,$E577&gt;0),$D577/$E577,IF(K$10=$F577,$D577-SUM($G577:J577),0))</f>
        <v>7430.9775760157627</v>
      </c>
      <c r="L577" s="10">
        <f>IF(AND($F577&gt;L$10,$E577&gt;0),$D577/$E577,IF(L$10=$F577,$D577-SUM($G577:K577),0))</f>
        <v>7430.9775760157627</v>
      </c>
      <c r="M577" s="10">
        <f>IF(AND($F577&gt;M$10,$E577&gt;0),$D577/$E577,IF(M$10=$F577,$D577-SUM($G577:L577),0))</f>
        <v>3715.4887880078822</v>
      </c>
      <c r="N577" s="2"/>
      <c r="O577" s="10">
        <f>I577*PRODUCT($O$17:O$17)</f>
        <v>7497.8563741999042</v>
      </c>
      <c r="P577" s="10">
        <f>J577*PRODUCT($O$17:P$17)</f>
        <v>7565.3370815677017</v>
      </c>
      <c r="Q577" s="10">
        <f>K577*PRODUCT($O$17:Q$17)</f>
        <v>7633.4251153018104</v>
      </c>
      <c r="R577" s="10">
        <f>L577*PRODUCT($O$17:R$17)</f>
        <v>7702.1259413395255</v>
      </c>
      <c r="S577" s="10">
        <f>M577*PRODUCT($O$17:S$17)</f>
        <v>3885.7225374057912</v>
      </c>
      <c r="T577" s="2"/>
      <c r="U577" s="10">
        <f t="shared" si="53"/>
        <v>26242.497309699669</v>
      </c>
      <c r="V577" s="10">
        <f t="shared" si="57"/>
        <v>18913.342703919261</v>
      </c>
      <c r="W577" s="10">
        <f t="shared" si="57"/>
        <v>11450.137672952724</v>
      </c>
      <c r="X577" s="10">
        <f t="shared" si="57"/>
        <v>3851.0629706697709</v>
      </c>
      <c r="Y577" s="10">
        <f t="shared" si="57"/>
        <v>7.2759576141834259E-12</v>
      </c>
    </row>
    <row r="578" spans="1:25" s="5" customFormat="1" x14ac:dyDescent="0.2">
      <c r="A578" s="2"/>
      <c r="B578" s="30">
        <f>'3) Input geactiveerde inflatie'!B565</f>
        <v>553</v>
      </c>
      <c r="C578" s="30">
        <f>'3) Input geactiveerde inflatie'!D565</f>
        <v>4.6566128730773926E-9</v>
      </c>
      <c r="D578" s="10">
        <f t="shared" si="54"/>
        <v>2.3283064365386963E-9</v>
      </c>
      <c r="E578" s="40">
        <f>'3) Input geactiveerde inflatie'!E565</f>
        <v>0</v>
      </c>
      <c r="F578" s="52">
        <f>'3) Input geactiveerde inflatie'!F565</f>
        <v>2021</v>
      </c>
      <c r="G578" s="2"/>
      <c r="H578" s="54"/>
      <c r="I578" s="10">
        <f>IF(AND($F578&gt;I$10,$E578&gt;0),$D578/$E578,IF(I$10=$F578,$D578-SUM($G578:G578),0))</f>
        <v>0</v>
      </c>
      <c r="J578" s="10">
        <f>IF(AND($F578&gt;J$10,$E578&gt;0),$D578/$E578,IF(J$10=$F578,$D578-SUM($G578:I578),0))</f>
        <v>0</v>
      </c>
      <c r="K578" s="10">
        <f>IF(AND($F578&gt;K$10,$E578&gt;0),$D578/$E578,IF(K$10=$F578,$D578-SUM($G578:J578),0))</f>
        <v>0</v>
      </c>
      <c r="L578" s="10">
        <f>IF(AND($F578&gt;L$10,$E578&gt;0),$D578/$E578,IF(L$10=$F578,$D578-SUM($G578:K578),0))</f>
        <v>0</v>
      </c>
      <c r="M578" s="10">
        <f>IF(AND($F578&gt;M$10,$E578&gt;0),$D578/$E578,IF(M$10=$F578,$D578-SUM($G578:L578),0))</f>
        <v>0</v>
      </c>
      <c r="N578" s="2"/>
      <c r="O578" s="10">
        <f>I578*PRODUCT($O$17:O$17)</f>
        <v>0</v>
      </c>
      <c r="P578" s="10">
        <f>J578*PRODUCT($O$17:P$17)</f>
        <v>0</v>
      </c>
      <c r="Q578" s="10">
        <f>K578*PRODUCT($O$17:Q$17)</f>
        <v>0</v>
      </c>
      <c r="R578" s="10">
        <f>L578*PRODUCT($O$17:R$17)</f>
        <v>0</v>
      </c>
      <c r="S578" s="10">
        <f>M578*PRODUCT($O$17:S$17)</f>
        <v>0</v>
      </c>
      <c r="T578" s="2"/>
      <c r="U578" s="10">
        <f t="shared" si="53"/>
        <v>2.3492611944675445E-9</v>
      </c>
      <c r="V578" s="10">
        <f t="shared" si="57"/>
        <v>2.3704045452177523E-9</v>
      </c>
      <c r="W578" s="10">
        <f t="shared" si="57"/>
        <v>2.3917381861247116E-9</v>
      </c>
      <c r="X578" s="10">
        <f t="shared" si="57"/>
        <v>2.4132638297998338E-9</v>
      </c>
      <c r="Y578" s="10">
        <f t="shared" si="57"/>
        <v>2.4349832042680319E-9</v>
      </c>
    </row>
    <row r="579" spans="1:25" s="5" customFormat="1" x14ac:dyDescent="0.2">
      <c r="A579" s="2"/>
      <c r="B579" s="30">
        <f>'3) Input geactiveerde inflatie'!B566</f>
        <v>554</v>
      </c>
      <c r="C579" s="30">
        <f>'3) Input geactiveerde inflatie'!D566</f>
        <v>40344.283347905439</v>
      </c>
      <c r="D579" s="10">
        <f t="shared" si="54"/>
        <v>20172.141673952719</v>
      </c>
      <c r="E579" s="40">
        <f>'3) Input geactiveerde inflatie'!E566</f>
        <v>0</v>
      </c>
      <c r="F579" s="52">
        <f>'3) Input geactiveerde inflatie'!F566</f>
        <v>2016</v>
      </c>
      <c r="G579" s="2"/>
      <c r="H579" s="54"/>
      <c r="I579" s="10">
        <f>IF(AND($F579&gt;I$10,$E579&gt;0),$D579/$E579,IF(I$10=$F579,$D579-SUM($G579:G579),0))</f>
        <v>0</v>
      </c>
      <c r="J579" s="10">
        <f>IF(AND($F579&gt;J$10,$E579&gt;0),$D579/$E579,IF(J$10=$F579,$D579-SUM($G579:I579),0))</f>
        <v>0</v>
      </c>
      <c r="K579" s="10">
        <f>IF(AND($F579&gt;K$10,$E579&gt;0),$D579/$E579,IF(K$10=$F579,$D579-SUM($G579:J579),0))</f>
        <v>0</v>
      </c>
      <c r="L579" s="10">
        <f>IF(AND($F579&gt;L$10,$E579&gt;0),$D579/$E579,IF(L$10=$F579,$D579-SUM($G579:K579),0))</f>
        <v>0</v>
      </c>
      <c r="M579" s="10">
        <f>IF(AND($F579&gt;M$10,$E579&gt;0),$D579/$E579,IF(M$10=$F579,$D579-SUM($G579:L579),0))</f>
        <v>0</v>
      </c>
      <c r="N579" s="2"/>
      <c r="O579" s="10">
        <f>I579*PRODUCT($O$17:O$17)</f>
        <v>0</v>
      </c>
      <c r="P579" s="10">
        <f>J579*PRODUCT($O$17:P$17)</f>
        <v>0</v>
      </c>
      <c r="Q579" s="10">
        <f>K579*PRODUCT($O$17:Q$17)</f>
        <v>0</v>
      </c>
      <c r="R579" s="10">
        <f>L579*PRODUCT($O$17:R$17)</f>
        <v>0</v>
      </c>
      <c r="S579" s="10">
        <f>M579*PRODUCT($O$17:S$17)</f>
        <v>0</v>
      </c>
      <c r="T579" s="2"/>
      <c r="U579" s="10">
        <f t="shared" si="53"/>
        <v>20353.690949018292</v>
      </c>
      <c r="V579" s="10">
        <f t="shared" si="57"/>
        <v>20536.874167559454</v>
      </c>
      <c r="W579" s="10">
        <f t="shared" si="57"/>
        <v>20721.706035067487</v>
      </c>
      <c r="X579" s="10">
        <f t="shared" si="57"/>
        <v>20908.201389383092</v>
      </c>
      <c r="Y579" s="10">
        <f t="shared" si="57"/>
        <v>21096.375201887538</v>
      </c>
    </row>
    <row r="580" spans="1:25" s="5" customFormat="1" x14ac:dyDescent="0.2">
      <c r="A580" s="2"/>
      <c r="B580" s="30">
        <f>'3) Input geactiveerde inflatie'!B567</f>
        <v>555</v>
      </c>
      <c r="C580" s="30">
        <f>'3) Input geactiveerde inflatie'!D567</f>
        <v>6830159.239874512</v>
      </c>
      <c r="D580" s="10">
        <f t="shared" si="54"/>
        <v>3415079.619937256</v>
      </c>
      <c r="E580" s="40">
        <f>'3) Input geactiveerde inflatie'!E567</f>
        <v>45.5</v>
      </c>
      <c r="F580" s="52">
        <f>'3) Input geactiveerde inflatie'!F567</f>
        <v>2067</v>
      </c>
      <c r="G580" s="2"/>
      <c r="H580" s="54"/>
      <c r="I580" s="10">
        <f>IF(AND($F580&gt;I$10,$E580&gt;0),$D580/$E580,IF(I$10=$F580,$D580-SUM($G580:G580),0))</f>
        <v>75056.694943675961</v>
      </c>
      <c r="J580" s="10">
        <f>IF(AND($F580&gt;J$10,$E580&gt;0),$D580/$E580,IF(J$10=$F580,$D580-SUM($G580:I580),0))</f>
        <v>75056.694943675961</v>
      </c>
      <c r="K580" s="10">
        <f>IF(AND($F580&gt;K$10,$E580&gt;0),$D580/$E580,IF(K$10=$F580,$D580-SUM($G580:J580),0))</f>
        <v>75056.694943675961</v>
      </c>
      <c r="L580" s="10">
        <f>IF(AND($F580&gt;L$10,$E580&gt;0),$D580/$E580,IF(L$10=$F580,$D580-SUM($G580:K580),0))</f>
        <v>75056.694943675961</v>
      </c>
      <c r="M580" s="10">
        <f>IF(AND($F580&gt;M$10,$E580&gt;0),$D580/$E580,IF(M$10=$F580,$D580-SUM($G580:L580),0))</f>
        <v>75056.694943675961</v>
      </c>
      <c r="N580" s="2"/>
      <c r="O580" s="10">
        <f>I580*PRODUCT($O$17:O$17)</f>
        <v>75732.205198169031</v>
      </c>
      <c r="P580" s="10">
        <f>J580*PRODUCT($O$17:P$17)</f>
        <v>76413.795044952552</v>
      </c>
      <c r="Q580" s="10">
        <f>K580*PRODUCT($O$17:Q$17)</f>
        <v>77101.519200357114</v>
      </c>
      <c r="R580" s="10">
        <f>L580*PRODUCT($O$17:R$17)</f>
        <v>77795.432873160316</v>
      </c>
      <c r="S580" s="10">
        <f>M580*PRODUCT($O$17:S$17)</f>
        <v>78495.591769018749</v>
      </c>
      <c r="T580" s="2"/>
      <c r="U580" s="10">
        <f t="shared" si="53"/>
        <v>3370083.1313185217</v>
      </c>
      <c r="V580" s="10">
        <f t="shared" si="57"/>
        <v>3324000.0844554356</v>
      </c>
      <c r="W580" s="10">
        <f t="shared" si="57"/>
        <v>3276814.5660151769</v>
      </c>
      <c r="X580" s="10">
        <f t="shared" si="57"/>
        <v>3228510.4642361533</v>
      </c>
      <c r="Y580" s="10">
        <f t="shared" si="57"/>
        <v>3179071.4666452599</v>
      </c>
    </row>
    <row r="581" spans="1:25" s="5" customFormat="1" x14ac:dyDescent="0.2">
      <c r="A581" s="2"/>
      <c r="B581" s="30">
        <f>'3) Input geactiveerde inflatie'!B568</f>
        <v>556</v>
      </c>
      <c r="C581" s="30">
        <f>'3) Input geactiveerde inflatie'!D568</f>
        <v>3376640.9736179113</v>
      </c>
      <c r="D581" s="10">
        <f t="shared" si="54"/>
        <v>1688320.4868089557</v>
      </c>
      <c r="E581" s="40">
        <f>'3) Input geactiveerde inflatie'!E568</f>
        <v>35.5</v>
      </c>
      <c r="F581" s="52">
        <f>'3) Input geactiveerde inflatie'!F568</f>
        <v>2057</v>
      </c>
      <c r="G581" s="2"/>
      <c r="H581" s="54"/>
      <c r="I581" s="10">
        <f>IF(AND($F581&gt;I$10,$E581&gt;0),$D581/$E581,IF(I$10=$F581,$D581-SUM($G581:G581),0))</f>
        <v>47558.32357208326</v>
      </c>
      <c r="J581" s="10">
        <f>IF(AND($F581&gt;J$10,$E581&gt;0),$D581/$E581,IF(J$10=$F581,$D581-SUM($G581:I581),0))</f>
        <v>47558.32357208326</v>
      </c>
      <c r="K581" s="10">
        <f>IF(AND($F581&gt;K$10,$E581&gt;0),$D581/$E581,IF(K$10=$F581,$D581-SUM($G581:J581),0))</f>
        <v>47558.32357208326</v>
      </c>
      <c r="L581" s="10">
        <f>IF(AND($F581&gt;L$10,$E581&gt;0),$D581/$E581,IF(L$10=$F581,$D581-SUM($G581:K581),0))</f>
        <v>47558.32357208326</v>
      </c>
      <c r="M581" s="10">
        <f>IF(AND($F581&gt;M$10,$E581&gt;0),$D581/$E581,IF(M$10=$F581,$D581-SUM($G581:L581),0))</f>
        <v>47558.32357208326</v>
      </c>
      <c r="N581" s="2"/>
      <c r="O581" s="10">
        <f>I581*PRODUCT($O$17:O$17)</f>
        <v>47986.348484232003</v>
      </c>
      <c r="P581" s="10">
        <f>J581*PRODUCT($O$17:P$17)</f>
        <v>48418.225620590085</v>
      </c>
      <c r="Q581" s="10">
        <f>K581*PRODUCT($O$17:Q$17)</f>
        <v>48853.98965117539</v>
      </c>
      <c r="R581" s="10">
        <f>L581*PRODUCT($O$17:R$17)</f>
        <v>49293.67555803596</v>
      </c>
      <c r="S581" s="10">
        <f>M581*PRODUCT($O$17:S$17)</f>
        <v>49737.318638058285</v>
      </c>
      <c r="T581" s="2"/>
      <c r="U581" s="10">
        <f t="shared" si="53"/>
        <v>1655529.0227060041</v>
      </c>
      <c r="V581" s="10">
        <f t="shared" si="57"/>
        <v>1622010.5582897677</v>
      </c>
      <c r="W581" s="10">
        <f t="shared" si="57"/>
        <v>1587754.6636632001</v>
      </c>
      <c r="X581" s="10">
        <f t="shared" si="57"/>
        <v>1552750.7800781329</v>
      </c>
      <c r="Y581" s="10">
        <f t="shared" si="57"/>
        <v>1516988.2184607775</v>
      </c>
    </row>
    <row r="582" spans="1:25" s="5" customFormat="1" x14ac:dyDescent="0.2">
      <c r="A582" s="2"/>
      <c r="B582" s="30">
        <f>'3) Input geactiveerde inflatie'!B569</f>
        <v>557</v>
      </c>
      <c r="C582" s="30">
        <f>'3) Input geactiveerde inflatie'!D569</f>
        <v>6917.2557698005112</v>
      </c>
      <c r="D582" s="10">
        <f t="shared" si="54"/>
        <v>3458.6278849002556</v>
      </c>
      <c r="E582" s="40">
        <f>'3) Input geactiveerde inflatie'!E569</f>
        <v>25.5</v>
      </c>
      <c r="F582" s="52">
        <f>'3) Input geactiveerde inflatie'!F569</f>
        <v>2047</v>
      </c>
      <c r="G582" s="2"/>
      <c r="H582" s="54"/>
      <c r="I582" s="10">
        <f>IF(AND($F582&gt;I$10,$E582&gt;0),$D582/$E582,IF(I$10=$F582,$D582-SUM($G582:G582),0))</f>
        <v>135.63246607451984</v>
      </c>
      <c r="J582" s="10">
        <f>IF(AND($F582&gt;J$10,$E582&gt;0),$D582/$E582,IF(J$10=$F582,$D582-SUM($G582:I582),0))</f>
        <v>135.63246607451984</v>
      </c>
      <c r="K582" s="10">
        <f>IF(AND($F582&gt;K$10,$E582&gt;0),$D582/$E582,IF(K$10=$F582,$D582-SUM($G582:J582),0))</f>
        <v>135.63246607451984</v>
      </c>
      <c r="L582" s="10">
        <f>IF(AND($F582&gt;L$10,$E582&gt;0),$D582/$E582,IF(L$10=$F582,$D582-SUM($G582:K582),0))</f>
        <v>135.63246607451984</v>
      </c>
      <c r="M582" s="10">
        <f>IF(AND($F582&gt;M$10,$E582&gt;0),$D582/$E582,IF(M$10=$F582,$D582-SUM($G582:L582),0))</f>
        <v>135.63246607451984</v>
      </c>
      <c r="N582" s="2"/>
      <c r="O582" s="10">
        <f>I582*PRODUCT($O$17:O$17)</f>
        <v>136.85315826919052</v>
      </c>
      <c r="P582" s="10">
        <f>J582*PRODUCT($O$17:P$17)</f>
        <v>138.0848366936132</v>
      </c>
      <c r="Q582" s="10">
        <f>K582*PRODUCT($O$17:Q$17)</f>
        <v>139.32760022385571</v>
      </c>
      <c r="R582" s="10">
        <f>L582*PRODUCT($O$17:R$17)</f>
        <v>140.58154862587037</v>
      </c>
      <c r="S582" s="10">
        <f>M582*PRODUCT($O$17:S$17)</f>
        <v>141.84678256350321</v>
      </c>
      <c r="T582" s="2"/>
      <c r="U582" s="10">
        <f t="shared" si="53"/>
        <v>3352.9023775951673</v>
      </c>
      <c r="V582" s="10">
        <f t="shared" si="57"/>
        <v>3244.9936622999103</v>
      </c>
      <c r="W582" s="10">
        <f t="shared" si="57"/>
        <v>3134.8710050367531</v>
      </c>
      <c r="X582" s="10">
        <f t="shared" si="57"/>
        <v>3022.5032954562134</v>
      </c>
      <c r="Y582" s="10">
        <f t="shared" si="57"/>
        <v>2907.8590425518159</v>
      </c>
    </row>
    <row r="583" spans="1:25" s="5" customFormat="1" x14ac:dyDescent="0.2">
      <c r="A583" s="2"/>
      <c r="B583" s="30">
        <f>'3) Input geactiveerde inflatie'!B570</f>
        <v>558</v>
      </c>
      <c r="C583" s="30">
        <f>'3) Input geactiveerde inflatie'!D570</f>
        <v>512502.27108533774</v>
      </c>
      <c r="D583" s="10">
        <f t="shared" si="54"/>
        <v>256251.13554266887</v>
      </c>
      <c r="E583" s="40">
        <f>'3) Input geactiveerde inflatie'!E570</f>
        <v>20.5</v>
      </c>
      <c r="F583" s="52">
        <f>'3) Input geactiveerde inflatie'!F570</f>
        <v>2042</v>
      </c>
      <c r="G583" s="2"/>
      <c r="H583" s="54"/>
      <c r="I583" s="10">
        <f>IF(AND($F583&gt;I$10,$E583&gt;0),$D583/$E583,IF(I$10=$F583,$D583-SUM($G583:G583),0))</f>
        <v>12500.05539232531</v>
      </c>
      <c r="J583" s="10">
        <f>IF(AND($F583&gt;J$10,$E583&gt;0),$D583/$E583,IF(J$10=$F583,$D583-SUM($G583:I583),0))</f>
        <v>12500.05539232531</v>
      </c>
      <c r="K583" s="10">
        <f>IF(AND($F583&gt;K$10,$E583&gt;0),$D583/$E583,IF(K$10=$F583,$D583-SUM($G583:J583),0))</f>
        <v>12500.05539232531</v>
      </c>
      <c r="L583" s="10">
        <f>IF(AND($F583&gt;L$10,$E583&gt;0),$D583/$E583,IF(L$10=$F583,$D583-SUM($G583:K583),0))</f>
        <v>12500.05539232531</v>
      </c>
      <c r="M583" s="10">
        <f>IF(AND($F583&gt;M$10,$E583&gt;0),$D583/$E583,IF(M$10=$F583,$D583-SUM($G583:L583),0))</f>
        <v>12500.05539232531</v>
      </c>
      <c r="N583" s="2"/>
      <c r="O583" s="10">
        <f>I583*PRODUCT($O$17:O$17)</f>
        <v>12612.555890856236</v>
      </c>
      <c r="P583" s="10">
        <f>J583*PRODUCT($O$17:P$17)</f>
        <v>12726.068893873942</v>
      </c>
      <c r="Q583" s="10">
        <f>K583*PRODUCT($O$17:Q$17)</f>
        <v>12840.603513918804</v>
      </c>
      <c r="R583" s="10">
        <f>L583*PRODUCT($O$17:R$17)</f>
        <v>12956.168945544072</v>
      </c>
      <c r="S583" s="10">
        <f>M583*PRODUCT($O$17:S$17)</f>
        <v>13072.774466053968</v>
      </c>
      <c r="T583" s="2"/>
      <c r="U583" s="10">
        <f t="shared" si="53"/>
        <v>245944.83987169663</v>
      </c>
      <c r="V583" s="10">
        <f t="shared" si="57"/>
        <v>235432.27453666792</v>
      </c>
      <c r="W583" s="10">
        <f t="shared" si="57"/>
        <v>224710.56149357909</v>
      </c>
      <c r="X583" s="10">
        <f t="shared" si="57"/>
        <v>213776.7876014772</v>
      </c>
      <c r="Y583" s="10">
        <f t="shared" si="57"/>
        <v>202628.00422383653</v>
      </c>
    </row>
    <row r="584" spans="1:25" s="5" customFormat="1" x14ac:dyDescent="0.2">
      <c r="A584" s="2"/>
      <c r="B584" s="30">
        <f>'3) Input geactiveerde inflatie'!B571</f>
        <v>559</v>
      </c>
      <c r="C584" s="30">
        <f>'3) Input geactiveerde inflatie'!D571</f>
        <v>35364.928374335286</v>
      </c>
      <c r="D584" s="10">
        <f t="shared" si="54"/>
        <v>17682.464187167643</v>
      </c>
      <c r="E584" s="40">
        <f>'3) Input geactiveerde inflatie'!E571</f>
        <v>15.5</v>
      </c>
      <c r="F584" s="52">
        <f>'3) Input geactiveerde inflatie'!F571</f>
        <v>2037</v>
      </c>
      <c r="G584" s="2"/>
      <c r="H584" s="54"/>
      <c r="I584" s="10">
        <f>IF(AND($F584&gt;I$10,$E584&gt;0),$D584/$E584,IF(I$10=$F584,$D584-SUM($G584:G584),0))</f>
        <v>1140.8041411075899</v>
      </c>
      <c r="J584" s="10">
        <f>IF(AND($F584&gt;J$10,$E584&gt;0),$D584/$E584,IF(J$10=$F584,$D584-SUM($G584:I584),0))</f>
        <v>1140.8041411075899</v>
      </c>
      <c r="K584" s="10">
        <f>IF(AND($F584&gt;K$10,$E584&gt;0),$D584/$E584,IF(K$10=$F584,$D584-SUM($G584:J584),0))</f>
        <v>1140.8041411075899</v>
      </c>
      <c r="L584" s="10">
        <f>IF(AND($F584&gt;L$10,$E584&gt;0),$D584/$E584,IF(L$10=$F584,$D584-SUM($G584:K584),0))</f>
        <v>1140.8041411075899</v>
      </c>
      <c r="M584" s="10">
        <f>IF(AND($F584&gt;M$10,$E584&gt;0),$D584/$E584,IF(M$10=$F584,$D584-SUM($G584:L584),0))</f>
        <v>1140.8041411075899</v>
      </c>
      <c r="N584" s="2"/>
      <c r="O584" s="10">
        <f>I584*PRODUCT($O$17:O$17)</f>
        <v>1151.0713783775582</v>
      </c>
      <c r="P584" s="10">
        <f>J584*PRODUCT($O$17:P$17)</f>
        <v>1161.431020782956</v>
      </c>
      <c r="Q584" s="10">
        <f>K584*PRODUCT($O$17:Q$17)</f>
        <v>1171.8838999700024</v>
      </c>
      <c r="R584" s="10">
        <f>L584*PRODUCT($O$17:R$17)</f>
        <v>1182.4308550697322</v>
      </c>
      <c r="S584" s="10">
        <f>M584*PRODUCT($O$17:S$17)</f>
        <v>1193.0727327653597</v>
      </c>
      <c r="T584" s="2"/>
      <c r="U584" s="10">
        <f t="shared" si="53"/>
        <v>16690.534986474591</v>
      </c>
      <c r="V584" s="10">
        <f t="shared" si="57"/>
        <v>15679.318780569904</v>
      </c>
      <c r="W584" s="10">
        <f t="shared" si="57"/>
        <v>14648.54874962503</v>
      </c>
      <c r="X584" s="10">
        <f t="shared" si="57"/>
        <v>13597.954833301923</v>
      </c>
      <c r="Y584" s="10">
        <f t="shared" si="57"/>
        <v>12527.263694036279</v>
      </c>
    </row>
    <row r="585" spans="1:25" s="5" customFormat="1" x14ac:dyDescent="0.2">
      <c r="A585" s="2"/>
      <c r="B585" s="30">
        <f>'3) Input geactiveerde inflatie'!B572</f>
        <v>560</v>
      </c>
      <c r="C585" s="30">
        <f>'3) Input geactiveerde inflatie'!D572</f>
        <v>41944.63040218933</v>
      </c>
      <c r="D585" s="10">
        <f t="shared" si="54"/>
        <v>20972.315201094665</v>
      </c>
      <c r="E585" s="40">
        <f>'3) Input geactiveerde inflatie'!E572</f>
        <v>5.5</v>
      </c>
      <c r="F585" s="52">
        <f>'3) Input geactiveerde inflatie'!F572</f>
        <v>2027</v>
      </c>
      <c r="G585" s="2"/>
      <c r="H585" s="54"/>
      <c r="I585" s="10">
        <f>IF(AND($F585&gt;I$10,$E585&gt;0),$D585/$E585,IF(I$10=$F585,$D585-SUM($G585:G585),0))</f>
        <v>3813.148218380848</v>
      </c>
      <c r="J585" s="10">
        <f>IF(AND($F585&gt;J$10,$E585&gt;0),$D585/$E585,IF(J$10=$F585,$D585-SUM($G585:I585),0))</f>
        <v>3813.148218380848</v>
      </c>
      <c r="K585" s="10">
        <f>IF(AND($F585&gt;K$10,$E585&gt;0),$D585/$E585,IF(K$10=$F585,$D585-SUM($G585:J585),0))</f>
        <v>3813.148218380848</v>
      </c>
      <c r="L585" s="10">
        <f>IF(AND($F585&gt;L$10,$E585&gt;0),$D585/$E585,IF(L$10=$F585,$D585-SUM($G585:K585),0))</f>
        <v>3813.148218380848</v>
      </c>
      <c r="M585" s="10">
        <f>IF(AND($F585&gt;M$10,$E585&gt;0),$D585/$E585,IF(M$10=$F585,$D585-SUM($G585:L585),0))</f>
        <v>3813.148218380848</v>
      </c>
      <c r="N585" s="2"/>
      <c r="O585" s="10">
        <f>I585*PRODUCT($O$17:O$17)</f>
        <v>3847.4665523462754</v>
      </c>
      <c r="P585" s="10">
        <f>J585*PRODUCT($O$17:P$17)</f>
        <v>3882.0937513173913</v>
      </c>
      <c r="Q585" s="10">
        <f>K585*PRODUCT($O$17:Q$17)</f>
        <v>3917.0325950792471</v>
      </c>
      <c r="R585" s="10">
        <f>L585*PRODUCT($O$17:R$17)</f>
        <v>3952.2858884349598</v>
      </c>
      <c r="S585" s="10">
        <f>M585*PRODUCT($O$17:S$17)</f>
        <v>3987.8564614308743</v>
      </c>
      <c r="T585" s="2"/>
      <c r="U585" s="10">
        <f t="shared" si="53"/>
        <v>17313.599485558239</v>
      </c>
      <c r="V585" s="10">
        <f t="shared" si="57"/>
        <v>13587.328129610869</v>
      </c>
      <c r="W585" s="10">
        <f t="shared" si="57"/>
        <v>9792.5814876981185</v>
      </c>
      <c r="X585" s="10">
        <f t="shared" si="57"/>
        <v>5928.4288326524411</v>
      </c>
      <c r="Y585" s="10">
        <f t="shared" si="57"/>
        <v>1993.9282307154381</v>
      </c>
    </row>
    <row r="586" spans="1:25" s="5" customFormat="1" x14ac:dyDescent="0.2">
      <c r="A586" s="2"/>
      <c r="B586" s="30">
        <f>'3) Input geactiveerde inflatie'!B573</f>
        <v>561</v>
      </c>
      <c r="C586" s="30">
        <f>'3) Input geactiveerde inflatie'!D573</f>
        <v>117549.7073863484</v>
      </c>
      <c r="D586" s="10">
        <f t="shared" si="54"/>
        <v>58774.853693174198</v>
      </c>
      <c r="E586" s="40">
        <f>'3) Input geactiveerde inflatie'!E573</f>
        <v>0.5</v>
      </c>
      <c r="F586" s="52">
        <f>'3) Input geactiveerde inflatie'!F573</f>
        <v>2022</v>
      </c>
      <c r="G586" s="2"/>
      <c r="H586" s="54"/>
      <c r="I586" s="10">
        <f>IF(AND($F586&gt;I$10,$E586&gt;0),$D586/$E586,IF(I$10=$F586,$D586-SUM($G586:G586),0))</f>
        <v>58774.853693174198</v>
      </c>
      <c r="J586" s="10">
        <f>IF(AND($F586&gt;J$10,$E586&gt;0),$D586/$E586,IF(J$10=$F586,$D586-SUM($G586:I586),0))</f>
        <v>0</v>
      </c>
      <c r="K586" s="10">
        <f>IF(AND($F586&gt;K$10,$E586&gt;0),$D586/$E586,IF(K$10=$F586,$D586-SUM($G586:J586),0))</f>
        <v>0</v>
      </c>
      <c r="L586" s="10">
        <f>IF(AND($F586&gt;L$10,$E586&gt;0),$D586/$E586,IF(L$10=$F586,$D586-SUM($G586:K586),0))</f>
        <v>0</v>
      </c>
      <c r="M586" s="10">
        <f>IF(AND($F586&gt;M$10,$E586&gt;0),$D586/$E586,IF(M$10=$F586,$D586-SUM($G586:L586),0))</f>
        <v>0</v>
      </c>
      <c r="N586" s="2"/>
      <c r="O586" s="10">
        <f>I586*PRODUCT($O$17:O$17)</f>
        <v>59303.827376412759</v>
      </c>
      <c r="P586" s="10">
        <f>J586*PRODUCT($O$17:P$17)</f>
        <v>0</v>
      </c>
      <c r="Q586" s="10">
        <f>K586*PRODUCT($O$17:Q$17)</f>
        <v>0</v>
      </c>
      <c r="R586" s="10">
        <f>L586*PRODUCT($O$17:R$17)</f>
        <v>0</v>
      </c>
      <c r="S586" s="10">
        <f>M586*PRODUCT($O$17:S$17)</f>
        <v>0</v>
      </c>
      <c r="T586" s="2"/>
      <c r="U586" s="10">
        <f t="shared" si="53"/>
        <v>0</v>
      </c>
      <c r="V586" s="10">
        <f t="shared" si="57"/>
        <v>0</v>
      </c>
      <c r="W586" s="10">
        <f t="shared" si="57"/>
        <v>0</v>
      </c>
      <c r="X586" s="10">
        <f t="shared" si="57"/>
        <v>0</v>
      </c>
      <c r="Y586" s="10">
        <f t="shared" si="57"/>
        <v>0</v>
      </c>
    </row>
    <row r="587" spans="1:25" s="5" customFormat="1" x14ac:dyDescent="0.2">
      <c r="A587" s="2"/>
      <c r="B587" s="30">
        <f>'3) Input geactiveerde inflatie'!B574</f>
        <v>562</v>
      </c>
      <c r="C587" s="30">
        <f>'3) Input geactiveerde inflatie'!D574</f>
        <v>19852.904593723011</v>
      </c>
      <c r="D587" s="10">
        <f t="shared" si="54"/>
        <v>9926.4522968615056</v>
      </c>
      <c r="E587" s="40">
        <f>'3) Input geactiveerde inflatie'!E574</f>
        <v>0</v>
      </c>
      <c r="F587" s="52">
        <f>'3) Input geactiveerde inflatie'!F574</f>
        <v>2017</v>
      </c>
      <c r="G587" s="2"/>
      <c r="H587" s="54"/>
      <c r="I587" s="10">
        <f>IF(AND($F587&gt;I$10,$E587&gt;0),$D587/$E587,IF(I$10=$F587,$D587-SUM($G587:G587),0))</f>
        <v>0</v>
      </c>
      <c r="J587" s="10">
        <f>IF(AND($F587&gt;J$10,$E587&gt;0),$D587/$E587,IF(J$10=$F587,$D587-SUM($G587:I587),0))</f>
        <v>0</v>
      </c>
      <c r="K587" s="10">
        <f>IF(AND($F587&gt;K$10,$E587&gt;0),$D587/$E587,IF(K$10=$F587,$D587-SUM($G587:J587),0))</f>
        <v>0</v>
      </c>
      <c r="L587" s="10">
        <f>IF(AND($F587&gt;L$10,$E587&gt;0),$D587/$E587,IF(L$10=$F587,$D587-SUM($G587:K587),0))</f>
        <v>0</v>
      </c>
      <c r="M587" s="10">
        <f>IF(AND($F587&gt;M$10,$E587&gt;0),$D587/$E587,IF(M$10=$F587,$D587-SUM($G587:L587),0))</f>
        <v>0</v>
      </c>
      <c r="N587" s="2"/>
      <c r="O587" s="10">
        <f>I587*PRODUCT($O$17:O$17)</f>
        <v>0</v>
      </c>
      <c r="P587" s="10">
        <f>J587*PRODUCT($O$17:P$17)</f>
        <v>0</v>
      </c>
      <c r="Q587" s="10">
        <f>K587*PRODUCT($O$17:Q$17)</f>
        <v>0</v>
      </c>
      <c r="R587" s="10">
        <f>L587*PRODUCT($O$17:R$17)</f>
        <v>0</v>
      </c>
      <c r="S587" s="10">
        <f>M587*PRODUCT($O$17:S$17)</f>
        <v>0</v>
      </c>
      <c r="T587" s="2"/>
      <c r="U587" s="10">
        <f t="shared" si="53"/>
        <v>10015.790367533258</v>
      </c>
      <c r="V587" s="10">
        <f t="shared" ref="V587:Y602" si="58">U587*P$17-P587</f>
        <v>10105.932480841057</v>
      </c>
      <c r="W587" s="10">
        <f t="shared" si="58"/>
        <v>10196.885873168625</v>
      </c>
      <c r="X587" s="10">
        <f t="shared" si="58"/>
        <v>10288.657846027141</v>
      </c>
      <c r="Y587" s="10">
        <f t="shared" si="58"/>
        <v>10381.255766641385</v>
      </c>
    </row>
    <row r="588" spans="1:25" s="5" customFormat="1" x14ac:dyDescent="0.2">
      <c r="A588" s="2"/>
      <c r="B588" s="30">
        <f>'3) Input geactiveerde inflatie'!B575</f>
        <v>563</v>
      </c>
      <c r="C588" s="30">
        <f>'3) Input geactiveerde inflatie'!D575</f>
        <v>6969767.4711727351</v>
      </c>
      <c r="D588" s="10">
        <f t="shared" si="54"/>
        <v>3484883.7355863675</v>
      </c>
      <c r="E588" s="40">
        <f>'3) Input geactiveerde inflatie'!E575</f>
        <v>46.5</v>
      </c>
      <c r="F588" s="52">
        <f>'3) Input geactiveerde inflatie'!F575</f>
        <v>2068</v>
      </c>
      <c r="G588" s="2"/>
      <c r="H588" s="54"/>
      <c r="I588" s="10">
        <f>IF(AND($F588&gt;I$10,$E588&gt;0),$D588/$E588,IF(I$10=$F588,$D588-SUM($G588:G588),0))</f>
        <v>74943.736249169189</v>
      </c>
      <c r="J588" s="10">
        <f>IF(AND($F588&gt;J$10,$E588&gt;0),$D588/$E588,IF(J$10=$F588,$D588-SUM($G588:I588),0))</f>
        <v>74943.736249169189</v>
      </c>
      <c r="K588" s="10">
        <f>IF(AND($F588&gt;K$10,$E588&gt;0),$D588/$E588,IF(K$10=$F588,$D588-SUM($G588:J588),0))</f>
        <v>74943.736249169189</v>
      </c>
      <c r="L588" s="10">
        <f>IF(AND($F588&gt;L$10,$E588&gt;0),$D588/$E588,IF(L$10=$F588,$D588-SUM($G588:K588),0))</f>
        <v>74943.736249169189</v>
      </c>
      <c r="M588" s="10">
        <f>IF(AND($F588&gt;M$10,$E588&gt;0),$D588/$E588,IF(M$10=$F588,$D588-SUM($G588:L588),0))</f>
        <v>74943.736249169189</v>
      </c>
      <c r="N588" s="2"/>
      <c r="O588" s="10">
        <f>I588*PRODUCT($O$17:O$17)</f>
        <v>75618.229875411707</v>
      </c>
      <c r="P588" s="10">
        <f>J588*PRODUCT($O$17:P$17)</f>
        <v>76298.793944290403</v>
      </c>
      <c r="Q588" s="10">
        <f>K588*PRODUCT($O$17:Q$17)</f>
        <v>76985.483089789006</v>
      </c>
      <c r="R588" s="10">
        <f>L588*PRODUCT($O$17:R$17)</f>
        <v>77678.352437597088</v>
      </c>
      <c r="S588" s="10">
        <f>M588*PRODUCT($O$17:S$17)</f>
        <v>78377.457609535457</v>
      </c>
      <c r="T588" s="2"/>
      <c r="U588" s="10">
        <f t="shared" si="53"/>
        <v>3440629.4593312326</v>
      </c>
      <c r="V588" s="10">
        <f t="shared" si="58"/>
        <v>3395296.3305209228</v>
      </c>
      <c r="W588" s="10">
        <f t="shared" si="58"/>
        <v>3348868.5144058219</v>
      </c>
      <c r="X588" s="10">
        <f t="shared" si="58"/>
        <v>3301329.9785978766</v>
      </c>
      <c r="Y588" s="10">
        <f t="shared" si="58"/>
        <v>3252664.4907957213</v>
      </c>
    </row>
    <row r="589" spans="1:25" s="5" customFormat="1" x14ac:dyDescent="0.2">
      <c r="A589" s="2"/>
      <c r="B589" s="30">
        <f>'3) Input geactiveerde inflatie'!B576</f>
        <v>564</v>
      </c>
      <c r="C589" s="30">
        <f>'3) Input geactiveerde inflatie'!D576</f>
        <v>2633078.5368451923</v>
      </c>
      <c r="D589" s="10">
        <f t="shared" si="54"/>
        <v>1316539.2684225962</v>
      </c>
      <c r="E589" s="40">
        <f>'3) Input geactiveerde inflatie'!E576</f>
        <v>36.5</v>
      </c>
      <c r="F589" s="52">
        <f>'3) Input geactiveerde inflatie'!F576</f>
        <v>2058</v>
      </c>
      <c r="G589" s="2"/>
      <c r="H589" s="54"/>
      <c r="I589" s="10">
        <f>IF(AND($F589&gt;I$10,$E589&gt;0),$D589/$E589,IF(I$10=$F589,$D589-SUM($G589:G589),0))</f>
        <v>36069.568997879345</v>
      </c>
      <c r="J589" s="10">
        <f>IF(AND($F589&gt;J$10,$E589&gt;0),$D589/$E589,IF(J$10=$F589,$D589-SUM($G589:I589),0))</f>
        <v>36069.568997879345</v>
      </c>
      <c r="K589" s="10">
        <f>IF(AND($F589&gt;K$10,$E589&gt;0),$D589/$E589,IF(K$10=$F589,$D589-SUM($G589:J589),0))</f>
        <v>36069.568997879345</v>
      </c>
      <c r="L589" s="10">
        <f>IF(AND($F589&gt;L$10,$E589&gt;0),$D589/$E589,IF(L$10=$F589,$D589-SUM($G589:K589),0))</f>
        <v>36069.568997879345</v>
      </c>
      <c r="M589" s="10">
        <f>IF(AND($F589&gt;M$10,$E589&gt;0),$D589/$E589,IF(M$10=$F589,$D589-SUM($G589:L589),0))</f>
        <v>36069.568997879345</v>
      </c>
      <c r="N589" s="2"/>
      <c r="O589" s="10">
        <f>I589*PRODUCT($O$17:O$17)</f>
        <v>36394.195118860254</v>
      </c>
      <c r="P589" s="10">
        <f>J589*PRODUCT($O$17:P$17)</f>
        <v>36721.742874929994</v>
      </c>
      <c r="Q589" s="10">
        <f>K589*PRODUCT($O$17:Q$17)</f>
        <v>37052.238560804355</v>
      </c>
      <c r="R589" s="10">
        <f>L589*PRODUCT($O$17:R$17)</f>
        <v>37385.708707851591</v>
      </c>
      <c r="S589" s="10">
        <f>M589*PRODUCT($O$17:S$17)</f>
        <v>37722.180086222252</v>
      </c>
      <c r="T589" s="2"/>
      <c r="U589" s="10">
        <f t="shared" si="53"/>
        <v>1291993.9267195391</v>
      </c>
      <c r="V589" s="10">
        <f t="shared" si="58"/>
        <v>1266900.129185085</v>
      </c>
      <c r="W589" s="10">
        <f t="shared" si="58"/>
        <v>1241249.9917869461</v>
      </c>
      <c r="X589" s="10">
        <f t="shared" si="58"/>
        <v>1215035.5330051768</v>
      </c>
      <c r="Y589" s="10">
        <f t="shared" si="58"/>
        <v>1188248.672716001</v>
      </c>
    </row>
    <row r="590" spans="1:25" s="5" customFormat="1" x14ac:dyDescent="0.2">
      <c r="A590" s="2"/>
      <c r="B590" s="30">
        <f>'3) Input geactiveerde inflatie'!B577</f>
        <v>565</v>
      </c>
      <c r="C590" s="30">
        <f>'3) Input geactiveerde inflatie'!D577</f>
        <v>142008.06576846959</v>
      </c>
      <c r="D590" s="10">
        <f t="shared" si="54"/>
        <v>71004.032884234795</v>
      </c>
      <c r="E590" s="40">
        <f>'3) Input geactiveerde inflatie'!E577</f>
        <v>26.5</v>
      </c>
      <c r="F590" s="52">
        <f>'3) Input geactiveerde inflatie'!F577</f>
        <v>2048</v>
      </c>
      <c r="G590" s="2"/>
      <c r="H590" s="54"/>
      <c r="I590" s="10">
        <f>IF(AND($F590&gt;I$10,$E590&gt;0),$D590/$E590,IF(I$10=$F590,$D590-SUM($G590:G590),0))</f>
        <v>2679.3974673296148</v>
      </c>
      <c r="J590" s="10">
        <f>IF(AND($F590&gt;J$10,$E590&gt;0),$D590/$E590,IF(J$10=$F590,$D590-SUM($G590:I590),0))</f>
        <v>2679.3974673296148</v>
      </c>
      <c r="K590" s="10">
        <f>IF(AND($F590&gt;K$10,$E590&gt;0),$D590/$E590,IF(K$10=$F590,$D590-SUM($G590:J590),0))</f>
        <v>2679.3974673296148</v>
      </c>
      <c r="L590" s="10">
        <f>IF(AND($F590&gt;L$10,$E590&gt;0),$D590/$E590,IF(L$10=$F590,$D590-SUM($G590:K590),0))</f>
        <v>2679.3974673296148</v>
      </c>
      <c r="M590" s="10">
        <f>IF(AND($F590&gt;M$10,$E590&gt;0),$D590/$E590,IF(M$10=$F590,$D590-SUM($G590:L590),0))</f>
        <v>2679.3974673296148</v>
      </c>
      <c r="N590" s="2"/>
      <c r="O590" s="10">
        <f>I590*PRODUCT($O$17:O$17)</f>
        <v>2703.512044535581</v>
      </c>
      <c r="P590" s="10">
        <f>J590*PRODUCT($O$17:P$17)</f>
        <v>2727.8436529364008</v>
      </c>
      <c r="Q590" s="10">
        <f>K590*PRODUCT($O$17:Q$17)</f>
        <v>2752.3942458128281</v>
      </c>
      <c r="R590" s="10">
        <f>L590*PRODUCT($O$17:R$17)</f>
        <v>2777.165794025143</v>
      </c>
      <c r="S590" s="10">
        <f>M590*PRODUCT($O$17:S$17)</f>
        <v>2802.1602861713691</v>
      </c>
      <c r="T590" s="2"/>
      <c r="U590" s="10">
        <f t="shared" si="53"/>
        <v>68939.55713565732</v>
      </c>
      <c r="V590" s="10">
        <f t="shared" si="58"/>
        <v>66832.169496941831</v>
      </c>
      <c r="W590" s="10">
        <f t="shared" si="58"/>
        <v>64681.264776601471</v>
      </c>
      <c r="X590" s="10">
        <f t="shared" si="58"/>
        <v>62486.230365565731</v>
      </c>
      <c r="Y590" s="10">
        <f t="shared" si="58"/>
        <v>60246.446152684446</v>
      </c>
    </row>
    <row r="591" spans="1:25" s="5" customFormat="1" x14ac:dyDescent="0.2">
      <c r="A591" s="2"/>
      <c r="B591" s="30">
        <f>'3) Input geactiveerde inflatie'!B578</f>
        <v>566</v>
      </c>
      <c r="C591" s="30">
        <f>'3) Input geactiveerde inflatie'!D578</f>
        <v>143910.82710418571</v>
      </c>
      <c r="D591" s="10">
        <f t="shared" si="54"/>
        <v>71955.413552092854</v>
      </c>
      <c r="E591" s="40">
        <f>'3) Input geactiveerde inflatie'!E578</f>
        <v>21.5</v>
      </c>
      <c r="F591" s="52">
        <f>'3) Input geactiveerde inflatie'!F578</f>
        <v>2043</v>
      </c>
      <c r="G591" s="2"/>
      <c r="H591" s="54"/>
      <c r="I591" s="10">
        <f>IF(AND($F591&gt;I$10,$E591&gt;0),$D591/$E591,IF(I$10=$F591,$D591-SUM($G591:G591),0))</f>
        <v>3346.7634210275746</v>
      </c>
      <c r="J591" s="10">
        <f>IF(AND($F591&gt;J$10,$E591&gt;0),$D591/$E591,IF(J$10=$F591,$D591-SUM($G591:I591),0))</f>
        <v>3346.7634210275746</v>
      </c>
      <c r="K591" s="10">
        <f>IF(AND($F591&gt;K$10,$E591&gt;0),$D591/$E591,IF(K$10=$F591,$D591-SUM($G591:J591),0))</f>
        <v>3346.7634210275746</v>
      </c>
      <c r="L591" s="10">
        <f>IF(AND($F591&gt;L$10,$E591&gt;0),$D591/$E591,IF(L$10=$F591,$D591-SUM($G591:K591),0))</f>
        <v>3346.7634210275746</v>
      </c>
      <c r="M591" s="10">
        <f>IF(AND($F591&gt;M$10,$E591&gt;0),$D591/$E591,IF(M$10=$F591,$D591-SUM($G591:L591),0))</f>
        <v>3346.7634210275746</v>
      </c>
      <c r="N591" s="2"/>
      <c r="O591" s="10">
        <f>I591*PRODUCT($O$17:O$17)</f>
        <v>3376.8842918168225</v>
      </c>
      <c r="P591" s="10">
        <f>J591*PRODUCT($O$17:P$17)</f>
        <v>3407.2762504431735</v>
      </c>
      <c r="Q591" s="10">
        <f>K591*PRODUCT($O$17:Q$17)</f>
        <v>3437.9417366971616</v>
      </c>
      <c r="R591" s="10">
        <f>L591*PRODUCT($O$17:R$17)</f>
        <v>3468.8832123274356</v>
      </c>
      <c r="S591" s="10">
        <f>M591*PRODUCT($O$17:S$17)</f>
        <v>3500.1031612383822</v>
      </c>
      <c r="T591" s="2"/>
      <c r="U591" s="10">
        <f t="shared" si="53"/>
        <v>69226.127982244856</v>
      </c>
      <c r="V591" s="10">
        <f t="shared" si="58"/>
        <v>66441.886883641884</v>
      </c>
      <c r="W591" s="10">
        <f t="shared" si="58"/>
        <v>63601.922128897495</v>
      </c>
      <c r="X591" s="10">
        <f t="shared" si="58"/>
        <v>60705.456215730133</v>
      </c>
      <c r="Y591" s="10">
        <f t="shared" si="58"/>
        <v>57751.70216043332</v>
      </c>
    </row>
    <row r="592" spans="1:25" s="5" customFormat="1" x14ac:dyDescent="0.2">
      <c r="A592" s="2"/>
      <c r="B592" s="30">
        <f>'3) Input geactiveerde inflatie'!B579</f>
        <v>567</v>
      </c>
      <c r="C592" s="30">
        <f>'3) Input geactiveerde inflatie'!D579</f>
        <v>28816.231919157726</v>
      </c>
      <c r="D592" s="10">
        <f t="shared" si="54"/>
        <v>14408.115959578863</v>
      </c>
      <c r="E592" s="40">
        <f>'3) Input geactiveerde inflatie'!E579</f>
        <v>16.5</v>
      </c>
      <c r="F592" s="52">
        <f>'3) Input geactiveerde inflatie'!F579</f>
        <v>2038</v>
      </c>
      <c r="G592" s="2"/>
      <c r="H592" s="54"/>
      <c r="I592" s="10">
        <f>IF(AND($F592&gt;I$10,$E592&gt;0),$D592/$E592,IF(I$10=$F592,$D592-SUM($G592:G592),0))</f>
        <v>873.21914906538564</v>
      </c>
      <c r="J592" s="10">
        <f>IF(AND($F592&gt;J$10,$E592&gt;0),$D592/$E592,IF(J$10=$F592,$D592-SUM($G592:I592),0))</f>
        <v>873.21914906538564</v>
      </c>
      <c r="K592" s="10">
        <f>IF(AND($F592&gt;K$10,$E592&gt;0),$D592/$E592,IF(K$10=$F592,$D592-SUM($G592:J592),0))</f>
        <v>873.21914906538564</v>
      </c>
      <c r="L592" s="10">
        <f>IF(AND($F592&gt;L$10,$E592&gt;0),$D592/$E592,IF(L$10=$F592,$D592-SUM($G592:K592),0))</f>
        <v>873.21914906538564</v>
      </c>
      <c r="M592" s="10">
        <f>IF(AND($F592&gt;M$10,$E592&gt;0),$D592/$E592,IF(M$10=$F592,$D592-SUM($G592:L592),0))</f>
        <v>873.21914906538564</v>
      </c>
      <c r="N592" s="2"/>
      <c r="O592" s="10">
        <f>I592*PRODUCT($O$17:O$17)</f>
        <v>881.07812140697399</v>
      </c>
      <c r="P592" s="10">
        <f>J592*PRODUCT($O$17:P$17)</f>
        <v>889.00782449963674</v>
      </c>
      <c r="Q592" s="10">
        <f>K592*PRODUCT($O$17:Q$17)</f>
        <v>897.00889492013323</v>
      </c>
      <c r="R592" s="10">
        <f>L592*PRODUCT($O$17:R$17)</f>
        <v>905.08197497441438</v>
      </c>
      <c r="S592" s="10">
        <f>M592*PRODUCT($O$17:S$17)</f>
        <v>913.22771274918398</v>
      </c>
      <c r="T592" s="2"/>
      <c r="U592" s="10">
        <f t="shared" si="53"/>
        <v>13656.710881808098</v>
      </c>
      <c r="V592" s="10">
        <f t="shared" si="58"/>
        <v>12890.613455244733</v>
      </c>
      <c r="W592" s="10">
        <f t="shared" si="58"/>
        <v>12109.620081421801</v>
      </c>
      <c r="X592" s="10">
        <f t="shared" si="58"/>
        <v>11313.524687180181</v>
      </c>
      <c r="Y592" s="10">
        <f t="shared" si="58"/>
        <v>10502.118696615618</v>
      </c>
    </row>
    <row r="593" spans="1:25" s="5" customFormat="1" x14ac:dyDescent="0.2">
      <c r="A593" s="2"/>
      <c r="B593" s="30">
        <f>'3) Input geactiveerde inflatie'!B580</f>
        <v>568</v>
      </c>
      <c r="C593" s="30">
        <f>'3) Input geactiveerde inflatie'!D580</f>
        <v>44595.878382462193</v>
      </c>
      <c r="D593" s="10">
        <f t="shared" si="54"/>
        <v>22297.939191231097</v>
      </c>
      <c r="E593" s="40">
        <f>'3) Input geactiveerde inflatie'!E580</f>
        <v>6.5</v>
      </c>
      <c r="F593" s="52">
        <f>'3) Input geactiveerde inflatie'!F580</f>
        <v>2028</v>
      </c>
      <c r="G593" s="2"/>
      <c r="H593" s="54"/>
      <c r="I593" s="10">
        <f>IF(AND($F593&gt;I$10,$E593&gt;0),$D593/$E593,IF(I$10=$F593,$D593-SUM($G593:G593),0))</f>
        <v>3430.4521832663227</v>
      </c>
      <c r="J593" s="10">
        <f>IF(AND($F593&gt;J$10,$E593&gt;0),$D593/$E593,IF(J$10=$F593,$D593-SUM($G593:I593),0))</f>
        <v>3430.4521832663227</v>
      </c>
      <c r="K593" s="10">
        <f>IF(AND($F593&gt;K$10,$E593&gt;0),$D593/$E593,IF(K$10=$F593,$D593-SUM($G593:J593),0))</f>
        <v>3430.4521832663227</v>
      </c>
      <c r="L593" s="10">
        <f>IF(AND($F593&gt;L$10,$E593&gt;0),$D593/$E593,IF(L$10=$F593,$D593-SUM($G593:K593),0))</f>
        <v>3430.4521832663227</v>
      </c>
      <c r="M593" s="10">
        <f>IF(AND($F593&gt;M$10,$E593&gt;0),$D593/$E593,IF(M$10=$F593,$D593-SUM($G593:L593),0))</f>
        <v>3430.4521832663227</v>
      </c>
      <c r="N593" s="2"/>
      <c r="O593" s="10">
        <f>I593*PRODUCT($O$17:O$17)</f>
        <v>3461.3262529157191</v>
      </c>
      <c r="P593" s="10">
        <f>J593*PRODUCT($O$17:P$17)</f>
        <v>3492.4781891919602</v>
      </c>
      <c r="Q593" s="10">
        <f>K593*PRODUCT($O$17:Q$17)</f>
        <v>3523.9104928946872</v>
      </c>
      <c r="R593" s="10">
        <f>L593*PRODUCT($O$17:R$17)</f>
        <v>3555.6256873307389</v>
      </c>
      <c r="S593" s="10">
        <f>M593*PRODUCT($O$17:S$17)</f>
        <v>3587.6263185167154</v>
      </c>
      <c r="T593" s="2"/>
      <c r="U593" s="10">
        <f t="shared" si="53"/>
        <v>19037.294391036456</v>
      </c>
      <c r="V593" s="10">
        <f t="shared" si="58"/>
        <v>15716.151851363822</v>
      </c>
      <c r="W593" s="10">
        <f t="shared" si="58"/>
        <v>12333.686725131407</v>
      </c>
      <c r="X593" s="10">
        <f t="shared" si="58"/>
        <v>8889.0642183268483</v>
      </c>
      <c r="Y593" s="10">
        <f t="shared" si="58"/>
        <v>5381.4394777750731</v>
      </c>
    </row>
    <row r="594" spans="1:25" s="5" customFormat="1" x14ac:dyDescent="0.2">
      <c r="A594" s="2"/>
      <c r="B594" s="30">
        <f>'3) Input geactiveerde inflatie'!B581</f>
        <v>569</v>
      </c>
      <c r="C594" s="30">
        <f>'3) Input geactiveerde inflatie'!D581</f>
        <v>285631.16465458646</v>
      </c>
      <c r="D594" s="10">
        <f t="shared" si="54"/>
        <v>142815.58232729323</v>
      </c>
      <c r="E594" s="40">
        <f>'3) Input geactiveerde inflatie'!E581</f>
        <v>1.5</v>
      </c>
      <c r="F594" s="52">
        <f>'3) Input geactiveerde inflatie'!F581</f>
        <v>2023</v>
      </c>
      <c r="G594" s="2"/>
      <c r="H594" s="54"/>
      <c r="I594" s="10">
        <f>IF(AND($F594&gt;I$10,$E594&gt;0),$D594/$E594,IF(I$10=$F594,$D594-SUM($G594:G594),0))</f>
        <v>95210.388218195483</v>
      </c>
      <c r="J594" s="10">
        <f>IF(AND($F594&gt;J$10,$E594&gt;0),$D594/$E594,IF(J$10=$F594,$D594-SUM($G594:I594),0))</f>
        <v>47605.194109097749</v>
      </c>
      <c r="K594" s="10">
        <f>IF(AND($F594&gt;K$10,$E594&gt;0),$D594/$E594,IF(K$10=$F594,$D594-SUM($G594:J594),0))</f>
        <v>0</v>
      </c>
      <c r="L594" s="10">
        <f>IF(AND($F594&gt;L$10,$E594&gt;0),$D594/$E594,IF(L$10=$F594,$D594-SUM($G594:K594),0))</f>
        <v>0</v>
      </c>
      <c r="M594" s="10">
        <f>IF(AND($F594&gt;M$10,$E594&gt;0),$D594/$E594,IF(M$10=$F594,$D594-SUM($G594:L594),0))</f>
        <v>0</v>
      </c>
      <c r="N594" s="2"/>
      <c r="O594" s="10">
        <f>I594*PRODUCT($O$17:O$17)</f>
        <v>96067.281712159238</v>
      </c>
      <c r="P594" s="10">
        <f>J594*PRODUCT($O$17:P$17)</f>
        <v>48465.943623784333</v>
      </c>
      <c r="Q594" s="10">
        <f>K594*PRODUCT($O$17:Q$17)</f>
        <v>0</v>
      </c>
      <c r="R594" s="10">
        <f>L594*PRODUCT($O$17:R$17)</f>
        <v>0</v>
      </c>
      <c r="S594" s="10">
        <f>M594*PRODUCT($O$17:S$17)</f>
        <v>0</v>
      </c>
      <c r="T594" s="2"/>
      <c r="U594" s="10">
        <f t="shared" si="53"/>
        <v>48033.640856079626</v>
      </c>
      <c r="V594" s="10">
        <f t="shared" si="58"/>
        <v>0</v>
      </c>
      <c r="W594" s="10">
        <f t="shared" si="58"/>
        <v>0</v>
      </c>
      <c r="X594" s="10">
        <f t="shared" si="58"/>
        <v>0</v>
      </c>
      <c r="Y594" s="10">
        <f t="shared" si="58"/>
        <v>0</v>
      </c>
    </row>
    <row r="595" spans="1:25" s="5" customFormat="1" x14ac:dyDescent="0.2">
      <c r="A595" s="2"/>
      <c r="B595" s="30">
        <f>'3) Input geactiveerde inflatie'!B582</f>
        <v>570</v>
      </c>
      <c r="C595" s="30">
        <f>'3) Input geactiveerde inflatie'!D582</f>
        <v>13793.96385465411</v>
      </c>
      <c r="D595" s="10">
        <f t="shared" si="54"/>
        <v>6896.981927327055</v>
      </c>
      <c r="E595" s="40">
        <f>'3) Input geactiveerde inflatie'!E582</f>
        <v>0</v>
      </c>
      <c r="F595" s="52">
        <f>'3) Input geactiveerde inflatie'!F582</f>
        <v>2018</v>
      </c>
      <c r="G595" s="2"/>
      <c r="H595" s="54"/>
      <c r="I595" s="10">
        <f>IF(AND($F595&gt;I$10,$E595&gt;0),$D595/$E595,IF(I$10=$F595,$D595-SUM($G595:G595),0))</f>
        <v>0</v>
      </c>
      <c r="J595" s="10">
        <f>IF(AND($F595&gt;J$10,$E595&gt;0),$D595/$E595,IF(J$10=$F595,$D595-SUM($G595:I595),0))</f>
        <v>0</v>
      </c>
      <c r="K595" s="10">
        <f>IF(AND($F595&gt;K$10,$E595&gt;0),$D595/$E595,IF(K$10=$F595,$D595-SUM($G595:J595),0))</f>
        <v>0</v>
      </c>
      <c r="L595" s="10">
        <f>IF(AND($F595&gt;L$10,$E595&gt;0),$D595/$E595,IF(L$10=$F595,$D595-SUM($G595:K595),0))</f>
        <v>0</v>
      </c>
      <c r="M595" s="10">
        <f>IF(AND($F595&gt;M$10,$E595&gt;0),$D595/$E595,IF(M$10=$F595,$D595-SUM($G595:L595),0))</f>
        <v>0</v>
      </c>
      <c r="N595" s="2"/>
      <c r="O595" s="10">
        <f>I595*PRODUCT($O$17:O$17)</f>
        <v>0</v>
      </c>
      <c r="P595" s="10">
        <f>J595*PRODUCT($O$17:P$17)</f>
        <v>0</v>
      </c>
      <c r="Q595" s="10">
        <f>K595*PRODUCT($O$17:Q$17)</f>
        <v>0</v>
      </c>
      <c r="R595" s="10">
        <f>L595*PRODUCT($O$17:R$17)</f>
        <v>0</v>
      </c>
      <c r="S595" s="10">
        <f>M595*PRODUCT($O$17:S$17)</f>
        <v>0</v>
      </c>
      <c r="T595" s="2"/>
      <c r="U595" s="10">
        <f t="shared" si="53"/>
        <v>6959.0547646729974</v>
      </c>
      <c r="V595" s="10">
        <f t="shared" si="58"/>
        <v>7021.686257555054</v>
      </c>
      <c r="W595" s="10">
        <f t="shared" si="58"/>
        <v>7084.881433873049</v>
      </c>
      <c r="X595" s="10">
        <f t="shared" si="58"/>
        <v>7148.645366777906</v>
      </c>
      <c r="Y595" s="10">
        <f t="shared" si="58"/>
        <v>7212.9831750789062</v>
      </c>
    </row>
    <row r="596" spans="1:25" s="5" customFormat="1" x14ac:dyDescent="0.2">
      <c r="A596" s="2"/>
      <c r="B596" s="30">
        <f>'3) Input geactiveerde inflatie'!B583</f>
        <v>571</v>
      </c>
      <c r="C596" s="30">
        <f>'3) Input geactiveerde inflatie'!D583</f>
        <v>5903888.8190575838</v>
      </c>
      <c r="D596" s="10">
        <f t="shared" si="54"/>
        <v>2951944.4095287919</v>
      </c>
      <c r="E596" s="40">
        <f>'3) Input geactiveerde inflatie'!E583</f>
        <v>47.5</v>
      </c>
      <c r="F596" s="52">
        <f>'3) Input geactiveerde inflatie'!F583</f>
        <v>2069</v>
      </c>
      <c r="G596" s="2"/>
      <c r="H596" s="54"/>
      <c r="I596" s="10">
        <f>IF(AND($F596&gt;I$10,$E596&gt;0),$D596/$E596,IF(I$10=$F596,$D596-SUM($G596:G596),0))</f>
        <v>62146.198095342988</v>
      </c>
      <c r="J596" s="10">
        <f>IF(AND($F596&gt;J$10,$E596&gt;0),$D596/$E596,IF(J$10=$F596,$D596-SUM($G596:I596),0))</f>
        <v>62146.198095342988</v>
      </c>
      <c r="K596" s="10">
        <f>IF(AND($F596&gt;K$10,$E596&gt;0),$D596/$E596,IF(K$10=$F596,$D596-SUM($G596:J596),0))</f>
        <v>62146.198095342988</v>
      </c>
      <c r="L596" s="10">
        <f>IF(AND($F596&gt;L$10,$E596&gt;0),$D596/$E596,IF(L$10=$F596,$D596-SUM($G596:K596),0))</f>
        <v>62146.198095342988</v>
      </c>
      <c r="M596" s="10">
        <f>IF(AND($F596&gt;M$10,$E596&gt;0),$D596/$E596,IF(M$10=$F596,$D596-SUM($G596:L596),0))</f>
        <v>62146.198095342988</v>
      </c>
      <c r="N596" s="2"/>
      <c r="O596" s="10">
        <f>I596*PRODUCT($O$17:O$17)</f>
        <v>62705.513878201069</v>
      </c>
      <c r="P596" s="10">
        <f>J596*PRODUCT($O$17:P$17)</f>
        <v>63269.863503104869</v>
      </c>
      <c r="Q596" s="10">
        <f>K596*PRODUCT($O$17:Q$17)</f>
        <v>63839.292274632804</v>
      </c>
      <c r="R596" s="10">
        <f>L596*PRODUCT($O$17:R$17)</f>
        <v>64413.845905104492</v>
      </c>
      <c r="S596" s="10">
        <f>M596*PRODUCT($O$17:S$17)</f>
        <v>64993.570518250424</v>
      </c>
      <c r="T596" s="2"/>
      <c r="U596" s="10">
        <f t="shared" si="53"/>
        <v>2915806.3953363495</v>
      </c>
      <c r="V596" s="10">
        <f t="shared" si="58"/>
        <v>2878778.7893912713</v>
      </c>
      <c r="W596" s="10">
        <f t="shared" si="58"/>
        <v>2840848.5062211594</v>
      </c>
      <c r="X596" s="10">
        <f t="shared" si="58"/>
        <v>2802002.2968720449</v>
      </c>
      <c r="Y596" s="10">
        <f t="shared" si="58"/>
        <v>2762226.7470256425</v>
      </c>
    </row>
    <row r="597" spans="1:25" s="5" customFormat="1" x14ac:dyDescent="0.2">
      <c r="A597" s="2"/>
      <c r="B597" s="30">
        <f>'3) Input geactiveerde inflatie'!B584</f>
        <v>572</v>
      </c>
      <c r="C597" s="30">
        <f>'3) Input geactiveerde inflatie'!D584</f>
        <v>1885785.9801136628</v>
      </c>
      <c r="D597" s="10">
        <f t="shared" si="54"/>
        <v>942892.99005683139</v>
      </c>
      <c r="E597" s="40">
        <f>'3) Input geactiveerde inflatie'!E584</f>
        <v>37.5</v>
      </c>
      <c r="F597" s="52">
        <f>'3) Input geactiveerde inflatie'!F584</f>
        <v>2059</v>
      </c>
      <c r="G597" s="2"/>
      <c r="H597" s="54"/>
      <c r="I597" s="10">
        <f>IF(AND($F597&gt;I$10,$E597&gt;0),$D597/$E597,IF(I$10=$F597,$D597-SUM($G597:G597),0))</f>
        <v>25143.813068182171</v>
      </c>
      <c r="J597" s="10">
        <f>IF(AND($F597&gt;J$10,$E597&gt;0),$D597/$E597,IF(J$10=$F597,$D597-SUM($G597:I597),0))</f>
        <v>25143.813068182171</v>
      </c>
      <c r="K597" s="10">
        <f>IF(AND($F597&gt;K$10,$E597&gt;0),$D597/$E597,IF(K$10=$F597,$D597-SUM($G597:J597),0))</f>
        <v>25143.813068182171</v>
      </c>
      <c r="L597" s="10">
        <f>IF(AND($F597&gt;L$10,$E597&gt;0),$D597/$E597,IF(L$10=$F597,$D597-SUM($G597:K597),0))</f>
        <v>25143.813068182171</v>
      </c>
      <c r="M597" s="10">
        <f>IF(AND($F597&gt;M$10,$E597&gt;0),$D597/$E597,IF(M$10=$F597,$D597-SUM($G597:L597),0))</f>
        <v>25143.813068182171</v>
      </c>
      <c r="N597" s="2"/>
      <c r="O597" s="10">
        <f>I597*PRODUCT($O$17:O$17)</f>
        <v>25370.107385795807</v>
      </c>
      <c r="P597" s="10">
        <f>J597*PRODUCT($O$17:P$17)</f>
        <v>25598.438352267967</v>
      </c>
      <c r="Q597" s="10">
        <f>K597*PRODUCT($O$17:Q$17)</f>
        <v>25828.824297438376</v>
      </c>
      <c r="R597" s="10">
        <f>L597*PRODUCT($O$17:R$17)</f>
        <v>26061.283716115315</v>
      </c>
      <c r="S597" s="10">
        <f>M597*PRODUCT($O$17:S$17)</f>
        <v>26295.835269560353</v>
      </c>
      <c r="T597" s="2"/>
      <c r="U597" s="10">
        <f t="shared" si="53"/>
        <v>926008.91958154703</v>
      </c>
      <c r="V597" s="10">
        <f t="shared" si="58"/>
        <v>908744.56150551292</v>
      </c>
      <c r="W597" s="10">
        <f t="shared" si="58"/>
        <v>891094.43826162408</v>
      </c>
      <c r="X597" s="10">
        <f t="shared" si="58"/>
        <v>873053.00448986329</v>
      </c>
      <c r="Y597" s="10">
        <f t="shared" si="58"/>
        <v>854614.6462607116</v>
      </c>
    </row>
    <row r="598" spans="1:25" s="5" customFormat="1" x14ac:dyDescent="0.2">
      <c r="A598" s="2"/>
      <c r="B598" s="30">
        <f>'3) Input geactiveerde inflatie'!B585</f>
        <v>573</v>
      </c>
      <c r="C598" s="30">
        <f>'3) Input geactiveerde inflatie'!D585</f>
        <v>31651.784820314613</v>
      </c>
      <c r="D598" s="10">
        <f t="shared" si="54"/>
        <v>15825.892410157307</v>
      </c>
      <c r="E598" s="40">
        <f>'3) Input geactiveerde inflatie'!E585</f>
        <v>27.5</v>
      </c>
      <c r="F598" s="52">
        <f>'3) Input geactiveerde inflatie'!F585</f>
        <v>2049</v>
      </c>
      <c r="G598" s="2"/>
      <c r="H598" s="54"/>
      <c r="I598" s="10">
        <f>IF(AND($F598&gt;I$10,$E598&gt;0),$D598/$E598,IF(I$10=$F598,$D598-SUM($G598:G598),0))</f>
        <v>575.48699673299302</v>
      </c>
      <c r="J598" s="10">
        <f>IF(AND($F598&gt;J$10,$E598&gt;0),$D598/$E598,IF(J$10=$F598,$D598-SUM($G598:I598),0))</f>
        <v>575.48699673299302</v>
      </c>
      <c r="K598" s="10">
        <f>IF(AND($F598&gt;K$10,$E598&gt;0),$D598/$E598,IF(K$10=$F598,$D598-SUM($G598:J598),0))</f>
        <v>575.48699673299302</v>
      </c>
      <c r="L598" s="10">
        <f>IF(AND($F598&gt;L$10,$E598&gt;0),$D598/$E598,IF(L$10=$F598,$D598-SUM($G598:K598),0))</f>
        <v>575.48699673299302</v>
      </c>
      <c r="M598" s="10">
        <f>IF(AND($F598&gt;M$10,$E598&gt;0),$D598/$E598,IF(M$10=$F598,$D598-SUM($G598:L598),0))</f>
        <v>575.48699673299302</v>
      </c>
      <c r="N598" s="2"/>
      <c r="O598" s="10">
        <f>I598*PRODUCT($O$17:O$17)</f>
        <v>580.66637970358988</v>
      </c>
      <c r="P598" s="10">
        <f>J598*PRODUCT($O$17:P$17)</f>
        <v>585.89237712092211</v>
      </c>
      <c r="Q598" s="10">
        <f>K598*PRODUCT($O$17:Q$17)</f>
        <v>591.16540851501031</v>
      </c>
      <c r="R598" s="10">
        <f>L598*PRODUCT($O$17:R$17)</f>
        <v>596.48589719164534</v>
      </c>
      <c r="S598" s="10">
        <f>M598*PRODUCT($O$17:S$17)</f>
        <v>601.85427026637012</v>
      </c>
      <c r="T598" s="2"/>
      <c r="U598" s="10">
        <f t="shared" si="53"/>
        <v>15387.659062145132</v>
      </c>
      <c r="V598" s="10">
        <f t="shared" si="58"/>
        <v>14940.255616583514</v>
      </c>
      <c r="W598" s="10">
        <f t="shared" si="58"/>
        <v>14483.552508617755</v>
      </c>
      <c r="X598" s="10">
        <f t="shared" si="58"/>
        <v>14017.418584003668</v>
      </c>
      <c r="Y598" s="10">
        <f t="shared" si="58"/>
        <v>13541.721080993329</v>
      </c>
    </row>
    <row r="599" spans="1:25" s="5" customFormat="1" x14ac:dyDescent="0.2">
      <c r="A599" s="2"/>
      <c r="B599" s="30">
        <f>'3) Input geactiveerde inflatie'!B586</f>
        <v>574</v>
      </c>
      <c r="C599" s="30">
        <f>'3) Input geactiveerde inflatie'!D586</f>
        <v>607826.50232427381</v>
      </c>
      <c r="D599" s="10">
        <f t="shared" si="54"/>
        <v>303913.2511621369</v>
      </c>
      <c r="E599" s="40">
        <f>'3) Input geactiveerde inflatie'!E586</f>
        <v>22.5</v>
      </c>
      <c r="F599" s="52">
        <f>'3) Input geactiveerde inflatie'!F586</f>
        <v>2044</v>
      </c>
      <c r="G599" s="2"/>
      <c r="H599" s="54"/>
      <c r="I599" s="10">
        <f>IF(AND($F599&gt;I$10,$E599&gt;0),$D599/$E599,IF(I$10=$F599,$D599-SUM($G599:G599),0))</f>
        <v>13507.255607206085</v>
      </c>
      <c r="J599" s="10">
        <f>IF(AND($F599&gt;J$10,$E599&gt;0),$D599/$E599,IF(J$10=$F599,$D599-SUM($G599:I599),0))</f>
        <v>13507.255607206085</v>
      </c>
      <c r="K599" s="10">
        <f>IF(AND($F599&gt;K$10,$E599&gt;0),$D599/$E599,IF(K$10=$F599,$D599-SUM($G599:J599),0))</f>
        <v>13507.255607206085</v>
      </c>
      <c r="L599" s="10">
        <f>IF(AND($F599&gt;L$10,$E599&gt;0),$D599/$E599,IF(L$10=$F599,$D599-SUM($G599:K599),0))</f>
        <v>13507.255607206085</v>
      </c>
      <c r="M599" s="10">
        <f>IF(AND($F599&gt;M$10,$E599&gt;0),$D599/$E599,IF(M$10=$F599,$D599-SUM($G599:L599),0))</f>
        <v>13507.255607206085</v>
      </c>
      <c r="N599" s="2"/>
      <c r="O599" s="10">
        <f>I599*PRODUCT($O$17:O$17)</f>
        <v>13628.820907670939</v>
      </c>
      <c r="P599" s="10">
        <f>J599*PRODUCT($O$17:P$17)</f>
        <v>13751.480295839976</v>
      </c>
      <c r="Q599" s="10">
        <f>K599*PRODUCT($O$17:Q$17)</f>
        <v>13875.243618502533</v>
      </c>
      <c r="R599" s="10">
        <f>L599*PRODUCT($O$17:R$17)</f>
        <v>14000.120811069053</v>
      </c>
      <c r="S599" s="10">
        <f>M599*PRODUCT($O$17:S$17)</f>
        <v>14126.121898368674</v>
      </c>
      <c r="T599" s="2"/>
      <c r="U599" s="10">
        <f t="shared" si="53"/>
        <v>293019.64951492514</v>
      </c>
      <c r="V599" s="10">
        <f t="shared" si="58"/>
        <v>281905.34606471949</v>
      </c>
      <c r="W599" s="10">
        <f t="shared" si="58"/>
        <v>270567.25056079944</v>
      </c>
      <c r="X599" s="10">
        <f t="shared" si="58"/>
        <v>259002.23500477753</v>
      </c>
      <c r="Y599" s="10">
        <f t="shared" si="58"/>
        <v>247207.13322145183</v>
      </c>
    </row>
    <row r="600" spans="1:25" s="5" customFormat="1" x14ac:dyDescent="0.2">
      <c r="A600" s="2"/>
      <c r="B600" s="30">
        <f>'3) Input geactiveerde inflatie'!B587</f>
        <v>575</v>
      </c>
      <c r="C600" s="30">
        <f>'3) Input geactiveerde inflatie'!D587</f>
        <v>36887.245129000163</v>
      </c>
      <c r="D600" s="10">
        <f t="shared" si="54"/>
        <v>18443.622564500081</v>
      </c>
      <c r="E600" s="40">
        <f>'3) Input geactiveerde inflatie'!E587</f>
        <v>17.5</v>
      </c>
      <c r="F600" s="52">
        <f>'3) Input geactiveerde inflatie'!F587</f>
        <v>2039</v>
      </c>
      <c r="G600" s="2"/>
      <c r="H600" s="54"/>
      <c r="I600" s="10">
        <f>IF(AND($F600&gt;I$10,$E600&gt;0),$D600/$E600,IF(I$10=$F600,$D600-SUM($G600:G600),0))</f>
        <v>1053.9212894000048</v>
      </c>
      <c r="J600" s="10">
        <f>IF(AND($F600&gt;J$10,$E600&gt;0),$D600/$E600,IF(J$10=$F600,$D600-SUM($G600:I600),0))</f>
        <v>1053.9212894000048</v>
      </c>
      <c r="K600" s="10">
        <f>IF(AND($F600&gt;K$10,$E600&gt;0),$D600/$E600,IF(K$10=$F600,$D600-SUM($G600:J600),0))</f>
        <v>1053.9212894000048</v>
      </c>
      <c r="L600" s="10">
        <f>IF(AND($F600&gt;L$10,$E600&gt;0),$D600/$E600,IF(L$10=$F600,$D600-SUM($G600:K600),0))</f>
        <v>1053.9212894000048</v>
      </c>
      <c r="M600" s="10">
        <f>IF(AND($F600&gt;M$10,$E600&gt;0),$D600/$E600,IF(M$10=$F600,$D600-SUM($G600:L600),0))</f>
        <v>1053.9212894000048</v>
      </c>
      <c r="N600" s="2"/>
      <c r="O600" s="10">
        <f>I600*PRODUCT($O$17:O$17)</f>
        <v>1063.4065810046047</v>
      </c>
      <c r="P600" s="10">
        <f>J600*PRODUCT($O$17:P$17)</f>
        <v>1072.9772402336459</v>
      </c>
      <c r="Q600" s="10">
        <f>K600*PRODUCT($O$17:Q$17)</f>
        <v>1082.6340353957487</v>
      </c>
      <c r="R600" s="10">
        <f>L600*PRODUCT($O$17:R$17)</f>
        <v>1092.3777417143101</v>
      </c>
      <c r="S600" s="10">
        <f>M600*PRODUCT($O$17:S$17)</f>
        <v>1102.209141389739</v>
      </c>
      <c r="T600" s="2"/>
      <c r="U600" s="10">
        <f t="shared" si="53"/>
        <v>17546.208586575976</v>
      </c>
      <c r="V600" s="10">
        <f t="shared" si="58"/>
        <v>16631.147223621512</v>
      </c>
      <c r="W600" s="10">
        <f t="shared" si="58"/>
        <v>15698.193513238355</v>
      </c>
      <c r="X600" s="10">
        <f t="shared" si="58"/>
        <v>14747.099513143188</v>
      </c>
      <c r="Y600" s="10">
        <f t="shared" si="58"/>
        <v>13777.614267371735</v>
      </c>
    </row>
    <row r="601" spans="1:25" s="5" customFormat="1" x14ac:dyDescent="0.2">
      <c r="A601" s="2"/>
      <c r="B601" s="30">
        <f>'3) Input geactiveerde inflatie'!B588</f>
        <v>576</v>
      </c>
      <c r="C601" s="30">
        <f>'3) Input geactiveerde inflatie'!D588</f>
        <v>29131.661601118976</v>
      </c>
      <c r="D601" s="10">
        <f t="shared" si="54"/>
        <v>14565.830800559488</v>
      </c>
      <c r="E601" s="40">
        <f>'3) Input geactiveerde inflatie'!E588</f>
        <v>7.5</v>
      </c>
      <c r="F601" s="52">
        <f>'3) Input geactiveerde inflatie'!F588</f>
        <v>2029</v>
      </c>
      <c r="G601" s="2"/>
      <c r="H601" s="54"/>
      <c r="I601" s="10">
        <f>IF(AND($F601&gt;I$10,$E601&gt;0),$D601/$E601,IF(I$10=$F601,$D601-SUM($G601:G601),0))</f>
        <v>1942.1107734079317</v>
      </c>
      <c r="J601" s="10">
        <f>IF(AND($F601&gt;J$10,$E601&gt;0),$D601/$E601,IF(J$10=$F601,$D601-SUM($G601:I601),0))</f>
        <v>1942.1107734079317</v>
      </c>
      <c r="K601" s="10">
        <f>IF(AND($F601&gt;K$10,$E601&gt;0),$D601/$E601,IF(K$10=$F601,$D601-SUM($G601:J601),0))</f>
        <v>1942.1107734079317</v>
      </c>
      <c r="L601" s="10">
        <f>IF(AND($F601&gt;L$10,$E601&gt;0),$D601/$E601,IF(L$10=$F601,$D601-SUM($G601:K601),0))</f>
        <v>1942.1107734079317</v>
      </c>
      <c r="M601" s="10">
        <f>IF(AND($F601&gt;M$10,$E601&gt;0),$D601/$E601,IF(M$10=$F601,$D601-SUM($G601:L601),0))</f>
        <v>1942.1107734079317</v>
      </c>
      <c r="N601" s="2"/>
      <c r="O601" s="10">
        <f>I601*PRODUCT($O$17:O$17)</f>
        <v>1959.5897703686028</v>
      </c>
      <c r="P601" s="10">
        <f>J601*PRODUCT($O$17:P$17)</f>
        <v>1977.2260783019201</v>
      </c>
      <c r="Q601" s="10">
        <f>K601*PRODUCT($O$17:Q$17)</f>
        <v>1995.0211130066371</v>
      </c>
      <c r="R601" s="10">
        <f>L601*PRODUCT($O$17:R$17)</f>
        <v>2012.9763030236963</v>
      </c>
      <c r="S601" s="10">
        <f>M601*PRODUCT($O$17:S$17)</f>
        <v>2031.0930897509095</v>
      </c>
      <c r="T601" s="2"/>
      <c r="U601" s="10">
        <f t="shared" si="53"/>
        <v>12737.333507395919</v>
      </c>
      <c r="V601" s="10">
        <f t="shared" si="58"/>
        <v>10874.743430660561</v>
      </c>
      <c r="W601" s="10">
        <f t="shared" si="58"/>
        <v>8977.5950085298682</v>
      </c>
      <c r="X601" s="10">
        <f t="shared" si="58"/>
        <v>7045.4170605829395</v>
      </c>
      <c r="Y601" s="10">
        <f t="shared" si="58"/>
        <v>5077.7327243772752</v>
      </c>
    </row>
    <row r="602" spans="1:25" s="5" customFormat="1" x14ac:dyDescent="0.2">
      <c r="A602" s="2"/>
      <c r="B602" s="30">
        <f>'3) Input geactiveerde inflatie'!B589</f>
        <v>577</v>
      </c>
      <c r="C602" s="30">
        <f>'3) Input geactiveerde inflatie'!D589</f>
        <v>297147.36265433021</v>
      </c>
      <c r="D602" s="10">
        <f t="shared" si="54"/>
        <v>148573.6813271651</v>
      </c>
      <c r="E602" s="40">
        <f>'3) Input geactiveerde inflatie'!E589</f>
        <v>2.5</v>
      </c>
      <c r="F602" s="52">
        <f>'3) Input geactiveerde inflatie'!F589</f>
        <v>2024</v>
      </c>
      <c r="G602" s="2"/>
      <c r="H602" s="54"/>
      <c r="I602" s="10">
        <f>IF(AND($F602&gt;I$10,$E602&gt;0),$D602/$E602,IF(I$10=$F602,$D602-SUM($G602:G602),0))</f>
        <v>59429.472530866042</v>
      </c>
      <c r="J602" s="10">
        <f>IF(AND($F602&gt;J$10,$E602&gt;0),$D602/$E602,IF(J$10=$F602,$D602-SUM($G602:I602),0))</f>
        <v>59429.472530866042</v>
      </c>
      <c r="K602" s="10">
        <f>IF(AND($F602&gt;K$10,$E602&gt;0),$D602/$E602,IF(K$10=$F602,$D602-SUM($G602:J602),0))</f>
        <v>29714.736265433021</v>
      </c>
      <c r="L602" s="10">
        <f>IF(AND($F602&gt;L$10,$E602&gt;0),$D602/$E602,IF(L$10=$F602,$D602-SUM($G602:K602),0))</f>
        <v>0</v>
      </c>
      <c r="M602" s="10">
        <f>IF(AND($F602&gt;M$10,$E602&gt;0),$D602/$E602,IF(M$10=$F602,$D602-SUM($G602:L602),0))</f>
        <v>0</v>
      </c>
      <c r="N602" s="2"/>
      <c r="O602" s="10">
        <f>I602*PRODUCT($O$17:O$17)</f>
        <v>59964.33778364383</v>
      </c>
      <c r="P602" s="10">
        <f>J602*PRODUCT($O$17:P$17)</f>
        <v>60504.01682369662</v>
      </c>
      <c r="Q602" s="10">
        <f>K602*PRODUCT($O$17:Q$17)</f>
        <v>30524.27648755494</v>
      </c>
      <c r="R602" s="10">
        <f>L602*PRODUCT($O$17:R$17)</f>
        <v>0</v>
      </c>
      <c r="S602" s="10">
        <f>M602*PRODUCT($O$17:S$17)</f>
        <v>0</v>
      </c>
      <c r="T602" s="2"/>
      <c r="U602" s="10">
        <f t="shared" ref="U602:U665" si="59">D602*O$17-O602</f>
        <v>89946.506675465731</v>
      </c>
      <c r="V602" s="10">
        <f t="shared" si="58"/>
        <v>30252.008411848299</v>
      </c>
      <c r="W602" s="10">
        <f t="shared" si="58"/>
        <v>0</v>
      </c>
      <c r="X602" s="10">
        <f t="shared" si="58"/>
        <v>0</v>
      </c>
      <c r="Y602" s="10">
        <f t="shared" si="58"/>
        <v>0</v>
      </c>
    </row>
    <row r="603" spans="1:25" s="5" customFormat="1" x14ac:dyDescent="0.2">
      <c r="A603" s="2"/>
      <c r="B603" s="30">
        <f>'3) Input geactiveerde inflatie'!B590</f>
        <v>578</v>
      </c>
      <c r="C603" s="30">
        <f>'3) Input geactiveerde inflatie'!D590</f>
        <v>23199.373997948365</v>
      </c>
      <c r="D603" s="10">
        <f t="shared" ref="D603:D666" si="60">C603*$F$20</f>
        <v>11599.686998974183</v>
      </c>
      <c r="E603" s="40">
        <f>'3) Input geactiveerde inflatie'!E590</f>
        <v>0</v>
      </c>
      <c r="F603" s="52">
        <f>'3) Input geactiveerde inflatie'!F590</f>
        <v>2019</v>
      </c>
      <c r="G603" s="2"/>
      <c r="H603" s="54"/>
      <c r="I603" s="10">
        <f>IF(AND($F603&gt;I$10,$E603&gt;0),$D603/$E603,IF(I$10=$F603,$D603-SUM($G603:G603),0))</f>
        <v>0</v>
      </c>
      <c r="J603" s="10">
        <f>IF(AND($F603&gt;J$10,$E603&gt;0),$D603/$E603,IF(J$10=$F603,$D603-SUM($G603:I603),0))</f>
        <v>0</v>
      </c>
      <c r="K603" s="10">
        <f>IF(AND($F603&gt;K$10,$E603&gt;0),$D603/$E603,IF(K$10=$F603,$D603-SUM($G603:J603),0))</f>
        <v>0</v>
      </c>
      <c r="L603" s="10">
        <f>IF(AND($F603&gt;L$10,$E603&gt;0),$D603/$E603,IF(L$10=$F603,$D603-SUM($G603:K603),0))</f>
        <v>0</v>
      </c>
      <c r="M603" s="10">
        <f>IF(AND($F603&gt;M$10,$E603&gt;0),$D603/$E603,IF(M$10=$F603,$D603-SUM($G603:L603),0))</f>
        <v>0</v>
      </c>
      <c r="N603" s="2"/>
      <c r="O603" s="10">
        <f>I603*PRODUCT($O$17:O$17)</f>
        <v>0</v>
      </c>
      <c r="P603" s="10">
        <f>J603*PRODUCT($O$17:P$17)</f>
        <v>0</v>
      </c>
      <c r="Q603" s="10">
        <f>K603*PRODUCT($O$17:Q$17)</f>
        <v>0</v>
      </c>
      <c r="R603" s="10">
        <f>L603*PRODUCT($O$17:R$17)</f>
        <v>0</v>
      </c>
      <c r="S603" s="10">
        <f>M603*PRODUCT($O$17:S$17)</f>
        <v>0</v>
      </c>
      <c r="T603" s="2"/>
      <c r="U603" s="10">
        <f t="shared" si="59"/>
        <v>11704.084181964949</v>
      </c>
      <c r="V603" s="10">
        <f t="shared" ref="V603:Y618" si="61">U603*P$17-P603</f>
        <v>11809.420939602633</v>
      </c>
      <c r="W603" s="10">
        <f t="shared" si="61"/>
        <v>11915.705728059054</v>
      </c>
      <c r="X603" s="10">
        <f t="shared" si="61"/>
        <v>12022.947079611584</v>
      </c>
      <c r="Y603" s="10">
        <f t="shared" si="61"/>
        <v>12131.153603328086</v>
      </c>
    </row>
    <row r="604" spans="1:25" s="5" customFormat="1" x14ac:dyDescent="0.2">
      <c r="A604" s="2"/>
      <c r="B604" s="30">
        <f>'3) Input geactiveerde inflatie'!B591</f>
        <v>579</v>
      </c>
      <c r="C604" s="30">
        <f>'3) Input geactiveerde inflatie'!D591</f>
        <v>350701.15374967363</v>
      </c>
      <c r="D604" s="10">
        <f t="shared" si="60"/>
        <v>175350.57687483681</v>
      </c>
      <c r="E604" s="40">
        <f>'3) Input geactiveerde inflatie'!E591</f>
        <v>24.5</v>
      </c>
      <c r="F604" s="52">
        <f>'3) Input geactiveerde inflatie'!F591</f>
        <v>2046</v>
      </c>
      <c r="G604" s="2"/>
      <c r="H604" s="54"/>
      <c r="I604" s="10">
        <f>IF(AND($F604&gt;I$10,$E604&gt;0),$D604/$E604,IF(I$10=$F604,$D604-SUM($G604:G604),0))</f>
        <v>7157.1664030545635</v>
      </c>
      <c r="J604" s="10">
        <f>IF(AND($F604&gt;J$10,$E604&gt;0),$D604/$E604,IF(J$10=$F604,$D604-SUM($G604:I604),0))</f>
        <v>7157.1664030545635</v>
      </c>
      <c r="K604" s="10">
        <f>IF(AND($F604&gt;K$10,$E604&gt;0),$D604/$E604,IF(K$10=$F604,$D604-SUM($G604:J604),0))</f>
        <v>7157.1664030545635</v>
      </c>
      <c r="L604" s="10">
        <f>IF(AND($F604&gt;L$10,$E604&gt;0),$D604/$E604,IF(L$10=$F604,$D604-SUM($G604:K604),0))</f>
        <v>7157.1664030545635</v>
      </c>
      <c r="M604" s="10">
        <f>IF(AND($F604&gt;M$10,$E604&gt;0),$D604/$E604,IF(M$10=$F604,$D604-SUM($G604:L604),0))</f>
        <v>7157.1664030545635</v>
      </c>
      <c r="N604" s="2"/>
      <c r="O604" s="10">
        <f>I604*PRODUCT($O$17:O$17)</f>
        <v>7221.5809006820537</v>
      </c>
      <c r="P604" s="10">
        <f>J604*PRODUCT($O$17:P$17)</f>
        <v>7286.5751287881913</v>
      </c>
      <c r="Q604" s="10">
        <f>K604*PRODUCT($O$17:Q$17)</f>
        <v>7352.1543049472839</v>
      </c>
      <c r="R604" s="10">
        <f>L604*PRODUCT($O$17:R$17)</f>
        <v>7418.3236936918083</v>
      </c>
      <c r="S604" s="10">
        <f>M604*PRODUCT($O$17:S$17)</f>
        <v>7485.0886069350345</v>
      </c>
      <c r="T604" s="2"/>
      <c r="U604" s="10">
        <f t="shared" si="59"/>
        <v>169707.15116602828</v>
      </c>
      <c r="V604" s="10">
        <f t="shared" si="61"/>
        <v>163947.94039773435</v>
      </c>
      <c r="W604" s="10">
        <f t="shared" si="61"/>
        <v>158071.31755636664</v>
      </c>
      <c r="X604" s="10">
        <f t="shared" si="61"/>
        <v>152075.63572068213</v>
      </c>
      <c r="Y604" s="10">
        <f t="shared" si="61"/>
        <v>145959.22783523324</v>
      </c>
    </row>
    <row r="605" spans="1:25" s="5" customFormat="1" x14ac:dyDescent="0.2">
      <c r="A605" s="2"/>
      <c r="B605" s="30">
        <f>'3) Input geactiveerde inflatie'!B592</f>
        <v>580</v>
      </c>
      <c r="C605" s="30">
        <f>'3) Input geactiveerde inflatie'!D592</f>
        <v>195662.70724150527</v>
      </c>
      <c r="D605" s="10">
        <f t="shared" si="60"/>
        <v>97831.353620752634</v>
      </c>
      <c r="E605" s="40">
        <f>'3) Input geactiveerde inflatie'!E592</f>
        <v>19.5</v>
      </c>
      <c r="F605" s="52">
        <f>'3) Input geactiveerde inflatie'!F592</f>
        <v>2041</v>
      </c>
      <c r="G605" s="2"/>
      <c r="H605" s="54"/>
      <c r="I605" s="10">
        <f>IF(AND($F605&gt;I$10,$E605&gt;0),$D605/$E605,IF(I$10=$F605,$D605-SUM($G605:G605),0))</f>
        <v>5016.9924933719303</v>
      </c>
      <c r="J605" s="10">
        <f>IF(AND($F605&gt;J$10,$E605&gt;0),$D605/$E605,IF(J$10=$F605,$D605-SUM($G605:I605),0))</f>
        <v>5016.9924933719303</v>
      </c>
      <c r="K605" s="10">
        <f>IF(AND($F605&gt;K$10,$E605&gt;0),$D605/$E605,IF(K$10=$F605,$D605-SUM($G605:J605),0))</f>
        <v>5016.9924933719303</v>
      </c>
      <c r="L605" s="10">
        <f>IF(AND($F605&gt;L$10,$E605&gt;0),$D605/$E605,IF(L$10=$F605,$D605-SUM($G605:K605),0))</f>
        <v>5016.9924933719303</v>
      </c>
      <c r="M605" s="10">
        <f>IF(AND($F605&gt;M$10,$E605&gt;0),$D605/$E605,IF(M$10=$F605,$D605-SUM($G605:L605),0))</f>
        <v>5016.9924933719303</v>
      </c>
      <c r="N605" s="2"/>
      <c r="O605" s="10">
        <f>I605*PRODUCT($O$17:O$17)</f>
        <v>5062.1454258122776</v>
      </c>
      <c r="P605" s="10">
        <f>J605*PRODUCT($O$17:P$17)</f>
        <v>5107.704734644587</v>
      </c>
      <c r="Q605" s="10">
        <f>K605*PRODUCT($O$17:Q$17)</f>
        <v>5153.6740772563871</v>
      </c>
      <c r="R605" s="10">
        <f>L605*PRODUCT($O$17:R$17)</f>
        <v>5200.0571439516943</v>
      </c>
      <c r="S605" s="10">
        <f>M605*PRODUCT($O$17:S$17)</f>
        <v>5246.8576582472588</v>
      </c>
      <c r="T605" s="2"/>
      <c r="U605" s="10">
        <f t="shared" si="59"/>
        <v>93649.69037752712</v>
      </c>
      <c r="V605" s="10">
        <f t="shared" si="61"/>
        <v>89384.832856280264</v>
      </c>
      <c r="W605" s="10">
        <f t="shared" si="61"/>
        <v>85035.622274730384</v>
      </c>
      <c r="X605" s="10">
        <f t="shared" si="61"/>
        <v>80600.885731251255</v>
      </c>
      <c r="Y605" s="10">
        <f t="shared" si="61"/>
        <v>76079.436044585251</v>
      </c>
    </row>
    <row r="606" spans="1:25" s="5" customFormat="1" x14ac:dyDescent="0.2">
      <c r="A606" s="2"/>
      <c r="B606" s="30">
        <f>'3) Input geactiveerde inflatie'!B593</f>
        <v>581</v>
      </c>
      <c r="C606" s="30">
        <f>'3) Input geactiveerde inflatie'!D593</f>
        <v>1008945.7306371881</v>
      </c>
      <c r="D606" s="10">
        <f t="shared" si="60"/>
        <v>504472.86531859403</v>
      </c>
      <c r="E606" s="40">
        <f>'3) Input geactiveerde inflatie'!E593</f>
        <v>14.5</v>
      </c>
      <c r="F606" s="52">
        <f>'3) Input geactiveerde inflatie'!F593</f>
        <v>2036</v>
      </c>
      <c r="G606" s="2"/>
      <c r="H606" s="54"/>
      <c r="I606" s="10">
        <f>IF(AND($F606&gt;I$10,$E606&gt;0),$D606/$E606,IF(I$10=$F606,$D606-SUM($G606:G606),0))</f>
        <v>34791.232090937519</v>
      </c>
      <c r="J606" s="10">
        <f>IF(AND($F606&gt;J$10,$E606&gt;0),$D606/$E606,IF(J$10=$F606,$D606-SUM($G606:I606),0))</f>
        <v>34791.232090937519</v>
      </c>
      <c r="K606" s="10">
        <f>IF(AND($F606&gt;K$10,$E606&gt;0),$D606/$E606,IF(K$10=$F606,$D606-SUM($G606:J606),0))</f>
        <v>34791.232090937519</v>
      </c>
      <c r="L606" s="10">
        <f>IF(AND($F606&gt;L$10,$E606&gt;0),$D606/$E606,IF(L$10=$F606,$D606-SUM($G606:K606),0))</f>
        <v>34791.232090937519</v>
      </c>
      <c r="M606" s="10">
        <f>IF(AND($F606&gt;M$10,$E606&gt;0),$D606/$E606,IF(M$10=$F606,$D606-SUM($G606:L606),0))</f>
        <v>34791.232090937519</v>
      </c>
      <c r="N606" s="2"/>
      <c r="O606" s="10">
        <f>I606*PRODUCT($O$17:O$17)</f>
        <v>35104.353179755955</v>
      </c>
      <c r="P606" s="10">
        <f>J606*PRODUCT($O$17:P$17)</f>
        <v>35420.29235837375</v>
      </c>
      <c r="Q606" s="10">
        <f>K606*PRODUCT($O$17:Q$17)</f>
        <v>35739.07498959911</v>
      </c>
      <c r="R606" s="10">
        <f>L606*PRODUCT($O$17:R$17)</f>
        <v>36060.726664505499</v>
      </c>
      <c r="S606" s="10">
        <f>M606*PRODUCT($O$17:S$17)</f>
        <v>36385.273204486046</v>
      </c>
      <c r="T606" s="2"/>
      <c r="U606" s="10">
        <f t="shared" si="59"/>
        <v>473908.76792670536</v>
      </c>
      <c r="V606" s="10">
        <f t="shared" si="61"/>
        <v>442753.65447967191</v>
      </c>
      <c r="W606" s="10">
        <f t="shared" si="61"/>
        <v>410999.36238038982</v>
      </c>
      <c r="X606" s="10">
        <f t="shared" si="61"/>
        <v>378637.62997730781</v>
      </c>
      <c r="Y606" s="10">
        <f t="shared" si="61"/>
        <v>345660.09544261749</v>
      </c>
    </row>
    <row r="607" spans="1:25" s="5" customFormat="1" x14ac:dyDescent="0.2">
      <c r="A607" s="2"/>
      <c r="B607" s="30">
        <f>'3) Input geactiveerde inflatie'!B594</f>
        <v>582</v>
      </c>
      <c r="C607" s="30">
        <f>'3) Input geactiveerde inflatie'!D594</f>
        <v>246506.09339436051</v>
      </c>
      <c r="D607" s="10">
        <f t="shared" si="60"/>
        <v>123253.04669718025</v>
      </c>
      <c r="E607" s="40">
        <f>'3) Input geactiveerde inflatie'!E594</f>
        <v>9.5</v>
      </c>
      <c r="F607" s="52">
        <f>'3) Input geactiveerde inflatie'!F594</f>
        <v>2031</v>
      </c>
      <c r="G607" s="2"/>
      <c r="H607" s="54"/>
      <c r="I607" s="10">
        <f>IF(AND($F607&gt;I$10,$E607&gt;0),$D607/$E607,IF(I$10=$F607,$D607-SUM($G607:G607),0))</f>
        <v>12974.004915492658</v>
      </c>
      <c r="J607" s="10">
        <f>IF(AND($F607&gt;J$10,$E607&gt;0),$D607/$E607,IF(J$10=$F607,$D607-SUM($G607:I607),0))</f>
        <v>12974.004915492658</v>
      </c>
      <c r="K607" s="10">
        <f>IF(AND($F607&gt;K$10,$E607&gt;0),$D607/$E607,IF(K$10=$F607,$D607-SUM($G607:J607),0))</f>
        <v>12974.004915492658</v>
      </c>
      <c r="L607" s="10">
        <f>IF(AND($F607&gt;L$10,$E607&gt;0),$D607/$E607,IF(L$10=$F607,$D607-SUM($G607:K607),0))</f>
        <v>12974.004915492658</v>
      </c>
      <c r="M607" s="10">
        <f>IF(AND($F607&gt;M$10,$E607&gt;0),$D607/$E607,IF(M$10=$F607,$D607-SUM($G607:L607),0))</f>
        <v>12974.004915492658</v>
      </c>
      <c r="N607" s="2"/>
      <c r="O607" s="10">
        <f>I607*PRODUCT($O$17:O$17)</f>
        <v>13090.77095973209</v>
      </c>
      <c r="P607" s="10">
        <f>J607*PRODUCT($O$17:P$17)</f>
        <v>13208.587898369678</v>
      </c>
      <c r="Q607" s="10">
        <f>K607*PRODUCT($O$17:Q$17)</f>
        <v>13327.465189455002</v>
      </c>
      <c r="R607" s="10">
        <f>L607*PRODUCT($O$17:R$17)</f>
        <v>13447.412376160097</v>
      </c>
      <c r="S607" s="10">
        <f>M607*PRODUCT($O$17:S$17)</f>
        <v>13568.439087545536</v>
      </c>
      <c r="T607" s="2"/>
      <c r="U607" s="10">
        <f t="shared" si="59"/>
        <v>111271.55315772277</v>
      </c>
      <c r="V607" s="10">
        <f t="shared" si="61"/>
        <v>99064.40923777259</v>
      </c>
      <c r="W607" s="10">
        <f t="shared" si="61"/>
        <v>86628.523731457535</v>
      </c>
      <c r="X607" s="10">
        <f t="shared" si="61"/>
        <v>73960.768068880556</v>
      </c>
      <c r="Y607" s="10">
        <f t="shared" si="61"/>
        <v>61057.975893954943</v>
      </c>
    </row>
    <row r="608" spans="1:25" s="5" customFormat="1" x14ac:dyDescent="0.2">
      <c r="A608" s="2"/>
      <c r="B608" s="30">
        <f>'3) Input geactiveerde inflatie'!B595</f>
        <v>583</v>
      </c>
      <c r="C608" s="30">
        <f>'3) Input geactiveerde inflatie'!D595</f>
        <v>56438.460553707555</v>
      </c>
      <c r="D608" s="10">
        <f t="shared" si="60"/>
        <v>28219.230276853777</v>
      </c>
      <c r="E608" s="40">
        <f>'3) Input geactiveerde inflatie'!E595</f>
        <v>4.5</v>
      </c>
      <c r="F608" s="52">
        <f>'3) Input geactiveerde inflatie'!F595</f>
        <v>2026</v>
      </c>
      <c r="G608" s="2"/>
      <c r="H608" s="54"/>
      <c r="I608" s="10">
        <f>IF(AND($F608&gt;I$10,$E608&gt;0),$D608/$E608,IF(I$10=$F608,$D608-SUM($G608:G608),0))</f>
        <v>6270.9400615230616</v>
      </c>
      <c r="J608" s="10">
        <f>IF(AND($F608&gt;J$10,$E608&gt;0),$D608/$E608,IF(J$10=$F608,$D608-SUM($G608:I608),0))</f>
        <v>6270.9400615230616</v>
      </c>
      <c r="K608" s="10">
        <f>IF(AND($F608&gt;K$10,$E608&gt;0),$D608/$E608,IF(K$10=$F608,$D608-SUM($G608:J608),0))</f>
        <v>6270.9400615230616</v>
      </c>
      <c r="L608" s="10">
        <f>IF(AND($F608&gt;L$10,$E608&gt;0),$D608/$E608,IF(L$10=$F608,$D608-SUM($G608:K608),0))</f>
        <v>6270.9400615230616</v>
      </c>
      <c r="M608" s="10">
        <f>IF(AND($F608&gt;M$10,$E608&gt;0),$D608/$E608,IF(M$10=$F608,$D608-SUM($G608:L608),0))</f>
        <v>3135.4700307615312</v>
      </c>
      <c r="N608" s="2"/>
      <c r="O608" s="10">
        <f>I608*PRODUCT($O$17:O$17)</f>
        <v>6327.3785220767686</v>
      </c>
      <c r="P608" s="10">
        <f>J608*PRODUCT($O$17:P$17)</f>
        <v>6384.3249287754588</v>
      </c>
      <c r="Q608" s="10">
        <f>K608*PRODUCT($O$17:Q$17)</f>
        <v>6441.7838531344369</v>
      </c>
      <c r="R608" s="10">
        <f>L608*PRODUCT($O$17:R$17)</f>
        <v>6499.7599078126459</v>
      </c>
      <c r="S608" s="10">
        <f>M608*PRODUCT($O$17:S$17)</f>
        <v>3279.1288734914801</v>
      </c>
      <c r="T608" s="2"/>
      <c r="U608" s="10">
        <f t="shared" si="59"/>
        <v>22145.824827268691</v>
      </c>
      <c r="V608" s="10">
        <f t="shared" si="61"/>
        <v>15960.812321938647</v>
      </c>
      <c r="W608" s="10">
        <f t="shared" si="61"/>
        <v>9662.6757797016562</v>
      </c>
      <c r="X608" s="10">
        <f t="shared" si="61"/>
        <v>3249.8799539063239</v>
      </c>
      <c r="Y608" s="10">
        <f t="shared" si="61"/>
        <v>0</v>
      </c>
    </row>
    <row r="609" spans="1:25" s="5" customFormat="1" x14ac:dyDescent="0.2">
      <c r="A609" s="2"/>
      <c r="B609" s="30">
        <f>'3) Input geactiveerde inflatie'!B596</f>
        <v>584</v>
      </c>
      <c r="C609" s="30">
        <f>'3) Input geactiveerde inflatie'!D596</f>
        <v>-3.637978807091713E-10</v>
      </c>
      <c r="D609" s="10">
        <f t="shared" si="60"/>
        <v>-1.8189894035458565E-10</v>
      </c>
      <c r="E609" s="40">
        <f>'3) Input geactiveerde inflatie'!E596</f>
        <v>0</v>
      </c>
      <c r="F609" s="52">
        <f>'3) Input geactiveerde inflatie'!F596</f>
        <v>2021</v>
      </c>
      <c r="G609" s="2"/>
      <c r="H609" s="54"/>
      <c r="I609" s="10">
        <f>IF(AND($F609&gt;I$10,$E609&gt;0),$D609/$E609,IF(I$10=$F609,$D609-SUM($G609:G609),0))</f>
        <v>0</v>
      </c>
      <c r="J609" s="10">
        <f>IF(AND($F609&gt;J$10,$E609&gt;0),$D609/$E609,IF(J$10=$F609,$D609-SUM($G609:I609),0))</f>
        <v>0</v>
      </c>
      <c r="K609" s="10">
        <f>IF(AND($F609&gt;K$10,$E609&gt;0),$D609/$E609,IF(K$10=$F609,$D609-SUM($G609:J609),0))</f>
        <v>0</v>
      </c>
      <c r="L609" s="10">
        <f>IF(AND($F609&gt;L$10,$E609&gt;0),$D609/$E609,IF(L$10=$F609,$D609-SUM($G609:K609),0))</f>
        <v>0</v>
      </c>
      <c r="M609" s="10">
        <f>IF(AND($F609&gt;M$10,$E609&gt;0),$D609/$E609,IF(M$10=$F609,$D609-SUM($G609:L609),0))</f>
        <v>0</v>
      </c>
      <c r="N609" s="2"/>
      <c r="O609" s="10">
        <f>I609*PRODUCT($O$17:O$17)</f>
        <v>0</v>
      </c>
      <c r="P609" s="10">
        <f>J609*PRODUCT($O$17:P$17)</f>
        <v>0</v>
      </c>
      <c r="Q609" s="10">
        <f>K609*PRODUCT($O$17:Q$17)</f>
        <v>0</v>
      </c>
      <c r="R609" s="10">
        <f>L609*PRODUCT($O$17:R$17)</f>
        <v>0</v>
      </c>
      <c r="S609" s="10">
        <f>M609*PRODUCT($O$17:S$17)</f>
        <v>0</v>
      </c>
      <c r="T609" s="2"/>
      <c r="U609" s="10">
        <f t="shared" si="59"/>
        <v>-1.835360308177769E-10</v>
      </c>
      <c r="V609" s="10">
        <f t="shared" si="61"/>
        <v>-1.8518785509513688E-10</v>
      </c>
      <c r="W609" s="10">
        <f t="shared" si="61"/>
        <v>-1.868545457909931E-10</v>
      </c>
      <c r="X609" s="10">
        <f t="shared" si="61"/>
        <v>-1.8853623670311203E-10</v>
      </c>
      <c r="Y609" s="10">
        <f t="shared" si="61"/>
        <v>-1.9023306283344001E-10</v>
      </c>
    </row>
    <row r="610" spans="1:25" s="5" customFormat="1" x14ac:dyDescent="0.2">
      <c r="A610" s="2"/>
      <c r="B610" s="30">
        <f>'3) Input geactiveerde inflatie'!B597</f>
        <v>585</v>
      </c>
      <c r="C610" s="30">
        <f>'3) Input geactiveerde inflatie'!D597</f>
        <v>1.116806788128745E-10</v>
      </c>
      <c r="D610" s="10">
        <f t="shared" si="60"/>
        <v>5.5840339406437249E-11</v>
      </c>
      <c r="E610" s="40">
        <f>'3) Input geactiveerde inflatie'!E597</f>
        <v>0</v>
      </c>
      <c r="F610" s="52">
        <f>'3) Input geactiveerde inflatie'!F597</f>
        <v>2016</v>
      </c>
      <c r="G610" s="2"/>
      <c r="H610" s="54"/>
      <c r="I610" s="10">
        <f>IF(AND($F610&gt;I$10,$E610&gt;0),$D610/$E610,IF(I$10=$F610,$D610-SUM($G610:G610),0))</f>
        <v>0</v>
      </c>
      <c r="J610" s="10">
        <f>IF(AND($F610&gt;J$10,$E610&gt;0),$D610/$E610,IF(J$10=$F610,$D610-SUM($G610:I610),0))</f>
        <v>0</v>
      </c>
      <c r="K610" s="10">
        <f>IF(AND($F610&gt;K$10,$E610&gt;0),$D610/$E610,IF(K$10=$F610,$D610-SUM($G610:J610),0))</f>
        <v>0</v>
      </c>
      <c r="L610" s="10">
        <f>IF(AND($F610&gt;L$10,$E610&gt;0),$D610/$E610,IF(L$10=$F610,$D610-SUM($G610:K610),0))</f>
        <v>0</v>
      </c>
      <c r="M610" s="10">
        <f>IF(AND($F610&gt;M$10,$E610&gt;0),$D610/$E610,IF(M$10=$F610,$D610-SUM($G610:L610),0))</f>
        <v>0</v>
      </c>
      <c r="N610" s="2"/>
      <c r="O610" s="10">
        <f>I610*PRODUCT($O$17:O$17)</f>
        <v>0</v>
      </c>
      <c r="P610" s="10">
        <f>J610*PRODUCT($O$17:P$17)</f>
        <v>0</v>
      </c>
      <c r="Q610" s="10">
        <f>K610*PRODUCT($O$17:Q$17)</f>
        <v>0</v>
      </c>
      <c r="R610" s="10">
        <f>L610*PRODUCT($O$17:R$17)</f>
        <v>0</v>
      </c>
      <c r="S610" s="10">
        <f>M610*PRODUCT($O$17:S$17)</f>
        <v>0</v>
      </c>
      <c r="T610" s="2"/>
      <c r="U610" s="10">
        <f t="shared" si="59"/>
        <v>5.6342902461095177E-11</v>
      </c>
      <c r="V610" s="10">
        <f t="shared" si="61"/>
        <v>5.6849988583245026E-11</v>
      </c>
      <c r="W610" s="10">
        <f t="shared" si="61"/>
        <v>5.7361638480494224E-11</v>
      </c>
      <c r="X610" s="10">
        <f t="shared" si="61"/>
        <v>5.7877893226818666E-11</v>
      </c>
      <c r="Y610" s="10">
        <f t="shared" si="61"/>
        <v>5.8398794265860025E-11</v>
      </c>
    </row>
    <row r="611" spans="1:25" s="5" customFormat="1" x14ac:dyDescent="0.2">
      <c r="A611" s="2"/>
      <c r="B611" s="30">
        <f>'3) Input geactiveerde inflatie'!B598</f>
        <v>586</v>
      </c>
      <c r="C611" s="30">
        <f>'3) Input geactiveerde inflatie'!D598</f>
        <v>1521253.0301339766</v>
      </c>
      <c r="D611" s="10">
        <f t="shared" si="60"/>
        <v>760626.5150669883</v>
      </c>
      <c r="E611" s="40">
        <f>'3) Input geactiveerde inflatie'!E598</f>
        <v>1.7039087285122605</v>
      </c>
      <c r="F611" s="52">
        <f>'3) Input geactiveerde inflatie'!F598</f>
        <v>2023</v>
      </c>
      <c r="G611" s="2"/>
      <c r="H611" s="54"/>
      <c r="I611" s="10">
        <f>IF(AND($F611&gt;I$10,$E611&gt;0),$D611/$E611,IF(I$10=$F611,$D611-SUM($G611:G611),0))</f>
        <v>446400.97344364016</v>
      </c>
      <c r="J611" s="10">
        <f>IF(AND($F611&gt;J$10,$E611&gt;0),$D611/$E611,IF(J$10=$F611,$D611-SUM($G611:I611),0))</f>
        <v>314225.54162334814</v>
      </c>
      <c r="K611" s="10">
        <f>IF(AND($F611&gt;K$10,$E611&gt;0),$D611/$E611,IF(K$10=$F611,$D611-SUM($G611:J611),0))</f>
        <v>0</v>
      </c>
      <c r="L611" s="10">
        <f>IF(AND($F611&gt;L$10,$E611&gt;0),$D611/$E611,IF(L$10=$F611,$D611-SUM($G611:K611),0))</f>
        <v>0</v>
      </c>
      <c r="M611" s="10">
        <f>IF(AND($F611&gt;M$10,$E611&gt;0),$D611/$E611,IF(M$10=$F611,$D611-SUM($G611:L611),0))</f>
        <v>0</v>
      </c>
      <c r="N611" s="2"/>
      <c r="O611" s="10">
        <f>I611*PRODUCT($O$17:O$17)</f>
        <v>450418.58220463287</v>
      </c>
      <c r="P611" s="10">
        <f>J611*PRODUCT($O$17:P$17)</f>
        <v>319907.05364143982</v>
      </c>
      <c r="Q611" s="10">
        <f>K611*PRODUCT($O$17:Q$17)</f>
        <v>0</v>
      </c>
      <c r="R611" s="10">
        <f>L611*PRODUCT($O$17:R$17)</f>
        <v>0</v>
      </c>
      <c r="S611" s="10">
        <f>M611*PRODUCT($O$17:S$17)</f>
        <v>0</v>
      </c>
      <c r="T611" s="2"/>
      <c r="U611" s="10">
        <f t="shared" si="59"/>
        <v>317053.57149795821</v>
      </c>
      <c r="V611" s="10">
        <f t="shared" si="61"/>
        <v>0</v>
      </c>
      <c r="W611" s="10">
        <f t="shared" si="61"/>
        <v>0</v>
      </c>
      <c r="X611" s="10">
        <f t="shared" si="61"/>
        <v>0</v>
      </c>
      <c r="Y611" s="10">
        <f t="shared" si="61"/>
        <v>0</v>
      </c>
    </row>
    <row r="612" spans="1:25" s="5" customFormat="1" x14ac:dyDescent="0.2">
      <c r="A612" s="2"/>
      <c r="B612" s="30">
        <f>'3) Input geactiveerde inflatie'!B599</f>
        <v>587</v>
      </c>
      <c r="C612" s="30">
        <f>'3) Input geactiveerde inflatie'!D599</f>
        <v>4.9036225678920548E-2</v>
      </c>
      <c r="D612" s="10">
        <f t="shared" si="60"/>
        <v>2.4518112839460274E-2</v>
      </c>
      <c r="E612" s="40">
        <f>'3) Input geactiveerde inflatie'!E599</f>
        <v>0</v>
      </c>
      <c r="F612" s="52">
        <f>'3) Input geactiveerde inflatie'!F599</f>
        <v>2010</v>
      </c>
      <c r="G612" s="2"/>
      <c r="H612" s="54"/>
      <c r="I612" s="10">
        <f>IF(AND($F612&gt;I$10,$E612&gt;0),$D612/$E612,IF(I$10=$F612,$D612-SUM($G612:G612),0))</f>
        <v>0</v>
      </c>
      <c r="J612" s="10">
        <f>IF(AND($F612&gt;J$10,$E612&gt;0),$D612/$E612,IF(J$10=$F612,$D612-SUM($G612:I612),0))</f>
        <v>0</v>
      </c>
      <c r="K612" s="10">
        <f>IF(AND($F612&gt;K$10,$E612&gt;0),$D612/$E612,IF(K$10=$F612,$D612-SUM($G612:J612),0))</f>
        <v>0</v>
      </c>
      <c r="L612" s="10">
        <f>IF(AND($F612&gt;L$10,$E612&gt;0),$D612/$E612,IF(L$10=$F612,$D612-SUM($G612:K612),0))</f>
        <v>0</v>
      </c>
      <c r="M612" s="10">
        <f>IF(AND($F612&gt;M$10,$E612&gt;0),$D612/$E612,IF(M$10=$F612,$D612-SUM($G612:L612),0))</f>
        <v>0</v>
      </c>
      <c r="N612" s="2"/>
      <c r="O612" s="10">
        <f>I612*PRODUCT($O$17:O$17)</f>
        <v>0</v>
      </c>
      <c r="P612" s="10">
        <f>J612*PRODUCT($O$17:P$17)</f>
        <v>0</v>
      </c>
      <c r="Q612" s="10">
        <f>K612*PRODUCT($O$17:Q$17)</f>
        <v>0</v>
      </c>
      <c r="R612" s="10">
        <f>L612*PRODUCT($O$17:R$17)</f>
        <v>0</v>
      </c>
      <c r="S612" s="10">
        <f>M612*PRODUCT($O$17:S$17)</f>
        <v>0</v>
      </c>
      <c r="T612" s="2"/>
      <c r="U612" s="10">
        <f t="shared" si="59"/>
        <v>2.4738775855015414E-2</v>
      </c>
      <c r="V612" s="10">
        <f t="shared" si="61"/>
        <v>2.496142483771055E-2</v>
      </c>
      <c r="W612" s="10">
        <f t="shared" si="61"/>
        <v>2.5186077661249941E-2</v>
      </c>
      <c r="X612" s="10">
        <f t="shared" si="61"/>
        <v>2.5412752360201189E-2</v>
      </c>
      <c r="Y612" s="10">
        <f t="shared" si="61"/>
        <v>2.5641467131442996E-2</v>
      </c>
    </row>
    <row r="613" spans="1:25" s="5" customFormat="1" x14ac:dyDescent="0.2">
      <c r="A613" s="2"/>
      <c r="B613" s="30">
        <f>'3) Input geactiveerde inflatie'!B600</f>
        <v>588</v>
      </c>
      <c r="C613" s="30">
        <f>'3) Input geactiveerde inflatie'!D600</f>
        <v>728866.19122923445</v>
      </c>
      <c r="D613" s="10">
        <f t="shared" si="60"/>
        <v>364433.09561461722</v>
      </c>
      <c r="E613" s="40">
        <f>'3) Input geactiveerde inflatie'!E600</f>
        <v>29.5</v>
      </c>
      <c r="F613" s="52">
        <f>'3) Input geactiveerde inflatie'!F600</f>
        <v>2051</v>
      </c>
      <c r="G613" s="2"/>
      <c r="H613" s="54"/>
      <c r="I613" s="10">
        <f>IF(AND($F613&gt;I$10,$E613&gt;0),$D613/$E613,IF(I$10=$F613,$D613-SUM($G613:G613),0))</f>
        <v>12353.664258122617</v>
      </c>
      <c r="J613" s="10">
        <f>IF(AND($F613&gt;J$10,$E613&gt;0),$D613/$E613,IF(J$10=$F613,$D613-SUM($G613:I613),0))</f>
        <v>12353.664258122617</v>
      </c>
      <c r="K613" s="10">
        <f>IF(AND($F613&gt;K$10,$E613&gt;0),$D613/$E613,IF(K$10=$F613,$D613-SUM($G613:J613),0))</f>
        <v>12353.664258122617</v>
      </c>
      <c r="L613" s="10">
        <f>IF(AND($F613&gt;L$10,$E613&gt;0),$D613/$E613,IF(L$10=$F613,$D613-SUM($G613:K613),0))</f>
        <v>12353.664258122617</v>
      </c>
      <c r="M613" s="10">
        <f>IF(AND($F613&gt;M$10,$E613&gt;0),$D613/$E613,IF(M$10=$F613,$D613-SUM($G613:L613),0))</f>
        <v>12353.664258122617</v>
      </c>
      <c r="N613" s="2"/>
      <c r="O613" s="10">
        <f>I613*PRODUCT($O$17:O$17)</f>
        <v>12464.847236445719</v>
      </c>
      <c r="P613" s="10">
        <f>J613*PRODUCT($O$17:P$17)</f>
        <v>12577.030861573729</v>
      </c>
      <c r="Q613" s="10">
        <f>K613*PRODUCT($O$17:Q$17)</f>
        <v>12690.224139327891</v>
      </c>
      <c r="R613" s="10">
        <f>L613*PRODUCT($O$17:R$17)</f>
        <v>12804.43615658184</v>
      </c>
      <c r="S613" s="10">
        <f>M613*PRODUCT($O$17:S$17)</f>
        <v>12919.676081991076</v>
      </c>
      <c r="T613" s="2"/>
      <c r="U613" s="10">
        <f t="shared" si="59"/>
        <v>355248.14623870305</v>
      </c>
      <c r="V613" s="10">
        <f t="shared" si="61"/>
        <v>345868.34869327763</v>
      </c>
      <c r="W613" s="10">
        <f t="shared" si="61"/>
        <v>336290.93969218922</v>
      </c>
      <c r="X613" s="10">
        <f t="shared" si="61"/>
        <v>326513.12199283706</v>
      </c>
      <c r="Y613" s="10">
        <f t="shared" si="61"/>
        <v>316532.06400878151</v>
      </c>
    </row>
    <row r="614" spans="1:25" s="5" customFormat="1" x14ac:dyDescent="0.2">
      <c r="A614" s="2"/>
      <c r="B614" s="30">
        <f>'3) Input geactiveerde inflatie'!B601</f>
        <v>589</v>
      </c>
      <c r="C614" s="30">
        <f>'3) Input geactiveerde inflatie'!D601</f>
        <v>296583.28698020673</v>
      </c>
      <c r="D614" s="10">
        <f t="shared" si="60"/>
        <v>148291.64349010336</v>
      </c>
      <c r="E614" s="40">
        <f>'3) Input geactiveerde inflatie'!E601</f>
        <v>19.5</v>
      </c>
      <c r="F614" s="52">
        <f>'3) Input geactiveerde inflatie'!F601</f>
        <v>2041</v>
      </c>
      <c r="G614" s="2"/>
      <c r="H614" s="54"/>
      <c r="I614" s="10">
        <f>IF(AND($F614&gt;I$10,$E614&gt;0),$D614/$E614,IF(I$10=$F614,$D614-SUM($G614:G614),0))</f>
        <v>7604.6996661591465</v>
      </c>
      <c r="J614" s="10">
        <f>IF(AND($F614&gt;J$10,$E614&gt;0),$D614/$E614,IF(J$10=$F614,$D614-SUM($G614:I614),0))</f>
        <v>7604.6996661591465</v>
      </c>
      <c r="K614" s="10">
        <f>IF(AND($F614&gt;K$10,$E614&gt;0),$D614/$E614,IF(K$10=$F614,$D614-SUM($G614:J614),0))</f>
        <v>7604.6996661591465</v>
      </c>
      <c r="L614" s="10">
        <f>IF(AND($F614&gt;L$10,$E614&gt;0),$D614/$E614,IF(L$10=$F614,$D614-SUM($G614:K614),0))</f>
        <v>7604.6996661591465</v>
      </c>
      <c r="M614" s="10">
        <f>IF(AND($F614&gt;M$10,$E614&gt;0),$D614/$E614,IF(M$10=$F614,$D614-SUM($G614:L614),0))</f>
        <v>7604.6996661591465</v>
      </c>
      <c r="N614" s="2"/>
      <c r="O614" s="10">
        <f>I614*PRODUCT($O$17:O$17)</f>
        <v>7673.1419631545778</v>
      </c>
      <c r="P614" s="10">
        <f>J614*PRODUCT($O$17:P$17)</f>
        <v>7742.2002408229682</v>
      </c>
      <c r="Q614" s="10">
        <f>K614*PRODUCT($O$17:Q$17)</f>
        <v>7811.880042990374</v>
      </c>
      <c r="R614" s="10">
        <f>L614*PRODUCT($O$17:R$17)</f>
        <v>7882.1869633772858</v>
      </c>
      <c r="S614" s="10">
        <f>M614*PRODUCT($O$17:S$17)</f>
        <v>7953.1266460476809</v>
      </c>
      <c r="T614" s="2"/>
      <c r="U614" s="10">
        <f t="shared" si="59"/>
        <v>141953.12631835972</v>
      </c>
      <c r="V614" s="10">
        <f t="shared" si="61"/>
        <v>135488.50421440197</v>
      </c>
      <c r="W614" s="10">
        <f t="shared" si="61"/>
        <v>128896.02070934119</v>
      </c>
      <c r="X614" s="10">
        <f t="shared" si="61"/>
        <v>122173.89793234796</v>
      </c>
      <c r="Y614" s="10">
        <f t="shared" si="61"/>
        <v>115320.3363676914</v>
      </c>
    </row>
    <row r="615" spans="1:25" s="5" customFormat="1" x14ac:dyDescent="0.2">
      <c r="A615" s="2"/>
      <c r="B615" s="30">
        <f>'3) Input geactiveerde inflatie'!B602</f>
        <v>590</v>
      </c>
      <c r="C615" s="30">
        <f>'3) Input geactiveerde inflatie'!D602</f>
        <v>3178.0834036935776</v>
      </c>
      <c r="D615" s="10">
        <f t="shared" si="60"/>
        <v>1589.0417018467888</v>
      </c>
      <c r="E615" s="40">
        <f>'3) Input geactiveerde inflatie'!E602</f>
        <v>0</v>
      </c>
      <c r="F615" s="52">
        <f>'3) Input geactiveerde inflatie'!F602</f>
        <v>2011</v>
      </c>
      <c r="G615" s="2"/>
      <c r="H615" s="54"/>
      <c r="I615" s="10">
        <f>IF(AND($F615&gt;I$10,$E615&gt;0),$D615/$E615,IF(I$10=$F615,$D615-SUM($G615:G615),0))</f>
        <v>0</v>
      </c>
      <c r="J615" s="10">
        <f>IF(AND($F615&gt;J$10,$E615&gt;0),$D615/$E615,IF(J$10=$F615,$D615-SUM($G615:I615),0))</f>
        <v>0</v>
      </c>
      <c r="K615" s="10">
        <f>IF(AND($F615&gt;K$10,$E615&gt;0),$D615/$E615,IF(K$10=$F615,$D615-SUM($G615:J615),0))</f>
        <v>0</v>
      </c>
      <c r="L615" s="10">
        <f>IF(AND($F615&gt;L$10,$E615&gt;0),$D615/$E615,IF(L$10=$F615,$D615-SUM($G615:K615),0))</f>
        <v>0</v>
      </c>
      <c r="M615" s="10">
        <f>IF(AND($F615&gt;M$10,$E615&gt;0),$D615/$E615,IF(M$10=$F615,$D615-SUM($G615:L615),0))</f>
        <v>0</v>
      </c>
      <c r="N615" s="2"/>
      <c r="O615" s="10">
        <f>I615*PRODUCT($O$17:O$17)</f>
        <v>0</v>
      </c>
      <c r="P615" s="10">
        <f>J615*PRODUCT($O$17:P$17)</f>
        <v>0</v>
      </c>
      <c r="Q615" s="10">
        <f>K615*PRODUCT($O$17:Q$17)</f>
        <v>0</v>
      </c>
      <c r="R615" s="10">
        <f>L615*PRODUCT($O$17:R$17)</f>
        <v>0</v>
      </c>
      <c r="S615" s="10">
        <f>M615*PRODUCT($O$17:S$17)</f>
        <v>0</v>
      </c>
      <c r="T615" s="2"/>
      <c r="U615" s="10">
        <f t="shared" si="59"/>
        <v>1603.3430771634098</v>
      </c>
      <c r="V615" s="10">
        <f t="shared" si="61"/>
        <v>1617.7731648578804</v>
      </c>
      <c r="W615" s="10">
        <f t="shared" si="61"/>
        <v>1632.3331233416011</v>
      </c>
      <c r="X615" s="10">
        <f t="shared" si="61"/>
        <v>1647.0241214516752</v>
      </c>
      <c r="Y615" s="10">
        <f t="shared" si="61"/>
        <v>1661.8473385447401</v>
      </c>
    </row>
    <row r="616" spans="1:25" s="5" customFormat="1" x14ac:dyDescent="0.2">
      <c r="A616" s="2"/>
      <c r="B616" s="30">
        <f>'3) Input geactiveerde inflatie'!B603</f>
        <v>591</v>
      </c>
      <c r="C616" s="30">
        <f>'3) Input geactiveerde inflatie'!D603</f>
        <v>538042.19090686622</v>
      </c>
      <c r="D616" s="10">
        <f t="shared" si="60"/>
        <v>269021.09545343311</v>
      </c>
      <c r="E616" s="40">
        <f>'3) Input geactiveerde inflatie'!E603</f>
        <v>30.5</v>
      </c>
      <c r="F616" s="52">
        <f>'3) Input geactiveerde inflatie'!F603</f>
        <v>2052</v>
      </c>
      <c r="G616" s="2"/>
      <c r="H616" s="54"/>
      <c r="I616" s="10">
        <f>IF(AND($F616&gt;I$10,$E616&gt;0),$D616/$E616,IF(I$10=$F616,$D616-SUM($G616:G616),0))</f>
        <v>8820.3637853584623</v>
      </c>
      <c r="J616" s="10">
        <f>IF(AND($F616&gt;J$10,$E616&gt;0),$D616/$E616,IF(J$10=$F616,$D616-SUM($G616:I616),0))</f>
        <v>8820.3637853584623</v>
      </c>
      <c r="K616" s="10">
        <f>IF(AND($F616&gt;K$10,$E616&gt;0),$D616/$E616,IF(K$10=$F616,$D616-SUM($G616:J616),0))</f>
        <v>8820.3637853584623</v>
      </c>
      <c r="L616" s="10">
        <f>IF(AND($F616&gt;L$10,$E616&gt;0),$D616/$E616,IF(L$10=$F616,$D616-SUM($G616:K616),0))</f>
        <v>8820.3637853584623</v>
      </c>
      <c r="M616" s="10">
        <f>IF(AND($F616&gt;M$10,$E616&gt;0),$D616/$E616,IF(M$10=$F616,$D616-SUM($G616:L616),0))</f>
        <v>8820.3637853584623</v>
      </c>
      <c r="N616" s="2"/>
      <c r="O616" s="10">
        <f>I616*PRODUCT($O$17:O$17)</f>
        <v>8899.747059426687</v>
      </c>
      <c r="P616" s="10">
        <f>J616*PRODUCT($O$17:P$17)</f>
        <v>8979.844782961527</v>
      </c>
      <c r="Q616" s="10">
        <f>K616*PRODUCT($O$17:Q$17)</f>
        <v>9060.6633860081783</v>
      </c>
      <c r="R616" s="10">
        <f>L616*PRODUCT($O$17:R$17)</f>
        <v>9142.2093564822517</v>
      </c>
      <c r="S616" s="10">
        <f>M616*PRODUCT($O$17:S$17)</f>
        <v>9224.489240690591</v>
      </c>
      <c r="T616" s="2"/>
      <c r="U616" s="10">
        <f t="shared" si="59"/>
        <v>262542.53825308732</v>
      </c>
      <c r="V616" s="10">
        <f t="shared" si="61"/>
        <v>255925.57631440356</v>
      </c>
      <c r="W616" s="10">
        <f t="shared" si="61"/>
        <v>249168.24311522499</v>
      </c>
      <c r="X616" s="10">
        <f t="shared" si="61"/>
        <v>242268.54794677973</v>
      </c>
      <c r="Y616" s="10">
        <f t="shared" si="61"/>
        <v>235224.47563761013</v>
      </c>
    </row>
    <row r="617" spans="1:25" s="5" customFormat="1" x14ac:dyDescent="0.2">
      <c r="A617" s="2"/>
      <c r="B617" s="30">
        <f>'3) Input geactiveerde inflatie'!B604</f>
        <v>592</v>
      </c>
      <c r="C617" s="30">
        <f>'3) Input geactiveerde inflatie'!D604</f>
        <v>196991.72792739957</v>
      </c>
      <c r="D617" s="10">
        <f t="shared" si="60"/>
        <v>98495.863963699783</v>
      </c>
      <c r="E617" s="40">
        <f>'3) Input geactiveerde inflatie'!E604</f>
        <v>20.5</v>
      </c>
      <c r="F617" s="52">
        <f>'3) Input geactiveerde inflatie'!F604</f>
        <v>2042</v>
      </c>
      <c r="G617" s="2"/>
      <c r="H617" s="54"/>
      <c r="I617" s="10">
        <f>IF(AND($F617&gt;I$10,$E617&gt;0),$D617/$E617,IF(I$10=$F617,$D617-SUM($G617:G617),0))</f>
        <v>4804.6762909121844</v>
      </c>
      <c r="J617" s="10">
        <f>IF(AND($F617&gt;J$10,$E617&gt;0),$D617/$E617,IF(J$10=$F617,$D617-SUM($G617:I617),0))</f>
        <v>4804.6762909121844</v>
      </c>
      <c r="K617" s="10">
        <f>IF(AND($F617&gt;K$10,$E617&gt;0),$D617/$E617,IF(K$10=$F617,$D617-SUM($G617:J617),0))</f>
        <v>4804.6762909121844</v>
      </c>
      <c r="L617" s="10">
        <f>IF(AND($F617&gt;L$10,$E617&gt;0),$D617/$E617,IF(L$10=$F617,$D617-SUM($G617:K617),0))</f>
        <v>4804.6762909121844</v>
      </c>
      <c r="M617" s="10">
        <f>IF(AND($F617&gt;M$10,$E617&gt;0),$D617/$E617,IF(M$10=$F617,$D617-SUM($G617:L617),0))</f>
        <v>4804.6762909121844</v>
      </c>
      <c r="N617" s="2"/>
      <c r="O617" s="10">
        <f>I617*PRODUCT($O$17:O$17)</f>
        <v>4847.9183775303936</v>
      </c>
      <c r="P617" s="10">
        <f>J617*PRODUCT($O$17:P$17)</f>
        <v>4891.5496429281666</v>
      </c>
      <c r="Q617" s="10">
        <f>K617*PRODUCT($O$17:Q$17)</f>
        <v>4935.5735897145196</v>
      </c>
      <c r="R617" s="10">
        <f>L617*PRODUCT($O$17:R$17)</f>
        <v>4979.9937520219491</v>
      </c>
      <c r="S617" s="10">
        <f>M617*PRODUCT($O$17:S$17)</f>
        <v>5024.8136957901461</v>
      </c>
      <c r="T617" s="2"/>
      <c r="U617" s="10">
        <f t="shared" si="59"/>
        <v>94534.408361842667</v>
      </c>
      <c r="V617" s="10">
        <f t="shared" si="61"/>
        <v>90493.66839417108</v>
      </c>
      <c r="W617" s="10">
        <f t="shared" si="61"/>
        <v>86372.537820004087</v>
      </c>
      <c r="X617" s="10">
        <f t="shared" si="61"/>
        <v>82169.896908362163</v>
      </c>
      <c r="Y617" s="10">
        <f t="shared" si="61"/>
        <v>77884.612284747272</v>
      </c>
    </row>
    <row r="618" spans="1:25" s="5" customFormat="1" x14ac:dyDescent="0.2">
      <c r="A618" s="2"/>
      <c r="B618" s="30">
        <f>'3) Input geactiveerde inflatie'!B605</f>
        <v>593</v>
      </c>
      <c r="C618" s="30">
        <f>'3) Input geactiveerde inflatie'!D605</f>
        <v>5053.6340903283563</v>
      </c>
      <c r="D618" s="10">
        <f t="shared" si="60"/>
        <v>2526.8170451641781</v>
      </c>
      <c r="E618" s="40">
        <f>'3) Input geactiveerde inflatie'!E605</f>
        <v>0</v>
      </c>
      <c r="F618" s="52">
        <f>'3) Input geactiveerde inflatie'!F605</f>
        <v>2011</v>
      </c>
      <c r="G618" s="2"/>
      <c r="H618" s="54"/>
      <c r="I618" s="10">
        <f>IF(AND($F618&gt;I$10,$E618&gt;0),$D618/$E618,IF(I$10=$F618,$D618-SUM($G618:G618),0))</f>
        <v>0</v>
      </c>
      <c r="J618" s="10">
        <f>IF(AND($F618&gt;J$10,$E618&gt;0),$D618/$E618,IF(J$10=$F618,$D618-SUM($G618:I618),0))</f>
        <v>0</v>
      </c>
      <c r="K618" s="10">
        <f>IF(AND($F618&gt;K$10,$E618&gt;0),$D618/$E618,IF(K$10=$F618,$D618-SUM($G618:J618),0))</f>
        <v>0</v>
      </c>
      <c r="L618" s="10">
        <f>IF(AND($F618&gt;L$10,$E618&gt;0),$D618/$E618,IF(L$10=$F618,$D618-SUM($G618:K618),0))</f>
        <v>0</v>
      </c>
      <c r="M618" s="10">
        <f>IF(AND($F618&gt;M$10,$E618&gt;0),$D618/$E618,IF(M$10=$F618,$D618-SUM($G618:L618),0))</f>
        <v>0</v>
      </c>
      <c r="N618" s="2"/>
      <c r="O618" s="10">
        <f>I618*PRODUCT($O$17:O$17)</f>
        <v>0</v>
      </c>
      <c r="P618" s="10">
        <f>J618*PRODUCT($O$17:P$17)</f>
        <v>0</v>
      </c>
      <c r="Q618" s="10">
        <f>K618*PRODUCT($O$17:Q$17)</f>
        <v>0</v>
      </c>
      <c r="R618" s="10">
        <f>L618*PRODUCT($O$17:R$17)</f>
        <v>0</v>
      </c>
      <c r="S618" s="10">
        <f>M618*PRODUCT($O$17:S$17)</f>
        <v>0</v>
      </c>
      <c r="T618" s="2"/>
      <c r="U618" s="10">
        <f t="shared" si="59"/>
        <v>2549.5583985706553</v>
      </c>
      <c r="V618" s="10">
        <f t="shared" si="61"/>
        <v>2572.5044241577907</v>
      </c>
      <c r="W618" s="10">
        <f t="shared" si="61"/>
        <v>2595.6569639752106</v>
      </c>
      <c r="X618" s="10">
        <f t="shared" si="61"/>
        <v>2619.0178766509871</v>
      </c>
      <c r="Y618" s="10">
        <f t="shared" si="61"/>
        <v>2642.5890375408458</v>
      </c>
    </row>
    <row r="619" spans="1:25" s="5" customFormat="1" x14ac:dyDescent="0.2">
      <c r="A619" s="2"/>
      <c r="B619" s="30">
        <f>'3) Input geactiveerde inflatie'!B606</f>
        <v>594</v>
      </c>
      <c r="C619" s="30">
        <f>'3) Input geactiveerde inflatie'!D606</f>
        <v>268159.21315487975</v>
      </c>
      <c r="D619" s="10">
        <f t="shared" si="60"/>
        <v>134079.60657743987</v>
      </c>
      <c r="E619" s="40">
        <f>'3) Input geactiveerde inflatie'!E606</f>
        <v>31.5</v>
      </c>
      <c r="F619" s="52">
        <f>'3) Input geactiveerde inflatie'!F606</f>
        <v>2053</v>
      </c>
      <c r="G619" s="2"/>
      <c r="H619" s="54"/>
      <c r="I619" s="10">
        <f>IF(AND($F619&gt;I$10,$E619&gt;0),$D619/$E619,IF(I$10=$F619,$D619-SUM($G619:G619),0))</f>
        <v>4256.4954469028535</v>
      </c>
      <c r="J619" s="10">
        <f>IF(AND($F619&gt;J$10,$E619&gt;0),$D619/$E619,IF(J$10=$F619,$D619-SUM($G619:I619),0))</f>
        <v>4256.4954469028535</v>
      </c>
      <c r="K619" s="10">
        <f>IF(AND($F619&gt;K$10,$E619&gt;0),$D619/$E619,IF(K$10=$F619,$D619-SUM($G619:J619),0))</f>
        <v>4256.4954469028535</v>
      </c>
      <c r="L619" s="10">
        <f>IF(AND($F619&gt;L$10,$E619&gt;0),$D619/$E619,IF(L$10=$F619,$D619-SUM($G619:K619),0))</f>
        <v>4256.4954469028535</v>
      </c>
      <c r="M619" s="10">
        <f>IF(AND($F619&gt;M$10,$E619&gt;0),$D619/$E619,IF(M$10=$F619,$D619-SUM($G619:L619),0))</f>
        <v>4256.4954469028535</v>
      </c>
      <c r="N619" s="2"/>
      <c r="O619" s="10">
        <f>I619*PRODUCT($O$17:O$17)</f>
        <v>4294.8039059249786</v>
      </c>
      <c r="P619" s="10">
        <f>J619*PRODUCT($O$17:P$17)</f>
        <v>4333.4571410783028</v>
      </c>
      <c r="Q619" s="10">
        <f>K619*PRODUCT($O$17:Q$17)</f>
        <v>4372.4582553480068</v>
      </c>
      <c r="R619" s="10">
        <f>L619*PRODUCT($O$17:R$17)</f>
        <v>4411.8103796461382</v>
      </c>
      <c r="S619" s="10">
        <f>M619*PRODUCT($O$17:S$17)</f>
        <v>4451.5166730629535</v>
      </c>
      <c r="T619" s="2"/>
      <c r="U619" s="10">
        <f t="shared" si="59"/>
        <v>130991.51913071182</v>
      </c>
      <c r="V619" s="10">
        <f t="shared" ref="V619:Y634" si="62">U619*P$17-P619</f>
        <v>127836.98566180991</v>
      </c>
      <c r="W619" s="10">
        <f t="shared" si="62"/>
        <v>124615.06027741818</v>
      </c>
      <c r="X619" s="10">
        <f t="shared" si="62"/>
        <v>121324.7854402688</v>
      </c>
      <c r="Y619" s="10">
        <f t="shared" si="62"/>
        <v>117965.19183616825</v>
      </c>
    </row>
    <row r="620" spans="1:25" s="5" customFormat="1" x14ac:dyDescent="0.2">
      <c r="A620" s="2"/>
      <c r="B620" s="30">
        <f>'3) Input geactiveerde inflatie'!B607</f>
        <v>595</v>
      </c>
      <c r="C620" s="30">
        <f>'3) Input geactiveerde inflatie'!D607</f>
        <v>77002.619897045079</v>
      </c>
      <c r="D620" s="10">
        <f t="shared" si="60"/>
        <v>38501.309948522539</v>
      </c>
      <c r="E620" s="40">
        <f>'3) Input geactiveerde inflatie'!E607</f>
        <v>21.5</v>
      </c>
      <c r="F620" s="52">
        <f>'3) Input geactiveerde inflatie'!F607</f>
        <v>2043</v>
      </c>
      <c r="G620" s="2"/>
      <c r="H620" s="54"/>
      <c r="I620" s="10">
        <f>IF(AND($F620&gt;I$10,$E620&gt;0),$D620/$E620,IF(I$10=$F620,$D620-SUM($G620:G620),0))</f>
        <v>1790.7586022568623</v>
      </c>
      <c r="J620" s="10">
        <f>IF(AND($F620&gt;J$10,$E620&gt;0),$D620/$E620,IF(J$10=$F620,$D620-SUM($G620:I620),0))</f>
        <v>1790.7586022568623</v>
      </c>
      <c r="K620" s="10">
        <f>IF(AND($F620&gt;K$10,$E620&gt;0),$D620/$E620,IF(K$10=$F620,$D620-SUM($G620:J620),0))</f>
        <v>1790.7586022568623</v>
      </c>
      <c r="L620" s="10">
        <f>IF(AND($F620&gt;L$10,$E620&gt;0),$D620/$E620,IF(L$10=$F620,$D620-SUM($G620:K620),0))</f>
        <v>1790.7586022568623</v>
      </c>
      <c r="M620" s="10">
        <f>IF(AND($F620&gt;M$10,$E620&gt;0),$D620/$E620,IF(M$10=$F620,$D620-SUM($G620:L620),0))</f>
        <v>1790.7586022568623</v>
      </c>
      <c r="N620" s="2"/>
      <c r="O620" s="10">
        <f>I620*PRODUCT($O$17:O$17)</f>
        <v>1806.875429677174</v>
      </c>
      <c r="P620" s="10">
        <f>J620*PRODUCT($O$17:P$17)</f>
        <v>1823.1373085442683</v>
      </c>
      <c r="Q620" s="10">
        <f>K620*PRODUCT($O$17:Q$17)</f>
        <v>1839.5455443211663</v>
      </c>
      <c r="R620" s="10">
        <f>L620*PRODUCT($O$17:R$17)</f>
        <v>1856.1014542200567</v>
      </c>
      <c r="S620" s="10">
        <f>M620*PRODUCT($O$17:S$17)</f>
        <v>1872.8063673080369</v>
      </c>
      <c r="T620" s="2"/>
      <c r="U620" s="10">
        <f t="shared" si="59"/>
        <v>37040.946308382066</v>
      </c>
      <c r="V620" s="10">
        <f t="shared" si="62"/>
        <v>35551.177516613236</v>
      </c>
      <c r="W620" s="10">
        <f t="shared" si="62"/>
        <v>34031.592569941582</v>
      </c>
      <c r="X620" s="10">
        <f t="shared" si="62"/>
        <v>32481.775448850996</v>
      </c>
      <c r="Y620" s="10">
        <f t="shared" si="62"/>
        <v>30901.305060582617</v>
      </c>
    </row>
    <row r="621" spans="1:25" s="5" customFormat="1" x14ac:dyDescent="0.2">
      <c r="A621" s="2"/>
      <c r="B621" s="30">
        <f>'3) Input geactiveerde inflatie'!B608</f>
        <v>596</v>
      </c>
      <c r="C621" s="30">
        <f>'3) Input geactiveerde inflatie'!D608</f>
        <v>8265.039702723996</v>
      </c>
      <c r="D621" s="10">
        <f t="shared" si="60"/>
        <v>4132.519851361998</v>
      </c>
      <c r="E621" s="40">
        <f>'3) Input geactiveerde inflatie'!E608</f>
        <v>0</v>
      </c>
      <c r="F621" s="52">
        <f>'3) Input geactiveerde inflatie'!F608</f>
        <v>2011</v>
      </c>
      <c r="G621" s="2"/>
      <c r="H621" s="54"/>
      <c r="I621" s="10">
        <f>IF(AND($F621&gt;I$10,$E621&gt;0),$D621/$E621,IF(I$10=$F621,$D621-SUM($G621:G621),0))</f>
        <v>0</v>
      </c>
      <c r="J621" s="10">
        <f>IF(AND($F621&gt;J$10,$E621&gt;0),$D621/$E621,IF(J$10=$F621,$D621-SUM($G621:I621),0))</f>
        <v>0</v>
      </c>
      <c r="K621" s="10">
        <f>IF(AND($F621&gt;K$10,$E621&gt;0),$D621/$E621,IF(K$10=$F621,$D621-SUM($G621:J621),0))</f>
        <v>0</v>
      </c>
      <c r="L621" s="10">
        <f>IF(AND($F621&gt;L$10,$E621&gt;0),$D621/$E621,IF(L$10=$F621,$D621-SUM($G621:K621),0))</f>
        <v>0</v>
      </c>
      <c r="M621" s="10">
        <f>IF(AND($F621&gt;M$10,$E621&gt;0),$D621/$E621,IF(M$10=$F621,$D621-SUM($G621:L621),0))</f>
        <v>0</v>
      </c>
      <c r="N621" s="2"/>
      <c r="O621" s="10">
        <f>I621*PRODUCT($O$17:O$17)</f>
        <v>0</v>
      </c>
      <c r="P621" s="10">
        <f>J621*PRODUCT($O$17:P$17)</f>
        <v>0</v>
      </c>
      <c r="Q621" s="10">
        <f>K621*PRODUCT($O$17:Q$17)</f>
        <v>0</v>
      </c>
      <c r="R621" s="10">
        <f>L621*PRODUCT($O$17:R$17)</f>
        <v>0</v>
      </c>
      <c r="S621" s="10">
        <f>M621*PRODUCT($O$17:S$17)</f>
        <v>0</v>
      </c>
      <c r="T621" s="2"/>
      <c r="U621" s="10">
        <f t="shared" si="59"/>
        <v>4169.712530024256</v>
      </c>
      <c r="V621" s="10">
        <f t="shared" si="62"/>
        <v>4207.2399427944738</v>
      </c>
      <c r="W621" s="10">
        <f t="shared" si="62"/>
        <v>4245.1051022796237</v>
      </c>
      <c r="X621" s="10">
        <f t="shared" si="62"/>
        <v>4283.3110482001402</v>
      </c>
      <c r="Y621" s="10">
        <f t="shared" si="62"/>
        <v>4321.8608476339414</v>
      </c>
    </row>
    <row r="622" spans="1:25" s="5" customFormat="1" x14ac:dyDescent="0.2">
      <c r="A622" s="2"/>
      <c r="B622" s="30">
        <f>'3) Input geactiveerde inflatie'!B609</f>
        <v>597</v>
      </c>
      <c r="C622" s="30">
        <f>'3) Input geactiveerde inflatie'!D609</f>
        <v>104376.86230952898</v>
      </c>
      <c r="D622" s="10">
        <f t="shared" si="60"/>
        <v>52188.43115476449</v>
      </c>
      <c r="E622" s="40">
        <f>'3) Input geactiveerde inflatie'!E609</f>
        <v>32.5</v>
      </c>
      <c r="F622" s="52">
        <f>'3) Input geactiveerde inflatie'!F609</f>
        <v>2054</v>
      </c>
      <c r="G622" s="2"/>
      <c r="H622" s="54"/>
      <c r="I622" s="10">
        <f>IF(AND($F622&gt;I$10,$E622&gt;0),$D622/$E622,IF(I$10=$F622,$D622-SUM($G622:G622),0))</f>
        <v>1605.7978816850612</v>
      </c>
      <c r="J622" s="10">
        <f>IF(AND($F622&gt;J$10,$E622&gt;0),$D622/$E622,IF(J$10=$F622,$D622-SUM($G622:I622),0))</f>
        <v>1605.7978816850612</v>
      </c>
      <c r="K622" s="10">
        <f>IF(AND($F622&gt;K$10,$E622&gt;0),$D622/$E622,IF(K$10=$F622,$D622-SUM($G622:J622),0))</f>
        <v>1605.7978816850612</v>
      </c>
      <c r="L622" s="10">
        <f>IF(AND($F622&gt;L$10,$E622&gt;0),$D622/$E622,IF(L$10=$F622,$D622-SUM($G622:K622),0))</f>
        <v>1605.7978816850612</v>
      </c>
      <c r="M622" s="10">
        <f>IF(AND($F622&gt;M$10,$E622&gt;0),$D622/$E622,IF(M$10=$F622,$D622-SUM($G622:L622),0))</f>
        <v>1605.7978816850612</v>
      </c>
      <c r="N622" s="2"/>
      <c r="O622" s="10">
        <f>I622*PRODUCT($O$17:O$17)</f>
        <v>1620.2500626202266</v>
      </c>
      <c r="P622" s="10">
        <f>J622*PRODUCT($O$17:P$17)</f>
        <v>1634.8323131838083</v>
      </c>
      <c r="Q622" s="10">
        <f>K622*PRODUCT($O$17:Q$17)</f>
        <v>1649.5458040024623</v>
      </c>
      <c r="R622" s="10">
        <f>L622*PRODUCT($O$17:R$17)</f>
        <v>1664.3917162384844</v>
      </c>
      <c r="S622" s="10">
        <f>M622*PRODUCT($O$17:S$17)</f>
        <v>1679.3712416846306</v>
      </c>
      <c r="T622" s="2"/>
      <c r="U622" s="10">
        <f t="shared" si="59"/>
        <v>51037.876972537138</v>
      </c>
      <c r="V622" s="10">
        <f t="shared" si="62"/>
        <v>49862.385552106156</v>
      </c>
      <c r="W622" s="10">
        <f t="shared" si="62"/>
        <v>48661.601218072647</v>
      </c>
      <c r="X622" s="10">
        <f t="shared" si="62"/>
        <v>47435.163912796816</v>
      </c>
      <c r="Y622" s="10">
        <f t="shared" si="62"/>
        <v>46182.709146327354</v>
      </c>
    </row>
    <row r="623" spans="1:25" s="5" customFormat="1" x14ac:dyDescent="0.2">
      <c r="A623" s="2"/>
      <c r="B623" s="30">
        <f>'3) Input geactiveerde inflatie'!B610</f>
        <v>598</v>
      </c>
      <c r="C623" s="30">
        <f>'3) Input geactiveerde inflatie'!D610</f>
        <v>20488.175635404812</v>
      </c>
      <c r="D623" s="10">
        <f t="shared" si="60"/>
        <v>10244.087817702406</v>
      </c>
      <c r="E623" s="40">
        <f>'3) Input geactiveerde inflatie'!E610</f>
        <v>22.5</v>
      </c>
      <c r="F623" s="52">
        <f>'3) Input geactiveerde inflatie'!F610</f>
        <v>2044</v>
      </c>
      <c r="G623" s="2"/>
      <c r="H623" s="54"/>
      <c r="I623" s="10">
        <f>IF(AND($F623&gt;I$10,$E623&gt;0),$D623/$E623,IF(I$10=$F623,$D623-SUM($G623:G623),0))</f>
        <v>455.29279189788474</v>
      </c>
      <c r="J623" s="10">
        <f>IF(AND($F623&gt;J$10,$E623&gt;0),$D623/$E623,IF(J$10=$F623,$D623-SUM($G623:I623),0))</f>
        <v>455.29279189788474</v>
      </c>
      <c r="K623" s="10">
        <f>IF(AND($F623&gt;K$10,$E623&gt;0),$D623/$E623,IF(K$10=$F623,$D623-SUM($G623:J623),0))</f>
        <v>455.29279189788474</v>
      </c>
      <c r="L623" s="10">
        <f>IF(AND($F623&gt;L$10,$E623&gt;0),$D623/$E623,IF(L$10=$F623,$D623-SUM($G623:K623),0))</f>
        <v>455.29279189788474</v>
      </c>
      <c r="M623" s="10">
        <f>IF(AND($F623&gt;M$10,$E623&gt;0),$D623/$E623,IF(M$10=$F623,$D623-SUM($G623:L623),0))</f>
        <v>455.29279189788474</v>
      </c>
      <c r="N623" s="2"/>
      <c r="O623" s="10">
        <f>I623*PRODUCT($O$17:O$17)</f>
        <v>459.39042702496567</v>
      </c>
      <c r="P623" s="10">
        <f>J623*PRODUCT($O$17:P$17)</f>
        <v>463.5249408681903</v>
      </c>
      <c r="Q623" s="10">
        <f>K623*PRODUCT($O$17:Q$17)</f>
        <v>467.69666533600395</v>
      </c>
      <c r="R623" s="10">
        <f>L623*PRODUCT($O$17:R$17)</f>
        <v>471.90593532402789</v>
      </c>
      <c r="S623" s="10">
        <f>M623*PRODUCT($O$17:S$17)</f>
        <v>476.15308874194409</v>
      </c>
      <c r="T623" s="2"/>
      <c r="U623" s="10">
        <f t="shared" si="59"/>
        <v>9876.8941810367614</v>
      </c>
      <c r="V623" s="10">
        <f t="shared" si="62"/>
        <v>9502.2612877979009</v>
      </c>
      <c r="W623" s="10">
        <f t="shared" si="62"/>
        <v>9120.0849740520771</v>
      </c>
      <c r="X623" s="10">
        <f t="shared" si="62"/>
        <v>8730.2598034945167</v>
      </c>
      <c r="Y623" s="10">
        <f t="shared" si="62"/>
        <v>8332.6790529840218</v>
      </c>
    </row>
    <row r="624" spans="1:25" s="5" customFormat="1" x14ac:dyDescent="0.2">
      <c r="A624" s="2"/>
      <c r="B624" s="30">
        <f>'3) Input geactiveerde inflatie'!B611</f>
        <v>599</v>
      </c>
      <c r="C624" s="30">
        <f>'3) Input geactiveerde inflatie'!D611</f>
        <v>950.1762613521073</v>
      </c>
      <c r="D624" s="10">
        <f t="shared" si="60"/>
        <v>475.08813067605365</v>
      </c>
      <c r="E624" s="40">
        <f>'3) Input geactiveerde inflatie'!E611</f>
        <v>0</v>
      </c>
      <c r="F624" s="52">
        <f>'3) Input geactiveerde inflatie'!F611</f>
        <v>2011</v>
      </c>
      <c r="G624" s="2"/>
      <c r="H624" s="54"/>
      <c r="I624" s="10">
        <f>IF(AND($F624&gt;I$10,$E624&gt;0),$D624/$E624,IF(I$10=$F624,$D624-SUM($G624:G624),0))</f>
        <v>0</v>
      </c>
      <c r="J624" s="10">
        <f>IF(AND($F624&gt;J$10,$E624&gt;0),$D624/$E624,IF(J$10=$F624,$D624-SUM($G624:I624),0))</f>
        <v>0</v>
      </c>
      <c r="K624" s="10">
        <f>IF(AND($F624&gt;K$10,$E624&gt;0),$D624/$E624,IF(K$10=$F624,$D624-SUM($G624:J624),0))</f>
        <v>0</v>
      </c>
      <c r="L624" s="10">
        <f>IF(AND($F624&gt;L$10,$E624&gt;0),$D624/$E624,IF(L$10=$F624,$D624-SUM($G624:K624),0))</f>
        <v>0</v>
      </c>
      <c r="M624" s="10">
        <f>IF(AND($F624&gt;M$10,$E624&gt;0),$D624/$E624,IF(M$10=$F624,$D624-SUM($G624:L624),0))</f>
        <v>0</v>
      </c>
      <c r="N624" s="2"/>
      <c r="O624" s="10">
        <f>I624*PRODUCT($O$17:O$17)</f>
        <v>0</v>
      </c>
      <c r="P624" s="10">
        <f>J624*PRODUCT($O$17:P$17)</f>
        <v>0</v>
      </c>
      <c r="Q624" s="10">
        <f>K624*PRODUCT($O$17:Q$17)</f>
        <v>0</v>
      </c>
      <c r="R624" s="10">
        <f>L624*PRODUCT($O$17:R$17)</f>
        <v>0</v>
      </c>
      <c r="S624" s="10">
        <f>M624*PRODUCT($O$17:S$17)</f>
        <v>0</v>
      </c>
      <c r="T624" s="2"/>
      <c r="U624" s="10">
        <f t="shared" si="59"/>
        <v>479.3639238521381</v>
      </c>
      <c r="V624" s="10">
        <f t="shared" si="62"/>
        <v>483.6781991668073</v>
      </c>
      <c r="W624" s="10">
        <f t="shared" si="62"/>
        <v>488.0313029593085</v>
      </c>
      <c r="X624" s="10">
        <f t="shared" si="62"/>
        <v>492.42358468594222</v>
      </c>
      <c r="Y624" s="10">
        <f t="shared" si="62"/>
        <v>496.85539694811564</v>
      </c>
    </row>
    <row r="625" spans="1:25" s="5" customFormat="1" x14ac:dyDescent="0.2">
      <c r="A625" s="2"/>
      <c r="B625" s="30">
        <f>'3) Input geactiveerde inflatie'!B612</f>
        <v>600</v>
      </c>
      <c r="C625" s="30">
        <f>'3) Input geactiveerde inflatie'!D612</f>
        <v>226920.23294382496</v>
      </c>
      <c r="D625" s="10">
        <f t="shared" si="60"/>
        <v>113460.11647191248</v>
      </c>
      <c r="E625" s="40">
        <f>'3) Input geactiveerde inflatie'!E612</f>
        <v>33.5</v>
      </c>
      <c r="F625" s="52">
        <f>'3) Input geactiveerde inflatie'!F612</f>
        <v>2055</v>
      </c>
      <c r="G625" s="2"/>
      <c r="H625" s="54"/>
      <c r="I625" s="10">
        <f>IF(AND($F625&gt;I$10,$E625&gt;0),$D625/$E625,IF(I$10=$F625,$D625-SUM($G625:G625),0))</f>
        <v>3386.8691484152978</v>
      </c>
      <c r="J625" s="10">
        <f>IF(AND($F625&gt;J$10,$E625&gt;0),$D625/$E625,IF(J$10=$F625,$D625-SUM($G625:I625),0))</f>
        <v>3386.8691484152978</v>
      </c>
      <c r="K625" s="10">
        <f>IF(AND($F625&gt;K$10,$E625&gt;0),$D625/$E625,IF(K$10=$F625,$D625-SUM($G625:J625),0))</f>
        <v>3386.8691484152978</v>
      </c>
      <c r="L625" s="10">
        <f>IF(AND($F625&gt;L$10,$E625&gt;0),$D625/$E625,IF(L$10=$F625,$D625-SUM($G625:K625),0))</f>
        <v>3386.8691484152978</v>
      </c>
      <c r="M625" s="10">
        <f>IF(AND($F625&gt;M$10,$E625&gt;0),$D625/$E625,IF(M$10=$F625,$D625-SUM($G625:L625),0))</f>
        <v>3386.8691484152978</v>
      </c>
      <c r="N625" s="2"/>
      <c r="O625" s="10">
        <f>I625*PRODUCT($O$17:O$17)</f>
        <v>3417.3509707510352</v>
      </c>
      <c r="P625" s="10">
        <f>J625*PRODUCT($O$17:P$17)</f>
        <v>3448.1071294877943</v>
      </c>
      <c r="Q625" s="10">
        <f>K625*PRODUCT($O$17:Q$17)</f>
        <v>3479.1400936531836</v>
      </c>
      <c r="R625" s="10">
        <f>L625*PRODUCT($O$17:R$17)</f>
        <v>3510.4523544960616</v>
      </c>
      <c r="S625" s="10">
        <f>M625*PRODUCT($O$17:S$17)</f>
        <v>3542.0464256865262</v>
      </c>
      <c r="T625" s="2"/>
      <c r="U625" s="10">
        <f t="shared" si="59"/>
        <v>111063.90654940864</v>
      </c>
      <c r="V625" s="10">
        <f t="shared" si="62"/>
        <v>108615.37457886551</v>
      </c>
      <c r="W625" s="10">
        <f t="shared" si="62"/>
        <v>106113.7728564221</v>
      </c>
      <c r="X625" s="10">
        <f t="shared" si="62"/>
        <v>103558.34445763382</v>
      </c>
      <c r="Y625" s="10">
        <f t="shared" si="62"/>
        <v>100948.323132066</v>
      </c>
    </row>
    <row r="626" spans="1:25" s="5" customFormat="1" x14ac:dyDescent="0.2">
      <c r="A626" s="2"/>
      <c r="B626" s="30">
        <f>'3) Input geactiveerde inflatie'!B613</f>
        <v>601</v>
      </c>
      <c r="C626" s="30">
        <f>'3) Input geactiveerde inflatie'!D613</f>
        <v>-10304.246985022466</v>
      </c>
      <c r="D626" s="10">
        <f t="shared" si="60"/>
        <v>-5152.1234925112331</v>
      </c>
      <c r="E626" s="40">
        <f>'3) Input geactiveerde inflatie'!E613</f>
        <v>23.5</v>
      </c>
      <c r="F626" s="52">
        <f>'3) Input geactiveerde inflatie'!F613</f>
        <v>2045</v>
      </c>
      <c r="G626" s="2"/>
      <c r="H626" s="54"/>
      <c r="I626" s="10">
        <f>IF(AND($F626&gt;I$10,$E626&gt;0),$D626/$E626,IF(I$10=$F626,$D626-SUM($G626:G626),0))</f>
        <v>-219.2392975536695</v>
      </c>
      <c r="J626" s="10">
        <f>IF(AND($F626&gt;J$10,$E626&gt;0),$D626/$E626,IF(J$10=$F626,$D626-SUM($G626:I626),0))</f>
        <v>-219.2392975536695</v>
      </c>
      <c r="K626" s="10">
        <f>IF(AND($F626&gt;K$10,$E626&gt;0),$D626/$E626,IF(K$10=$F626,$D626-SUM($G626:J626),0))</f>
        <v>-219.2392975536695</v>
      </c>
      <c r="L626" s="10">
        <f>IF(AND($F626&gt;L$10,$E626&gt;0),$D626/$E626,IF(L$10=$F626,$D626-SUM($G626:K626),0))</f>
        <v>-219.2392975536695</v>
      </c>
      <c r="M626" s="10">
        <f>IF(AND($F626&gt;M$10,$E626&gt;0),$D626/$E626,IF(M$10=$F626,$D626-SUM($G626:L626),0))</f>
        <v>-219.2392975536695</v>
      </c>
      <c r="N626" s="2"/>
      <c r="O626" s="10">
        <f>I626*PRODUCT($O$17:O$17)</f>
        <v>-221.21245123165249</v>
      </c>
      <c r="P626" s="10">
        <f>J626*PRODUCT($O$17:P$17)</f>
        <v>-223.20336329273735</v>
      </c>
      <c r="Q626" s="10">
        <f>K626*PRODUCT($O$17:Q$17)</f>
        <v>-225.21219356237194</v>
      </c>
      <c r="R626" s="10">
        <f>L626*PRODUCT($O$17:R$17)</f>
        <v>-227.23910330443326</v>
      </c>
      <c r="S626" s="10">
        <f>M626*PRODUCT($O$17:S$17)</f>
        <v>-229.28425523417314</v>
      </c>
      <c r="T626" s="2"/>
      <c r="U626" s="10">
        <f t="shared" si="59"/>
        <v>-4977.280152712181</v>
      </c>
      <c r="V626" s="10">
        <f t="shared" si="62"/>
        <v>-4798.8723107938522</v>
      </c>
      <c r="W626" s="10">
        <f t="shared" si="62"/>
        <v>-4616.849968028625</v>
      </c>
      <c r="X626" s="10">
        <f t="shared" si="62"/>
        <v>-4431.1625144364489</v>
      </c>
      <c r="Y626" s="10">
        <f t="shared" si="62"/>
        <v>-4241.7587218322033</v>
      </c>
    </row>
    <row r="627" spans="1:25" s="5" customFormat="1" x14ac:dyDescent="0.2">
      <c r="A627" s="2"/>
      <c r="B627" s="30">
        <f>'3) Input geactiveerde inflatie'!B614</f>
        <v>602</v>
      </c>
      <c r="C627" s="30">
        <f>'3) Input geactiveerde inflatie'!D614</f>
        <v>3931.1874044106116</v>
      </c>
      <c r="D627" s="10">
        <f t="shared" si="60"/>
        <v>1965.5937022053058</v>
      </c>
      <c r="E627" s="40">
        <f>'3) Input geactiveerde inflatie'!E614</f>
        <v>0</v>
      </c>
      <c r="F627" s="52">
        <f>'3) Input geactiveerde inflatie'!F614</f>
        <v>2011</v>
      </c>
      <c r="G627" s="2"/>
      <c r="H627" s="54"/>
      <c r="I627" s="10">
        <f>IF(AND($F627&gt;I$10,$E627&gt;0),$D627/$E627,IF(I$10=$F627,$D627-SUM($G627:G627),0))</f>
        <v>0</v>
      </c>
      <c r="J627" s="10">
        <f>IF(AND($F627&gt;J$10,$E627&gt;0),$D627/$E627,IF(J$10=$F627,$D627-SUM($G627:I627),0))</f>
        <v>0</v>
      </c>
      <c r="K627" s="10">
        <f>IF(AND($F627&gt;K$10,$E627&gt;0),$D627/$E627,IF(K$10=$F627,$D627-SUM($G627:J627),0))</f>
        <v>0</v>
      </c>
      <c r="L627" s="10">
        <f>IF(AND($F627&gt;L$10,$E627&gt;0),$D627/$E627,IF(L$10=$F627,$D627-SUM($G627:K627),0))</f>
        <v>0</v>
      </c>
      <c r="M627" s="10">
        <f>IF(AND($F627&gt;M$10,$E627&gt;0),$D627/$E627,IF(M$10=$F627,$D627-SUM($G627:L627),0))</f>
        <v>0</v>
      </c>
      <c r="N627" s="2"/>
      <c r="O627" s="10">
        <f>I627*PRODUCT($O$17:O$17)</f>
        <v>0</v>
      </c>
      <c r="P627" s="10">
        <f>J627*PRODUCT($O$17:P$17)</f>
        <v>0</v>
      </c>
      <c r="Q627" s="10">
        <f>K627*PRODUCT($O$17:Q$17)</f>
        <v>0</v>
      </c>
      <c r="R627" s="10">
        <f>L627*PRODUCT($O$17:R$17)</f>
        <v>0</v>
      </c>
      <c r="S627" s="10">
        <f>M627*PRODUCT($O$17:S$17)</f>
        <v>0</v>
      </c>
      <c r="T627" s="2"/>
      <c r="U627" s="10">
        <f t="shared" si="59"/>
        <v>1983.2840455251533</v>
      </c>
      <c r="V627" s="10">
        <f t="shared" si="62"/>
        <v>2001.1336019348794</v>
      </c>
      <c r="W627" s="10">
        <f t="shared" si="62"/>
        <v>2019.143804352293</v>
      </c>
      <c r="X627" s="10">
        <f t="shared" si="62"/>
        <v>2037.3160985914635</v>
      </c>
      <c r="Y627" s="10">
        <f t="shared" si="62"/>
        <v>2055.6519434787865</v>
      </c>
    </row>
    <row r="628" spans="1:25" s="5" customFormat="1" x14ac:dyDescent="0.2">
      <c r="A628" s="2"/>
      <c r="B628" s="30">
        <f>'3) Input geactiveerde inflatie'!B615</f>
        <v>603</v>
      </c>
      <c r="C628" s="30">
        <f>'3) Input geactiveerde inflatie'!D615</f>
        <v>14457.416365290061</v>
      </c>
      <c r="D628" s="10">
        <f t="shared" si="60"/>
        <v>7228.7081826450303</v>
      </c>
      <c r="E628" s="40">
        <f>'3) Input geactiveerde inflatie'!E615</f>
        <v>34.5</v>
      </c>
      <c r="F628" s="52">
        <f>'3) Input geactiveerde inflatie'!F615</f>
        <v>2056</v>
      </c>
      <c r="G628" s="2"/>
      <c r="H628" s="54"/>
      <c r="I628" s="10">
        <f>IF(AND($F628&gt;I$10,$E628&gt;0),$D628/$E628,IF(I$10=$F628,$D628-SUM($G628:G628),0))</f>
        <v>209.52777341000089</v>
      </c>
      <c r="J628" s="10">
        <f>IF(AND($F628&gt;J$10,$E628&gt;0),$D628/$E628,IF(J$10=$F628,$D628-SUM($G628:I628),0))</f>
        <v>209.52777341000089</v>
      </c>
      <c r="K628" s="10">
        <f>IF(AND($F628&gt;K$10,$E628&gt;0),$D628/$E628,IF(K$10=$F628,$D628-SUM($G628:J628),0))</f>
        <v>209.52777341000089</v>
      </c>
      <c r="L628" s="10">
        <f>IF(AND($F628&gt;L$10,$E628&gt;0),$D628/$E628,IF(L$10=$F628,$D628-SUM($G628:K628),0))</f>
        <v>209.52777341000089</v>
      </c>
      <c r="M628" s="10">
        <f>IF(AND($F628&gt;M$10,$E628&gt;0),$D628/$E628,IF(M$10=$F628,$D628-SUM($G628:L628),0))</f>
        <v>209.52777341000089</v>
      </c>
      <c r="N628" s="2"/>
      <c r="O628" s="10">
        <f>I628*PRODUCT($O$17:O$17)</f>
        <v>211.41352337069088</v>
      </c>
      <c r="P628" s="10">
        <f>J628*PRODUCT($O$17:P$17)</f>
        <v>213.31624508102706</v>
      </c>
      <c r="Q628" s="10">
        <f>K628*PRODUCT($O$17:Q$17)</f>
        <v>215.23609128675628</v>
      </c>
      <c r="R628" s="10">
        <f>L628*PRODUCT($O$17:R$17)</f>
        <v>217.17321610833704</v>
      </c>
      <c r="S628" s="10">
        <f>M628*PRODUCT($O$17:S$17)</f>
        <v>219.12777505331206</v>
      </c>
      <c r="T628" s="2"/>
      <c r="U628" s="10">
        <f t="shared" si="59"/>
        <v>7082.353032918144</v>
      </c>
      <c r="V628" s="10">
        <f t="shared" si="62"/>
        <v>6932.7779651333794</v>
      </c>
      <c r="W628" s="10">
        <f t="shared" si="62"/>
        <v>6779.9368755328233</v>
      </c>
      <c r="X628" s="10">
        <f t="shared" si="62"/>
        <v>6623.7830913042808</v>
      </c>
      <c r="Y628" s="10">
        <f t="shared" si="62"/>
        <v>6464.2693640727066</v>
      </c>
    </row>
    <row r="629" spans="1:25" s="5" customFormat="1" x14ac:dyDescent="0.2">
      <c r="A629" s="2"/>
      <c r="B629" s="30">
        <f>'3) Input geactiveerde inflatie'!B616</f>
        <v>604</v>
      </c>
      <c r="C629" s="30">
        <f>'3) Input geactiveerde inflatie'!D616</f>
        <v>32682.84052240345</v>
      </c>
      <c r="D629" s="10">
        <f t="shared" si="60"/>
        <v>16341.420261201725</v>
      </c>
      <c r="E629" s="40">
        <f>'3) Input geactiveerde inflatie'!E616</f>
        <v>24.5</v>
      </c>
      <c r="F629" s="52">
        <f>'3) Input geactiveerde inflatie'!F616</f>
        <v>2046</v>
      </c>
      <c r="G629" s="2"/>
      <c r="H629" s="54"/>
      <c r="I629" s="10">
        <f>IF(AND($F629&gt;I$10,$E629&gt;0),$D629/$E629,IF(I$10=$F629,$D629-SUM($G629:G629),0))</f>
        <v>666.99674535517249</v>
      </c>
      <c r="J629" s="10">
        <f>IF(AND($F629&gt;J$10,$E629&gt;0),$D629/$E629,IF(J$10=$F629,$D629-SUM($G629:I629),0))</f>
        <v>666.99674535517249</v>
      </c>
      <c r="K629" s="10">
        <f>IF(AND($F629&gt;K$10,$E629&gt;0),$D629/$E629,IF(K$10=$F629,$D629-SUM($G629:J629),0))</f>
        <v>666.99674535517249</v>
      </c>
      <c r="L629" s="10">
        <f>IF(AND($F629&gt;L$10,$E629&gt;0),$D629/$E629,IF(L$10=$F629,$D629-SUM($G629:K629),0))</f>
        <v>666.99674535517249</v>
      </c>
      <c r="M629" s="10">
        <f>IF(AND($F629&gt;M$10,$E629&gt;0),$D629/$E629,IF(M$10=$F629,$D629-SUM($G629:L629),0))</f>
        <v>666.99674535517249</v>
      </c>
      <c r="N629" s="2"/>
      <c r="O629" s="10">
        <f>I629*PRODUCT($O$17:O$17)</f>
        <v>672.99971606336896</v>
      </c>
      <c r="P629" s="10">
        <f>J629*PRODUCT($O$17:P$17)</f>
        <v>679.05671350793921</v>
      </c>
      <c r="Q629" s="10">
        <f>K629*PRODUCT($O$17:Q$17)</f>
        <v>685.16822392951053</v>
      </c>
      <c r="R629" s="10">
        <f>L629*PRODUCT($O$17:R$17)</f>
        <v>691.334737944876</v>
      </c>
      <c r="S629" s="10">
        <f>M629*PRODUCT($O$17:S$17)</f>
        <v>697.55675058637985</v>
      </c>
      <c r="T629" s="2"/>
      <c r="U629" s="10">
        <f t="shared" si="59"/>
        <v>15815.49332748917</v>
      </c>
      <c r="V629" s="10">
        <f t="shared" si="62"/>
        <v>15278.77605392863</v>
      </c>
      <c r="W629" s="10">
        <f t="shared" si="62"/>
        <v>14731.116814484474</v>
      </c>
      <c r="X629" s="10">
        <f t="shared" si="62"/>
        <v>14172.362127869957</v>
      </c>
      <c r="Y629" s="10">
        <f t="shared" si="62"/>
        <v>13602.356636434406</v>
      </c>
    </row>
    <row r="630" spans="1:25" s="5" customFormat="1" x14ac:dyDescent="0.2">
      <c r="A630" s="2"/>
      <c r="B630" s="30">
        <f>'3) Input geactiveerde inflatie'!B617</f>
        <v>605</v>
      </c>
      <c r="C630" s="30">
        <f>'3) Input geactiveerde inflatie'!D617</f>
        <v>304173.58343358617</v>
      </c>
      <c r="D630" s="10">
        <f t="shared" si="60"/>
        <v>152086.79171679309</v>
      </c>
      <c r="E630" s="40">
        <f>'3) Input geactiveerde inflatie'!E617</f>
        <v>35.5</v>
      </c>
      <c r="F630" s="52">
        <f>'3) Input geactiveerde inflatie'!F617</f>
        <v>2057</v>
      </c>
      <c r="G630" s="2"/>
      <c r="H630" s="54"/>
      <c r="I630" s="10">
        <f>IF(AND($F630&gt;I$10,$E630&gt;0),$D630/$E630,IF(I$10=$F630,$D630-SUM($G630:G630),0))</f>
        <v>4284.1349779378334</v>
      </c>
      <c r="J630" s="10">
        <f>IF(AND($F630&gt;J$10,$E630&gt;0),$D630/$E630,IF(J$10=$F630,$D630-SUM($G630:I630),0))</f>
        <v>4284.1349779378334</v>
      </c>
      <c r="K630" s="10">
        <f>IF(AND($F630&gt;K$10,$E630&gt;0),$D630/$E630,IF(K$10=$F630,$D630-SUM($G630:J630),0))</f>
        <v>4284.1349779378334</v>
      </c>
      <c r="L630" s="10">
        <f>IF(AND($F630&gt;L$10,$E630&gt;0),$D630/$E630,IF(L$10=$F630,$D630-SUM($G630:K630),0))</f>
        <v>4284.1349779378334</v>
      </c>
      <c r="M630" s="10">
        <f>IF(AND($F630&gt;M$10,$E630&gt;0),$D630/$E630,IF(M$10=$F630,$D630-SUM($G630:L630),0))</f>
        <v>4284.1349779378334</v>
      </c>
      <c r="N630" s="2"/>
      <c r="O630" s="10">
        <f>I630*PRODUCT($O$17:O$17)</f>
        <v>4322.6921927392732</v>
      </c>
      <c r="P630" s="10">
        <f>J630*PRODUCT($O$17:P$17)</f>
        <v>4361.5964224739264</v>
      </c>
      <c r="Q630" s="10">
        <f>K630*PRODUCT($O$17:Q$17)</f>
        <v>4400.8507902761912</v>
      </c>
      <c r="R630" s="10">
        <f>L630*PRODUCT($O$17:R$17)</f>
        <v>4440.4584473886762</v>
      </c>
      <c r="S630" s="10">
        <f>M630*PRODUCT($O$17:S$17)</f>
        <v>4480.4225734151742</v>
      </c>
      <c r="T630" s="2"/>
      <c r="U630" s="10">
        <f t="shared" si="59"/>
        <v>149132.88064950492</v>
      </c>
      <c r="V630" s="10">
        <f t="shared" si="62"/>
        <v>146113.48015287652</v>
      </c>
      <c r="W630" s="10">
        <f t="shared" si="62"/>
        <v>143027.65068397622</v>
      </c>
      <c r="X630" s="10">
        <f t="shared" si="62"/>
        <v>139874.44109274333</v>
      </c>
      <c r="Y630" s="10">
        <f t="shared" si="62"/>
        <v>136652.88848916284</v>
      </c>
    </row>
    <row r="631" spans="1:25" s="5" customFormat="1" x14ac:dyDescent="0.2">
      <c r="A631" s="2"/>
      <c r="B631" s="30">
        <f>'3) Input geactiveerde inflatie'!B618</f>
        <v>606</v>
      </c>
      <c r="C631" s="30">
        <f>'3) Input geactiveerde inflatie'!D618</f>
        <v>93762.886940786499</v>
      </c>
      <c r="D631" s="10">
        <f t="shared" si="60"/>
        <v>46881.443470393249</v>
      </c>
      <c r="E631" s="40">
        <f>'3) Input geactiveerde inflatie'!E618</f>
        <v>25.5</v>
      </c>
      <c r="F631" s="52">
        <f>'3) Input geactiveerde inflatie'!F618</f>
        <v>2047</v>
      </c>
      <c r="G631" s="2"/>
      <c r="H631" s="54"/>
      <c r="I631" s="10">
        <f>IF(AND($F631&gt;I$10,$E631&gt;0),$D631/$E631,IF(I$10=$F631,$D631-SUM($G631:G631),0))</f>
        <v>1838.4879792311078</v>
      </c>
      <c r="J631" s="10">
        <f>IF(AND($F631&gt;J$10,$E631&gt;0),$D631/$E631,IF(J$10=$F631,$D631-SUM($G631:I631),0))</f>
        <v>1838.4879792311078</v>
      </c>
      <c r="K631" s="10">
        <f>IF(AND($F631&gt;K$10,$E631&gt;0),$D631/$E631,IF(K$10=$F631,$D631-SUM($G631:J631),0))</f>
        <v>1838.4879792311078</v>
      </c>
      <c r="L631" s="10">
        <f>IF(AND($F631&gt;L$10,$E631&gt;0),$D631/$E631,IF(L$10=$F631,$D631-SUM($G631:K631),0))</f>
        <v>1838.4879792311078</v>
      </c>
      <c r="M631" s="10">
        <f>IF(AND($F631&gt;M$10,$E631&gt;0),$D631/$E631,IF(M$10=$F631,$D631-SUM($G631:L631),0))</f>
        <v>1838.4879792311078</v>
      </c>
      <c r="N631" s="2"/>
      <c r="O631" s="10">
        <f>I631*PRODUCT($O$17:O$17)</f>
        <v>1855.0343710441875</v>
      </c>
      <c r="P631" s="10">
        <f>J631*PRODUCT($O$17:P$17)</f>
        <v>1871.7296803835852</v>
      </c>
      <c r="Q631" s="10">
        <f>K631*PRODUCT($O$17:Q$17)</f>
        <v>1888.5752475070371</v>
      </c>
      <c r="R631" s="10">
        <f>L631*PRODUCT($O$17:R$17)</f>
        <v>1905.5724247346002</v>
      </c>
      <c r="S631" s="10">
        <f>M631*PRODUCT($O$17:S$17)</f>
        <v>1922.7225765572114</v>
      </c>
      <c r="T631" s="2"/>
      <c r="U631" s="10">
        <f t="shared" si="59"/>
        <v>45448.342090582599</v>
      </c>
      <c r="V631" s="10">
        <f t="shared" si="62"/>
        <v>43985.647489014249</v>
      </c>
      <c r="W631" s="10">
        <f t="shared" si="62"/>
        <v>42492.943068908331</v>
      </c>
      <c r="X631" s="10">
        <f t="shared" si="62"/>
        <v>40969.807131793903</v>
      </c>
      <c r="Y631" s="10">
        <f t="shared" si="62"/>
        <v>39415.812819422827</v>
      </c>
    </row>
    <row r="632" spans="1:25" s="5" customFormat="1" x14ac:dyDescent="0.2">
      <c r="A632" s="2"/>
      <c r="B632" s="30">
        <f>'3) Input geactiveerde inflatie'!B619</f>
        <v>607</v>
      </c>
      <c r="C632" s="30">
        <f>'3) Input geactiveerde inflatie'!D619</f>
        <v>1570.2388434714103</v>
      </c>
      <c r="D632" s="10">
        <f t="shared" si="60"/>
        <v>785.11942173570515</v>
      </c>
      <c r="E632" s="40">
        <f>'3) Input geactiveerde inflatie'!E619</f>
        <v>0</v>
      </c>
      <c r="F632" s="52">
        <f>'3) Input geactiveerde inflatie'!F619</f>
        <v>2011</v>
      </c>
      <c r="G632" s="2"/>
      <c r="H632" s="54"/>
      <c r="I632" s="10">
        <f>IF(AND($F632&gt;I$10,$E632&gt;0),$D632/$E632,IF(I$10=$F632,$D632-SUM($G632:G632),0))</f>
        <v>0</v>
      </c>
      <c r="J632" s="10">
        <f>IF(AND($F632&gt;J$10,$E632&gt;0),$D632/$E632,IF(J$10=$F632,$D632-SUM($G632:I632),0))</f>
        <v>0</v>
      </c>
      <c r="K632" s="10">
        <f>IF(AND($F632&gt;K$10,$E632&gt;0),$D632/$E632,IF(K$10=$F632,$D632-SUM($G632:J632),0))</f>
        <v>0</v>
      </c>
      <c r="L632" s="10">
        <f>IF(AND($F632&gt;L$10,$E632&gt;0),$D632/$E632,IF(L$10=$F632,$D632-SUM($G632:K632),0))</f>
        <v>0</v>
      </c>
      <c r="M632" s="10">
        <f>IF(AND($F632&gt;M$10,$E632&gt;0),$D632/$E632,IF(M$10=$F632,$D632-SUM($G632:L632),0))</f>
        <v>0</v>
      </c>
      <c r="N632" s="2"/>
      <c r="O632" s="10">
        <f>I632*PRODUCT($O$17:O$17)</f>
        <v>0</v>
      </c>
      <c r="P632" s="10">
        <f>J632*PRODUCT($O$17:P$17)</f>
        <v>0</v>
      </c>
      <c r="Q632" s="10">
        <f>K632*PRODUCT($O$17:Q$17)</f>
        <v>0</v>
      </c>
      <c r="R632" s="10">
        <f>L632*PRODUCT($O$17:R$17)</f>
        <v>0</v>
      </c>
      <c r="S632" s="10">
        <f>M632*PRODUCT($O$17:S$17)</f>
        <v>0</v>
      </c>
      <c r="T632" s="2"/>
      <c r="U632" s="10">
        <f t="shared" si="59"/>
        <v>792.18549653132641</v>
      </c>
      <c r="V632" s="10">
        <f t="shared" si="62"/>
        <v>799.31516600010832</v>
      </c>
      <c r="W632" s="10">
        <f t="shared" si="62"/>
        <v>806.50900249410927</v>
      </c>
      <c r="X632" s="10">
        <f t="shared" si="62"/>
        <v>813.76758351655621</v>
      </c>
      <c r="Y632" s="10">
        <f t="shared" si="62"/>
        <v>821.09149176820517</v>
      </c>
    </row>
    <row r="633" spans="1:25" s="5" customFormat="1" x14ac:dyDescent="0.2">
      <c r="A633" s="2"/>
      <c r="B633" s="30">
        <f>'3) Input geactiveerde inflatie'!B620</f>
        <v>608</v>
      </c>
      <c r="C633" s="30">
        <f>'3) Input geactiveerde inflatie'!D620</f>
        <v>354626.91112482082</v>
      </c>
      <c r="D633" s="10">
        <f t="shared" si="60"/>
        <v>177313.45556241041</v>
      </c>
      <c r="E633" s="40">
        <f>'3) Input geactiveerde inflatie'!E620</f>
        <v>36.5</v>
      </c>
      <c r="F633" s="52">
        <f>'3) Input geactiveerde inflatie'!F620</f>
        <v>2058</v>
      </c>
      <c r="G633" s="2"/>
      <c r="H633" s="54"/>
      <c r="I633" s="10">
        <f>IF(AND($F633&gt;I$10,$E633&gt;0),$D633/$E633,IF(I$10=$F633,$D633-SUM($G633:G633),0))</f>
        <v>4857.9028921208328</v>
      </c>
      <c r="J633" s="10">
        <f>IF(AND($F633&gt;J$10,$E633&gt;0),$D633/$E633,IF(J$10=$F633,$D633-SUM($G633:I633),0))</f>
        <v>4857.9028921208328</v>
      </c>
      <c r="K633" s="10">
        <f>IF(AND($F633&gt;K$10,$E633&gt;0),$D633/$E633,IF(K$10=$F633,$D633-SUM($G633:J633),0))</f>
        <v>4857.9028921208328</v>
      </c>
      <c r="L633" s="10">
        <f>IF(AND($F633&gt;L$10,$E633&gt;0),$D633/$E633,IF(L$10=$F633,$D633-SUM($G633:K633),0))</f>
        <v>4857.9028921208328</v>
      </c>
      <c r="M633" s="10">
        <f>IF(AND($F633&gt;M$10,$E633&gt;0),$D633/$E633,IF(M$10=$F633,$D633-SUM($G633:L633),0))</f>
        <v>4857.9028921208328</v>
      </c>
      <c r="N633" s="2"/>
      <c r="O633" s="10">
        <f>I633*PRODUCT($O$17:O$17)</f>
        <v>4901.6240181499197</v>
      </c>
      <c r="P633" s="10">
        <f>J633*PRODUCT($O$17:P$17)</f>
        <v>4945.7386343132684</v>
      </c>
      <c r="Q633" s="10">
        <f>K633*PRODUCT($O$17:Q$17)</f>
        <v>4990.250282022087</v>
      </c>
      <c r="R633" s="10">
        <f>L633*PRODUCT($O$17:R$17)</f>
        <v>5035.1625345602852</v>
      </c>
      <c r="S633" s="10">
        <f>M633*PRODUCT($O$17:S$17)</f>
        <v>5080.4789973713278</v>
      </c>
      <c r="T633" s="2"/>
      <c r="U633" s="10">
        <f t="shared" si="59"/>
        <v>174007.65264432217</v>
      </c>
      <c r="V633" s="10">
        <f t="shared" si="62"/>
        <v>170627.98288380777</v>
      </c>
      <c r="W633" s="10">
        <f t="shared" si="62"/>
        <v>167173.38444773993</v>
      </c>
      <c r="X633" s="10">
        <f t="shared" si="62"/>
        <v>163642.78237320928</v>
      </c>
      <c r="Y633" s="10">
        <f t="shared" si="62"/>
        <v>160035.08841719682</v>
      </c>
    </row>
    <row r="634" spans="1:25" s="5" customFormat="1" x14ac:dyDescent="0.2">
      <c r="A634" s="2"/>
      <c r="B634" s="30">
        <f>'3) Input geactiveerde inflatie'!B621</f>
        <v>609</v>
      </c>
      <c r="C634" s="30">
        <f>'3) Input geactiveerde inflatie'!D621</f>
        <v>69657.21911162528</v>
      </c>
      <c r="D634" s="10">
        <f t="shared" si="60"/>
        <v>34828.60955581264</v>
      </c>
      <c r="E634" s="40">
        <f>'3) Input geactiveerde inflatie'!E621</f>
        <v>26.5</v>
      </c>
      <c r="F634" s="52">
        <f>'3) Input geactiveerde inflatie'!F621</f>
        <v>2048</v>
      </c>
      <c r="G634" s="2"/>
      <c r="H634" s="54"/>
      <c r="I634" s="10">
        <f>IF(AND($F634&gt;I$10,$E634&gt;0),$D634/$E634,IF(I$10=$F634,$D634-SUM($G634:G634),0))</f>
        <v>1314.2871530495336</v>
      </c>
      <c r="J634" s="10">
        <f>IF(AND($F634&gt;J$10,$E634&gt;0),$D634/$E634,IF(J$10=$F634,$D634-SUM($G634:I634),0))</f>
        <v>1314.2871530495336</v>
      </c>
      <c r="K634" s="10">
        <f>IF(AND($F634&gt;K$10,$E634&gt;0),$D634/$E634,IF(K$10=$F634,$D634-SUM($G634:J634),0))</f>
        <v>1314.2871530495336</v>
      </c>
      <c r="L634" s="10">
        <f>IF(AND($F634&gt;L$10,$E634&gt;0),$D634/$E634,IF(L$10=$F634,$D634-SUM($G634:K634),0))</f>
        <v>1314.2871530495336</v>
      </c>
      <c r="M634" s="10">
        <f>IF(AND($F634&gt;M$10,$E634&gt;0),$D634/$E634,IF(M$10=$F634,$D634-SUM($G634:L634),0))</f>
        <v>1314.2871530495336</v>
      </c>
      <c r="N634" s="2"/>
      <c r="O634" s="10">
        <f>I634*PRODUCT($O$17:O$17)</f>
        <v>1326.1157374269792</v>
      </c>
      <c r="P634" s="10">
        <f>J634*PRODUCT($O$17:P$17)</f>
        <v>1338.0507790638219</v>
      </c>
      <c r="Q634" s="10">
        <f>K634*PRODUCT($O$17:Q$17)</f>
        <v>1350.0932360753961</v>
      </c>
      <c r="R634" s="10">
        <f>L634*PRODUCT($O$17:R$17)</f>
        <v>1362.2440752000743</v>
      </c>
      <c r="S634" s="10">
        <f>M634*PRODUCT($O$17:S$17)</f>
        <v>1374.504271876875</v>
      </c>
      <c r="T634" s="2"/>
      <c r="U634" s="10">
        <f t="shared" si="59"/>
        <v>33815.951304387971</v>
      </c>
      <c r="V634" s="10">
        <f t="shared" si="62"/>
        <v>32782.244087063635</v>
      </c>
      <c r="W634" s="10">
        <f t="shared" si="62"/>
        <v>31727.191047771808</v>
      </c>
      <c r="X634" s="10">
        <f t="shared" si="62"/>
        <v>30650.491692001677</v>
      </c>
      <c r="Y634" s="10">
        <f t="shared" si="62"/>
        <v>29551.841845352814</v>
      </c>
    </row>
    <row r="635" spans="1:25" s="5" customFormat="1" x14ac:dyDescent="0.2">
      <c r="A635" s="2"/>
      <c r="B635" s="30">
        <f>'3) Input geactiveerde inflatie'!B622</f>
        <v>610</v>
      </c>
      <c r="C635" s="30">
        <f>'3) Input geactiveerde inflatie'!D622</f>
        <v>397582.89801920718</v>
      </c>
      <c r="D635" s="10">
        <f t="shared" si="60"/>
        <v>198791.44900960359</v>
      </c>
      <c r="E635" s="40">
        <f>'3) Input geactiveerde inflatie'!E622</f>
        <v>37.5</v>
      </c>
      <c r="F635" s="52">
        <f>'3) Input geactiveerde inflatie'!F622</f>
        <v>2059</v>
      </c>
      <c r="G635" s="2"/>
      <c r="H635" s="54"/>
      <c r="I635" s="10">
        <f>IF(AND($F635&gt;I$10,$E635&gt;0),$D635/$E635,IF(I$10=$F635,$D635-SUM($G635:G635),0))</f>
        <v>5301.1053069227628</v>
      </c>
      <c r="J635" s="10">
        <f>IF(AND($F635&gt;J$10,$E635&gt;0),$D635/$E635,IF(J$10=$F635,$D635-SUM($G635:I635),0))</f>
        <v>5301.1053069227628</v>
      </c>
      <c r="K635" s="10">
        <f>IF(AND($F635&gt;K$10,$E635&gt;0),$D635/$E635,IF(K$10=$F635,$D635-SUM($G635:J635),0))</f>
        <v>5301.1053069227628</v>
      </c>
      <c r="L635" s="10">
        <f>IF(AND($F635&gt;L$10,$E635&gt;0),$D635/$E635,IF(L$10=$F635,$D635-SUM($G635:K635),0))</f>
        <v>5301.1053069227628</v>
      </c>
      <c r="M635" s="10">
        <f>IF(AND($F635&gt;M$10,$E635&gt;0),$D635/$E635,IF(M$10=$F635,$D635-SUM($G635:L635),0))</f>
        <v>5301.1053069227628</v>
      </c>
      <c r="N635" s="2"/>
      <c r="O635" s="10">
        <f>I635*PRODUCT($O$17:O$17)</f>
        <v>5348.815254685067</v>
      </c>
      <c r="P635" s="10">
        <f>J635*PRODUCT($O$17:P$17)</f>
        <v>5396.9545919772318</v>
      </c>
      <c r="Q635" s="10">
        <f>K635*PRODUCT($O$17:Q$17)</f>
        <v>5445.5271833050265</v>
      </c>
      <c r="R635" s="10">
        <f>L635*PRODUCT($O$17:R$17)</f>
        <v>5494.5369279547704</v>
      </c>
      <c r="S635" s="10">
        <f>M635*PRODUCT($O$17:S$17)</f>
        <v>5543.9877603063633</v>
      </c>
      <c r="T635" s="2"/>
      <c r="U635" s="10">
        <f t="shared" si="59"/>
        <v>195231.75679600495</v>
      </c>
      <c r="V635" s="10">
        <f t="shared" ref="V635:Y650" si="63">U635*P$17-P635</f>
        <v>191591.88801519174</v>
      </c>
      <c r="W635" s="10">
        <f t="shared" si="63"/>
        <v>187870.68782402342</v>
      </c>
      <c r="X635" s="10">
        <f t="shared" si="63"/>
        <v>184066.98708648485</v>
      </c>
      <c r="Y635" s="10">
        <f t="shared" si="63"/>
        <v>180179.60220995682</v>
      </c>
    </row>
    <row r="636" spans="1:25" s="5" customFormat="1" x14ac:dyDescent="0.2">
      <c r="A636" s="2"/>
      <c r="B636" s="30">
        <f>'3) Input geactiveerde inflatie'!B623</f>
        <v>611</v>
      </c>
      <c r="C636" s="30">
        <f>'3) Input geactiveerde inflatie'!D623</f>
        <v>113666.12000878132</v>
      </c>
      <c r="D636" s="10">
        <f t="shared" si="60"/>
        <v>56833.06000439066</v>
      </c>
      <c r="E636" s="40">
        <f>'3) Input geactiveerde inflatie'!E623</f>
        <v>27.5</v>
      </c>
      <c r="F636" s="52">
        <f>'3) Input geactiveerde inflatie'!F623</f>
        <v>2049</v>
      </c>
      <c r="G636" s="2"/>
      <c r="H636" s="54"/>
      <c r="I636" s="10">
        <f>IF(AND($F636&gt;I$10,$E636&gt;0),$D636/$E636,IF(I$10=$F636,$D636-SUM($G636:G636),0))</f>
        <v>2066.6567274323875</v>
      </c>
      <c r="J636" s="10">
        <f>IF(AND($F636&gt;J$10,$E636&gt;0),$D636/$E636,IF(J$10=$F636,$D636-SUM($G636:I636),0))</f>
        <v>2066.6567274323875</v>
      </c>
      <c r="K636" s="10">
        <f>IF(AND($F636&gt;K$10,$E636&gt;0),$D636/$E636,IF(K$10=$F636,$D636-SUM($G636:J636),0))</f>
        <v>2066.6567274323875</v>
      </c>
      <c r="L636" s="10">
        <f>IF(AND($F636&gt;L$10,$E636&gt;0),$D636/$E636,IF(L$10=$F636,$D636-SUM($G636:K636),0))</f>
        <v>2066.6567274323875</v>
      </c>
      <c r="M636" s="10">
        <f>IF(AND($F636&gt;M$10,$E636&gt;0),$D636/$E636,IF(M$10=$F636,$D636-SUM($G636:L636),0))</f>
        <v>2066.6567274323875</v>
      </c>
      <c r="N636" s="2"/>
      <c r="O636" s="10">
        <f>I636*PRODUCT($O$17:O$17)</f>
        <v>2085.2566379792788</v>
      </c>
      <c r="P636" s="10">
        <f>J636*PRODUCT($O$17:P$17)</f>
        <v>2104.0239477210921</v>
      </c>
      <c r="Q636" s="10">
        <f>K636*PRODUCT($O$17:Q$17)</f>
        <v>2122.9601632505814</v>
      </c>
      <c r="R636" s="10">
        <f>L636*PRODUCT($O$17:R$17)</f>
        <v>2142.0668047198365</v>
      </c>
      <c r="S636" s="10">
        <f>M636*PRODUCT($O$17:S$17)</f>
        <v>2161.345405962315</v>
      </c>
      <c r="T636" s="2"/>
      <c r="U636" s="10">
        <f t="shared" si="59"/>
        <v>55259.300906450895</v>
      </c>
      <c r="V636" s="10">
        <f t="shared" si="63"/>
        <v>53652.610666887856</v>
      </c>
      <c r="W636" s="10">
        <f t="shared" si="63"/>
        <v>52012.523999639263</v>
      </c>
      <c r="X636" s="10">
        <f t="shared" si="63"/>
        <v>50338.56991091618</v>
      </c>
      <c r="Y636" s="10">
        <f t="shared" si="63"/>
        <v>48630.271634152101</v>
      </c>
    </row>
    <row r="637" spans="1:25" s="5" customFormat="1" x14ac:dyDescent="0.2">
      <c r="A637" s="2"/>
      <c r="B637" s="30">
        <f>'3) Input geactiveerde inflatie'!B624</f>
        <v>612</v>
      </c>
      <c r="C637" s="30">
        <f>'3) Input geactiveerde inflatie'!D624</f>
        <v>4639.0775484980149</v>
      </c>
      <c r="D637" s="10">
        <f t="shared" si="60"/>
        <v>2319.5387742490075</v>
      </c>
      <c r="E637" s="40">
        <f>'3) Input geactiveerde inflatie'!E624</f>
        <v>17.5</v>
      </c>
      <c r="F637" s="52">
        <f>'3) Input geactiveerde inflatie'!F624</f>
        <v>2039</v>
      </c>
      <c r="G637" s="2"/>
      <c r="H637" s="54"/>
      <c r="I637" s="10">
        <f>IF(AND($F637&gt;I$10,$E637&gt;0),$D637/$E637,IF(I$10=$F637,$D637-SUM($G637:G637),0))</f>
        <v>132.545072814229</v>
      </c>
      <c r="J637" s="10">
        <f>IF(AND($F637&gt;J$10,$E637&gt;0),$D637/$E637,IF(J$10=$F637,$D637-SUM($G637:I637),0))</f>
        <v>132.545072814229</v>
      </c>
      <c r="K637" s="10">
        <f>IF(AND($F637&gt;K$10,$E637&gt;0),$D637/$E637,IF(K$10=$F637,$D637-SUM($G637:J637),0))</f>
        <v>132.545072814229</v>
      </c>
      <c r="L637" s="10">
        <f>IF(AND($F637&gt;L$10,$E637&gt;0),$D637/$E637,IF(L$10=$F637,$D637-SUM($G637:K637),0))</f>
        <v>132.545072814229</v>
      </c>
      <c r="M637" s="10">
        <f>IF(AND($F637&gt;M$10,$E637&gt;0),$D637/$E637,IF(M$10=$F637,$D637-SUM($G637:L637),0))</f>
        <v>132.545072814229</v>
      </c>
      <c r="N637" s="2"/>
      <c r="O637" s="10">
        <f>I637*PRODUCT($O$17:O$17)</f>
        <v>133.73797846955705</v>
      </c>
      <c r="P637" s="10">
        <f>J637*PRODUCT($O$17:P$17)</f>
        <v>134.94162027578304</v>
      </c>
      <c r="Q637" s="10">
        <f>K637*PRODUCT($O$17:Q$17)</f>
        <v>136.15609485826508</v>
      </c>
      <c r="R637" s="10">
        <f>L637*PRODUCT($O$17:R$17)</f>
        <v>137.38149971198945</v>
      </c>
      <c r="S637" s="10">
        <f>M637*PRODUCT($O$17:S$17)</f>
        <v>138.61793320939734</v>
      </c>
      <c r="T637" s="2"/>
      <c r="U637" s="10">
        <f t="shared" si="59"/>
        <v>2206.6766447476912</v>
      </c>
      <c r="V637" s="10">
        <f t="shared" si="63"/>
        <v>2091.5951142746371</v>
      </c>
      <c r="W637" s="10">
        <f t="shared" si="63"/>
        <v>1974.2633754448434</v>
      </c>
      <c r="X637" s="10">
        <f t="shared" si="63"/>
        <v>1854.6502461118575</v>
      </c>
      <c r="Y637" s="10">
        <f t="shared" si="63"/>
        <v>1732.7241651174668</v>
      </c>
    </row>
    <row r="638" spans="1:25" s="5" customFormat="1" x14ac:dyDescent="0.2">
      <c r="A638" s="2"/>
      <c r="B638" s="30">
        <f>'3) Input geactiveerde inflatie'!B625</f>
        <v>613</v>
      </c>
      <c r="C638" s="30">
        <f>'3) Input geactiveerde inflatie'!D625</f>
        <v>4813.4789600956792</v>
      </c>
      <c r="D638" s="10">
        <f t="shared" si="60"/>
        <v>2406.7394800478396</v>
      </c>
      <c r="E638" s="40">
        <f>'3) Input geactiveerde inflatie'!E625</f>
        <v>0</v>
      </c>
      <c r="F638" s="52">
        <f>'3) Input geactiveerde inflatie'!F625</f>
        <v>2011</v>
      </c>
      <c r="G638" s="2"/>
      <c r="H638" s="54"/>
      <c r="I638" s="10">
        <f>IF(AND($F638&gt;I$10,$E638&gt;0),$D638/$E638,IF(I$10=$F638,$D638-SUM($G638:G638),0))</f>
        <v>0</v>
      </c>
      <c r="J638" s="10">
        <f>IF(AND($F638&gt;J$10,$E638&gt;0),$D638/$E638,IF(J$10=$F638,$D638-SUM($G638:I638),0))</f>
        <v>0</v>
      </c>
      <c r="K638" s="10">
        <f>IF(AND($F638&gt;K$10,$E638&gt;0),$D638/$E638,IF(K$10=$F638,$D638-SUM($G638:J638),0))</f>
        <v>0</v>
      </c>
      <c r="L638" s="10">
        <f>IF(AND($F638&gt;L$10,$E638&gt;0),$D638/$E638,IF(L$10=$F638,$D638-SUM($G638:K638),0))</f>
        <v>0</v>
      </c>
      <c r="M638" s="10">
        <f>IF(AND($F638&gt;M$10,$E638&gt;0),$D638/$E638,IF(M$10=$F638,$D638-SUM($G638:L638),0))</f>
        <v>0</v>
      </c>
      <c r="N638" s="2"/>
      <c r="O638" s="10">
        <f>I638*PRODUCT($O$17:O$17)</f>
        <v>0</v>
      </c>
      <c r="P638" s="10">
        <f>J638*PRODUCT($O$17:P$17)</f>
        <v>0</v>
      </c>
      <c r="Q638" s="10">
        <f>K638*PRODUCT($O$17:Q$17)</f>
        <v>0</v>
      </c>
      <c r="R638" s="10">
        <f>L638*PRODUCT($O$17:R$17)</f>
        <v>0</v>
      </c>
      <c r="S638" s="10">
        <f>M638*PRODUCT($O$17:S$17)</f>
        <v>0</v>
      </c>
      <c r="T638" s="2"/>
      <c r="U638" s="10">
        <f t="shared" si="59"/>
        <v>2428.4001353682697</v>
      </c>
      <c r="V638" s="10">
        <f t="shared" si="63"/>
        <v>2450.2557365865841</v>
      </c>
      <c r="W638" s="10">
        <f t="shared" si="63"/>
        <v>2472.3080382158632</v>
      </c>
      <c r="X638" s="10">
        <f t="shared" si="63"/>
        <v>2494.5588105598058</v>
      </c>
      <c r="Y638" s="10">
        <f t="shared" si="63"/>
        <v>2517.0098398548439</v>
      </c>
    </row>
    <row r="639" spans="1:25" s="5" customFormat="1" x14ac:dyDescent="0.2">
      <c r="A639" s="2"/>
      <c r="B639" s="30">
        <f>'3) Input geactiveerde inflatie'!B626</f>
        <v>614</v>
      </c>
      <c r="C639" s="30">
        <f>'3) Input geactiveerde inflatie'!D626</f>
        <v>293127.72670924501</v>
      </c>
      <c r="D639" s="10">
        <f t="shared" si="60"/>
        <v>146563.8633546225</v>
      </c>
      <c r="E639" s="40">
        <f>'3) Input geactiveerde inflatie'!E626</f>
        <v>38.5</v>
      </c>
      <c r="F639" s="52">
        <f>'3) Input geactiveerde inflatie'!F626</f>
        <v>2060</v>
      </c>
      <c r="G639" s="2"/>
      <c r="H639" s="54"/>
      <c r="I639" s="10">
        <f>IF(AND($F639&gt;I$10,$E639&gt;0),$D639/$E639,IF(I$10=$F639,$D639-SUM($G639:G639),0))</f>
        <v>3806.8535936265584</v>
      </c>
      <c r="J639" s="10">
        <f>IF(AND($F639&gt;J$10,$E639&gt;0),$D639/$E639,IF(J$10=$F639,$D639-SUM($G639:I639),0))</f>
        <v>3806.8535936265584</v>
      </c>
      <c r="K639" s="10">
        <f>IF(AND($F639&gt;K$10,$E639&gt;0),$D639/$E639,IF(K$10=$F639,$D639-SUM($G639:J639),0))</f>
        <v>3806.8535936265584</v>
      </c>
      <c r="L639" s="10">
        <f>IF(AND($F639&gt;L$10,$E639&gt;0),$D639/$E639,IF(L$10=$F639,$D639-SUM($G639:K639),0))</f>
        <v>3806.8535936265584</v>
      </c>
      <c r="M639" s="10">
        <f>IF(AND($F639&gt;M$10,$E639&gt;0),$D639/$E639,IF(M$10=$F639,$D639-SUM($G639:L639),0))</f>
        <v>3806.8535936265584</v>
      </c>
      <c r="N639" s="2"/>
      <c r="O639" s="10">
        <f>I639*PRODUCT($O$17:O$17)</f>
        <v>3841.1152759691972</v>
      </c>
      <c r="P639" s="10">
        <f>J639*PRODUCT($O$17:P$17)</f>
        <v>3875.6853134529197</v>
      </c>
      <c r="Q639" s="10">
        <f>K639*PRODUCT($O$17:Q$17)</f>
        <v>3910.5664812739951</v>
      </c>
      <c r="R639" s="10">
        <f>L639*PRODUCT($O$17:R$17)</f>
        <v>3945.7615796054606</v>
      </c>
      <c r="S639" s="10">
        <f>M639*PRODUCT($O$17:S$17)</f>
        <v>3981.2734338219093</v>
      </c>
      <c r="T639" s="2"/>
      <c r="U639" s="10">
        <f t="shared" si="59"/>
        <v>144041.82284884489</v>
      </c>
      <c r="V639" s="10">
        <f t="shared" si="63"/>
        <v>141462.51394103159</v>
      </c>
      <c r="W639" s="10">
        <f t="shared" si="63"/>
        <v>138825.11008522686</v>
      </c>
      <c r="X639" s="10">
        <f t="shared" si="63"/>
        <v>136128.77449638842</v>
      </c>
      <c r="Y639" s="10">
        <f t="shared" si="63"/>
        <v>133372.66003303399</v>
      </c>
    </row>
    <row r="640" spans="1:25" s="5" customFormat="1" x14ac:dyDescent="0.2">
      <c r="A640" s="2"/>
      <c r="B640" s="30">
        <f>'3) Input geactiveerde inflatie'!B627</f>
        <v>615</v>
      </c>
      <c r="C640" s="30">
        <f>'3) Input geactiveerde inflatie'!D627</f>
        <v>110341.68226097059</v>
      </c>
      <c r="D640" s="10">
        <f t="shared" si="60"/>
        <v>55170.841130485293</v>
      </c>
      <c r="E640" s="40">
        <f>'3) Input geactiveerde inflatie'!E627</f>
        <v>28.5</v>
      </c>
      <c r="F640" s="52">
        <f>'3) Input geactiveerde inflatie'!F627</f>
        <v>2050</v>
      </c>
      <c r="G640" s="2"/>
      <c r="H640" s="54"/>
      <c r="I640" s="10">
        <f>IF(AND($F640&gt;I$10,$E640&gt;0),$D640/$E640,IF(I$10=$F640,$D640-SUM($G640:G640),0))</f>
        <v>1935.8189870345716</v>
      </c>
      <c r="J640" s="10">
        <f>IF(AND($F640&gt;J$10,$E640&gt;0),$D640/$E640,IF(J$10=$F640,$D640-SUM($G640:I640),0))</f>
        <v>1935.8189870345716</v>
      </c>
      <c r="K640" s="10">
        <f>IF(AND($F640&gt;K$10,$E640&gt;0),$D640/$E640,IF(K$10=$F640,$D640-SUM($G640:J640),0))</f>
        <v>1935.8189870345716</v>
      </c>
      <c r="L640" s="10">
        <f>IF(AND($F640&gt;L$10,$E640&gt;0),$D640/$E640,IF(L$10=$F640,$D640-SUM($G640:K640),0))</f>
        <v>1935.8189870345716</v>
      </c>
      <c r="M640" s="10">
        <f>IF(AND($F640&gt;M$10,$E640&gt;0),$D640/$E640,IF(M$10=$F640,$D640-SUM($G640:L640),0))</f>
        <v>1935.8189870345716</v>
      </c>
      <c r="N640" s="2"/>
      <c r="O640" s="10">
        <f>I640*PRODUCT($O$17:O$17)</f>
        <v>1953.2413579178826</v>
      </c>
      <c r="P640" s="10">
        <f>J640*PRODUCT($O$17:P$17)</f>
        <v>1970.8205301391433</v>
      </c>
      <c r="Q640" s="10">
        <f>K640*PRODUCT($O$17:Q$17)</f>
        <v>1988.5579149103953</v>
      </c>
      <c r="R640" s="10">
        <f>L640*PRODUCT($O$17:R$17)</f>
        <v>2006.4549361445884</v>
      </c>
      <c r="S640" s="10">
        <f>M640*PRODUCT($O$17:S$17)</f>
        <v>2024.5130305698897</v>
      </c>
      <c r="T640" s="2"/>
      <c r="U640" s="10">
        <f t="shared" si="59"/>
        <v>53714.137342741771</v>
      </c>
      <c r="V640" s="10">
        <f t="shared" si="63"/>
        <v>52226.744048687302</v>
      </c>
      <c r="W640" s="10">
        <f t="shared" si="63"/>
        <v>50708.226830215091</v>
      </c>
      <c r="X640" s="10">
        <f t="shared" si="63"/>
        <v>49158.14593554243</v>
      </c>
      <c r="Y640" s="10">
        <f t="shared" si="63"/>
        <v>47576.056218392419</v>
      </c>
    </row>
    <row r="641" spans="1:25" s="5" customFormat="1" x14ac:dyDescent="0.2">
      <c r="A641" s="2"/>
      <c r="B641" s="30">
        <f>'3) Input geactiveerde inflatie'!B628</f>
        <v>616</v>
      </c>
      <c r="C641" s="30">
        <f>'3) Input geactiveerde inflatie'!D628</f>
        <v>22575.128549995105</v>
      </c>
      <c r="D641" s="10">
        <f t="shared" si="60"/>
        <v>11287.564274997552</v>
      </c>
      <c r="E641" s="40">
        <f>'3) Input geactiveerde inflatie'!E628</f>
        <v>18.5</v>
      </c>
      <c r="F641" s="52">
        <f>'3) Input geactiveerde inflatie'!F628</f>
        <v>2040</v>
      </c>
      <c r="G641" s="2"/>
      <c r="H641" s="54"/>
      <c r="I641" s="10">
        <f>IF(AND($F641&gt;I$10,$E641&gt;0),$D641/$E641,IF(I$10=$F641,$D641-SUM($G641:G641),0))</f>
        <v>610.1386094593272</v>
      </c>
      <c r="J641" s="10">
        <f>IF(AND($F641&gt;J$10,$E641&gt;0),$D641/$E641,IF(J$10=$F641,$D641-SUM($G641:I641),0))</f>
        <v>610.1386094593272</v>
      </c>
      <c r="K641" s="10">
        <f>IF(AND($F641&gt;K$10,$E641&gt;0),$D641/$E641,IF(K$10=$F641,$D641-SUM($G641:J641),0))</f>
        <v>610.1386094593272</v>
      </c>
      <c r="L641" s="10">
        <f>IF(AND($F641&gt;L$10,$E641&gt;0),$D641/$E641,IF(L$10=$F641,$D641-SUM($G641:K641),0))</f>
        <v>610.1386094593272</v>
      </c>
      <c r="M641" s="10">
        <f>IF(AND($F641&gt;M$10,$E641&gt;0),$D641/$E641,IF(M$10=$F641,$D641-SUM($G641:L641),0))</f>
        <v>610.1386094593272</v>
      </c>
      <c r="N641" s="2"/>
      <c r="O641" s="10">
        <f>I641*PRODUCT($O$17:O$17)</f>
        <v>615.62985694446104</v>
      </c>
      <c r="P641" s="10">
        <f>J641*PRODUCT($O$17:P$17)</f>
        <v>621.17052565696122</v>
      </c>
      <c r="Q641" s="10">
        <f>K641*PRODUCT($O$17:Q$17)</f>
        <v>626.76106038787373</v>
      </c>
      <c r="R641" s="10">
        <f>L641*PRODUCT($O$17:R$17)</f>
        <v>632.40190993136446</v>
      </c>
      <c r="S641" s="10">
        <f>M641*PRODUCT($O$17:S$17)</f>
        <v>638.09352712074667</v>
      </c>
      <c r="T641" s="2"/>
      <c r="U641" s="10">
        <f t="shared" si="59"/>
        <v>10773.522496528069</v>
      </c>
      <c r="V641" s="10">
        <f t="shared" si="63"/>
        <v>10249.313673339861</v>
      </c>
      <c r="W641" s="10">
        <f t="shared" si="63"/>
        <v>9714.7964360120459</v>
      </c>
      <c r="X641" s="10">
        <f t="shared" si="63"/>
        <v>9169.827694004789</v>
      </c>
      <c r="Y641" s="10">
        <f t="shared" si="63"/>
        <v>8614.2626161300832</v>
      </c>
    </row>
    <row r="642" spans="1:25" s="5" customFormat="1" x14ac:dyDescent="0.2">
      <c r="A642" s="2"/>
      <c r="B642" s="30">
        <f>'3) Input geactiveerde inflatie'!B629</f>
        <v>617</v>
      </c>
      <c r="C642" s="30">
        <f>'3) Input geactiveerde inflatie'!D629</f>
        <v>481719.59296092624</v>
      </c>
      <c r="D642" s="10">
        <f t="shared" si="60"/>
        <v>240859.79648046312</v>
      </c>
      <c r="E642" s="40">
        <f>'3) Input geactiveerde inflatie'!E629</f>
        <v>39.5</v>
      </c>
      <c r="F642" s="52">
        <f>'3) Input geactiveerde inflatie'!F629</f>
        <v>2061</v>
      </c>
      <c r="G642" s="2"/>
      <c r="H642" s="54"/>
      <c r="I642" s="10">
        <f>IF(AND($F642&gt;I$10,$E642&gt;0),$D642/$E642,IF(I$10=$F642,$D642-SUM($G642:G642),0))</f>
        <v>6097.7163665940034</v>
      </c>
      <c r="J642" s="10">
        <f>IF(AND($F642&gt;J$10,$E642&gt;0),$D642/$E642,IF(J$10=$F642,$D642-SUM($G642:I642),0))</f>
        <v>6097.7163665940034</v>
      </c>
      <c r="K642" s="10">
        <f>IF(AND($F642&gt;K$10,$E642&gt;0),$D642/$E642,IF(K$10=$F642,$D642-SUM($G642:J642),0))</f>
        <v>6097.7163665940034</v>
      </c>
      <c r="L642" s="10">
        <f>IF(AND($F642&gt;L$10,$E642&gt;0),$D642/$E642,IF(L$10=$F642,$D642-SUM($G642:K642),0))</f>
        <v>6097.7163665940034</v>
      </c>
      <c r="M642" s="10">
        <f>IF(AND($F642&gt;M$10,$E642&gt;0),$D642/$E642,IF(M$10=$F642,$D642-SUM($G642:L642),0))</f>
        <v>6097.7163665940034</v>
      </c>
      <c r="N642" s="2"/>
      <c r="O642" s="10">
        <f>I642*PRODUCT($O$17:O$17)</f>
        <v>6152.5958138933483</v>
      </c>
      <c r="P642" s="10">
        <f>J642*PRODUCT($O$17:P$17)</f>
        <v>6207.9691762183884</v>
      </c>
      <c r="Q642" s="10">
        <f>K642*PRODUCT($O$17:Q$17)</f>
        <v>6263.8408988043529</v>
      </c>
      <c r="R642" s="10">
        <f>L642*PRODUCT($O$17:R$17)</f>
        <v>6320.2154668935909</v>
      </c>
      <c r="S642" s="10">
        <f>M642*PRODUCT($O$17:S$17)</f>
        <v>6377.0974060956332</v>
      </c>
      <c r="T642" s="2"/>
      <c r="U642" s="10">
        <f t="shared" si="59"/>
        <v>236874.93883489392</v>
      </c>
      <c r="V642" s="10">
        <f t="shared" si="63"/>
        <v>232798.84410818957</v>
      </c>
      <c r="W642" s="10">
        <f t="shared" si="63"/>
        <v>228630.19280635889</v>
      </c>
      <c r="X642" s="10">
        <f t="shared" si="63"/>
        <v>224367.64907472249</v>
      </c>
      <c r="Y642" s="10">
        <f t="shared" si="63"/>
        <v>220009.86051029936</v>
      </c>
    </row>
    <row r="643" spans="1:25" s="5" customFormat="1" x14ac:dyDescent="0.2">
      <c r="A643" s="2"/>
      <c r="B643" s="30">
        <f>'3) Input geactiveerde inflatie'!B630</f>
        <v>618</v>
      </c>
      <c r="C643" s="30">
        <f>'3) Input geactiveerde inflatie'!D630</f>
        <v>171257.66424390941</v>
      </c>
      <c r="D643" s="10">
        <f t="shared" si="60"/>
        <v>85628.832121954707</v>
      </c>
      <c r="E643" s="40">
        <f>'3) Input geactiveerde inflatie'!E630</f>
        <v>29.5</v>
      </c>
      <c r="F643" s="52">
        <f>'3) Input geactiveerde inflatie'!F630</f>
        <v>2051</v>
      </c>
      <c r="G643" s="2"/>
      <c r="H643" s="54"/>
      <c r="I643" s="10">
        <f>IF(AND($F643&gt;I$10,$E643&gt;0),$D643/$E643,IF(I$10=$F643,$D643-SUM($G643:G643),0))</f>
        <v>2902.6722753204986</v>
      </c>
      <c r="J643" s="10">
        <f>IF(AND($F643&gt;J$10,$E643&gt;0),$D643/$E643,IF(J$10=$F643,$D643-SUM($G643:I643),0))</f>
        <v>2902.6722753204986</v>
      </c>
      <c r="K643" s="10">
        <f>IF(AND($F643&gt;K$10,$E643&gt;0),$D643/$E643,IF(K$10=$F643,$D643-SUM($G643:J643),0))</f>
        <v>2902.6722753204986</v>
      </c>
      <c r="L643" s="10">
        <f>IF(AND($F643&gt;L$10,$E643&gt;0),$D643/$E643,IF(L$10=$F643,$D643-SUM($G643:K643),0))</f>
        <v>2902.6722753204986</v>
      </c>
      <c r="M643" s="10">
        <f>IF(AND($F643&gt;M$10,$E643&gt;0),$D643/$E643,IF(M$10=$F643,$D643-SUM($G643:L643),0))</f>
        <v>2902.6722753204986</v>
      </c>
      <c r="N643" s="2"/>
      <c r="O643" s="10">
        <f>I643*PRODUCT($O$17:O$17)</f>
        <v>2928.7963257983829</v>
      </c>
      <c r="P643" s="10">
        <f>J643*PRODUCT($O$17:P$17)</f>
        <v>2955.1554927305679</v>
      </c>
      <c r="Q643" s="10">
        <f>K643*PRODUCT($O$17:Q$17)</f>
        <v>2981.7518921651426</v>
      </c>
      <c r="R643" s="10">
        <f>L643*PRODUCT($O$17:R$17)</f>
        <v>3008.5876591946285</v>
      </c>
      <c r="S643" s="10">
        <f>M643*PRODUCT($O$17:S$17)</f>
        <v>3035.6649481273798</v>
      </c>
      <c r="T643" s="2"/>
      <c r="U643" s="10">
        <f t="shared" si="59"/>
        <v>83470.695285253911</v>
      </c>
      <c r="V643" s="10">
        <f t="shared" si="63"/>
        <v>81266.776050090615</v>
      </c>
      <c r="W643" s="10">
        <f t="shared" si="63"/>
        <v>79016.425142376276</v>
      </c>
      <c r="X643" s="10">
        <f t="shared" si="63"/>
        <v>76718.985309463023</v>
      </c>
      <c r="Y643" s="10">
        <f t="shared" si="63"/>
        <v>74373.791229120805</v>
      </c>
    </row>
    <row r="644" spans="1:25" s="5" customFormat="1" x14ac:dyDescent="0.2">
      <c r="A644" s="2"/>
      <c r="B644" s="30">
        <f>'3) Input geactiveerde inflatie'!B631</f>
        <v>619</v>
      </c>
      <c r="C644" s="30">
        <f>'3) Input geactiveerde inflatie'!D631</f>
        <v>27232.302265307284</v>
      </c>
      <c r="D644" s="10">
        <f t="shared" si="60"/>
        <v>13616.151132653642</v>
      </c>
      <c r="E644" s="40">
        <f>'3) Input geactiveerde inflatie'!E631</f>
        <v>19.5</v>
      </c>
      <c r="F644" s="52">
        <f>'3) Input geactiveerde inflatie'!F631</f>
        <v>2041</v>
      </c>
      <c r="G644" s="2"/>
      <c r="H644" s="54"/>
      <c r="I644" s="10">
        <f>IF(AND($F644&gt;I$10,$E644&gt;0),$D644/$E644,IF(I$10=$F644,$D644-SUM($G644:G644),0))</f>
        <v>698.26416064890475</v>
      </c>
      <c r="J644" s="10">
        <f>IF(AND($F644&gt;J$10,$E644&gt;0),$D644/$E644,IF(J$10=$F644,$D644-SUM($G644:I644),0))</f>
        <v>698.26416064890475</v>
      </c>
      <c r="K644" s="10">
        <f>IF(AND($F644&gt;K$10,$E644&gt;0),$D644/$E644,IF(K$10=$F644,$D644-SUM($G644:J644),0))</f>
        <v>698.26416064890475</v>
      </c>
      <c r="L644" s="10">
        <f>IF(AND($F644&gt;L$10,$E644&gt;0),$D644/$E644,IF(L$10=$F644,$D644-SUM($G644:K644),0))</f>
        <v>698.26416064890475</v>
      </c>
      <c r="M644" s="10">
        <f>IF(AND($F644&gt;M$10,$E644&gt;0),$D644/$E644,IF(M$10=$F644,$D644-SUM($G644:L644),0))</f>
        <v>698.26416064890475</v>
      </c>
      <c r="N644" s="2"/>
      <c r="O644" s="10">
        <f>I644*PRODUCT($O$17:O$17)</f>
        <v>704.5485380947448</v>
      </c>
      <c r="P644" s="10">
        <f>J644*PRODUCT($O$17:P$17)</f>
        <v>710.88947493759747</v>
      </c>
      <c r="Q644" s="10">
        <f>K644*PRODUCT($O$17:Q$17)</f>
        <v>717.28748021203569</v>
      </c>
      <c r="R644" s="10">
        <f>L644*PRODUCT($O$17:R$17)</f>
        <v>723.74306753394387</v>
      </c>
      <c r="S644" s="10">
        <f>M644*PRODUCT($O$17:S$17)</f>
        <v>730.25675514174941</v>
      </c>
      <c r="T644" s="2"/>
      <c r="U644" s="10">
        <f t="shared" si="59"/>
        <v>13034.147954752778</v>
      </c>
      <c r="V644" s="10">
        <f t="shared" si="63"/>
        <v>12440.565811407954</v>
      </c>
      <c r="W644" s="10">
        <f t="shared" si="63"/>
        <v>11835.24342349859</v>
      </c>
      <c r="X644" s="10">
        <f t="shared" si="63"/>
        <v>11218.017546776133</v>
      </c>
      <c r="Y644" s="10">
        <f t="shared" si="63"/>
        <v>10588.722949555367</v>
      </c>
    </row>
    <row r="645" spans="1:25" s="5" customFormat="1" x14ac:dyDescent="0.2">
      <c r="A645" s="2"/>
      <c r="B645" s="30">
        <f>'3) Input geactiveerde inflatie'!B632</f>
        <v>620</v>
      </c>
      <c r="C645" s="30">
        <f>'3) Input geactiveerde inflatie'!D632</f>
        <v>326592.49910196965</v>
      </c>
      <c r="D645" s="10">
        <f t="shared" si="60"/>
        <v>163296.24955098482</v>
      </c>
      <c r="E645" s="40">
        <f>'3) Input geactiveerde inflatie'!E632</f>
        <v>40.5</v>
      </c>
      <c r="F645" s="52">
        <f>'3) Input geactiveerde inflatie'!F632</f>
        <v>2062</v>
      </c>
      <c r="G645" s="2"/>
      <c r="H645" s="54"/>
      <c r="I645" s="10">
        <f>IF(AND($F645&gt;I$10,$E645&gt;0),$D645/$E645,IF(I$10=$F645,$D645-SUM($G645:G645),0))</f>
        <v>4032.0061617527117</v>
      </c>
      <c r="J645" s="10">
        <f>IF(AND($F645&gt;J$10,$E645&gt;0),$D645/$E645,IF(J$10=$F645,$D645-SUM($G645:I645),0))</f>
        <v>4032.0061617527117</v>
      </c>
      <c r="K645" s="10">
        <f>IF(AND($F645&gt;K$10,$E645&gt;0),$D645/$E645,IF(K$10=$F645,$D645-SUM($G645:J645),0))</f>
        <v>4032.0061617527117</v>
      </c>
      <c r="L645" s="10">
        <f>IF(AND($F645&gt;L$10,$E645&gt;0),$D645/$E645,IF(L$10=$F645,$D645-SUM($G645:K645),0))</f>
        <v>4032.0061617527117</v>
      </c>
      <c r="M645" s="10">
        <f>IF(AND($F645&gt;M$10,$E645&gt;0),$D645/$E645,IF(M$10=$F645,$D645-SUM($G645:L645),0))</f>
        <v>4032.0061617527117</v>
      </c>
      <c r="N645" s="2"/>
      <c r="O645" s="10">
        <f>I645*PRODUCT($O$17:O$17)</f>
        <v>4068.2942172084859</v>
      </c>
      <c r="P645" s="10">
        <f>J645*PRODUCT($O$17:P$17)</f>
        <v>4104.908865163362</v>
      </c>
      <c r="Q645" s="10">
        <f>K645*PRODUCT($O$17:Q$17)</f>
        <v>4141.8530449498312</v>
      </c>
      <c r="R645" s="10">
        <f>L645*PRODUCT($O$17:R$17)</f>
        <v>4179.1297223543788</v>
      </c>
      <c r="S645" s="10">
        <f>M645*PRODUCT($O$17:S$17)</f>
        <v>4216.7418898555679</v>
      </c>
      <c r="T645" s="2"/>
      <c r="U645" s="10">
        <f t="shared" si="59"/>
        <v>160697.62157973519</v>
      </c>
      <c r="V645" s="10">
        <f t="shared" si="63"/>
        <v>158038.99130878944</v>
      </c>
      <c r="W645" s="10">
        <f t="shared" si="63"/>
        <v>155319.4891856187</v>
      </c>
      <c r="X645" s="10">
        <f t="shared" si="63"/>
        <v>152538.23486593488</v>
      </c>
      <c r="Y645" s="10">
        <f t="shared" si="63"/>
        <v>149694.33708987272</v>
      </c>
    </row>
    <row r="646" spans="1:25" s="5" customFormat="1" x14ac:dyDescent="0.2">
      <c r="A646" s="2"/>
      <c r="B646" s="30">
        <f>'3) Input geactiveerde inflatie'!B633</f>
        <v>621</v>
      </c>
      <c r="C646" s="30">
        <f>'3) Input geactiveerde inflatie'!D633</f>
        <v>157604.9512428483</v>
      </c>
      <c r="D646" s="10">
        <f t="shared" si="60"/>
        <v>78802.47562142415</v>
      </c>
      <c r="E646" s="40">
        <f>'3) Input geactiveerde inflatie'!E633</f>
        <v>30.5</v>
      </c>
      <c r="F646" s="52">
        <f>'3) Input geactiveerde inflatie'!F633</f>
        <v>2052</v>
      </c>
      <c r="G646" s="2"/>
      <c r="H646" s="54"/>
      <c r="I646" s="10">
        <f>IF(AND($F646&gt;I$10,$E646&gt;0),$D646/$E646,IF(I$10=$F646,$D646-SUM($G646:G646),0))</f>
        <v>2583.6877252925951</v>
      </c>
      <c r="J646" s="10">
        <f>IF(AND($F646&gt;J$10,$E646&gt;0),$D646/$E646,IF(J$10=$F646,$D646-SUM($G646:I646),0))</f>
        <v>2583.6877252925951</v>
      </c>
      <c r="K646" s="10">
        <f>IF(AND($F646&gt;K$10,$E646&gt;0),$D646/$E646,IF(K$10=$F646,$D646-SUM($G646:J646),0))</f>
        <v>2583.6877252925951</v>
      </c>
      <c r="L646" s="10">
        <f>IF(AND($F646&gt;L$10,$E646&gt;0),$D646/$E646,IF(L$10=$F646,$D646-SUM($G646:K646),0))</f>
        <v>2583.6877252925951</v>
      </c>
      <c r="M646" s="10">
        <f>IF(AND($F646&gt;M$10,$E646&gt;0),$D646/$E646,IF(M$10=$F646,$D646-SUM($G646:L646),0))</f>
        <v>2583.6877252925951</v>
      </c>
      <c r="N646" s="2"/>
      <c r="O646" s="10">
        <f>I646*PRODUCT($O$17:O$17)</f>
        <v>2606.940914820228</v>
      </c>
      <c r="P646" s="10">
        <f>J646*PRODUCT($O$17:P$17)</f>
        <v>2630.40338305361</v>
      </c>
      <c r="Q646" s="10">
        <f>K646*PRODUCT($O$17:Q$17)</f>
        <v>2654.0770135010921</v>
      </c>
      <c r="R646" s="10">
        <f>L646*PRODUCT($O$17:R$17)</f>
        <v>2677.9637066226014</v>
      </c>
      <c r="S646" s="10">
        <f>M646*PRODUCT($O$17:S$17)</f>
        <v>2702.0653799822048</v>
      </c>
      <c r="T646" s="2"/>
      <c r="U646" s="10">
        <f t="shared" si="59"/>
        <v>76904.756987196728</v>
      </c>
      <c r="V646" s="10">
        <f t="shared" si="63"/>
        <v>74966.496417027884</v>
      </c>
      <c r="W646" s="10">
        <f t="shared" si="63"/>
        <v>72987.117871280032</v>
      </c>
      <c r="X646" s="10">
        <f t="shared" si="63"/>
        <v>70966.038225498953</v>
      </c>
      <c r="Y646" s="10">
        <f t="shared" si="63"/>
        <v>68902.667189546235</v>
      </c>
    </row>
    <row r="647" spans="1:25" s="5" customFormat="1" x14ac:dyDescent="0.2">
      <c r="A647" s="2"/>
      <c r="B647" s="30">
        <f>'3) Input geactiveerde inflatie'!B634</f>
        <v>622</v>
      </c>
      <c r="C647" s="30">
        <f>'3) Input geactiveerde inflatie'!D634</f>
        <v>2127.1995381580036</v>
      </c>
      <c r="D647" s="10">
        <f t="shared" si="60"/>
        <v>1063.5997690790018</v>
      </c>
      <c r="E647" s="40">
        <f>'3) Input geactiveerde inflatie'!E634</f>
        <v>0</v>
      </c>
      <c r="F647" s="52">
        <f>'3) Input geactiveerde inflatie'!F634</f>
        <v>2012</v>
      </c>
      <c r="G647" s="2"/>
      <c r="H647" s="54"/>
      <c r="I647" s="10">
        <f>IF(AND($F647&gt;I$10,$E647&gt;0),$D647/$E647,IF(I$10=$F647,$D647-SUM($G647:G647),0))</f>
        <v>0</v>
      </c>
      <c r="J647" s="10">
        <f>IF(AND($F647&gt;J$10,$E647&gt;0),$D647/$E647,IF(J$10=$F647,$D647-SUM($G647:I647),0))</f>
        <v>0</v>
      </c>
      <c r="K647" s="10">
        <f>IF(AND($F647&gt;K$10,$E647&gt;0),$D647/$E647,IF(K$10=$F647,$D647-SUM($G647:J647),0))</f>
        <v>0</v>
      </c>
      <c r="L647" s="10">
        <f>IF(AND($F647&gt;L$10,$E647&gt;0),$D647/$E647,IF(L$10=$F647,$D647-SUM($G647:K647),0))</f>
        <v>0</v>
      </c>
      <c r="M647" s="10">
        <f>IF(AND($F647&gt;M$10,$E647&gt;0),$D647/$E647,IF(M$10=$F647,$D647-SUM($G647:L647),0))</f>
        <v>0</v>
      </c>
      <c r="N647" s="2"/>
      <c r="O647" s="10">
        <f>I647*PRODUCT($O$17:O$17)</f>
        <v>0</v>
      </c>
      <c r="P647" s="10">
        <f>J647*PRODUCT($O$17:P$17)</f>
        <v>0</v>
      </c>
      <c r="Q647" s="10">
        <f>K647*PRODUCT($O$17:Q$17)</f>
        <v>0</v>
      </c>
      <c r="R647" s="10">
        <f>L647*PRODUCT($O$17:R$17)</f>
        <v>0</v>
      </c>
      <c r="S647" s="10">
        <f>M647*PRODUCT($O$17:S$17)</f>
        <v>0</v>
      </c>
      <c r="T647" s="2"/>
      <c r="U647" s="10">
        <f t="shared" si="59"/>
        <v>1073.1721670007128</v>
      </c>
      <c r="V647" s="10">
        <f t="shared" si="63"/>
        <v>1082.830716503719</v>
      </c>
      <c r="W647" s="10">
        <f t="shared" si="63"/>
        <v>1092.5761929522523</v>
      </c>
      <c r="X647" s="10">
        <f t="shared" si="63"/>
        <v>1102.4093786888225</v>
      </c>
      <c r="Y647" s="10">
        <f t="shared" si="63"/>
        <v>1112.3310630970218</v>
      </c>
    </row>
    <row r="648" spans="1:25" s="5" customFormat="1" x14ac:dyDescent="0.2">
      <c r="A648" s="2"/>
      <c r="B648" s="30">
        <f>'3) Input geactiveerde inflatie'!B635</f>
        <v>623</v>
      </c>
      <c r="C648" s="30">
        <f>'3) Input geactiveerde inflatie'!D635</f>
        <v>587339.52819970716</v>
      </c>
      <c r="D648" s="10">
        <f t="shared" si="60"/>
        <v>293669.76409985358</v>
      </c>
      <c r="E648" s="40">
        <f>'3) Input geactiveerde inflatie'!E635</f>
        <v>41.5</v>
      </c>
      <c r="F648" s="52">
        <f>'3) Input geactiveerde inflatie'!F635</f>
        <v>2063</v>
      </c>
      <c r="G648" s="2"/>
      <c r="H648" s="54"/>
      <c r="I648" s="10">
        <f>IF(AND($F648&gt;I$10,$E648&gt;0),$D648/$E648,IF(I$10=$F648,$D648-SUM($G648:G648),0))</f>
        <v>7076.3798578277974</v>
      </c>
      <c r="J648" s="10">
        <f>IF(AND($F648&gt;J$10,$E648&gt;0),$D648/$E648,IF(J$10=$F648,$D648-SUM($G648:I648),0))</f>
        <v>7076.3798578277974</v>
      </c>
      <c r="K648" s="10">
        <f>IF(AND($F648&gt;K$10,$E648&gt;0),$D648/$E648,IF(K$10=$F648,$D648-SUM($G648:J648),0))</f>
        <v>7076.3798578277974</v>
      </c>
      <c r="L648" s="10">
        <f>IF(AND($F648&gt;L$10,$E648&gt;0),$D648/$E648,IF(L$10=$F648,$D648-SUM($G648:K648),0))</f>
        <v>7076.3798578277974</v>
      </c>
      <c r="M648" s="10">
        <f>IF(AND($F648&gt;M$10,$E648&gt;0),$D648/$E648,IF(M$10=$F648,$D648-SUM($G648:L648),0))</f>
        <v>7076.3798578277974</v>
      </c>
      <c r="N648" s="2"/>
      <c r="O648" s="10">
        <f>I648*PRODUCT($O$17:O$17)</f>
        <v>7140.0672765482468</v>
      </c>
      <c r="P648" s="10">
        <f>J648*PRODUCT($O$17:P$17)</f>
        <v>7204.3278820371806</v>
      </c>
      <c r="Q648" s="10">
        <f>K648*PRODUCT($O$17:Q$17)</f>
        <v>7269.1668329755139</v>
      </c>
      <c r="R648" s="10">
        <f>L648*PRODUCT($O$17:R$17)</f>
        <v>7334.5893344722926</v>
      </c>
      <c r="S648" s="10">
        <f>M648*PRODUCT($O$17:S$17)</f>
        <v>7400.6006384825423</v>
      </c>
      <c r="T648" s="2"/>
      <c r="U648" s="10">
        <f t="shared" si="59"/>
        <v>289172.72470020398</v>
      </c>
      <c r="V648" s="10">
        <f t="shared" si="63"/>
        <v>284570.9513404686</v>
      </c>
      <c r="W648" s="10">
        <f t="shared" si="63"/>
        <v>279862.92306955729</v>
      </c>
      <c r="X648" s="10">
        <f t="shared" si="63"/>
        <v>275047.10004271095</v>
      </c>
      <c r="Y648" s="10">
        <f t="shared" si="63"/>
        <v>270121.92330461281</v>
      </c>
    </row>
    <row r="649" spans="1:25" s="5" customFormat="1" x14ac:dyDescent="0.2">
      <c r="A649" s="2"/>
      <c r="B649" s="30">
        <f>'3) Input geactiveerde inflatie'!B636</f>
        <v>624</v>
      </c>
      <c r="C649" s="30">
        <f>'3) Input geactiveerde inflatie'!D636</f>
        <v>191744.45224553812</v>
      </c>
      <c r="D649" s="10">
        <f t="shared" si="60"/>
        <v>95872.226122769061</v>
      </c>
      <c r="E649" s="40">
        <f>'3) Input geactiveerde inflatie'!E636</f>
        <v>31.5</v>
      </c>
      <c r="F649" s="52">
        <f>'3) Input geactiveerde inflatie'!F636</f>
        <v>2053</v>
      </c>
      <c r="G649" s="2"/>
      <c r="H649" s="54"/>
      <c r="I649" s="10">
        <f>IF(AND($F649&gt;I$10,$E649&gt;0),$D649/$E649,IF(I$10=$F649,$D649-SUM($G649:G649),0))</f>
        <v>3043.5627340561605</v>
      </c>
      <c r="J649" s="10">
        <f>IF(AND($F649&gt;J$10,$E649&gt;0),$D649/$E649,IF(J$10=$F649,$D649-SUM($G649:I649),0))</f>
        <v>3043.5627340561605</v>
      </c>
      <c r="K649" s="10">
        <f>IF(AND($F649&gt;K$10,$E649&gt;0),$D649/$E649,IF(K$10=$F649,$D649-SUM($G649:J649),0))</f>
        <v>3043.5627340561605</v>
      </c>
      <c r="L649" s="10">
        <f>IF(AND($F649&gt;L$10,$E649&gt;0),$D649/$E649,IF(L$10=$F649,$D649-SUM($G649:K649),0))</f>
        <v>3043.5627340561605</v>
      </c>
      <c r="M649" s="10">
        <f>IF(AND($F649&gt;M$10,$E649&gt;0),$D649/$E649,IF(M$10=$F649,$D649-SUM($G649:L649),0))</f>
        <v>3043.5627340561605</v>
      </c>
      <c r="N649" s="2"/>
      <c r="O649" s="10">
        <f>I649*PRODUCT($O$17:O$17)</f>
        <v>3070.9547986626658</v>
      </c>
      <c r="P649" s="10">
        <f>J649*PRODUCT($O$17:P$17)</f>
        <v>3098.5933918506294</v>
      </c>
      <c r="Q649" s="10">
        <f>K649*PRODUCT($O$17:Q$17)</f>
        <v>3126.4807323772843</v>
      </c>
      <c r="R649" s="10">
        <f>L649*PRODUCT($O$17:R$17)</f>
        <v>3154.6190589686794</v>
      </c>
      <c r="S649" s="10">
        <f>M649*PRODUCT($O$17:S$17)</f>
        <v>3183.0106304993974</v>
      </c>
      <c r="T649" s="2"/>
      <c r="U649" s="10">
        <f t="shared" si="59"/>
        <v>93664.121359211305</v>
      </c>
      <c r="V649" s="10">
        <f t="shared" si="63"/>
        <v>91408.505059593561</v>
      </c>
      <c r="W649" s="10">
        <f t="shared" si="63"/>
        <v>89104.700872752612</v>
      </c>
      <c r="X649" s="10">
        <f t="shared" si="63"/>
        <v>86752.024121638708</v>
      </c>
      <c r="Y649" s="10">
        <f t="shared" si="63"/>
        <v>84349.781708234048</v>
      </c>
    </row>
    <row r="650" spans="1:25" s="5" customFormat="1" x14ac:dyDescent="0.2">
      <c r="A650" s="2"/>
      <c r="B650" s="30">
        <f>'3) Input geactiveerde inflatie'!B637</f>
        <v>625</v>
      </c>
      <c r="C650" s="30">
        <f>'3) Input geactiveerde inflatie'!D637</f>
        <v>51022.698565170402</v>
      </c>
      <c r="D650" s="10">
        <f t="shared" si="60"/>
        <v>25511.349282585201</v>
      </c>
      <c r="E650" s="40">
        <f>'3) Input geactiveerde inflatie'!E637</f>
        <v>0</v>
      </c>
      <c r="F650" s="52">
        <f>'3) Input geactiveerde inflatie'!F637</f>
        <v>2013</v>
      </c>
      <c r="G650" s="2"/>
      <c r="H650" s="54"/>
      <c r="I650" s="10">
        <f>IF(AND($F650&gt;I$10,$E650&gt;0),$D650/$E650,IF(I$10=$F650,$D650-SUM($G650:G650),0))</f>
        <v>0</v>
      </c>
      <c r="J650" s="10">
        <f>IF(AND($F650&gt;J$10,$E650&gt;0),$D650/$E650,IF(J$10=$F650,$D650-SUM($G650:I650),0))</f>
        <v>0</v>
      </c>
      <c r="K650" s="10">
        <f>IF(AND($F650&gt;K$10,$E650&gt;0),$D650/$E650,IF(K$10=$F650,$D650-SUM($G650:J650),0))</f>
        <v>0</v>
      </c>
      <c r="L650" s="10">
        <f>IF(AND($F650&gt;L$10,$E650&gt;0),$D650/$E650,IF(L$10=$F650,$D650-SUM($G650:K650),0))</f>
        <v>0</v>
      </c>
      <c r="M650" s="10">
        <f>IF(AND($F650&gt;M$10,$E650&gt;0),$D650/$E650,IF(M$10=$F650,$D650-SUM($G650:L650),0))</f>
        <v>0</v>
      </c>
      <c r="N650" s="2"/>
      <c r="O650" s="10">
        <f>I650*PRODUCT($O$17:O$17)</f>
        <v>0</v>
      </c>
      <c r="P650" s="10">
        <f>J650*PRODUCT($O$17:P$17)</f>
        <v>0</v>
      </c>
      <c r="Q650" s="10">
        <f>K650*PRODUCT($O$17:Q$17)</f>
        <v>0</v>
      </c>
      <c r="R650" s="10">
        <f>L650*PRODUCT($O$17:R$17)</f>
        <v>0</v>
      </c>
      <c r="S650" s="10">
        <f>M650*PRODUCT($O$17:S$17)</f>
        <v>0</v>
      </c>
      <c r="T650" s="2"/>
      <c r="U650" s="10">
        <f t="shared" si="59"/>
        <v>25740.951426128464</v>
      </c>
      <c r="V650" s="10">
        <f t="shared" si="63"/>
        <v>25972.619988963619</v>
      </c>
      <c r="W650" s="10">
        <f t="shared" si="63"/>
        <v>26206.373568864288</v>
      </c>
      <c r="X650" s="10">
        <f t="shared" si="63"/>
        <v>26442.230930984064</v>
      </c>
      <c r="Y650" s="10">
        <f t="shared" si="63"/>
        <v>26680.211009362916</v>
      </c>
    </row>
    <row r="651" spans="1:25" s="5" customFormat="1" x14ac:dyDescent="0.2">
      <c r="A651" s="2"/>
      <c r="B651" s="30">
        <f>'3) Input geactiveerde inflatie'!B638</f>
        <v>626</v>
      </c>
      <c r="C651" s="30">
        <f>'3) Input geactiveerde inflatie'!D638</f>
        <v>144864.66296281829</v>
      </c>
      <c r="D651" s="10">
        <f t="shared" si="60"/>
        <v>72432.331481409143</v>
      </c>
      <c r="E651" s="40">
        <f>'3) Input geactiveerde inflatie'!E638</f>
        <v>42.5</v>
      </c>
      <c r="F651" s="52">
        <f>'3) Input geactiveerde inflatie'!F638</f>
        <v>2064</v>
      </c>
      <c r="G651" s="2"/>
      <c r="H651" s="54"/>
      <c r="I651" s="10">
        <f>IF(AND($F651&gt;I$10,$E651&gt;0),$D651/$E651,IF(I$10=$F651,$D651-SUM($G651:G651),0))</f>
        <v>1704.2901525037446</v>
      </c>
      <c r="J651" s="10">
        <f>IF(AND($F651&gt;J$10,$E651&gt;0),$D651/$E651,IF(J$10=$F651,$D651-SUM($G651:I651),0))</f>
        <v>1704.2901525037446</v>
      </c>
      <c r="K651" s="10">
        <f>IF(AND($F651&gt;K$10,$E651&gt;0),$D651/$E651,IF(K$10=$F651,$D651-SUM($G651:J651),0))</f>
        <v>1704.2901525037446</v>
      </c>
      <c r="L651" s="10">
        <f>IF(AND($F651&gt;L$10,$E651&gt;0),$D651/$E651,IF(L$10=$F651,$D651-SUM($G651:K651),0))</f>
        <v>1704.2901525037446</v>
      </c>
      <c r="M651" s="10">
        <f>IF(AND($F651&gt;M$10,$E651&gt;0),$D651/$E651,IF(M$10=$F651,$D651-SUM($G651:L651),0))</f>
        <v>1704.2901525037446</v>
      </c>
      <c r="N651" s="2"/>
      <c r="O651" s="10">
        <f>I651*PRODUCT($O$17:O$17)</f>
        <v>1719.6287638762781</v>
      </c>
      <c r="P651" s="10">
        <f>J651*PRODUCT($O$17:P$17)</f>
        <v>1735.1054227511645</v>
      </c>
      <c r="Q651" s="10">
        <f>K651*PRODUCT($O$17:Q$17)</f>
        <v>1750.7213715559246</v>
      </c>
      <c r="R651" s="10">
        <f>L651*PRODUCT($O$17:R$17)</f>
        <v>1766.4778638999276</v>
      </c>
      <c r="S651" s="10">
        <f>M651*PRODUCT($O$17:S$17)</f>
        <v>1782.376164675027</v>
      </c>
      <c r="T651" s="2"/>
      <c r="U651" s="10">
        <f t="shared" si="59"/>
        <v>71364.593700865546</v>
      </c>
      <c r="V651" s="10">
        <f t="shared" ref="V651:Y666" si="64">U651*P$17-P651</f>
        <v>70271.769621422165</v>
      </c>
      <c r="W651" s="10">
        <f t="shared" si="64"/>
        <v>69153.494176459033</v>
      </c>
      <c r="X651" s="10">
        <f t="shared" si="64"/>
        <v>68009.397760147229</v>
      </c>
      <c r="Y651" s="10">
        <f t="shared" si="64"/>
        <v>66839.106175313529</v>
      </c>
    </row>
    <row r="652" spans="1:25" s="5" customFormat="1" x14ac:dyDescent="0.2">
      <c r="A652" s="2"/>
      <c r="B652" s="30">
        <f>'3) Input geactiveerde inflatie'!B639</f>
        <v>627</v>
      </c>
      <c r="C652" s="30">
        <f>'3) Input geactiveerde inflatie'!D639</f>
        <v>100154.11874252604</v>
      </c>
      <c r="D652" s="10">
        <f t="shared" si="60"/>
        <v>50077.059371263022</v>
      </c>
      <c r="E652" s="40">
        <f>'3) Input geactiveerde inflatie'!E639</f>
        <v>32.5</v>
      </c>
      <c r="F652" s="52">
        <f>'3) Input geactiveerde inflatie'!F639</f>
        <v>2054</v>
      </c>
      <c r="G652" s="2"/>
      <c r="H652" s="54"/>
      <c r="I652" s="10">
        <f>IF(AND($F652&gt;I$10,$E652&gt;0),$D652/$E652,IF(I$10=$F652,$D652-SUM($G652:G652),0))</f>
        <v>1540.8325960388622</v>
      </c>
      <c r="J652" s="10">
        <f>IF(AND($F652&gt;J$10,$E652&gt;0),$D652/$E652,IF(J$10=$F652,$D652-SUM($G652:I652),0))</f>
        <v>1540.8325960388622</v>
      </c>
      <c r="K652" s="10">
        <f>IF(AND($F652&gt;K$10,$E652&gt;0),$D652/$E652,IF(K$10=$F652,$D652-SUM($G652:J652),0))</f>
        <v>1540.8325960388622</v>
      </c>
      <c r="L652" s="10">
        <f>IF(AND($F652&gt;L$10,$E652&gt;0),$D652/$E652,IF(L$10=$F652,$D652-SUM($G652:K652),0))</f>
        <v>1540.8325960388622</v>
      </c>
      <c r="M652" s="10">
        <f>IF(AND($F652&gt;M$10,$E652&gt;0),$D652/$E652,IF(M$10=$F652,$D652-SUM($G652:L652),0))</f>
        <v>1540.8325960388622</v>
      </c>
      <c r="N652" s="2"/>
      <c r="O652" s="10">
        <f>I652*PRODUCT($O$17:O$17)</f>
        <v>1554.7000894032119</v>
      </c>
      <c r="P652" s="10">
        <f>J652*PRODUCT($O$17:P$17)</f>
        <v>1568.6923902078406</v>
      </c>
      <c r="Q652" s="10">
        <f>K652*PRODUCT($O$17:Q$17)</f>
        <v>1582.8106217197108</v>
      </c>
      <c r="R652" s="10">
        <f>L652*PRODUCT($O$17:R$17)</f>
        <v>1597.055917315188</v>
      </c>
      <c r="S652" s="10">
        <f>M652*PRODUCT($O$17:S$17)</f>
        <v>1611.4294205710246</v>
      </c>
      <c r="T652" s="2"/>
      <c r="U652" s="10">
        <f t="shared" si="59"/>
        <v>48973.052816201176</v>
      </c>
      <c r="V652" s="10">
        <f t="shared" si="64"/>
        <v>47845.117901339137</v>
      </c>
      <c r="W652" s="10">
        <f t="shared" si="64"/>
        <v>46692.913340731473</v>
      </c>
      <c r="X652" s="10">
        <f t="shared" si="64"/>
        <v>45516.093643482869</v>
      </c>
      <c r="Y652" s="10">
        <f t="shared" si="64"/>
        <v>44314.309065703186</v>
      </c>
    </row>
    <row r="653" spans="1:25" s="5" customFormat="1" x14ac:dyDescent="0.2">
      <c r="A653" s="2"/>
      <c r="B653" s="30">
        <f>'3) Input geactiveerde inflatie'!B640</f>
        <v>628</v>
      </c>
      <c r="C653" s="30">
        <f>'3) Input geactiveerde inflatie'!D640</f>
        <v>2272.7868161133738</v>
      </c>
      <c r="D653" s="10">
        <f t="shared" si="60"/>
        <v>1136.3934080566869</v>
      </c>
      <c r="E653" s="40">
        <f>'3) Input geactiveerde inflatie'!E640</f>
        <v>0</v>
      </c>
      <c r="F653" s="52">
        <f>'3) Input geactiveerde inflatie'!F640</f>
        <v>2014</v>
      </c>
      <c r="G653" s="2"/>
      <c r="H653" s="54"/>
      <c r="I653" s="10">
        <f>IF(AND($F653&gt;I$10,$E653&gt;0),$D653/$E653,IF(I$10=$F653,$D653-SUM($G653:G653),0))</f>
        <v>0</v>
      </c>
      <c r="J653" s="10">
        <f>IF(AND($F653&gt;J$10,$E653&gt;0),$D653/$E653,IF(J$10=$F653,$D653-SUM($G653:I653),0))</f>
        <v>0</v>
      </c>
      <c r="K653" s="10">
        <f>IF(AND($F653&gt;K$10,$E653&gt;0),$D653/$E653,IF(K$10=$F653,$D653-SUM($G653:J653),0))</f>
        <v>0</v>
      </c>
      <c r="L653" s="10">
        <f>IF(AND($F653&gt;L$10,$E653&gt;0),$D653/$E653,IF(L$10=$F653,$D653-SUM($G653:K653),0))</f>
        <v>0</v>
      </c>
      <c r="M653" s="10">
        <f>IF(AND($F653&gt;M$10,$E653&gt;0),$D653/$E653,IF(M$10=$F653,$D653-SUM($G653:L653),0))</f>
        <v>0</v>
      </c>
      <c r="N653" s="2"/>
      <c r="O653" s="10">
        <f>I653*PRODUCT($O$17:O$17)</f>
        <v>0</v>
      </c>
      <c r="P653" s="10">
        <f>J653*PRODUCT($O$17:P$17)</f>
        <v>0</v>
      </c>
      <c r="Q653" s="10">
        <f>K653*PRODUCT($O$17:Q$17)</f>
        <v>0</v>
      </c>
      <c r="R653" s="10">
        <f>L653*PRODUCT($O$17:R$17)</f>
        <v>0</v>
      </c>
      <c r="S653" s="10">
        <f>M653*PRODUCT($O$17:S$17)</f>
        <v>0</v>
      </c>
      <c r="T653" s="2"/>
      <c r="U653" s="10">
        <f t="shared" si="59"/>
        <v>1146.6209487291969</v>
      </c>
      <c r="V653" s="10">
        <f t="shared" si="64"/>
        <v>1156.9405372677595</v>
      </c>
      <c r="W653" s="10">
        <f t="shared" si="64"/>
        <v>1167.3530021031693</v>
      </c>
      <c r="X653" s="10">
        <f t="shared" si="64"/>
        <v>1177.8591791220977</v>
      </c>
      <c r="Y653" s="10">
        <f t="shared" si="64"/>
        <v>1188.4599117341963</v>
      </c>
    </row>
    <row r="654" spans="1:25" s="5" customFormat="1" x14ac:dyDescent="0.2">
      <c r="A654" s="2"/>
      <c r="B654" s="30">
        <f>'3) Input geactiveerde inflatie'!B641</f>
        <v>629</v>
      </c>
      <c r="C654" s="30">
        <f>'3) Input geactiveerde inflatie'!D641</f>
        <v>88922.911359659396</v>
      </c>
      <c r="D654" s="10">
        <f t="shared" si="60"/>
        <v>44461.455679829698</v>
      </c>
      <c r="E654" s="40">
        <f>'3) Input geactiveerde inflatie'!E641</f>
        <v>43.5</v>
      </c>
      <c r="F654" s="52">
        <f>'3) Input geactiveerde inflatie'!F641</f>
        <v>2065</v>
      </c>
      <c r="G654" s="2"/>
      <c r="H654" s="54"/>
      <c r="I654" s="10">
        <f>IF(AND($F654&gt;I$10,$E654&gt;0),$D654/$E654,IF(I$10=$F654,$D654-SUM($G654:G654),0))</f>
        <v>1022.1024294213723</v>
      </c>
      <c r="J654" s="10">
        <f>IF(AND($F654&gt;J$10,$E654&gt;0),$D654/$E654,IF(J$10=$F654,$D654-SUM($G654:I654),0))</f>
        <v>1022.1024294213723</v>
      </c>
      <c r="K654" s="10">
        <f>IF(AND($F654&gt;K$10,$E654&gt;0),$D654/$E654,IF(K$10=$F654,$D654-SUM($G654:J654),0))</f>
        <v>1022.1024294213723</v>
      </c>
      <c r="L654" s="10">
        <f>IF(AND($F654&gt;L$10,$E654&gt;0),$D654/$E654,IF(L$10=$F654,$D654-SUM($G654:K654),0))</f>
        <v>1022.1024294213723</v>
      </c>
      <c r="M654" s="10">
        <f>IF(AND($F654&gt;M$10,$E654&gt;0),$D654/$E654,IF(M$10=$F654,$D654-SUM($G654:L654),0))</f>
        <v>1022.1024294213723</v>
      </c>
      <c r="N654" s="2"/>
      <c r="O654" s="10">
        <f>I654*PRODUCT($O$17:O$17)</f>
        <v>1031.3013512861646</v>
      </c>
      <c r="P654" s="10">
        <f>J654*PRODUCT($O$17:P$17)</f>
        <v>1040.58306344774</v>
      </c>
      <c r="Q654" s="10">
        <f>K654*PRODUCT($O$17:Q$17)</f>
        <v>1049.9483110187693</v>
      </c>
      <c r="R654" s="10">
        <f>L654*PRODUCT($O$17:R$17)</f>
        <v>1059.3978458179381</v>
      </c>
      <c r="S654" s="10">
        <f>M654*PRODUCT($O$17:S$17)</f>
        <v>1068.9324264302995</v>
      </c>
      <c r="T654" s="2"/>
      <c r="U654" s="10">
        <f t="shared" si="59"/>
        <v>43830.307429661996</v>
      </c>
      <c r="V654" s="10">
        <f t="shared" si="64"/>
        <v>43184.197133081208</v>
      </c>
      <c r="W654" s="10">
        <f t="shared" si="64"/>
        <v>42522.90659626016</v>
      </c>
      <c r="X654" s="10">
        <f t="shared" si="64"/>
        <v>41846.214909808557</v>
      </c>
      <c r="Y654" s="10">
        <f t="shared" si="64"/>
        <v>41153.898417566532</v>
      </c>
    </row>
    <row r="655" spans="1:25" s="5" customFormat="1" x14ac:dyDescent="0.2">
      <c r="A655" s="2"/>
      <c r="B655" s="30">
        <f>'3) Input geactiveerde inflatie'!B642</f>
        <v>630</v>
      </c>
      <c r="C655" s="30">
        <f>'3) Input geactiveerde inflatie'!D642</f>
        <v>28936.387124165311</v>
      </c>
      <c r="D655" s="10">
        <f t="shared" si="60"/>
        <v>14468.193562082655</v>
      </c>
      <c r="E655" s="40">
        <f>'3) Input geactiveerde inflatie'!E642</f>
        <v>33.5</v>
      </c>
      <c r="F655" s="52">
        <f>'3) Input geactiveerde inflatie'!F642</f>
        <v>2055</v>
      </c>
      <c r="G655" s="2"/>
      <c r="H655" s="54"/>
      <c r="I655" s="10">
        <f>IF(AND($F655&gt;I$10,$E655&gt;0),$D655/$E655,IF(I$10=$F655,$D655-SUM($G655:G655),0))</f>
        <v>431.88637498754196</v>
      </c>
      <c r="J655" s="10">
        <f>IF(AND($F655&gt;J$10,$E655&gt;0),$D655/$E655,IF(J$10=$F655,$D655-SUM($G655:I655),0))</f>
        <v>431.88637498754196</v>
      </c>
      <c r="K655" s="10">
        <f>IF(AND($F655&gt;K$10,$E655&gt;0),$D655/$E655,IF(K$10=$F655,$D655-SUM($G655:J655),0))</f>
        <v>431.88637498754196</v>
      </c>
      <c r="L655" s="10">
        <f>IF(AND($F655&gt;L$10,$E655&gt;0),$D655/$E655,IF(L$10=$F655,$D655-SUM($G655:K655),0))</f>
        <v>431.88637498754196</v>
      </c>
      <c r="M655" s="10">
        <f>IF(AND($F655&gt;M$10,$E655&gt;0),$D655/$E655,IF(M$10=$F655,$D655-SUM($G655:L655),0))</f>
        <v>431.88637498754196</v>
      </c>
      <c r="N655" s="2"/>
      <c r="O655" s="10">
        <f>I655*PRODUCT($O$17:O$17)</f>
        <v>435.77335236242976</v>
      </c>
      <c r="P655" s="10">
        <f>J655*PRODUCT($O$17:P$17)</f>
        <v>439.69531253369161</v>
      </c>
      <c r="Q655" s="10">
        <f>K655*PRODUCT($O$17:Q$17)</f>
        <v>443.65257034649477</v>
      </c>
      <c r="R655" s="10">
        <f>L655*PRODUCT($O$17:R$17)</f>
        <v>447.64544347961316</v>
      </c>
      <c r="S655" s="10">
        <f>M655*PRODUCT($O$17:S$17)</f>
        <v>451.67425247092962</v>
      </c>
      <c r="T655" s="2"/>
      <c r="U655" s="10">
        <f t="shared" si="59"/>
        <v>14162.633951778967</v>
      </c>
      <c r="V655" s="10">
        <f t="shared" si="64"/>
        <v>13850.402344811286</v>
      </c>
      <c r="W655" s="10">
        <f t="shared" si="64"/>
        <v>13531.403395568092</v>
      </c>
      <c r="X655" s="10">
        <f t="shared" si="64"/>
        <v>13205.540582648591</v>
      </c>
      <c r="Y655" s="10">
        <f t="shared" si="64"/>
        <v>12872.716195421497</v>
      </c>
    </row>
    <row r="656" spans="1:25" s="5" customFormat="1" x14ac:dyDescent="0.2">
      <c r="A656" s="2"/>
      <c r="B656" s="30">
        <f>'3) Input geactiveerde inflatie'!B643</f>
        <v>631</v>
      </c>
      <c r="C656" s="30">
        <f>'3) Input geactiveerde inflatie'!D643</f>
        <v>49354.276891552028</v>
      </c>
      <c r="D656" s="10">
        <f t="shared" si="60"/>
        <v>24677.138445776014</v>
      </c>
      <c r="E656" s="40">
        <f>'3) Input geactiveerde inflatie'!E643</f>
        <v>44.5</v>
      </c>
      <c r="F656" s="52">
        <f>'3) Input geactiveerde inflatie'!F643</f>
        <v>2066</v>
      </c>
      <c r="G656" s="2"/>
      <c r="H656" s="54"/>
      <c r="I656" s="10">
        <f>IF(AND($F656&gt;I$10,$E656&gt;0),$D656/$E656,IF(I$10=$F656,$D656-SUM($G656:G656),0))</f>
        <v>554.54243698373068</v>
      </c>
      <c r="J656" s="10">
        <f>IF(AND($F656&gt;J$10,$E656&gt;0),$D656/$E656,IF(J$10=$F656,$D656-SUM($G656:I656),0))</f>
        <v>554.54243698373068</v>
      </c>
      <c r="K656" s="10">
        <f>IF(AND($F656&gt;K$10,$E656&gt;0),$D656/$E656,IF(K$10=$F656,$D656-SUM($G656:J656),0))</f>
        <v>554.54243698373068</v>
      </c>
      <c r="L656" s="10">
        <f>IF(AND($F656&gt;L$10,$E656&gt;0),$D656/$E656,IF(L$10=$F656,$D656-SUM($G656:K656),0))</f>
        <v>554.54243698373068</v>
      </c>
      <c r="M656" s="10">
        <f>IF(AND($F656&gt;M$10,$E656&gt;0),$D656/$E656,IF(M$10=$F656,$D656-SUM($G656:L656),0))</f>
        <v>554.54243698373068</v>
      </c>
      <c r="N656" s="2"/>
      <c r="O656" s="10">
        <f>I656*PRODUCT($O$17:O$17)</f>
        <v>559.53331891658422</v>
      </c>
      <c r="P656" s="10">
        <f>J656*PRODUCT($O$17:P$17)</f>
        <v>564.56911878683343</v>
      </c>
      <c r="Q656" s="10">
        <f>K656*PRODUCT($O$17:Q$17)</f>
        <v>569.65024085591483</v>
      </c>
      <c r="R656" s="10">
        <f>L656*PRODUCT($O$17:R$17)</f>
        <v>574.77709302361791</v>
      </c>
      <c r="S656" s="10">
        <f>M656*PRODUCT($O$17:S$17)</f>
        <v>579.95008686083042</v>
      </c>
      <c r="T656" s="2"/>
      <c r="U656" s="10">
        <f t="shared" si="59"/>
        <v>24339.699372871411</v>
      </c>
      <c r="V656" s="10">
        <f t="shared" si="64"/>
        <v>23994.187548440419</v>
      </c>
      <c r="W656" s="10">
        <f t="shared" si="64"/>
        <v>23640.484995520466</v>
      </c>
      <c r="X656" s="10">
        <f t="shared" si="64"/>
        <v>23278.472267456531</v>
      </c>
      <c r="Y656" s="10">
        <f t="shared" si="64"/>
        <v>22908.028431002807</v>
      </c>
    </row>
    <row r="657" spans="1:25" s="5" customFormat="1" x14ac:dyDescent="0.2">
      <c r="A657" s="2"/>
      <c r="B657" s="30">
        <f>'3) Input geactiveerde inflatie'!B644</f>
        <v>632</v>
      </c>
      <c r="C657" s="30">
        <f>'3) Input geactiveerde inflatie'!D644</f>
        <v>59091.112777363742</v>
      </c>
      <c r="D657" s="10">
        <f t="shared" si="60"/>
        <v>29545.556388681871</v>
      </c>
      <c r="E657" s="40">
        <f>'3) Input geactiveerde inflatie'!E644</f>
        <v>34.5</v>
      </c>
      <c r="F657" s="52">
        <f>'3) Input geactiveerde inflatie'!F644</f>
        <v>2056</v>
      </c>
      <c r="G657" s="2"/>
      <c r="H657" s="54"/>
      <c r="I657" s="10">
        <f>IF(AND($F657&gt;I$10,$E657&gt;0),$D657/$E657,IF(I$10=$F657,$D657-SUM($G657:G657),0))</f>
        <v>856.39293880237312</v>
      </c>
      <c r="J657" s="10">
        <f>IF(AND($F657&gt;J$10,$E657&gt;0),$D657/$E657,IF(J$10=$F657,$D657-SUM($G657:I657),0))</f>
        <v>856.39293880237312</v>
      </c>
      <c r="K657" s="10">
        <f>IF(AND($F657&gt;K$10,$E657&gt;0),$D657/$E657,IF(K$10=$F657,$D657-SUM($G657:J657),0))</f>
        <v>856.39293880237312</v>
      </c>
      <c r="L657" s="10">
        <f>IF(AND($F657&gt;L$10,$E657&gt;0),$D657/$E657,IF(L$10=$F657,$D657-SUM($G657:K657),0))</f>
        <v>856.39293880237312</v>
      </c>
      <c r="M657" s="10">
        <f>IF(AND($F657&gt;M$10,$E657&gt;0),$D657/$E657,IF(M$10=$F657,$D657-SUM($G657:L657),0))</f>
        <v>856.39293880237312</v>
      </c>
      <c r="N657" s="2"/>
      <c r="O657" s="10">
        <f>I657*PRODUCT($O$17:O$17)</f>
        <v>864.10047525159439</v>
      </c>
      <c r="P657" s="10">
        <f>J657*PRODUCT($O$17:P$17)</f>
        <v>871.87737952885868</v>
      </c>
      <c r="Q657" s="10">
        <f>K657*PRODUCT($O$17:Q$17)</f>
        <v>879.72427594461817</v>
      </c>
      <c r="R657" s="10">
        <f>L657*PRODUCT($O$17:R$17)</f>
        <v>887.64179442811962</v>
      </c>
      <c r="S657" s="10">
        <f>M657*PRODUCT($O$17:S$17)</f>
        <v>895.63057057797266</v>
      </c>
      <c r="T657" s="2"/>
      <c r="U657" s="10">
        <f t="shared" si="59"/>
        <v>28947.365920928409</v>
      </c>
      <c r="V657" s="10">
        <f t="shared" si="64"/>
        <v>28336.014834687903</v>
      </c>
      <c r="W657" s="10">
        <f t="shared" si="64"/>
        <v>27711.314692255473</v>
      </c>
      <c r="X657" s="10">
        <f t="shared" si="64"/>
        <v>27073.074730057651</v>
      </c>
      <c r="Y657" s="10">
        <f t="shared" si="64"/>
        <v>26421.101832050193</v>
      </c>
    </row>
    <row r="658" spans="1:25" s="5" customFormat="1" x14ac:dyDescent="0.2">
      <c r="A658" s="2"/>
      <c r="B658" s="30">
        <f>'3) Input geactiveerde inflatie'!B645</f>
        <v>633</v>
      </c>
      <c r="C658" s="30">
        <f>'3) Input geactiveerde inflatie'!D645</f>
        <v>116.80339956346415</v>
      </c>
      <c r="D658" s="10">
        <f t="shared" si="60"/>
        <v>58.401699781732077</v>
      </c>
      <c r="E658" s="40">
        <f>'3) Input geactiveerde inflatie'!E645</f>
        <v>19.5</v>
      </c>
      <c r="F658" s="52">
        <f>'3) Input geactiveerde inflatie'!F645</f>
        <v>2041</v>
      </c>
      <c r="G658" s="2"/>
      <c r="H658" s="54"/>
      <c r="I658" s="10">
        <f>IF(AND($F658&gt;I$10,$E658&gt;0),$D658/$E658,IF(I$10=$F658,$D658-SUM($G658:G658),0))</f>
        <v>2.9949589631657476</v>
      </c>
      <c r="J658" s="10">
        <f>IF(AND($F658&gt;J$10,$E658&gt;0),$D658/$E658,IF(J$10=$F658,$D658-SUM($G658:I658),0))</f>
        <v>2.9949589631657476</v>
      </c>
      <c r="K658" s="10">
        <f>IF(AND($F658&gt;K$10,$E658&gt;0),$D658/$E658,IF(K$10=$F658,$D658-SUM($G658:J658),0))</f>
        <v>2.9949589631657476</v>
      </c>
      <c r="L658" s="10">
        <f>IF(AND($F658&gt;L$10,$E658&gt;0),$D658/$E658,IF(L$10=$F658,$D658-SUM($G658:K658),0))</f>
        <v>2.9949589631657476</v>
      </c>
      <c r="M658" s="10">
        <f>IF(AND($F658&gt;M$10,$E658&gt;0),$D658/$E658,IF(M$10=$F658,$D658-SUM($G658:L658),0))</f>
        <v>2.9949589631657476</v>
      </c>
      <c r="N658" s="2"/>
      <c r="O658" s="10">
        <f>I658*PRODUCT($O$17:O$17)</f>
        <v>3.0219135938342392</v>
      </c>
      <c r="P658" s="10">
        <f>J658*PRODUCT($O$17:P$17)</f>
        <v>3.049110816178747</v>
      </c>
      <c r="Q658" s="10">
        <f>K658*PRODUCT($O$17:Q$17)</f>
        <v>3.0765528135243549</v>
      </c>
      <c r="R658" s="10">
        <f>L658*PRODUCT($O$17:R$17)</f>
        <v>3.1042417888460738</v>
      </c>
      <c r="S658" s="10">
        <f>M658*PRODUCT($O$17:S$17)</f>
        <v>3.1321799649456881</v>
      </c>
      <c r="T658" s="2"/>
      <c r="U658" s="10">
        <f t="shared" si="59"/>
        <v>55.905401485933417</v>
      </c>
      <c r="V658" s="10">
        <f t="shared" si="64"/>
        <v>53.359439283128069</v>
      </c>
      <c r="W658" s="10">
        <f t="shared" si="64"/>
        <v>50.763121423151858</v>
      </c>
      <c r="X658" s="10">
        <f t="shared" si="64"/>
        <v>48.115747727114147</v>
      </c>
      <c r="Y658" s="10">
        <f t="shared" si="64"/>
        <v>45.416609491712485</v>
      </c>
    </row>
    <row r="659" spans="1:25" s="5" customFormat="1" x14ac:dyDescent="0.2">
      <c r="A659" s="2"/>
      <c r="B659" s="30">
        <f>'3) Input geactiveerde inflatie'!B646</f>
        <v>634</v>
      </c>
      <c r="C659" s="30">
        <f>'3) Input geactiveerde inflatie'!D646</f>
        <v>0</v>
      </c>
      <c r="D659" s="10">
        <f t="shared" si="60"/>
        <v>0</v>
      </c>
      <c r="E659" s="40">
        <f>'3) Input geactiveerde inflatie'!E646</f>
        <v>0</v>
      </c>
      <c r="F659" s="52">
        <f>'3) Input geactiveerde inflatie'!F646</f>
        <v>2021</v>
      </c>
      <c r="G659" s="2"/>
      <c r="H659" s="54"/>
      <c r="I659" s="10">
        <f>IF(AND($F659&gt;I$10,$E659&gt;0),$D659/$E659,IF(I$10=$F659,$D659-SUM($G659:G659),0))</f>
        <v>0</v>
      </c>
      <c r="J659" s="10">
        <f>IF(AND($F659&gt;J$10,$E659&gt;0),$D659/$E659,IF(J$10=$F659,$D659-SUM($G659:I659),0))</f>
        <v>0</v>
      </c>
      <c r="K659" s="10">
        <f>IF(AND($F659&gt;K$10,$E659&gt;0),$D659/$E659,IF(K$10=$F659,$D659-SUM($G659:J659),0))</f>
        <v>0</v>
      </c>
      <c r="L659" s="10">
        <f>IF(AND($F659&gt;L$10,$E659&gt;0),$D659/$E659,IF(L$10=$F659,$D659-SUM($G659:K659),0))</f>
        <v>0</v>
      </c>
      <c r="M659" s="10">
        <f>IF(AND($F659&gt;M$10,$E659&gt;0),$D659/$E659,IF(M$10=$F659,$D659-SUM($G659:L659),0))</f>
        <v>0</v>
      </c>
      <c r="N659" s="2"/>
      <c r="O659" s="10">
        <f>I659*PRODUCT($O$17:O$17)</f>
        <v>0</v>
      </c>
      <c r="P659" s="10">
        <f>J659*PRODUCT($O$17:P$17)</f>
        <v>0</v>
      </c>
      <c r="Q659" s="10">
        <f>K659*PRODUCT($O$17:Q$17)</f>
        <v>0</v>
      </c>
      <c r="R659" s="10">
        <f>L659*PRODUCT($O$17:R$17)</f>
        <v>0</v>
      </c>
      <c r="S659" s="10">
        <f>M659*PRODUCT($O$17:S$17)</f>
        <v>0</v>
      </c>
      <c r="T659" s="2"/>
      <c r="U659" s="10">
        <f t="shared" si="59"/>
        <v>0</v>
      </c>
      <c r="V659" s="10">
        <f t="shared" si="64"/>
        <v>0</v>
      </c>
      <c r="W659" s="10">
        <f t="shared" si="64"/>
        <v>0</v>
      </c>
      <c r="X659" s="10">
        <f t="shared" si="64"/>
        <v>0</v>
      </c>
      <c r="Y659" s="10">
        <f t="shared" si="64"/>
        <v>0</v>
      </c>
    </row>
    <row r="660" spans="1:25" s="5" customFormat="1" x14ac:dyDescent="0.2">
      <c r="A660" s="2"/>
      <c r="B660" s="30">
        <f>'3) Input geactiveerde inflatie'!B647</f>
        <v>635</v>
      </c>
      <c r="C660" s="30">
        <f>'3) Input geactiveerde inflatie'!D647</f>
        <v>75837.192806394887</v>
      </c>
      <c r="D660" s="10">
        <f t="shared" si="60"/>
        <v>37918.596403197444</v>
      </c>
      <c r="E660" s="40">
        <f>'3) Input geactiveerde inflatie'!E647</f>
        <v>45.5</v>
      </c>
      <c r="F660" s="52">
        <f>'3) Input geactiveerde inflatie'!F647</f>
        <v>2067</v>
      </c>
      <c r="G660" s="2"/>
      <c r="H660" s="54"/>
      <c r="I660" s="10">
        <f>IF(AND($F660&gt;I$10,$E660&gt;0),$D660/$E660,IF(I$10=$F660,$D660-SUM($G660:G660),0))</f>
        <v>833.37574512521849</v>
      </c>
      <c r="J660" s="10">
        <f>IF(AND($F660&gt;J$10,$E660&gt;0),$D660/$E660,IF(J$10=$F660,$D660-SUM($G660:I660),0))</f>
        <v>833.37574512521849</v>
      </c>
      <c r="K660" s="10">
        <f>IF(AND($F660&gt;K$10,$E660&gt;0),$D660/$E660,IF(K$10=$F660,$D660-SUM($G660:J660),0))</f>
        <v>833.37574512521849</v>
      </c>
      <c r="L660" s="10">
        <f>IF(AND($F660&gt;L$10,$E660&gt;0),$D660/$E660,IF(L$10=$F660,$D660-SUM($G660:K660),0))</f>
        <v>833.37574512521849</v>
      </c>
      <c r="M660" s="10">
        <f>IF(AND($F660&gt;M$10,$E660&gt;0),$D660/$E660,IF(M$10=$F660,$D660-SUM($G660:L660),0))</f>
        <v>833.37574512521849</v>
      </c>
      <c r="N660" s="2"/>
      <c r="O660" s="10">
        <f>I660*PRODUCT($O$17:O$17)</f>
        <v>840.87612683134535</v>
      </c>
      <c r="P660" s="10">
        <f>J660*PRODUCT($O$17:P$17)</f>
        <v>848.44401197282741</v>
      </c>
      <c r="Q660" s="10">
        <f>K660*PRODUCT($O$17:Q$17)</f>
        <v>856.08000808058273</v>
      </c>
      <c r="R660" s="10">
        <f>L660*PRODUCT($O$17:R$17)</f>
        <v>863.78472815330781</v>
      </c>
      <c r="S660" s="10">
        <f>M660*PRODUCT($O$17:S$17)</f>
        <v>871.55879070668755</v>
      </c>
      <c r="T660" s="2"/>
      <c r="U660" s="10">
        <f t="shared" si="59"/>
        <v>37418.987643994871</v>
      </c>
      <c r="V660" s="10">
        <f t="shared" si="64"/>
        <v>36907.314520817999</v>
      </c>
      <c r="W660" s="10">
        <f t="shared" si="64"/>
        <v>36383.400343424772</v>
      </c>
      <c r="X660" s="10">
        <f t="shared" si="64"/>
        <v>35847.066218362277</v>
      </c>
      <c r="Y660" s="10">
        <f t="shared" si="64"/>
        <v>35298.131023620845</v>
      </c>
    </row>
    <row r="661" spans="1:25" s="5" customFormat="1" x14ac:dyDescent="0.2">
      <c r="A661" s="2"/>
      <c r="B661" s="30">
        <f>'3) Input geactiveerde inflatie'!B648</f>
        <v>636</v>
      </c>
      <c r="C661" s="30">
        <f>'3) Input geactiveerde inflatie'!D648</f>
        <v>39516.435794811463</v>
      </c>
      <c r="D661" s="10">
        <f t="shared" si="60"/>
        <v>19758.217897405731</v>
      </c>
      <c r="E661" s="40">
        <f>'3) Input geactiveerde inflatie'!E648</f>
        <v>35.5</v>
      </c>
      <c r="F661" s="52">
        <f>'3) Input geactiveerde inflatie'!F648</f>
        <v>2057</v>
      </c>
      <c r="G661" s="2"/>
      <c r="H661" s="54"/>
      <c r="I661" s="10">
        <f>IF(AND($F661&gt;I$10,$E661&gt;0),$D661/$E661,IF(I$10=$F661,$D661-SUM($G661:G661),0))</f>
        <v>556.56951823678116</v>
      </c>
      <c r="J661" s="10">
        <f>IF(AND($F661&gt;J$10,$E661&gt;0),$D661/$E661,IF(J$10=$F661,$D661-SUM($G661:I661),0))</f>
        <v>556.56951823678116</v>
      </c>
      <c r="K661" s="10">
        <f>IF(AND($F661&gt;K$10,$E661&gt;0),$D661/$E661,IF(K$10=$F661,$D661-SUM($G661:J661),0))</f>
        <v>556.56951823678116</v>
      </c>
      <c r="L661" s="10">
        <f>IF(AND($F661&gt;L$10,$E661&gt;0),$D661/$E661,IF(L$10=$F661,$D661-SUM($G661:K661),0))</f>
        <v>556.56951823678116</v>
      </c>
      <c r="M661" s="10">
        <f>IF(AND($F661&gt;M$10,$E661&gt;0),$D661/$E661,IF(M$10=$F661,$D661-SUM($G661:L661),0))</f>
        <v>556.56951823678116</v>
      </c>
      <c r="N661" s="2"/>
      <c r="O661" s="10">
        <f>I661*PRODUCT($O$17:O$17)</f>
        <v>561.57864390091208</v>
      </c>
      <c r="P661" s="10">
        <f>J661*PRODUCT($O$17:P$17)</f>
        <v>566.63285169602034</v>
      </c>
      <c r="Q661" s="10">
        <f>K661*PRODUCT($O$17:Q$17)</f>
        <v>571.73254736128433</v>
      </c>
      <c r="R661" s="10">
        <f>L661*PRODUCT($O$17:R$17)</f>
        <v>576.87814028753587</v>
      </c>
      <c r="S661" s="10">
        <f>M661*PRODUCT($O$17:S$17)</f>
        <v>582.07004355012361</v>
      </c>
      <c r="T661" s="2"/>
      <c r="U661" s="10">
        <f t="shared" si="59"/>
        <v>19374.463214581468</v>
      </c>
      <c r="V661" s="10">
        <f t="shared" si="64"/>
        <v>18982.200531816681</v>
      </c>
      <c r="W661" s="10">
        <f t="shared" si="64"/>
        <v>18581.307789241746</v>
      </c>
      <c r="X661" s="10">
        <f t="shared" si="64"/>
        <v>18171.661419057386</v>
      </c>
      <c r="Y661" s="10">
        <f t="shared" si="64"/>
        <v>17753.136328278775</v>
      </c>
    </row>
    <row r="662" spans="1:25" s="5" customFormat="1" x14ac:dyDescent="0.2">
      <c r="A662" s="2"/>
      <c r="B662" s="30">
        <f>'3) Input geactiveerde inflatie'!B649</f>
        <v>637</v>
      </c>
      <c r="C662" s="30">
        <f>'3) Input geactiveerde inflatie'!D649</f>
        <v>-2842.5437218399311</v>
      </c>
      <c r="D662" s="10">
        <f t="shared" si="60"/>
        <v>-1421.2718609199655</v>
      </c>
      <c r="E662" s="40">
        <f>'3) Input geactiveerde inflatie'!E649</f>
        <v>20.5</v>
      </c>
      <c r="F662" s="52">
        <f>'3) Input geactiveerde inflatie'!F649</f>
        <v>2042</v>
      </c>
      <c r="G662" s="2"/>
      <c r="H662" s="54"/>
      <c r="I662" s="10">
        <f>IF(AND($F662&gt;I$10,$E662&gt;0),$D662/$E662,IF(I$10=$F662,$D662-SUM($G662:G662),0))</f>
        <v>-69.330334679022712</v>
      </c>
      <c r="J662" s="10">
        <f>IF(AND($F662&gt;J$10,$E662&gt;0),$D662/$E662,IF(J$10=$F662,$D662-SUM($G662:I662),0))</f>
        <v>-69.330334679022712</v>
      </c>
      <c r="K662" s="10">
        <f>IF(AND($F662&gt;K$10,$E662&gt;0),$D662/$E662,IF(K$10=$F662,$D662-SUM($G662:J662),0))</f>
        <v>-69.330334679022712</v>
      </c>
      <c r="L662" s="10">
        <f>IF(AND($F662&gt;L$10,$E662&gt;0),$D662/$E662,IF(L$10=$F662,$D662-SUM($G662:K662),0))</f>
        <v>-69.330334679022712</v>
      </c>
      <c r="M662" s="10">
        <f>IF(AND($F662&gt;M$10,$E662&gt;0),$D662/$E662,IF(M$10=$F662,$D662-SUM($G662:L662),0))</f>
        <v>-69.330334679022712</v>
      </c>
      <c r="N662" s="2"/>
      <c r="O662" s="10">
        <f>I662*PRODUCT($O$17:O$17)</f>
        <v>-69.954307691133906</v>
      </c>
      <c r="P662" s="10">
        <f>J662*PRODUCT($O$17:P$17)</f>
        <v>-70.583896460354111</v>
      </c>
      <c r="Q662" s="10">
        <f>K662*PRODUCT($O$17:Q$17)</f>
        <v>-71.219151528497278</v>
      </c>
      <c r="R662" s="10">
        <f>L662*PRODUCT($O$17:R$17)</f>
        <v>-71.860123892253753</v>
      </c>
      <c r="S662" s="10">
        <f>M662*PRODUCT($O$17:S$17)</f>
        <v>-72.50686500728402</v>
      </c>
      <c r="T662" s="2"/>
      <c r="U662" s="10">
        <f t="shared" si="59"/>
        <v>-1364.1089999771111</v>
      </c>
      <c r="V662" s="10">
        <f t="shared" si="64"/>
        <v>-1305.8020845165508</v>
      </c>
      <c r="W662" s="10">
        <f t="shared" si="64"/>
        <v>-1246.3351517487024</v>
      </c>
      <c r="X662" s="10">
        <f t="shared" si="64"/>
        <v>-1185.6920442221867</v>
      </c>
      <c r="Y662" s="10">
        <f t="shared" si="64"/>
        <v>-1123.8564076129023</v>
      </c>
    </row>
    <row r="663" spans="1:25" s="5" customFormat="1" x14ac:dyDescent="0.2">
      <c r="A663" s="2"/>
      <c r="B663" s="30">
        <f>'3) Input geactiveerde inflatie'!B650</f>
        <v>638</v>
      </c>
      <c r="C663" s="30">
        <f>'3) Input geactiveerde inflatie'!D650</f>
        <v>116.09032595328199</v>
      </c>
      <c r="D663" s="10">
        <f t="shared" si="60"/>
        <v>58.045162976640995</v>
      </c>
      <c r="E663" s="40">
        <f>'3) Input geactiveerde inflatie'!E650</f>
        <v>0.5</v>
      </c>
      <c r="F663" s="52">
        <f>'3) Input geactiveerde inflatie'!F650</f>
        <v>2022</v>
      </c>
      <c r="G663" s="2"/>
      <c r="H663" s="54"/>
      <c r="I663" s="10">
        <f>IF(AND($F663&gt;I$10,$E663&gt;0),$D663/$E663,IF(I$10=$F663,$D663-SUM($G663:G663),0))</f>
        <v>58.045162976640995</v>
      </c>
      <c r="J663" s="10">
        <f>IF(AND($F663&gt;J$10,$E663&gt;0),$D663/$E663,IF(J$10=$F663,$D663-SUM($G663:I663),0))</f>
        <v>0</v>
      </c>
      <c r="K663" s="10">
        <f>IF(AND($F663&gt;K$10,$E663&gt;0),$D663/$E663,IF(K$10=$F663,$D663-SUM($G663:J663),0))</f>
        <v>0</v>
      </c>
      <c r="L663" s="10">
        <f>IF(AND($F663&gt;L$10,$E663&gt;0),$D663/$E663,IF(L$10=$F663,$D663-SUM($G663:K663),0))</f>
        <v>0</v>
      </c>
      <c r="M663" s="10">
        <f>IF(AND($F663&gt;M$10,$E663&gt;0),$D663/$E663,IF(M$10=$F663,$D663-SUM($G663:L663),0))</f>
        <v>0</v>
      </c>
      <c r="N663" s="2"/>
      <c r="O663" s="10">
        <f>I663*PRODUCT($O$17:O$17)</f>
        <v>58.567569443430756</v>
      </c>
      <c r="P663" s="10">
        <f>J663*PRODUCT($O$17:P$17)</f>
        <v>0</v>
      </c>
      <c r="Q663" s="10">
        <f>K663*PRODUCT($O$17:Q$17)</f>
        <v>0</v>
      </c>
      <c r="R663" s="10">
        <f>L663*PRODUCT($O$17:R$17)</f>
        <v>0</v>
      </c>
      <c r="S663" s="10">
        <f>M663*PRODUCT($O$17:S$17)</f>
        <v>0</v>
      </c>
      <c r="T663" s="2"/>
      <c r="U663" s="10">
        <f t="shared" si="59"/>
        <v>0</v>
      </c>
      <c r="V663" s="10">
        <f t="shared" si="64"/>
        <v>0</v>
      </c>
      <c r="W663" s="10">
        <f t="shared" si="64"/>
        <v>0</v>
      </c>
      <c r="X663" s="10">
        <f t="shared" si="64"/>
        <v>0</v>
      </c>
      <c r="Y663" s="10">
        <f t="shared" si="64"/>
        <v>0</v>
      </c>
    </row>
    <row r="664" spans="1:25" s="5" customFormat="1" x14ac:dyDescent="0.2">
      <c r="A664" s="2"/>
      <c r="B664" s="30">
        <f>'3) Input geactiveerde inflatie'!B651</f>
        <v>639</v>
      </c>
      <c r="C664" s="30">
        <f>'3) Input geactiveerde inflatie'!D651</f>
        <v>7102.0987486566737</v>
      </c>
      <c r="D664" s="10">
        <f t="shared" si="60"/>
        <v>3551.0493743283369</v>
      </c>
      <c r="E664" s="40">
        <f>'3) Input geactiveerde inflatie'!E651</f>
        <v>0</v>
      </c>
      <c r="F664" s="52">
        <f>'3) Input geactiveerde inflatie'!F651</f>
        <v>2017</v>
      </c>
      <c r="G664" s="2"/>
      <c r="H664" s="54"/>
      <c r="I664" s="10">
        <f>IF(AND($F664&gt;I$10,$E664&gt;0),$D664/$E664,IF(I$10=$F664,$D664-SUM($G664:G664),0))</f>
        <v>0</v>
      </c>
      <c r="J664" s="10">
        <f>IF(AND($F664&gt;J$10,$E664&gt;0),$D664/$E664,IF(J$10=$F664,$D664-SUM($G664:I664),0))</f>
        <v>0</v>
      </c>
      <c r="K664" s="10">
        <f>IF(AND($F664&gt;K$10,$E664&gt;0),$D664/$E664,IF(K$10=$F664,$D664-SUM($G664:J664),0))</f>
        <v>0</v>
      </c>
      <c r="L664" s="10">
        <f>IF(AND($F664&gt;L$10,$E664&gt;0),$D664/$E664,IF(L$10=$F664,$D664-SUM($G664:K664),0))</f>
        <v>0</v>
      </c>
      <c r="M664" s="10">
        <f>IF(AND($F664&gt;M$10,$E664&gt;0),$D664/$E664,IF(M$10=$F664,$D664-SUM($G664:L664),0))</f>
        <v>0</v>
      </c>
      <c r="N664" s="2"/>
      <c r="O664" s="10">
        <f>I664*PRODUCT($O$17:O$17)</f>
        <v>0</v>
      </c>
      <c r="P664" s="10">
        <f>J664*PRODUCT($O$17:P$17)</f>
        <v>0</v>
      </c>
      <c r="Q664" s="10">
        <f>K664*PRODUCT($O$17:Q$17)</f>
        <v>0</v>
      </c>
      <c r="R664" s="10">
        <f>L664*PRODUCT($O$17:R$17)</f>
        <v>0</v>
      </c>
      <c r="S664" s="10">
        <f>M664*PRODUCT($O$17:S$17)</f>
        <v>0</v>
      </c>
      <c r="T664" s="2"/>
      <c r="U664" s="10">
        <f t="shared" si="59"/>
        <v>3583.0088186972916</v>
      </c>
      <c r="V664" s="10">
        <f t="shared" si="64"/>
        <v>3615.2558980655667</v>
      </c>
      <c r="W664" s="10">
        <f t="shared" si="64"/>
        <v>3647.7932011481566</v>
      </c>
      <c r="X664" s="10">
        <f t="shared" si="64"/>
        <v>3680.6233399584899</v>
      </c>
      <c r="Y664" s="10">
        <f t="shared" si="64"/>
        <v>3713.7489500181159</v>
      </c>
    </row>
    <row r="665" spans="1:25" s="5" customFormat="1" x14ac:dyDescent="0.2">
      <c r="A665" s="2"/>
      <c r="B665" s="30">
        <f>'3) Input geactiveerde inflatie'!B652</f>
        <v>640</v>
      </c>
      <c r="C665" s="30">
        <f>'3) Input geactiveerde inflatie'!D652</f>
        <v>30742.567498359072</v>
      </c>
      <c r="D665" s="10">
        <f t="shared" si="60"/>
        <v>15371.283749179536</v>
      </c>
      <c r="E665" s="40">
        <f>'3) Input geactiveerde inflatie'!E652</f>
        <v>46.5</v>
      </c>
      <c r="F665" s="52">
        <f>'3) Input geactiveerde inflatie'!F652</f>
        <v>2068</v>
      </c>
      <c r="G665" s="2"/>
      <c r="H665" s="54"/>
      <c r="I665" s="10">
        <f>IF(AND($F665&gt;I$10,$E665&gt;0),$D665/$E665,IF(I$10=$F665,$D665-SUM($G665:G665),0))</f>
        <v>330.5652419178395</v>
      </c>
      <c r="J665" s="10">
        <f>IF(AND($F665&gt;J$10,$E665&gt;0),$D665/$E665,IF(J$10=$F665,$D665-SUM($G665:I665),0))</f>
        <v>330.5652419178395</v>
      </c>
      <c r="K665" s="10">
        <f>IF(AND($F665&gt;K$10,$E665&gt;0),$D665/$E665,IF(K$10=$F665,$D665-SUM($G665:J665),0))</f>
        <v>330.5652419178395</v>
      </c>
      <c r="L665" s="10">
        <f>IF(AND($F665&gt;L$10,$E665&gt;0),$D665/$E665,IF(L$10=$F665,$D665-SUM($G665:K665),0))</f>
        <v>330.5652419178395</v>
      </c>
      <c r="M665" s="10">
        <f>IF(AND($F665&gt;M$10,$E665&gt;0),$D665/$E665,IF(M$10=$F665,$D665-SUM($G665:L665),0))</f>
        <v>330.5652419178395</v>
      </c>
      <c r="N665" s="2"/>
      <c r="O665" s="10">
        <f>I665*PRODUCT($O$17:O$17)</f>
        <v>333.54032909510005</v>
      </c>
      <c r="P665" s="10">
        <f>J665*PRODUCT($O$17:P$17)</f>
        <v>336.54219205695591</v>
      </c>
      <c r="Q665" s="10">
        <f>K665*PRODUCT($O$17:Q$17)</f>
        <v>339.5710717854684</v>
      </c>
      <c r="R665" s="10">
        <f>L665*PRODUCT($O$17:R$17)</f>
        <v>342.6272114315376</v>
      </c>
      <c r="S665" s="10">
        <f>M665*PRODUCT($O$17:S$17)</f>
        <v>345.71085633442141</v>
      </c>
      <c r="T665" s="2"/>
      <c r="U665" s="10">
        <f t="shared" si="59"/>
        <v>15176.08497382705</v>
      </c>
      <c r="V665" s="10">
        <f t="shared" si="64"/>
        <v>14976.127546534537</v>
      </c>
      <c r="W665" s="10">
        <f t="shared" si="64"/>
        <v>14771.341622667876</v>
      </c>
      <c r="X665" s="10">
        <f t="shared" si="64"/>
        <v>14561.656485840347</v>
      </c>
      <c r="Y665" s="10">
        <f t="shared" si="64"/>
        <v>14347.000537878488</v>
      </c>
    </row>
    <row r="666" spans="1:25" s="5" customFormat="1" x14ac:dyDescent="0.2">
      <c r="A666" s="2"/>
      <c r="B666" s="30">
        <f>'3) Input geactiveerde inflatie'!B653</f>
        <v>641</v>
      </c>
      <c r="C666" s="30">
        <f>'3) Input geactiveerde inflatie'!D653</f>
        <v>6034.1326995267736</v>
      </c>
      <c r="D666" s="10">
        <f t="shared" si="60"/>
        <v>3017.0663497633868</v>
      </c>
      <c r="E666" s="40">
        <f>'3) Input geactiveerde inflatie'!E653</f>
        <v>36.5</v>
      </c>
      <c r="F666" s="52">
        <f>'3) Input geactiveerde inflatie'!F653</f>
        <v>2058</v>
      </c>
      <c r="G666" s="2"/>
      <c r="H666" s="54"/>
      <c r="I666" s="10">
        <f>IF(AND($F666&gt;I$10,$E666&gt;0),$D666/$E666,IF(I$10=$F666,$D666-SUM($G666:G666),0))</f>
        <v>82.659352048311973</v>
      </c>
      <c r="J666" s="10">
        <f>IF(AND($F666&gt;J$10,$E666&gt;0),$D666/$E666,IF(J$10=$F666,$D666-SUM($G666:I666),0))</f>
        <v>82.659352048311973</v>
      </c>
      <c r="K666" s="10">
        <f>IF(AND($F666&gt;K$10,$E666&gt;0),$D666/$E666,IF(K$10=$F666,$D666-SUM($G666:J666),0))</f>
        <v>82.659352048311973</v>
      </c>
      <c r="L666" s="10">
        <f>IF(AND($F666&gt;L$10,$E666&gt;0),$D666/$E666,IF(L$10=$F666,$D666-SUM($G666:K666),0))</f>
        <v>82.659352048311973</v>
      </c>
      <c r="M666" s="10">
        <f>IF(AND($F666&gt;M$10,$E666&gt;0),$D666/$E666,IF(M$10=$F666,$D666-SUM($G666:L666),0))</f>
        <v>82.659352048311973</v>
      </c>
      <c r="N666" s="2"/>
      <c r="O666" s="10">
        <f>I666*PRODUCT($O$17:O$17)</f>
        <v>83.403286216746778</v>
      </c>
      <c r="P666" s="10">
        <f>J666*PRODUCT($O$17:P$17)</f>
        <v>84.153915792697489</v>
      </c>
      <c r="Q666" s="10">
        <f>K666*PRODUCT($O$17:Q$17)</f>
        <v>84.911301034831752</v>
      </c>
      <c r="R666" s="10">
        <f>L666*PRODUCT($O$17:R$17)</f>
        <v>85.67550274414522</v>
      </c>
      <c r="S666" s="10">
        <f>M666*PRODUCT($O$17:S$17)</f>
        <v>86.446582268842519</v>
      </c>
      <c r="T666" s="2"/>
      <c r="U666" s="10">
        <f t="shared" ref="U666:U729" si="65">D666*O$17-O666</f>
        <v>2960.8166606945101</v>
      </c>
      <c r="V666" s="10">
        <f t="shared" si="64"/>
        <v>2903.3100948480633</v>
      </c>
      <c r="W666" s="10">
        <f t="shared" si="64"/>
        <v>2844.5285846668635</v>
      </c>
      <c r="X666" s="10">
        <f t="shared" si="64"/>
        <v>2784.4538391847195</v>
      </c>
      <c r="Y666" s="10">
        <f t="shared" si="64"/>
        <v>2723.0673414685393</v>
      </c>
    </row>
    <row r="667" spans="1:25" s="5" customFormat="1" x14ac:dyDescent="0.2">
      <c r="A667" s="2"/>
      <c r="B667" s="30">
        <f>'3) Input geactiveerde inflatie'!B654</f>
        <v>642</v>
      </c>
      <c r="C667" s="30">
        <f>'3) Input geactiveerde inflatie'!D654</f>
        <v>-674.34565491787362</v>
      </c>
      <c r="D667" s="10">
        <f t="shared" ref="D667:D730" si="66">C667*$F$20</f>
        <v>-337.17282745893681</v>
      </c>
      <c r="E667" s="40">
        <f>'3) Input geactiveerde inflatie'!E654</f>
        <v>21.5</v>
      </c>
      <c r="F667" s="52">
        <f>'3) Input geactiveerde inflatie'!F654</f>
        <v>2043</v>
      </c>
      <c r="G667" s="2"/>
      <c r="H667" s="54"/>
      <c r="I667" s="10">
        <f>IF(AND($F667&gt;I$10,$E667&gt;0),$D667/$E667,IF(I$10=$F667,$D667-SUM($G667:G667),0))</f>
        <v>-15.68245709111334</v>
      </c>
      <c r="J667" s="10">
        <f>IF(AND($F667&gt;J$10,$E667&gt;0),$D667/$E667,IF(J$10=$F667,$D667-SUM($G667:I667),0))</f>
        <v>-15.68245709111334</v>
      </c>
      <c r="K667" s="10">
        <f>IF(AND($F667&gt;K$10,$E667&gt;0),$D667/$E667,IF(K$10=$F667,$D667-SUM($G667:J667),0))</f>
        <v>-15.68245709111334</v>
      </c>
      <c r="L667" s="10">
        <f>IF(AND($F667&gt;L$10,$E667&gt;0),$D667/$E667,IF(L$10=$F667,$D667-SUM($G667:K667),0))</f>
        <v>-15.68245709111334</v>
      </c>
      <c r="M667" s="10">
        <f>IF(AND($F667&gt;M$10,$E667&gt;0),$D667/$E667,IF(M$10=$F667,$D667-SUM($G667:L667),0))</f>
        <v>-15.68245709111334</v>
      </c>
      <c r="N667" s="2"/>
      <c r="O667" s="10">
        <f>I667*PRODUCT($O$17:O$17)</f>
        <v>-15.823599204933359</v>
      </c>
      <c r="P667" s="10">
        <f>J667*PRODUCT($O$17:P$17)</f>
        <v>-15.966011597777758</v>
      </c>
      <c r="Q667" s="10">
        <f>K667*PRODUCT($O$17:Q$17)</f>
        <v>-16.109705702157754</v>
      </c>
      <c r="R667" s="10">
        <f>L667*PRODUCT($O$17:R$17)</f>
        <v>-16.254693053477173</v>
      </c>
      <c r="S667" s="10">
        <f>M667*PRODUCT($O$17:S$17)</f>
        <v>-16.400985290958467</v>
      </c>
      <c r="T667" s="2"/>
      <c r="U667" s="10">
        <f t="shared" si="65"/>
        <v>-324.38378370113384</v>
      </c>
      <c r="V667" s="10">
        <f t="shared" ref="V667:Y682" si="67">U667*P$17-P667</f>
        <v>-311.33722615666625</v>
      </c>
      <c r="W667" s="10">
        <f t="shared" si="67"/>
        <v>-298.02955548991849</v>
      </c>
      <c r="X667" s="10">
        <f t="shared" si="67"/>
        <v>-284.45712843585056</v>
      </c>
      <c r="Y667" s="10">
        <f t="shared" si="67"/>
        <v>-270.61625730081471</v>
      </c>
    </row>
    <row r="668" spans="1:25" s="5" customFormat="1" x14ac:dyDescent="0.2">
      <c r="A668" s="2"/>
      <c r="B668" s="30">
        <f>'3) Input geactiveerde inflatie'!B655</f>
        <v>643</v>
      </c>
      <c r="C668" s="30">
        <f>'3) Input geactiveerde inflatie'!D655</f>
        <v>1391.8911946551852</v>
      </c>
      <c r="D668" s="10">
        <f t="shared" si="66"/>
        <v>695.94559732759262</v>
      </c>
      <c r="E668" s="40">
        <f>'3) Input geactiveerde inflatie'!E655</f>
        <v>6.5</v>
      </c>
      <c r="F668" s="52">
        <f>'3) Input geactiveerde inflatie'!F655</f>
        <v>2028</v>
      </c>
      <c r="G668" s="2"/>
      <c r="H668" s="54"/>
      <c r="I668" s="10">
        <f>IF(AND($F668&gt;I$10,$E668&gt;0),$D668/$E668,IF(I$10=$F668,$D668-SUM($G668:G668),0))</f>
        <v>107.06855343501425</v>
      </c>
      <c r="J668" s="10">
        <f>IF(AND($F668&gt;J$10,$E668&gt;0),$D668/$E668,IF(J$10=$F668,$D668-SUM($G668:I668),0))</f>
        <v>107.06855343501425</v>
      </c>
      <c r="K668" s="10">
        <f>IF(AND($F668&gt;K$10,$E668&gt;0),$D668/$E668,IF(K$10=$F668,$D668-SUM($G668:J668),0))</f>
        <v>107.06855343501425</v>
      </c>
      <c r="L668" s="10">
        <f>IF(AND($F668&gt;L$10,$E668&gt;0),$D668/$E668,IF(L$10=$F668,$D668-SUM($G668:K668),0))</f>
        <v>107.06855343501425</v>
      </c>
      <c r="M668" s="10">
        <f>IF(AND($F668&gt;M$10,$E668&gt;0),$D668/$E668,IF(M$10=$F668,$D668-SUM($G668:L668),0))</f>
        <v>107.06855343501425</v>
      </c>
      <c r="N668" s="2"/>
      <c r="O668" s="10">
        <f>I668*PRODUCT($O$17:O$17)</f>
        <v>108.03217041592937</v>
      </c>
      <c r="P668" s="10">
        <f>J668*PRODUCT($O$17:P$17)</f>
        <v>109.00445994967272</v>
      </c>
      <c r="Q668" s="10">
        <f>K668*PRODUCT($O$17:Q$17)</f>
        <v>109.98550008921976</v>
      </c>
      <c r="R668" s="10">
        <f>L668*PRODUCT($O$17:R$17)</f>
        <v>110.97536959002272</v>
      </c>
      <c r="S668" s="10">
        <f>M668*PRODUCT($O$17:S$17)</f>
        <v>111.97414791633291</v>
      </c>
      <c r="T668" s="2"/>
      <c r="U668" s="10">
        <f t="shared" si="65"/>
        <v>594.17693728761151</v>
      </c>
      <c r="V668" s="10">
        <f t="shared" si="67"/>
        <v>490.52006977352727</v>
      </c>
      <c r="W668" s="10">
        <f t="shared" si="67"/>
        <v>384.94925031226921</v>
      </c>
      <c r="X668" s="10">
        <f t="shared" si="67"/>
        <v>277.43842397505682</v>
      </c>
      <c r="Y668" s="10">
        <f t="shared" si="67"/>
        <v>167.96122187449936</v>
      </c>
    </row>
    <row r="669" spans="1:25" s="5" customFormat="1" x14ac:dyDescent="0.2">
      <c r="A669" s="2"/>
      <c r="B669" s="30">
        <f>'3) Input geactiveerde inflatie'!B656</f>
        <v>644</v>
      </c>
      <c r="C669" s="30">
        <f>'3) Input geactiveerde inflatie'!D656</f>
        <v>177.1840047697915</v>
      </c>
      <c r="D669" s="10">
        <f t="shared" si="66"/>
        <v>88.59200238489575</v>
      </c>
      <c r="E669" s="40">
        <f>'3) Input geactiveerde inflatie'!E656</f>
        <v>1.5</v>
      </c>
      <c r="F669" s="52">
        <f>'3) Input geactiveerde inflatie'!F656</f>
        <v>2023</v>
      </c>
      <c r="G669" s="2"/>
      <c r="H669" s="54"/>
      <c r="I669" s="10">
        <f>IF(AND($F669&gt;I$10,$E669&gt;0),$D669/$E669,IF(I$10=$F669,$D669-SUM($G669:G669),0))</f>
        <v>59.061334923263836</v>
      </c>
      <c r="J669" s="10">
        <f>IF(AND($F669&gt;J$10,$E669&gt;0),$D669/$E669,IF(J$10=$F669,$D669-SUM($G669:I669),0))</f>
        <v>29.530667461631914</v>
      </c>
      <c r="K669" s="10">
        <f>IF(AND($F669&gt;K$10,$E669&gt;0),$D669/$E669,IF(K$10=$F669,$D669-SUM($G669:J669),0))</f>
        <v>0</v>
      </c>
      <c r="L669" s="10">
        <f>IF(AND($F669&gt;L$10,$E669&gt;0),$D669/$E669,IF(L$10=$F669,$D669-SUM($G669:K669),0))</f>
        <v>0</v>
      </c>
      <c r="M669" s="10">
        <f>IF(AND($F669&gt;M$10,$E669&gt;0),$D669/$E669,IF(M$10=$F669,$D669-SUM($G669:L669),0))</f>
        <v>0</v>
      </c>
      <c r="N669" s="2"/>
      <c r="O669" s="10">
        <f>I669*PRODUCT($O$17:O$17)</f>
        <v>59.592886937573205</v>
      </c>
      <c r="P669" s="10">
        <f>J669*PRODUCT($O$17:P$17)</f>
        <v>30.064611460005676</v>
      </c>
      <c r="Q669" s="10">
        <f>K669*PRODUCT($O$17:Q$17)</f>
        <v>0</v>
      </c>
      <c r="R669" s="10">
        <f>L669*PRODUCT($O$17:R$17)</f>
        <v>0</v>
      </c>
      <c r="S669" s="10">
        <f>M669*PRODUCT($O$17:S$17)</f>
        <v>0</v>
      </c>
      <c r="T669" s="2"/>
      <c r="U669" s="10">
        <f t="shared" si="65"/>
        <v>29.796443468786599</v>
      </c>
      <c r="V669" s="10">
        <f t="shared" si="67"/>
        <v>0</v>
      </c>
      <c r="W669" s="10">
        <f t="shared" si="67"/>
        <v>0</v>
      </c>
      <c r="X669" s="10">
        <f t="shared" si="67"/>
        <v>0</v>
      </c>
      <c r="Y669" s="10">
        <f t="shared" si="67"/>
        <v>0</v>
      </c>
    </row>
    <row r="670" spans="1:25" s="5" customFormat="1" x14ac:dyDescent="0.2">
      <c r="A670" s="2"/>
      <c r="B670" s="30">
        <f>'3) Input geactiveerde inflatie'!B657</f>
        <v>645</v>
      </c>
      <c r="C670" s="30">
        <f>'3) Input geactiveerde inflatie'!D657</f>
        <v>313.71143425103946</v>
      </c>
      <c r="D670" s="10">
        <f t="shared" si="66"/>
        <v>156.85571712551973</v>
      </c>
      <c r="E670" s="40">
        <f>'3) Input geactiveerde inflatie'!E657</f>
        <v>0</v>
      </c>
      <c r="F670" s="52">
        <f>'3) Input geactiveerde inflatie'!F657</f>
        <v>2018</v>
      </c>
      <c r="G670" s="2"/>
      <c r="H670" s="54"/>
      <c r="I670" s="10">
        <f>IF(AND($F670&gt;I$10,$E670&gt;0),$D670/$E670,IF(I$10=$F670,$D670-SUM($G670:G670),0))</f>
        <v>0</v>
      </c>
      <c r="J670" s="10">
        <f>IF(AND($F670&gt;J$10,$E670&gt;0),$D670/$E670,IF(J$10=$F670,$D670-SUM($G670:I670),0))</f>
        <v>0</v>
      </c>
      <c r="K670" s="10">
        <f>IF(AND($F670&gt;K$10,$E670&gt;0),$D670/$E670,IF(K$10=$F670,$D670-SUM($G670:J670),0))</f>
        <v>0</v>
      </c>
      <c r="L670" s="10">
        <f>IF(AND($F670&gt;L$10,$E670&gt;0),$D670/$E670,IF(L$10=$F670,$D670-SUM($G670:K670),0))</f>
        <v>0</v>
      </c>
      <c r="M670" s="10">
        <f>IF(AND($F670&gt;M$10,$E670&gt;0),$D670/$E670,IF(M$10=$F670,$D670-SUM($G670:L670),0))</f>
        <v>0</v>
      </c>
      <c r="N670" s="2"/>
      <c r="O670" s="10">
        <f>I670*PRODUCT($O$17:O$17)</f>
        <v>0</v>
      </c>
      <c r="P670" s="10">
        <f>J670*PRODUCT($O$17:P$17)</f>
        <v>0</v>
      </c>
      <c r="Q670" s="10">
        <f>K670*PRODUCT($O$17:Q$17)</f>
        <v>0</v>
      </c>
      <c r="R670" s="10">
        <f>L670*PRODUCT($O$17:R$17)</f>
        <v>0</v>
      </c>
      <c r="S670" s="10">
        <f>M670*PRODUCT($O$17:S$17)</f>
        <v>0</v>
      </c>
      <c r="T670" s="2"/>
      <c r="U670" s="10">
        <f t="shared" si="65"/>
        <v>158.26741857964939</v>
      </c>
      <c r="V670" s="10">
        <f t="shared" si="67"/>
        <v>159.69182534686621</v>
      </c>
      <c r="W670" s="10">
        <f t="shared" si="67"/>
        <v>161.129051774988</v>
      </c>
      <c r="X670" s="10">
        <f t="shared" si="67"/>
        <v>162.57921324096287</v>
      </c>
      <c r="Y670" s="10">
        <f t="shared" si="67"/>
        <v>164.04242616013153</v>
      </c>
    </row>
    <row r="671" spans="1:25" s="5" customFormat="1" x14ac:dyDescent="0.2">
      <c r="A671" s="2"/>
      <c r="B671" s="30">
        <f>'3) Input geactiveerde inflatie'!B658</f>
        <v>646</v>
      </c>
      <c r="C671" s="30">
        <f>'3) Input geactiveerde inflatie'!D658</f>
        <v>45311.88677399978</v>
      </c>
      <c r="D671" s="10">
        <f t="shared" si="66"/>
        <v>22655.94338699989</v>
      </c>
      <c r="E671" s="40">
        <f>'3) Input geactiveerde inflatie'!E658</f>
        <v>47.5</v>
      </c>
      <c r="F671" s="52">
        <f>'3) Input geactiveerde inflatie'!F658</f>
        <v>2069</v>
      </c>
      <c r="G671" s="2"/>
      <c r="H671" s="54"/>
      <c r="I671" s="10">
        <f>IF(AND($F671&gt;I$10,$E671&gt;0),$D671/$E671,IF(I$10=$F671,$D671-SUM($G671:G671),0))</f>
        <v>476.96722919999769</v>
      </c>
      <c r="J671" s="10">
        <f>IF(AND($F671&gt;J$10,$E671&gt;0),$D671/$E671,IF(J$10=$F671,$D671-SUM($G671:I671),0))</f>
        <v>476.96722919999769</v>
      </c>
      <c r="K671" s="10">
        <f>IF(AND($F671&gt;K$10,$E671&gt;0),$D671/$E671,IF(K$10=$F671,$D671-SUM($G671:J671),0))</f>
        <v>476.96722919999769</v>
      </c>
      <c r="L671" s="10">
        <f>IF(AND($F671&gt;L$10,$E671&gt;0),$D671/$E671,IF(L$10=$F671,$D671-SUM($G671:K671),0))</f>
        <v>476.96722919999769</v>
      </c>
      <c r="M671" s="10">
        <f>IF(AND($F671&gt;M$10,$E671&gt;0),$D671/$E671,IF(M$10=$F671,$D671-SUM($G671:L671),0))</f>
        <v>476.96722919999769</v>
      </c>
      <c r="N671" s="2"/>
      <c r="O671" s="10">
        <f>I671*PRODUCT($O$17:O$17)</f>
        <v>481.25993426279763</v>
      </c>
      <c r="P671" s="10">
        <f>J671*PRODUCT($O$17:P$17)</f>
        <v>485.59127367116275</v>
      </c>
      <c r="Q671" s="10">
        <f>K671*PRODUCT($O$17:Q$17)</f>
        <v>489.96159513420315</v>
      </c>
      <c r="R671" s="10">
        <f>L671*PRODUCT($O$17:R$17)</f>
        <v>494.37124949041089</v>
      </c>
      <c r="S671" s="10">
        <f>M671*PRODUCT($O$17:S$17)</f>
        <v>498.82059073582457</v>
      </c>
      <c r="T671" s="2"/>
      <c r="U671" s="10">
        <f t="shared" si="65"/>
        <v>22378.586943220089</v>
      </c>
      <c r="V671" s="10">
        <f t="shared" si="67"/>
        <v>22094.402952037904</v>
      </c>
      <c r="W671" s="10">
        <f t="shared" si="67"/>
        <v>21803.290983472041</v>
      </c>
      <c r="X671" s="10">
        <f t="shared" si="67"/>
        <v>21505.149352832876</v>
      </c>
      <c r="Y671" s="10">
        <f t="shared" si="67"/>
        <v>21199.875106272546</v>
      </c>
    </row>
    <row r="672" spans="1:25" s="5" customFormat="1" x14ac:dyDescent="0.2">
      <c r="A672" s="2"/>
      <c r="B672" s="30">
        <f>'3) Input geactiveerde inflatie'!B659</f>
        <v>647</v>
      </c>
      <c r="C672" s="30">
        <f>'3) Input geactiveerde inflatie'!D659</f>
        <v>21237.120240000077</v>
      </c>
      <c r="D672" s="10">
        <f t="shared" si="66"/>
        <v>10618.560120000038</v>
      </c>
      <c r="E672" s="40">
        <f>'3) Input geactiveerde inflatie'!E659</f>
        <v>37.5</v>
      </c>
      <c r="F672" s="52">
        <f>'3) Input geactiveerde inflatie'!F659</f>
        <v>2059</v>
      </c>
      <c r="G672" s="2"/>
      <c r="H672" s="54"/>
      <c r="I672" s="10">
        <f>IF(AND($F672&gt;I$10,$E672&gt;0),$D672/$E672,IF(I$10=$F672,$D672-SUM($G672:G672),0))</f>
        <v>283.16160320000103</v>
      </c>
      <c r="J672" s="10">
        <f>IF(AND($F672&gt;J$10,$E672&gt;0),$D672/$E672,IF(J$10=$F672,$D672-SUM($G672:I672),0))</f>
        <v>283.16160320000103</v>
      </c>
      <c r="K672" s="10">
        <f>IF(AND($F672&gt;K$10,$E672&gt;0),$D672/$E672,IF(K$10=$F672,$D672-SUM($G672:J672),0))</f>
        <v>283.16160320000103</v>
      </c>
      <c r="L672" s="10">
        <f>IF(AND($F672&gt;L$10,$E672&gt;0),$D672/$E672,IF(L$10=$F672,$D672-SUM($G672:K672),0))</f>
        <v>283.16160320000103</v>
      </c>
      <c r="M672" s="10">
        <f>IF(AND($F672&gt;M$10,$E672&gt;0),$D672/$E672,IF(M$10=$F672,$D672-SUM($G672:L672),0))</f>
        <v>283.16160320000103</v>
      </c>
      <c r="N672" s="2"/>
      <c r="O672" s="10">
        <f>I672*PRODUCT($O$17:O$17)</f>
        <v>285.710057628801</v>
      </c>
      <c r="P672" s="10">
        <f>J672*PRODUCT($O$17:P$17)</f>
        <v>288.2814481474602</v>
      </c>
      <c r="Q672" s="10">
        <f>K672*PRODUCT($O$17:Q$17)</f>
        <v>290.87598118078728</v>
      </c>
      <c r="R672" s="10">
        <f>L672*PRODUCT($O$17:R$17)</f>
        <v>293.4938650114143</v>
      </c>
      <c r="S672" s="10">
        <f>M672*PRODUCT($O$17:S$17)</f>
        <v>296.13530979651705</v>
      </c>
      <c r="T672" s="2"/>
      <c r="U672" s="10">
        <f t="shared" si="65"/>
        <v>10428.417103451236</v>
      </c>
      <c r="V672" s="10">
        <f t="shared" si="67"/>
        <v>10233.991409234837</v>
      </c>
      <c r="W672" s="10">
        <f t="shared" si="67"/>
        <v>10035.221350737163</v>
      </c>
      <c r="X672" s="10">
        <f t="shared" si="67"/>
        <v>9832.0444778823821</v>
      </c>
      <c r="Y672" s="10">
        <f t="shared" si="67"/>
        <v>9624.3975683868066</v>
      </c>
    </row>
    <row r="673" spans="1:25" s="5" customFormat="1" x14ac:dyDescent="0.2">
      <c r="A673" s="2"/>
      <c r="B673" s="30">
        <f>'3) Input geactiveerde inflatie'!B660</f>
        <v>648</v>
      </c>
      <c r="C673" s="30">
        <f>'3) Input geactiveerde inflatie'!D660</f>
        <v>-1316.6912807999906</v>
      </c>
      <c r="D673" s="10">
        <f t="shared" si="66"/>
        <v>-658.34564039999532</v>
      </c>
      <c r="E673" s="40">
        <f>'3) Input geactiveerde inflatie'!E660</f>
        <v>22.5</v>
      </c>
      <c r="F673" s="52">
        <f>'3) Input geactiveerde inflatie'!F660</f>
        <v>2044</v>
      </c>
      <c r="G673" s="2"/>
      <c r="H673" s="54"/>
      <c r="I673" s="10">
        <f>IF(AND($F673&gt;I$10,$E673&gt;0),$D673/$E673,IF(I$10=$F673,$D673-SUM($G673:G673),0))</f>
        <v>-29.259806239999794</v>
      </c>
      <c r="J673" s="10">
        <f>IF(AND($F673&gt;J$10,$E673&gt;0),$D673/$E673,IF(J$10=$F673,$D673-SUM($G673:I673),0))</f>
        <v>-29.259806239999794</v>
      </c>
      <c r="K673" s="10">
        <f>IF(AND($F673&gt;K$10,$E673&gt;0),$D673/$E673,IF(K$10=$F673,$D673-SUM($G673:J673),0))</f>
        <v>-29.259806239999794</v>
      </c>
      <c r="L673" s="10">
        <f>IF(AND($F673&gt;L$10,$E673&gt;0),$D673/$E673,IF(L$10=$F673,$D673-SUM($G673:K673),0))</f>
        <v>-29.259806239999794</v>
      </c>
      <c r="M673" s="10">
        <f>IF(AND($F673&gt;M$10,$E673&gt;0),$D673/$E673,IF(M$10=$F673,$D673-SUM($G673:L673),0))</f>
        <v>-29.259806239999794</v>
      </c>
      <c r="N673" s="2"/>
      <c r="O673" s="10">
        <f>I673*PRODUCT($O$17:O$17)</f>
        <v>-29.523144496159787</v>
      </c>
      <c r="P673" s="10">
        <f>J673*PRODUCT($O$17:P$17)</f>
        <v>-29.788852796625225</v>
      </c>
      <c r="Q673" s="10">
        <f>K673*PRODUCT($O$17:Q$17)</f>
        <v>-30.056952471794844</v>
      </c>
      <c r="R673" s="10">
        <f>L673*PRODUCT($O$17:R$17)</f>
        <v>-30.327465044040995</v>
      </c>
      <c r="S673" s="10">
        <f>M673*PRODUCT($O$17:S$17)</f>
        <v>-30.60041222943736</v>
      </c>
      <c r="T673" s="2"/>
      <c r="U673" s="10">
        <f t="shared" si="65"/>
        <v>-634.74760666743543</v>
      </c>
      <c r="V673" s="10">
        <f t="shared" si="67"/>
        <v>-610.67148233081707</v>
      </c>
      <c r="W673" s="10">
        <f t="shared" si="67"/>
        <v>-586.11057319999952</v>
      </c>
      <c r="X673" s="10">
        <f t="shared" si="67"/>
        <v>-561.05810331475845</v>
      </c>
      <c r="Y673" s="10">
        <f t="shared" si="67"/>
        <v>-535.50721401515386</v>
      </c>
    </row>
    <row r="674" spans="1:25" s="5" customFormat="1" x14ac:dyDescent="0.2">
      <c r="A674" s="2"/>
      <c r="B674" s="30">
        <f>'3) Input geactiveerde inflatie'!B661</f>
        <v>649</v>
      </c>
      <c r="C674" s="30">
        <f>'3) Input geactiveerde inflatie'!D661</f>
        <v>924.10320800000045</v>
      </c>
      <c r="D674" s="10">
        <f t="shared" si="66"/>
        <v>462.05160400000022</v>
      </c>
      <c r="E674" s="40">
        <f>'3) Input geactiveerde inflatie'!E661</f>
        <v>2.5</v>
      </c>
      <c r="F674" s="52">
        <f>'3) Input geactiveerde inflatie'!F661</f>
        <v>2024</v>
      </c>
      <c r="G674" s="2"/>
      <c r="H674" s="54"/>
      <c r="I674" s="10">
        <f>IF(AND($F674&gt;I$10,$E674&gt;0),$D674/$E674,IF(I$10=$F674,$D674-SUM($G674:G674),0))</f>
        <v>184.8206416000001</v>
      </c>
      <c r="J674" s="10">
        <f>IF(AND($F674&gt;J$10,$E674&gt;0),$D674/$E674,IF(J$10=$F674,$D674-SUM($G674:I674),0))</f>
        <v>184.8206416000001</v>
      </c>
      <c r="K674" s="10">
        <f>IF(AND($F674&gt;K$10,$E674&gt;0),$D674/$E674,IF(K$10=$F674,$D674-SUM($G674:J674),0))</f>
        <v>92.410320800000022</v>
      </c>
      <c r="L674" s="10">
        <f>IF(AND($F674&gt;L$10,$E674&gt;0),$D674/$E674,IF(L$10=$F674,$D674-SUM($G674:K674),0))</f>
        <v>0</v>
      </c>
      <c r="M674" s="10">
        <f>IF(AND($F674&gt;M$10,$E674&gt;0),$D674/$E674,IF(M$10=$F674,$D674-SUM($G674:L674),0))</f>
        <v>0</v>
      </c>
      <c r="N674" s="2"/>
      <c r="O674" s="10">
        <f>I674*PRODUCT($O$17:O$17)</f>
        <v>186.48402737440009</v>
      </c>
      <c r="P674" s="10">
        <f>J674*PRODUCT($O$17:P$17)</f>
        <v>188.16238362076967</v>
      </c>
      <c r="Q674" s="10">
        <f>K674*PRODUCT($O$17:Q$17)</f>
        <v>94.927922536678253</v>
      </c>
      <c r="R674" s="10">
        <f>L674*PRODUCT($O$17:R$17)</f>
        <v>0</v>
      </c>
      <c r="S674" s="10">
        <f>M674*PRODUCT($O$17:S$17)</f>
        <v>0</v>
      </c>
      <c r="T674" s="2"/>
      <c r="U674" s="10">
        <f t="shared" si="65"/>
        <v>279.72604106160009</v>
      </c>
      <c r="V674" s="10">
        <f t="shared" si="67"/>
        <v>94.08119181038478</v>
      </c>
      <c r="W674" s="10">
        <f t="shared" si="67"/>
        <v>0</v>
      </c>
      <c r="X674" s="10">
        <f t="shared" si="67"/>
        <v>0</v>
      </c>
      <c r="Y674" s="10">
        <f t="shared" si="67"/>
        <v>0</v>
      </c>
    </row>
    <row r="675" spans="1:25" s="5" customFormat="1" x14ac:dyDescent="0.2">
      <c r="A675" s="2"/>
      <c r="B675" s="30">
        <f>'3) Input geactiveerde inflatie'!B662</f>
        <v>650</v>
      </c>
      <c r="C675" s="30">
        <f>'3) Input geactiveerde inflatie'!D662</f>
        <v>9330176.5692226626</v>
      </c>
      <c r="D675" s="10">
        <f t="shared" si="66"/>
        <v>4665088.2846113313</v>
      </c>
      <c r="E675" s="40">
        <f>'3) Input geactiveerde inflatie'!E662</f>
        <v>2.5049715293171175</v>
      </c>
      <c r="F675" s="52">
        <f>'3) Input geactiveerde inflatie'!F662</f>
        <v>2024</v>
      </c>
      <c r="G675" s="2"/>
      <c r="H675" s="54"/>
      <c r="I675" s="10">
        <f>IF(AND($F675&gt;I$10,$E675&gt;0),$D675/$E675,IF(I$10=$F675,$D675-SUM($G675:G675),0))</f>
        <v>1862331.8588707014</v>
      </c>
      <c r="J675" s="10">
        <f>IF(AND($F675&gt;J$10,$E675&gt;0),$D675/$E675,IF(J$10=$F675,$D675-SUM($G675:I675),0))</f>
        <v>1862331.8588707014</v>
      </c>
      <c r="K675" s="10">
        <f>IF(AND($F675&gt;K$10,$E675&gt;0),$D675/$E675,IF(K$10=$F675,$D675-SUM($G675:J675),0))</f>
        <v>940424.5668699285</v>
      </c>
      <c r="L675" s="10">
        <f>IF(AND($F675&gt;L$10,$E675&gt;0),$D675/$E675,IF(L$10=$F675,$D675-SUM($G675:K675),0))</f>
        <v>0</v>
      </c>
      <c r="M675" s="10">
        <f>IF(AND($F675&gt;M$10,$E675&gt;0),$D675/$E675,IF(M$10=$F675,$D675-SUM($G675:L675),0))</f>
        <v>0</v>
      </c>
      <c r="N675" s="2"/>
      <c r="O675" s="10">
        <f>I675*PRODUCT($O$17:O$17)</f>
        <v>1879092.8456005375</v>
      </c>
      <c r="P675" s="10">
        <f>J675*PRODUCT($O$17:P$17)</f>
        <v>1896004.6812109421</v>
      </c>
      <c r="Q675" s="10">
        <f>K675*PRODUCT($O$17:Q$17)</f>
        <v>966045.23891467485</v>
      </c>
      <c r="R675" s="10">
        <f>L675*PRODUCT($O$17:R$17)</f>
        <v>0</v>
      </c>
      <c r="S675" s="10">
        <f>M675*PRODUCT($O$17:S$17)</f>
        <v>0</v>
      </c>
      <c r="T675" s="2"/>
      <c r="U675" s="10">
        <f t="shared" si="65"/>
        <v>2827981.2335722954</v>
      </c>
      <c r="V675" s="10">
        <f t="shared" si="67"/>
        <v>957428.38346350379</v>
      </c>
      <c r="W675" s="10">
        <f t="shared" si="67"/>
        <v>0</v>
      </c>
      <c r="X675" s="10">
        <f t="shared" si="67"/>
        <v>0</v>
      </c>
      <c r="Y675" s="10">
        <f t="shared" si="67"/>
        <v>0</v>
      </c>
    </row>
    <row r="676" spans="1:25" s="5" customFormat="1" x14ac:dyDescent="0.2">
      <c r="A676" s="2"/>
      <c r="B676" s="30">
        <f>'3) Input geactiveerde inflatie'!B663</f>
        <v>651</v>
      </c>
      <c r="C676" s="30">
        <f>'3) Input geactiveerde inflatie'!D663</f>
        <v>1898641.5101033137</v>
      </c>
      <c r="D676" s="10">
        <f t="shared" si="66"/>
        <v>949320.75505165686</v>
      </c>
      <c r="E676" s="40">
        <f>'3) Input geactiveerde inflatie'!E663</f>
        <v>29.5</v>
      </c>
      <c r="F676" s="52">
        <f>'3) Input geactiveerde inflatie'!F663</f>
        <v>2051</v>
      </c>
      <c r="G676" s="2"/>
      <c r="H676" s="54"/>
      <c r="I676" s="10">
        <f>IF(AND($F676&gt;I$10,$E676&gt;0),$D676/$E676,IF(I$10=$F676,$D676-SUM($G676:G676),0))</f>
        <v>32180.364578022265</v>
      </c>
      <c r="J676" s="10">
        <f>IF(AND($F676&gt;J$10,$E676&gt;0),$D676/$E676,IF(J$10=$F676,$D676-SUM($G676:I676),0))</f>
        <v>32180.364578022265</v>
      </c>
      <c r="K676" s="10">
        <f>IF(AND($F676&gt;K$10,$E676&gt;0),$D676/$E676,IF(K$10=$F676,$D676-SUM($G676:J676),0))</f>
        <v>32180.364578022265</v>
      </c>
      <c r="L676" s="10">
        <f>IF(AND($F676&gt;L$10,$E676&gt;0),$D676/$E676,IF(L$10=$F676,$D676-SUM($G676:K676),0))</f>
        <v>32180.364578022265</v>
      </c>
      <c r="M676" s="10">
        <f>IF(AND($F676&gt;M$10,$E676&gt;0),$D676/$E676,IF(M$10=$F676,$D676-SUM($G676:L676),0))</f>
        <v>32180.364578022265</v>
      </c>
      <c r="N676" s="2"/>
      <c r="O676" s="10">
        <f>I676*PRODUCT($O$17:O$17)</f>
        <v>32469.98785922446</v>
      </c>
      <c r="P676" s="10">
        <f>J676*PRODUCT($O$17:P$17)</f>
        <v>32762.217749957479</v>
      </c>
      <c r="Q676" s="10">
        <f>K676*PRODUCT($O$17:Q$17)</f>
        <v>33057.07770970709</v>
      </c>
      <c r="R676" s="10">
        <f>L676*PRODUCT($O$17:R$17)</f>
        <v>33354.59140909445</v>
      </c>
      <c r="S676" s="10">
        <f>M676*PRODUCT($O$17:S$17)</f>
        <v>33654.7827317763</v>
      </c>
      <c r="T676" s="2"/>
      <c r="U676" s="10">
        <f t="shared" si="65"/>
        <v>925394.65398789721</v>
      </c>
      <c r="V676" s="10">
        <f t="shared" si="67"/>
        <v>900960.98812383076</v>
      </c>
      <c r="W676" s="10">
        <f t="shared" si="67"/>
        <v>876012.55930723809</v>
      </c>
      <c r="X676" s="10">
        <f t="shared" si="67"/>
        <v>850542.08093190868</v>
      </c>
      <c r="Y676" s="10">
        <f t="shared" si="67"/>
        <v>824542.1769285195</v>
      </c>
    </row>
    <row r="677" spans="1:25" s="5" customFormat="1" x14ac:dyDescent="0.2">
      <c r="A677" s="2"/>
      <c r="B677" s="30">
        <f>'3) Input geactiveerde inflatie'!B664</f>
        <v>652</v>
      </c>
      <c r="C677" s="30">
        <f>'3) Input geactiveerde inflatie'!D664</f>
        <v>176843.31959711621</v>
      </c>
      <c r="D677" s="10">
        <f t="shared" si="66"/>
        <v>88421.659798558103</v>
      </c>
      <c r="E677" s="40">
        <f>'3) Input geactiveerde inflatie'!E664</f>
        <v>19.5</v>
      </c>
      <c r="F677" s="52">
        <f>'3) Input geactiveerde inflatie'!F664</f>
        <v>2041</v>
      </c>
      <c r="G677" s="2"/>
      <c r="H677" s="54"/>
      <c r="I677" s="10">
        <f>IF(AND($F677&gt;I$10,$E677&gt;0),$D677/$E677,IF(I$10=$F677,$D677-SUM($G677:G677),0))</f>
        <v>4534.444092233749</v>
      </c>
      <c r="J677" s="10">
        <f>IF(AND($F677&gt;J$10,$E677&gt;0),$D677/$E677,IF(J$10=$F677,$D677-SUM($G677:I677),0))</f>
        <v>4534.444092233749</v>
      </c>
      <c r="K677" s="10">
        <f>IF(AND($F677&gt;K$10,$E677&gt;0),$D677/$E677,IF(K$10=$F677,$D677-SUM($G677:J677),0))</f>
        <v>4534.444092233749</v>
      </c>
      <c r="L677" s="10">
        <f>IF(AND($F677&gt;L$10,$E677&gt;0),$D677/$E677,IF(L$10=$F677,$D677-SUM($G677:K677),0))</f>
        <v>4534.444092233749</v>
      </c>
      <c r="M677" s="10">
        <f>IF(AND($F677&gt;M$10,$E677&gt;0),$D677/$E677,IF(M$10=$F677,$D677-SUM($G677:L677),0))</f>
        <v>4534.444092233749</v>
      </c>
      <c r="N677" s="2"/>
      <c r="O677" s="10">
        <f>I677*PRODUCT($O$17:O$17)</f>
        <v>4575.254089063852</v>
      </c>
      <c r="P677" s="10">
        <f>J677*PRODUCT($O$17:P$17)</f>
        <v>4616.4313758654262</v>
      </c>
      <c r="Q677" s="10">
        <f>K677*PRODUCT($O$17:Q$17)</f>
        <v>4657.9792582482141</v>
      </c>
      <c r="R677" s="10">
        <f>L677*PRODUCT($O$17:R$17)</f>
        <v>4699.901071572448</v>
      </c>
      <c r="S677" s="10">
        <f>M677*PRODUCT($O$17:S$17)</f>
        <v>4742.200181216599</v>
      </c>
      <c r="T677" s="2"/>
      <c r="U677" s="10">
        <f t="shared" si="65"/>
        <v>84642.200647681268</v>
      </c>
      <c r="V677" s="10">
        <f t="shared" si="67"/>
        <v>80787.549077644959</v>
      </c>
      <c r="W677" s="10">
        <f t="shared" si="67"/>
        <v>76856.657761095543</v>
      </c>
      <c r="X677" s="10">
        <f t="shared" si="67"/>
        <v>72848.466609372947</v>
      </c>
      <c r="Y677" s="10">
        <f t="shared" si="67"/>
        <v>68761.902627640695</v>
      </c>
    </row>
    <row r="678" spans="1:25" s="5" customFormat="1" x14ac:dyDescent="0.2">
      <c r="A678" s="2"/>
      <c r="B678" s="30">
        <f>'3) Input geactiveerde inflatie'!B665</f>
        <v>653</v>
      </c>
      <c r="C678" s="30">
        <f>'3) Input geactiveerde inflatie'!D665</f>
        <v>98883.797682549746</v>
      </c>
      <c r="D678" s="10">
        <f t="shared" si="66"/>
        <v>49441.898841274873</v>
      </c>
      <c r="E678" s="40">
        <f>'3) Input geactiveerde inflatie'!E665</f>
        <v>4.5</v>
      </c>
      <c r="F678" s="52">
        <f>'3) Input geactiveerde inflatie'!F665</f>
        <v>2026</v>
      </c>
      <c r="G678" s="2"/>
      <c r="H678" s="54"/>
      <c r="I678" s="10">
        <f>IF(AND($F678&gt;I$10,$E678&gt;0),$D678/$E678,IF(I$10=$F678,$D678-SUM($G678:G678),0))</f>
        <v>10987.088631394416</v>
      </c>
      <c r="J678" s="10">
        <f>IF(AND($F678&gt;J$10,$E678&gt;0),$D678/$E678,IF(J$10=$F678,$D678-SUM($G678:I678),0))</f>
        <v>10987.088631394416</v>
      </c>
      <c r="K678" s="10">
        <f>IF(AND($F678&gt;K$10,$E678&gt;0),$D678/$E678,IF(K$10=$F678,$D678-SUM($G678:J678),0))</f>
        <v>10987.088631394416</v>
      </c>
      <c r="L678" s="10">
        <f>IF(AND($F678&gt;L$10,$E678&gt;0),$D678/$E678,IF(L$10=$F678,$D678-SUM($G678:K678),0))</f>
        <v>10987.088631394416</v>
      </c>
      <c r="M678" s="10">
        <f>IF(AND($F678&gt;M$10,$E678&gt;0),$D678/$E678,IF(M$10=$F678,$D678-SUM($G678:L678),0))</f>
        <v>5493.5443156972105</v>
      </c>
      <c r="N678" s="2"/>
      <c r="O678" s="10">
        <f>I678*PRODUCT($O$17:O$17)</f>
        <v>11085.972429076965</v>
      </c>
      <c r="P678" s="10">
        <f>J678*PRODUCT($O$17:P$17)</f>
        <v>11185.746180938655</v>
      </c>
      <c r="Q678" s="10">
        <f>K678*PRODUCT($O$17:Q$17)</f>
        <v>11286.417896567102</v>
      </c>
      <c r="R678" s="10">
        <f>L678*PRODUCT($O$17:R$17)</f>
        <v>11387.995657636204</v>
      </c>
      <c r="S678" s="10">
        <f>M678*PRODUCT($O$17:S$17)</f>
        <v>5745.2438092774673</v>
      </c>
      <c r="T678" s="2"/>
      <c r="U678" s="10">
        <f t="shared" si="65"/>
        <v>38800.903501769375</v>
      </c>
      <c r="V678" s="10">
        <f t="shared" si="67"/>
        <v>27964.365452346643</v>
      </c>
      <c r="W678" s="10">
        <f t="shared" si="67"/>
        <v>16929.62684485066</v>
      </c>
      <c r="X678" s="10">
        <f t="shared" si="67"/>
        <v>5693.9978288181101</v>
      </c>
      <c r="Y678" s="10">
        <f t="shared" si="67"/>
        <v>0</v>
      </c>
    </row>
    <row r="679" spans="1:25" s="5" customFormat="1" x14ac:dyDescent="0.2">
      <c r="A679" s="2"/>
      <c r="B679" s="30">
        <f>'3) Input geactiveerde inflatie'!B666</f>
        <v>654</v>
      </c>
      <c r="C679" s="30">
        <f>'3) Input geactiveerde inflatie'!D666</f>
        <v>620109.27243498946</v>
      </c>
      <c r="D679" s="10">
        <f t="shared" si="66"/>
        <v>310054.63621749473</v>
      </c>
      <c r="E679" s="40">
        <f>'3) Input geactiveerde inflatie'!E666</f>
        <v>30.5</v>
      </c>
      <c r="F679" s="52">
        <f>'3) Input geactiveerde inflatie'!F666</f>
        <v>2052</v>
      </c>
      <c r="G679" s="2"/>
      <c r="H679" s="54"/>
      <c r="I679" s="10">
        <f>IF(AND($F679&gt;I$10,$E679&gt;0),$D679/$E679,IF(I$10=$F679,$D679-SUM($G679:G679),0))</f>
        <v>10165.725777622778</v>
      </c>
      <c r="J679" s="10">
        <f>IF(AND($F679&gt;J$10,$E679&gt;0),$D679/$E679,IF(J$10=$F679,$D679-SUM($G679:I679),0))</f>
        <v>10165.725777622778</v>
      </c>
      <c r="K679" s="10">
        <f>IF(AND($F679&gt;K$10,$E679&gt;0),$D679/$E679,IF(K$10=$F679,$D679-SUM($G679:J679),0))</f>
        <v>10165.725777622778</v>
      </c>
      <c r="L679" s="10">
        <f>IF(AND($F679&gt;L$10,$E679&gt;0),$D679/$E679,IF(L$10=$F679,$D679-SUM($G679:K679),0))</f>
        <v>10165.725777622778</v>
      </c>
      <c r="M679" s="10">
        <f>IF(AND($F679&gt;M$10,$E679&gt;0),$D679/$E679,IF(M$10=$F679,$D679-SUM($G679:L679),0))</f>
        <v>10165.725777622778</v>
      </c>
      <c r="N679" s="2"/>
      <c r="O679" s="10">
        <f>I679*PRODUCT($O$17:O$17)</f>
        <v>10257.217309621383</v>
      </c>
      <c r="P679" s="10">
        <f>J679*PRODUCT($O$17:P$17)</f>
        <v>10349.532265407974</v>
      </c>
      <c r="Q679" s="10">
        <f>K679*PRODUCT($O$17:Q$17)</f>
        <v>10442.678055796643</v>
      </c>
      <c r="R679" s="10">
        <f>L679*PRODUCT($O$17:R$17)</f>
        <v>10536.662158298812</v>
      </c>
      <c r="S679" s="10">
        <f>M679*PRODUCT($O$17:S$17)</f>
        <v>10631.492117723501</v>
      </c>
      <c r="T679" s="2"/>
      <c r="U679" s="10">
        <f t="shared" si="65"/>
        <v>302587.91063383076</v>
      </c>
      <c r="V679" s="10">
        <f t="shared" si="67"/>
        <v>294961.66956412722</v>
      </c>
      <c r="W679" s="10">
        <f t="shared" si="67"/>
        <v>287173.64653440769</v>
      </c>
      <c r="X679" s="10">
        <f t="shared" si="67"/>
        <v>279221.5471949185</v>
      </c>
      <c r="Y679" s="10">
        <f t="shared" si="67"/>
        <v>271103.04900194926</v>
      </c>
    </row>
    <row r="680" spans="1:25" s="5" customFormat="1" x14ac:dyDescent="0.2">
      <c r="A680" s="2"/>
      <c r="B680" s="30">
        <f>'3) Input geactiveerde inflatie'!B667</f>
        <v>655</v>
      </c>
      <c r="C680" s="30">
        <f>'3) Input geactiveerde inflatie'!D667</f>
        <v>135478.67803642544</v>
      </c>
      <c r="D680" s="10">
        <f t="shared" si="66"/>
        <v>67739.339018212719</v>
      </c>
      <c r="E680" s="40">
        <f>'3) Input geactiveerde inflatie'!E667</f>
        <v>20.5</v>
      </c>
      <c r="F680" s="52">
        <f>'3) Input geactiveerde inflatie'!F667</f>
        <v>2042</v>
      </c>
      <c r="G680" s="2"/>
      <c r="H680" s="54"/>
      <c r="I680" s="10">
        <f>IF(AND($F680&gt;I$10,$E680&gt;0),$D680/$E680,IF(I$10=$F680,$D680-SUM($G680:G680),0))</f>
        <v>3304.3580008884255</v>
      </c>
      <c r="J680" s="10">
        <f>IF(AND($F680&gt;J$10,$E680&gt;0),$D680/$E680,IF(J$10=$F680,$D680-SUM($G680:I680),0))</f>
        <v>3304.3580008884255</v>
      </c>
      <c r="K680" s="10">
        <f>IF(AND($F680&gt;K$10,$E680&gt;0),$D680/$E680,IF(K$10=$F680,$D680-SUM($G680:J680),0))</f>
        <v>3304.3580008884255</v>
      </c>
      <c r="L680" s="10">
        <f>IF(AND($F680&gt;L$10,$E680&gt;0),$D680/$E680,IF(L$10=$F680,$D680-SUM($G680:K680),0))</f>
        <v>3304.3580008884255</v>
      </c>
      <c r="M680" s="10">
        <f>IF(AND($F680&gt;M$10,$E680&gt;0),$D680/$E680,IF(M$10=$F680,$D680-SUM($G680:L680),0))</f>
        <v>3304.3580008884255</v>
      </c>
      <c r="N680" s="2"/>
      <c r="O680" s="10">
        <f>I680*PRODUCT($O$17:O$17)</f>
        <v>3334.097222896421</v>
      </c>
      <c r="P680" s="10">
        <f>J680*PRODUCT($O$17:P$17)</f>
        <v>3364.1040979024883</v>
      </c>
      <c r="Q680" s="10">
        <f>K680*PRODUCT($O$17:Q$17)</f>
        <v>3394.3810347836102</v>
      </c>
      <c r="R680" s="10">
        <f>L680*PRODUCT($O$17:R$17)</f>
        <v>3424.930464096662</v>
      </c>
      <c r="S680" s="10">
        <f>M680*PRODUCT($O$17:S$17)</f>
        <v>3455.7548382735322</v>
      </c>
      <c r="T680" s="2"/>
      <c r="U680" s="10">
        <f t="shared" si="65"/>
        <v>65014.895846480198</v>
      </c>
      <c r="V680" s="10">
        <f t="shared" si="67"/>
        <v>62235.925811196015</v>
      </c>
      <c r="W680" s="10">
        <f t="shared" si="67"/>
        <v>59401.668108713158</v>
      </c>
      <c r="X680" s="10">
        <f t="shared" si="67"/>
        <v>56511.352657594907</v>
      </c>
      <c r="Y680" s="10">
        <f t="shared" si="67"/>
        <v>53564.199993239723</v>
      </c>
    </row>
    <row r="681" spans="1:25" s="5" customFormat="1" x14ac:dyDescent="0.2">
      <c r="A681" s="2"/>
      <c r="B681" s="30">
        <f>'3) Input geactiveerde inflatie'!B668</f>
        <v>656</v>
      </c>
      <c r="C681" s="30">
        <f>'3) Input geactiveerde inflatie'!D668</f>
        <v>17320.247214276547</v>
      </c>
      <c r="D681" s="10">
        <f t="shared" si="66"/>
        <v>8660.1236071382737</v>
      </c>
      <c r="E681" s="40">
        <f>'3) Input geactiveerde inflatie'!E668</f>
        <v>5.5</v>
      </c>
      <c r="F681" s="52">
        <f>'3) Input geactiveerde inflatie'!F668</f>
        <v>2027</v>
      </c>
      <c r="G681" s="2"/>
      <c r="H681" s="54"/>
      <c r="I681" s="10">
        <f>IF(AND($F681&gt;I$10,$E681&gt;0),$D681/$E681,IF(I$10=$F681,$D681-SUM($G681:G681),0))</f>
        <v>1574.5679285705953</v>
      </c>
      <c r="J681" s="10">
        <f>IF(AND($F681&gt;J$10,$E681&gt;0),$D681/$E681,IF(J$10=$F681,$D681-SUM($G681:I681),0))</f>
        <v>1574.5679285705953</v>
      </c>
      <c r="K681" s="10">
        <f>IF(AND($F681&gt;K$10,$E681&gt;0),$D681/$E681,IF(K$10=$F681,$D681-SUM($G681:J681),0))</f>
        <v>1574.5679285705953</v>
      </c>
      <c r="L681" s="10">
        <f>IF(AND($F681&gt;L$10,$E681&gt;0),$D681/$E681,IF(L$10=$F681,$D681-SUM($G681:K681),0))</f>
        <v>1574.5679285705953</v>
      </c>
      <c r="M681" s="10">
        <f>IF(AND($F681&gt;M$10,$E681&gt;0),$D681/$E681,IF(M$10=$F681,$D681-SUM($G681:L681),0))</f>
        <v>1574.5679285705953</v>
      </c>
      <c r="N681" s="2"/>
      <c r="O681" s="10">
        <f>I681*PRODUCT($O$17:O$17)</f>
        <v>1588.7390399277306</v>
      </c>
      <c r="P681" s="10">
        <f>J681*PRODUCT($O$17:P$17)</f>
        <v>1603.03769128708</v>
      </c>
      <c r="Q681" s="10">
        <f>K681*PRODUCT($O$17:Q$17)</f>
        <v>1617.4650305086634</v>
      </c>
      <c r="R681" s="10">
        <f>L681*PRODUCT($O$17:R$17)</f>
        <v>1632.0222157832411</v>
      </c>
      <c r="S681" s="10">
        <f>M681*PRODUCT($O$17:S$17)</f>
        <v>1646.7104157252902</v>
      </c>
      <c r="T681" s="2"/>
      <c r="U681" s="10">
        <f t="shared" si="65"/>
        <v>7149.3256796747864</v>
      </c>
      <c r="V681" s="10">
        <f t="shared" si="67"/>
        <v>5610.631919504779</v>
      </c>
      <c r="W681" s="10">
        <f t="shared" si="67"/>
        <v>4043.6625762716585</v>
      </c>
      <c r="X681" s="10">
        <f t="shared" si="67"/>
        <v>2448.033323674862</v>
      </c>
      <c r="Y681" s="10">
        <f t="shared" si="67"/>
        <v>823.35520786264533</v>
      </c>
    </row>
    <row r="682" spans="1:25" s="5" customFormat="1" x14ac:dyDescent="0.2">
      <c r="A682" s="2"/>
      <c r="B682" s="30">
        <f>'3) Input geactiveerde inflatie'!B669</f>
        <v>657</v>
      </c>
      <c r="C682" s="30">
        <f>'3) Input geactiveerde inflatie'!D669</f>
        <v>-2.2710449592790374E-11</v>
      </c>
      <c r="D682" s="10">
        <f t="shared" si="66"/>
        <v>-1.1355224796395187E-11</v>
      </c>
      <c r="E682" s="40">
        <f>'3) Input geactiveerde inflatie'!E669</f>
        <v>0</v>
      </c>
      <c r="F682" s="52">
        <f>'3) Input geactiveerde inflatie'!F669</f>
        <v>2012</v>
      </c>
      <c r="G682" s="2"/>
      <c r="H682" s="54"/>
      <c r="I682" s="10">
        <f>IF(AND($F682&gt;I$10,$E682&gt;0),$D682/$E682,IF(I$10=$F682,$D682-SUM($G682:G682),0))</f>
        <v>0</v>
      </c>
      <c r="J682" s="10">
        <f>IF(AND($F682&gt;J$10,$E682&gt;0),$D682/$E682,IF(J$10=$F682,$D682-SUM($G682:I682),0))</f>
        <v>0</v>
      </c>
      <c r="K682" s="10">
        <f>IF(AND($F682&gt;K$10,$E682&gt;0),$D682/$E682,IF(K$10=$F682,$D682-SUM($G682:J682),0))</f>
        <v>0</v>
      </c>
      <c r="L682" s="10">
        <f>IF(AND($F682&gt;L$10,$E682&gt;0),$D682/$E682,IF(L$10=$F682,$D682-SUM($G682:K682),0))</f>
        <v>0</v>
      </c>
      <c r="M682" s="10">
        <f>IF(AND($F682&gt;M$10,$E682&gt;0),$D682/$E682,IF(M$10=$F682,$D682-SUM($G682:L682),0))</f>
        <v>0</v>
      </c>
      <c r="N682" s="2"/>
      <c r="O682" s="10">
        <f>I682*PRODUCT($O$17:O$17)</f>
        <v>0</v>
      </c>
      <c r="P682" s="10">
        <f>J682*PRODUCT($O$17:P$17)</f>
        <v>0</v>
      </c>
      <c r="Q682" s="10">
        <f>K682*PRODUCT($O$17:Q$17)</f>
        <v>0</v>
      </c>
      <c r="R682" s="10">
        <f>L682*PRODUCT($O$17:R$17)</f>
        <v>0</v>
      </c>
      <c r="S682" s="10">
        <f>M682*PRODUCT($O$17:S$17)</f>
        <v>0</v>
      </c>
      <c r="T682" s="2"/>
      <c r="U682" s="10">
        <f t="shared" si="65"/>
        <v>-1.1457421819562742E-11</v>
      </c>
      <c r="V682" s="10">
        <f t="shared" si="67"/>
        <v>-1.1560538615938805E-11</v>
      </c>
      <c r="W682" s="10">
        <f t="shared" si="67"/>
        <v>-1.1664583463482253E-11</v>
      </c>
      <c r="X682" s="10">
        <f t="shared" si="67"/>
        <v>-1.1769564714653593E-11</v>
      </c>
      <c r="Y682" s="10">
        <f t="shared" si="67"/>
        <v>-1.1875490797085474E-11</v>
      </c>
    </row>
    <row r="683" spans="1:25" s="5" customFormat="1" x14ac:dyDescent="0.2">
      <c r="A683" s="2"/>
      <c r="B683" s="30">
        <f>'3) Input geactiveerde inflatie'!B670</f>
        <v>658</v>
      </c>
      <c r="C683" s="30">
        <f>'3) Input geactiveerde inflatie'!D670</f>
        <v>879110.94798023859</v>
      </c>
      <c r="D683" s="10">
        <f t="shared" si="66"/>
        <v>439555.4739901193</v>
      </c>
      <c r="E683" s="40">
        <f>'3) Input geactiveerde inflatie'!E670</f>
        <v>31.5</v>
      </c>
      <c r="F683" s="52">
        <f>'3) Input geactiveerde inflatie'!F670</f>
        <v>2053</v>
      </c>
      <c r="G683" s="2"/>
      <c r="H683" s="54"/>
      <c r="I683" s="10">
        <f>IF(AND($F683&gt;I$10,$E683&gt;0),$D683/$E683,IF(I$10=$F683,$D683-SUM($G683:G683),0))</f>
        <v>13954.142031432359</v>
      </c>
      <c r="J683" s="10">
        <f>IF(AND($F683&gt;J$10,$E683&gt;0),$D683/$E683,IF(J$10=$F683,$D683-SUM($G683:I683),0))</f>
        <v>13954.142031432359</v>
      </c>
      <c r="K683" s="10">
        <f>IF(AND($F683&gt;K$10,$E683&gt;0),$D683/$E683,IF(K$10=$F683,$D683-SUM($G683:J683),0))</f>
        <v>13954.142031432359</v>
      </c>
      <c r="L683" s="10">
        <f>IF(AND($F683&gt;L$10,$E683&gt;0),$D683/$E683,IF(L$10=$F683,$D683-SUM($G683:K683),0))</f>
        <v>13954.142031432359</v>
      </c>
      <c r="M683" s="10">
        <f>IF(AND($F683&gt;M$10,$E683&gt;0),$D683/$E683,IF(M$10=$F683,$D683-SUM($G683:L683),0))</f>
        <v>13954.142031432359</v>
      </c>
      <c r="N683" s="2"/>
      <c r="O683" s="10">
        <f>I683*PRODUCT($O$17:O$17)</f>
        <v>14079.729309715249</v>
      </c>
      <c r="P683" s="10">
        <f>J683*PRODUCT($O$17:P$17)</f>
        <v>14206.446873502684</v>
      </c>
      <c r="Q683" s="10">
        <f>K683*PRODUCT($O$17:Q$17)</f>
        <v>14334.304895364206</v>
      </c>
      <c r="R683" s="10">
        <f>L683*PRODUCT($O$17:R$17)</f>
        <v>14463.313639422482</v>
      </c>
      <c r="S683" s="10">
        <f>M683*PRODUCT($O$17:S$17)</f>
        <v>14593.483462177282</v>
      </c>
      <c r="T683" s="2"/>
      <c r="U683" s="10">
        <f t="shared" si="65"/>
        <v>429431.74394631502</v>
      </c>
      <c r="V683" s="10">
        <f t="shared" ref="V683:Y698" si="68">U683*P$17-P683</f>
        <v>419090.1827683291</v>
      </c>
      <c r="W683" s="10">
        <f t="shared" si="68"/>
        <v>408527.6895178798</v>
      </c>
      <c r="X683" s="10">
        <f t="shared" si="68"/>
        <v>397741.12508411822</v>
      </c>
      <c r="Y683" s="10">
        <f t="shared" si="68"/>
        <v>386727.31174769794</v>
      </c>
    </row>
    <row r="684" spans="1:25" s="5" customFormat="1" x14ac:dyDescent="0.2">
      <c r="A684" s="2"/>
      <c r="B684" s="30">
        <f>'3) Input geactiveerde inflatie'!B671</f>
        <v>659</v>
      </c>
      <c r="C684" s="30">
        <f>'3) Input geactiveerde inflatie'!D671</f>
        <v>572521.88303259853</v>
      </c>
      <c r="D684" s="10">
        <f t="shared" si="66"/>
        <v>286260.94151629927</v>
      </c>
      <c r="E684" s="40">
        <f>'3) Input geactiveerde inflatie'!E671</f>
        <v>21.5</v>
      </c>
      <c r="F684" s="52">
        <f>'3) Input geactiveerde inflatie'!F671</f>
        <v>2043</v>
      </c>
      <c r="G684" s="2"/>
      <c r="H684" s="54"/>
      <c r="I684" s="10">
        <f>IF(AND($F684&gt;I$10,$E684&gt;0),$D684/$E684,IF(I$10=$F684,$D684-SUM($G684:G684),0))</f>
        <v>13314.462396106943</v>
      </c>
      <c r="J684" s="10">
        <f>IF(AND($F684&gt;J$10,$E684&gt;0),$D684/$E684,IF(J$10=$F684,$D684-SUM($G684:I684),0))</f>
        <v>13314.462396106943</v>
      </c>
      <c r="K684" s="10">
        <f>IF(AND($F684&gt;K$10,$E684&gt;0),$D684/$E684,IF(K$10=$F684,$D684-SUM($G684:J684),0))</f>
        <v>13314.462396106943</v>
      </c>
      <c r="L684" s="10">
        <f>IF(AND($F684&gt;L$10,$E684&gt;0),$D684/$E684,IF(L$10=$F684,$D684-SUM($G684:K684),0))</f>
        <v>13314.462396106943</v>
      </c>
      <c r="M684" s="10">
        <f>IF(AND($F684&gt;M$10,$E684&gt;0),$D684/$E684,IF(M$10=$F684,$D684-SUM($G684:L684),0))</f>
        <v>13314.462396106943</v>
      </c>
      <c r="N684" s="2"/>
      <c r="O684" s="10">
        <f>I684*PRODUCT($O$17:O$17)</f>
        <v>13434.292557671904</v>
      </c>
      <c r="P684" s="10">
        <f>J684*PRODUCT($O$17:P$17)</f>
        <v>13555.20119069095</v>
      </c>
      <c r="Q684" s="10">
        <f>K684*PRODUCT($O$17:Q$17)</f>
        <v>13677.198001407165</v>
      </c>
      <c r="R684" s="10">
        <f>L684*PRODUCT($O$17:R$17)</f>
        <v>13800.292783419829</v>
      </c>
      <c r="S684" s="10">
        <f>M684*PRODUCT($O$17:S$17)</f>
        <v>13924.495418470606</v>
      </c>
      <c r="T684" s="2"/>
      <c r="U684" s="10">
        <f t="shared" si="65"/>
        <v>275402.99743227405</v>
      </c>
      <c r="V684" s="10">
        <f t="shared" si="68"/>
        <v>264326.4232184735</v>
      </c>
      <c r="W684" s="10">
        <f t="shared" si="68"/>
        <v>253028.16302603253</v>
      </c>
      <c r="X684" s="10">
        <f t="shared" si="68"/>
        <v>241505.12370984696</v>
      </c>
      <c r="Y684" s="10">
        <f t="shared" si="68"/>
        <v>229754.17440476493</v>
      </c>
    </row>
    <row r="685" spans="1:25" s="5" customFormat="1" x14ac:dyDescent="0.2">
      <c r="A685" s="2"/>
      <c r="B685" s="30">
        <f>'3) Input geactiveerde inflatie'!B672</f>
        <v>660</v>
      </c>
      <c r="C685" s="30">
        <f>'3) Input geactiveerde inflatie'!D672</f>
        <v>3168.2652193775393</v>
      </c>
      <c r="D685" s="10">
        <f t="shared" si="66"/>
        <v>1584.1326096887697</v>
      </c>
      <c r="E685" s="40">
        <f>'3) Input geactiveerde inflatie'!E672</f>
        <v>11.5</v>
      </c>
      <c r="F685" s="52">
        <f>'3) Input geactiveerde inflatie'!F672</f>
        <v>2033</v>
      </c>
      <c r="G685" s="2"/>
      <c r="H685" s="54"/>
      <c r="I685" s="10">
        <f>IF(AND($F685&gt;I$10,$E685&gt;0),$D685/$E685,IF(I$10=$F685,$D685-SUM($G685:G685),0))</f>
        <v>137.75066171206691</v>
      </c>
      <c r="J685" s="10">
        <f>IF(AND($F685&gt;J$10,$E685&gt;0),$D685/$E685,IF(J$10=$F685,$D685-SUM($G685:I685),0))</f>
        <v>137.75066171206691</v>
      </c>
      <c r="K685" s="10">
        <f>IF(AND($F685&gt;K$10,$E685&gt;0),$D685/$E685,IF(K$10=$F685,$D685-SUM($G685:J685),0))</f>
        <v>137.75066171206691</v>
      </c>
      <c r="L685" s="10">
        <f>IF(AND($F685&gt;L$10,$E685&gt;0),$D685/$E685,IF(L$10=$F685,$D685-SUM($G685:K685),0))</f>
        <v>137.75066171206691</v>
      </c>
      <c r="M685" s="10">
        <f>IF(AND($F685&gt;M$10,$E685&gt;0),$D685/$E685,IF(M$10=$F685,$D685-SUM($G685:L685),0))</f>
        <v>137.75066171206691</v>
      </c>
      <c r="N685" s="2"/>
      <c r="O685" s="10">
        <f>I685*PRODUCT($O$17:O$17)</f>
        <v>138.9904176674755</v>
      </c>
      <c r="P685" s="10">
        <f>J685*PRODUCT($O$17:P$17)</f>
        <v>140.24133142648276</v>
      </c>
      <c r="Q685" s="10">
        <f>K685*PRODUCT($O$17:Q$17)</f>
        <v>141.5035034093211</v>
      </c>
      <c r="R685" s="10">
        <f>L685*PRODUCT($O$17:R$17)</f>
        <v>142.77703494000497</v>
      </c>
      <c r="S685" s="10">
        <f>M685*PRODUCT($O$17:S$17)</f>
        <v>144.06202825446499</v>
      </c>
      <c r="T685" s="2"/>
      <c r="U685" s="10">
        <f t="shared" si="65"/>
        <v>1459.399385508493</v>
      </c>
      <c r="V685" s="10">
        <f t="shared" si="68"/>
        <v>1332.2926485515866</v>
      </c>
      <c r="W685" s="10">
        <f t="shared" si="68"/>
        <v>1202.7797789792296</v>
      </c>
      <c r="X685" s="10">
        <f t="shared" si="68"/>
        <v>1070.8277620500376</v>
      </c>
      <c r="Y685" s="10">
        <f t="shared" si="68"/>
        <v>936.40318365402288</v>
      </c>
    </row>
    <row r="686" spans="1:25" s="5" customFormat="1" x14ac:dyDescent="0.2">
      <c r="A686" s="2"/>
      <c r="B686" s="30">
        <f>'3) Input geactiveerde inflatie'!B673</f>
        <v>661</v>
      </c>
      <c r="C686" s="30">
        <f>'3) Input geactiveerde inflatie'!D673</f>
        <v>5640.8895971091042</v>
      </c>
      <c r="D686" s="10">
        <f t="shared" si="66"/>
        <v>2820.4447985545521</v>
      </c>
      <c r="E686" s="40">
        <f>'3) Input geactiveerde inflatie'!E673</f>
        <v>6.5</v>
      </c>
      <c r="F686" s="52">
        <f>'3) Input geactiveerde inflatie'!F673</f>
        <v>2028</v>
      </c>
      <c r="G686" s="2"/>
      <c r="H686" s="54"/>
      <c r="I686" s="10">
        <f>IF(AND($F686&gt;I$10,$E686&gt;0),$D686/$E686,IF(I$10=$F686,$D686-SUM($G686:G686),0))</f>
        <v>433.914584393008</v>
      </c>
      <c r="J686" s="10">
        <f>IF(AND($F686&gt;J$10,$E686&gt;0),$D686/$E686,IF(J$10=$F686,$D686-SUM($G686:I686),0))</f>
        <v>433.914584393008</v>
      </c>
      <c r="K686" s="10">
        <f>IF(AND($F686&gt;K$10,$E686&gt;0),$D686/$E686,IF(K$10=$F686,$D686-SUM($G686:J686),0))</f>
        <v>433.914584393008</v>
      </c>
      <c r="L686" s="10">
        <f>IF(AND($F686&gt;L$10,$E686&gt;0),$D686/$E686,IF(L$10=$F686,$D686-SUM($G686:K686),0))</f>
        <v>433.914584393008</v>
      </c>
      <c r="M686" s="10">
        <f>IF(AND($F686&gt;M$10,$E686&gt;0),$D686/$E686,IF(M$10=$F686,$D686-SUM($G686:L686),0))</f>
        <v>433.914584393008</v>
      </c>
      <c r="N686" s="2"/>
      <c r="O686" s="10">
        <f>I686*PRODUCT($O$17:O$17)</f>
        <v>437.819815652545</v>
      </c>
      <c r="P686" s="10">
        <f>J686*PRODUCT($O$17:P$17)</f>
        <v>441.76019399341789</v>
      </c>
      <c r="Q686" s="10">
        <f>K686*PRODUCT($O$17:Q$17)</f>
        <v>445.73603573935856</v>
      </c>
      <c r="R686" s="10">
        <f>L686*PRODUCT($O$17:R$17)</f>
        <v>449.74766006101271</v>
      </c>
      <c r="S686" s="10">
        <f>M686*PRODUCT($O$17:S$17)</f>
        <v>453.79538900156183</v>
      </c>
      <c r="T686" s="2"/>
      <c r="U686" s="10">
        <f t="shared" si="65"/>
        <v>2408.008986088998</v>
      </c>
      <c r="V686" s="10">
        <f t="shared" si="68"/>
        <v>1987.920872970381</v>
      </c>
      <c r="W686" s="10">
        <f t="shared" si="68"/>
        <v>1560.0761250877556</v>
      </c>
      <c r="X686" s="10">
        <f t="shared" si="68"/>
        <v>1124.3691501525325</v>
      </c>
      <c r="Y686" s="10">
        <f t="shared" si="68"/>
        <v>680.69308350234326</v>
      </c>
    </row>
    <row r="687" spans="1:25" s="5" customFormat="1" x14ac:dyDescent="0.2">
      <c r="A687" s="2"/>
      <c r="B687" s="30">
        <f>'3) Input geactiveerde inflatie'!B674</f>
        <v>662</v>
      </c>
      <c r="C687" s="30">
        <f>'3) Input geactiveerde inflatie'!D674</f>
        <v>688.75330856033452</v>
      </c>
      <c r="D687" s="10">
        <f t="shared" si="66"/>
        <v>344.37665428016726</v>
      </c>
      <c r="E687" s="40">
        <f>'3) Input geactiveerde inflatie'!E674</f>
        <v>0</v>
      </c>
      <c r="F687" s="52">
        <f>'3) Input geactiveerde inflatie'!F674</f>
        <v>2011</v>
      </c>
      <c r="G687" s="2"/>
      <c r="H687" s="54"/>
      <c r="I687" s="10">
        <f>IF(AND($F687&gt;I$10,$E687&gt;0),$D687/$E687,IF(I$10=$F687,$D687-SUM($G687:G687),0))</f>
        <v>0</v>
      </c>
      <c r="J687" s="10">
        <f>IF(AND($F687&gt;J$10,$E687&gt;0),$D687/$E687,IF(J$10=$F687,$D687-SUM($G687:I687),0))</f>
        <v>0</v>
      </c>
      <c r="K687" s="10">
        <f>IF(AND($F687&gt;K$10,$E687&gt;0),$D687/$E687,IF(K$10=$F687,$D687-SUM($G687:J687),0))</f>
        <v>0</v>
      </c>
      <c r="L687" s="10">
        <f>IF(AND($F687&gt;L$10,$E687&gt;0),$D687/$E687,IF(L$10=$F687,$D687-SUM($G687:K687),0))</f>
        <v>0</v>
      </c>
      <c r="M687" s="10">
        <f>IF(AND($F687&gt;M$10,$E687&gt;0),$D687/$E687,IF(M$10=$F687,$D687-SUM($G687:L687),0))</f>
        <v>0</v>
      </c>
      <c r="N687" s="2"/>
      <c r="O687" s="10">
        <f>I687*PRODUCT($O$17:O$17)</f>
        <v>0</v>
      </c>
      <c r="P687" s="10">
        <f>J687*PRODUCT($O$17:P$17)</f>
        <v>0</v>
      </c>
      <c r="Q687" s="10">
        <f>K687*PRODUCT($O$17:Q$17)</f>
        <v>0</v>
      </c>
      <c r="R687" s="10">
        <f>L687*PRODUCT($O$17:R$17)</f>
        <v>0</v>
      </c>
      <c r="S687" s="10">
        <f>M687*PRODUCT($O$17:S$17)</f>
        <v>0</v>
      </c>
      <c r="T687" s="2"/>
      <c r="U687" s="10">
        <f t="shared" si="65"/>
        <v>347.4760441686887</v>
      </c>
      <c r="V687" s="10">
        <f t="shared" si="68"/>
        <v>350.60332856620687</v>
      </c>
      <c r="W687" s="10">
        <f t="shared" si="68"/>
        <v>353.75875852330267</v>
      </c>
      <c r="X687" s="10">
        <f t="shared" si="68"/>
        <v>356.94258735001239</v>
      </c>
      <c r="Y687" s="10">
        <f t="shared" si="68"/>
        <v>360.15507063616246</v>
      </c>
    </row>
    <row r="688" spans="1:25" s="5" customFormat="1" x14ac:dyDescent="0.2">
      <c r="A688" s="2"/>
      <c r="B688" s="30">
        <f>'3) Input geactiveerde inflatie'!B675</f>
        <v>663</v>
      </c>
      <c r="C688" s="30">
        <f>'3) Input geactiveerde inflatie'!D675</f>
        <v>843043.88788465876</v>
      </c>
      <c r="D688" s="10">
        <f t="shared" si="66"/>
        <v>421521.94394232938</v>
      </c>
      <c r="E688" s="40">
        <f>'3) Input geactiveerde inflatie'!E675</f>
        <v>32.5</v>
      </c>
      <c r="F688" s="52">
        <f>'3) Input geactiveerde inflatie'!F675</f>
        <v>2054</v>
      </c>
      <c r="G688" s="2"/>
      <c r="H688" s="54"/>
      <c r="I688" s="10">
        <f>IF(AND($F688&gt;I$10,$E688&gt;0),$D688/$E688,IF(I$10=$F688,$D688-SUM($G688:G688),0))</f>
        <v>12969.905967456289</v>
      </c>
      <c r="J688" s="10">
        <f>IF(AND($F688&gt;J$10,$E688&gt;0),$D688/$E688,IF(J$10=$F688,$D688-SUM($G688:I688),0))</f>
        <v>12969.905967456289</v>
      </c>
      <c r="K688" s="10">
        <f>IF(AND($F688&gt;K$10,$E688&gt;0),$D688/$E688,IF(K$10=$F688,$D688-SUM($G688:J688),0))</f>
        <v>12969.905967456289</v>
      </c>
      <c r="L688" s="10">
        <f>IF(AND($F688&gt;L$10,$E688&gt;0),$D688/$E688,IF(L$10=$F688,$D688-SUM($G688:K688),0))</f>
        <v>12969.905967456289</v>
      </c>
      <c r="M688" s="10">
        <f>IF(AND($F688&gt;M$10,$E688&gt;0),$D688/$E688,IF(M$10=$F688,$D688-SUM($G688:L688),0))</f>
        <v>12969.905967456289</v>
      </c>
      <c r="N688" s="2"/>
      <c r="O688" s="10">
        <f>I688*PRODUCT($O$17:O$17)</f>
        <v>13086.635121163394</v>
      </c>
      <c r="P688" s="10">
        <f>J688*PRODUCT($O$17:P$17)</f>
        <v>13204.414837253864</v>
      </c>
      <c r="Q688" s="10">
        <f>K688*PRODUCT($O$17:Q$17)</f>
        <v>13323.254570789146</v>
      </c>
      <c r="R688" s="10">
        <f>L688*PRODUCT($O$17:R$17)</f>
        <v>13443.163861926247</v>
      </c>
      <c r="S688" s="10">
        <f>M688*PRODUCT($O$17:S$17)</f>
        <v>13564.152336683581</v>
      </c>
      <c r="T688" s="2"/>
      <c r="U688" s="10">
        <f t="shared" si="65"/>
        <v>412229.00631664693</v>
      </c>
      <c r="V688" s="10">
        <f t="shared" si="68"/>
        <v>402734.65253624285</v>
      </c>
      <c r="W688" s="10">
        <f t="shared" si="68"/>
        <v>393036.0098382798</v>
      </c>
      <c r="X688" s="10">
        <f t="shared" si="68"/>
        <v>383130.17006489803</v>
      </c>
      <c r="Y688" s="10">
        <f t="shared" si="68"/>
        <v>373014.18925879849</v>
      </c>
    </row>
    <row r="689" spans="1:25" s="5" customFormat="1" x14ac:dyDescent="0.2">
      <c r="A689" s="2"/>
      <c r="B689" s="30">
        <f>'3) Input geactiveerde inflatie'!B676</f>
        <v>664</v>
      </c>
      <c r="C689" s="30">
        <f>'3) Input geactiveerde inflatie'!D676</f>
        <v>445751.43860680796</v>
      </c>
      <c r="D689" s="10">
        <f t="shared" si="66"/>
        <v>222875.71930340398</v>
      </c>
      <c r="E689" s="40">
        <f>'3) Input geactiveerde inflatie'!E676</f>
        <v>22.5</v>
      </c>
      <c r="F689" s="52">
        <f>'3) Input geactiveerde inflatie'!F676</f>
        <v>2044</v>
      </c>
      <c r="G689" s="2"/>
      <c r="H689" s="54"/>
      <c r="I689" s="10">
        <f>IF(AND($F689&gt;I$10,$E689&gt;0),$D689/$E689,IF(I$10=$F689,$D689-SUM($G689:G689),0))</f>
        <v>9905.5875245957322</v>
      </c>
      <c r="J689" s="10">
        <f>IF(AND($F689&gt;J$10,$E689&gt;0),$D689/$E689,IF(J$10=$F689,$D689-SUM($G689:I689),0))</f>
        <v>9905.5875245957322</v>
      </c>
      <c r="K689" s="10">
        <f>IF(AND($F689&gt;K$10,$E689&gt;0),$D689/$E689,IF(K$10=$F689,$D689-SUM($G689:J689),0))</f>
        <v>9905.5875245957322</v>
      </c>
      <c r="L689" s="10">
        <f>IF(AND($F689&gt;L$10,$E689&gt;0),$D689/$E689,IF(L$10=$F689,$D689-SUM($G689:K689),0))</f>
        <v>9905.5875245957322</v>
      </c>
      <c r="M689" s="10">
        <f>IF(AND($F689&gt;M$10,$E689&gt;0),$D689/$E689,IF(M$10=$F689,$D689-SUM($G689:L689),0))</f>
        <v>9905.5875245957322</v>
      </c>
      <c r="N689" s="2"/>
      <c r="O689" s="10">
        <f>I689*PRODUCT($O$17:O$17)</f>
        <v>9994.7378123170929</v>
      </c>
      <c r="P689" s="10">
        <f>J689*PRODUCT($O$17:P$17)</f>
        <v>10084.690452627945</v>
      </c>
      <c r="Q689" s="10">
        <f>K689*PRODUCT($O$17:Q$17)</f>
        <v>10175.452666701596</v>
      </c>
      <c r="R689" s="10">
        <f>L689*PRODUCT($O$17:R$17)</f>
        <v>10267.031740701908</v>
      </c>
      <c r="S689" s="10">
        <f>M689*PRODUCT($O$17:S$17)</f>
        <v>10359.435026368224</v>
      </c>
      <c r="T689" s="2"/>
      <c r="U689" s="10">
        <f t="shared" si="65"/>
        <v>214886.8629648175</v>
      </c>
      <c r="V689" s="10">
        <f t="shared" si="68"/>
        <v>206736.15427887288</v>
      </c>
      <c r="W689" s="10">
        <f t="shared" si="68"/>
        <v>198421.32700068111</v>
      </c>
      <c r="X689" s="10">
        <f t="shared" si="68"/>
        <v>189940.08720298531</v>
      </c>
      <c r="Y689" s="10">
        <f t="shared" si="68"/>
        <v>181290.11296144393</v>
      </c>
    </row>
    <row r="690" spans="1:25" s="5" customFormat="1" x14ac:dyDescent="0.2">
      <c r="A690" s="2"/>
      <c r="B690" s="30">
        <f>'3) Input geactiveerde inflatie'!B677</f>
        <v>665</v>
      </c>
      <c r="C690" s="30">
        <f>'3) Input geactiveerde inflatie'!D677</f>
        <v>51995.75652399016</v>
      </c>
      <c r="D690" s="10">
        <f t="shared" si="66"/>
        <v>25997.87826199508</v>
      </c>
      <c r="E690" s="40">
        <f>'3) Input geactiveerde inflatie'!E677</f>
        <v>12.5</v>
      </c>
      <c r="F690" s="52">
        <f>'3) Input geactiveerde inflatie'!F677</f>
        <v>2034</v>
      </c>
      <c r="G690" s="2"/>
      <c r="H690" s="54"/>
      <c r="I690" s="10">
        <f>IF(AND($F690&gt;I$10,$E690&gt;0),$D690/$E690,IF(I$10=$F690,$D690-SUM($G690:G690),0))</f>
        <v>2079.8302609596062</v>
      </c>
      <c r="J690" s="10">
        <f>IF(AND($F690&gt;J$10,$E690&gt;0),$D690/$E690,IF(J$10=$F690,$D690-SUM($G690:I690),0))</f>
        <v>2079.8302609596062</v>
      </c>
      <c r="K690" s="10">
        <f>IF(AND($F690&gt;K$10,$E690&gt;0),$D690/$E690,IF(K$10=$F690,$D690-SUM($G690:J690),0))</f>
        <v>2079.8302609596062</v>
      </c>
      <c r="L690" s="10">
        <f>IF(AND($F690&gt;L$10,$E690&gt;0),$D690/$E690,IF(L$10=$F690,$D690-SUM($G690:K690),0))</f>
        <v>2079.8302609596062</v>
      </c>
      <c r="M690" s="10">
        <f>IF(AND($F690&gt;M$10,$E690&gt;0),$D690/$E690,IF(M$10=$F690,$D690-SUM($G690:L690),0))</f>
        <v>2079.8302609596062</v>
      </c>
      <c r="N690" s="2"/>
      <c r="O690" s="10">
        <f>I690*PRODUCT($O$17:O$17)</f>
        <v>2098.5487333082424</v>
      </c>
      <c r="P690" s="10">
        <f>J690*PRODUCT($O$17:P$17)</f>
        <v>2117.4356719080165</v>
      </c>
      <c r="Q690" s="10">
        <f>K690*PRODUCT($O$17:Q$17)</f>
        <v>2136.4925929551882</v>
      </c>
      <c r="R690" s="10">
        <f>L690*PRODUCT($O$17:R$17)</f>
        <v>2155.7210262917847</v>
      </c>
      <c r="S690" s="10">
        <f>M690*PRODUCT($O$17:S$17)</f>
        <v>2175.1225155284105</v>
      </c>
      <c r="T690" s="2"/>
      <c r="U690" s="10">
        <f t="shared" si="65"/>
        <v>24133.31043304479</v>
      </c>
      <c r="V690" s="10">
        <f t="shared" si="68"/>
        <v>22233.074555034174</v>
      </c>
      <c r="W690" s="10">
        <f t="shared" si="68"/>
        <v>20296.679633074295</v>
      </c>
      <c r="X690" s="10">
        <f t="shared" si="68"/>
        <v>18323.628723480178</v>
      </c>
      <c r="Y690" s="10">
        <f t="shared" si="68"/>
        <v>16313.418866463087</v>
      </c>
    </row>
    <row r="691" spans="1:25" s="5" customFormat="1" x14ac:dyDescent="0.2">
      <c r="A691" s="2"/>
      <c r="B691" s="30">
        <f>'3) Input geactiveerde inflatie'!B678</f>
        <v>666</v>
      </c>
      <c r="C691" s="30">
        <f>'3) Input geactiveerde inflatie'!D678</f>
        <v>-16438.049321391445</v>
      </c>
      <c r="D691" s="10">
        <f t="shared" si="66"/>
        <v>-8219.0246606957226</v>
      </c>
      <c r="E691" s="40">
        <f>'3) Input geactiveerde inflatie'!E678</f>
        <v>7.5</v>
      </c>
      <c r="F691" s="52">
        <f>'3) Input geactiveerde inflatie'!F678</f>
        <v>2029</v>
      </c>
      <c r="G691" s="2"/>
      <c r="H691" s="54"/>
      <c r="I691" s="10">
        <f>IF(AND($F691&gt;I$10,$E691&gt;0),$D691/$E691,IF(I$10=$F691,$D691-SUM($G691:G691),0))</f>
        <v>-1095.8699547594297</v>
      </c>
      <c r="J691" s="10">
        <f>IF(AND($F691&gt;J$10,$E691&gt;0),$D691/$E691,IF(J$10=$F691,$D691-SUM($G691:I691),0))</f>
        <v>-1095.8699547594297</v>
      </c>
      <c r="K691" s="10">
        <f>IF(AND($F691&gt;K$10,$E691&gt;0),$D691/$E691,IF(K$10=$F691,$D691-SUM($G691:J691),0))</f>
        <v>-1095.8699547594297</v>
      </c>
      <c r="L691" s="10">
        <f>IF(AND($F691&gt;L$10,$E691&gt;0),$D691/$E691,IF(L$10=$F691,$D691-SUM($G691:K691),0))</f>
        <v>-1095.8699547594297</v>
      </c>
      <c r="M691" s="10">
        <f>IF(AND($F691&gt;M$10,$E691&gt;0),$D691/$E691,IF(M$10=$F691,$D691-SUM($G691:L691),0))</f>
        <v>-1095.8699547594297</v>
      </c>
      <c r="N691" s="2"/>
      <c r="O691" s="10">
        <f>I691*PRODUCT($O$17:O$17)</f>
        <v>-1105.7327843522644</v>
      </c>
      <c r="P691" s="10">
        <f>J691*PRODUCT($O$17:P$17)</f>
        <v>-1115.6843794114347</v>
      </c>
      <c r="Q691" s="10">
        <f>K691*PRODUCT($O$17:Q$17)</f>
        <v>-1125.7255388261374</v>
      </c>
      <c r="R691" s="10">
        <f>L691*PRODUCT($O$17:R$17)</f>
        <v>-1135.8570686755725</v>
      </c>
      <c r="S691" s="10">
        <f>M691*PRODUCT($O$17:S$17)</f>
        <v>-1146.0797822936527</v>
      </c>
      <c r="T691" s="2"/>
      <c r="U691" s="10">
        <f t="shared" si="65"/>
        <v>-7187.2630982897181</v>
      </c>
      <c r="V691" s="10">
        <f t="shared" si="68"/>
        <v>-6136.2640867628897</v>
      </c>
      <c r="W691" s="10">
        <f t="shared" si="68"/>
        <v>-5065.7649247176178</v>
      </c>
      <c r="X691" s="10">
        <f t="shared" si="68"/>
        <v>-3975.4997403645034</v>
      </c>
      <c r="Y691" s="10">
        <f t="shared" si="68"/>
        <v>-2865.1994557341304</v>
      </c>
    </row>
    <row r="692" spans="1:25" s="5" customFormat="1" x14ac:dyDescent="0.2">
      <c r="A692" s="2"/>
      <c r="B692" s="30">
        <f>'3) Input geactiveerde inflatie'!B679</f>
        <v>667</v>
      </c>
      <c r="C692" s="30">
        <f>'3) Input geactiveerde inflatie'!D679</f>
        <v>888079.7090427815</v>
      </c>
      <c r="D692" s="10">
        <f t="shared" si="66"/>
        <v>444039.85452139075</v>
      </c>
      <c r="E692" s="40">
        <f>'3) Input geactiveerde inflatie'!E679</f>
        <v>33.5</v>
      </c>
      <c r="F692" s="52">
        <f>'3) Input geactiveerde inflatie'!F679</f>
        <v>2055</v>
      </c>
      <c r="G692" s="2"/>
      <c r="H692" s="54"/>
      <c r="I692" s="10">
        <f>IF(AND($F692&gt;I$10,$E692&gt;0),$D692/$E692,IF(I$10=$F692,$D692-SUM($G692:G692),0))</f>
        <v>13254.921030489277</v>
      </c>
      <c r="J692" s="10">
        <f>IF(AND($F692&gt;J$10,$E692&gt;0),$D692/$E692,IF(J$10=$F692,$D692-SUM($G692:I692),0))</f>
        <v>13254.921030489277</v>
      </c>
      <c r="K692" s="10">
        <f>IF(AND($F692&gt;K$10,$E692&gt;0),$D692/$E692,IF(K$10=$F692,$D692-SUM($G692:J692),0))</f>
        <v>13254.921030489277</v>
      </c>
      <c r="L692" s="10">
        <f>IF(AND($F692&gt;L$10,$E692&gt;0),$D692/$E692,IF(L$10=$F692,$D692-SUM($G692:K692),0))</f>
        <v>13254.921030489277</v>
      </c>
      <c r="M692" s="10">
        <f>IF(AND($F692&gt;M$10,$E692&gt;0),$D692/$E692,IF(M$10=$F692,$D692-SUM($G692:L692),0))</f>
        <v>13254.921030489277</v>
      </c>
      <c r="N692" s="2"/>
      <c r="O692" s="10">
        <f>I692*PRODUCT($O$17:O$17)</f>
        <v>13374.215319763678</v>
      </c>
      <c r="P692" s="10">
        <f>J692*PRODUCT($O$17:P$17)</f>
        <v>13494.583257641551</v>
      </c>
      <c r="Q692" s="10">
        <f>K692*PRODUCT($O$17:Q$17)</f>
        <v>13616.034506960323</v>
      </c>
      <c r="R692" s="10">
        <f>L692*PRODUCT($O$17:R$17)</f>
        <v>13738.578817522963</v>
      </c>
      <c r="S692" s="10">
        <f>M692*PRODUCT($O$17:S$17)</f>
        <v>13862.226026880669</v>
      </c>
      <c r="T692" s="2"/>
      <c r="U692" s="10">
        <f t="shared" si="65"/>
        <v>434661.99789231952</v>
      </c>
      <c r="V692" s="10">
        <f t="shared" si="68"/>
        <v>425079.37261570879</v>
      </c>
      <c r="W692" s="10">
        <f t="shared" si="68"/>
        <v>415289.05246228981</v>
      </c>
      <c r="X692" s="10">
        <f t="shared" si="68"/>
        <v>405288.07511692739</v>
      </c>
      <c r="Y692" s="10">
        <f t="shared" si="68"/>
        <v>395073.44176609901</v>
      </c>
    </row>
    <row r="693" spans="1:25" s="5" customFormat="1" x14ac:dyDescent="0.2">
      <c r="A693" s="2"/>
      <c r="B693" s="30">
        <f>'3) Input geactiveerde inflatie'!B680</f>
        <v>668</v>
      </c>
      <c r="C693" s="30">
        <f>'3) Input geactiveerde inflatie'!D680</f>
        <v>53202.603777978627</v>
      </c>
      <c r="D693" s="10">
        <f t="shared" si="66"/>
        <v>26601.301888989314</v>
      </c>
      <c r="E693" s="40">
        <f>'3) Input geactiveerde inflatie'!E680</f>
        <v>23.5</v>
      </c>
      <c r="F693" s="52">
        <f>'3) Input geactiveerde inflatie'!F680</f>
        <v>2045</v>
      </c>
      <c r="G693" s="2"/>
      <c r="H693" s="54"/>
      <c r="I693" s="10">
        <f>IF(AND($F693&gt;I$10,$E693&gt;0),$D693/$E693,IF(I$10=$F693,$D693-SUM($G693:G693),0))</f>
        <v>1131.9702931484815</v>
      </c>
      <c r="J693" s="10">
        <f>IF(AND($F693&gt;J$10,$E693&gt;0),$D693/$E693,IF(J$10=$F693,$D693-SUM($G693:I693),0))</f>
        <v>1131.9702931484815</v>
      </c>
      <c r="K693" s="10">
        <f>IF(AND($F693&gt;K$10,$E693&gt;0),$D693/$E693,IF(K$10=$F693,$D693-SUM($G693:J693),0))</f>
        <v>1131.9702931484815</v>
      </c>
      <c r="L693" s="10">
        <f>IF(AND($F693&gt;L$10,$E693&gt;0),$D693/$E693,IF(L$10=$F693,$D693-SUM($G693:K693),0))</f>
        <v>1131.9702931484815</v>
      </c>
      <c r="M693" s="10">
        <f>IF(AND($F693&gt;M$10,$E693&gt;0),$D693/$E693,IF(M$10=$F693,$D693-SUM($G693:L693),0))</f>
        <v>1131.9702931484815</v>
      </c>
      <c r="N693" s="2"/>
      <c r="O693" s="10">
        <f>I693*PRODUCT($O$17:O$17)</f>
        <v>1142.1580257868177</v>
      </c>
      <c r="P693" s="10">
        <f>J693*PRODUCT($O$17:P$17)</f>
        <v>1152.437448018899</v>
      </c>
      <c r="Q693" s="10">
        <f>K693*PRODUCT($O$17:Q$17)</f>
        <v>1162.8093850510688</v>
      </c>
      <c r="R693" s="10">
        <f>L693*PRODUCT($O$17:R$17)</f>
        <v>1173.2746695165283</v>
      </c>
      <c r="S693" s="10">
        <f>M693*PRODUCT($O$17:S$17)</f>
        <v>1183.8341415421769</v>
      </c>
      <c r="T693" s="2"/>
      <c r="U693" s="10">
        <f t="shared" si="65"/>
        <v>25698.555580203396</v>
      </c>
      <c r="V693" s="10">
        <f t="shared" si="68"/>
        <v>24777.405132406326</v>
      </c>
      <c r="W693" s="10">
        <f t="shared" si="68"/>
        <v>23837.592393546911</v>
      </c>
      <c r="X693" s="10">
        <f t="shared" si="68"/>
        <v>22878.856055572302</v>
      </c>
      <c r="Y693" s="10">
        <f t="shared" si="68"/>
        <v>21900.93161853027</v>
      </c>
    </row>
    <row r="694" spans="1:25" s="5" customFormat="1" x14ac:dyDescent="0.2">
      <c r="A694" s="2"/>
      <c r="B694" s="30">
        <f>'3) Input geactiveerde inflatie'!B681</f>
        <v>669</v>
      </c>
      <c r="C694" s="30">
        <f>'3) Input geactiveerde inflatie'!D681</f>
        <v>31978.697539724963</v>
      </c>
      <c r="D694" s="10">
        <f t="shared" si="66"/>
        <v>15989.348769862481</v>
      </c>
      <c r="E694" s="40">
        <f>'3) Input geactiveerde inflatie'!E681</f>
        <v>13.5</v>
      </c>
      <c r="F694" s="52">
        <f>'3) Input geactiveerde inflatie'!F681</f>
        <v>2035</v>
      </c>
      <c r="G694" s="2"/>
      <c r="H694" s="54"/>
      <c r="I694" s="10">
        <f>IF(AND($F694&gt;I$10,$E694&gt;0),$D694/$E694,IF(I$10=$F694,$D694-SUM($G694:G694),0))</f>
        <v>1184.3962051749986</v>
      </c>
      <c r="J694" s="10">
        <f>IF(AND($F694&gt;J$10,$E694&gt;0),$D694/$E694,IF(J$10=$F694,$D694-SUM($G694:I694),0))</f>
        <v>1184.3962051749986</v>
      </c>
      <c r="K694" s="10">
        <f>IF(AND($F694&gt;K$10,$E694&gt;0),$D694/$E694,IF(K$10=$F694,$D694-SUM($G694:J694),0))</f>
        <v>1184.3962051749986</v>
      </c>
      <c r="L694" s="10">
        <f>IF(AND($F694&gt;L$10,$E694&gt;0),$D694/$E694,IF(L$10=$F694,$D694-SUM($G694:K694),0))</f>
        <v>1184.3962051749986</v>
      </c>
      <c r="M694" s="10">
        <f>IF(AND($F694&gt;M$10,$E694&gt;0),$D694/$E694,IF(M$10=$F694,$D694-SUM($G694:L694),0))</f>
        <v>1184.3962051749986</v>
      </c>
      <c r="N694" s="2"/>
      <c r="O694" s="10">
        <f>I694*PRODUCT($O$17:O$17)</f>
        <v>1195.0557710215735</v>
      </c>
      <c r="P694" s="10">
        <f>J694*PRODUCT($O$17:P$17)</f>
        <v>1205.8112729607676</v>
      </c>
      <c r="Q694" s="10">
        <f>K694*PRODUCT($O$17:Q$17)</f>
        <v>1216.6635744174141</v>
      </c>
      <c r="R694" s="10">
        <f>L694*PRODUCT($O$17:R$17)</f>
        <v>1227.6135465871707</v>
      </c>
      <c r="S694" s="10">
        <f>M694*PRODUCT($O$17:S$17)</f>
        <v>1238.6620685064552</v>
      </c>
      <c r="T694" s="2"/>
      <c r="U694" s="10">
        <f t="shared" si="65"/>
        <v>14938.197137769668</v>
      </c>
      <c r="V694" s="10">
        <f t="shared" si="68"/>
        <v>13866.829639048827</v>
      </c>
      <c r="W694" s="10">
        <f t="shared" si="68"/>
        <v>12774.96753138285</v>
      </c>
      <c r="X694" s="10">
        <f t="shared" si="68"/>
        <v>11662.328692578125</v>
      </c>
      <c r="Y694" s="10">
        <f t="shared" si="68"/>
        <v>10528.627582304871</v>
      </c>
    </row>
    <row r="695" spans="1:25" s="5" customFormat="1" x14ac:dyDescent="0.2">
      <c r="A695" s="2"/>
      <c r="B695" s="30">
        <f>'3) Input geactiveerde inflatie'!B682</f>
        <v>670</v>
      </c>
      <c r="C695" s="30">
        <f>'3) Input geactiveerde inflatie'!D682</f>
        <v>4935.1521876908701</v>
      </c>
      <c r="D695" s="10">
        <f t="shared" si="66"/>
        <v>2467.576093845435</v>
      </c>
      <c r="E695" s="40">
        <f>'3) Input geactiveerde inflatie'!E682</f>
        <v>8.5</v>
      </c>
      <c r="F695" s="52">
        <f>'3) Input geactiveerde inflatie'!F682</f>
        <v>2030</v>
      </c>
      <c r="G695" s="2"/>
      <c r="H695" s="54"/>
      <c r="I695" s="10">
        <f>IF(AND($F695&gt;I$10,$E695&gt;0),$D695/$E695,IF(I$10=$F695,$D695-SUM($G695:G695),0))</f>
        <v>290.30306986416883</v>
      </c>
      <c r="J695" s="10">
        <f>IF(AND($F695&gt;J$10,$E695&gt;0),$D695/$E695,IF(J$10=$F695,$D695-SUM($G695:I695),0))</f>
        <v>290.30306986416883</v>
      </c>
      <c r="K695" s="10">
        <f>IF(AND($F695&gt;K$10,$E695&gt;0),$D695/$E695,IF(K$10=$F695,$D695-SUM($G695:J695),0))</f>
        <v>290.30306986416883</v>
      </c>
      <c r="L695" s="10">
        <f>IF(AND($F695&gt;L$10,$E695&gt;0),$D695/$E695,IF(L$10=$F695,$D695-SUM($G695:K695),0))</f>
        <v>290.30306986416883</v>
      </c>
      <c r="M695" s="10">
        <f>IF(AND($F695&gt;M$10,$E695&gt;0),$D695/$E695,IF(M$10=$F695,$D695-SUM($G695:L695),0))</f>
        <v>290.30306986416883</v>
      </c>
      <c r="N695" s="2"/>
      <c r="O695" s="10">
        <f>I695*PRODUCT($O$17:O$17)</f>
        <v>292.9157974929463</v>
      </c>
      <c r="P695" s="10">
        <f>J695*PRODUCT($O$17:P$17)</f>
        <v>295.55203967038278</v>
      </c>
      <c r="Q695" s="10">
        <f>K695*PRODUCT($O$17:Q$17)</f>
        <v>298.21200802741618</v>
      </c>
      <c r="R695" s="10">
        <f>L695*PRODUCT($O$17:R$17)</f>
        <v>300.89591609966288</v>
      </c>
      <c r="S695" s="10">
        <f>M695*PRODUCT($O$17:S$17)</f>
        <v>303.60397934455983</v>
      </c>
      <c r="T695" s="2"/>
      <c r="U695" s="10">
        <f t="shared" si="65"/>
        <v>2196.8684811970975</v>
      </c>
      <c r="V695" s="10">
        <f t="shared" si="68"/>
        <v>1921.0882578574883</v>
      </c>
      <c r="W695" s="10">
        <f t="shared" si="68"/>
        <v>1640.1660441507893</v>
      </c>
      <c r="X695" s="10">
        <f t="shared" si="68"/>
        <v>1354.0316224484834</v>
      </c>
      <c r="Y695" s="10">
        <f t="shared" si="68"/>
        <v>1062.6139277059599</v>
      </c>
    </row>
    <row r="696" spans="1:25" s="5" customFormat="1" x14ac:dyDescent="0.2">
      <c r="A696" s="2"/>
      <c r="B696" s="30">
        <f>'3) Input geactiveerde inflatie'!B683</f>
        <v>671</v>
      </c>
      <c r="C696" s="30">
        <f>'3) Input geactiveerde inflatie'!D683</f>
        <v>531840.1566911391</v>
      </c>
      <c r="D696" s="10">
        <f t="shared" si="66"/>
        <v>265920.07834556955</v>
      </c>
      <c r="E696" s="40">
        <f>'3) Input geactiveerde inflatie'!E683</f>
        <v>34.5</v>
      </c>
      <c r="F696" s="52">
        <f>'3) Input geactiveerde inflatie'!F683</f>
        <v>2056</v>
      </c>
      <c r="G696" s="2"/>
      <c r="H696" s="54"/>
      <c r="I696" s="10">
        <f>IF(AND($F696&gt;I$10,$E696&gt;0),$D696/$E696,IF(I$10=$F696,$D696-SUM($G696:G696),0))</f>
        <v>7707.8283578425953</v>
      </c>
      <c r="J696" s="10">
        <f>IF(AND($F696&gt;J$10,$E696&gt;0),$D696/$E696,IF(J$10=$F696,$D696-SUM($G696:I696),0))</f>
        <v>7707.8283578425953</v>
      </c>
      <c r="K696" s="10">
        <f>IF(AND($F696&gt;K$10,$E696&gt;0),$D696/$E696,IF(K$10=$F696,$D696-SUM($G696:J696),0))</f>
        <v>7707.8283578425953</v>
      </c>
      <c r="L696" s="10">
        <f>IF(AND($F696&gt;L$10,$E696&gt;0),$D696/$E696,IF(L$10=$F696,$D696-SUM($G696:K696),0))</f>
        <v>7707.8283578425953</v>
      </c>
      <c r="M696" s="10">
        <f>IF(AND($F696&gt;M$10,$E696&gt;0),$D696/$E696,IF(M$10=$F696,$D696-SUM($G696:L696),0))</f>
        <v>7707.8283578425953</v>
      </c>
      <c r="N696" s="2"/>
      <c r="O696" s="10">
        <f>I696*PRODUCT($O$17:O$17)</f>
        <v>7777.198813063178</v>
      </c>
      <c r="P696" s="10">
        <f>J696*PRODUCT($O$17:P$17)</f>
        <v>7847.1936023807457</v>
      </c>
      <c r="Q696" s="10">
        <f>K696*PRODUCT($O$17:Q$17)</f>
        <v>7917.8183448021709</v>
      </c>
      <c r="R696" s="10">
        <f>L696*PRODUCT($O$17:R$17)</f>
        <v>7989.0787099053896</v>
      </c>
      <c r="S696" s="10">
        <f>M696*PRODUCT($O$17:S$17)</f>
        <v>8060.9804182945372</v>
      </c>
      <c r="T696" s="2"/>
      <c r="U696" s="10">
        <f t="shared" si="65"/>
        <v>260536.16023761648</v>
      </c>
      <c r="V696" s="10">
        <f t="shared" si="68"/>
        <v>255033.79207737424</v>
      </c>
      <c r="W696" s="10">
        <f t="shared" si="68"/>
        <v>249411.27786126843</v>
      </c>
      <c r="X696" s="10">
        <f t="shared" si="68"/>
        <v>243666.90065211445</v>
      </c>
      <c r="Y696" s="10">
        <f t="shared" si="68"/>
        <v>237798.92233968893</v>
      </c>
    </row>
    <row r="697" spans="1:25" s="5" customFormat="1" x14ac:dyDescent="0.2">
      <c r="A697" s="2"/>
      <c r="B697" s="30">
        <f>'3) Input geactiveerde inflatie'!B684</f>
        <v>672</v>
      </c>
      <c r="C697" s="30">
        <f>'3) Input geactiveerde inflatie'!D684</f>
        <v>622601.4162473348</v>
      </c>
      <c r="D697" s="10">
        <f t="shared" si="66"/>
        <v>311300.7081236674</v>
      </c>
      <c r="E697" s="40">
        <f>'3) Input geactiveerde inflatie'!E684</f>
        <v>24.5</v>
      </c>
      <c r="F697" s="52">
        <f>'3) Input geactiveerde inflatie'!F684</f>
        <v>2046</v>
      </c>
      <c r="G697" s="2"/>
      <c r="H697" s="54"/>
      <c r="I697" s="10">
        <f>IF(AND($F697&gt;I$10,$E697&gt;0),$D697/$E697,IF(I$10=$F697,$D697-SUM($G697:G697),0))</f>
        <v>12706.151351986424</v>
      </c>
      <c r="J697" s="10">
        <f>IF(AND($F697&gt;J$10,$E697&gt;0),$D697/$E697,IF(J$10=$F697,$D697-SUM($G697:I697),0))</f>
        <v>12706.151351986424</v>
      </c>
      <c r="K697" s="10">
        <f>IF(AND($F697&gt;K$10,$E697&gt;0),$D697/$E697,IF(K$10=$F697,$D697-SUM($G697:J697),0))</f>
        <v>12706.151351986424</v>
      </c>
      <c r="L697" s="10">
        <f>IF(AND($F697&gt;L$10,$E697&gt;0),$D697/$E697,IF(L$10=$F697,$D697-SUM($G697:K697),0))</f>
        <v>12706.151351986424</v>
      </c>
      <c r="M697" s="10">
        <f>IF(AND($F697&gt;M$10,$E697&gt;0),$D697/$E697,IF(M$10=$F697,$D697-SUM($G697:L697),0))</f>
        <v>12706.151351986424</v>
      </c>
      <c r="N697" s="2"/>
      <c r="O697" s="10">
        <f>I697*PRODUCT($O$17:O$17)</f>
        <v>12820.5067141543</v>
      </c>
      <c r="P697" s="10">
        <f>J697*PRODUCT($O$17:P$17)</f>
        <v>12935.891274581687</v>
      </c>
      <c r="Q697" s="10">
        <f>K697*PRODUCT($O$17:Q$17)</f>
        <v>13052.31429605292</v>
      </c>
      <c r="R697" s="10">
        <f>L697*PRODUCT($O$17:R$17)</f>
        <v>13169.785124717395</v>
      </c>
      <c r="S697" s="10">
        <f>M697*PRODUCT($O$17:S$17)</f>
        <v>13288.31319083985</v>
      </c>
      <c r="T697" s="2"/>
      <c r="U697" s="10">
        <f t="shared" si="65"/>
        <v>301281.90778262605</v>
      </c>
      <c r="V697" s="10">
        <f t="shared" si="68"/>
        <v>291057.55367808801</v>
      </c>
      <c r="W697" s="10">
        <f t="shared" si="68"/>
        <v>280624.75736513786</v>
      </c>
      <c r="X697" s="10">
        <f t="shared" si="68"/>
        <v>269980.59505670669</v>
      </c>
      <c r="Y697" s="10">
        <f t="shared" si="68"/>
        <v>259122.1072213772</v>
      </c>
    </row>
    <row r="698" spans="1:25" s="5" customFormat="1" x14ac:dyDescent="0.2">
      <c r="A698" s="2"/>
      <c r="B698" s="30">
        <f>'3) Input geactiveerde inflatie'!B685</f>
        <v>673</v>
      </c>
      <c r="C698" s="30">
        <f>'3) Input geactiveerde inflatie'!D685</f>
        <v>181614.01781904709</v>
      </c>
      <c r="D698" s="10">
        <f t="shared" si="66"/>
        <v>90807.008909523545</v>
      </c>
      <c r="E698" s="40">
        <f>'3) Input geactiveerde inflatie'!E685</f>
        <v>14.5</v>
      </c>
      <c r="F698" s="52">
        <f>'3) Input geactiveerde inflatie'!F685</f>
        <v>2036</v>
      </c>
      <c r="G698" s="2"/>
      <c r="H698" s="54"/>
      <c r="I698" s="10">
        <f>IF(AND($F698&gt;I$10,$E698&gt;0),$D698/$E698,IF(I$10=$F698,$D698-SUM($G698:G698),0))</f>
        <v>6262.5523385878305</v>
      </c>
      <c r="J698" s="10">
        <f>IF(AND($F698&gt;J$10,$E698&gt;0),$D698/$E698,IF(J$10=$F698,$D698-SUM($G698:I698),0))</f>
        <v>6262.5523385878305</v>
      </c>
      <c r="K698" s="10">
        <f>IF(AND($F698&gt;K$10,$E698&gt;0),$D698/$E698,IF(K$10=$F698,$D698-SUM($G698:J698),0))</f>
        <v>6262.5523385878305</v>
      </c>
      <c r="L698" s="10">
        <f>IF(AND($F698&gt;L$10,$E698&gt;0),$D698/$E698,IF(L$10=$F698,$D698-SUM($G698:K698),0))</f>
        <v>6262.5523385878305</v>
      </c>
      <c r="M698" s="10">
        <f>IF(AND($F698&gt;M$10,$E698&gt;0),$D698/$E698,IF(M$10=$F698,$D698-SUM($G698:L698),0))</f>
        <v>6262.5523385878305</v>
      </c>
      <c r="N698" s="2"/>
      <c r="O698" s="10">
        <f>I698*PRODUCT($O$17:O$17)</f>
        <v>6318.9153096351201</v>
      </c>
      <c r="P698" s="10">
        <f>J698*PRODUCT($O$17:P$17)</f>
        <v>6375.7855474218359</v>
      </c>
      <c r="Q698" s="10">
        <f>K698*PRODUCT($O$17:Q$17)</f>
        <v>6433.1676173486312</v>
      </c>
      <c r="R698" s="10">
        <f>L698*PRODUCT($O$17:R$17)</f>
        <v>6491.0661259047674</v>
      </c>
      <c r="S698" s="10">
        <f>M698*PRODUCT($O$17:S$17)</f>
        <v>6549.4857210379105</v>
      </c>
      <c r="T698" s="2"/>
      <c r="U698" s="10">
        <f t="shared" si="65"/>
        <v>85305.356680074125</v>
      </c>
      <c r="V698" s="10">
        <f t="shared" si="68"/>
        <v>79697.319342772942</v>
      </c>
      <c r="W698" s="10">
        <f t="shared" si="68"/>
        <v>73981.427599509261</v>
      </c>
      <c r="X698" s="10">
        <f t="shared" si="68"/>
        <v>68156.194322000068</v>
      </c>
      <c r="Y698" s="10">
        <f t="shared" si="68"/>
        <v>62220.114349860145</v>
      </c>
    </row>
    <row r="699" spans="1:25" s="5" customFormat="1" x14ac:dyDescent="0.2">
      <c r="A699" s="2"/>
      <c r="B699" s="30">
        <f>'3) Input geactiveerde inflatie'!B686</f>
        <v>674</v>
      </c>
      <c r="C699" s="30">
        <f>'3) Input geactiveerde inflatie'!D686</f>
        <v>29300.363833654672</v>
      </c>
      <c r="D699" s="10">
        <f t="shared" si="66"/>
        <v>14650.181916827336</v>
      </c>
      <c r="E699" s="40">
        <f>'3) Input geactiveerde inflatie'!E686</f>
        <v>9.5</v>
      </c>
      <c r="F699" s="52">
        <f>'3) Input geactiveerde inflatie'!F686</f>
        <v>2031</v>
      </c>
      <c r="G699" s="2"/>
      <c r="H699" s="54"/>
      <c r="I699" s="10">
        <f>IF(AND($F699&gt;I$10,$E699&gt;0),$D699/$E699,IF(I$10=$F699,$D699-SUM($G699:G699),0))</f>
        <v>1542.1244122976143</v>
      </c>
      <c r="J699" s="10">
        <f>IF(AND($F699&gt;J$10,$E699&gt;0),$D699/$E699,IF(J$10=$F699,$D699-SUM($G699:I699),0))</f>
        <v>1542.1244122976143</v>
      </c>
      <c r="K699" s="10">
        <f>IF(AND($F699&gt;K$10,$E699&gt;0),$D699/$E699,IF(K$10=$F699,$D699-SUM($G699:J699),0))</f>
        <v>1542.1244122976143</v>
      </c>
      <c r="L699" s="10">
        <f>IF(AND($F699&gt;L$10,$E699&gt;0),$D699/$E699,IF(L$10=$F699,$D699-SUM($G699:K699),0))</f>
        <v>1542.1244122976143</v>
      </c>
      <c r="M699" s="10">
        <f>IF(AND($F699&gt;M$10,$E699&gt;0),$D699/$E699,IF(M$10=$F699,$D699-SUM($G699:L699),0))</f>
        <v>1542.1244122976143</v>
      </c>
      <c r="N699" s="2"/>
      <c r="O699" s="10">
        <f>I699*PRODUCT($O$17:O$17)</f>
        <v>1556.0035320082927</v>
      </c>
      <c r="P699" s="10">
        <f>J699*PRODUCT($O$17:P$17)</f>
        <v>1570.0075637963671</v>
      </c>
      <c r="Q699" s="10">
        <f>K699*PRODUCT($O$17:Q$17)</f>
        <v>1584.1376318705341</v>
      </c>
      <c r="R699" s="10">
        <f>L699*PRODUCT($O$17:R$17)</f>
        <v>1598.3948705573687</v>
      </c>
      <c r="S699" s="10">
        <f>M699*PRODUCT($O$17:S$17)</f>
        <v>1612.7804243923849</v>
      </c>
      <c r="T699" s="2"/>
      <c r="U699" s="10">
        <f t="shared" si="65"/>
        <v>13226.030022070487</v>
      </c>
      <c r="V699" s="10">
        <f t="shared" ref="V699:Y714" si="69">U699*P$17-P699</f>
        <v>11775.056728472753</v>
      </c>
      <c r="W699" s="10">
        <f t="shared" si="69"/>
        <v>10296.894607158474</v>
      </c>
      <c r="X699" s="10">
        <f t="shared" si="69"/>
        <v>8791.1717880655306</v>
      </c>
      <c r="Y699" s="10">
        <f t="shared" si="69"/>
        <v>7257.5119097657343</v>
      </c>
    </row>
    <row r="700" spans="1:25" s="5" customFormat="1" x14ac:dyDescent="0.2">
      <c r="A700" s="2"/>
      <c r="B700" s="30">
        <f>'3) Input geactiveerde inflatie'!B687</f>
        <v>675</v>
      </c>
      <c r="C700" s="30">
        <f>'3) Input geactiveerde inflatie'!D687</f>
        <v>162034.81143706746</v>
      </c>
      <c r="D700" s="10">
        <f t="shared" si="66"/>
        <v>81017.40571853373</v>
      </c>
      <c r="E700" s="40">
        <f>'3) Input geactiveerde inflatie'!E687</f>
        <v>0</v>
      </c>
      <c r="F700" s="52">
        <f>'3) Input geactiveerde inflatie'!F687</f>
        <v>2011</v>
      </c>
      <c r="G700" s="2"/>
      <c r="H700" s="54"/>
      <c r="I700" s="10">
        <f>IF(AND($F700&gt;I$10,$E700&gt;0),$D700/$E700,IF(I$10=$F700,$D700-SUM($G700:G700),0))</f>
        <v>0</v>
      </c>
      <c r="J700" s="10">
        <f>IF(AND($F700&gt;J$10,$E700&gt;0),$D700/$E700,IF(J$10=$F700,$D700-SUM($G700:I700),0))</f>
        <v>0</v>
      </c>
      <c r="K700" s="10">
        <f>IF(AND($F700&gt;K$10,$E700&gt;0),$D700/$E700,IF(K$10=$F700,$D700-SUM($G700:J700),0))</f>
        <v>0</v>
      </c>
      <c r="L700" s="10">
        <f>IF(AND($F700&gt;L$10,$E700&gt;0),$D700/$E700,IF(L$10=$F700,$D700-SUM($G700:K700),0))</f>
        <v>0</v>
      </c>
      <c r="M700" s="10">
        <f>IF(AND($F700&gt;M$10,$E700&gt;0),$D700/$E700,IF(M$10=$F700,$D700-SUM($G700:L700),0))</f>
        <v>0</v>
      </c>
      <c r="N700" s="2"/>
      <c r="O700" s="10">
        <f>I700*PRODUCT($O$17:O$17)</f>
        <v>0</v>
      </c>
      <c r="P700" s="10">
        <f>J700*PRODUCT($O$17:P$17)</f>
        <v>0</v>
      </c>
      <c r="Q700" s="10">
        <f>K700*PRODUCT($O$17:Q$17)</f>
        <v>0</v>
      </c>
      <c r="R700" s="10">
        <f>L700*PRODUCT($O$17:R$17)</f>
        <v>0</v>
      </c>
      <c r="S700" s="10">
        <f>M700*PRODUCT($O$17:S$17)</f>
        <v>0</v>
      </c>
      <c r="T700" s="2"/>
      <c r="U700" s="10">
        <f t="shared" si="65"/>
        <v>81746.562370000524</v>
      </c>
      <c r="V700" s="10">
        <f t="shared" si="69"/>
        <v>82482.281431330513</v>
      </c>
      <c r="W700" s="10">
        <f t="shared" si="69"/>
        <v>83224.621964212478</v>
      </c>
      <c r="X700" s="10">
        <f t="shared" si="69"/>
        <v>83973.643561890378</v>
      </c>
      <c r="Y700" s="10">
        <f t="shared" si="69"/>
        <v>84729.406353947386</v>
      </c>
    </row>
    <row r="701" spans="1:25" s="5" customFormat="1" x14ac:dyDescent="0.2">
      <c r="A701" s="2"/>
      <c r="B701" s="30">
        <f>'3) Input geactiveerde inflatie'!B688</f>
        <v>676</v>
      </c>
      <c r="C701" s="30">
        <f>'3) Input geactiveerde inflatie'!D688</f>
        <v>1712814.1968481541</v>
      </c>
      <c r="D701" s="10">
        <f t="shared" si="66"/>
        <v>856407.09842407703</v>
      </c>
      <c r="E701" s="40">
        <f>'3) Input geactiveerde inflatie'!E688</f>
        <v>35.5</v>
      </c>
      <c r="F701" s="52">
        <f>'3) Input geactiveerde inflatie'!F688</f>
        <v>2057</v>
      </c>
      <c r="G701" s="2"/>
      <c r="H701" s="54"/>
      <c r="I701" s="10">
        <f>IF(AND($F701&gt;I$10,$E701&gt;0),$D701/$E701,IF(I$10=$F701,$D701-SUM($G701:G701),0))</f>
        <v>24124.143617579633</v>
      </c>
      <c r="J701" s="10">
        <f>IF(AND($F701&gt;J$10,$E701&gt;0),$D701/$E701,IF(J$10=$F701,$D701-SUM($G701:I701),0))</f>
        <v>24124.143617579633</v>
      </c>
      <c r="K701" s="10">
        <f>IF(AND($F701&gt;K$10,$E701&gt;0),$D701/$E701,IF(K$10=$F701,$D701-SUM($G701:J701),0))</f>
        <v>24124.143617579633</v>
      </c>
      <c r="L701" s="10">
        <f>IF(AND($F701&gt;L$10,$E701&gt;0),$D701/$E701,IF(L$10=$F701,$D701-SUM($G701:K701),0))</f>
        <v>24124.143617579633</v>
      </c>
      <c r="M701" s="10">
        <f>IF(AND($F701&gt;M$10,$E701&gt;0),$D701/$E701,IF(M$10=$F701,$D701-SUM($G701:L701),0))</f>
        <v>24124.143617579633</v>
      </c>
      <c r="N701" s="2"/>
      <c r="O701" s="10">
        <f>I701*PRODUCT($O$17:O$17)</f>
        <v>24341.260910137848</v>
      </c>
      <c r="P701" s="10">
        <f>J701*PRODUCT($O$17:P$17)</f>
        <v>24560.332258329086</v>
      </c>
      <c r="Q701" s="10">
        <f>K701*PRODUCT($O$17:Q$17)</f>
        <v>24781.375248654043</v>
      </c>
      <c r="R701" s="10">
        <f>L701*PRODUCT($O$17:R$17)</f>
        <v>25004.407625891927</v>
      </c>
      <c r="S701" s="10">
        <f>M701*PRODUCT($O$17:S$17)</f>
        <v>25229.447294524951</v>
      </c>
      <c r="T701" s="2"/>
      <c r="U701" s="10">
        <f t="shared" si="65"/>
        <v>839773.50139975571</v>
      </c>
      <c r="V701" s="10">
        <f t="shared" si="69"/>
        <v>822771.13065402443</v>
      </c>
      <c r="W701" s="10">
        <f t="shared" si="69"/>
        <v>805394.69558125653</v>
      </c>
      <c r="X701" s="10">
        <f t="shared" si="69"/>
        <v>787638.84021559579</v>
      </c>
      <c r="Y701" s="10">
        <f t="shared" si="69"/>
        <v>769498.14248301112</v>
      </c>
    </row>
    <row r="702" spans="1:25" s="5" customFormat="1" x14ac:dyDescent="0.2">
      <c r="A702" s="2"/>
      <c r="B702" s="30">
        <f>'3) Input geactiveerde inflatie'!B689</f>
        <v>677</v>
      </c>
      <c r="C702" s="30">
        <f>'3) Input geactiveerde inflatie'!D689</f>
        <v>363112.24721778277</v>
      </c>
      <c r="D702" s="10">
        <f t="shared" si="66"/>
        <v>181556.12360889139</v>
      </c>
      <c r="E702" s="40">
        <f>'3) Input geactiveerde inflatie'!E689</f>
        <v>25.5</v>
      </c>
      <c r="F702" s="52">
        <f>'3) Input geactiveerde inflatie'!F689</f>
        <v>2047</v>
      </c>
      <c r="G702" s="2"/>
      <c r="H702" s="54"/>
      <c r="I702" s="10">
        <f>IF(AND($F702&gt;I$10,$E702&gt;0),$D702/$E702,IF(I$10=$F702,$D702-SUM($G702:G702),0))</f>
        <v>7119.8479846624077</v>
      </c>
      <c r="J702" s="10">
        <f>IF(AND($F702&gt;J$10,$E702&gt;0),$D702/$E702,IF(J$10=$F702,$D702-SUM($G702:I702),0))</f>
        <v>7119.8479846624077</v>
      </c>
      <c r="K702" s="10">
        <f>IF(AND($F702&gt;K$10,$E702&gt;0),$D702/$E702,IF(K$10=$F702,$D702-SUM($G702:J702),0))</f>
        <v>7119.8479846624077</v>
      </c>
      <c r="L702" s="10">
        <f>IF(AND($F702&gt;L$10,$E702&gt;0),$D702/$E702,IF(L$10=$F702,$D702-SUM($G702:K702),0))</f>
        <v>7119.8479846624077</v>
      </c>
      <c r="M702" s="10">
        <f>IF(AND($F702&gt;M$10,$E702&gt;0),$D702/$E702,IF(M$10=$F702,$D702-SUM($G702:L702),0))</f>
        <v>7119.8479846624077</v>
      </c>
      <c r="N702" s="2"/>
      <c r="O702" s="10">
        <f>I702*PRODUCT($O$17:O$17)</f>
        <v>7183.9266165243689</v>
      </c>
      <c r="P702" s="10">
        <f>J702*PRODUCT($O$17:P$17)</f>
        <v>7248.581956073087</v>
      </c>
      <c r="Q702" s="10">
        <f>K702*PRODUCT($O$17:Q$17)</f>
        <v>7313.8191936777439</v>
      </c>
      <c r="R702" s="10">
        <f>L702*PRODUCT($O$17:R$17)</f>
        <v>7379.643566420842</v>
      </c>
      <c r="S702" s="10">
        <f>M702*PRODUCT($O$17:S$17)</f>
        <v>7446.0603585186291</v>
      </c>
      <c r="T702" s="2"/>
      <c r="U702" s="10">
        <f t="shared" si="65"/>
        <v>176006.20210484701</v>
      </c>
      <c r="V702" s="10">
        <f t="shared" si="69"/>
        <v>170341.67596771751</v>
      </c>
      <c r="W702" s="10">
        <f t="shared" si="69"/>
        <v>164560.93185774921</v>
      </c>
      <c r="X702" s="10">
        <f t="shared" si="69"/>
        <v>158662.33667804807</v>
      </c>
      <c r="Y702" s="10">
        <f t="shared" si="69"/>
        <v>152644.23734963188</v>
      </c>
    </row>
    <row r="703" spans="1:25" s="5" customFormat="1" x14ac:dyDescent="0.2">
      <c r="A703" s="2"/>
      <c r="B703" s="30">
        <f>'3) Input geactiveerde inflatie'!B690</f>
        <v>678</v>
      </c>
      <c r="C703" s="30">
        <f>'3) Input geactiveerde inflatie'!D690</f>
        <v>374663.27035531052</v>
      </c>
      <c r="D703" s="10">
        <f t="shared" si="66"/>
        <v>187331.63517765526</v>
      </c>
      <c r="E703" s="40">
        <f>'3) Input geactiveerde inflatie'!E690</f>
        <v>15.5</v>
      </c>
      <c r="F703" s="52">
        <f>'3) Input geactiveerde inflatie'!F690</f>
        <v>2037</v>
      </c>
      <c r="G703" s="2"/>
      <c r="H703" s="54"/>
      <c r="I703" s="10">
        <f>IF(AND($F703&gt;I$10,$E703&gt;0),$D703/$E703,IF(I$10=$F703,$D703-SUM($G703:G703),0))</f>
        <v>12085.9119469455</v>
      </c>
      <c r="J703" s="10">
        <f>IF(AND($F703&gt;J$10,$E703&gt;0),$D703/$E703,IF(J$10=$F703,$D703-SUM($G703:I703),0))</f>
        <v>12085.9119469455</v>
      </c>
      <c r="K703" s="10">
        <f>IF(AND($F703&gt;K$10,$E703&gt;0),$D703/$E703,IF(K$10=$F703,$D703-SUM($G703:J703),0))</f>
        <v>12085.9119469455</v>
      </c>
      <c r="L703" s="10">
        <f>IF(AND($F703&gt;L$10,$E703&gt;0),$D703/$E703,IF(L$10=$F703,$D703-SUM($G703:K703),0))</f>
        <v>12085.9119469455</v>
      </c>
      <c r="M703" s="10">
        <f>IF(AND($F703&gt;M$10,$E703&gt;0),$D703/$E703,IF(M$10=$F703,$D703-SUM($G703:L703),0))</f>
        <v>12085.9119469455</v>
      </c>
      <c r="N703" s="2"/>
      <c r="O703" s="10">
        <f>I703*PRODUCT($O$17:O$17)</f>
        <v>12194.685154468008</v>
      </c>
      <c r="P703" s="10">
        <f>J703*PRODUCT($O$17:P$17)</f>
        <v>12304.437320858218</v>
      </c>
      <c r="Q703" s="10">
        <f>K703*PRODUCT($O$17:Q$17)</f>
        <v>12415.177256745941</v>
      </c>
      <c r="R703" s="10">
        <f>L703*PRODUCT($O$17:R$17)</f>
        <v>12526.913852056652</v>
      </c>
      <c r="S703" s="10">
        <f>M703*PRODUCT($O$17:S$17)</f>
        <v>12639.656076725161</v>
      </c>
      <c r="T703" s="2"/>
      <c r="U703" s="10">
        <f t="shared" si="65"/>
        <v>176822.93473978614</v>
      </c>
      <c r="V703" s="10">
        <f t="shared" si="69"/>
        <v>166109.90383158598</v>
      </c>
      <c r="W703" s="10">
        <f t="shared" si="69"/>
        <v>155189.71570932429</v>
      </c>
      <c r="X703" s="10">
        <f t="shared" si="69"/>
        <v>144059.50929865154</v>
      </c>
      <c r="Y703" s="10">
        <f t="shared" si="69"/>
        <v>132716.38880561423</v>
      </c>
    </row>
    <row r="704" spans="1:25" s="5" customFormat="1" x14ac:dyDescent="0.2">
      <c r="A704" s="2"/>
      <c r="B704" s="30">
        <f>'3) Input geactiveerde inflatie'!B691</f>
        <v>679</v>
      </c>
      <c r="C704" s="30">
        <f>'3) Input geactiveerde inflatie'!D691</f>
        <v>57612.238248597074</v>
      </c>
      <c r="D704" s="10">
        <f t="shared" si="66"/>
        <v>28806.119124298537</v>
      </c>
      <c r="E704" s="40">
        <f>'3) Input geactiveerde inflatie'!E691</f>
        <v>10.5</v>
      </c>
      <c r="F704" s="52">
        <f>'3) Input geactiveerde inflatie'!F691</f>
        <v>2032</v>
      </c>
      <c r="G704" s="2"/>
      <c r="H704" s="54"/>
      <c r="I704" s="10">
        <f>IF(AND($F704&gt;I$10,$E704&gt;0),$D704/$E704,IF(I$10=$F704,$D704-SUM($G704:G704),0))</f>
        <v>2743.4399165998607</v>
      </c>
      <c r="J704" s="10">
        <f>IF(AND($F704&gt;J$10,$E704&gt;0),$D704/$E704,IF(J$10=$F704,$D704-SUM($G704:I704),0))</f>
        <v>2743.4399165998607</v>
      </c>
      <c r="K704" s="10">
        <f>IF(AND($F704&gt;K$10,$E704&gt;0),$D704/$E704,IF(K$10=$F704,$D704-SUM($G704:J704),0))</f>
        <v>2743.4399165998607</v>
      </c>
      <c r="L704" s="10">
        <f>IF(AND($F704&gt;L$10,$E704&gt;0),$D704/$E704,IF(L$10=$F704,$D704-SUM($G704:K704),0))</f>
        <v>2743.4399165998607</v>
      </c>
      <c r="M704" s="10">
        <f>IF(AND($F704&gt;M$10,$E704&gt;0),$D704/$E704,IF(M$10=$F704,$D704-SUM($G704:L704),0))</f>
        <v>2743.4399165998607</v>
      </c>
      <c r="N704" s="2"/>
      <c r="O704" s="10">
        <f>I704*PRODUCT($O$17:O$17)</f>
        <v>2768.1308758492592</v>
      </c>
      <c r="P704" s="10">
        <f>J704*PRODUCT($O$17:P$17)</f>
        <v>2793.0440537319023</v>
      </c>
      <c r="Q704" s="10">
        <f>K704*PRODUCT($O$17:Q$17)</f>
        <v>2818.1814502154889</v>
      </c>
      <c r="R704" s="10">
        <f>L704*PRODUCT($O$17:R$17)</f>
        <v>2843.5450832674278</v>
      </c>
      <c r="S704" s="10">
        <f>M704*PRODUCT($O$17:S$17)</f>
        <v>2869.1369890168344</v>
      </c>
      <c r="T704" s="2"/>
      <c r="U704" s="10">
        <f t="shared" si="65"/>
        <v>26297.243320567963</v>
      </c>
      <c r="V704" s="10">
        <f t="shared" si="69"/>
        <v>23740.874456721172</v>
      </c>
      <c r="W704" s="10">
        <f t="shared" si="69"/>
        <v>21136.360876616171</v>
      </c>
      <c r="X704" s="10">
        <f t="shared" si="69"/>
        <v>18483.043041238285</v>
      </c>
      <c r="Y704" s="10">
        <f t="shared" si="69"/>
        <v>15780.25343959259</v>
      </c>
    </row>
    <row r="705" spans="1:25" s="5" customFormat="1" x14ac:dyDescent="0.2">
      <c r="A705" s="2"/>
      <c r="B705" s="30">
        <f>'3) Input geactiveerde inflatie'!B692</f>
        <v>680</v>
      </c>
      <c r="C705" s="30">
        <f>'3) Input geactiveerde inflatie'!D692</f>
        <v>54173.240099763701</v>
      </c>
      <c r="D705" s="10">
        <f t="shared" si="66"/>
        <v>27086.620049881851</v>
      </c>
      <c r="E705" s="40">
        <f>'3) Input geactiveerde inflatie'!E692</f>
        <v>0</v>
      </c>
      <c r="F705" s="52">
        <f>'3) Input geactiveerde inflatie'!F692</f>
        <v>2011</v>
      </c>
      <c r="G705" s="2"/>
      <c r="H705" s="54"/>
      <c r="I705" s="10">
        <f>IF(AND($F705&gt;I$10,$E705&gt;0),$D705/$E705,IF(I$10=$F705,$D705-SUM($G705:G705),0))</f>
        <v>0</v>
      </c>
      <c r="J705" s="10">
        <f>IF(AND($F705&gt;J$10,$E705&gt;0),$D705/$E705,IF(J$10=$F705,$D705-SUM($G705:I705),0))</f>
        <v>0</v>
      </c>
      <c r="K705" s="10">
        <f>IF(AND($F705&gt;K$10,$E705&gt;0),$D705/$E705,IF(K$10=$F705,$D705-SUM($G705:J705),0))</f>
        <v>0</v>
      </c>
      <c r="L705" s="10">
        <f>IF(AND($F705&gt;L$10,$E705&gt;0),$D705/$E705,IF(L$10=$F705,$D705-SUM($G705:K705),0))</f>
        <v>0</v>
      </c>
      <c r="M705" s="10">
        <f>IF(AND($F705&gt;M$10,$E705&gt;0),$D705/$E705,IF(M$10=$F705,$D705-SUM($G705:L705),0))</f>
        <v>0</v>
      </c>
      <c r="N705" s="2"/>
      <c r="O705" s="10">
        <f>I705*PRODUCT($O$17:O$17)</f>
        <v>0</v>
      </c>
      <c r="P705" s="10">
        <f>J705*PRODUCT($O$17:P$17)</f>
        <v>0</v>
      </c>
      <c r="Q705" s="10">
        <f>K705*PRODUCT($O$17:Q$17)</f>
        <v>0</v>
      </c>
      <c r="R705" s="10">
        <f>L705*PRODUCT($O$17:R$17)</f>
        <v>0</v>
      </c>
      <c r="S705" s="10">
        <f>M705*PRODUCT($O$17:S$17)</f>
        <v>0</v>
      </c>
      <c r="T705" s="2"/>
      <c r="U705" s="10">
        <f t="shared" si="65"/>
        <v>27330.399630330783</v>
      </c>
      <c r="V705" s="10">
        <f t="shared" si="69"/>
        <v>27576.373227003758</v>
      </c>
      <c r="W705" s="10">
        <f t="shared" si="69"/>
        <v>27824.560586046788</v>
      </c>
      <c r="X705" s="10">
        <f t="shared" si="69"/>
        <v>28074.981631321207</v>
      </c>
      <c r="Y705" s="10">
        <f t="shared" si="69"/>
        <v>28327.656466003096</v>
      </c>
    </row>
    <row r="706" spans="1:25" s="5" customFormat="1" x14ac:dyDescent="0.2">
      <c r="A706" s="2"/>
      <c r="B706" s="30">
        <f>'3) Input geactiveerde inflatie'!B693</f>
        <v>681</v>
      </c>
      <c r="C706" s="30">
        <f>'3) Input geactiveerde inflatie'!D693</f>
        <v>1279480.8615774568</v>
      </c>
      <c r="D706" s="10">
        <f t="shared" si="66"/>
        <v>639740.43078872841</v>
      </c>
      <c r="E706" s="40">
        <f>'3) Input geactiveerde inflatie'!E693</f>
        <v>36.5</v>
      </c>
      <c r="F706" s="52">
        <f>'3) Input geactiveerde inflatie'!F693</f>
        <v>2058</v>
      </c>
      <c r="G706" s="2"/>
      <c r="H706" s="54"/>
      <c r="I706" s="10">
        <f>IF(AND($F706&gt;I$10,$E706&gt;0),$D706/$E706,IF(I$10=$F706,$D706-SUM($G706:G706),0))</f>
        <v>17527.135090102147</v>
      </c>
      <c r="J706" s="10">
        <f>IF(AND($F706&gt;J$10,$E706&gt;0),$D706/$E706,IF(J$10=$F706,$D706-SUM($G706:I706),0))</f>
        <v>17527.135090102147</v>
      </c>
      <c r="K706" s="10">
        <f>IF(AND($F706&gt;K$10,$E706&gt;0),$D706/$E706,IF(K$10=$F706,$D706-SUM($G706:J706),0))</f>
        <v>17527.135090102147</v>
      </c>
      <c r="L706" s="10">
        <f>IF(AND($F706&gt;L$10,$E706&gt;0),$D706/$E706,IF(L$10=$F706,$D706-SUM($G706:K706),0))</f>
        <v>17527.135090102147</v>
      </c>
      <c r="M706" s="10">
        <f>IF(AND($F706&gt;M$10,$E706&gt;0),$D706/$E706,IF(M$10=$F706,$D706-SUM($G706:L706),0))</f>
        <v>17527.135090102147</v>
      </c>
      <c r="N706" s="2"/>
      <c r="O706" s="10">
        <f>I706*PRODUCT($O$17:O$17)</f>
        <v>17684.879305913066</v>
      </c>
      <c r="P706" s="10">
        <f>J706*PRODUCT($O$17:P$17)</f>
        <v>17844.04321966628</v>
      </c>
      <c r="Q706" s="10">
        <f>K706*PRODUCT($O$17:Q$17)</f>
        <v>18004.639608643272</v>
      </c>
      <c r="R706" s="10">
        <f>L706*PRODUCT($O$17:R$17)</f>
        <v>18166.681365121061</v>
      </c>
      <c r="S706" s="10">
        <f>M706*PRODUCT($O$17:S$17)</f>
        <v>18330.181497407149</v>
      </c>
      <c r="T706" s="2"/>
      <c r="U706" s="10">
        <f t="shared" si="65"/>
        <v>627813.21535991377</v>
      </c>
      <c r="V706" s="10">
        <f t="shared" si="69"/>
        <v>615619.49107848667</v>
      </c>
      <c r="W706" s="10">
        <f t="shared" si="69"/>
        <v>603155.42688954971</v>
      </c>
      <c r="X706" s="10">
        <f t="shared" si="69"/>
        <v>590417.14436643454</v>
      </c>
      <c r="Y706" s="10">
        <f t="shared" si="69"/>
        <v>577400.71716832521</v>
      </c>
    </row>
    <row r="707" spans="1:25" s="5" customFormat="1" x14ac:dyDescent="0.2">
      <c r="A707" s="2"/>
      <c r="B707" s="30">
        <f>'3) Input geactiveerde inflatie'!B694</f>
        <v>682</v>
      </c>
      <c r="C707" s="30">
        <f>'3) Input geactiveerde inflatie'!D694</f>
        <v>624779.25538092246</v>
      </c>
      <c r="D707" s="10">
        <f t="shared" si="66"/>
        <v>312389.62769046123</v>
      </c>
      <c r="E707" s="40">
        <f>'3) Input geactiveerde inflatie'!E694</f>
        <v>26.5</v>
      </c>
      <c r="F707" s="52">
        <f>'3) Input geactiveerde inflatie'!F694</f>
        <v>2048</v>
      </c>
      <c r="G707" s="2"/>
      <c r="H707" s="54"/>
      <c r="I707" s="10">
        <f>IF(AND($F707&gt;I$10,$E707&gt;0),$D707/$E707,IF(I$10=$F707,$D707-SUM($G707:G707),0))</f>
        <v>11788.287837375896</v>
      </c>
      <c r="J707" s="10">
        <f>IF(AND($F707&gt;J$10,$E707&gt;0),$D707/$E707,IF(J$10=$F707,$D707-SUM($G707:I707),0))</f>
        <v>11788.287837375896</v>
      </c>
      <c r="K707" s="10">
        <f>IF(AND($F707&gt;K$10,$E707&gt;0),$D707/$E707,IF(K$10=$F707,$D707-SUM($G707:J707),0))</f>
        <v>11788.287837375896</v>
      </c>
      <c r="L707" s="10">
        <f>IF(AND($F707&gt;L$10,$E707&gt;0),$D707/$E707,IF(L$10=$F707,$D707-SUM($G707:K707),0))</f>
        <v>11788.287837375896</v>
      </c>
      <c r="M707" s="10">
        <f>IF(AND($F707&gt;M$10,$E707&gt;0),$D707/$E707,IF(M$10=$F707,$D707-SUM($G707:L707),0))</f>
        <v>11788.287837375896</v>
      </c>
      <c r="N707" s="2"/>
      <c r="O707" s="10">
        <f>I707*PRODUCT($O$17:O$17)</f>
        <v>11894.382427912278</v>
      </c>
      <c r="P707" s="10">
        <f>J707*PRODUCT($O$17:P$17)</f>
        <v>12001.431869763486</v>
      </c>
      <c r="Q707" s="10">
        <f>K707*PRODUCT($O$17:Q$17)</f>
        <v>12109.444756591356</v>
      </c>
      <c r="R707" s="10">
        <f>L707*PRODUCT($O$17:R$17)</f>
        <v>12218.429759400677</v>
      </c>
      <c r="S707" s="10">
        <f>M707*PRODUCT($O$17:S$17)</f>
        <v>12328.395627235283</v>
      </c>
      <c r="T707" s="2"/>
      <c r="U707" s="10">
        <f t="shared" si="65"/>
        <v>303306.7519117631</v>
      </c>
      <c r="V707" s="10">
        <f t="shared" si="69"/>
        <v>294035.08080920548</v>
      </c>
      <c r="W707" s="10">
        <f t="shared" si="69"/>
        <v>284571.95177989698</v>
      </c>
      <c r="X707" s="10">
        <f t="shared" si="69"/>
        <v>274914.66958651535</v>
      </c>
      <c r="Y707" s="10">
        <f t="shared" si="69"/>
        <v>265060.50598555867</v>
      </c>
    </row>
    <row r="708" spans="1:25" s="5" customFormat="1" x14ac:dyDescent="0.2">
      <c r="A708" s="2"/>
      <c r="B708" s="30">
        <f>'3) Input geactiveerde inflatie'!B695</f>
        <v>683</v>
      </c>
      <c r="C708" s="30">
        <f>'3) Input geactiveerde inflatie'!D695</f>
        <v>35107.436815225723</v>
      </c>
      <c r="D708" s="10">
        <f t="shared" si="66"/>
        <v>17553.718407612861</v>
      </c>
      <c r="E708" s="40">
        <f>'3) Input geactiveerde inflatie'!E695</f>
        <v>16.5</v>
      </c>
      <c r="F708" s="52">
        <f>'3) Input geactiveerde inflatie'!F695</f>
        <v>2038</v>
      </c>
      <c r="G708" s="2"/>
      <c r="H708" s="54"/>
      <c r="I708" s="10">
        <f>IF(AND($F708&gt;I$10,$E708&gt;0),$D708/$E708,IF(I$10=$F708,$D708-SUM($G708:G708),0))</f>
        <v>1063.8617216735067</v>
      </c>
      <c r="J708" s="10">
        <f>IF(AND($F708&gt;J$10,$E708&gt;0),$D708/$E708,IF(J$10=$F708,$D708-SUM($G708:I708),0))</f>
        <v>1063.8617216735067</v>
      </c>
      <c r="K708" s="10">
        <f>IF(AND($F708&gt;K$10,$E708&gt;0),$D708/$E708,IF(K$10=$F708,$D708-SUM($G708:J708),0))</f>
        <v>1063.8617216735067</v>
      </c>
      <c r="L708" s="10">
        <f>IF(AND($F708&gt;L$10,$E708&gt;0),$D708/$E708,IF(L$10=$F708,$D708-SUM($G708:K708),0))</f>
        <v>1063.8617216735067</v>
      </c>
      <c r="M708" s="10">
        <f>IF(AND($F708&gt;M$10,$E708&gt;0),$D708/$E708,IF(M$10=$F708,$D708-SUM($G708:L708),0))</f>
        <v>1063.8617216735067</v>
      </c>
      <c r="N708" s="2"/>
      <c r="O708" s="10">
        <f>I708*PRODUCT($O$17:O$17)</f>
        <v>1073.4364771685682</v>
      </c>
      <c r="P708" s="10">
        <f>J708*PRODUCT($O$17:P$17)</f>
        <v>1083.0974054630851</v>
      </c>
      <c r="Q708" s="10">
        <f>K708*PRODUCT($O$17:Q$17)</f>
        <v>1092.8452821122528</v>
      </c>
      <c r="R708" s="10">
        <f>L708*PRODUCT($O$17:R$17)</f>
        <v>1102.6808896512628</v>
      </c>
      <c r="S708" s="10">
        <f>M708*PRODUCT($O$17:S$17)</f>
        <v>1112.6050176581241</v>
      </c>
      <c r="T708" s="2"/>
      <c r="U708" s="10">
        <f t="shared" si="65"/>
        <v>16638.265396112805</v>
      </c>
      <c r="V708" s="10">
        <f t="shared" si="69"/>
        <v>15704.912379214733</v>
      </c>
      <c r="W708" s="10">
        <f t="shared" si="69"/>
        <v>14753.411308515409</v>
      </c>
      <c r="X708" s="10">
        <f t="shared" si="69"/>
        <v>13783.511120640784</v>
      </c>
      <c r="Y708" s="10">
        <f t="shared" si="69"/>
        <v>12794.957703068425</v>
      </c>
    </row>
    <row r="709" spans="1:25" s="5" customFormat="1" x14ac:dyDescent="0.2">
      <c r="A709" s="2"/>
      <c r="B709" s="30">
        <f>'3) Input geactiveerde inflatie'!B696</f>
        <v>684</v>
      </c>
      <c r="C709" s="30">
        <f>'3) Input geactiveerde inflatie'!D696</f>
        <v>76114.14326903678</v>
      </c>
      <c r="D709" s="10">
        <f t="shared" si="66"/>
        <v>38057.07163451839</v>
      </c>
      <c r="E709" s="40">
        <f>'3) Input geactiveerde inflatie'!E696</f>
        <v>11.5</v>
      </c>
      <c r="F709" s="52">
        <f>'3) Input geactiveerde inflatie'!F696</f>
        <v>2033</v>
      </c>
      <c r="G709" s="2"/>
      <c r="H709" s="54"/>
      <c r="I709" s="10">
        <f>IF(AND($F709&gt;I$10,$E709&gt;0),$D709/$E709,IF(I$10=$F709,$D709-SUM($G709:G709),0))</f>
        <v>3309.3105769146428</v>
      </c>
      <c r="J709" s="10">
        <f>IF(AND($F709&gt;J$10,$E709&gt;0),$D709/$E709,IF(J$10=$F709,$D709-SUM($G709:I709),0))</f>
        <v>3309.3105769146428</v>
      </c>
      <c r="K709" s="10">
        <f>IF(AND($F709&gt;K$10,$E709&gt;0),$D709/$E709,IF(K$10=$F709,$D709-SUM($G709:J709),0))</f>
        <v>3309.3105769146428</v>
      </c>
      <c r="L709" s="10">
        <f>IF(AND($F709&gt;L$10,$E709&gt;0),$D709/$E709,IF(L$10=$F709,$D709-SUM($G709:K709),0))</f>
        <v>3309.3105769146428</v>
      </c>
      <c r="M709" s="10">
        <f>IF(AND($F709&gt;M$10,$E709&gt;0),$D709/$E709,IF(M$10=$F709,$D709-SUM($G709:L709),0))</f>
        <v>3309.3105769146428</v>
      </c>
      <c r="N709" s="2"/>
      <c r="O709" s="10">
        <f>I709*PRODUCT($O$17:O$17)</f>
        <v>3339.0943721068743</v>
      </c>
      <c r="P709" s="10">
        <f>J709*PRODUCT($O$17:P$17)</f>
        <v>3369.1462214558355</v>
      </c>
      <c r="Q709" s="10">
        <f>K709*PRODUCT($O$17:Q$17)</f>
        <v>3399.4685374489377</v>
      </c>
      <c r="R709" s="10">
        <f>L709*PRODUCT($O$17:R$17)</f>
        <v>3430.0637542859777</v>
      </c>
      <c r="S709" s="10">
        <f>M709*PRODUCT($O$17:S$17)</f>
        <v>3460.9343280745511</v>
      </c>
      <c r="T709" s="2"/>
      <c r="U709" s="10">
        <f t="shared" si="65"/>
        <v>35060.490907122177</v>
      </c>
      <c r="V709" s="10">
        <f t="shared" si="69"/>
        <v>32006.889103830435</v>
      </c>
      <c r="W709" s="10">
        <f t="shared" si="69"/>
        <v>28895.482568315969</v>
      </c>
      <c r="X709" s="10">
        <f t="shared" si="69"/>
        <v>25725.478157144833</v>
      </c>
      <c r="Y709" s="10">
        <f t="shared" si="69"/>
        <v>22496.07313248458</v>
      </c>
    </row>
    <row r="710" spans="1:25" s="5" customFormat="1" x14ac:dyDescent="0.2">
      <c r="A710" s="2"/>
      <c r="B710" s="30">
        <f>'3) Input geactiveerde inflatie'!B697</f>
        <v>685</v>
      </c>
      <c r="C710" s="30">
        <f>'3) Input geactiveerde inflatie'!D697</f>
        <v>3.7321590534702403E-12</v>
      </c>
      <c r="D710" s="10">
        <f t="shared" si="66"/>
        <v>1.8660795267351202E-12</v>
      </c>
      <c r="E710" s="40">
        <f>'3) Input geactiveerde inflatie'!E697</f>
        <v>0</v>
      </c>
      <c r="F710" s="52">
        <f>'3) Input geactiveerde inflatie'!F697</f>
        <v>2018</v>
      </c>
      <c r="G710" s="2"/>
      <c r="H710" s="54"/>
      <c r="I710" s="10">
        <f>IF(AND($F710&gt;I$10,$E710&gt;0),$D710/$E710,IF(I$10=$F710,$D710-SUM($G710:G710),0))</f>
        <v>0</v>
      </c>
      <c r="J710" s="10">
        <f>IF(AND($F710&gt;J$10,$E710&gt;0),$D710/$E710,IF(J$10=$F710,$D710-SUM($G710:I710),0))</f>
        <v>0</v>
      </c>
      <c r="K710" s="10">
        <f>IF(AND($F710&gt;K$10,$E710&gt;0),$D710/$E710,IF(K$10=$F710,$D710-SUM($G710:J710),0))</f>
        <v>0</v>
      </c>
      <c r="L710" s="10">
        <f>IF(AND($F710&gt;L$10,$E710&gt;0),$D710/$E710,IF(L$10=$F710,$D710-SUM($G710:K710),0))</f>
        <v>0</v>
      </c>
      <c r="M710" s="10">
        <f>IF(AND($F710&gt;M$10,$E710&gt;0),$D710/$E710,IF(M$10=$F710,$D710-SUM($G710:L710),0))</f>
        <v>0</v>
      </c>
      <c r="N710" s="2"/>
      <c r="O710" s="10">
        <f>I710*PRODUCT($O$17:O$17)</f>
        <v>0</v>
      </c>
      <c r="P710" s="10">
        <f>J710*PRODUCT($O$17:P$17)</f>
        <v>0</v>
      </c>
      <c r="Q710" s="10">
        <f>K710*PRODUCT($O$17:Q$17)</f>
        <v>0</v>
      </c>
      <c r="R710" s="10">
        <f>L710*PRODUCT($O$17:R$17)</f>
        <v>0</v>
      </c>
      <c r="S710" s="10">
        <f>M710*PRODUCT($O$17:S$17)</f>
        <v>0</v>
      </c>
      <c r="T710" s="2"/>
      <c r="U710" s="10">
        <f t="shared" si="65"/>
        <v>1.8828742424757362E-12</v>
      </c>
      <c r="V710" s="10">
        <f t="shared" si="69"/>
        <v>1.8998201106580178E-12</v>
      </c>
      <c r="W710" s="10">
        <f t="shared" si="69"/>
        <v>1.9169184916539397E-12</v>
      </c>
      <c r="X710" s="10">
        <f t="shared" si="69"/>
        <v>1.9341707580788251E-12</v>
      </c>
      <c r="Y710" s="10">
        <f t="shared" si="69"/>
        <v>1.9515782949015344E-12</v>
      </c>
    </row>
    <row r="711" spans="1:25" s="5" customFormat="1" x14ac:dyDescent="0.2">
      <c r="A711" s="2"/>
      <c r="B711" s="30">
        <f>'3) Input geactiveerde inflatie'!B698</f>
        <v>686</v>
      </c>
      <c r="C711" s="30">
        <f>'3) Input geactiveerde inflatie'!D698</f>
        <v>22566.062439152418</v>
      </c>
      <c r="D711" s="10">
        <f t="shared" si="66"/>
        <v>11283.031219576209</v>
      </c>
      <c r="E711" s="40">
        <f>'3) Input geactiveerde inflatie'!E698</f>
        <v>0</v>
      </c>
      <c r="F711" s="52">
        <f>'3) Input geactiveerde inflatie'!F698</f>
        <v>2011</v>
      </c>
      <c r="G711" s="2"/>
      <c r="H711" s="54"/>
      <c r="I711" s="10">
        <f>IF(AND($F711&gt;I$10,$E711&gt;0),$D711/$E711,IF(I$10=$F711,$D711-SUM($G711:G711),0))</f>
        <v>0</v>
      </c>
      <c r="J711" s="10">
        <f>IF(AND($F711&gt;J$10,$E711&gt;0),$D711/$E711,IF(J$10=$F711,$D711-SUM($G711:I711),0))</f>
        <v>0</v>
      </c>
      <c r="K711" s="10">
        <f>IF(AND($F711&gt;K$10,$E711&gt;0),$D711/$E711,IF(K$10=$F711,$D711-SUM($G711:J711),0))</f>
        <v>0</v>
      </c>
      <c r="L711" s="10">
        <f>IF(AND($F711&gt;L$10,$E711&gt;0),$D711/$E711,IF(L$10=$F711,$D711-SUM($G711:K711),0))</f>
        <v>0</v>
      </c>
      <c r="M711" s="10">
        <f>IF(AND($F711&gt;M$10,$E711&gt;0),$D711/$E711,IF(M$10=$F711,$D711-SUM($G711:L711),0))</f>
        <v>0</v>
      </c>
      <c r="N711" s="2"/>
      <c r="O711" s="10">
        <f>I711*PRODUCT($O$17:O$17)</f>
        <v>0</v>
      </c>
      <c r="P711" s="10">
        <f>J711*PRODUCT($O$17:P$17)</f>
        <v>0</v>
      </c>
      <c r="Q711" s="10">
        <f>K711*PRODUCT($O$17:Q$17)</f>
        <v>0</v>
      </c>
      <c r="R711" s="10">
        <f>L711*PRODUCT($O$17:R$17)</f>
        <v>0</v>
      </c>
      <c r="S711" s="10">
        <f>M711*PRODUCT($O$17:S$17)</f>
        <v>0</v>
      </c>
      <c r="T711" s="2"/>
      <c r="U711" s="10">
        <f t="shared" si="65"/>
        <v>11384.578500552394</v>
      </c>
      <c r="V711" s="10">
        <f t="shared" si="69"/>
        <v>11487.039707057364</v>
      </c>
      <c r="W711" s="10">
        <f t="shared" si="69"/>
        <v>11590.423064420878</v>
      </c>
      <c r="X711" s="10">
        <f t="shared" si="69"/>
        <v>11694.736872000665</v>
      </c>
      <c r="Y711" s="10">
        <f t="shared" si="69"/>
        <v>11799.98950384867</v>
      </c>
    </row>
    <row r="712" spans="1:25" s="5" customFormat="1" x14ac:dyDescent="0.2">
      <c r="A712" s="2"/>
      <c r="B712" s="30">
        <f>'3) Input geactiveerde inflatie'!B699</f>
        <v>687</v>
      </c>
      <c r="C712" s="30">
        <f>'3) Input geactiveerde inflatie'!D699</f>
        <v>2246035.3687075488</v>
      </c>
      <c r="D712" s="10">
        <f t="shared" si="66"/>
        <v>1123017.6843537744</v>
      </c>
      <c r="E712" s="40">
        <f>'3) Input geactiveerde inflatie'!E699</f>
        <v>37.5</v>
      </c>
      <c r="F712" s="52">
        <f>'3) Input geactiveerde inflatie'!F699</f>
        <v>2059</v>
      </c>
      <c r="G712" s="2"/>
      <c r="H712" s="54"/>
      <c r="I712" s="10">
        <f>IF(AND($F712&gt;I$10,$E712&gt;0),$D712/$E712,IF(I$10=$F712,$D712-SUM($G712:G712),0))</f>
        <v>29947.138249433985</v>
      </c>
      <c r="J712" s="10">
        <f>IF(AND($F712&gt;J$10,$E712&gt;0),$D712/$E712,IF(J$10=$F712,$D712-SUM($G712:I712),0))</f>
        <v>29947.138249433985</v>
      </c>
      <c r="K712" s="10">
        <f>IF(AND($F712&gt;K$10,$E712&gt;0),$D712/$E712,IF(K$10=$F712,$D712-SUM($G712:J712),0))</f>
        <v>29947.138249433985</v>
      </c>
      <c r="L712" s="10">
        <f>IF(AND($F712&gt;L$10,$E712&gt;0),$D712/$E712,IF(L$10=$F712,$D712-SUM($G712:K712),0))</f>
        <v>29947.138249433985</v>
      </c>
      <c r="M712" s="10">
        <f>IF(AND($F712&gt;M$10,$E712&gt;0),$D712/$E712,IF(M$10=$F712,$D712-SUM($G712:L712),0))</f>
        <v>29947.138249433985</v>
      </c>
      <c r="N712" s="2"/>
      <c r="O712" s="10">
        <f>I712*PRODUCT($O$17:O$17)</f>
        <v>30216.662493678887</v>
      </c>
      <c r="P712" s="10">
        <f>J712*PRODUCT($O$17:P$17)</f>
        <v>30488.612456121995</v>
      </c>
      <c r="Q712" s="10">
        <f>K712*PRODUCT($O$17:Q$17)</f>
        <v>30763.009968227088</v>
      </c>
      <c r="R712" s="10">
        <f>L712*PRODUCT($O$17:R$17)</f>
        <v>31039.877057941125</v>
      </c>
      <c r="S712" s="10">
        <f>M712*PRODUCT($O$17:S$17)</f>
        <v>31319.235951462593</v>
      </c>
      <c r="T712" s="2"/>
      <c r="U712" s="10">
        <f t="shared" si="65"/>
        <v>1102908.1810192794</v>
      </c>
      <c r="V712" s="10">
        <f t="shared" si="69"/>
        <v>1082345.7421923308</v>
      </c>
      <c r="W712" s="10">
        <f t="shared" si="69"/>
        <v>1061323.8439038347</v>
      </c>
      <c r="X712" s="10">
        <f t="shared" si="69"/>
        <v>1039835.8814410279</v>
      </c>
      <c r="Y712" s="10">
        <f t="shared" si="69"/>
        <v>1017875.1684225342</v>
      </c>
    </row>
    <row r="713" spans="1:25" s="5" customFormat="1" x14ac:dyDescent="0.2">
      <c r="A713" s="2"/>
      <c r="B713" s="30">
        <f>'3) Input geactiveerde inflatie'!B700</f>
        <v>688</v>
      </c>
      <c r="C713" s="30">
        <f>'3) Input geactiveerde inflatie'!D700</f>
        <v>1531575.7604335984</v>
      </c>
      <c r="D713" s="10">
        <f t="shared" si="66"/>
        <v>765787.88021679921</v>
      </c>
      <c r="E713" s="40">
        <f>'3) Input geactiveerde inflatie'!E700</f>
        <v>27.5</v>
      </c>
      <c r="F713" s="52">
        <f>'3) Input geactiveerde inflatie'!F700</f>
        <v>2049</v>
      </c>
      <c r="G713" s="2"/>
      <c r="H713" s="54"/>
      <c r="I713" s="10">
        <f>IF(AND($F713&gt;I$10,$E713&gt;0),$D713/$E713,IF(I$10=$F713,$D713-SUM($G713:G713),0))</f>
        <v>27846.832007883608</v>
      </c>
      <c r="J713" s="10">
        <f>IF(AND($F713&gt;J$10,$E713&gt;0),$D713/$E713,IF(J$10=$F713,$D713-SUM($G713:I713),0))</f>
        <v>27846.832007883608</v>
      </c>
      <c r="K713" s="10">
        <f>IF(AND($F713&gt;K$10,$E713&gt;0),$D713/$E713,IF(K$10=$F713,$D713-SUM($G713:J713),0))</f>
        <v>27846.832007883608</v>
      </c>
      <c r="L713" s="10">
        <f>IF(AND($F713&gt;L$10,$E713&gt;0),$D713/$E713,IF(L$10=$F713,$D713-SUM($G713:K713),0))</f>
        <v>27846.832007883608</v>
      </c>
      <c r="M713" s="10">
        <f>IF(AND($F713&gt;M$10,$E713&gt;0),$D713/$E713,IF(M$10=$F713,$D713-SUM($G713:L713),0))</f>
        <v>27846.832007883608</v>
      </c>
      <c r="N713" s="2"/>
      <c r="O713" s="10">
        <f>I713*PRODUCT($O$17:O$17)</f>
        <v>28097.453495954556</v>
      </c>
      <c r="P713" s="10">
        <f>J713*PRODUCT($O$17:P$17)</f>
        <v>28350.330577418146</v>
      </c>
      <c r="Q713" s="10">
        <f>K713*PRODUCT($O$17:Q$17)</f>
        <v>28605.483552614904</v>
      </c>
      <c r="R713" s="10">
        <f>L713*PRODUCT($O$17:R$17)</f>
        <v>28862.932904588433</v>
      </c>
      <c r="S713" s="10">
        <f>M713*PRODUCT($O$17:S$17)</f>
        <v>29122.699300729728</v>
      </c>
      <c r="T713" s="2"/>
      <c r="U713" s="10">
        <f t="shared" si="65"/>
        <v>744582.51764279581</v>
      </c>
      <c r="V713" s="10">
        <f t="shared" si="69"/>
        <v>722933.42972416279</v>
      </c>
      <c r="W713" s="10">
        <f t="shared" si="69"/>
        <v>700834.34703906521</v>
      </c>
      <c r="X713" s="10">
        <f t="shared" si="69"/>
        <v>678278.92325782834</v>
      </c>
      <c r="Y713" s="10">
        <f t="shared" si="69"/>
        <v>655260.73426641896</v>
      </c>
    </row>
    <row r="714" spans="1:25" s="5" customFormat="1" x14ac:dyDescent="0.2">
      <c r="A714" s="2"/>
      <c r="B714" s="30">
        <f>'3) Input geactiveerde inflatie'!B701</f>
        <v>689</v>
      </c>
      <c r="C714" s="30">
        <f>'3) Input geactiveerde inflatie'!D701</f>
        <v>115685.22619134234</v>
      </c>
      <c r="D714" s="10">
        <f t="shared" si="66"/>
        <v>57842.613095671171</v>
      </c>
      <c r="E714" s="40">
        <f>'3) Input geactiveerde inflatie'!E701</f>
        <v>17.5</v>
      </c>
      <c r="F714" s="52">
        <f>'3) Input geactiveerde inflatie'!F701</f>
        <v>2039</v>
      </c>
      <c r="G714" s="2"/>
      <c r="H714" s="54"/>
      <c r="I714" s="10">
        <f>IF(AND($F714&gt;I$10,$E714&gt;0),$D714/$E714,IF(I$10=$F714,$D714-SUM($G714:G714),0))</f>
        <v>3305.2921768954957</v>
      </c>
      <c r="J714" s="10">
        <f>IF(AND($F714&gt;J$10,$E714&gt;0),$D714/$E714,IF(J$10=$F714,$D714-SUM($G714:I714),0))</f>
        <v>3305.2921768954957</v>
      </c>
      <c r="K714" s="10">
        <f>IF(AND($F714&gt;K$10,$E714&gt;0),$D714/$E714,IF(K$10=$F714,$D714-SUM($G714:J714),0))</f>
        <v>3305.2921768954957</v>
      </c>
      <c r="L714" s="10">
        <f>IF(AND($F714&gt;L$10,$E714&gt;0),$D714/$E714,IF(L$10=$F714,$D714-SUM($G714:K714),0))</f>
        <v>3305.2921768954957</v>
      </c>
      <c r="M714" s="10">
        <f>IF(AND($F714&gt;M$10,$E714&gt;0),$D714/$E714,IF(M$10=$F714,$D714-SUM($G714:L714),0))</f>
        <v>3305.2921768954957</v>
      </c>
      <c r="N714" s="2"/>
      <c r="O714" s="10">
        <f>I714*PRODUCT($O$17:O$17)</f>
        <v>3335.0398064875549</v>
      </c>
      <c r="P714" s="10">
        <f>J714*PRODUCT($O$17:P$17)</f>
        <v>3365.0551647459424</v>
      </c>
      <c r="Q714" s="10">
        <f>K714*PRODUCT($O$17:Q$17)</f>
        <v>3395.3406612286553</v>
      </c>
      <c r="R714" s="10">
        <f>L714*PRODUCT($O$17:R$17)</f>
        <v>3425.8987271797128</v>
      </c>
      <c r="S714" s="10">
        <f>M714*PRODUCT($O$17:S$17)</f>
        <v>3456.7318157243299</v>
      </c>
      <c r="T714" s="2"/>
      <c r="U714" s="10">
        <f t="shared" si="65"/>
        <v>55028.156807044652</v>
      </c>
      <c r="V714" s="10">
        <f t="shared" si="69"/>
        <v>52158.355053562103</v>
      </c>
      <c r="W714" s="10">
        <f t="shared" si="69"/>
        <v>49232.439587815497</v>
      </c>
      <c r="X714" s="10">
        <f t="shared" si="69"/>
        <v>46249.632816926118</v>
      </c>
      <c r="Y714" s="10">
        <f t="shared" si="69"/>
        <v>43209.147696554122</v>
      </c>
    </row>
    <row r="715" spans="1:25" s="5" customFormat="1" x14ac:dyDescent="0.2">
      <c r="A715" s="2"/>
      <c r="B715" s="30">
        <f>'3) Input geactiveerde inflatie'!B702</f>
        <v>690</v>
      </c>
      <c r="C715" s="30">
        <f>'3) Input geactiveerde inflatie'!D702</f>
        <v>95629.072577680112</v>
      </c>
      <c r="D715" s="10">
        <f t="shared" si="66"/>
        <v>47814.536288840056</v>
      </c>
      <c r="E715" s="40">
        <f>'3) Input geactiveerde inflatie'!E702</f>
        <v>12.5</v>
      </c>
      <c r="F715" s="52">
        <f>'3) Input geactiveerde inflatie'!F702</f>
        <v>2034</v>
      </c>
      <c r="G715" s="2"/>
      <c r="H715" s="54"/>
      <c r="I715" s="10">
        <f>IF(AND($F715&gt;I$10,$E715&gt;0),$D715/$E715,IF(I$10=$F715,$D715-SUM($G715:G715),0))</f>
        <v>3825.1629031072043</v>
      </c>
      <c r="J715" s="10">
        <f>IF(AND($F715&gt;J$10,$E715&gt;0),$D715/$E715,IF(J$10=$F715,$D715-SUM($G715:I715),0))</f>
        <v>3825.1629031072043</v>
      </c>
      <c r="K715" s="10">
        <f>IF(AND($F715&gt;K$10,$E715&gt;0),$D715/$E715,IF(K$10=$F715,$D715-SUM($G715:J715),0))</f>
        <v>3825.1629031072043</v>
      </c>
      <c r="L715" s="10">
        <f>IF(AND($F715&gt;L$10,$E715&gt;0),$D715/$E715,IF(L$10=$F715,$D715-SUM($G715:K715),0))</f>
        <v>3825.1629031072043</v>
      </c>
      <c r="M715" s="10">
        <f>IF(AND($F715&gt;M$10,$E715&gt;0),$D715/$E715,IF(M$10=$F715,$D715-SUM($G715:L715),0))</f>
        <v>3825.1629031072043</v>
      </c>
      <c r="N715" s="2"/>
      <c r="O715" s="10">
        <f>I715*PRODUCT($O$17:O$17)</f>
        <v>3859.5893692351688</v>
      </c>
      <c r="P715" s="10">
        <f>J715*PRODUCT($O$17:P$17)</f>
        <v>3894.325673558285</v>
      </c>
      <c r="Q715" s="10">
        <f>K715*PRODUCT($O$17:Q$17)</f>
        <v>3929.3746046203087</v>
      </c>
      <c r="R715" s="10">
        <f>L715*PRODUCT($O$17:R$17)</f>
        <v>3964.7389760618908</v>
      </c>
      <c r="S715" s="10">
        <f>M715*PRODUCT($O$17:S$17)</f>
        <v>4000.4216268464479</v>
      </c>
      <c r="T715" s="2"/>
      <c r="U715" s="10">
        <f t="shared" si="65"/>
        <v>44385.277746204447</v>
      </c>
      <c r="V715" s="10">
        <f t="shared" ref="V715:Y730" si="70">U715*P$17-P715</f>
        <v>40890.419572362</v>
      </c>
      <c r="W715" s="10">
        <f t="shared" si="70"/>
        <v>37329.058743892943</v>
      </c>
      <c r="X715" s="10">
        <f t="shared" si="70"/>
        <v>33700.281296526089</v>
      </c>
      <c r="Y715" s="10">
        <f t="shared" si="70"/>
        <v>30003.162201348376</v>
      </c>
    </row>
    <row r="716" spans="1:25" s="5" customFormat="1" x14ac:dyDescent="0.2">
      <c r="A716" s="2"/>
      <c r="B716" s="30">
        <f>'3) Input geactiveerde inflatie'!B703</f>
        <v>691</v>
      </c>
      <c r="C716" s="30">
        <f>'3) Input geactiveerde inflatie'!D703</f>
        <v>-5.3911731068920617E-10</v>
      </c>
      <c r="D716" s="10">
        <f t="shared" si="66"/>
        <v>-2.6955865534460308E-10</v>
      </c>
      <c r="E716" s="40">
        <f>'3) Input geactiveerde inflatie'!E703</f>
        <v>0</v>
      </c>
      <c r="F716" s="52">
        <f>'3) Input geactiveerde inflatie'!F703</f>
        <v>2012</v>
      </c>
      <c r="G716" s="2"/>
      <c r="H716" s="54"/>
      <c r="I716" s="10">
        <f>IF(AND($F716&gt;I$10,$E716&gt;0),$D716/$E716,IF(I$10=$F716,$D716-SUM($G716:G716),0))</f>
        <v>0</v>
      </c>
      <c r="J716" s="10">
        <f>IF(AND($F716&gt;J$10,$E716&gt;0),$D716/$E716,IF(J$10=$F716,$D716-SUM($G716:I716),0))</f>
        <v>0</v>
      </c>
      <c r="K716" s="10">
        <f>IF(AND($F716&gt;K$10,$E716&gt;0),$D716/$E716,IF(K$10=$F716,$D716-SUM($G716:J716),0))</f>
        <v>0</v>
      </c>
      <c r="L716" s="10">
        <f>IF(AND($F716&gt;L$10,$E716&gt;0),$D716/$E716,IF(L$10=$F716,$D716-SUM($G716:K716),0))</f>
        <v>0</v>
      </c>
      <c r="M716" s="10">
        <f>IF(AND($F716&gt;M$10,$E716&gt;0),$D716/$E716,IF(M$10=$F716,$D716-SUM($G716:L716),0))</f>
        <v>0</v>
      </c>
      <c r="N716" s="2"/>
      <c r="O716" s="10">
        <f>I716*PRODUCT($O$17:O$17)</f>
        <v>0</v>
      </c>
      <c r="P716" s="10">
        <f>J716*PRODUCT($O$17:P$17)</f>
        <v>0</v>
      </c>
      <c r="Q716" s="10">
        <f>K716*PRODUCT($O$17:Q$17)</f>
        <v>0</v>
      </c>
      <c r="R716" s="10">
        <f>L716*PRODUCT($O$17:R$17)</f>
        <v>0</v>
      </c>
      <c r="S716" s="10">
        <f>M716*PRODUCT($O$17:S$17)</f>
        <v>0</v>
      </c>
      <c r="T716" s="2"/>
      <c r="U716" s="10">
        <f t="shared" si="65"/>
        <v>-2.7198468324270448E-10</v>
      </c>
      <c r="V716" s="10">
        <f t="shared" si="70"/>
        <v>-2.7443254539188878E-10</v>
      </c>
      <c r="W716" s="10">
        <f t="shared" si="70"/>
        <v>-2.7690243830041573E-10</v>
      </c>
      <c r="X716" s="10">
        <f t="shared" si="70"/>
        <v>-2.7939456024511946E-10</v>
      </c>
      <c r="Y716" s="10">
        <f t="shared" si="70"/>
        <v>-2.819091112873255E-10</v>
      </c>
    </row>
    <row r="717" spans="1:25" s="5" customFormat="1" x14ac:dyDescent="0.2">
      <c r="A717" s="2"/>
      <c r="B717" s="30">
        <f>'3) Input geactiveerde inflatie'!B704</f>
        <v>692</v>
      </c>
      <c r="C717" s="30">
        <f>'3) Input geactiveerde inflatie'!D704</f>
        <v>1530.8955910043405</v>
      </c>
      <c r="D717" s="10">
        <f t="shared" si="66"/>
        <v>765.44779550217027</v>
      </c>
      <c r="E717" s="40">
        <f>'3) Input geactiveerde inflatie'!E704</f>
        <v>0</v>
      </c>
      <c r="F717" s="52">
        <f>'3) Input geactiveerde inflatie'!F704</f>
        <v>2011</v>
      </c>
      <c r="G717" s="2"/>
      <c r="H717" s="54"/>
      <c r="I717" s="10">
        <f>IF(AND($F717&gt;I$10,$E717&gt;0),$D717/$E717,IF(I$10=$F717,$D717-SUM($G717:G717),0))</f>
        <v>0</v>
      </c>
      <c r="J717" s="10">
        <f>IF(AND($F717&gt;J$10,$E717&gt;0),$D717/$E717,IF(J$10=$F717,$D717-SUM($G717:I717),0))</f>
        <v>0</v>
      </c>
      <c r="K717" s="10">
        <f>IF(AND($F717&gt;K$10,$E717&gt;0),$D717/$E717,IF(K$10=$F717,$D717-SUM($G717:J717),0))</f>
        <v>0</v>
      </c>
      <c r="L717" s="10">
        <f>IF(AND($F717&gt;L$10,$E717&gt;0),$D717/$E717,IF(L$10=$F717,$D717-SUM($G717:K717),0))</f>
        <v>0</v>
      </c>
      <c r="M717" s="10">
        <f>IF(AND($F717&gt;M$10,$E717&gt;0),$D717/$E717,IF(M$10=$F717,$D717-SUM($G717:L717),0))</f>
        <v>0</v>
      </c>
      <c r="N717" s="2"/>
      <c r="O717" s="10">
        <f>I717*PRODUCT($O$17:O$17)</f>
        <v>0</v>
      </c>
      <c r="P717" s="10">
        <f>J717*PRODUCT($O$17:P$17)</f>
        <v>0</v>
      </c>
      <c r="Q717" s="10">
        <f>K717*PRODUCT($O$17:Q$17)</f>
        <v>0</v>
      </c>
      <c r="R717" s="10">
        <f>L717*PRODUCT($O$17:R$17)</f>
        <v>0</v>
      </c>
      <c r="S717" s="10">
        <f>M717*PRODUCT($O$17:S$17)</f>
        <v>0</v>
      </c>
      <c r="T717" s="2"/>
      <c r="U717" s="10">
        <f t="shared" si="65"/>
        <v>772.33682566168977</v>
      </c>
      <c r="V717" s="10">
        <f t="shared" si="70"/>
        <v>779.28785709264491</v>
      </c>
      <c r="W717" s="10">
        <f t="shared" si="70"/>
        <v>786.30144780647868</v>
      </c>
      <c r="X717" s="10">
        <f t="shared" si="70"/>
        <v>793.37816083673692</v>
      </c>
      <c r="Y717" s="10">
        <f t="shared" si="70"/>
        <v>800.51856428426743</v>
      </c>
    </row>
    <row r="718" spans="1:25" s="5" customFormat="1" x14ac:dyDescent="0.2">
      <c r="A718" s="2"/>
      <c r="B718" s="30">
        <f>'3) Input geactiveerde inflatie'!B705</f>
        <v>693</v>
      </c>
      <c r="C718" s="30">
        <f>'3) Input geactiveerde inflatie'!D705</f>
        <v>1119103.9424437806</v>
      </c>
      <c r="D718" s="10">
        <f t="shared" si="66"/>
        <v>559551.9712218903</v>
      </c>
      <c r="E718" s="40">
        <f>'3) Input geactiveerde inflatie'!E705</f>
        <v>38.5</v>
      </c>
      <c r="F718" s="52">
        <f>'3) Input geactiveerde inflatie'!F705</f>
        <v>2060</v>
      </c>
      <c r="G718" s="2"/>
      <c r="H718" s="54"/>
      <c r="I718" s="10">
        <f>IF(AND($F718&gt;I$10,$E718&gt;0),$D718/$E718,IF(I$10=$F718,$D718-SUM($G718:G718),0))</f>
        <v>14533.817434334813</v>
      </c>
      <c r="J718" s="10">
        <f>IF(AND($F718&gt;J$10,$E718&gt;0),$D718/$E718,IF(J$10=$F718,$D718-SUM($G718:I718),0))</f>
        <v>14533.817434334813</v>
      </c>
      <c r="K718" s="10">
        <f>IF(AND($F718&gt;K$10,$E718&gt;0),$D718/$E718,IF(K$10=$F718,$D718-SUM($G718:J718),0))</f>
        <v>14533.817434334813</v>
      </c>
      <c r="L718" s="10">
        <f>IF(AND($F718&gt;L$10,$E718&gt;0),$D718/$E718,IF(L$10=$F718,$D718-SUM($G718:K718),0))</f>
        <v>14533.817434334813</v>
      </c>
      <c r="M718" s="10">
        <f>IF(AND($F718&gt;M$10,$E718&gt;0),$D718/$E718,IF(M$10=$F718,$D718-SUM($G718:L718),0))</f>
        <v>14533.817434334813</v>
      </c>
      <c r="N718" s="2"/>
      <c r="O718" s="10">
        <f>I718*PRODUCT($O$17:O$17)</f>
        <v>14664.621791243824</v>
      </c>
      <c r="P718" s="10">
        <f>J718*PRODUCT($O$17:P$17)</f>
        <v>14796.603387365018</v>
      </c>
      <c r="Q718" s="10">
        <f>K718*PRODUCT($O$17:Q$17)</f>
        <v>14929.772817851301</v>
      </c>
      <c r="R718" s="10">
        <f>L718*PRODUCT($O$17:R$17)</f>
        <v>15064.140773211959</v>
      </c>
      <c r="S718" s="10">
        <f>M718*PRODUCT($O$17:S$17)</f>
        <v>15199.718040170867</v>
      </c>
      <c r="T718" s="2"/>
      <c r="U718" s="10">
        <f t="shared" si="65"/>
        <v>549923.31717164349</v>
      </c>
      <c r="V718" s="10">
        <f t="shared" si="70"/>
        <v>540076.02363882319</v>
      </c>
      <c r="W718" s="10">
        <f t="shared" si="70"/>
        <v>530006.93503372127</v>
      </c>
      <c r="X718" s="10">
        <f t="shared" si="70"/>
        <v>519712.85667581274</v>
      </c>
      <c r="Y718" s="10">
        <f t="shared" si="70"/>
        <v>509190.55434572417</v>
      </c>
    </row>
    <row r="719" spans="1:25" s="5" customFormat="1" x14ac:dyDescent="0.2">
      <c r="A719" s="2"/>
      <c r="B719" s="30">
        <f>'3) Input geactiveerde inflatie'!B706</f>
        <v>694</v>
      </c>
      <c r="C719" s="30">
        <f>'3) Input geactiveerde inflatie'!D706</f>
        <v>387831.44325134018</v>
      </c>
      <c r="D719" s="10">
        <f t="shared" si="66"/>
        <v>193915.72162567009</v>
      </c>
      <c r="E719" s="40">
        <f>'3) Input geactiveerde inflatie'!E706</f>
        <v>28.5</v>
      </c>
      <c r="F719" s="52">
        <f>'3) Input geactiveerde inflatie'!F706</f>
        <v>2050</v>
      </c>
      <c r="G719" s="2"/>
      <c r="H719" s="54"/>
      <c r="I719" s="10">
        <f>IF(AND($F719&gt;I$10,$E719&gt;0),$D719/$E719,IF(I$10=$F719,$D719-SUM($G719:G719),0))</f>
        <v>6804.0604079182485</v>
      </c>
      <c r="J719" s="10">
        <f>IF(AND($F719&gt;J$10,$E719&gt;0),$D719/$E719,IF(J$10=$F719,$D719-SUM($G719:I719),0))</f>
        <v>6804.0604079182485</v>
      </c>
      <c r="K719" s="10">
        <f>IF(AND($F719&gt;K$10,$E719&gt;0),$D719/$E719,IF(K$10=$F719,$D719-SUM($G719:J719),0))</f>
        <v>6804.0604079182485</v>
      </c>
      <c r="L719" s="10">
        <f>IF(AND($F719&gt;L$10,$E719&gt;0),$D719/$E719,IF(L$10=$F719,$D719-SUM($G719:K719),0))</f>
        <v>6804.0604079182485</v>
      </c>
      <c r="M719" s="10">
        <f>IF(AND($F719&gt;M$10,$E719&gt;0),$D719/$E719,IF(M$10=$F719,$D719-SUM($G719:L719),0))</f>
        <v>6804.0604079182485</v>
      </c>
      <c r="N719" s="2"/>
      <c r="O719" s="10">
        <f>I719*PRODUCT($O$17:O$17)</f>
        <v>6865.296951589512</v>
      </c>
      <c r="P719" s="10">
        <f>J719*PRODUCT($O$17:P$17)</f>
        <v>6927.0846241538165</v>
      </c>
      <c r="Q719" s="10">
        <f>K719*PRODUCT($O$17:Q$17)</f>
        <v>6989.4283857711998</v>
      </c>
      <c r="R719" s="10">
        <f>L719*PRODUCT($O$17:R$17)</f>
        <v>7052.33324124314</v>
      </c>
      <c r="S719" s="10">
        <f>M719*PRODUCT($O$17:S$17)</f>
        <v>7115.804240414328</v>
      </c>
      <c r="T719" s="2"/>
      <c r="U719" s="10">
        <f t="shared" si="65"/>
        <v>188795.66616871158</v>
      </c>
      <c r="V719" s="10">
        <f t="shared" si="70"/>
        <v>183567.74254007614</v>
      </c>
      <c r="W719" s="10">
        <f t="shared" si="70"/>
        <v>178230.42383716561</v>
      </c>
      <c r="X719" s="10">
        <f t="shared" si="70"/>
        <v>172782.16441045693</v>
      </c>
      <c r="Y719" s="10">
        <f t="shared" si="70"/>
        <v>167221.3996497367</v>
      </c>
    </row>
    <row r="720" spans="1:25" s="5" customFormat="1" x14ac:dyDescent="0.2">
      <c r="A720" s="2"/>
      <c r="B720" s="30">
        <f>'3) Input geactiveerde inflatie'!B707</f>
        <v>695</v>
      </c>
      <c r="C720" s="30">
        <f>'3) Input geactiveerde inflatie'!D707</f>
        <v>12904.260545589328</v>
      </c>
      <c r="D720" s="10">
        <f t="shared" si="66"/>
        <v>6452.1302727946641</v>
      </c>
      <c r="E720" s="40">
        <f>'3) Input geactiveerde inflatie'!E707</f>
        <v>18.5</v>
      </c>
      <c r="F720" s="52">
        <f>'3) Input geactiveerde inflatie'!F707</f>
        <v>2040</v>
      </c>
      <c r="G720" s="2"/>
      <c r="H720" s="54"/>
      <c r="I720" s="10">
        <f>IF(AND($F720&gt;I$10,$E720&gt;0),$D720/$E720,IF(I$10=$F720,$D720-SUM($G720:G720),0))</f>
        <v>348.76379852944132</v>
      </c>
      <c r="J720" s="10">
        <f>IF(AND($F720&gt;J$10,$E720&gt;0),$D720/$E720,IF(J$10=$F720,$D720-SUM($G720:I720),0))</f>
        <v>348.76379852944132</v>
      </c>
      <c r="K720" s="10">
        <f>IF(AND($F720&gt;K$10,$E720&gt;0),$D720/$E720,IF(K$10=$F720,$D720-SUM($G720:J720),0))</f>
        <v>348.76379852944132</v>
      </c>
      <c r="L720" s="10">
        <f>IF(AND($F720&gt;L$10,$E720&gt;0),$D720/$E720,IF(L$10=$F720,$D720-SUM($G720:K720),0))</f>
        <v>348.76379852944132</v>
      </c>
      <c r="M720" s="10">
        <f>IF(AND($F720&gt;M$10,$E720&gt;0),$D720/$E720,IF(M$10=$F720,$D720-SUM($G720:L720),0))</f>
        <v>348.76379852944132</v>
      </c>
      <c r="N720" s="2"/>
      <c r="O720" s="10">
        <f>I720*PRODUCT($O$17:O$17)</f>
        <v>351.90267271620627</v>
      </c>
      <c r="P720" s="10">
        <f>J720*PRODUCT($O$17:P$17)</f>
        <v>355.06979677065209</v>
      </c>
      <c r="Q720" s="10">
        <f>K720*PRODUCT($O$17:Q$17)</f>
        <v>358.26542494158787</v>
      </c>
      <c r="R720" s="10">
        <f>L720*PRODUCT($O$17:R$17)</f>
        <v>361.48981376606213</v>
      </c>
      <c r="S720" s="10">
        <f>M720*PRODUCT($O$17:S$17)</f>
        <v>364.74322208995665</v>
      </c>
      <c r="T720" s="2"/>
      <c r="U720" s="10">
        <f t="shared" si="65"/>
        <v>6158.2967725336093</v>
      </c>
      <c r="V720" s="10">
        <f t="shared" si="70"/>
        <v>5858.6516467157589</v>
      </c>
      <c r="W720" s="10">
        <f t="shared" si="70"/>
        <v>5553.1140865946118</v>
      </c>
      <c r="X720" s="10">
        <f t="shared" si="70"/>
        <v>5241.6022996079009</v>
      </c>
      <c r="Y720" s="10">
        <f t="shared" si="70"/>
        <v>4924.033498214415</v>
      </c>
    </row>
    <row r="721" spans="1:25" s="5" customFormat="1" x14ac:dyDescent="0.2">
      <c r="A721" s="2"/>
      <c r="B721" s="30">
        <f>'3) Input geactiveerde inflatie'!B708</f>
        <v>696</v>
      </c>
      <c r="C721" s="30">
        <f>'3) Input geactiveerde inflatie'!D708</f>
        <v>85093.524808601942</v>
      </c>
      <c r="D721" s="10">
        <f t="shared" si="66"/>
        <v>42546.762404300971</v>
      </c>
      <c r="E721" s="40">
        <f>'3) Input geactiveerde inflatie'!E708</f>
        <v>13.5</v>
      </c>
      <c r="F721" s="52">
        <f>'3) Input geactiveerde inflatie'!F708</f>
        <v>2035</v>
      </c>
      <c r="G721" s="2"/>
      <c r="H721" s="54"/>
      <c r="I721" s="10">
        <f>IF(AND($F721&gt;I$10,$E721&gt;0),$D721/$E721,IF(I$10=$F721,$D721-SUM($G721:G721),0))</f>
        <v>3151.61202994822</v>
      </c>
      <c r="J721" s="10">
        <f>IF(AND($F721&gt;J$10,$E721&gt;0),$D721/$E721,IF(J$10=$F721,$D721-SUM($G721:I721),0))</f>
        <v>3151.61202994822</v>
      </c>
      <c r="K721" s="10">
        <f>IF(AND($F721&gt;K$10,$E721&gt;0),$D721/$E721,IF(K$10=$F721,$D721-SUM($G721:J721),0))</f>
        <v>3151.61202994822</v>
      </c>
      <c r="L721" s="10">
        <f>IF(AND($F721&gt;L$10,$E721&gt;0),$D721/$E721,IF(L$10=$F721,$D721-SUM($G721:K721),0))</f>
        <v>3151.61202994822</v>
      </c>
      <c r="M721" s="10">
        <f>IF(AND($F721&gt;M$10,$E721&gt;0),$D721/$E721,IF(M$10=$F721,$D721-SUM($G721:L721),0))</f>
        <v>3151.61202994822</v>
      </c>
      <c r="N721" s="2"/>
      <c r="O721" s="10">
        <f>I721*PRODUCT($O$17:O$17)</f>
        <v>3179.9765382177538</v>
      </c>
      <c r="P721" s="10">
        <f>J721*PRODUCT($O$17:P$17)</f>
        <v>3208.5963270617131</v>
      </c>
      <c r="Q721" s="10">
        <f>K721*PRODUCT($O$17:Q$17)</f>
        <v>3237.473694005268</v>
      </c>
      <c r="R721" s="10">
        <f>L721*PRODUCT($O$17:R$17)</f>
        <v>3266.6109572513146</v>
      </c>
      <c r="S721" s="10">
        <f>M721*PRODUCT($O$17:S$17)</f>
        <v>3296.0104558665766</v>
      </c>
      <c r="T721" s="2"/>
      <c r="U721" s="10">
        <f t="shared" si="65"/>
        <v>39749.706727721918</v>
      </c>
      <c r="V721" s="10">
        <f t="shared" si="70"/>
        <v>36898.8577612097</v>
      </c>
      <c r="W721" s="10">
        <f t="shared" si="70"/>
        <v>33993.473787055314</v>
      </c>
      <c r="X721" s="10">
        <f t="shared" si="70"/>
        <v>31032.804093887491</v>
      </c>
      <c r="Y721" s="10">
        <f t="shared" si="70"/>
        <v>28016.088874865898</v>
      </c>
    </row>
    <row r="722" spans="1:25" s="5" customFormat="1" x14ac:dyDescent="0.2">
      <c r="A722" s="2"/>
      <c r="B722" s="30">
        <f>'3) Input geactiveerde inflatie'!B709</f>
        <v>697</v>
      </c>
      <c r="C722" s="30">
        <f>'3) Input geactiveerde inflatie'!D709</f>
        <v>1.4406269066900303E-10</v>
      </c>
      <c r="D722" s="10">
        <f t="shared" si="66"/>
        <v>7.2031345334501516E-11</v>
      </c>
      <c r="E722" s="40">
        <f>'3) Input geactiveerde inflatie'!E709</f>
        <v>0</v>
      </c>
      <c r="F722" s="52">
        <f>'3) Input geactiveerde inflatie'!F709</f>
        <v>2015</v>
      </c>
      <c r="G722" s="2"/>
      <c r="H722" s="54"/>
      <c r="I722" s="10">
        <f>IF(AND($F722&gt;I$10,$E722&gt;0),$D722/$E722,IF(I$10=$F722,$D722-SUM($G722:G722),0))</f>
        <v>0</v>
      </c>
      <c r="J722" s="10">
        <f>IF(AND($F722&gt;J$10,$E722&gt;0),$D722/$E722,IF(J$10=$F722,$D722-SUM($G722:I722),0))</f>
        <v>0</v>
      </c>
      <c r="K722" s="10">
        <f>IF(AND($F722&gt;K$10,$E722&gt;0),$D722/$E722,IF(K$10=$F722,$D722-SUM($G722:J722),0))</f>
        <v>0</v>
      </c>
      <c r="L722" s="10">
        <f>IF(AND($F722&gt;L$10,$E722&gt;0),$D722/$E722,IF(L$10=$F722,$D722-SUM($G722:K722),0))</f>
        <v>0</v>
      </c>
      <c r="M722" s="10">
        <f>IF(AND($F722&gt;M$10,$E722&gt;0),$D722/$E722,IF(M$10=$F722,$D722-SUM($G722:L722),0))</f>
        <v>0</v>
      </c>
      <c r="N722" s="2"/>
      <c r="O722" s="10">
        <f>I722*PRODUCT($O$17:O$17)</f>
        <v>0</v>
      </c>
      <c r="P722" s="10">
        <f>J722*PRODUCT($O$17:P$17)</f>
        <v>0</v>
      </c>
      <c r="Q722" s="10">
        <f>K722*PRODUCT($O$17:Q$17)</f>
        <v>0</v>
      </c>
      <c r="R722" s="10">
        <f>L722*PRODUCT($O$17:R$17)</f>
        <v>0</v>
      </c>
      <c r="S722" s="10">
        <f>M722*PRODUCT($O$17:S$17)</f>
        <v>0</v>
      </c>
      <c r="T722" s="2"/>
      <c r="U722" s="10">
        <f t="shared" si="65"/>
        <v>7.2679627442512016E-11</v>
      </c>
      <c r="V722" s="10">
        <f t="shared" si="70"/>
        <v>7.3333744089494619E-11</v>
      </c>
      <c r="W722" s="10">
        <f t="shared" si="70"/>
        <v>7.399374778630006E-11</v>
      </c>
      <c r="X722" s="10">
        <f t="shared" si="70"/>
        <v>7.4659691516376751E-11</v>
      </c>
      <c r="Y722" s="10">
        <f t="shared" si="70"/>
        <v>7.5331628740024129E-11</v>
      </c>
    </row>
    <row r="723" spans="1:25" s="5" customFormat="1" x14ac:dyDescent="0.2">
      <c r="A723" s="2"/>
      <c r="B723" s="30">
        <f>'3) Input geactiveerde inflatie'!B710</f>
        <v>698</v>
      </c>
      <c r="C723" s="30">
        <f>'3) Input geactiveerde inflatie'!D710</f>
        <v>1169.1544589359546</v>
      </c>
      <c r="D723" s="10">
        <f t="shared" si="66"/>
        <v>584.5772294679773</v>
      </c>
      <c r="E723" s="40">
        <f>'3) Input geactiveerde inflatie'!E710</f>
        <v>0</v>
      </c>
      <c r="F723" s="52">
        <f>'3) Input geactiveerde inflatie'!F710</f>
        <v>2011</v>
      </c>
      <c r="G723" s="2"/>
      <c r="H723" s="54"/>
      <c r="I723" s="10">
        <f>IF(AND($F723&gt;I$10,$E723&gt;0),$D723/$E723,IF(I$10=$F723,$D723-SUM($G723:G723),0))</f>
        <v>0</v>
      </c>
      <c r="J723" s="10">
        <f>IF(AND($F723&gt;J$10,$E723&gt;0),$D723/$E723,IF(J$10=$F723,$D723-SUM($G723:I723),0))</f>
        <v>0</v>
      </c>
      <c r="K723" s="10">
        <f>IF(AND($F723&gt;K$10,$E723&gt;0),$D723/$E723,IF(K$10=$F723,$D723-SUM($G723:J723),0))</f>
        <v>0</v>
      </c>
      <c r="L723" s="10">
        <f>IF(AND($F723&gt;L$10,$E723&gt;0),$D723/$E723,IF(L$10=$F723,$D723-SUM($G723:K723),0))</f>
        <v>0</v>
      </c>
      <c r="M723" s="10">
        <f>IF(AND($F723&gt;M$10,$E723&gt;0),$D723/$E723,IF(M$10=$F723,$D723-SUM($G723:L723),0))</f>
        <v>0</v>
      </c>
      <c r="N723" s="2"/>
      <c r="O723" s="10">
        <f>I723*PRODUCT($O$17:O$17)</f>
        <v>0</v>
      </c>
      <c r="P723" s="10">
        <f>J723*PRODUCT($O$17:P$17)</f>
        <v>0</v>
      </c>
      <c r="Q723" s="10">
        <f>K723*PRODUCT($O$17:Q$17)</f>
        <v>0</v>
      </c>
      <c r="R723" s="10">
        <f>L723*PRODUCT($O$17:R$17)</f>
        <v>0</v>
      </c>
      <c r="S723" s="10">
        <f>M723*PRODUCT($O$17:S$17)</f>
        <v>0</v>
      </c>
      <c r="T723" s="2"/>
      <c r="U723" s="10">
        <f t="shared" si="65"/>
        <v>589.83842453318903</v>
      </c>
      <c r="V723" s="10">
        <f t="shared" si="70"/>
        <v>595.14697035398763</v>
      </c>
      <c r="W723" s="10">
        <f t="shared" si="70"/>
        <v>600.50329308717346</v>
      </c>
      <c r="X723" s="10">
        <f t="shared" si="70"/>
        <v>605.90782272495801</v>
      </c>
      <c r="Y723" s="10">
        <f t="shared" si="70"/>
        <v>611.36099312948261</v>
      </c>
    </row>
    <row r="724" spans="1:25" s="5" customFormat="1" x14ac:dyDescent="0.2">
      <c r="A724" s="2"/>
      <c r="B724" s="30">
        <f>'3) Input geactiveerde inflatie'!B711</f>
        <v>699</v>
      </c>
      <c r="C724" s="30">
        <f>'3) Input geactiveerde inflatie'!D711</f>
        <v>1850247.5607518815</v>
      </c>
      <c r="D724" s="10">
        <f t="shared" si="66"/>
        <v>925123.78037594073</v>
      </c>
      <c r="E724" s="40">
        <f>'3) Input geactiveerde inflatie'!E711</f>
        <v>39.5</v>
      </c>
      <c r="F724" s="52">
        <f>'3) Input geactiveerde inflatie'!F711</f>
        <v>2061</v>
      </c>
      <c r="G724" s="2"/>
      <c r="H724" s="54"/>
      <c r="I724" s="10">
        <f>IF(AND($F724&gt;I$10,$E724&gt;0),$D724/$E724,IF(I$10=$F724,$D724-SUM($G724:G724),0))</f>
        <v>23420.855199390906</v>
      </c>
      <c r="J724" s="10">
        <f>IF(AND($F724&gt;J$10,$E724&gt;0),$D724/$E724,IF(J$10=$F724,$D724-SUM($G724:I724),0))</f>
        <v>23420.855199390906</v>
      </c>
      <c r="K724" s="10">
        <f>IF(AND($F724&gt;K$10,$E724&gt;0),$D724/$E724,IF(K$10=$F724,$D724-SUM($G724:J724),0))</f>
        <v>23420.855199390906</v>
      </c>
      <c r="L724" s="10">
        <f>IF(AND($F724&gt;L$10,$E724&gt;0),$D724/$E724,IF(L$10=$F724,$D724-SUM($G724:K724),0))</f>
        <v>23420.855199390906</v>
      </c>
      <c r="M724" s="10">
        <f>IF(AND($F724&gt;M$10,$E724&gt;0),$D724/$E724,IF(M$10=$F724,$D724-SUM($G724:L724),0))</f>
        <v>23420.855199390906</v>
      </c>
      <c r="N724" s="2"/>
      <c r="O724" s="10">
        <f>I724*PRODUCT($O$17:O$17)</f>
        <v>23631.642896185422</v>
      </c>
      <c r="P724" s="10">
        <f>J724*PRODUCT($O$17:P$17)</f>
        <v>23844.327682251089</v>
      </c>
      <c r="Q724" s="10">
        <f>K724*PRODUCT($O$17:Q$17)</f>
        <v>24058.926631391343</v>
      </c>
      <c r="R724" s="10">
        <f>L724*PRODUCT($O$17:R$17)</f>
        <v>24275.456971073861</v>
      </c>
      <c r="S724" s="10">
        <f>M724*PRODUCT($O$17:S$17)</f>
        <v>24493.936083813525</v>
      </c>
      <c r="T724" s="2"/>
      <c r="U724" s="10">
        <f t="shared" si="65"/>
        <v>909818.25150313869</v>
      </c>
      <c r="V724" s="10">
        <f t="shared" si="70"/>
        <v>894162.28808441572</v>
      </c>
      <c r="W724" s="10">
        <f t="shared" si="70"/>
        <v>878150.82204578398</v>
      </c>
      <c r="X724" s="10">
        <f t="shared" si="70"/>
        <v>861778.72247312206</v>
      </c>
      <c r="Y724" s="10">
        <f t="shared" si="70"/>
        <v>845040.7948915665</v>
      </c>
    </row>
    <row r="725" spans="1:25" s="5" customFormat="1" x14ac:dyDescent="0.2">
      <c r="A725" s="2"/>
      <c r="B725" s="30">
        <f>'3) Input geactiveerde inflatie'!B712</f>
        <v>700</v>
      </c>
      <c r="C725" s="30">
        <f>'3) Input geactiveerde inflatie'!D712</f>
        <v>522878.85730630113</v>
      </c>
      <c r="D725" s="10">
        <f t="shared" si="66"/>
        <v>261439.42865315056</v>
      </c>
      <c r="E725" s="40">
        <f>'3) Input geactiveerde inflatie'!E712</f>
        <v>29.5</v>
      </c>
      <c r="F725" s="52">
        <f>'3) Input geactiveerde inflatie'!F712</f>
        <v>2051</v>
      </c>
      <c r="G725" s="2"/>
      <c r="H725" s="54"/>
      <c r="I725" s="10">
        <f>IF(AND($F725&gt;I$10,$E725&gt;0),$D725/$E725,IF(I$10=$F725,$D725-SUM($G725:G725),0))</f>
        <v>8862.3535136661212</v>
      </c>
      <c r="J725" s="10">
        <f>IF(AND($F725&gt;J$10,$E725&gt;0),$D725/$E725,IF(J$10=$F725,$D725-SUM($G725:I725),0))</f>
        <v>8862.3535136661212</v>
      </c>
      <c r="K725" s="10">
        <f>IF(AND($F725&gt;K$10,$E725&gt;0),$D725/$E725,IF(K$10=$F725,$D725-SUM($G725:J725),0))</f>
        <v>8862.3535136661212</v>
      </c>
      <c r="L725" s="10">
        <f>IF(AND($F725&gt;L$10,$E725&gt;0),$D725/$E725,IF(L$10=$F725,$D725-SUM($G725:K725),0))</f>
        <v>8862.3535136661212</v>
      </c>
      <c r="M725" s="10">
        <f>IF(AND($F725&gt;M$10,$E725&gt;0),$D725/$E725,IF(M$10=$F725,$D725-SUM($G725:L725),0))</f>
        <v>8862.3535136661212</v>
      </c>
      <c r="N725" s="2"/>
      <c r="O725" s="10">
        <f>I725*PRODUCT($O$17:O$17)</f>
        <v>8942.1146952891158</v>
      </c>
      <c r="P725" s="10">
        <f>J725*PRODUCT($O$17:P$17)</f>
        <v>9022.5937275467168</v>
      </c>
      <c r="Q725" s="10">
        <f>K725*PRODUCT($O$17:Q$17)</f>
        <v>9103.7970710946356</v>
      </c>
      <c r="R725" s="10">
        <f>L725*PRODUCT($O$17:R$17)</f>
        <v>9185.7312447344848</v>
      </c>
      <c r="S725" s="10">
        <f>M725*PRODUCT($O$17:S$17)</f>
        <v>9268.4028259370953</v>
      </c>
      <c r="T725" s="2"/>
      <c r="U725" s="10">
        <f t="shared" si="65"/>
        <v>254850.26881573978</v>
      </c>
      <c r="V725" s="10">
        <f t="shared" si="70"/>
        <v>248121.3275075347</v>
      </c>
      <c r="W725" s="10">
        <f t="shared" si="70"/>
        <v>241250.62238400787</v>
      </c>
      <c r="X725" s="10">
        <f t="shared" si="70"/>
        <v>234236.14674072943</v>
      </c>
      <c r="Y725" s="10">
        <f t="shared" si="70"/>
        <v>227075.86923545887</v>
      </c>
    </row>
    <row r="726" spans="1:25" s="5" customFormat="1" x14ac:dyDescent="0.2">
      <c r="A726" s="2"/>
      <c r="B726" s="30">
        <f>'3) Input geactiveerde inflatie'!B713</f>
        <v>701</v>
      </c>
      <c r="C726" s="30">
        <f>'3) Input geactiveerde inflatie'!D713</f>
        <v>35494.468968542991</v>
      </c>
      <c r="D726" s="10">
        <f t="shared" si="66"/>
        <v>17747.234484271496</v>
      </c>
      <c r="E726" s="40">
        <f>'3) Input geactiveerde inflatie'!E713</f>
        <v>19.5</v>
      </c>
      <c r="F726" s="52">
        <f>'3) Input geactiveerde inflatie'!F713</f>
        <v>2041</v>
      </c>
      <c r="G726" s="2"/>
      <c r="H726" s="54"/>
      <c r="I726" s="10">
        <f>IF(AND($F726&gt;I$10,$E726&gt;0),$D726/$E726,IF(I$10=$F726,$D726-SUM($G726:G726),0))</f>
        <v>910.11458893699978</v>
      </c>
      <c r="J726" s="10">
        <f>IF(AND($F726&gt;J$10,$E726&gt;0),$D726/$E726,IF(J$10=$F726,$D726-SUM($G726:I726),0))</f>
        <v>910.11458893699978</v>
      </c>
      <c r="K726" s="10">
        <f>IF(AND($F726&gt;K$10,$E726&gt;0),$D726/$E726,IF(K$10=$F726,$D726-SUM($G726:J726),0))</f>
        <v>910.11458893699978</v>
      </c>
      <c r="L726" s="10">
        <f>IF(AND($F726&gt;L$10,$E726&gt;0),$D726/$E726,IF(L$10=$F726,$D726-SUM($G726:K726),0))</f>
        <v>910.11458893699978</v>
      </c>
      <c r="M726" s="10">
        <f>IF(AND($F726&gt;M$10,$E726&gt;0),$D726/$E726,IF(M$10=$F726,$D726-SUM($G726:L726),0))</f>
        <v>910.11458893699978</v>
      </c>
      <c r="N726" s="2"/>
      <c r="O726" s="10">
        <f>I726*PRODUCT($O$17:O$17)</f>
        <v>918.30562023743266</v>
      </c>
      <c r="P726" s="10">
        <f>J726*PRODUCT($O$17:P$17)</f>
        <v>926.57037081956946</v>
      </c>
      <c r="Q726" s="10">
        <f>K726*PRODUCT($O$17:Q$17)</f>
        <v>934.90950415694545</v>
      </c>
      <c r="R726" s="10">
        <f>L726*PRODUCT($O$17:R$17)</f>
        <v>943.32368969435777</v>
      </c>
      <c r="S726" s="10">
        <f>M726*PRODUCT($O$17:S$17)</f>
        <v>951.81360290160694</v>
      </c>
      <c r="T726" s="2"/>
      <c r="U726" s="10">
        <f t="shared" si="65"/>
        <v>16988.653974392506</v>
      </c>
      <c r="V726" s="10">
        <f t="shared" si="70"/>
        <v>16214.981489342466</v>
      </c>
      <c r="W726" s="10">
        <f t="shared" si="70"/>
        <v>15426.006818589602</v>
      </c>
      <c r="X726" s="10">
        <f t="shared" si="70"/>
        <v>14621.517190262548</v>
      </c>
      <c r="Y726" s="10">
        <f t="shared" si="70"/>
        <v>13801.297242073302</v>
      </c>
    </row>
    <row r="727" spans="1:25" s="5" customFormat="1" x14ac:dyDescent="0.2">
      <c r="A727" s="2"/>
      <c r="B727" s="30">
        <f>'3) Input geactiveerde inflatie'!B714</f>
        <v>702</v>
      </c>
      <c r="C727" s="30">
        <f>'3) Input geactiveerde inflatie'!D714</f>
        <v>27696.217957568559</v>
      </c>
      <c r="D727" s="10">
        <f t="shared" si="66"/>
        <v>13848.108978784279</v>
      </c>
      <c r="E727" s="40">
        <f>'3) Input geactiveerde inflatie'!E714</f>
        <v>14.5</v>
      </c>
      <c r="F727" s="52">
        <f>'3) Input geactiveerde inflatie'!F714</f>
        <v>2036</v>
      </c>
      <c r="G727" s="2"/>
      <c r="H727" s="54"/>
      <c r="I727" s="10">
        <f>IF(AND($F727&gt;I$10,$E727&gt;0),$D727/$E727,IF(I$10=$F727,$D727-SUM($G727:G727),0))</f>
        <v>955.0419985368469</v>
      </c>
      <c r="J727" s="10">
        <f>IF(AND($F727&gt;J$10,$E727&gt;0),$D727/$E727,IF(J$10=$F727,$D727-SUM($G727:I727),0))</f>
        <v>955.0419985368469</v>
      </c>
      <c r="K727" s="10">
        <f>IF(AND($F727&gt;K$10,$E727&gt;0),$D727/$E727,IF(K$10=$F727,$D727-SUM($G727:J727),0))</f>
        <v>955.0419985368469</v>
      </c>
      <c r="L727" s="10">
        <f>IF(AND($F727&gt;L$10,$E727&gt;0),$D727/$E727,IF(L$10=$F727,$D727-SUM($G727:K727),0))</f>
        <v>955.0419985368469</v>
      </c>
      <c r="M727" s="10">
        <f>IF(AND($F727&gt;M$10,$E727&gt;0),$D727/$E727,IF(M$10=$F727,$D727-SUM($G727:L727),0))</f>
        <v>955.0419985368469</v>
      </c>
      <c r="N727" s="2"/>
      <c r="O727" s="10">
        <f>I727*PRODUCT($O$17:O$17)</f>
        <v>963.63737652367843</v>
      </c>
      <c r="P727" s="10">
        <f>J727*PRODUCT($O$17:P$17)</f>
        <v>972.31011291239145</v>
      </c>
      <c r="Q727" s="10">
        <f>K727*PRODUCT($O$17:Q$17)</f>
        <v>981.06090392860278</v>
      </c>
      <c r="R727" s="10">
        <f>L727*PRODUCT($O$17:R$17)</f>
        <v>989.89045206396008</v>
      </c>
      <c r="S727" s="10">
        <f>M727*PRODUCT($O$17:S$17)</f>
        <v>998.7994661325356</v>
      </c>
      <c r="T727" s="2"/>
      <c r="U727" s="10">
        <f t="shared" si="65"/>
        <v>13009.104583069658</v>
      </c>
      <c r="V727" s="10">
        <f t="shared" si="70"/>
        <v>12153.876411404892</v>
      </c>
      <c r="W727" s="10">
        <f t="shared" si="70"/>
        <v>11282.200395178932</v>
      </c>
      <c r="X727" s="10">
        <f t="shared" si="70"/>
        <v>10393.84974667158</v>
      </c>
      <c r="Y727" s="10">
        <f t="shared" si="70"/>
        <v>9488.5949282590882</v>
      </c>
    </row>
    <row r="728" spans="1:25" s="5" customFormat="1" x14ac:dyDescent="0.2">
      <c r="A728" s="2"/>
      <c r="B728" s="30">
        <f>'3) Input geactiveerde inflatie'!B715</f>
        <v>703</v>
      </c>
      <c r="C728" s="30">
        <f>'3) Input geactiveerde inflatie'!D715</f>
        <v>8.9678812877231276E-11</v>
      </c>
      <c r="D728" s="10">
        <f t="shared" si="66"/>
        <v>4.4839406438615638E-11</v>
      </c>
      <c r="E728" s="40">
        <f>'3) Input geactiveerde inflatie'!E715</f>
        <v>0</v>
      </c>
      <c r="F728" s="52">
        <f>'3) Input geactiveerde inflatie'!F715</f>
        <v>2016</v>
      </c>
      <c r="G728" s="2"/>
      <c r="H728" s="54"/>
      <c r="I728" s="10">
        <f>IF(AND($F728&gt;I$10,$E728&gt;0),$D728/$E728,IF(I$10=$F728,$D728-SUM($G728:G728),0))</f>
        <v>0</v>
      </c>
      <c r="J728" s="10">
        <f>IF(AND($F728&gt;J$10,$E728&gt;0),$D728/$E728,IF(J$10=$F728,$D728-SUM($G728:I728),0))</f>
        <v>0</v>
      </c>
      <c r="K728" s="10">
        <f>IF(AND($F728&gt;K$10,$E728&gt;0),$D728/$E728,IF(K$10=$F728,$D728-SUM($G728:J728),0))</f>
        <v>0</v>
      </c>
      <c r="L728" s="10">
        <f>IF(AND($F728&gt;L$10,$E728&gt;0),$D728/$E728,IF(L$10=$F728,$D728-SUM($G728:K728),0))</f>
        <v>0</v>
      </c>
      <c r="M728" s="10">
        <f>IF(AND($F728&gt;M$10,$E728&gt;0),$D728/$E728,IF(M$10=$F728,$D728-SUM($G728:L728),0))</f>
        <v>0</v>
      </c>
      <c r="N728" s="2"/>
      <c r="O728" s="10">
        <f>I728*PRODUCT($O$17:O$17)</f>
        <v>0</v>
      </c>
      <c r="P728" s="10">
        <f>J728*PRODUCT($O$17:P$17)</f>
        <v>0</v>
      </c>
      <c r="Q728" s="10">
        <f>K728*PRODUCT($O$17:Q$17)</f>
        <v>0</v>
      </c>
      <c r="R728" s="10">
        <f>L728*PRODUCT($O$17:R$17)</f>
        <v>0</v>
      </c>
      <c r="S728" s="10">
        <f>M728*PRODUCT($O$17:S$17)</f>
        <v>0</v>
      </c>
      <c r="T728" s="2"/>
      <c r="U728" s="10">
        <f t="shared" si="65"/>
        <v>4.5242961096563172E-11</v>
      </c>
      <c r="V728" s="10">
        <f t="shared" si="70"/>
        <v>4.5650147746432236E-11</v>
      </c>
      <c r="W728" s="10">
        <f t="shared" si="70"/>
        <v>4.606099907615012E-11</v>
      </c>
      <c r="X728" s="10">
        <f t="shared" si="70"/>
        <v>4.6475548067835466E-11</v>
      </c>
      <c r="Y728" s="10">
        <f t="shared" si="70"/>
        <v>4.6893828000445978E-11</v>
      </c>
    </row>
    <row r="729" spans="1:25" s="5" customFormat="1" x14ac:dyDescent="0.2">
      <c r="A729" s="2"/>
      <c r="B729" s="30">
        <f>'3) Input geactiveerde inflatie'!B716</f>
        <v>704</v>
      </c>
      <c r="C729" s="30">
        <f>'3) Input geactiveerde inflatie'!D716</f>
        <v>12732.393292954672</v>
      </c>
      <c r="D729" s="10">
        <f t="shared" si="66"/>
        <v>6366.1966464773359</v>
      </c>
      <c r="E729" s="40">
        <f>'3) Input geactiveerde inflatie'!E716</f>
        <v>0</v>
      </c>
      <c r="F729" s="52">
        <f>'3) Input geactiveerde inflatie'!F716</f>
        <v>2011</v>
      </c>
      <c r="G729" s="2"/>
      <c r="H729" s="54"/>
      <c r="I729" s="10">
        <f>IF(AND($F729&gt;I$10,$E729&gt;0),$D729/$E729,IF(I$10=$F729,$D729-SUM($G729:G729),0))</f>
        <v>0</v>
      </c>
      <c r="J729" s="10">
        <f>IF(AND($F729&gt;J$10,$E729&gt;0),$D729/$E729,IF(J$10=$F729,$D729-SUM($G729:I729),0))</f>
        <v>0</v>
      </c>
      <c r="K729" s="10">
        <f>IF(AND($F729&gt;K$10,$E729&gt;0),$D729/$E729,IF(K$10=$F729,$D729-SUM($G729:J729),0))</f>
        <v>0</v>
      </c>
      <c r="L729" s="10">
        <f>IF(AND($F729&gt;L$10,$E729&gt;0),$D729/$E729,IF(L$10=$F729,$D729-SUM($G729:K729),0))</f>
        <v>0</v>
      </c>
      <c r="M729" s="10">
        <f>IF(AND($F729&gt;M$10,$E729&gt;0),$D729/$E729,IF(M$10=$F729,$D729-SUM($G729:L729),0))</f>
        <v>0</v>
      </c>
      <c r="N729" s="2"/>
      <c r="O729" s="10">
        <f>I729*PRODUCT($O$17:O$17)</f>
        <v>0</v>
      </c>
      <c r="P729" s="10">
        <f>J729*PRODUCT($O$17:P$17)</f>
        <v>0</v>
      </c>
      <c r="Q729" s="10">
        <f>K729*PRODUCT($O$17:Q$17)</f>
        <v>0</v>
      </c>
      <c r="R729" s="10">
        <f>L729*PRODUCT($O$17:R$17)</f>
        <v>0</v>
      </c>
      <c r="S729" s="10">
        <f>M729*PRODUCT($O$17:S$17)</f>
        <v>0</v>
      </c>
      <c r="T729" s="2"/>
      <c r="U729" s="10">
        <f t="shared" si="65"/>
        <v>6423.4924162956313</v>
      </c>
      <c r="V729" s="10">
        <f t="shared" si="70"/>
        <v>6481.3038480422911</v>
      </c>
      <c r="W729" s="10">
        <f t="shared" si="70"/>
        <v>6539.6355826746712</v>
      </c>
      <c r="X729" s="10">
        <f t="shared" si="70"/>
        <v>6598.492302918743</v>
      </c>
      <c r="Y729" s="10">
        <f t="shared" si="70"/>
        <v>6657.8787336450114</v>
      </c>
    </row>
    <row r="730" spans="1:25" s="5" customFormat="1" x14ac:dyDescent="0.2">
      <c r="A730" s="2"/>
      <c r="B730" s="30">
        <f>'3) Input geactiveerde inflatie'!B717</f>
        <v>705</v>
      </c>
      <c r="C730" s="30">
        <f>'3) Input geactiveerde inflatie'!D717</f>
        <v>1274892.1611455586</v>
      </c>
      <c r="D730" s="10">
        <f t="shared" si="66"/>
        <v>637446.08057277929</v>
      </c>
      <c r="E730" s="40">
        <f>'3) Input geactiveerde inflatie'!E717</f>
        <v>40.5</v>
      </c>
      <c r="F730" s="52">
        <f>'3) Input geactiveerde inflatie'!F717</f>
        <v>2062</v>
      </c>
      <c r="G730" s="2"/>
      <c r="H730" s="54"/>
      <c r="I730" s="10">
        <f>IF(AND($F730&gt;I$10,$E730&gt;0),$D730/$E730,IF(I$10=$F730,$D730-SUM($G730:G730),0))</f>
        <v>15739.409396858748</v>
      </c>
      <c r="J730" s="10">
        <f>IF(AND($F730&gt;J$10,$E730&gt;0),$D730/$E730,IF(J$10=$F730,$D730-SUM($G730:I730),0))</f>
        <v>15739.409396858748</v>
      </c>
      <c r="K730" s="10">
        <f>IF(AND($F730&gt;K$10,$E730&gt;0),$D730/$E730,IF(K$10=$F730,$D730-SUM($G730:J730),0))</f>
        <v>15739.409396858748</v>
      </c>
      <c r="L730" s="10">
        <f>IF(AND($F730&gt;L$10,$E730&gt;0),$D730/$E730,IF(L$10=$F730,$D730-SUM($G730:K730),0))</f>
        <v>15739.409396858748</v>
      </c>
      <c r="M730" s="10">
        <f>IF(AND($F730&gt;M$10,$E730&gt;0),$D730/$E730,IF(M$10=$F730,$D730-SUM($G730:L730),0))</f>
        <v>15739.409396858748</v>
      </c>
      <c r="N730" s="2"/>
      <c r="O730" s="10">
        <f>I730*PRODUCT($O$17:O$17)</f>
        <v>15881.064081430475</v>
      </c>
      <c r="P730" s="10">
        <f>J730*PRODUCT($O$17:P$17)</f>
        <v>16023.993658163346</v>
      </c>
      <c r="Q730" s="10">
        <f>K730*PRODUCT($O$17:Q$17)</f>
        <v>16168.209601086815</v>
      </c>
      <c r="R730" s="10">
        <f>L730*PRODUCT($O$17:R$17)</f>
        <v>16313.723487496594</v>
      </c>
      <c r="S730" s="10">
        <f>M730*PRODUCT($O$17:S$17)</f>
        <v>16460.546998884063</v>
      </c>
      <c r="T730" s="2"/>
      <c r="U730" s="10">
        <f t="shared" ref="U730:U793" si="71">D730*O$17-O730</f>
        <v>627302.03121650382</v>
      </c>
      <c r="V730" s="10">
        <f t="shared" si="70"/>
        <v>616923.75583928893</v>
      </c>
      <c r="W730" s="10">
        <f t="shared" si="70"/>
        <v>606307.86004075571</v>
      </c>
      <c r="X730" s="10">
        <f t="shared" si="70"/>
        <v>595450.90729362587</v>
      </c>
      <c r="Y730" s="10">
        <f t="shared" si="70"/>
        <v>584349.41846038436</v>
      </c>
    </row>
    <row r="731" spans="1:25" s="5" customFormat="1" x14ac:dyDescent="0.2">
      <c r="A731" s="2"/>
      <c r="B731" s="30">
        <f>'3) Input geactiveerde inflatie'!B718</f>
        <v>706</v>
      </c>
      <c r="C731" s="30">
        <f>'3) Input geactiveerde inflatie'!D718</f>
        <v>1130106.0375986183</v>
      </c>
      <c r="D731" s="10">
        <f t="shared" ref="D731:D794" si="72">C731*$F$20</f>
        <v>565053.01879930915</v>
      </c>
      <c r="E731" s="40">
        <f>'3) Input geactiveerde inflatie'!E718</f>
        <v>30.5</v>
      </c>
      <c r="F731" s="52">
        <f>'3) Input geactiveerde inflatie'!F718</f>
        <v>2052</v>
      </c>
      <c r="G731" s="2"/>
      <c r="H731" s="54"/>
      <c r="I731" s="10">
        <f>IF(AND($F731&gt;I$10,$E731&gt;0),$D731/$E731,IF(I$10=$F731,$D731-SUM($G731:G731),0))</f>
        <v>18526.32848522325</v>
      </c>
      <c r="J731" s="10">
        <f>IF(AND($F731&gt;J$10,$E731&gt;0),$D731/$E731,IF(J$10=$F731,$D731-SUM($G731:I731),0))</f>
        <v>18526.32848522325</v>
      </c>
      <c r="K731" s="10">
        <f>IF(AND($F731&gt;K$10,$E731&gt;0),$D731/$E731,IF(K$10=$F731,$D731-SUM($G731:J731),0))</f>
        <v>18526.32848522325</v>
      </c>
      <c r="L731" s="10">
        <f>IF(AND($F731&gt;L$10,$E731&gt;0),$D731/$E731,IF(L$10=$F731,$D731-SUM($G731:K731),0))</f>
        <v>18526.32848522325</v>
      </c>
      <c r="M731" s="10">
        <f>IF(AND($F731&gt;M$10,$E731&gt;0),$D731/$E731,IF(M$10=$F731,$D731-SUM($G731:L731),0))</f>
        <v>18526.32848522325</v>
      </c>
      <c r="N731" s="2"/>
      <c r="O731" s="10">
        <f>I731*PRODUCT($O$17:O$17)</f>
        <v>18693.065441590257</v>
      </c>
      <c r="P731" s="10">
        <f>J731*PRODUCT($O$17:P$17)</f>
        <v>18861.303030564566</v>
      </c>
      <c r="Q731" s="10">
        <f>K731*PRODUCT($O$17:Q$17)</f>
        <v>19031.054757839647</v>
      </c>
      <c r="R731" s="10">
        <f>L731*PRODUCT($O$17:R$17)</f>
        <v>19202.334250660198</v>
      </c>
      <c r="S731" s="10">
        <f>M731*PRODUCT($O$17:S$17)</f>
        <v>19375.15525891614</v>
      </c>
      <c r="T731" s="2"/>
      <c r="U731" s="10">
        <f t="shared" si="71"/>
        <v>551445.43052691256</v>
      </c>
      <c r="V731" s="10">
        <f t="shared" ref="V731:Y746" si="73">U731*P$17-P731</f>
        <v>537547.13637109019</v>
      </c>
      <c r="W731" s="10">
        <f t="shared" si="73"/>
        <v>523354.00584059034</v>
      </c>
      <c r="X731" s="10">
        <f t="shared" si="73"/>
        <v>508861.85764249536</v>
      </c>
      <c r="Y731" s="10">
        <f t="shared" si="73"/>
        <v>494066.45910236164</v>
      </c>
    </row>
    <row r="732" spans="1:25" s="5" customFormat="1" x14ac:dyDescent="0.2">
      <c r="A732" s="2"/>
      <c r="B732" s="30">
        <f>'3) Input geactiveerde inflatie'!B719</f>
        <v>707</v>
      </c>
      <c r="C732" s="30">
        <f>'3) Input geactiveerde inflatie'!D719</f>
        <v>66283.470914343838</v>
      </c>
      <c r="D732" s="10">
        <f t="shared" si="72"/>
        <v>33141.735457171919</v>
      </c>
      <c r="E732" s="40">
        <f>'3) Input geactiveerde inflatie'!E719</f>
        <v>20.5</v>
      </c>
      <c r="F732" s="52">
        <f>'3) Input geactiveerde inflatie'!F719</f>
        <v>2042</v>
      </c>
      <c r="G732" s="2"/>
      <c r="H732" s="54"/>
      <c r="I732" s="10">
        <f>IF(AND($F732&gt;I$10,$E732&gt;0),$D732/$E732,IF(I$10=$F732,$D732-SUM($G732:G732),0))</f>
        <v>1616.6700223010691</v>
      </c>
      <c r="J732" s="10">
        <f>IF(AND($F732&gt;J$10,$E732&gt;0),$D732/$E732,IF(J$10=$F732,$D732-SUM($G732:I732),0))</f>
        <v>1616.6700223010691</v>
      </c>
      <c r="K732" s="10">
        <f>IF(AND($F732&gt;K$10,$E732&gt;0),$D732/$E732,IF(K$10=$F732,$D732-SUM($G732:J732),0))</f>
        <v>1616.6700223010691</v>
      </c>
      <c r="L732" s="10">
        <f>IF(AND($F732&gt;L$10,$E732&gt;0),$D732/$E732,IF(L$10=$F732,$D732-SUM($G732:K732),0))</f>
        <v>1616.6700223010691</v>
      </c>
      <c r="M732" s="10">
        <f>IF(AND($F732&gt;M$10,$E732&gt;0),$D732/$E732,IF(M$10=$F732,$D732-SUM($G732:L732),0))</f>
        <v>1616.6700223010691</v>
      </c>
      <c r="N732" s="2"/>
      <c r="O732" s="10">
        <f>I732*PRODUCT($O$17:O$17)</f>
        <v>1631.2200525017786</v>
      </c>
      <c r="P732" s="10">
        <f>J732*PRODUCT($O$17:P$17)</f>
        <v>1645.9010329742944</v>
      </c>
      <c r="Q732" s="10">
        <f>K732*PRODUCT($O$17:Q$17)</f>
        <v>1660.7141422710629</v>
      </c>
      <c r="R732" s="10">
        <f>L732*PRODUCT($O$17:R$17)</f>
        <v>1675.660569551502</v>
      </c>
      <c r="S732" s="10">
        <f>M732*PRODUCT($O$17:S$17)</f>
        <v>1690.7415146774656</v>
      </c>
      <c r="T732" s="2"/>
      <c r="U732" s="10">
        <f t="shared" si="71"/>
        <v>31808.791023784685</v>
      </c>
      <c r="V732" s="10">
        <f t="shared" si="73"/>
        <v>30449.169110024446</v>
      </c>
      <c r="W732" s="10">
        <f t="shared" si="73"/>
        <v>29062.4974897436</v>
      </c>
      <c r="X732" s="10">
        <f t="shared" si="73"/>
        <v>27648.399397599787</v>
      </c>
      <c r="Y732" s="10">
        <f t="shared" si="73"/>
        <v>26206.493477500717</v>
      </c>
    </row>
    <row r="733" spans="1:25" s="5" customFormat="1" x14ac:dyDescent="0.2">
      <c r="A733" s="2"/>
      <c r="B733" s="30">
        <f>'3) Input geactiveerde inflatie'!B720</f>
        <v>708</v>
      </c>
      <c r="C733" s="30">
        <f>'3) Input geactiveerde inflatie'!D720</f>
        <v>-1.8153649724973365E-10</v>
      </c>
      <c r="D733" s="10">
        <f t="shared" si="72"/>
        <v>-9.0768248624866824E-11</v>
      </c>
      <c r="E733" s="40">
        <f>'3) Input geactiveerde inflatie'!E720</f>
        <v>0</v>
      </c>
      <c r="F733" s="52">
        <f>'3) Input geactiveerde inflatie'!F720</f>
        <v>2017</v>
      </c>
      <c r="G733" s="2"/>
      <c r="H733" s="54"/>
      <c r="I733" s="10">
        <f>IF(AND($F733&gt;I$10,$E733&gt;0),$D733/$E733,IF(I$10=$F733,$D733-SUM($G733:G733),0))</f>
        <v>0</v>
      </c>
      <c r="J733" s="10">
        <f>IF(AND($F733&gt;J$10,$E733&gt;0),$D733/$E733,IF(J$10=$F733,$D733-SUM($G733:I733),0))</f>
        <v>0</v>
      </c>
      <c r="K733" s="10">
        <f>IF(AND($F733&gt;K$10,$E733&gt;0),$D733/$E733,IF(K$10=$F733,$D733-SUM($G733:J733),0))</f>
        <v>0</v>
      </c>
      <c r="L733" s="10">
        <f>IF(AND($F733&gt;L$10,$E733&gt;0),$D733/$E733,IF(L$10=$F733,$D733-SUM($G733:K733),0))</f>
        <v>0</v>
      </c>
      <c r="M733" s="10">
        <f>IF(AND($F733&gt;M$10,$E733&gt;0),$D733/$E733,IF(M$10=$F733,$D733-SUM($G733:L733),0))</f>
        <v>0</v>
      </c>
      <c r="N733" s="2"/>
      <c r="O733" s="10">
        <f>I733*PRODUCT($O$17:O$17)</f>
        <v>0</v>
      </c>
      <c r="P733" s="10">
        <f>J733*PRODUCT($O$17:P$17)</f>
        <v>0</v>
      </c>
      <c r="Q733" s="10">
        <f>K733*PRODUCT($O$17:Q$17)</f>
        <v>0</v>
      </c>
      <c r="R733" s="10">
        <f>L733*PRODUCT($O$17:R$17)</f>
        <v>0</v>
      </c>
      <c r="S733" s="10">
        <f>M733*PRODUCT($O$17:S$17)</f>
        <v>0</v>
      </c>
      <c r="T733" s="2"/>
      <c r="U733" s="10">
        <f t="shared" si="71"/>
        <v>-9.1585162862490616E-11</v>
      </c>
      <c r="V733" s="10">
        <f t="shared" si="73"/>
        <v>-9.2409429328253023E-11</v>
      </c>
      <c r="W733" s="10">
        <f t="shared" si="73"/>
        <v>-9.3241114192207296E-11</v>
      </c>
      <c r="X733" s="10">
        <f t="shared" si="73"/>
        <v>-9.4080284219937149E-11</v>
      </c>
      <c r="Y733" s="10">
        <f t="shared" si="73"/>
        <v>-9.4927006777916571E-11</v>
      </c>
    </row>
    <row r="734" spans="1:25" s="5" customFormat="1" x14ac:dyDescent="0.2">
      <c r="A734" s="2"/>
      <c r="B734" s="30">
        <f>'3) Input geactiveerde inflatie'!B721</f>
        <v>709</v>
      </c>
      <c r="C734" s="30">
        <f>'3) Input geactiveerde inflatie'!D721</f>
        <v>939.26521162155132</v>
      </c>
      <c r="D734" s="10">
        <f t="shared" si="72"/>
        <v>469.63260581077566</v>
      </c>
      <c r="E734" s="40">
        <f>'3) Input geactiveerde inflatie'!E721</f>
        <v>0</v>
      </c>
      <c r="F734" s="52">
        <f>'3) Input geactiveerde inflatie'!F721</f>
        <v>2012</v>
      </c>
      <c r="G734" s="2"/>
      <c r="H734" s="54"/>
      <c r="I734" s="10">
        <f>IF(AND($F734&gt;I$10,$E734&gt;0),$D734/$E734,IF(I$10=$F734,$D734-SUM($G734:G734),0))</f>
        <v>0</v>
      </c>
      <c r="J734" s="10">
        <f>IF(AND($F734&gt;J$10,$E734&gt;0),$D734/$E734,IF(J$10=$F734,$D734-SUM($G734:I734),0))</f>
        <v>0</v>
      </c>
      <c r="K734" s="10">
        <f>IF(AND($F734&gt;K$10,$E734&gt;0),$D734/$E734,IF(K$10=$F734,$D734-SUM($G734:J734),0))</f>
        <v>0</v>
      </c>
      <c r="L734" s="10">
        <f>IF(AND($F734&gt;L$10,$E734&gt;0),$D734/$E734,IF(L$10=$F734,$D734-SUM($G734:K734),0))</f>
        <v>0</v>
      </c>
      <c r="M734" s="10">
        <f>IF(AND($F734&gt;M$10,$E734&gt;0),$D734/$E734,IF(M$10=$F734,$D734-SUM($G734:L734),0))</f>
        <v>0</v>
      </c>
      <c r="N734" s="2"/>
      <c r="O734" s="10">
        <f>I734*PRODUCT($O$17:O$17)</f>
        <v>0</v>
      </c>
      <c r="P734" s="10">
        <f>J734*PRODUCT($O$17:P$17)</f>
        <v>0</v>
      </c>
      <c r="Q734" s="10">
        <f>K734*PRODUCT($O$17:Q$17)</f>
        <v>0</v>
      </c>
      <c r="R734" s="10">
        <f>L734*PRODUCT($O$17:R$17)</f>
        <v>0</v>
      </c>
      <c r="S734" s="10">
        <f>M734*PRODUCT($O$17:S$17)</f>
        <v>0</v>
      </c>
      <c r="T734" s="2"/>
      <c r="U734" s="10">
        <f t="shared" si="71"/>
        <v>473.85929926307261</v>
      </c>
      <c r="V734" s="10">
        <f t="shared" si="73"/>
        <v>478.1240329564402</v>
      </c>
      <c r="W734" s="10">
        <f t="shared" si="73"/>
        <v>482.42714925304813</v>
      </c>
      <c r="X734" s="10">
        <f t="shared" si="73"/>
        <v>486.76899359632552</v>
      </c>
      <c r="Y734" s="10">
        <f t="shared" si="73"/>
        <v>491.14991453869237</v>
      </c>
    </row>
    <row r="735" spans="1:25" s="5" customFormat="1" x14ac:dyDescent="0.2">
      <c r="A735" s="2"/>
      <c r="B735" s="30">
        <f>'3) Input geactiveerde inflatie'!B722</f>
        <v>710</v>
      </c>
      <c r="C735" s="30">
        <f>'3) Input geactiveerde inflatie'!D722</f>
        <v>797815.6924016783</v>
      </c>
      <c r="D735" s="10">
        <f t="shared" si="72"/>
        <v>398907.84620083915</v>
      </c>
      <c r="E735" s="40">
        <f>'3) Input geactiveerde inflatie'!E722</f>
        <v>41.5</v>
      </c>
      <c r="F735" s="52">
        <f>'3) Input geactiveerde inflatie'!F722</f>
        <v>2063</v>
      </c>
      <c r="G735" s="2"/>
      <c r="H735" s="54"/>
      <c r="I735" s="10">
        <f>IF(AND($F735&gt;I$10,$E735&gt;0),$D735/$E735,IF(I$10=$F735,$D735-SUM($G735:G735),0))</f>
        <v>9612.237257851546</v>
      </c>
      <c r="J735" s="10">
        <f>IF(AND($F735&gt;J$10,$E735&gt;0),$D735/$E735,IF(J$10=$F735,$D735-SUM($G735:I735),0))</f>
        <v>9612.237257851546</v>
      </c>
      <c r="K735" s="10">
        <f>IF(AND($F735&gt;K$10,$E735&gt;0),$D735/$E735,IF(K$10=$F735,$D735-SUM($G735:J735),0))</f>
        <v>9612.237257851546</v>
      </c>
      <c r="L735" s="10">
        <f>IF(AND($F735&gt;L$10,$E735&gt;0),$D735/$E735,IF(L$10=$F735,$D735-SUM($G735:K735),0))</f>
        <v>9612.237257851546</v>
      </c>
      <c r="M735" s="10">
        <f>IF(AND($F735&gt;M$10,$E735&gt;0),$D735/$E735,IF(M$10=$F735,$D735-SUM($G735:L735),0))</f>
        <v>9612.237257851546</v>
      </c>
      <c r="N735" s="2"/>
      <c r="O735" s="10">
        <f>I735*PRODUCT($O$17:O$17)</f>
        <v>9698.7473931722088</v>
      </c>
      <c r="P735" s="10">
        <f>J735*PRODUCT($O$17:P$17)</f>
        <v>9786.0361197107577</v>
      </c>
      <c r="Q735" s="10">
        <f>K735*PRODUCT($O$17:Q$17)</f>
        <v>9874.1104447881535</v>
      </c>
      <c r="R735" s="10">
        <f>L735*PRODUCT($O$17:R$17)</f>
        <v>9962.9774387912439</v>
      </c>
      <c r="S735" s="10">
        <f>M735*PRODUCT($O$17:S$17)</f>
        <v>10052.644235740365</v>
      </c>
      <c r="T735" s="2"/>
      <c r="U735" s="10">
        <f t="shared" si="71"/>
        <v>392799.26942347444</v>
      </c>
      <c r="V735" s="10">
        <f t="shared" si="73"/>
        <v>386548.42672857491</v>
      </c>
      <c r="W735" s="10">
        <f t="shared" si="73"/>
        <v>380153.25212434388</v>
      </c>
      <c r="X735" s="10">
        <f t="shared" si="73"/>
        <v>373611.6539546717</v>
      </c>
      <c r="Y735" s="10">
        <f t="shared" si="73"/>
        <v>366921.51460452337</v>
      </c>
    </row>
    <row r="736" spans="1:25" s="5" customFormat="1" x14ac:dyDescent="0.2">
      <c r="A736" s="2"/>
      <c r="B736" s="30">
        <f>'3) Input geactiveerde inflatie'!B723</f>
        <v>711</v>
      </c>
      <c r="C736" s="30">
        <f>'3) Input geactiveerde inflatie'!D723</f>
        <v>74516.654310084763</v>
      </c>
      <c r="D736" s="10">
        <f t="shared" si="72"/>
        <v>37258.327155042381</v>
      </c>
      <c r="E736" s="40">
        <f>'3) Input geactiveerde inflatie'!E723</f>
        <v>31.5</v>
      </c>
      <c r="F736" s="52">
        <f>'3) Input geactiveerde inflatie'!F723</f>
        <v>2053</v>
      </c>
      <c r="G736" s="2"/>
      <c r="H736" s="54"/>
      <c r="I736" s="10">
        <f>IF(AND($F736&gt;I$10,$E736&gt;0),$D736/$E736,IF(I$10=$F736,$D736-SUM($G736:G736),0))</f>
        <v>1182.804036668012</v>
      </c>
      <c r="J736" s="10">
        <f>IF(AND($F736&gt;J$10,$E736&gt;0),$D736/$E736,IF(J$10=$F736,$D736-SUM($G736:I736),0))</f>
        <v>1182.804036668012</v>
      </c>
      <c r="K736" s="10">
        <f>IF(AND($F736&gt;K$10,$E736&gt;0),$D736/$E736,IF(K$10=$F736,$D736-SUM($G736:J736),0))</f>
        <v>1182.804036668012</v>
      </c>
      <c r="L736" s="10">
        <f>IF(AND($F736&gt;L$10,$E736&gt;0),$D736/$E736,IF(L$10=$F736,$D736-SUM($G736:K736),0))</f>
        <v>1182.804036668012</v>
      </c>
      <c r="M736" s="10">
        <f>IF(AND($F736&gt;M$10,$E736&gt;0),$D736/$E736,IF(M$10=$F736,$D736-SUM($G736:L736),0))</f>
        <v>1182.804036668012</v>
      </c>
      <c r="N736" s="2"/>
      <c r="O736" s="10">
        <f>I736*PRODUCT($O$17:O$17)</f>
        <v>1193.4492729980241</v>
      </c>
      <c r="P736" s="10">
        <f>J736*PRODUCT($O$17:P$17)</f>
        <v>1204.190316455006</v>
      </c>
      <c r="Q736" s="10">
        <f>K736*PRODUCT($O$17:Q$17)</f>
        <v>1215.028029303101</v>
      </c>
      <c r="R736" s="10">
        <f>L736*PRODUCT($O$17:R$17)</f>
        <v>1225.9632815668288</v>
      </c>
      <c r="S736" s="10">
        <f>M736*PRODUCT($O$17:S$17)</f>
        <v>1236.9969511009301</v>
      </c>
      <c r="T736" s="2"/>
      <c r="U736" s="10">
        <f t="shared" si="71"/>
        <v>36400.20282643973</v>
      </c>
      <c r="V736" s="10">
        <f t="shared" si="73"/>
        <v>35523.614335422673</v>
      </c>
      <c r="W736" s="10">
        <f t="shared" si="73"/>
        <v>34628.298835138368</v>
      </c>
      <c r="X736" s="10">
        <f t="shared" si="73"/>
        <v>33713.990243087777</v>
      </c>
      <c r="Y736" s="10">
        <f t="shared" si="73"/>
        <v>32780.419204174628</v>
      </c>
    </row>
    <row r="737" spans="1:25" s="5" customFormat="1" x14ac:dyDescent="0.2">
      <c r="A737" s="2"/>
      <c r="B737" s="30">
        <f>'3) Input geactiveerde inflatie'!B724</f>
        <v>712</v>
      </c>
      <c r="C737" s="30">
        <f>'3) Input geactiveerde inflatie'!D724</f>
        <v>31157.854975240276</v>
      </c>
      <c r="D737" s="10">
        <f t="shared" si="72"/>
        <v>15578.927487620138</v>
      </c>
      <c r="E737" s="40">
        <f>'3) Input geactiveerde inflatie'!E724</f>
        <v>21.5</v>
      </c>
      <c r="F737" s="52">
        <f>'3) Input geactiveerde inflatie'!F724</f>
        <v>2043</v>
      </c>
      <c r="G737" s="2"/>
      <c r="H737" s="54"/>
      <c r="I737" s="10">
        <f>IF(AND($F737&gt;I$10,$E737&gt;0),$D737/$E737,IF(I$10=$F737,$D737-SUM($G737:G737),0))</f>
        <v>724.60127849395985</v>
      </c>
      <c r="J737" s="10">
        <f>IF(AND($F737&gt;J$10,$E737&gt;0),$D737/$E737,IF(J$10=$F737,$D737-SUM($G737:I737),0))</f>
        <v>724.60127849395985</v>
      </c>
      <c r="K737" s="10">
        <f>IF(AND($F737&gt;K$10,$E737&gt;0),$D737/$E737,IF(K$10=$F737,$D737-SUM($G737:J737),0))</f>
        <v>724.60127849395985</v>
      </c>
      <c r="L737" s="10">
        <f>IF(AND($F737&gt;L$10,$E737&gt;0),$D737/$E737,IF(L$10=$F737,$D737-SUM($G737:K737),0))</f>
        <v>724.60127849395985</v>
      </c>
      <c r="M737" s="10">
        <f>IF(AND($F737&gt;M$10,$E737&gt;0),$D737/$E737,IF(M$10=$F737,$D737-SUM($G737:L737),0))</f>
        <v>724.60127849395985</v>
      </c>
      <c r="N737" s="2"/>
      <c r="O737" s="10">
        <f>I737*PRODUCT($O$17:O$17)</f>
        <v>731.12269000040544</v>
      </c>
      <c r="P737" s="10">
        <f>J737*PRODUCT($O$17:P$17)</f>
        <v>737.70279421040902</v>
      </c>
      <c r="Q737" s="10">
        <f>K737*PRODUCT($O$17:Q$17)</f>
        <v>744.34211935830251</v>
      </c>
      <c r="R737" s="10">
        <f>L737*PRODUCT($O$17:R$17)</f>
        <v>751.04119843252715</v>
      </c>
      <c r="S737" s="10">
        <f>M737*PRODUCT($O$17:S$17)</f>
        <v>757.80056921841981</v>
      </c>
      <c r="T737" s="2"/>
      <c r="U737" s="10">
        <f t="shared" si="71"/>
        <v>14988.015145008312</v>
      </c>
      <c r="V737" s="10">
        <f t="shared" si="73"/>
        <v>14385.204487102978</v>
      </c>
      <c r="W737" s="10">
        <f t="shared" si="73"/>
        <v>13770.329208128602</v>
      </c>
      <c r="X737" s="10">
        <f t="shared" si="73"/>
        <v>13143.22097256923</v>
      </c>
      <c r="Y737" s="10">
        <f t="shared" si="73"/>
        <v>12503.709392103932</v>
      </c>
    </row>
    <row r="738" spans="1:25" s="5" customFormat="1" x14ac:dyDescent="0.2">
      <c r="A738" s="2"/>
      <c r="B738" s="30">
        <f>'3) Input geactiveerde inflatie'!B725</f>
        <v>713</v>
      </c>
      <c r="C738" s="30">
        <f>'3) Input geactiveerde inflatie'!D725</f>
        <v>54330.074949210568</v>
      </c>
      <c r="D738" s="10">
        <f t="shared" si="72"/>
        <v>27165.037474605284</v>
      </c>
      <c r="E738" s="40">
        <f>'3) Input geactiveerde inflatie'!E725</f>
        <v>16.5</v>
      </c>
      <c r="F738" s="52">
        <f>'3) Input geactiveerde inflatie'!F725</f>
        <v>2038</v>
      </c>
      <c r="G738" s="2"/>
      <c r="H738" s="54"/>
      <c r="I738" s="10">
        <f>IF(AND($F738&gt;I$10,$E738&gt;0),$D738/$E738,IF(I$10=$F738,$D738-SUM($G738:G738),0))</f>
        <v>1646.3659075518353</v>
      </c>
      <c r="J738" s="10">
        <f>IF(AND($F738&gt;J$10,$E738&gt;0),$D738/$E738,IF(J$10=$F738,$D738-SUM($G738:I738),0))</f>
        <v>1646.3659075518353</v>
      </c>
      <c r="K738" s="10">
        <f>IF(AND($F738&gt;K$10,$E738&gt;0),$D738/$E738,IF(K$10=$F738,$D738-SUM($G738:J738),0))</f>
        <v>1646.3659075518353</v>
      </c>
      <c r="L738" s="10">
        <f>IF(AND($F738&gt;L$10,$E738&gt;0),$D738/$E738,IF(L$10=$F738,$D738-SUM($G738:K738),0))</f>
        <v>1646.3659075518353</v>
      </c>
      <c r="M738" s="10">
        <f>IF(AND($F738&gt;M$10,$E738&gt;0),$D738/$E738,IF(M$10=$F738,$D738-SUM($G738:L738),0))</f>
        <v>1646.3659075518353</v>
      </c>
      <c r="N738" s="2"/>
      <c r="O738" s="10">
        <f>I738*PRODUCT($O$17:O$17)</f>
        <v>1661.1832007198018</v>
      </c>
      <c r="P738" s="10">
        <f>J738*PRODUCT($O$17:P$17)</f>
        <v>1676.1338495262796</v>
      </c>
      <c r="Q738" s="10">
        <f>K738*PRODUCT($O$17:Q$17)</f>
        <v>1691.2190541720158</v>
      </c>
      <c r="R738" s="10">
        <f>L738*PRODUCT($O$17:R$17)</f>
        <v>1706.4400256595638</v>
      </c>
      <c r="S738" s="10">
        <f>M738*PRODUCT($O$17:S$17)</f>
        <v>1721.7979858904998</v>
      </c>
      <c r="T738" s="2"/>
      <c r="U738" s="10">
        <f t="shared" si="71"/>
        <v>25748.339611156927</v>
      </c>
      <c r="V738" s="10">
        <f t="shared" si="73"/>
        <v>24303.940818131057</v>
      </c>
      <c r="W738" s="10">
        <f t="shared" si="73"/>
        <v>22831.45723132222</v>
      </c>
      <c r="X738" s="10">
        <f t="shared" si="73"/>
        <v>21330.500320744552</v>
      </c>
      <c r="Y738" s="10">
        <f t="shared" si="73"/>
        <v>19800.676837740753</v>
      </c>
    </row>
    <row r="739" spans="1:25" s="5" customFormat="1" x14ac:dyDescent="0.2">
      <c r="A739" s="2"/>
      <c r="B739" s="30">
        <f>'3) Input geactiveerde inflatie'!B726</f>
        <v>714</v>
      </c>
      <c r="C739" s="30">
        <f>'3) Input geactiveerde inflatie'!D726</f>
        <v>-5.9143090504221619E-11</v>
      </c>
      <c r="D739" s="10">
        <f t="shared" si="72"/>
        <v>-2.9571545252110809E-11</v>
      </c>
      <c r="E739" s="40">
        <f>'3) Input geactiveerde inflatie'!E726</f>
        <v>0</v>
      </c>
      <c r="F739" s="52">
        <f>'3) Input geactiveerde inflatie'!F726</f>
        <v>2018</v>
      </c>
      <c r="G739" s="2"/>
      <c r="H739" s="54"/>
      <c r="I739" s="10">
        <f>IF(AND($F739&gt;I$10,$E739&gt;0),$D739/$E739,IF(I$10=$F739,$D739-SUM($G739:G739),0))</f>
        <v>0</v>
      </c>
      <c r="J739" s="10">
        <f>IF(AND($F739&gt;J$10,$E739&gt;0),$D739/$E739,IF(J$10=$F739,$D739-SUM($G739:I739),0))</f>
        <v>0</v>
      </c>
      <c r="K739" s="10">
        <f>IF(AND($F739&gt;K$10,$E739&gt;0),$D739/$E739,IF(K$10=$F739,$D739-SUM($G739:J739),0))</f>
        <v>0</v>
      </c>
      <c r="L739" s="10">
        <f>IF(AND($F739&gt;L$10,$E739&gt;0),$D739/$E739,IF(L$10=$F739,$D739-SUM($G739:K739),0))</f>
        <v>0</v>
      </c>
      <c r="M739" s="10">
        <f>IF(AND($F739&gt;M$10,$E739&gt;0),$D739/$E739,IF(M$10=$F739,$D739-SUM($G739:L739),0))</f>
        <v>0</v>
      </c>
      <c r="N739" s="2"/>
      <c r="O739" s="10">
        <f>I739*PRODUCT($O$17:O$17)</f>
        <v>0</v>
      </c>
      <c r="P739" s="10">
        <f>J739*PRODUCT($O$17:P$17)</f>
        <v>0</v>
      </c>
      <c r="Q739" s="10">
        <f>K739*PRODUCT($O$17:Q$17)</f>
        <v>0</v>
      </c>
      <c r="R739" s="10">
        <f>L739*PRODUCT($O$17:R$17)</f>
        <v>0</v>
      </c>
      <c r="S739" s="10">
        <f>M739*PRODUCT($O$17:S$17)</f>
        <v>0</v>
      </c>
      <c r="T739" s="2"/>
      <c r="U739" s="10">
        <f t="shared" si="71"/>
        <v>-2.9837689159379804E-11</v>
      </c>
      <c r="V739" s="10">
        <f t="shared" si="73"/>
        <v>-3.0106228361814222E-11</v>
      </c>
      <c r="W739" s="10">
        <f t="shared" si="73"/>
        <v>-3.0377184417070545E-11</v>
      </c>
      <c r="X739" s="10">
        <f t="shared" si="73"/>
        <v>-3.0650579076824177E-11</v>
      </c>
      <c r="Y739" s="10">
        <f t="shared" si="73"/>
        <v>-3.0926434288515589E-11</v>
      </c>
    </row>
    <row r="740" spans="1:25" s="5" customFormat="1" x14ac:dyDescent="0.2">
      <c r="A740" s="2"/>
      <c r="B740" s="30">
        <f>'3) Input geactiveerde inflatie'!B727</f>
        <v>715</v>
      </c>
      <c r="C740" s="30">
        <f>'3) Input geactiveerde inflatie'!D727</f>
        <v>939488.24285228178</v>
      </c>
      <c r="D740" s="10">
        <f t="shared" si="72"/>
        <v>469744.12142614089</v>
      </c>
      <c r="E740" s="40">
        <f>'3) Input geactiveerde inflatie'!E727</f>
        <v>42.5</v>
      </c>
      <c r="F740" s="52">
        <f>'3) Input geactiveerde inflatie'!F727</f>
        <v>2064</v>
      </c>
      <c r="G740" s="2"/>
      <c r="H740" s="54"/>
      <c r="I740" s="10">
        <f>IF(AND($F740&gt;I$10,$E740&gt;0),$D740/$E740,IF(I$10=$F740,$D740-SUM($G740:G740),0))</f>
        <v>11052.802857085668</v>
      </c>
      <c r="J740" s="10">
        <f>IF(AND($F740&gt;J$10,$E740&gt;0),$D740/$E740,IF(J$10=$F740,$D740-SUM($G740:I740),0))</f>
        <v>11052.802857085668</v>
      </c>
      <c r="K740" s="10">
        <f>IF(AND($F740&gt;K$10,$E740&gt;0),$D740/$E740,IF(K$10=$F740,$D740-SUM($G740:J740),0))</f>
        <v>11052.802857085668</v>
      </c>
      <c r="L740" s="10">
        <f>IF(AND($F740&gt;L$10,$E740&gt;0),$D740/$E740,IF(L$10=$F740,$D740-SUM($G740:K740),0))</f>
        <v>11052.802857085668</v>
      </c>
      <c r="M740" s="10">
        <f>IF(AND($F740&gt;M$10,$E740&gt;0),$D740/$E740,IF(M$10=$F740,$D740-SUM($G740:L740),0))</f>
        <v>11052.802857085668</v>
      </c>
      <c r="N740" s="2"/>
      <c r="O740" s="10">
        <f>I740*PRODUCT($O$17:O$17)</f>
        <v>11152.278082799437</v>
      </c>
      <c r="P740" s="10">
        <f>J740*PRODUCT($O$17:P$17)</f>
        <v>11252.648585544632</v>
      </c>
      <c r="Q740" s="10">
        <f>K740*PRODUCT($O$17:Q$17)</f>
        <v>11353.92242281453</v>
      </c>
      <c r="R740" s="10">
        <f>L740*PRODUCT($O$17:R$17)</f>
        <v>11456.10772461986</v>
      </c>
      <c r="S740" s="10">
        <f>M740*PRODUCT($O$17:S$17)</f>
        <v>11559.212694141439</v>
      </c>
      <c r="T740" s="2"/>
      <c r="U740" s="10">
        <f t="shared" si="71"/>
        <v>462819.54043617664</v>
      </c>
      <c r="V740" s="10">
        <f t="shared" si="73"/>
        <v>455732.26771455759</v>
      </c>
      <c r="W740" s="10">
        <f t="shared" si="73"/>
        <v>448479.93570117402</v>
      </c>
      <c r="X740" s="10">
        <f t="shared" si="73"/>
        <v>441060.14739786467</v>
      </c>
      <c r="Y740" s="10">
        <f t="shared" si="73"/>
        <v>433470.47603030398</v>
      </c>
    </row>
    <row r="741" spans="1:25" s="5" customFormat="1" x14ac:dyDescent="0.2">
      <c r="A741" s="2"/>
      <c r="B741" s="30">
        <f>'3) Input geactiveerde inflatie'!B728</f>
        <v>716</v>
      </c>
      <c r="C741" s="30">
        <f>'3) Input geactiveerde inflatie'!D728</f>
        <v>119402.69408497051</v>
      </c>
      <c r="D741" s="10">
        <f t="shared" si="72"/>
        <v>59701.347042485257</v>
      </c>
      <c r="E741" s="40">
        <f>'3) Input geactiveerde inflatie'!E728</f>
        <v>32.5</v>
      </c>
      <c r="F741" s="52">
        <f>'3) Input geactiveerde inflatie'!F728</f>
        <v>2054</v>
      </c>
      <c r="G741" s="2"/>
      <c r="H741" s="54"/>
      <c r="I741" s="10">
        <f>IF(AND($F741&gt;I$10,$E741&gt;0),$D741/$E741,IF(I$10=$F741,$D741-SUM($G741:G741),0))</f>
        <v>1836.9645243841617</v>
      </c>
      <c r="J741" s="10">
        <f>IF(AND($F741&gt;J$10,$E741&gt;0),$D741/$E741,IF(J$10=$F741,$D741-SUM($G741:I741),0))</f>
        <v>1836.9645243841617</v>
      </c>
      <c r="K741" s="10">
        <f>IF(AND($F741&gt;K$10,$E741&gt;0),$D741/$E741,IF(K$10=$F741,$D741-SUM($G741:J741),0))</f>
        <v>1836.9645243841617</v>
      </c>
      <c r="L741" s="10">
        <f>IF(AND($F741&gt;L$10,$E741&gt;0),$D741/$E741,IF(L$10=$F741,$D741-SUM($G741:K741),0))</f>
        <v>1836.9645243841617</v>
      </c>
      <c r="M741" s="10">
        <f>IF(AND($F741&gt;M$10,$E741&gt;0),$D741/$E741,IF(M$10=$F741,$D741-SUM($G741:L741),0))</f>
        <v>1836.9645243841617</v>
      </c>
      <c r="N741" s="2"/>
      <c r="O741" s="10">
        <f>I741*PRODUCT($O$17:O$17)</f>
        <v>1853.4972051036189</v>
      </c>
      <c r="P741" s="10">
        <f>J741*PRODUCT($O$17:P$17)</f>
        <v>1870.1786799495512</v>
      </c>
      <c r="Q741" s="10">
        <f>K741*PRODUCT($O$17:Q$17)</f>
        <v>1887.010288069097</v>
      </c>
      <c r="R741" s="10">
        <f>L741*PRODUCT($O$17:R$17)</f>
        <v>1903.9933806617184</v>
      </c>
      <c r="S741" s="10">
        <f>M741*PRODUCT($O$17:S$17)</f>
        <v>1921.1293210876738</v>
      </c>
      <c r="T741" s="2"/>
      <c r="U741" s="10">
        <f t="shared" si="71"/>
        <v>58385.161960764002</v>
      </c>
      <c r="V741" s="10">
        <f t="shared" si="73"/>
        <v>57040.449738461321</v>
      </c>
      <c r="W741" s="10">
        <f t="shared" si="73"/>
        <v>55666.803498038367</v>
      </c>
      <c r="X741" s="10">
        <f t="shared" si="73"/>
        <v>54263.811348858988</v>
      </c>
      <c r="Y741" s="10">
        <f t="shared" si="73"/>
        <v>52831.056329911036</v>
      </c>
    </row>
    <row r="742" spans="1:25" s="5" customFormat="1" x14ac:dyDescent="0.2">
      <c r="A742" s="2"/>
      <c r="B742" s="30">
        <f>'3) Input geactiveerde inflatie'!B729</f>
        <v>717</v>
      </c>
      <c r="C742" s="30">
        <f>'3) Input geactiveerde inflatie'!D729</f>
        <v>30486.639475846954</v>
      </c>
      <c r="D742" s="10">
        <f t="shared" si="72"/>
        <v>15243.319737923477</v>
      </c>
      <c r="E742" s="40">
        <f>'3) Input geactiveerde inflatie'!E729</f>
        <v>22.5</v>
      </c>
      <c r="F742" s="52">
        <f>'3) Input geactiveerde inflatie'!F729</f>
        <v>2044</v>
      </c>
      <c r="G742" s="2"/>
      <c r="H742" s="54"/>
      <c r="I742" s="10">
        <f>IF(AND($F742&gt;I$10,$E742&gt;0),$D742/$E742,IF(I$10=$F742,$D742-SUM($G742:G742),0))</f>
        <v>677.48087724104346</v>
      </c>
      <c r="J742" s="10">
        <f>IF(AND($F742&gt;J$10,$E742&gt;0),$D742/$E742,IF(J$10=$F742,$D742-SUM($G742:I742),0))</f>
        <v>677.48087724104346</v>
      </c>
      <c r="K742" s="10">
        <f>IF(AND($F742&gt;K$10,$E742&gt;0),$D742/$E742,IF(K$10=$F742,$D742-SUM($G742:J742),0))</f>
        <v>677.48087724104346</v>
      </c>
      <c r="L742" s="10">
        <f>IF(AND($F742&gt;L$10,$E742&gt;0),$D742/$E742,IF(L$10=$F742,$D742-SUM($G742:K742),0))</f>
        <v>677.48087724104346</v>
      </c>
      <c r="M742" s="10">
        <f>IF(AND($F742&gt;M$10,$E742&gt;0),$D742/$E742,IF(M$10=$F742,$D742-SUM($G742:L742),0))</f>
        <v>677.48087724104346</v>
      </c>
      <c r="N742" s="2"/>
      <c r="O742" s="10">
        <f>I742*PRODUCT($O$17:O$17)</f>
        <v>683.57820513621277</v>
      </c>
      <c r="P742" s="10">
        <f>J742*PRODUCT($O$17:P$17)</f>
        <v>689.73040898243858</v>
      </c>
      <c r="Q742" s="10">
        <f>K742*PRODUCT($O$17:Q$17)</f>
        <v>695.93798266328042</v>
      </c>
      <c r="R742" s="10">
        <f>L742*PRODUCT($O$17:R$17)</f>
        <v>702.20142450724984</v>
      </c>
      <c r="S742" s="10">
        <f>M742*PRODUCT($O$17:S$17)</f>
        <v>708.52123732781513</v>
      </c>
      <c r="T742" s="2"/>
      <c r="U742" s="10">
        <f t="shared" si="71"/>
        <v>14696.931410428573</v>
      </c>
      <c r="V742" s="10">
        <f t="shared" si="73"/>
        <v>14139.47338413999</v>
      </c>
      <c r="W742" s="10">
        <f t="shared" si="73"/>
        <v>13570.790661933968</v>
      </c>
      <c r="X742" s="10">
        <f t="shared" si="73"/>
        <v>12990.726353384123</v>
      </c>
      <c r="Y742" s="10">
        <f t="shared" si="73"/>
        <v>12399.121653236763</v>
      </c>
    </row>
    <row r="743" spans="1:25" s="5" customFormat="1" x14ac:dyDescent="0.2">
      <c r="A743" s="2"/>
      <c r="B743" s="30">
        <f>'3) Input geactiveerde inflatie'!B730</f>
        <v>718</v>
      </c>
      <c r="C743" s="30">
        <f>'3) Input geactiveerde inflatie'!D730</f>
        <v>11820.298637476793</v>
      </c>
      <c r="D743" s="10">
        <f t="shared" si="72"/>
        <v>5910.1493187383967</v>
      </c>
      <c r="E743" s="40">
        <f>'3) Input geactiveerde inflatie'!E730</f>
        <v>17.5</v>
      </c>
      <c r="F743" s="52">
        <f>'3) Input geactiveerde inflatie'!F730</f>
        <v>2039</v>
      </c>
      <c r="G743" s="2"/>
      <c r="H743" s="54"/>
      <c r="I743" s="10">
        <f>IF(AND($F743&gt;I$10,$E743&gt;0),$D743/$E743,IF(I$10=$F743,$D743-SUM($G743:G743),0))</f>
        <v>337.72281821362265</v>
      </c>
      <c r="J743" s="10">
        <f>IF(AND($F743&gt;J$10,$E743&gt;0),$D743/$E743,IF(J$10=$F743,$D743-SUM($G743:I743),0))</f>
        <v>337.72281821362265</v>
      </c>
      <c r="K743" s="10">
        <f>IF(AND($F743&gt;K$10,$E743&gt;0),$D743/$E743,IF(K$10=$F743,$D743-SUM($G743:J743),0))</f>
        <v>337.72281821362265</v>
      </c>
      <c r="L743" s="10">
        <f>IF(AND($F743&gt;L$10,$E743&gt;0),$D743/$E743,IF(L$10=$F743,$D743-SUM($G743:K743),0))</f>
        <v>337.72281821362265</v>
      </c>
      <c r="M743" s="10">
        <f>IF(AND($F743&gt;M$10,$E743&gt;0),$D743/$E743,IF(M$10=$F743,$D743-SUM($G743:L743),0))</f>
        <v>337.72281821362265</v>
      </c>
      <c r="N743" s="2"/>
      <c r="O743" s="10">
        <f>I743*PRODUCT($O$17:O$17)</f>
        <v>340.7623235775452</v>
      </c>
      <c r="P743" s="10">
        <f>J743*PRODUCT($O$17:P$17)</f>
        <v>343.82918448974311</v>
      </c>
      <c r="Q743" s="10">
        <f>K743*PRODUCT($O$17:Q$17)</f>
        <v>346.92364715015071</v>
      </c>
      <c r="R743" s="10">
        <f>L743*PRODUCT($O$17:R$17)</f>
        <v>350.04595997450201</v>
      </c>
      <c r="S743" s="10">
        <f>M743*PRODUCT($O$17:S$17)</f>
        <v>353.19637361427249</v>
      </c>
      <c r="T743" s="2"/>
      <c r="U743" s="10">
        <f t="shared" si="71"/>
        <v>5622.5783390294964</v>
      </c>
      <c r="V743" s="10">
        <f t="shared" si="73"/>
        <v>5329.3523595910183</v>
      </c>
      <c r="W743" s="10">
        <f t="shared" si="73"/>
        <v>5030.3928836771856</v>
      </c>
      <c r="X743" s="10">
        <f t="shared" si="73"/>
        <v>4725.6204596557782</v>
      </c>
      <c r="Y743" s="10">
        <f t="shared" si="73"/>
        <v>4414.9546701784075</v>
      </c>
    </row>
    <row r="744" spans="1:25" s="5" customFormat="1" x14ac:dyDescent="0.2">
      <c r="A744" s="2"/>
      <c r="B744" s="30">
        <f>'3) Input geactiveerde inflatie'!B731</f>
        <v>719</v>
      </c>
      <c r="C744" s="30">
        <f>'3) Input geactiveerde inflatie'!D731</f>
        <v>-4.6123284846544265E-11</v>
      </c>
      <c r="D744" s="10">
        <f t="shared" si="72"/>
        <v>-2.3061642423272132E-11</v>
      </c>
      <c r="E744" s="40">
        <f>'3) Input geactiveerde inflatie'!E731</f>
        <v>0</v>
      </c>
      <c r="F744" s="52">
        <f>'3) Input geactiveerde inflatie'!F731</f>
        <v>2019</v>
      </c>
      <c r="G744" s="2"/>
      <c r="H744" s="54"/>
      <c r="I744" s="10">
        <f>IF(AND($F744&gt;I$10,$E744&gt;0),$D744/$E744,IF(I$10=$F744,$D744-SUM($G744:G744),0))</f>
        <v>0</v>
      </c>
      <c r="J744" s="10">
        <f>IF(AND($F744&gt;J$10,$E744&gt;0),$D744/$E744,IF(J$10=$F744,$D744-SUM($G744:I744),0))</f>
        <v>0</v>
      </c>
      <c r="K744" s="10">
        <f>IF(AND($F744&gt;K$10,$E744&gt;0),$D744/$E744,IF(K$10=$F744,$D744-SUM($G744:J744),0))</f>
        <v>0</v>
      </c>
      <c r="L744" s="10">
        <f>IF(AND($F744&gt;L$10,$E744&gt;0),$D744/$E744,IF(L$10=$F744,$D744-SUM($G744:K744),0))</f>
        <v>0</v>
      </c>
      <c r="M744" s="10">
        <f>IF(AND($F744&gt;M$10,$E744&gt;0),$D744/$E744,IF(M$10=$F744,$D744-SUM($G744:L744),0))</f>
        <v>0</v>
      </c>
      <c r="N744" s="2"/>
      <c r="O744" s="10">
        <f>I744*PRODUCT($O$17:O$17)</f>
        <v>0</v>
      </c>
      <c r="P744" s="10">
        <f>J744*PRODUCT($O$17:P$17)</f>
        <v>0</v>
      </c>
      <c r="Q744" s="10">
        <f>K744*PRODUCT($O$17:Q$17)</f>
        <v>0</v>
      </c>
      <c r="R744" s="10">
        <f>L744*PRODUCT($O$17:R$17)</f>
        <v>0</v>
      </c>
      <c r="S744" s="10">
        <f>M744*PRODUCT($O$17:S$17)</f>
        <v>0</v>
      </c>
      <c r="T744" s="2"/>
      <c r="U744" s="10">
        <f t="shared" si="71"/>
        <v>-2.326919720508158E-11</v>
      </c>
      <c r="V744" s="10">
        <f t="shared" si="73"/>
        <v>-2.3478619979927313E-11</v>
      </c>
      <c r="W744" s="10">
        <f t="shared" si="73"/>
        <v>-2.3689927559746656E-11</v>
      </c>
      <c r="X744" s="10">
        <f t="shared" si="73"/>
        <v>-2.3903136907784375E-11</v>
      </c>
      <c r="Y744" s="10">
        <f t="shared" si="73"/>
        <v>-2.4118265139954433E-11</v>
      </c>
    </row>
    <row r="745" spans="1:25" s="5" customFormat="1" x14ac:dyDescent="0.2">
      <c r="A745" s="2"/>
      <c r="B745" s="30">
        <f>'3) Input geactiveerde inflatie'!B732</f>
        <v>720</v>
      </c>
      <c r="C745" s="30">
        <f>'3) Input geactiveerde inflatie'!D732</f>
        <v>7516.5259003809188</v>
      </c>
      <c r="D745" s="10">
        <f t="shared" si="72"/>
        <v>3758.2629501904594</v>
      </c>
      <c r="E745" s="40">
        <f>'3) Input geactiveerde inflatie'!E732</f>
        <v>0</v>
      </c>
      <c r="F745" s="52">
        <f>'3) Input geactiveerde inflatie'!F732</f>
        <v>2014</v>
      </c>
      <c r="G745" s="2"/>
      <c r="H745" s="54"/>
      <c r="I745" s="10">
        <f>IF(AND($F745&gt;I$10,$E745&gt;0),$D745/$E745,IF(I$10=$F745,$D745-SUM($G745:G745),0))</f>
        <v>0</v>
      </c>
      <c r="J745" s="10">
        <f>IF(AND($F745&gt;J$10,$E745&gt;0),$D745/$E745,IF(J$10=$F745,$D745-SUM($G745:I745),0))</f>
        <v>0</v>
      </c>
      <c r="K745" s="10">
        <f>IF(AND($F745&gt;K$10,$E745&gt;0),$D745/$E745,IF(K$10=$F745,$D745-SUM($G745:J745),0))</f>
        <v>0</v>
      </c>
      <c r="L745" s="10">
        <f>IF(AND($F745&gt;L$10,$E745&gt;0),$D745/$E745,IF(L$10=$F745,$D745-SUM($G745:K745),0))</f>
        <v>0</v>
      </c>
      <c r="M745" s="10">
        <f>IF(AND($F745&gt;M$10,$E745&gt;0),$D745/$E745,IF(M$10=$F745,$D745-SUM($G745:L745),0))</f>
        <v>0</v>
      </c>
      <c r="N745" s="2"/>
      <c r="O745" s="10">
        <f>I745*PRODUCT($O$17:O$17)</f>
        <v>0</v>
      </c>
      <c r="P745" s="10">
        <f>J745*PRODUCT($O$17:P$17)</f>
        <v>0</v>
      </c>
      <c r="Q745" s="10">
        <f>K745*PRODUCT($O$17:Q$17)</f>
        <v>0</v>
      </c>
      <c r="R745" s="10">
        <f>L745*PRODUCT($O$17:R$17)</f>
        <v>0</v>
      </c>
      <c r="S745" s="10">
        <f>M745*PRODUCT($O$17:S$17)</f>
        <v>0</v>
      </c>
      <c r="T745" s="2"/>
      <c r="U745" s="10">
        <f t="shared" si="71"/>
        <v>3792.0873167421732</v>
      </c>
      <c r="V745" s="10">
        <f t="shared" si="73"/>
        <v>3826.2161025928526</v>
      </c>
      <c r="W745" s="10">
        <f t="shared" si="73"/>
        <v>3860.6520475161878</v>
      </c>
      <c r="X745" s="10">
        <f t="shared" si="73"/>
        <v>3895.3979159438331</v>
      </c>
      <c r="Y745" s="10">
        <f t="shared" si="73"/>
        <v>3930.4564971873274</v>
      </c>
    </row>
    <row r="746" spans="1:25" s="5" customFormat="1" x14ac:dyDescent="0.2">
      <c r="A746" s="2"/>
      <c r="B746" s="30">
        <f>'3) Input geactiveerde inflatie'!B733</f>
        <v>721</v>
      </c>
      <c r="C746" s="30">
        <f>'3) Input geactiveerde inflatie'!D733</f>
        <v>1407970.0182875283</v>
      </c>
      <c r="D746" s="10">
        <f t="shared" si="72"/>
        <v>703985.00914376415</v>
      </c>
      <c r="E746" s="40">
        <f>'3) Input geactiveerde inflatie'!E733</f>
        <v>43.5</v>
      </c>
      <c r="F746" s="52">
        <f>'3) Input geactiveerde inflatie'!F733</f>
        <v>2065</v>
      </c>
      <c r="G746" s="2"/>
      <c r="H746" s="54"/>
      <c r="I746" s="10">
        <f>IF(AND($F746&gt;I$10,$E746&gt;0),$D746/$E746,IF(I$10=$F746,$D746-SUM($G746:G746),0))</f>
        <v>16183.563428592279</v>
      </c>
      <c r="J746" s="10">
        <f>IF(AND($F746&gt;J$10,$E746&gt;0),$D746/$E746,IF(J$10=$F746,$D746-SUM($G746:I746),0))</f>
        <v>16183.563428592279</v>
      </c>
      <c r="K746" s="10">
        <f>IF(AND($F746&gt;K$10,$E746&gt;0),$D746/$E746,IF(K$10=$F746,$D746-SUM($G746:J746),0))</f>
        <v>16183.563428592279</v>
      </c>
      <c r="L746" s="10">
        <f>IF(AND($F746&gt;L$10,$E746&gt;0),$D746/$E746,IF(L$10=$F746,$D746-SUM($G746:K746),0))</f>
        <v>16183.563428592279</v>
      </c>
      <c r="M746" s="10">
        <f>IF(AND($F746&gt;M$10,$E746&gt;0),$D746/$E746,IF(M$10=$F746,$D746-SUM($G746:L746),0))</f>
        <v>16183.563428592279</v>
      </c>
      <c r="N746" s="2"/>
      <c r="O746" s="10">
        <f>I746*PRODUCT($O$17:O$17)</f>
        <v>16329.215499449607</v>
      </c>
      <c r="P746" s="10">
        <f>J746*PRODUCT($O$17:P$17)</f>
        <v>16476.178438944651</v>
      </c>
      <c r="Q746" s="10">
        <f>K746*PRODUCT($O$17:Q$17)</f>
        <v>16624.46404489515</v>
      </c>
      <c r="R746" s="10">
        <f>L746*PRODUCT($O$17:R$17)</f>
        <v>16774.084221299207</v>
      </c>
      <c r="S746" s="10">
        <f>M746*PRODUCT($O$17:S$17)</f>
        <v>16925.050979290896</v>
      </c>
      <c r="T746" s="2"/>
      <c r="U746" s="10">
        <f t="shared" si="71"/>
        <v>693991.65872660826</v>
      </c>
      <c r="V746" s="10">
        <f t="shared" si="73"/>
        <v>683761.40521620307</v>
      </c>
      <c r="W746" s="10">
        <f t="shared" si="73"/>
        <v>673290.79381825367</v>
      </c>
      <c r="X746" s="10">
        <f t="shared" si="73"/>
        <v>662576.32674131868</v>
      </c>
      <c r="Y746" s="10">
        <f t="shared" si="73"/>
        <v>651614.46270269959</v>
      </c>
    </row>
    <row r="747" spans="1:25" s="5" customFormat="1" x14ac:dyDescent="0.2">
      <c r="A747" s="2"/>
      <c r="B747" s="30">
        <f>'3) Input geactiveerde inflatie'!B734</f>
        <v>722</v>
      </c>
      <c r="C747" s="30">
        <f>'3) Input geactiveerde inflatie'!D734</f>
        <v>233535.51479696436</v>
      </c>
      <c r="D747" s="10">
        <f t="shared" si="72"/>
        <v>116767.75739848218</v>
      </c>
      <c r="E747" s="40">
        <f>'3) Input geactiveerde inflatie'!E734</f>
        <v>33.5</v>
      </c>
      <c r="F747" s="52">
        <f>'3) Input geactiveerde inflatie'!F734</f>
        <v>2055</v>
      </c>
      <c r="G747" s="2"/>
      <c r="H747" s="54"/>
      <c r="I747" s="10">
        <f>IF(AND($F747&gt;I$10,$E747&gt;0),$D747/$E747,IF(I$10=$F747,$D747-SUM($G747:G747),0))</f>
        <v>3485.6046984621548</v>
      </c>
      <c r="J747" s="10">
        <f>IF(AND($F747&gt;J$10,$E747&gt;0),$D747/$E747,IF(J$10=$F747,$D747-SUM($G747:I747),0))</f>
        <v>3485.6046984621548</v>
      </c>
      <c r="K747" s="10">
        <f>IF(AND($F747&gt;K$10,$E747&gt;0),$D747/$E747,IF(K$10=$F747,$D747-SUM($G747:J747),0))</f>
        <v>3485.6046984621548</v>
      </c>
      <c r="L747" s="10">
        <f>IF(AND($F747&gt;L$10,$E747&gt;0),$D747/$E747,IF(L$10=$F747,$D747-SUM($G747:K747),0))</f>
        <v>3485.6046984621548</v>
      </c>
      <c r="M747" s="10">
        <f>IF(AND($F747&gt;M$10,$E747&gt;0),$D747/$E747,IF(M$10=$F747,$D747-SUM($G747:L747),0))</f>
        <v>3485.6046984621548</v>
      </c>
      <c r="N747" s="2"/>
      <c r="O747" s="10">
        <f>I747*PRODUCT($O$17:O$17)</f>
        <v>3516.9751407483141</v>
      </c>
      <c r="P747" s="10">
        <f>J747*PRODUCT($O$17:P$17)</f>
        <v>3548.6279170150483</v>
      </c>
      <c r="Q747" s="10">
        <f>K747*PRODUCT($O$17:Q$17)</f>
        <v>3580.5655682681831</v>
      </c>
      <c r="R747" s="10">
        <f>L747*PRODUCT($O$17:R$17)</f>
        <v>3612.7906583825961</v>
      </c>
      <c r="S747" s="10">
        <f>M747*PRODUCT($O$17:S$17)</f>
        <v>3645.3057743080394</v>
      </c>
      <c r="T747" s="2"/>
      <c r="U747" s="10">
        <f t="shared" si="71"/>
        <v>114301.69207432019</v>
      </c>
      <c r="V747" s="10">
        <f t="shared" ref="V747:Y762" si="74">U747*P$17-P747</f>
        <v>111781.779385974</v>
      </c>
      <c r="W747" s="10">
        <f t="shared" si="74"/>
        <v>109207.24983217957</v>
      </c>
      <c r="X747" s="10">
        <f t="shared" si="74"/>
        <v>106577.32442228658</v>
      </c>
      <c r="Y747" s="10">
        <f t="shared" si="74"/>
        <v>103891.2145677791</v>
      </c>
    </row>
    <row r="748" spans="1:25" s="5" customFormat="1" x14ac:dyDescent="0.2">
      <c r="A748" s="2"/>
      <c r="B748" s="30">
        <f>'3) Input geactiveerde inflatie'!B735</f>
        <v>723</v>
      </c>
      <c r="C748" s="30">
        <f>'3) Input geactiveerde inflatie'!D735</f>
        <v>34118.707515554968</v>
      </c>
      <c r="D748" s="10">
        <f t="shared" si="72"/>
        <v>17059.353757777484</v>
      </c>
      <c r="E748" s="40">
        <f>'3) Input geactiveerde inflatie'!E735</f>
        <v>23.5</v>
      </c>
      <c r="F748" s="52">
        <f>'3) Input geactiveerde inflatie'!F735</f>
        <v>2045</v>
      </c>
      <c r="G748" s="2"/>
      <c r="H748" s="54"/>
      <c r="I748" s="10">
        <f>IF(AND($F748&gt;I$10,$E748&gt;0),$D748/$E748,IF(I$10=$F748,$D748-SUM($G748:G748),0))</f>
        <v>725.92994713946746</v>
      </c>
      <c r="J748" s="10">
        <f>IF(AND($F748&gt;J$10,$E748&gt;0),$D748/$E748,IF(J$10=$F748,$D748-SUM($G748:I748),0))</f>
        <v>725.92994713946746</v>
      </c>
      <c r="K748" s="10">
        <f>IF(AND($F748&gt;K$10,$E748&gt;0),$D748/$E748,IF(K$10=$F748,$D748-SUM($G748:J748),0))</f>
        <v>725.92994713946746</v>
      </c>
      <c r="L748" s="10">
        <f>IF(AND($F748&gt;L$10,$E748&gt;0),$D748/$E748,IF(L$10=$F748,$D748-SUM($G748:K748),0))</f>
        <v>725.92994713946746</v>
      </c>
      <c r="M748" s="10">
        <f>IF(AND($F748&gt;M$10,$E748&gt;0),$D748/$E748,IF(M$10=$F748,$D748-SUM($G748:L748),0))</f>
        <v>725.92994713946746</v>
      </c>
      <c r="N748" s="2"/>
      <c r="O748" s="10">
        <f>I748*PRODUCT($O$17:O$17)</f>
        <v>732.46331666372259</v>
      </c>
      <c r="P748" s="10">
        <f>J748*PRODUCT($O$17:P$17)</f>
        <v>739.055486513696</v>
      </c>
      <c r="Q748" s="10">
        <f>K748*PRODUCT($O$17:Q$17)</f>
        <v>745.70698589231915</v>
      </c>
      <c r="R748" s="10">
        <f>L748*PRODUCT($O$17:R$17)</f>
        <v>752.41834876534995</v>
      </c>
      <c r="S748" s="10">
        <f>M748*PRODUCT($O$17:S$17)</f>
        <v>759.19011390423805</v>
      </c>
      <c r="T748" s="2"/>
      <c r="U748" s="10">
        <f t="shared" si="71"/>
        <v>16480.424624933759</v>
      </c>
      <c r="V748" s="10">
        <f t="shared" si="74"/>
        <v>15889.692960044466</v>
      </c>
      <c r="W748" s="10">
        <f t="shared" si="74"/>
        <v>15286.993210792545</v>
      </c>
      <c r="X748" s="10">
        <f t="shared" si="74"/>
        <v>14672.157800924326</v>
      </c>
      <c r="Y748" s="10">
        <f t="shared" si="74"/>
        <v>14045.017107228405</v>
      </c>
    </row>
    <row r="749" spans="1:25" s="5" customFormat="1" x14ac:dyDescent="0.2">
      <c r="A749" s="2"/>
      <c r="B749" s="30">
        <f>'3) Input geactiveerde inflatie'!B736</f>
        <v>724</v>
      </c>
      <c r="C749" s="30">
        <f>'3) Input geactiveerde inflatie'!D736</f>
        <v>37296.496688054176</v>
      </c>
      <c r="D749" s="10">
        <f t="shared" si="72"/>
        <v>18648.248344027088</v>
      </c>
      <c r="E749" s="40">
        <f>'3) Input geactiveerde inflatie'!E736</f>
        <v>18.5</v>
      </c>
      <c r="F749" s="52">
        <f>'3) Input geactiveerde inflatie'!F736</f>
        <v>2040</v>
      </c>
      <c r="G749" s="2"/>
      <c r="H749" s="54"/>
      <c r="I749" s="10">
        <f>IF(AND($F749&gt;I$10,$E749&gt;0),$D749/$E749,IF(I$10=$F749,$D749-SUM($G749:G749),0))</f>
        <v>1008.0134240014643</v>
      </c>
      <c r="J749" s="10">
        <f>IF(AND($F749&gt;J$10,$E749&gt;0),$D749/$E749,IF(J$10=$F749,$D749-SUM($G749:I749),0))</f>
        <v>1008.0134240014643</v>
      </c>
      <c r="K749" s="10">
        <f>IF(AND($F749&gt;K$10,$E749&gt;0),$D749/$E749,IF(K$10=$F749,$D749-SUM($G749:J749),0))</f>
        <v>1008.0134240014643</v>
      </c>
      <c r="L749" s="10">
        <f>IF(AND($F749&gt;L$10,$E749&gt;0),$D749/$E749,IF(L$10=$F749,$D749-SUM($G749:K749),0))</f>
        <v>1008.0134240014643</v>
      </c>
      <c r="M749" s="10">
        <f>IF(AND($F749&gt;M$10,$E749&gt;0),$D749/$E749,IF(M$10=$F749,$D749-SUM($G749:L749),0))</f>
        <v>1008.0134240014643</v>
      </c>
      <c r="N749" s="2"/>
      <c r="O749" s="10">
        <f>I749*PRODUCT($O$17:O$17)</f>
        <v>1017.0855448174774</v>
      </c>
      <c r="P749" s="10">
        <f>J749*PRODUCT($O$17:P$17)</f>
        <v>1026.2393147208345</v>
      </c>
      <c r="Q749" s="10">
        <f>K749*PRODUCT($O$17:Q$17)</f>
        <v>1035.4754685533219</v>
      </c>
      <c r="R749" s="10">
        <f>L749*PRODUCT($O$17:R$17)</f>
        <v>1044.7947477703017</v>
      </c>
      <c r="S749" s="10">
        <f>M749*PRODUCT($O$17:S$17)</f>
        <v>1054.1979005002343</v>
      </c>
      <c r="T749" s="2"/>
      <c r="U749" s="10">
        <f t="shared" si="71"/>
        <v>17798.997034305852</v>
      </c>
      <c r="V749" s="10">
        <f t="shared" si="74"/>
        <v>16932.948692893769</v>
      </c>
      <c r="W749" s="10">
        <f t="shared" si="74"/>
        <v>16049.869762576491</v>
      </c>
      <c r="X749" s="10">
        <f t="shared" si="74"/>
        <v>15149.523842669376</v>
      </c>
      <c r="Y749" s="10">
        <f t="shared" si="74"/>
        <v>14231.671656753164</v>
      </c>
    </row>
    <row r="750" spans="1:25" s="5" customFormat="1" x14ac:dyDescent="0.2">
      <c r="A750" s="2"/>
      <c r="B750" s="30">
        <f>'3) Input geactiveerde inflatie'!B737</f>
        <v>725</v>
      </c>
      <c r="C750" s="30">
        <f>'3) Input geactiveerde inflatie'!D737</f>
        <v>-1.6298145055770888E-12</v>
      </c>
      <c r="D750" s="10">
        <f t="shared" si="72"/>
        <v>-8.1490725278854442E-13</v>
      </c>
      <c r="E750" s="40">
        <f>'3) Input geactiveerde inflatie'!E737</f>
        <v>0</v>
      </c>
      <c r="F750" s="52">
        <f>'3) Input geactiveerde inflatie'!F737</f>
        <v>2020</v>
      </c>
      <c r="G750" s="2"/>
      <c r="H750" s="54"/>
      <c r="I750" s="10">
        <f>IF(AND($F750&gt;I$10,$E750&gt;0),$D750/$E750,IF(I$10=$F750,$D750-SUM($G750:G750),0))</f>
        <v>0</v>
      </c>
      <c r="J750" s="10">
        <f>IF(AND($F750&gt;J$10,$E750&gt;0),$D750/$E750,IF(J$10=$F750,$D750-SUM($G750:I750),0))</f>
        <v>0</v>
      </c>
      <c r="K750" s="10">
        <f>IF(AND($F750&gt;K$10,$E750&gt;0),$D750/$E750,IF(K$10=$F750,$D750-SUM($G750:J750),0))</f>
        <v>0</v>
      </c>
      <c r="L750" s="10">
        <f>IF(AND($F750&gt;L$10,$E750&gt;0),$D750/$E750,IF(L$10=$F750,$D750-SUM($G750:K750),0))</f>
        <v>0</v>
      </c>
      <c r="M750" s="10">
        <f>IF(AND($F750&gt;M$10,$E750&gt;0),$D750/$E750,IF(M$10=$F750,$D750-SUM($G750:L750),0))</f>
        <v>0</v>
      </c>
      <c r="N750" s="2"/>
      <c r="O750" s="10">
        <f>I750*PRODUCT($O$17:O$17)</f>
        <v>0</v>
      </c>
      <c r="P750" s="10">
        <f>J750*PRODUCT($O$17:P$17)</f>
        <v>0</v>
      </c>
      <c r="Q750" s="10">
        <f>K750*PRODUCT($O$17:Q$17)</f>
        <v>0</v>
      </c>
      <c r="R750" s="10">
        <f>L750*PRODUCT($O$17:R$17)</f>
        <v>0</v>
      </c>
      <c r="S750" s="10">
        <f>M750*PRODUCT($O$17:S$17)</f>
        <v>0</v>
      </c>
      <c r="T750" s="2"/>
      <c r="U750" s="10">
        <f t="shared" si="71"/>
        <v>-8.2224141806364128E-13</v>
      </c>
      <c r="V750" s="10">
        <f t="shared" si="74"/>
        <v>-8.29641590826214E-13</v>
      </c>
      <c r="W750" s="10">
        <f t="shared" si="74"/>
        <v>-8.3710836514364987E-13</v>
      </c>
      <c r="X750" s="10">
        <f t="shared" si="74"/>
        <v>-8.4464234042994265E-13</v>
      </c>
      <c r="Y750" s="10">
        <f t="shared" si="74"/>
        <v>-8.5224412149381208E-13</v>
      </c>
    </row>
    <row r="751" spans="1:25" s="5" customFormat="1" x14ac:dyDescent="0.2">
      <c r="A751" s="2"/>
      <c r="B751" s="30">
        <f>'3) Input geactiveerde inflatie'!B738</f>
        <v>726</v>
      </c>
      <c r="C751" s="30">
        <f>'3) Input geactiveerde inflatie'!D738</f>
        <v>7604.017359794685</v>
      </c>
      <c r="D751" s="10">
        <f t="shared" si="72"/>
        <v>3802.0086798973425</v>
      </c>
      <c r="E751" s="40">
        <f>'3) Input geactiveerde inflatie'!E738</f>
        <v>0</v>
      </c>
      <c r="F751" s="52">
        <f>'3) Input geactiveerde inflatie'!F738</f>
        <v>2015</v>
      </c>
      <c r="G751" s="2"/>
      <c r="H751" s="54"/>
      <c r="I751" s="10">
        <f>IF(AND($F751&gt;I$10,$E751&gt;0),$D751/$E751,IF(I$10=$F751,$D751-SUM($G751:G751),0))</f>
        <v>0</v>
      </c>
      <c r="J751" s="10">
        <f>IF(AND($F751&gt;J$10,$E751&gt;0),$D751/$E751,IF(J$10=$F751,$D751-SUM($G751:I751),0))</f>
        <v>0</v>
      </c>
      <c r="K751" s="10">
        <f>IF(AND($F751&gt;K$10,$E751&gt;0),$D751/$E751,IF(K$10=$F751,$D751-SUM($G751:J751),0))</f>
        <v>0</v>
      </c>
      <c r="L751" s="10">
        <f>IF(AND($F751&gt;L$10,$E751&gt;0),$D751/$E751,IF(L$10=$F751,$D751-SUM($G751:K751),0))</f>
        <v>0</v>
      </c>
      <c r="M751" s="10">
        <f>IF(AND($F751&gt;M$10,$E751&gt;0),$D751/$E751,IF(M$10=$F751,$D751-SUM($G751:L751),0))</f>
        <v>0</v>
      </c>
      <c r="N751" s="2"/>
      <c r="O751" s="10">
        <f>I751*PRODUCT($O$17:O$17)</f>
        <v>0</v>
      </c>
      <c r="P751" s="10">
        <f>J751*PRODUCT($O$17:P$17)</f>
        <v>0</v>
      </c>
      <c r="Q751" s="10">
        <f>K751*PRODUCT($O$17:Q$17)</f>
        <v>0</v>
      </c>
      <c r="R751" s="10">
        <f>L751*PRODUCT($O$17:R$17)</f>
        <v>0</v>
      </c>
      <c r="S751" s="10">
        <f>M751*PRODUCT($O$17:S$17)</f>
        <v>0</v>
      </c>
      <c r="T751" s="2"/>
      <c r="U751" s="10">
        <f t="shared" si="71"/>
        <v>3836.226758016418</v>
      </c>
      <c r="V751" s="10">
        <f t="shared" si="74"/>
        <v>3870.7527988385655</v>
      </c>
      <c r="W751" s="10">
        <f t="shared" si="74"/>
        <v>3905.5895740281121</v>
      </c>
      <c r="X751" s="10">
        <f t="shared" si="74"/>
        <v>3940.7398801943646</v>
      </c>
      <c r="Y751" s="10">
        <f t="shared" si="74"/>
        <v>3976.2065391161136</v>
      </c>
    </row>
    <row r="752" spans="1:25" s="5" customFormat="1" x14ac:dyDescent="0.2">
      <c r="A752" s="2"/>
      <c r="B752" s="30">
        <f>'3) Input geactiveerde inflatie'!B739</f>
        <v>727</v>
      </c>
      <c r="C752" s="30">
        <f>'3) Input geactiveerde inflatie'!D739</f>
        <v>1134115.5694361366</v>
      </c>
      <c r="D752" s="10">
        <f t="shared" si="72"/>
        <v>567057.78471806832</v>
      </c>
      <c r="E752" s="40">
        <f>'3) Input geactiveerde inflatie'!E739</f>
        <v>44.5</v>
      </c>
      <c r="F752" s="52">
        <f>'3) Input geactiveerde inflatie'!F739</f>
        <v>2066</v>
      </c>
      <c r="G752" s="2"/>
      <c r="H752" s="54"/>
      <c r="I752" s="10">
        <f>IF(AND($F752&gt;I$10,$E752&gt;0),$D752/$E752,IF(I$10=$F752,$D752-SUM($G752:G752),0))</f>
        <v>12742.871566698164</v>
      </c>
      <c r="J752" s="10">
        <f>IF(AND($F752&gt;J$10,$E752&gt;0),$D752/$E752,IF(J$10=$F752,$D752-SUM($G752:I752),0))</f>
        <v>12742.871566698164</v>
      </c>
      <c r="K752" s="10">
        <f>IF(AND($F752&gt;K$10,$E752&gt;0),$D752/$E752,IF(K$10=$F752,$D752-SUM($G752:J752),0))</f>
        <v>12742.871566698164</v>
      </c>
      <c r="L752" s="10">
        <f>IF(AND($F752&gt;L$10,$E752&gt;0),$D752/$E752,IF(L$10=$F752,$D752-SUM($G752:K752),0))</f>
        <v>12742.871566698164</v>
      </c>
      <c r="M752" s="10">
        <f>IF(AND($F752&gt;M$10,$E752&gt;0),$D752/$E752,IF(M$10=$F752,$D752-SUM($G752:L752),0))</f>
        <v>12742.871566698164</v>
      </c>
      <c r="N752" s="2"/>
      <c r="O752" s="10">
        <f>I752*PRODUCT($O$17:O$17)</f>
        <v>12857.557410798447</v>
      </c>
      <c r="P752" s="10">
        <f>J752*PRODUCT($O$17:P$17)</f>
        <v>12973.275427495631</v>
      </c>
      <c r="Q752" s="10">
        <f>K752*PRODUCT($O$17:Q$17)</f>
        <v>13090.034906343089</v>
      </c>
      <c r="R752" s="10">
        <f>L752*PRODUCT($O$17:R$17)</f>
        <v>13207.845220500176</v>
      </c>
      <c r="S752" s="10">
        <f>M752*PRODUCT($O$17:S$17)</f>
        <v>13326.715827484677</v>
      </c>
      <c r="T752" s="2"/>
      <c r="U752" s="10">
        <f t="shared" si="71"/>
        <v>559303.74736973236</v>
      </c>
      <c r="V752" s="10">
        <f t="shared" si="74"/>
        <v>551364.2056685643</v>
      </c>
      <c r="W752" s="10">
        <f t="shared" si="74"/>
        <v>543236.44861323829</v>
      </c>
      <c r="X752" s="10">
        <f t="shared" si="74"/>
        <v>534917.7314302572</v>
      </c>
      <c r="Y752" s="10">
        <f t="shared" si="74"/>
        <v>526405.27518564474</v>
      </c>
    </row>
    <row r="753" spans="1:25" s="5" customFormat="1" x14ac:dyDescent="0.2">
      <c r="A753" s="2"/>
      <c r="B753" s="30">
        <f>'3) Input geactiveerde inflatie'!B740</f>
        <v>728</v>
      </c>
      <c r="C753" s="30">
        <f>'3) Input geactiveerde inflatie'!D740</f>
        <v>706375.03700548783</v>
      </c>
      <c r="D753" s="10">
        <f t="shared" si="72"/>
        <v>353187.51850274391</v>
      </c>
      <c r="E753" s="40">
        <f>'3) Input geactiveerde inflatie'!E740</f>
        <v>34.5</v>
      </c>
      <c r="F753" s="52">
        <f>'3) Input geactiveerde inflatie'!F740</f>
        <v>2056</v>
      </c>
      <c r="G753" s="2"/>
      <c r="H753" s="54"/>
      <c r="I753" s="10">
        <f>IF(AND($F753&gt;I$10,$E753&gt;0),$D753/$E753,IF(I$10=$F753,$D753-SUM($G753:G753),0))</f>
        <v>10237.319376891128</v>
      </c>
      <c r="J753" s="10">
        <f>IF(AND($F753&gt;J$10,$E753&gt;0),$D753/$E753,IF(J$10=$F753,$D753-SUM($G753:I753),0))</f>
        <v>10237.319376891128</v>
      </c>
      <c r="K753" s="10">
        <f>IF(AND($F753&gt;K$10,$E753&gt;0),$D753/$E753,IF(K$10=$F753,$D753-SUM($G753:J753),0))</f>
        <v>10237.319376891128</v>
      </c>
      <c r="L753" s="10">
        <f>IF(AND($F753&gt;L$10,$E753&gt;0),$D753/$E753,IF(L$10=$F753,$D753-SUM($G753:K753),0))</f>
        <v>10237.319376891128</v>
      </c>
      <c r="M753" s="10">
        <f>IF(AND($F753&gt;M$10,$E753&gt;0),$D753/$E753,IF(M$10=$F753,$D753-SUM($G753:L753),0))</f>
        <v>10237.319376891128</v>
      </c>
      <c r="N753" s="2"/>
      <c r="O753" s="10">
        <f>I753*PRODUCT($O$17:O$17)</f>
        <v>10329.455251283147</v>
      </c>
      <c r="P753" s="10">
        <f>J753*PRODUCT($O$17:P$17)</f>
        <v>10422.420348544694</v>
      </c>
      <c r="Q753" s="10">
        <f>K753*PRODUCT($O$17:Q$17)</f>
        <v>10516.222131681594</v>
      </c>
      <c r="R753" s="10">
        <f>L753*PRODUCT($O$17:R$17)</f>
        <v>10610.868130866727</v>
      </c>
      <c r="S753" s="10">
        <f>M753*PRODUCT($O$17:S$17)</f>
        <v>10706.365944044528</v>
      </c>
      <c r="T753" s="2"/>
      <c r="U753" s="10">
        <f t="shared" si="71"/>
        <v>346036.75091798545</v>
      </c>
      <c r="V753" s="10">
        <f t="shared" si="74"/>
        <v>338728.66132770258</v>
      </c>
      <c r="W753" s="10">
        <f t="shared" si="74"/>
        <v>331260.99714797031</v>
      </c>
      <c r="X753" s="10">
        <f t="shared" si="74"/>
        <v>323631.47799143527</v>
      </c>
      <c r="Y753" s="10">
        <f t="shared" si="74"/>
        <v>315837.79534931359</v>
      </c>
    </row>
    <row r="754" spans="1:25" s="5" customFormat="1" x14ac:dyDescent="0.2">
      <c r="A754" s="2"/>
      <c r="B754" s="30">
        <f>'3) Input geactiveerde inflatie'!B741</f>
        <v>729</v>
      </c>
      <c r="C754" s="30">
        <f>'3) Input geactiveerde inflatie'!D741</f>
        <v>130846.69891861733</v>
      </c>
      <c r="D754" s="10">
        <f t="shared" si="72"/>
        <v>65423.349459308665</v>
      </c>
      <c r="E754" s="40">
        <f>'3) Input geactiveerde inflatie'!E741</f>
        <v>24.5</v>
      </c>
      <c r="F754" s="52">
        <f>'3) Input geactiveerde inflatie'!F741</f>
        <v>2046</v>
      </c>
      <c r="G754" s="2"/>
      <c r="H754" s="54"/>
      <c r="I754" s="10">
        <f>IF(AND($F754&gt;I$10,$E754&gt;0),$D754/$E754,IF(I$10=$F754,$D754-SUM($G754:G754),0))</f>
        <v>2670.3407942574963</v>
      </c>
      <c r="J754" s="10">
        <f>IF(AND($F754&gt;J$10,$E754&gt;0),$D754/$E754,IF(J$10=$F754,$D754-SUM($G754:I754),0))</f>
        <v>2670.3407942574963</v>
      </c>
      <c r="K754" s="10">
        <f>IF(AND($F754&gt;K$10,$E754&gt;0),$D754/$E754,IF(K$10=$F754,$D754-SUM($G754:J754),0))</f>
        <v>2670.3407942574963</v>
      </c>
      <c r="L754" s="10">
        <f>IF(AND($F754&gt;L$10,$E754&gt;0),$D754/$E754,IF(L$10=$F754,$D754-SUM($G754:K754),0))</f>
        <v>2670.3407942574963</v>
      </c>
      <c r="M754" s="10">
        <f>IF(AND($F754&gt;M$10,$E754&gt;0),$D754/$E754,IF(M$10=$F754,$D754-SUM($G754:L754),0))</f>
        <v>2670.3407942574963</v>
      </c>
      <c r="N754" s="2"/>
      <c r="O754" s="10">
        <f>I754*PRODUCT($O$17:O$17)</f>
        <v>2694.3738614058134</v>
      </c>
      <c r="P754" s="10">
        <f>J754*PRODUCT($O$17:P$17)</f>
        <v>2718.6232261584655</v>
      </c>
      <c r="Q754" s="10">
        <f>K754*PRODUCT($O$17:Q$17)</f>
        <v>2743.0908351938911</v>
      </c>
      <c r="R754" s="10">
        <f>L754*PRODUCT($O$17:R$17)</f>
        <v>2767.7786527106359</v>
      </c>
      <c r="S754" s="10">
        <f>M754*PRODUCT($O$17:S$17)</f>
        <v>2792.6886605850314</v>
      </c>
      <c r="T754" s="2"/>
      <c r="U754" s="10">
        <f t="shared" si="71"/>
        <v>63317.78574303662</v>
      </c>
      <c r="V754" s="10">
        <f t="shared" si="74"/>
        <v>61169.02258856548</v>
      </c>
      <c r="W754" s="10">
        <f t="shared" si="74"/>
        <v>58976.452956668669</v>
      </c>
      <c r="X754" s="10">
        <f t="shared" si="74"/>
        <v>56739.462380568046</v>
      </c>
      <c r="Y754" s="10">
        <f t="shared" si="74"/>
        <v>54457.428881408123</v>
      </c>
    </row>
    <row r="755" spans="1:25" s="5" customFormat="1" x14ac:dyDescent="0.2">
      <c r="A755" s="2"/>
      <c r="B755" s="30">
        <f>'3) Input geactiveerde inflatie'!B742</f>
        <v>730</v>
      </c>
      <c r="C755" s="30">
        <f>'3) Input geactiveerde inflatie'!D742</f>
        <v>50825.208144301665</v>
      </c>
      <c r="D755" s="10">
        <f t="shared" si="72"/>
        <v>25412.604072150833</v>
      </c>
      <c r="E755" s="40">
        <f>'3) Input geactiveerde inflatie'!E742</f>
        <v>19.5</v>
      </c>
      <c r="F755" s="52">
        <f>'3) Input geactiveerde inflatie'!F742</f>
        <v>2041</v>
      </c>
      <c r="G755" s="2"/>
      <c r="H755" s="54"/>
      <c r="I755" s="10">
        <f>IF(AND($F755&gt;I$10,$E755&gt;0),$D755/$E755,IF(I$10=$F755,$D755-SUM($G755:G755),0))</f>
        <v>1303.2104652385042</v>
      </c>
      <c r="J755" s="10">
        <f>IF(AND($F755&gt;J$10,$E755&gt;0),$D755/$E755,IF(J$10=$F755,$D755-SUM($G755:I755),0))</f>
        <v>1303.2104652385042</v>
      </c>
      <c r="K755" s="10">
        <f>IF(AND($F755&gt;K$10,$E755&gt;0),$D755/$E755,IF(K$10=$F755,$D755-SUM($G755:J755),0))</f>
        <v>1303.2104652385042</v>
      </c>
      <c r="L755" s="10">
        <f>IF(AND($F755&gt;L$10,$E755&gt;0),$D755/$E755,IF(L$10=$F755,$D755-SUM($G755:K755),0))</f>
        <v>1303.2104652385042</v>
      </c>
      <c r="M755" s="10">
        <f>IF(AND($F755&gt;M$10,$E755&gt;0),$D755/$E755,IF(M$10=$F755,$D755-SUM($G755:L755),0))</f>
        <v>1303.2104652385042</v>
      </c>
      <c r="N755" s="2"/>
      <c r="O755" s="10">
        <f>I755*PRODUCT($O$17:O$17)</f>
        <v>1314.9393594256505</v>
      </c>
      <c r="P755" s="10">
        <f>J755*PRODUCT($O$17:P$17)</f>
        <v>1326.7738136604812</v>
      </c>
      <c r="Q755" s="10">
        <f>K755*PRODUCT($O$17:Q$17)</f>
        <v>1338.7147779834254</v>
      </c>
      <c r="R755" s="10">
        <f>L755*PRODUCT($O$17:R$17)</f>
        <v>1350.7632109852759</v>
      </c>
      <c r="S755" s="10">
        <f>M755*PRODUCT($O$17:S$17)</f>
        <v>1362.9200798841434</v>
      </c>
      <c r="T755" s="2"/>
      <c r="U755" s="10">
        <f t="shared" si="71"/>
        <v>24326.378149374537</v>
      </c>
      <c r="V755" s="10">
        <f t="shared" si="74"/>
        <v>23218.541739058423</v>
      </c>
      <c r="W755" s="10">
        <f t="shared" si="74"/>
        <v>22088.79383672652</v>
      </c>
      <c r="X755" s="10">
        <f t="shared" si="74"/>
        <v>20936.829770271783</v>
      </c>
      <c r="Y755" s="10">
        <f t="shared" si="74"/>
        <v>19762.341158320083</v>
      </c>
    </row>
    <row r="756" spans="1:25" s="5" customFormat="1" x14ac:dyDescent="0.2">
      <c r="A756" s="2"/>
      <c r="B756" s="30">
        <f>'3) Input geactiveerde inflatie'!B743</f>
        <v>731</v>
      </c>
      <c r="C756" s="30">
        <f>'3) Input geactiveerde inflatie'!D743</f>
        <v>2.9103830456733704E-10</v>
      </c>
      <c r="D756" s="10">
        <f t="shared" si="72"/>
        <v>1.4551915228366852E-10</v>
      </c>
      <c r="E756" s="40">
        <f>'3) Input geactiveerde inflatie'!E743</f>
        <v>0</v>
      </c>
      <c r="F756" s="52">
        <f>'3) Input geactiveerde inflatie'!F743</f>
        <v>2021</v>
      </c>
      <c r="G756" s="2"/>
      <c r="H756" s="54"/>
      <c r="I756" s="10">
        <f>IF(AND($F756&gt;I$10,$E756&gt;0),$D756/$E756,IF(I$10=$F756,$D756-SUM($G756:G756),0))</f>
        <v>0</v>
      </c>
      <c r="J756" s="10">
        <f>IF(AND($F756&gt;J$10,$E756&gt;0),$D756/$E756,IF(J$10=$F756,$D756-SUM($G756:I756),0))</f>
        <v>0</v>
      </c>
      <c r="K756" s="10">
        <f>IF(AND($F756&gt;K$10,$E756&gt;0),$D756/$E756,IF(K$10=$F756,$D756-SUM($G756:J756),0))</f>
        <v>0</v>
      </c>
      <c r="L756" s="10">
        <f>IF(AND($F756&gt;L$10,$E756&gt;0),$D756/$E756,IF(L$10=$F756,$D756-SUM($G756:K756),0))</f>
        <v>0</v>
      </c>
      <c r="M756" s="10">
        <f>IF(AND($F756&gt;M$10,$E756&gt;0),$D756/$E756,IF(M$10=$F756,$D756-SUM($G756:L756),0))</f>
        <v>0</v>
      </c>
      <c r="N756" s="2"/>
      <c r="O756" s="10">
        <f>I756*PRODUCT($O$17:O$17)</f>
        <v>0</v>
      </c>
      <c r="P756" s="10">
        <f>J756*PRODUCT($O$17:P$17)</f>
        <v>0</v>
      </c>
      <c r="Q756" s="10">
        <f>K756*PRODUCT($O$17:Q$17)</f>
        <v>0</v>
      </c>
      <c r="R756" s="10">
        <f>L756*PRODUCT($O$17:R$17)</f>
        <v>0</v>
      </c>
      <c r="S756" s="10">
        <f>M756*PRODUCT($O$17:S$17)</f>
        <v>0</v>
      </c>
      <c r="T756" s="2"/>
      <c r="U756" s="10">
        <f t="shared" si="71"/>
        <v>1.4682882465422153E-10</v>
      </c>
      <c r="V756" s="10">
        <f t="shared" si="74"/>
        <v>1.4815028407610952E-10</v>
      </c>
      <c r="W756" s="10">
        <f t="shared" si="74"/>
        <v>1.4948363663279448E-10</v>
      </c>
      <c r="X756" s="10">
        <f t="shared" si="74"/>
        <v>1.5082898936248961E-10</v>
      </c>
      <c r="Y756" s="10">
        <f t="shared" si="74"/>
        <v>1.5218645026675199E-10</v>
      </c>
    </row>
    <row r="757" spans="1:25" s="5" customFormat="1" x14ac:dyDescent="0.2">
      <c r="A757" s="2"/>
      <c r="B757" s="30">
        <f>'3) Input geactiveerde inflatie'!B744</f>
        <v>732</v>
      </c>
      <c r="C757" s="30">
        <f>'3) Input geactiveerde inflatie'!D744</f>
        <v>20521.745171330142</v>
      </c>
      <c r="D757" s="10">
        <f t="shared" si="72"/>
        <v>10260.872585665071</v>
      </c>
      <c r="E757" s="40">
        <f>'3) Input geactiveerde inflatie'!E744</f>
        <v>0</v>
      </c>
      <c r="F757" s="52">
        <f>'3) Input geactiveerde inflatie'!F744</f>
        <v>2016</v>
      </c>
      <c r="G757" s="2"/>
      <c r="H757" s="54"/>
      <c r="I757" s="10">
        <f>IF(AND($F757&gt;I$10,$E757&gt;0),$D757/$E757,IF(I$10=$F757,$D757-SUM($G757:G757),0))</f>
        <v>0</v>
      </c>
      <c r="J757" s="10">
        <f>IF(AND($F757&gt;J$10,$E757&gt;0),$D757/$E757,IF(J$10=$F757,$D757-SUM($G757:I757),0))</f>
        <v>0</v>
      </c>
      <c r="K757" s="10">
        <f>IF(AND($F757&gt;K$10,$E757&gt;0),$D757/$E757,IF(K$10=$F757,$D757-SUM($G757:J757),0))</f>
        <v>0</v>
      </c>
      <c r="L757" s="10">
        <f>IF(AND($F757&gt;L$10,$E757&gt;0),$D757/$E757,IF(L$10=$F757,$D757-SUM($G757:K757),0))</f>
        <v>0</v>
      </c>
      <c r="M757" s="10">
        <f>IF(AND($F757&gt;M$10,$E757&gt;0),$D757/$E757,IF(M$10=$F757,$D757-SUM($G757:L757),0))</f>
        <v>0</v>
      </c>
      <c r="N757" s="2"/>
      <c r="O757" s="10">
        <f>I757*PRODUCT($O$17:O$17)</f>
        <v>0</v>
      </c>
      <c r="P757" s="10">
        <f>J757*PRODUCT($O$17:P$17)</f>
        <v>0</v>
      </c>
      <c r="Q757" s="10">
        <f>K757*PRODUCT($O$17:Q$17)</f>
        <v>0</v>
      </c>
      <c r="R757" s="10">
        <f>L757*PRODUCT($O$17:R$17)</f>
        <v>0</v>
      </c>
      <c r="S757" s="10">
        <f>M757*PRODUCT($O$17:S$17)</f>
        <v>0</v>
      </c>
      <c r="T757" s="2"/>
      <c r="U757" s="10">
        <f t="shared" si="71"/>
        <v>10353.220438936056</v>
      </c>
      <c r="V757" s="10">
        <f t="shared" si="74"/>
        <v>10446.399422886479</v>
      </c>
      <c r="W757" s="10">
        <f t="shared" si="74"/>
        <v>10540.417017692456</v>
      </c>
      <c r="X757" s="10">
        <f t="shared" si="74"/>
        <v>10635.280770851687</v>
      </c>
      <c r="Y757" s="10">
        <f t="shared" si="74"/>
        <v>10730.998297789351</v>
      </c>
    </row>
    <row r="758" spans="1:25" s="5" customFormat="1" x14ac:dyDescent="0.2">
      <c r="A758" s="2"/>
      <c r="B758" s="30">
        <f>'3) Input geactiveerde inflatie'!B745</f>
        <v>733</v>
      </c>
      <c r="C758" s="30">
        <f>'3) Input geactiveerde inflatie'!D745</f>
        <v>1554238.658313714</v>
      </c>
      <c r="D758" s="10">
        <f t="shared" si="72"/>
        <v>777119.32915685698</v>
      </c>
      <c r="E758" s="40">
        <f>'3) Input geactiveerde inflatie'!E745</f>
        <v>45.5</v>
      </c>
      <c r="F758" s="52">
        <f>'3) Input geactiveerde inflatie'!F745</f>
        <v>2067</v>
      </c>
      <c r="G758" s="2"/>
      <c r="H758" s="54"/>
      <c r="I758" s="10">
        <f>IF(AND($F758&gt;I$10,$E758&gt;0),$D758/$E758,IF(I$10=$F758,$D758-SUM($G758:G758),0))</f>
        <v>17079.5456957551</v>
      </c>
      <c r="J758" s="10">
        <f>IF(AND($F758&gt;J$10,$E758&gt;0),$D758/$E758,IF(J$10=$F758,$D758-SUM($G758:I758),0))</f>
        <v>17079.5456957551</v>
      </c>
      <c r="K758" s="10">
        <f>IF(AND($F758&gt;K$10,$E758&gt;0),$D758/$E758,IF(K$10=$F758,$D758-SUM($G758:J758),0))</f>
        <v>17079.5456957551</v>
      </c>
      <c r="L758" s="10">
        <f>IF(AND($F758&gt;L$10,$E758&gt;0),$D758/$E758,IF(L$10=$F758,$D758-SUM($G758:K758),0))</f>
        <v>17079.5456957551</v>
      </c>
      <c r="M758" s="10">
        <f>IF(AND($F758&gt;M$10,$E758&gt;0),$D758/$E758,IF(M$10=$F758,$D758-SUM($G758:L758),0))</f>
        <v>17079.5456957551</v>
      </c>
      <c r="N758" s="2"/>
      <c r="O758" s="10">
        <f>I758*PRODUCT($O$17:O$17)</f>
        <v>17233.261607016895</v>
      </c>
      <c r="P758" s="10">
        <f>J758*PRODUCT($O$17:P$17)</f>
        <v>17388.360961480044</v>
      </c>
      <c r="Q758" s="10">
        <f>K758*PRODUCT($O$17:Q$17)</f>
        <v>17544.856210133363</v>
      </c>
      <c r="R758" s="10">
        <f>L758*PRODUCT($O$17:R$17)</f>
        <v>17702.759916024559</v>
      </c>
      <c r="S758" s="10">
        <f>M758*PRODUCT($O$17:S$17)</f>
        <v>17862.084755268777</v>
      </c>
      <c r="T758" s="2"/>
      <c r="U758" s="10">
        <f t="shared" si="71"/>
        <v>766880.14151225169</v>
      </c>
      <c r="V758" s="10">
        <f t="shared" si="74"/>
        <v>756393.70182438183</v>
      </c>
      <c r="W758" s="10">
        <f t="shared" si="74"/>
        <v>745656.38893066777</v>
      </c>
      <c r="X758" s="10">
        <f t="shared" si="74"/>
        <v>734664.53651501914</v>
      </c>
      <c r="Y758" s="10">
        <f t="shared" si="74"/>
        <v>723414.43258838542</v>
      </c>
    </row>
    <row r="759" spans="1:25" s="5" customFormat="1" x14ac:dyDescent="0.2">
      <c r="A759" s="2"/>
      <c r="B759" s="30">
        <f>'3) Input geactiveerde inflatie'!B746</f>
        <v>734</v>
      </c>
      <c r="C759" s="30">
        <f>'3) Input geactiveerde inflatie'!D746</f>
        <v>148587.7882307868</v>
      </c>
      <c r="D759" s="10">
        <f t="shared" si="72"/>
        <v>74293.894115393399</v>
      </c>
      <c r="E759" s="40">
        <f>'3) Input geactiveerde inflatie'!E746</f>
        <v>35.5</v>
      </c>
      <c r="F759" s="52">
        <f>'3) Input geactiveerde inflatie'!F746</f>
        <v>2057</v>
      </c>
      <c r="G759" s="2"/>
      <c r="H759" s="54"/>
      <c r="I759" s="10">
        <f>IF(AND($F759&gt;I$10,$E759&gt;0),$D759/$E759,IF(I$10=$F759,$D759-SUM($G759:G759),0))</f>
        <v>2092.7857497293917</v>
      </c>
      <c r="J759" s="10">
        <f>IF(AND($F759&gt;J$10,$E759&gt;0),$D759/$E759,IF(J$10=$F759,$D759-SUM($G759:I759),0))</f>
        <v>2092.7857497293917</v>
      </c>
      <c r="K759" s="10">
        <f>IF(AND($F759&gt;K$10,$E759&gt;0),$D759/$E759,IF(K$10=$F759,$D759-SUM($G759:J759),0))</f>
        <v>2092.7857497293917</v>
      </c>
      <c r="L759" s="10">
        <f>IF(AND($F759&gt;L$10,$E759&gt;0),$D759/$E759,IF(L$10=$F759,$D759-SUM($G759:K759),0))</f>
        <v>2092.7857497293917</v>
      </c>
      <c r="M759" s="10">
        <f>IF(AND($F759&gt;M$10,$E759&gt;0),$D759/$E759,IF(M$10=$F759,$D759-SUM($G759:L759),0))</f>
        <v>2092.7857497293917</v>
      </c>
      <c r="N759" s="2"/>
      <c r="O759" s="10">
        <f>I759*PRODUCT($O$17:O$17)</f>
        <v>2111.6208214769558</v>
      </c>
      <c r="P759" s="10">
        <f>J759*PRODUCT($O$17:P$17)</f>
        <v>2130.6254088702485</v>
      </c>
      <c r="Q759" s="10">
        <f>K759*PRODUCT($O$17:Q$17)</f>
        <v>2149.8010375500803</v>
      </c>
      <c r="R759" s="10">
        <f>L759*PRODUCT($O$17:R$17)</f>
        <v>2169.1492468880306</v>
      </c>
      <c r="S759" s="10">
        <f>M759*PRODUCT($O$17:S$17)</f>
        <v>2188.6715901100229</v>
      </c>
      <c r="T759" s="2"/>
      <c r="U759" s="10">
        <f t="shared" si="71"/>
        <v>72850.918340954973</v>
      </c>
      <c r="V759" s="10">
        <f t="shared" si="74"/>
        <v>71375.951197153307</v>
      </c>
      <c r="W759" s="10">
        <f t="shared" si="74"/>
        <v>69868.5337203776</v>
      </c>
      <c r="X759" s="10">
        <f t="shared" si="74"/>
        <v>68328.201276972963</v>
      </c>
      <c r="Y759" s="10">
        <f t="shared" si="74"/>
        <v>66754.483498355694</v>
      </c>
    </row>
    <row r="760" spans="1:25" s="5" customFormat="1" x14ac:dyDescent="0.2">
      <c r="A760" s="2"/>
      <c r="B760" s="30">
        <f>'3) Input geactiveerde inflatie'!B747</f>
        <v>735</v>
      </c>
      <c r="C760" s="30">
        <f>'3) Input geactiveerde inflatie'!D747</f>
        <v>41156.925292699598</v>
      </c>
      <c r="D760" s="10">
        <f t="shared" si="72"/>
        <v>20578.462646349799</v>
      </c>
      <c r="E760" s="40">
        <f>'3) Input geactiveerde inflatie'!E747</f>
        <v>25.5</v>
      </c>
      <c r="F760" s="52">
        <f>'3) Input geactiveerde inflatie'!F747</f>
        <v>2047</v>
      </c>
      <c r="G760" s="2"/>
      <c r="H760" s="54"/>
      <c r="I760" s="10">
        <f>IF(AND($F760&gt;I$10,$E760&gt;0),$D760/$E760,IF(I$10=$F760,$D760-SUM($G760:G760),0))</f>
        <v>806.99853515097254</v>
      </c>
      <c r="J760" s="10">
        <f>IF(AND($F760&gt;J$10,$E760&gt;0),$D760/$E760,IF(J$10=$F760,$D760-SUM($G760:I760),0))</f>
        <v>806.99853515097254</v>
      </c>
      <c r="K760" s="10">
        <f>IF(AND($F760&gt;K$10,$E760&gt;0),$D760/$E760,IF(K$10=$F760,$D760-SUM($G760:J760),0))</f>
        <v>806.99853515097254</v>
      </c>
      <c r="L760" s="10">
        <f>IF(AND($F760&gt;L$10,$E760&gt;0),$D760/$E760,IF(L$10=$F760,$D760-SUM($G760:K760),0))</f>
        <v>806.99853515097254</v>
      </c>
      <c r="M760" s="10">
        <f>IF(AND($F760&gt;M$10,$E760&gt;0),$D760/$E760,IF(M$10=$F760,$D760-SUM($G760:L760),0))</f>
        <v>806.99853515097254</v>
      </c>
      <c r="N760" s="2"/>
      <c r="O760" s="10">
        <f>I760*PRODUCT($O$17:O$17)</f>
        <v>814.26152196733119</v>
      </c>
      <c r="P760" s="10">
        <f>J760*PRODUCT($O$17:P$17)</f>
        <v>821.58987566503708</v>
      </c>
      <c r="Q760" s="10">
        <f>K760*PRODUCT($O$17:Q$17)</f>
        <v>828.98418454602233</v>
      </c>
      <c r="R760" s="10">
        <f>L760*PRODUCT($O$17:R$17)</f>
        <v>836.44504220693636</v>
      </c>
      <c r="S760" s="10">
        <f>M760*PRODUCT($O$17:S$17)</f>
        <v>843.97304758679877</v>
      </c>
      <c r="T760" s="2"/>
      <c r="U760" s="10">
        <f t="shared" si="71"/>
        <v>19949.407288199614</v>
      </c>
      <c r="V760" s="10">
        <f t="shared" si="74"/>
        <v>19307.362078128372</v>
      </c>
      <c r="W760" s="10">
        <f t="shared" si="74"/>
        <v>18652.144152285502</v>
      </c>
      <c r="X760" s="10">
        <f t="shared" si="74"/>
        <v>17983.568407449136</v>
      </c>
      <c r="Y760" s="10">
        <f t="shared" si="74"/>
        <v>17301.447475529378</v>
      </c>
    </row>
    <row r="761" spans="1:25" s="5" customFormat="1" x14ac:dyDescent="0.2">
      <c r="A761" s="2"/>
      <c r="B761" s="30">
        <f>'3) Input geactiveerde inflatie'!B748</f>
        <v>736</v>
      </c>
      <c r="C761" s="30">
        <f>'3) Input geactiveerde inflatie'!D748</f>
        <v>28719.155557633378</v>
      </c>
      <c r="D761" s="10">
        <f t="shared" si="72"/>
        <v>14359.577778816689</v>
      </c>
      <c r="E761" s="40">
        <f>'3) Input geactiveerde inflatie'!E748</f>
        <v>20.5</v>
      </c>
      <c r="F761" s="52">
        <f>'3) Input geactiveerde inflatie'!F748</f>
        <v>2042</v>
      </c>
      <c r="G761" s="2"/>
      <c r="H761" s="54"/>
      <c r="I761" s="10">
        <f>IF(AND($F761&gt;I$10,$E761&gt;0),$D761/$E761,IF(I$10=$F761,$D761-SUM($G761:G761),0))</f>
        <v>700.46720872276535</v>
      </c>
      <c r="J761" s="10">
        <f>IF(AND($F761&gt;J$10,$E761&gt;0),$D761/$E761,IF(J$10=$F761,$D761-SUM($G761:I761),0))</f>
        <v>700.46720872276535</v>
      </c>
      <c r="K761" s="10">
        <f>IF(AND($F761&gt;K$10,$E761&gt;0),$D761/$E761,IF(K$10=$F761,$D761-SUM($G761:J761),0))</f>
        <v>700.46720872276535</v>
      </c>
      <c r="L761" s="10">
        <f>IF(AND($F761&gt;L$10,$E761&gt;0),$D761/$E761,IF(L$10=$F761,$D761-SUM($G761:K761),0))</f>
        <v>700.46720872276535</v>
      </c>
      <c r="M761" s="10">
        <f>IF(AND($F761&gt;M$10,$E761&gt;0),$D761/$E761,IF(M$10=$F761,$D761-SUM($G761:L761),0))</f>
        <v>700.46720872276535</v>
      </c>
      <c r="N761" s="2"/>
      <c r="O761" s="10">
        <f>I761*PRODUCT($O$17:O$17)</f>
        <v>706.77141360127018</v>
      </c>
      <c r="P761" s="10">
        <f>J761*PRODUCT($O$17:P$17)</f>
        <v>713.13235632368151</v>
      </c>
      <c r="Q761" s="10">
        <f>K761*PRODUCT($O$17:Q$17)</f>
        <v>719.55054753059449</v>
      </c>
      <c r="R761" s="10">
        <f>L761*PRODUCT($O$17:R$17)</f>
        <v>726.02650245836981</v>
      </c>
      <c r="S761" s="10">
        <f>M761*PRODUCT($O$17:S$17)</f>
        <v>732.5607409804951</v>
      </c>
      <c r="T761" s="2"/>
      <c r="U761" s="10">
        <f t="shared" si="71"/>
        <v>13782.042565224767</v>
      </c>
      <c r="V761" s="10">
        <f t="shared" si="74"/>
        <v>13192.948591988106</v>
      </c>
      <c r="W761" s="10">
        <f t="shared" si="74"/>
        <v>12592.134581785403</v>
      </c>
      <c r="X761" s="10">
        <f t="shared" si="74"/>
        <v>11979.437290563101</v>
      </c>
      <c r="Y761" s="10">
        <f t="shared" si="74"/>
        <v>11354.691485197673</v>
      </c>
    </row>
    <row r="762" spans="1:25" s="5" customFormat="1" x14ac:dyDescent="0.2">
      <c r="A762" s="2"/>
      <c r="B762" s="30">
        <f>'3) Input geactiveerde inflatie'!B749</f>
        <v>737</v>
      </c>
      <c r="C762" s="30">
        <f>'3) Input geactiveerde inflatie'!D749</f>
        <v>12612.156333602208</v>
      </c>
      <c r="D762" s="10">
        <f t="shared" si="72"/>
        <v>6306.0781668011041</v>
      </c>
      <c r="E762" s="40">
        <f>'3) Input geactiveerde inflatie'!E749</f>
        <v>0.5</v>
      </c>
      <c r="F762" s="52">
        <f>'3) Input geactiveerde inflatie'!F749</f>
        <v>2022</v>
      </c>
      <c r="G762" s="2"/>
      <c r="H762" s="54"/>
      <c r="I762" s="10">
        <f>IF(AND($F762&gt;I$10,$E762&gt;0),$D762/$E762,IF(I$10=$F762,$D762-SUM($G762:G762),0))</f>
        <v>6306.0781668011041</v>
      </c>
      <c r="J762" s="10">
        <f>IF(AND($F762&gt;J$10,$E762&gt;0),$D762/$E762,IF(J$10=$F762,$D762-SUM($G762:I762),0))</f>
        <v>0</v>
      </c>
      <c r="K762" s="10">
        <f>IF(AND($F762&gt;K$10,$E762&gt;0),$D762/$E762,IF(K$10=$F762,$D762-SUM($G762:J762),0))</f>
        <v>0</v>
      </c>
      <c r="L762" s="10">
        <f>IF(AND($F762&gt;L$10,$E762&gt;0),$D762/$E762,IF(L$10=$F762,$D762-SUM($G762:K762),0))</f>
        <v>0</v>
      </c>
      <c r="M762" s="10">
        <f>IF(AND($F762&gt;M$10,$E762&gt;0),$D762/$E762,IF(M$10=$F762,$D762-SUM($G762:L762),0))</f>
        <v>0</v>
      </c>
      <c r="N762" s="2"/>
      <c r="O762" s="10">
        <f>I762*PRODUCT($O$17:O$17)</f>
        <v>6362.8328703023135</v>
      </c>
      <c r="P762" s="10">
        <f>J762*PRODUCT($O$17:P$17)</f>
        <v>0</v>
      </c>
      <c r="Q762" s="10">
        <f>K762*PRODUCT($O$17:Q$17)</f>
        <v>0</v>
      </c>
      <c r="R762" s="10">
        <f>L762*PRODUCT($O$17:R$17)</f>
        <v>0</v>
      </c>
      <c r="S762" s="10">
        <f>M762*PRODUCT($O$17:S$17)</f>
        <v>0</v>
      </c>
      <c r="T762" s="2"/>
      <c r="U762" s="10">
        <f t="shared" si="71"/>
        <v>0</v>
      </c>
      <c r="V762" s="10">
        <f t="shared" si="74"/>
        <v>0</v>
      </c>
      <c r="W762" s="10">
        <f t="shared" si="74"/>
        <v>0</v>
      </c>
      <c r="X762" s="10">
        <f t="shared" si="74"/>
        <v>0</v>
      </c>
      <c r="Y762" s="10">
        <f t="shared" si="74"/>
        <v>0</v>
      </c>
    </row>
    <row r="763" spans="1:25" s="5" customFormat="1" x14ac:dyDescent="0.2">
      <c r="A763" s="2"/>
      <c r="B763" s="30">
        <f>'3) Input geactiveerde inflatie'!B750</f>
        <v>738</v>
      </c>
      <c r="C763" s="30">
        <f>'3) Input geactiveerde inflatie'!D750</f>
        <v>1007154.2607984338</v>
      </c>
      <c r="D763" s="10">
        <f t="shared" si="72"/>
        <v>503577.1303992169</v>
      </c>
      <c r="E763" s="40">
        <f>'3) Input geactiveerde inflatie'!E750</f>
        <v>46.5</v>
      </c>
      <c r="F763" s="52">
        <f>'3) Input geactiveerde inflatie'!F750</f>
        <v>2068</v>
      </c>
      <c r="G763" s="2"/>
      <c r="H763" s="54"/>
      <c r="I763" s="10">
        <f>IF(AND($F763&gt;I$10,$E763&gt;0),$D763/$E763,IF(I$10=$F763,$D763-SUM($G763:G763),0))</f>
        <v>10829.61570751004</v>
      </c>
      <c r="J763" s="10">
        <f>IF(AND($F763&gt;J$10,$E763&gt;0),$D763/$E763,IF(J$10=$F763,$D763-SUM($G763:I763),0))</f>
        <v>10829.61570751004</v>
      </c>
      <c r="K763" s="10">
        <f>IF(AND($F763&gt;K$10,$E763&gt;0),$D763/$E763,IF(K$10=$F763,$D763-SUM($G763:J763),0))</f>
        <v>10829.61570751004</v>
      </c>
      <c r="L763" s="10">
        <f>IF(AND($F763&gt;L$10,$E763&gt;0),$D763/$E763,IF(L$10=$F763,$D763-SUM($G763:K763),0))</f>
        <v>10829.61570751004</v>
      </c>
      <c r="M763" s="10">
        <f>IF(AND($F763&gt;M$10,$E763&gt;0),$D763/$E763,IF(M$10=$F763,$D763-SUM($G763:L763),0))</f>
        <v>10829.61570751004</v>
      </c>
      <c r="N763" s="2"/>
      <c r="O763" s="10">
        <f>I763*PRODUCT($O$17:O$17)</f>
        <v>10927.082248877628</v>
      </c>
      <c r="P763" s="10">
        <f>J763*PRODUCT($O$17:P$17)</f>
        <v>11025.425989117526</v>
      </c>
      <c r="Q763" s="10">
        <f>K763*PRODUCT($O$17:Q$17)</f>
        <v>11124.654823019582</v>
      </c>
      <c r="R763" s="10">
        <f>L763*PRODUCT($O$17:R$17)</f>
        <v>11224.776716426757</v>
      </c>
      <c r="S763" s="10">
        <f>M763*PRODUCT($O$17:S$17)</f>
        <v>11325.799706874597</v>
      </c>
      <c r="T763" s="2"/>
      <c r="U763" s="10">
        <f t="shared" si="71"/>
        <v>497182.24232393218</v>
      </c>
      <c r="V763" s="10">
        <f t="shared" ref="V763:Y778" si="75">U763*P$17-P763</f>
        <v>490631.45651573001</v>
      </c>
      <c r="W763" s="10">
        <f t="shared" si="75"/>
        <v>483922.48480135197</v>
      </c>
      <c r="X763" s="10">
        <f t="shared" si="75"/>
        <v>477053.0104481373</v>
      </c>
      <c r="Y763" s="10">
        <f t="shared" si="75"/>
        <v>470020.68783529592</v>
      </c>
    </row>
    <row r="764" spans="1:25" s="5" customFormat="1" x14ac:dyDescent="0.2">
      <c r="A764" s="2"/>
      <c r="B764" s="30">
        <f>'3) Input geactiveerde inflatie'!B751</f>
        <v>739</v>
      </c>
      <c r="C764" s="30">
        <f>'3) Input geactiveerde inflatie'!D751</f>
        <v>118857.7506138552</v>
      </c>
      <c r="D764" s="10">
        <f t="shared" si="72"/>
        <v>59428.875306927599</v>
      </c>
      <c r="E764" s="40">
        <f>'3) Input geactiveerde inflatie'!E751</f>
        <v>36.5</v>
      </c>
      <c r="F764" s="52">
        <f>'3) Input geactiveerde inflatie'!F751</f>
        <v>2058</v>
      </c>
      <c r="G764" s="2"/>
      <c r="H764" s="54"/>
      <c r="I764" s="10">
        <f>IF(AND($F764&gt;I$10,$E764&gt;0),$D764/$E764,IF(I$10=$F764,$D764-SUM($G764:G764),0))</f>
        <v>1628.188364573359</v>
      </c>
      <c r="J764" s="10">
        <f>IF(AND($F764&gt;J$10,$E764&gt;0),$D764/$E764,IF(J$10=$F764,$D764-SUM($G764:I764),0))</f>
        <v>1628.188364573359</v>
      </c>
      <c r="K764" s="10">
        <f>IF(AND($F764&gt;K$10,$E764&gt;0),$D764/$E764,IF(K$10=$F764,$D764-SUM($G764:J764),0))</f>
        <v>1628.188364573359</v>
      </c>
      <c r="L764" s="10">
        <f>IF(AND($F764&gt;L$10,$E764&gt;0),$D764/$E764,IF(L$10=$F764,$D764-SUM($G764:K764),0))</f>
        <v>1628.188364573359</v>
      </c>
      <c r="M764" s="10">
        <f>IF(AND($F764&gt;M$10,$E764&gt;0),$D764/$E764,IF(M$10=$F764,$D764-SUM($G764:L764),0))</f>
        <v>1628.188364573359</v>
      </c>
      <c r="N764" s="2"/>
      <c r="O764" s="10">
        <f>I764*PRODUCT($O$17:O$17)</f>
        <v>1642.842059854519</v>
      </c>
      <c r="P764" s="10">
        <f>J764*PRODUCT($O$17:P$17)</f>
        <v>1657.6276383932095</v>
      </c>
      <c r="Q764" s="10">
        <f>K764*PRODUCT($O$17:Q$17)</f>
        <v>1672.5462871387481</v>
      </c>
      <c r="R764" s="10">
        <f>L764*PRODUCT($O$17:R$17)</f>
        <v>1687.5992037229967</v>
      </c>
      <c r="S764" s="10">
        <f>M764*PRODUCT($O$17:S$17)</f>
        <v>1702.7875965565036</v>
      </c>
      <c r="T764" s="2"/>
      <c r="U764" s="10">
        <f t="shared" si="71"/>
        <v>58320.89312483542</v>
      </c>
      <c r="V764" s="10">
        <f t="shared" si="75"/>
        <v>57188.153524565721</v>
      </c>
      <c r="W764" s="10">
        <f t="shared" si="75"/>
        <v>56030.30061914806</v>
      </c>
      <c r="X764" s="10">
        <f t="shared" si="75"/>
        <v>54846.974120997394</v>
      </c>
      <c r="Y764" s="10">
        <f t="shared" si="75"/>
        <v>53637.809291529862</v>
      </c>
    </row>
    <row r="765" spans="1:25" s="5" customFormat="1" x14ac:dyDescent="0.2">
      <c r="A765" s="2"/>
      <c r="B765" s="30">
        <f>'3) Input geactiveerde inflatie'!B752</f>
        <v>740</v>
      </c>
      <c r="C765" s="30">
        <f>'3) Input geactiveerde inflatie'!D752</f>
        <v>7203.1331082803663</v>
      </c>
      <c r="D765" s="10">
        <f t="shared" si="72"/>
        <v>3601.5665541401831</v>
      </c>
      <c r="E765" s="40">
        <f>'3) Input geactiveerde inflatie'!E752</f>
        <v>26.5</v>
      </c>
      <c r="F765" s="52">
        <f>'3) Input geactiveerde inflatie'!F752</f>
        <v>2048</v>
      </c>
      <c r="G765" s="2"/>
      <c r="H765" s="54"/>
      <c r="I765" s="10">
        <f>IF(AND($F765&gt;I$10,$E765&gt;0),$D765/$E765,IF(I$10=$F765,$D765-SUM($G765:G765),0))</f>
        <v>135.90817185434653</v>
      </c>
      <c r="J765" s="10">
        <f>IF(AND($F765&gt;J$10,$E765&gt;0),$D765/$E765,IF(J$10=$F765,$D765-SUM($G765:I765),0))</f>
        <v>135.90817185434653</v>
      </c>
      <c r="K765" s="10">
        <f>IF(AND($F765&gt;K$10,$E765&gt;0),$D765/$E765,IF(K$10=$F765,$D765-SUM($G765:J765),0))</f>
        <v>135.90817185434653</v>
      </c>
      <c r="L765" s="10">
        <f>IF(AND($F765&gt;L$10,$E765&gt;0),$D765/$E765,IF(L$10=$F765,$D765-SUM($G765:K765),0))</f>
        <v>135.90817185434653</v>
      </c>
      <c r="M765" s="10">
        <f>IF(AND($F765&gt;M$10,$E765&gt;0),$D765/$E765,IF(M$10=$F765,$D765-SUM($G765:L765),0))</f>
        <v>135.90817185434653</v>
      </c>
      <c r="N765" s="2"/>
      <c r="O765" s="10">
        <f>I765*PRODUCT($O$17:O$17)</f>
        <v>137.13134540103565</v>
      </c>
      <c r="P765" s="10">
        <f>J765*PRODUCT($O$17:P$17)</f>
        <v>138.36552750964495</v>
      </c>
      <c r="Q765" s="10">
        <f>K765*PRODUCT($O$17:Q$17)</f>
        <v>139.61081725723173</v>
      </c>
      <c r="R765" s="10">
        <f>L765*PRODUCT($O$17:R$17)</f>
        <v>140.86731461254678</v>
      </c>
      <c r="S765" s="10">
        <f>M765*PRODUCT($O$17:S$17)</f>
        <v>142.13512044405971</v>
      </c>
      <c r="T765" s="2"/>
      <c r="U765" s="10">
        <f t="shared" si="71"/>
        <v>3496.8493077264088</v>
      </c>
      <c r="V765" s="10">
        <f t="shared" si="75"/>
        <v>3389.9554239863014</v>
      </c>
      <c r="W765" s="10">
        <f t="shared" si="75"/>
        <v>3280.8542055449461</v>
      </c>
      <c r="X765" s="10">
        <f t="shared" si="75"/>
        <v>3169.5145787823039</v>
      </c>
      <c r="Y765" s="10">
        <f t="shared" si="75"/>
        <v>3055.9050895472847</v>
      </c>
    </row>
    <row r="766" spans="1:25" s="5" customFormat="1" x14ac:dyDescent="0.2">
      <c r="A766" s="2"/>
      <c r="B766" s="30">
        <f>'3) Input geactiveerde inflatie'!B753</f>
        <v>741</v>
      </c>
      <c r="C766" s="30">
        <f>'3) Input geactiveerde inflatie'!D753</f>
        <v>14161.210138532304</v>
      </c>
      <c r="D766" s="10">
        <f t="shared" si="72"/>
        <v>7080.605069266152</v>
      </c>
      <c r="E766" s="40">
        <f>'3) Input geactiveerde inflatie'!E753</f>
        <v>21.5</v>
      </c>
      <c r="F766" s="52">
        <f>'3) Input geactiveerde inflatie'!F753</f>
        <v>2043</v>
      </c>
      <c r="G766" s="2"/>
      <c r="H766" s="54"/>
      <c r="I766" s="10">
        <f>IF(AND($F766&gt;I$10,$E766&gt;0),$D766/$E766,IF(I$10=$F766,$D766-SUM($G766:G766),0))</f>
        <v>329.33046833796055</v>
      </c>
      <c r="J766" s="10">
        <f>IF(AND($F766&gt;J$10,$E766&gt;0),$D766/$E766,IF(J$10=$F766,$D766-SUM($G766:I766),0))</f>
        <v>329.33046833796055</v>
      </c>
      <c r="K766" s="10">
        <f>IF(AND($F766&gt;K$10,$E766&gt;0),$D766/$E766,IF(K$10=$F766,$D766-SUM($G766:J766),0))</f>
        <v>329.33046833796055</v>
      </c>
      <c r="L766" s="10">
        <f>IF(AND($F766&gt;L$10,$E766&gt;0),$D766/$E766,IF(L$10=$F766,$D766-SUM($G766:K766),0))</f>
        <v>329.33046833796055</v>
      </c>
      <c r="M766" s="10">
        <f>IF(AND($F766&gt;M$10,$E766&gt;0),$D766/$E766,IF(M$10=$F766,$D766-SUM($G766:L766),0))</f>
        <v>329.33046833796055</v>
      </c>
      <c r="N766" s="2"/>
      <c r="O766" s="10">
        <f>I766*PRODUCT($O$17:O$17)</f>
        <v>332.29444255300217</v>
      </c>
      <c r="P766" s="10">
        <f>J766*PRODUCT($O$17:P$17)</f>
        <v>335.28509253597917</v>
      </c>
      <c r="Q766" s="10">
        <f>K766*PRODUCT($O$17:Q$17)</f>
        <v>338.30265836880289</v>
      </c>
      <c r="R766" s="10">
        <f>L766*PRODUCT($O$17:R$17)</f>
        <v>341.3473822941221</v>
      </c>
      <c r="S766" s="10">
        <f>M766*PRODUCT($O$17:S$17)</f>
        <v>344.41950873476918</v>
      </c>
      <c r="T766" s="2"/>
      <c r="U766" s="10">
        <f t="shared" si="71"/>
        <v>6812.0360723365447</v>
      </c>
      <c r="V766" s="10">
        <f t="shared" si="75"/>
        <v>6538.0593044515936</v>
      </c>
      <c r="W766" s="10">
        <f t="shared" si="75"/>
        <v>6258.5991798228551</v>
      </c>
      <c r="X766" s="10">
        <f t="shared" si="75"/>
        <v>5973.5791901471375</v>
      </c>
      <c r="Y766" s="10">
        <f t="shared" si="75"/>
        <v>5682.9218941236923</v>
      </c>
    </row>
    <row r="767" spans="1:25" s="5" customFormat="1" x14ac:dyDescent="0.2">
      <c r="A767" s="2"/>
      <c r="B767" s="30">
        <f>'3) Input geactiveerde inflatie'!B754</f>
        <v>742</v>
      </c>
      <c r="C767" s="30">
        <f>'3) Input geactiveerde inflatie'!D754</f>
        <v>12796.363496337231</v>
      </c>
      <c r="D767" s="10">
        <f t="shared" si="72"/>
        <v>6398.1817481686157</v>
      </c>
      <c r="E767" s="40">
        <f>'3) Input geactiveerde inflatie'!E754</f>
        <v>1.5</v>
      </c>
      <c r="F767" s="52">
        <f>'3) Input geactiveerde inflatie'!F754</f>
        <v>2023</v>
      </c>
      <c r="G767" s="2"/>
      <c r="H767" s="54"/>
      <c r="I767" s="10">
        <f>IF(AND($F767&gt;I$10,$E767&gt;0),$D767/$E767,IF(I$10=$F767,$D767-SUM($G767:G767),0))</f>
        <v>4265.4544987790769</v>
      </c>
      <c r="J767" s="10">
        <f>IF(AND($F767&gt;J$10,$E767&gt;0),$D767/$E767,IF(J$10=$F767,$D767-SUM($G767:I767),0))</f>
        <v>2132.7272493895389</v>
      </c>
      <c r="K767" s="10">
        <f>IF(AND($F767&gt;K$10,$E767&gt;0),$D767/$E767,IF(K$10=$F767,$D767-SUM($G767:J767),0))</f>
        <v>0</v>
      </c>
      <c r="L767" s="10">
        <f>IF(AND($F767&gt;L$10,$E767&gt;0),$D767/$E767,IF(L$10=$F767,$D767-SUM($G767:K767),0))</f>
        <v>0</v>
      </c>
      <c r="M767" s="10">
        <f>IF(AND($F767&gt;M$10,$E767&gt;0),$D767/$E767,IF(M$10=$F767,$D767-SUM($G767:L767),0))</f>
        <v>0</v>
      </c>
      <c r="N767" s="2"/>
      <c r="O767" s="10">
        <f>I767*PRODUCT($O$17:O$17)</f>
        <v>4303.8435892680882</v>
      </c>
      <c r="P767" s="10">
        <f>J767*PRODUCT($O$17:P$17)</f>
        <v>2171.2890907857509</v>
      </c>
      <c r="Q767" s="10">
        <f>K767*PRODUCT($O$17:Q$17)</f>
        <v>0</v>
      </c>
      <c r="R767" s="10">
        <f>L767*PRODUCT($O$17:R$17)</f>
        <v>0</v>
      </c>
      <c r="S767" s="10">
        <f>M767*PRODUCT($O$17:S$17)</f>
        <v>0</v>
      </c>
      <c r="T767" s="2"/>
      <c r="U767" s="10">
        <f t="shared" si="71"/>
        <v>2151.9217946340441</v>
      </c>
      <c r="V767" s="10">
        <f t="shared" si="75"/>
        <v>0</v>
      </c>
      <c r="W767" s="10">
        <f t="shared" si="75"/>
        <v>0</v>
      </c>
      <c r="X767" s="10">
        <f t="shared" si="75"/>
        <v>0</v>
      </c>
      <c r="Y767" s="10">
        <f t="shared" si="75"/>
        <v>0</v>
      </c>
    </row>
    <row r="768" spans="1:25" s="5" customFormat="1" x14ac:dyDescent="0.2">
      <c r="A768" s="2"/>
      <c r="B768" s="30">
        <f>'3) Input geactiveerde inflatie'!B755</f>
        <v>743</v>
      </c>
      <c r="C768" s="30">
        <f>'3) Input geactiveerde inflatie'!D755</f>
        <v>12494.880406638084</v>
      </c>
      <c r="D768" s="10">
        <f t="shared" si="72"/>
        <v>6247.4402033190418</v>
      </c>
      <c r="E768" s="40">
        <f>'3) Input geactiveerde inflatie'!E755</f>
        <v>0</v>
      </c>
      <c r="F768" s="52">
        <f>'3) Input geactiveerde inflatie'!F755</f>
        <v>2018</v>
      </c>
      <c r="G768" s="2"/>
      <c r="H768" s="54"/>
      <c r="I768" s="10">
        <f>IF(AND($F768&gt;I$10,$E768&gt;0),$D768/$E768,IF(I$10=$F768,$D768-SUM($G768:G768),0))</f>
        <v>0</v>
      </c>
      <c r="J768" s="10">
        <f>IF(AND($F768&gt;J$10,$E768&gt;0),$D768/$E768,IF(J$10=$F768,$D768-SUM($G768:I768),0))</f>
        <v>0</v>
      </c>
      <c r="K768" s="10">
        <f>IF(AND($F768&gt;K$10,$E768&gt;0),$D768/$E768,IF(K$10=$F768,$D768-SUM($G768:J768),0))</f>
        <v>0</v>
      </c>
      <c r="L768" s="10">
        <f>IF(AND($F768&gt;L$10,$E768&gt;0),$D768/$E768,IF(L$10=$F768,$D768-SUM($G768:K768),0))</f>
        <v>0</v>
      </c>
      <c r="M768" s="10">
        <f>IF(AND($F768&gt;M$10,$E768&gt;0),$D768/$E768,IF(M$10=$F768,$D768-SUM($G768:L768),0))</f>
        <v>0</v>
      </c>
      <c r="N768" s="2"/>
      <c r="O768" s="10">
        <f>I768*PRODUCT($O$17:O$17)</f>
        <v>0</v>
      </c>
      <c r="P768" s="10">
        <f>J768*PRODUCT($O$17:P$17)</f>
        <v>0</v>
      </c>
      <c r="Q768" s="10">
        <f>K768*PRODUCT($O$17:Q$17)</f>
        <v>0</v>
      </c>
      <c r="R768" s="10">
        <f>L768*PRODUCT($O$17:R$17)</f>
        <v>0</v>
      </c>
      <c r="S768" s="10">
        <f>M768*PRODUCT($O$17:S$17)</f>
        <v>0</v>
      </c>
      <c r="T768" s="2"/>
      <c r="U768" s="10">
        <f t="shared" si="71"/>
        <v>6303.6671651489123</v>
      </c>
      <c r="V768" s="10">
        <f t="shared" si="75"/>
        <v>6360.4001696352516</v>
      </c>
      <c r="W768" s="10">
        <f t="shared" si="75"/>
        <v>6417.6437711619683</v>
      </c>
      <c r="X768" s="10">
        <f t="shared" si="75"/>
        <v>6475.4025651024258</v>
      </c>
      <c r="Y768" s="10">
        <f t="shared" si="75"/>
        <v>6533.6811881883468</v>
      </c>
    </row>
    <row r="769" spans="1:25" s="5" customFormat="1" x14ac:dyDescent="0.2">
      <c r="A769" s="2"/>
      <c r="B769" s="30">
        <f>'3) Input geactiveerde inflatie'!B756</f>
        <v>744</v>
      </c>
      <c r="C769" s="30">
        <f>'3) Input geactiveerde inflatie'!D756</f>
        <v>1148786.0240840316</v>
      </c>
      <c r="D769" s="10">
        <f t="shared" si="72"/>
        <v>574393.01204201579</v>
      </c>
      <c r="E769" s="40">
        <f>'3) Input geactiveerde inflatie'!E756</f>
        <v>47.5</v>
      </c>
      <c r="F769" s="52">
        <f>'3) Input geactiveerde inflatie'!F756</f>
        <v>2069</v>
      </c>
      <c r="G769" s="2"/>
      <c r="H769" s="54"/>
      <c r="I769" s="10">
        <f>IF(AND($F769&gt;I$10,$E769&gt;0),$D769/$E769,IF(I$10=$F769,$D769-SUM($G769:G769),0))</f>
        <v>12092.484464042438</v>
      </c>
      <c r="J769" s="10">
        <f>IF(AND($F769&gt;J$10,$E769&gt;0),$D769/$E769,IF(J$10=$F769,$D769-SUM($G769:I769),0))</f>
        <v>12092.484464042438</v>
      </c>
      <c r="K769" s="10">
        <f>IF(AND($F769&gt;K$10,$E769&gt;0),$D769/$E769,IF(K$10=$F769,$D769-SUM($G769:J769),0))</f>
        <v>12092.484464042438</v>
      </c>
      <c r="L769" s="10">
        <f>IF(AND($F769&gt;L$10,$E769&gt;0),$D769/$E769,IF(L$10=$F769,$D769-SUM($G769:K769),0))</f>
        <v>12092.484464042438</v>
      </c>
      <c r="M769" s="10">
        <f>IF(AND($F769&gt;M$10,$E769&gt;0),$D769/$E769,IF(M$10=$F769,$D769-SUM($G769:L769),0))</f>
        <v>12092.484464042438</v>
      </c>
      <c r="N769" s="2"/>
      <c r="O769" s="10">
        <f>I769*PRODUCT($O$17:O$17)</f>
        <v>12201.316824218819</v>
      </c>
      <c r="P769" s="10">
        <f>J769*PRODUCT($O$17:P$17)</f>
        <v>12311.128675636786</v>
      </c>
      <c r="Q769" s="10">
        <f>K769*PRODUCT($O$17:Q$17)</f>
        <v>12421.928833717515</v>
      </c>
      <c r="R769" s="10">
        <f>L769*PRODUCT($O$17:R$17)</f>
        <v>12533.726193220971</v>
      </c>
      <c r="S769" s="10">
        <f>M769*PRODUCT($O$17:S$17)</f>
        <v>12646.52972895996</v>
      </c>
      <c r="T769" s="2"/>
      <c r="U769" s="10">
        <f t="shared" si="71"/>
        <v>567361.23232617509</v>
      </c>
      <c r="V769" s="10">
        <f t="shared" si="75"/>
        <v>560156.3547414738</v>
      </c>
      <c r="W769" s="10">
        <f t="shared" si="75"/>
        <v>552775.8331004295</v>
      </c>
      <c r="X769" s="10">
        <f t="shared" si="75"/>
        <v>545217.08940511232</v>
      </c>
      <c r="Y769" s="10">
        <f t="shared" si="75"/>
        <v>537477.51348079822</v>
      </c>
    </row>
    <row r="770" spans="1:25" s="5" customFormat="1" x14ac:dyDescent="0.2">
      <c r="A770" s="2"/>
      <c r="B770" s="30">
        <f>'3) Input geactiveerde inflatie'!B757</f>
        <v>745</v>
      </c>
      <c r="C770" s="30">
        <f>'3) Input geactiveerde inflatie'!D757</f>
        <v>241867.84306557756</v>
      </c>
      <c r="D770" s="10">
        <f t="shared" si="72"/>
        <v>120933.92153278878</v>
      </c>
      <c r="E770" s="40">
        <f>'3) Input geactiveerde inflatie'!E757</f>
        <v>37.5</v>
      </c>
      <c r="F770" s="52">
        <f>'3) Input geactiveerde inflatie'!F757</f>
        <v>2059</v>
      </c>
      <c r="G770" s="2"/>
      <c r="H770" s="54"/>
      <c r="I770" s="10">
        <f>IF(AND($F770&gt;I$10,$E770&gt;0),$D770/$E770,IF(I$10=$F770,$D770-SUM($G770:G770),0))</f>
        <v>3224.904574207701</v>
      </c>
      <c r="J770" s="10">
        <f>IF(AND($F770&gt;J$10,$E770&gt;0),$D770/$E770,IF(J$10=$F770,$D770-SUM($G770:I770),0))</f>
        <v>3224.904574207701</v>
      </c>
      <c r="K770" s="10">
        <f>IF(AND($F770&gt;K$10,$E770&gt;0),$D770/$E770,IF(K$10=$F770,$D770-SUM($G770:J770),0))</f>
        <v>3224.904574207701</v>
      </c>
      <c r="L770" s="10">
        <f>IF(AND($F770&gt;L$10,$E770&gt;0),$D770/$E770,IF(L$10=$F770,$D770-SUM($G770:K770),0))</f>
        <v>3224.904574207701</v>
      </c>
      <c r="M770" s="10">
        <f>IF(AND($F770&gt;M$10,$E770&gt;0),$D770/$E770,IF(M$10=$F770,$D770-SUM($G770:L770),0))</f>
        <v>3224.904574207701</v>
      </c>
      <c r="N770" s="2"/>
      <c r="O770" s="10">
        <f>I770*PRODUCT($O$17:O$17)</f>
        <v>3253.9287153755699</v>
      </c>
      <c r="P770" s="10">
        <f>J770*PRODUCT($O$17:P$17)</f>
        <v>3283.2140738139497</v>
      </c>
      <c r="Q770" s="10">
        <f>K770*PRODUCT($O$17:Q$17)</f>
        <v>3312.7630004782745</v>
      </c>
      <c r="R770" s="10">
        <f>L770*PRODUCT($O$17:R$17)</f>
        <v>3342.5778674825788</v>
      </c>
      <c r="S770" s="10">
        <f>M770*PRODUCT($O$17:S$17)</f>
        <v>3372.6610682899218</v>
      </c>
      <c r="T770" s="2"/>
      <c r="U770" s="10">
        <f t="shared" si="71"/>
        <v>118768.3981112083</v>
      </c>
      <c r="V770" s="10">
        <f t="shared" si="75"/>
        <v>116554.09962039522</v>
      </c>
      <c r="W770" s="10">
        <f t="shared" si="75"/>
        <v>114290.3235165005</v>
      </c>
      <c r="X770" s="10">
        <f t="shared" si="75"/>
        <v>111976.35856066641</v>
      </c>
      <c r="Y770" s="10">
        <f t="shared" si="75"/>
        <v>109611.48471942249</v>
      </c>
    </row>
    <row r="771" spans="1:25" s="5" customFormat="1" x14ac:dyDescent="0.2">
      <c r="A771" s="2"/>
      <c r="B771" s="30">
        <f>'3) Input geactiveerde inflatie'!B758</f>
        <v>746</v>
      </c>
      <c r="C771" s="30">
        <f>'3) Input geactiveerde inflatie'!D758</f>
        <v>7265.3627199330658</v>
      </c>
      <c r="D771" s="10">
        <f t="shared" si="72"/>
        <v>3632.6813599665329</v>
      </c>
      <c r="E771" s="40">
        <f>'3) Input geactiveerde inflatie'!E758</f>
        <v>27.5</v>
      </c>
      <c r="F771" s="52">
        <f>'3) Input geactiveerde inflatie'!F758</f>
        <v>2049</v>
      </c>
      <c r="G771" s="2"/>
      <c r="H771" s="54"/>
      <c r="I771" s="10">
        <f>IF(AND($F771&gt;I$10,$E771&gt;0),$D771/$E771,IF(I$10=$F771,$D771-SUM($G771:G771),0))</f>
        <v>132.09750399878303</v>
      </c>
      <c r="J771" s="10">
        <f>IF(AND($F771&gt;J$10,$E771&gt;0),$D771/$E771,IF(J$10=$F771,$D771-SUM($G771:I771),0))</f>
        <v>132.09750399878303</v>
      </c>
      <c r="K771" s="10">
        <f>IF(AND($F771&gt;K$10,$E771&gt;0),$D771/$E771,IF(K$10=$F771,$D771-SUM($G771:J771),0))</f>
        <v>132.09750399878303</v>
      </c>
      <c r="L771" s="10">
        <f>IF(AND($F771&gt;L$10,$E771&gt;0),$D771/$E771,IF(L$10=$F771,$D771-SUM($G771:K771),0))</f>
        <v>132.09750399878303</v>
      </c>
      <c r="M771" s="10">
        <f>IF(AND($F771&gt;M$10,$E771&gt;0),$D771/$E771,IF(M$10=$F771,$D771-SUM($G771:L771),0))</f>
        <v>132.09750399878303</v>
      </c>
      <c r="N771" s="2"/>
      <c r="O771" s="10">
        <f>I771*PRODUCT($O$17:O$17)</f>
        <v>133.28638153477206</v>
      </c>
      <c r="P771" s="10">
        <f>J771*PRODUCT($O$17:P$17)</f>
        <v>134.48595896858498</v>
      </c>
      <c r="Q771" s="10">
        <f>K771*PRODUCT($O$17:Q$17)</f>
        <v>135.69633259930222</v>
      </c>
      <c r="R771" s="10">
        <f>L771*PRODUCT($O$17:R$17)</f>
        <v>136.91759959269592</v>
      </c>
      <c r="S771" s="10">
        <f>M771*PRODUCT($O$17:S$17)</f>
        <v>138.14985798903018</v>
      </c>
      <c r="T771" s="2"/>
      <c r="U771" s="10">
        <f t="shared" si="71"/>
        <v>3532.0891106714594</v>
      </c>
      <c r="V771" s="10">
        <f t="shared" si="75"/>
        <v>3429.3919536989174</v>
      </c>
      <c r="W771" s="10">
        <f t="shared" si="75"/>
        <v>3324.560148682905</v>
      </c>
      <c r="X771" s="10">
        <f t="shared" si="75"/>
        <v>3217.5635904283549</v>
      </c>
      <c r="Y771" s="10">
        <f t="shared" si="75"/>
        <v>3108.3718047531793</v>
      </c>
    </row>
    <row r="772" spans="1:25" s="5" customFormat="1" x14ac:dyDescent="0.2">
      <c r="A772" s="2"/>
      <c r="B772" s="30">
        <f>'3) Input geactiveerde inflatie'!B759</f>
        <v>747</v>
      </c>
      <c r="C772" s="30">
        <f>'3) Input geactiveerde inflatie'!D759</f>
        <v>14169.836556973867</v>
      </c>
      <c r="D772" s="10">
        <f t="shared" si="72"/>
        <v>7084.9182784869336</v>
      </c>
      <c r="E772" s="40">
        <f>'3) Input geactiveerde inflatie'!E759</f>
        <v>22.5</v>
      </c>
      <c r="F772" s="52">
        <f>'3) Input geactiveerde inflatie'!F759</f>
        <v>2044</v>
      </c>
      <c r="G772" s="2"/>
      <c r="H772" s="54"/>
      <c r="I772" s="10">
        <f>IF(AND($F772&gt;I$10,$E772&gt;0),$D772/$E772,IF(I$10=$F772,$D772-SUM($G772:G772),0))</f>
        <v>314.88525682164152</v>
      </c>
      <c r="J772" s="10">
        <f>IF(AND($F772&gt;J$10,$E772&gt;0),$D772/$E772,IF(J$10=$F772,$D772-SUM($G772:I772),0))</f>
        <v>314.88525682164152</v>
      </c>
      <c r="K772" s="10">
        <f>IF(AND($F772&gt;K$10,$E772&gt;0),$D772/$E772,IF(K$10=$F772,$D772-SUM($G772:J772),0))</f>
        <v>314.88525682164152</v>
      </c>
      <c r="L772" s="10">
        <f>IF(AND($F772&gt;L$10,$E772&gt;0),$D772/$E772,IF(L$10=$F772,$D772-SUM($G772:K772),0))</f>
        <v>314.88525682164152</v>
      </c>
      <c r="M772" s="10">
        <f>IF(AND($F772&gt;M$10,$E772&gt;0),$D772/$E772,IF(M$10=$F772,$D772-SUM($G772:L772),0))</f>
        <v>314.88525682164152</v>
      </c>
      <c r="N772" s="2"/>
      <c r="O772" s="10">
        <f>I772*PRODUCT($O$17:O$17)</f>
        <v>317.71922413303628</v>
      </c>
      <c r="P772" s="10">
        <f>J772*PRODUCT($O$17:P$17)</f>
        <v>320.57869715023355</v>
      </c>
      <c r="Q772" s="10">
        <f>K772*PRODUCT($O$17:Q$17)</f>
        <v>323.46390542458562</v>
      </c>
      <c r="R772" s="10">
        <f>L772*PRODUCT($O$17:R$17)</f>
        <v>326.37508057340682</v>
      </c>
      <c r="S772" s="10">
        <f>M772*PRODUCT($O$17:S$17)</f>
        <v>329.31245629856744</v>
      </c>
      <c r="T772" s="2"/>
      <c r="U772" s="10">
        <f t="shared" si="71"/>
        <v>6830.9633188602784</v>
      </c>
      <c r="V772" s="10">
        <f t="shared" si="75"/>
        <v>6571.8632915797862</v>
      </c>
      <c r="W772" s="10">
        <f t="shared" si="75"/>
        <v>6307.5461557794179</v>
      </c>
      <c r="X772" s="10">
        <f t="shared" si="75"/>
        <v>6037.9389906080251</v>
      </c>
      <c r="Y772" s="10">
        <f t="shared" si="75"/>
        <v>5762.9679852249292</v>
      </c>
    </row>
    <row r="773" spans="1:25" s="5" customFormat="1" x14ac:dyDescent="0.2">
      <c r="A773" s="2"/>
      <c r="B773" s="30">
        <f>'3) Input geactiveerde inflatie'!B760</f>
        <v>748</v>
      </c>
      <c r="C773" s="30">
        <f>'3) Input geactiveerde inflatie'!D760</f>
        <v>58323.782419573516</v>
      </c>
      <c r="D773" s="10">
        <f t="shared" si="72"/>
        <v>29161.891209786758</v>
      </c>
      <c r="E773" s="40">
        <f>'3) Input geactiveerde inflatie'!E760</f>
        <v>2.5</v>
      </c>
      <c r="F773" s="52">
        <f>'3) Input geactiveerde inflatie'!F760</f>
        <v>2024</v>
      </c>
      <c r="G773" s="2"/>
      <c r="H773" s="54"/>
      <c r="I773" s="10">
        <f>IF(AND($F773&gt;I$10,$E773&gt;0),$D773/$E773,IF(I$10=$F773,$D773-SUM($G773:G773),0))</f>
        <v>11664.756483914703</v>
      </c>
      <c r="J773" s="10">
        <f>IF(AND($F773&gt;J$10,$E773&gt;0),$D773/$E773,IF(J$10=$F773,$D773-SUM($G773:I773),0))</f>
        <v>11664.756483914703</v>
      </c>
      <c r="K773" s="10">
        <f>IF(AND($F773&gt;K$10,$E773&gt;0),$D773/$E773,IF(K$10=$F773,$D773-SUM($G773:J773),0))</f>
        <v>5832.3782419573508</v>
      </c>
      <c r="L773" s="10">
        <f>IF(AND($F773&gt;L$10,$E773&gt;0),$D773/$E773,IF(L$10=$F773,$D773-SUM($G773:K773),0))</f>
        <v>0</v>
      </c>
      <c r="M773" s="10">
        <f>IF(AND($F773&gt;M$10,$E773&gt;0),$D773/$E773,IF(M$10=$F773,$D773-SUM($G773:L773),0))</f>
        <v>0</v>
      </c>
      <c r="N773" s="2"/>
      <c r="O773" s="10">
        <f>I773*PRODUCT($O$17:O$17)</f>
        <v>11769.739292269935</v>
      </c>
      <c r="P773" s="10">
        <f>J773*PRODUCT($O$17:P$17)</f>
        <v>11875.666945900362</v>
      </c>
      <c r="Q773" s="10">
        <f>K773*PRODUCT($O$17:Q$17)</f>
        <v>5991.2739742067306</v>
      </c>
      <c r="R773" s="10">
        <f>L773*PRODUCT($O$17:R$17)</f>
        <v>0</v>
      </c>
      <c r="S773" s="10">
        <f>M773*PRODUCT($O$17:S$17)</f>
        <v>0</v>
      </c>
      <c r="T773" s="2"/>
      <c r="U773" s="10">
        <f t="shared" si="71"/>
        <v>17654.608938404905</v>
      </c>
      <c r="V773" s="10">
        <f t="shared" si="75"/>
        <v>5937.8334729501858</v>
      </c>
      <c r="W773" s="10">
        <f t="shared" si="75"/>
        <v>0</v>
      </c>
      <c r="X773" s="10">
        <f t="shared" si="75"/>
        <v>0</v>
      </c>
      <c r="Y773" s="10">
        <f t="shared" si="75"/>
        <v>0</v>
      </c>
    </row>
    <row r="774" spans="1:25" s="5" customFormat="1" x14ac:dyDescent="0.2">
      <c r="A774" s="2"/>
      <c r="B774" s="30">
        <f>'3) Input geactiveerde inflatie'!B761</f>
        <v>749</v>
      </c>
      <c r="C774" s="30">
        <f>'3) Input geactiveerde inflatie'!D761</f>
        <v>24674.71600136091</v>
      </c>
      <c r="D774" s="10">
        <f t="shared" si="72"/>
        <v>12337.358000680455</v>
      </c>
      <c r="E774" s="40">
        <f>'3) Input geactiveerde inflatie'!E761</f>
        <v>0</v>
      </c>
      <c r="F774" s="52">
        <f>'3) Input geactiveerde inflatie'!F761</f>
        <v>2019</v>
      </c>
      <c r="G774" s="2"/>
      <c r="H774" s="54"/>
      <c r="I774" s="10">
        <f>IF(AND($F774&gt;I$10,$E774&gt;0),$D774/$E774,IF(I$10=$F774,$D774-SUM($G774:G774),0))</f>
        <v>0</v>
      </c>
      <c r="J774" s="10">
        <f>IF(AND($F774&gt;J$10,$E774&gt;0),$D774/$E774,IF(J$10=$F774,$D774-SUM($G774:I774),0))</f>
        <v>0</v>
      </c>
      <c r="K774" s="10">
        <f>IF(AND($F774&gt;K$10,$E774&gt;0),$D774/$E774,IF(K$10=$F774,$D774-SUM($G774:J774),0))</f>
        <v>0</v>
      </c>
      <c r="L774" s="10">
        <f>IF(AND($F774&gt;L$10,$E774&gt;0),$D774/$E774,IF(L$10=$F774,$D774-SUM($G774:K774),0))</f>
        <v>0</v>
      </c>
      <c r="M774" s="10">
        <f>IF(AND($F774&gt;M$10,$E774&gt;0),$D774/$E774,IF(M$10=$F774,$D774-SUM($G774:L774),0))</f>
        <v>0</v>
      </c>
      <c r="N774" s="2"/>
      <c r="O774" s="10">
        <f>I774*PRODUCT($O$17:O$17)</f>
        <v>0</v>
      </c>
      <c r="P774" s="10">
        <f>J774*PRODUCT($O$17:P$17)</f>
        <v>0</v>
      </c>
      <c r="Q774" s="10">
        <f>K774*PRODUCT($O$17:Q$17)</f>
        <v>0</v>
      </c>
      <c r="R774" s="10">
        <f>L774*PRODUCT($O$17:R$17)</f>
        <v>0</v>
      </c>
      <c r="S774" s="10">
        <f>M774*PRODUCT($O$17:S$17)</f>
        <v>0</v>
      </c>
      <c r="T774" s="2"/>
      <c r="U774" s="10">
        <f t="shared" si="71"/>
        <v>12448.394222686578</v>
      </c>
      <c r="V774" s="10">
        <f t="shared" si="75"/>
        <v>12560.429770690756</v>
      </c>
      <c r="W774" s="10">
        <f t="shared" si="75"/>
        <v>12673.473638626972</v>
      </c>
      <c r="X774" s="10">
        <f t="shared" si="75"/>
        <v>12787.534901374614</v>
      </c>
      <c r="Y774" s="10">
        <f t="shared" si="75"/>
        <v>12902.622715486985</v>
      </c>
    </row>
    <row r="775" spans="1:25" s="5" customFormat="1" x14ac:dyDescent="0.2">
      <c r="A775" s="2"/>
      <c r="B775" s="30">
        <f>'3) Input geactiveerde inflatie'!B762</f>
        <v>750</v>
      </c>
      <c r="C775" s="30">
        <f>'3) Input geactiveerde inflatie'!D762</f>
        <v>432437.13697594753</v>
      </c>
      <c r="D775" s="10">
        <f t="shared" si="72"/>
        <v>216218.56848797377</v>
      </c>
      <c r="E775" s="40">
        <f>'3) Input geactiveerde inflatie'!E762</f>
        <v>37.5</v>
      </c>
      <c r="F775" s="52">
        <f>'3) Input geactiveerde inflatie'!F762</f>
        <v>2059</v>
      </c>
      <c r="G775" s="2"/>
      <c r="H775" s="54"/>
      <c r="I775" s="10">
        <f>IF(AND($F775&gt;I$10,$E775&gt;0),$D775/$E775,IF(I$10=$F775,$D775-SUM($G775:G775),0))</f>
        <v>5765.8284930126338</v>
      </c>
      <c r="J775" s="10">
        <f>IF(AND($F775&gt;J$10,$E775&gt;0),$D775/$E775,IF(J$10=$F775,$D775-SUM($G775:I775),0))</f>
        <v>5765.8284930126338</v>
      </c>
      <c r="K775" s="10">
        <f>IF(AND($F775&gt;K$10,$E775&gt;0),$D775/$E775,IF(K$10=$F775,$D775-SUM($G775:J775),0))</f>
        <v>5765.8284930126338</v>
      </c>
      <c r="L775" s="10">
        <f>IF(AND($F775&gt;L$10,$E775&gt;0),$D775/$E775,IF(L$10=$F775,$D775-SUM($G775:K775),0))</f>
        <v>5765.8284930126338</v>
      </c>
      <c r="M775" s="10">
        <f>IF(AND($F775&gt;M$10,$E775&gt;0),$D775/$E775,IF(M$10=$F775,$D775-SUM($G775:L775),0))</f>
        <v>5765.8284930126338</v>
      </c>
      <c r="N775" s="2"/>
      <c r="O775" s="10">
        <f>I775*PRODUCT($O$17:O$17)</f>
        <v>5817.7209494497465</v>
      </c>
      <c r="P775" s="10">
        <f>J775*PRODUCT($O$17:P$17)</f>
        <v>5870.080437994794</v>
      </c>
      <c r="Q775" s="10">
        <f>K775*PRODUCT($O$17:Q$17)</f>
        <v>5922.9111619367459</v>
      </c>
      <c r="R775" s="10">
        <f>L775*PRODUCT($O$17:R$17)</f>
        <v>5976.2173623941762</v>
      </c>
      <c r="S775" s="10">
        <f>M775*PRODUCT($O$17:S$17)</f>
        <v>6030.003318655723</v>
      </c>
      <c r="T775" s="2"/>
      <c r="U775" s="10">
        <f t="shared" si="71"/>
        <v>212346.81465491577</v>
      </c>
      <c r="V775" s="10">
        <f t="shared" si="75"/>
        <v>208387.85554881519</v>
      </c>
      <c r="W775" s="10">
        <f t="shared" si="75"/>
        <v>204340.43508681777</v>
      </c>
      <c r="X775" s="10">
        <f t="shared" si="75"/>
        <v>200203.28164020492</v>
      </c>
      <c r="Y775" s="10">
        <f t="shared" si="75"/>
        <v>195975.10785631102</v>
      </c>
    </row>
    <row r="776" spans="1:25" s="5" customFormat="1" x14ac:dyDescent="0.2">
      <c r="A776" s="2"/>
      <c r="B776" s="30">
        <f>'3) Input geactiveerde inflatie'!B763</f>
        <v>751</v>
      </c>
      <c r="C776" s="30">
        <f>'3) Input geactiveerde inflatie'!D763</f>
        <v>752004.07184524136</v>
      </c>
      <c r="D776" s="10">
        <f t="shared" si="72"/>
        <v>376002.03592262068</v>
      </c>
      <c r="E776" s="40">
        <f>'3) Input geactiveerde inflatie'!E763</f>
        <v>27.5</v>
      </c>
      <c r="F776" s="52">
        <f>'3) Input geactiveerde inflatie'!F763</f>
        <v>2049</v>
      </c>
      <c r="G776" s="2"/>
      <c r="H776" s="54"/>
      <c r="I776" s="10">
        <f>IF(AND($F776&gt;I$10,$E776&gt;0),$D776/$E776,IF(I$10=$F776,$D776-SUM($G776:G776),0))</f>
        <v>13672.801306277115</v>
      </c>
      <c r="J776" s="10">
        <f>IF(AND($F776&gt;J$10,$E776&gt;0),$D776/$E776,IF(J$10=$F776,$D776-SUM($G776:I776),0))</f>
        <v>13672.801306277115</v>
      </c>
      <c r="K776" s="10">
        <f>IF(AND($F776&gt;K$10,$E776&gt;0),$D776/$E776,IF(K$10=$F776,$D776-SUM($G776:J776),0))</f>
        <v>13672.801306277115</v>
      </c>
      <c r="L776" s="10">
        <f>IF(AND($F776&gt;L$10,$E776&gt;0),$D776/$E776,IF(L$10=$F776,$D776-SUM($G776:K776),0))</f>
        <v>13672.801306277115</v>
      </c>
      <c r="M776" s="10">
        <f>IF(AND($F776&gt;M$10,$E776&gt;0),$D776/$E776,IF(M$10=$F776,$D776-SUM($G776:L776),0))</f>
        <v>13672.801306277115</v>
      </c>
      <c r="N776" s="2"/>
      <c r="O776" s="10">
        <f>I776*PRODUCT($O$17:O$17)</f>
        <v>13795.856518033608</v>
      </c>
      <c r="P776" s="10">
        <f>J776*PRODUCT($O$17:P$17)</f>
        <v>13920.019226695909</v>
      </c>
      <c r="Q776" s="10">
        <f>K776*PRODUCT($O$17:Q$17)</f>
        <v>14045.29939973617</v>
      </c>
      <c r="R776" s="10">
        <f>L776*PRODUCT($O$17:R$17)</f>
        <v>14171.707094333793</v>
      </c>
      <c r="S776" s="10">
        <f>M776*PRODUCT($O$17:S$17)</f>
        <v>14299.252458182797</v>
      </c>
      <c r="T776" s="2"/>
      <c r="U776" s="10">
        <f t="shared" si="71"/>
        <v>365590.19772789063</v>
      </c>
      <c r="V776" s="10">
        <f t="shared" si="75"/>
        <v>354960.49028074567</v>
      </c>
      <c r="W776" s="10">
        <f t="shared" si="75"/>
        <v>344109.83529353619</v>
      </c>
      <c r="X776" s="10">
        <f t="shared" si="75"/>
        <v>333035.1167168442</v>
      </c>
      <c r="Y776" s="10">
        <f t="shared" si="75"/>
        <v>321733.18030911294</v>
      </c>
    </row>
    <row r="777" spans="1:25" s="5" customFormat="1" x14ac:dyDescent="0.2">
      <c r="A777" s="2"/>
      <c r="B777" s="30">
        <f>'3) Input geactiveerde inflatie'!B764</f>
        <v>752</v>
      </c>
      <c r="C777" s="30">
        <f>'3) Input geactiveerde inflatie'!D764</f>
        <v>151905.67871815665</v>
      </c>
      <c r="D777" s="10">
        <f t="shared" si="72"/>
        <v>75952.839359078323</v>
      </c>
      <c r="E777" s="40">
        <f>'3) Input geactiveerde inflatie'!E764</f>
        <v>17.5</v>
      </c>
      <c r="F777" s="52">
        <f>'3) Input geactiveerde inflatie'!F764</f>
        <v>2039</v>
      </c>
      <c r="G777" s="2"/>
      <c r="H777" s="54"/>
      <c r="I777" s="10">
        <f>IF(AND($F777&gt;I$10,$E777&gt;0),$D777/$E777,IF(I$10=$F777,$D777-SUM($G777:G777),0))</f>
        <v>4340.16224909019</v>
      </c>
      <c r="J777" s="10">
        <f>IF(AND($F777&gt;J$10,$E777&gt;0),$D777/$E777,IF(J$10=$F777,$D777-SUM($G777:I777),0))</f>
        <v>4340.16224909019</v>
      </c>
      <c r="K777" s="10">
        <f>IF(AND($F777&gt;K$10,$E777&gt;0),$D777/$E777,IF(K$10=$F777,$D777-SUM($G777:J777),0))</f>
        <v>4340.16224909019</v>
      </c>
      <c r="L777" s="10">
        <f>IF(AND($F777&gt;L$10,$E777&gt;0),$D777/$E777,IF(L$10=$F777,$D777-SUM($G777:K777),0))</f>
        <v>4340.16224909019</v>
      </c>
      <c r="M777" s="10">
        <f>IF(AND($F777&gt;M$10,$E777&gt;0),$D777/$E777,IF(M$10=$F777,$D777-SUM($G777:L777),0))</f>
        <v>4340.16224909019</v>
      </c>
      <c r="N777" s="2"/>
      <c r="O777" s="10">
        <f>I777*PRODUCT($O$17:O$17)</f>
        <v>4379.2237093320009</v>
      </c>
      <c r="P777" s="10">
        <f>J777*PRODUCT($O$17:P$17)</f>
        <v>4418.636722715989</v>
      </c>
      <c r="Q777" s="10">
        <f>K777*PRODUCT($O$17:Q$17)</f>
        <v>4458.4044532204316</v>
      </c>
      <c r="R777" s="10">
        <f>L777*PRODUCT($O$17:R$17)</f>
        <v>4498.5300932994151</v>
      </c>
      <c r="S777" s="10">
        <f>M777*PRODUCT($O$17:S$17)</f>
        <v>4539.0168641391092</v>
      </c>
      <c r="T777" s="2"/>
      <c r="U777" s="10">
        <f t="shared" si="71"/>
        <v>72257.191203978015</v>
      </c>
      <c r="V777" s="10">
        <f t="shared" si="75"/>
        <v>68488.86920209782</v>
      </c>
      <c r="W777" s="10">
        <f t="shared" si="75"/>
        <v>64646.864571696264</v>
      </c>
      <c r="X777" s="10">
        <f t="shared" si="75"/>
        <v>60730.156259542113</v>
      </c>
      <c r="Y777" s="10">
        <f t="shared" si="75"/>
        <v>56737.710801738882</v>
      </c>
    </row>
    <row r="778" spans="1:25" s="5" customFormat="1" x14ac:dyDescent="0.2">
      <c r="A778" s="2"/>
      <c r="B778" s="30">
        <f>'3) Input geactiveerde inflatie'!B765</f>
        <v>753</v>
      </c>
      <c r="C778" s="30">
        <f>'3) Input geactiveerde inflatie'!D765</f>
        <v>154240.60841697874</v>
      </c>
      <c r="D778" s="10">
        <f t="shared" si="72"/>
        <v>77120.304208489368</v>
      </c>
      <c r="E778" s="40">
        <f>'3) Input geactiveerde inflatie'!E765</f>
        <v>0</v>
      </c>
      <c r="F778" s="52">
        <f>'3) Input geactiveerde inflatie'!F765</f>
        <v>2011</v>
      </c>
      <c r="G778" s="2"/>
      <c r="H778" s="54"/>
      <c r="I778" s="10">
        <f>IF(AND($F778&gt;I$10,$E778&gt;0),$D778/$E778,IF(I$10=$F778,$D778-SUM($G778:G778),0))</f>
        <v>0</v>
      </c>
      <c r="J778" s="10">
        <f>IF(AND($F778&gt;J$10,$E778&gt;0),$D778/$E778,IF(J$10=$F778,$D778-SUM($G778:I778),0))</f>
        <v>0</v>
      </c>
      <c r="K778" s="10">
        <f>IF(AND($F778&gt;K$10,$E778&gt;0),$D778/$E778,IF(K$10=$F778,$D778-SUM($G778:J778),0))</f>
        <v>0</v>
      </c>
      <c r="L778" s="10">
        <f>IF(AND($F778&gt;L$10,$E778&gt;0),$D778/$E778,IF(L$10=$F778,$D778-SUM($G778:K778),0))</f>
        <v>0</v>
      </c>
      <c r="M778" s="10">
        <f>IF(AND($F778&gt;M$10,$E778&gt;0),$D778/$E778,IF(M$10=$F778,$D778-SUM($G778:L778),0))</f>
        <v>0</v>
      </c>
      <c r="N778" s="2"/>
      <c r="O778" s="10">
        <f>I778*PRODUCT($O$17:O$17)</f>
        <v>0</v>
      </c>
      <c r="P778" s="10">
        <f>J778*PRODUCT($O$17:P$17)</f>
        <v>0</v>
      </c>
      <c r="Q778" s="10">
        <f>K778*PRODUCT($O$17:Q$17)</f>
        <v>0</v>
      </c>
      <c r="R778" s="10">
        <f>L778*PRODUCT($O$17:R$17)</f>
        <v>0</v>
      </c>
      <c r="S778" s="10">
        <f>M778*PRODUCT($O$17:S$17)</f>
        <v>0</v>
      </c>
      <c r="T778" s="2"/>
      <c r="U778" s="10">
        <f t="shared" si="71"/>
        <v>77814.386946365761</v>
      </c>
      <c r="V778" s="10">
        <f t="shared" si="75"/>
        <v>78514.716428883039</v>
      </c>
      <c r="W778" s="10">
        <f t="shared" si="75"/>
        <v>79221.348876742981</v>
      </c>
      <c r="X778" s="10">
        <f t="shared" si="75"/>
        <v>79934.341016633654</v>
      </c>
      <c r="Y778" s="10">
        <f t="shared" si="75"/>
        <v>80653.750085783351</v>
      </c>
    </row>
    <row r="779" spans="1:25" s="5" customFormat="1" x14ac:dyDescent="0.2">
      <c r="A779" s="2"/>
      <c r="B779" s="30">
        <f>'3) Input geactiveerde inflatie'!B766</f>
        <v>754</v>
      </c>
      <c r="C779" s="30">
        <f>'3) Input geactiveerde inflatie'!D766</f>
        <v>8123.8988665285578</v>
      </c>
      <c r="D779" s="10">
        <f t="shared" si="72"/>
        <v>4061.9494332642789</v>
      </c>
      <c r="E779" s="40">
        <f>'3) Input geactiveerde inflatie'!E766</f>
        <v>0.5</v>
      </c>
      <c r="F779" s="52">
        <f>'3) Input geactiveerde inflatie'!F766</f>
        <v>2022</v>
      </c>
      <c r="G779" s="2"/>
      <c r="H779" s="54"/>
      <c r="I779" s="10">
        <f>IF(AND($F779&gt;I$10,$E779&gt;0),$D779/$E779,IF(I$10=$F779,$D779-SUM($G779:G779),0))</f>
        <v>4061.9494332642789</v>
      </c>
      <c r="J779" s="10">
        <f>IF(AND($F779&gt;J$10,$E779&gt;0),$D779/$E779,IF(J$10=$F779,$D779-SUM($G779:I779),0))</f>
        <v>0</v>
      </c>
      <c r="K779" s="10">
        <f>IF(AND($F779&gt;K$10,$E779&gt;0),$D779/$E779,IF(K$10=$F779,$D779-SUM($G779:J779),0))</f>
        <v>0</v>
      </c>
      <c r="L779" s="10">
        <f>IF(AND($F779&gt;L$10,$E779&gt;0),$D779/$E779,IF(L$10=$F779,$D779-SUM($G779:K779),0))</f>
        <v>0</v>
      </c>
      <c r="M779" s="10">
        <f>IF(AND($F779&gt;M$10,$E779&gt;0),$D779/$E779,IF(M$10=$F779,$D779-SUM($G779:L779),0))</f>
        <v>0</v>
      </c>
      <c r="N779" s="2"/>
      <c r="O779" s="10">
        <f>I779*PRODUCT($O$17:O$17)</f>
        <v>4098.5069781636566</v>
      </c>
      <c r="P779" s="10">
        <f>J779*PRODUCT($O$17:P$17)</f>
        <v>0</v>
      </c>
      <c r="Q779" s="10">
        <f>K779*PRODUCT($O$17:Q$17)</f>
        <v>0</v>
      </c>
      <c r="R779" s="10">
        <f>L779*PRODUCT($O$17:R$17)</f>
        <v>0</v>
      </c>
      <c r="S779" s="10">
        <f>M779*PRODUCT($O$17:S$17)</f>
        <v>0</v>
      </c>
      <c r="T779" s="2"/>
      <c r="U779" s="10">
        <f t="shared" si="71"/>
        <v>0</v>
      </c>
      <c r="V779" s="10">
        <f t="shared" ref="V779:Y794" si="76">U779*P$17-P779</f>
        <v>0</v>
      </c>
      <c r="W779" s="10">
        <f t="shared" si="76"/>
        <v>0</v>
      </c>
      <c r="X779" s="10">
        <f t="shared" si="76"/>
        <v>0</v>
      </c>
      <c r="Y779" s="10">
        <f t="shared" si="76"/>
        <v>0</v>
      </c>
    </row>
    <row r="780" spans="1:25" s="5" customFormat="1" x14ac:dyDescent="0.2">
      <c r="A780" s="2"/>
      <c r="B780" s="30">
        <f>'3) Input geactiveerde inflatie'!B767</f>
        <v>755</v>
      </c>
      <c r="C780" s="30">
        <f>'3) Input geactiveerde inflatie'!D767</f>
        <v>2.9205158352851866E-10</v>
      </c>
      <c r="D780" s="10">
        <f t="shared" si="72"/>
        <v>1.4602579176425933E-10</v>
      </c>
      <c r="E780" s="40">
        <f>'3) Input geactiveerde inflatie'!E767</f>
        <v>0</v>
      </c>
      <c r="F780" s="52">
        <f>'3) Input geactiveerde inflatie'!F767</f>
        <v>2019</v>
      </c>
      <c r="G780" s="2"/>
      <c r="H780" s="54"/>
      <c r="I780" s="10">
        <f>IF(AND($F780&gt;I$10,$E780&gt;0),$D780/$E780,IF(I$10=$F780,$D780-SUM($G780:G780),0))</f>
        <v>0</v>
      </c>
      <c r="J780" s="10">
        <f>IF(AND($F780&gt;J$10,$E780&gt;0),$D780/$E780,IF(J$10=$F780,$D780-SUM($G780:I780),0))</f>
        <v>0</v>
      </c>
      <c r="K780" s="10">
        <f>IF(AND($F780&gt;K$10,$E780&gt;0),$D780/$E780,IF(K$10=$F780,$D780-SUM($G780:J780),0))</f>
        <v>0</v>
      </c>
      <c r="L780" s="10">
        <f>IF(AND($F780&gt;L$10,$E780&gt;0),$D780/$E780,IF(L$10=$F780,$D780-SUM($G780:K780),0))</f>
        <v>0</v>
      </c>
      <c r="M780" s="10">
        <f>IF(AND($F780&gt;M$10,$E780&gt;0),$D780/$E780,IF(M$10=$F780,$D780-SUM($G780:L780),0))</f>
        <v>0</v>
      </c>
      <c r="N780" s="2"/>
      <c r="O780" s="10">
        <f>I780*PRODUCT($O$17:O$17)</f>
        <v>0</v>
      </c>
      <c r="P780" s="10">
        <f>J780*PRODUCT($O$17:P$17)</f>
        <v>0</v>
      </c>
      <c r="Q780" s="10">
        <f>K780*PRODUCT($O$17:Q$17)</f>
        <v>0</v>
      </c>
      <c r="R780" s="10">
        <f>L780*PRODUCT($O$17:R$17)</f>
        <v>0</v>
      </c>
      <c r="S780" s="10">
        <f>M780*PRODUCT($O$17:S$17)</f>
        <v>0</v>
      </c>
      <c r="T780" s="2"/>
      <c r="U780" s="10">
        <f t="shared" si="71"/>
        <v>1.4734002389013764E-10</v>
      </c>
      <c r="V780" s="10">
        <f t="shared" si="76"/>
        <v>1.4866608410514885E-10</v>
      </c>
      <c r="W780" s="10">
        <f t="shared" si="76"/>
        <v>1.5000407886209517E-10</v>
      </c>
      <c r="X780" s="10">
        <f t="shared" si="76"/>
        <v>1.51354115571854E-10</v>
      </c>
      <c r="Y780" s="10">
        <f t="shared" si="76"/>
        <v>1.5271630261200068E-10</v>
      </c>
    </row>
    <row r="781" spans="1:25" s="5" customFormat="1" x14ac:dyDescent="0.2">
      <c r="A781" s="2"/>
      <c r="B781" s="30">
        <f>'3) Input geactiveerde inflatie'!B768</f>
        <v>756</v>
      </c>
      <c r="C781" s="30">
        <f>'3) Input geactiveerde inflatie'!D768</f>
        <v>5.2411650428548454E-9</v>
      </c>
      <c r="D781" s="10">
        <f t="shared" si="72"/>
        <v>2.6205825214274227E-9</v>
      </c>
      <c r="E781" s="40">
        <f>'3) Input geactiveerde inflatie'!E768</f>
        <v>0</v>
      </c>
      <c r="F781" s="52">
        <f>'3) Input geactiveerde inflatie'!F768</f>
        <v>2018</v>
      </c>
      <c r="G781" s="2"/>
      <c r="H781" s="54"/>
      <c r="I781" s="10">
        <f>IF(AND($F781&gt;I$10,$E781&gt;0),$D781/$E781,IF(I$10=$F781,$D781-SUM($G781:G781),0))</f>
        <v>0</v>
      </c>
      <c r="J781" s="10">
        <f>IF(AND($F781&gt;J$10,$E781&gt;0),$D781/$E781,IF(J$10=$F781,$D781-SUM($G781:I781),0))</f>
        <v>0</v>
      </c>
      <c r="K781" s="10">
        <f>IF(AND($F781&gt;K$10,$E781&gt;0),$D781/$E781,IF(K$10=$F781,$D781-SUM($G781:J781),0))</f>
        <v>0</v>
      </c>
      <c r="L781" s="10">
        <f>IF(AND($F781&gt;L$10,$E781&gt;0),$D781/$E781,IF(L$10=$F781,$D781-SUM($G781:K781),0))</f>
        <v>0</v>
      </c>
      <c r="M781" s="10">
        <f>IF(AND($F781&gt;M$10,$E781&gt;0),$D781/$E781,IF(M$10=$F781,$D781-SUM($G781:L781),0))</f>
        <v>0</v>
      </c>
      <c r="N781" s="2"/>
      <c r="O781" s="10">
        <f>I781*PRODUCT($O$17:O$17)</f>
        <v>0</v>
      </c>
      <c r="P781" s="10">
        <f>J781*PRODUCT($O$17:P$17)</f>
        <v>0</v>
      </c>
      <c r="Q781" s="10">
        <f>K781*PRODUCT($O$17:Q$17)</f>
        <v>0</v>
      </c>
      <c r="R781" s="10">
        <f>L781*PRODUCT($O$17:R$17)</f>
        <v>0</v>
      </c>
      <c r="S781" s="10">
        <f>M781*PRODUCT($O$17:S$17)</f>
        <v>0</v>
      </c>
      <c r="T781" s="2"/>
      <c r="U781" s="10">
        <f t="shared" si="71"/>
        <v>2.6441677641202693E-9</v>
      </c>
      <c r="V781" s="10">
        <f t="shared" si="76"/>
        <v>2.6679652739973516E-9</v>
      </c>
      <c r="W781" s="10">
        <f t="shared" si="76"/>
        <v>2.6919769614633273E-9</v>
      </c>
      <c r="X781" s="10">
        <f t="shared" si="76"/>
        <v>2.716204754116497E-9</v>
      </c>
      <c r="Y781" s="10">
        <f t="shared" si="76"/>
        <v>2.7406505969035452E-9</v>
      </c>
    </row>
    <row r="782" spans="1:25" s="5" customFormat="1" x14ac:dyDescent="0.2">
      <c r="A782" s="2"/>
      <c r="B782" s="30">
        <f>'3) Input geactiveerde inflatie'!B769</f>
        <v>757</v>
      </c>
      <c r="C782" s="30">
        <f>'3) Input geactiveerde inflatie'!D769</f>
        <v>265188.36274948961</v>
      </c>
      <c r="D782" s="10">
        <f t="shared" si="72"/>
        <v>132594.1813747448</v>
      </c>
      <c r="E782" s="40">
        <f>'3) Input geactiveerde inflatie'!E769</f>
        <v>29.5</v>
      </c>
      <c r="F782" s="52">
        <f>'3) Input geactiveerde inflatie'!F769</f>
        <v>2051</v>
      </c>
      <c r="G782" s="2"/>
      <c r="H782" s="54"/>
      <c r="I782" s="10">
        <f>IF(AND($F782&gt;I$10,$E782&gt;0),$D782/$E782,IF(I$10=$F782,$D782-SUM($G782:G782),0))</f>
        <v>4494.7180127032134</v>
      </c>
      <c r="J782" s="10">
        <f>IF(AND($F782&gt;J$10,$E782&gt;0),$D782/$E782,IF(J$10=$F782,$D782-SUM($G782:I782),0))</f>
        <v>4494.7180127032134</v>
      </c>
      <c r="K782" s="10">
        <f>IF(AND($F782&gt;K$10,$E782&gt;0),$D782/$E782,IF(K$10=$F782,$D782-SUM($G782:J782),0))</f>
        <v>4494.7180127032134</v>
      </c>
      <c r="L782" s="10">
        <f>IF(AND($F782&gt;L$10,$E782&gt;0),$D782/$E782,IF(L$10=$F782,$D782-SUM($G782:K782),0))</f>
        <v>4494.7180127032134</v>
      </c>
      <c r="M782" s="10">
        <f>IF(AND($F782&gt;M$10,$E782&gt;0),$D782/$E782,IF(M$10=$F782,$D782-SUM($G782:L782),0))</f>
        <v>4494.7180127032134</v>
      </c>
      <c r="N782" s="2"/>
      <c r="O782" s="10">
        <f>I782*PRODUCT($O$17:O$17)</f>
        <v>4535.1704748175416</v>
      </c>
      <c r="P782" s="10">
        <f>J782*PRODUCT($O$17:P$17)</f>
        <v>4575.9870090908989</v>
      </c>
      <c r="Q782" s="10">
        <f>K782*PRODUCT($O$17:Q$17)</f>
        <v>4617.1708921727168</v>
      </c>
      <c r="R782" s="10">
        <f>L782*PRODUCT($O$17:R$17)</f>
        <v>4658.7254302022702</v>
      </c>
      <c r="S782" s="10">
        <f>M782*PRODUCT($O$17:S$17)</f>
        <v>4700.6539590740904</v>
      </c>
      <c r="T782" s="2"/>
      <c r="U782" s="10">
        <f t="shared" si="71"/>
        <v>129252.35853229996</v>
      </c>
      <c r="V782" s="10">
        <f t="shared" si="76"/>
        <v>125839.64274999975</v>
      </c>
      <c r="W782" s="10">
        <f t="shared" si="76"/>
        <v>122355.02864257703</v>
      </c>
      <c r="X782" s="10">
        <f t="shared" si="76"/>
        <v>118797.49847015794</v>
      </c>
      <c r="Y782" s="10">
        <f t="shared" si="76"/>
        <v>115166.02199731526</v>
      </c>
    </row>
    <row r="783" spans="1:25" s="5" customFormat="1" x14ac:dyDescent="0.2">
      <c r="A783" s="2"/>
      <c r="B783" s="30">
        <f>'3) Input geactiveerde inflatie'!B770</f>
        <v>758</v>
      </c>
      <c r="C783" s="30">
        <f>'3) Input geactiveerde inflatie'!D770</f>
        <v>56134.62896535272</v>
      </c>
      <c r="D783" s="10">
        <f t="shared" si="72"/>
        <v>28067.31448267636</v>
      </c>
      <c r="E783" s="40">
        <f>'3) Input geactiveerde inflatie'!E770</f>
        <v>19.5</v>
      </c>
      <c r="F783" s="52">
        <f>'3) Input geactiveerde inflatie'!F770</f>
        <v>2041</v>
      </c>
      <c r="G783" s="2"/>
      <c r="H783" s="54"/>
      <c r="I783" s="10">
        <f>IF(AND($F783&gt;I$10,$E783&gt;0),$D783/$E783,IF(I$10=$F783,$D783-SUM($G783:G783),0))</f>
        <v>1439.3494606500697</v>
      </c>
      <c r="J783" s="10">
        <f>IF(AND($F783&gt;J$10,$E783&gt;0),$D783/$E783,IF(J$10=$F783,$D783-SUM($G783:I783),0))</f>
        <v>1439.3494606500697</v>
      </c>
      <c r="K783" s="10">
        <f>IF(AND($F783&gt;K$10,$E783&gt;0),$D783/$E783,IF(K$10=$F783,$D783-SUM($G783:J783),0))</f>
        <v>1439.3494606500697</v>
      </c>
      <c r="L783" s="10">
        <f>IF(AND($F783&gt;L$10,$E783&gt;0),$D783/$E783,IF(L$10=$F783,$D783-SUM($G783:K783),0))</f>
        <v>1439.3494606500697</v>
      </c>
      <c r="M783" s="10">
        <f>IF(AND($F783&gt;M$10,$E783&gt;0),$D783/$E783,IF(M$10=$F783,$D783-SUM($G783:L783),0))</f>
        <v>1439.3494606500697</v>
      </c>
      <c r="N783" s="2"/>
      <c r="O783" s="10">
        <f>I783*PRODUCT($O$17:O$17)</f>
        <v>1452.3036057959202</v>
      </c>
      <c r="P783" s="10">
        <f>J783*PRODUCT($O$17:P$17)</f>
        <v>1465.3743382480832</v>
      </c>
      <c r="Q783" s="10">
        <f>K783*PRODUCT($O$17:Q$17)</f>
        <v>1478.5627072923157</v>
      </c>
      <c r="R783" s="10">
        <f>L783*PRODUCT($O$17:R$17)</f>
        <v>1491.8697716579463</v>
      </c>
      <c r="S783" s="10">
        <f>M783*PRODUCT($O$17:S$17)</f>
        <v>1505.2965996028679</v>
      </c>
      <c r="T783" s="2"/>
      <c r="U783" s="10">
        <f t="shared" si="71"/>
        <v>26867.616707224523</v>
      </c>
      <c r="V783" s="10">
        <f t="shared" si="76"/>
        <v>25644.050919341458</v>
      </c>
      <c r="W783" s="10">
        <f t="shared" si="76"/>
        <v>24396.284670323214</v>
      </c>
      <c r="X783" s="10">
        <f t="shared" si="76"/>
        <v>23123.981460698174</v>
      </c>
      <c r="Y783" s="10">
        <f t="shared" si="76"/>
        <v>21826.800694241589</v>
      </c>
    </row>
    <row r="784" spans="1:25" s="5" customFormat="1" x14ac:dyDescent="0.2">
      <c r="A784" s="2"/>
      <c r="B784" s="30">
        <f>'3) Input geactiveerde inflatie'!B771</f>
        <v>759</v>
      </c>
      <c r="C784" s="30">
        <f>'3) Input geactiveerde inflatie'!D771</f>
        <v>83.820220471452274</v>
      </c>
      <c r="D784" s="10">
        <f t="shared" si="72"/>
        <v>41.910110235726137</v>
      </c>
      <c r="E784" s="40">
        <f>'3) Input geactiveerde inflatie'!E771</f>
        <v>4.5</v>
      </c>
      <c r="F784" s="52">
        <f>'3) Input geactiveerde inflatie'!F771</f>
        <v>2026</v>
      </c>
      <c r="G784" s="2"/>
      <c r="H784" s="54"/>
      <c r="I784" s="10">
        <f>IF(AND($F784&gt;I$10,$E784&gt;0),$D784/$E784,IF(I$10=$F784,$D784-SUM($G784:G784),0))</f>
        <v>9.3133578301613635</v>
      </c>
      <c r="J784" s="10">
        <f>IF(AND($F784&gt;J$10,$E784&gt;0),$D784/$E784,IF(J$10=$F784,$D784-SUM($G784:I784),0))</f>
        <v>9.3133578301613635</v>
      </c>
      <c r="K784" s="10">
        <f>IF(AND($F784&gt;K$10,$E784&gt;0),$D784/$E784,IF(K$10=$F784,$D784-SUM($G784:J784),0))</f>
        <v>9.3133578301613635</v>
      </c>
      <c r="L784" s="10">
        <f>IF(AND($F784&gt;L$10,$E784&gt;0),$D784/$E784,IF(L$10=$F784,$D784-SUM($G784:K784),0))</f>
        <v>9.3133578301613635</v>
      </c>
      <c r="M784" s="10">
        <f>IF(AND($F784&gt;M$10,$E784&gt;0),$D784/$E784,IF(M$10=$F784,$D784-SUM($G784:L784),0))</f>
        <v>4.6566789150806827</v>
      </c>
      <c r="N784" s="2"/>
      <c r="O784" s="10">
        <f>I784*PRODUCT($O$17:O$17)</f>
        <v>9.3971780506328155</v>
      </c>
      <c r="P784" s="10">
        <f>J784*PRODUCT($O$17:P$17)</f>
        <v>9.4817526530885097</v>
      </c>
      <c r="Q784" s="10">
        <f>K784*PRODUCT($O$17:Q$17)</f>
        <v>9.5670884269663041</v>
      </c>
      <c r="R784" s="10">
        <f>L784*PRODUCT($O$17:R$17)</f>
        <v>9.6531922228089986</v>
      </c>
      <c r="S784" s="10">
        <f>M784*PRODUCT($O$17:S$17)</f>
        <v>4.870035476407141</v>
      </c>
      <c r="T784" s="2"/>
      <c r="U784" s="10">
        <f t="shared" si="71"/>
        <v>32.890123177214853</v>
      </c>
      <c r="V784" s="10">
        <f t="shared" si="76"/>
        <v>23.704381632721276</v>
      </c>
      <c r="W784" s="10">
        <f t="shared" si="76"/>
        <v>14.350632640449462</v>
      </c>
      <c r="X784" s="10">
        <f t="shared" si="76"/>
        <v>4.8265961114045073</v>
      </c>
      <c r="Y784" s="10">
        <f t="shared" si="76"/>
        <v>0</v>
      </c>
    </row>
    <row r="785" spans="1:25" s="5" customFormat="1" x14ac:dyDescent="0.2">
      <c r="A785" s="2"/>
      <c r="B785" s="30">
        <f>'3) Input geactiveerde inflatie'!B772</f>
        <v>760</v>
      </c>
      <c r="C785" s="30">
        <f>'3) Input geactiveerde inflatie'!D772</f>
        <v>-1.4692631457876779E-10</v>
      </c>
      <c r="D785" s="10">
        <f t="shared" si="72"/>
        <v>-7.3463157289383894E-11</v>
      </c>
      <c r="E785" s="40">
        <f>'3) Input geactiveerde inflatie'!E772</f>
        <v>0</v>
      </c>
      <c r="F785" s="52">
        <f>'3) Input geactiveerde inflatie'!F772</f>
        <v>2011</v>
      </c>
      <c r="G785" s="2"/>
      <c r="H785" s="54"/>
      <c r="I785" s="10">
        <f>IF(AND($F785&gt;I$10,$E785&gt;0),$D785/$E785,IF(I$10=$F785,$D785-SUM($G785:G785),0))</f>
        <v>0</v>
      </c>
      <c r="J785" s="10">
        <f>IF(AND($F785&gt;J$10,$E785&gt;0),$D785/$E785,IF(J$10=$F785,$D785-SUM($G785:I785),0))</f>
        <v>0</v>
      </c>
      <c r="K785" s="10">
        <f>IF(AND($F785&gt;K$10,$E785&gt;0),$D785/$E785,IF(K$10=$F785,$D785-SUM($G785:J785),0))</f>
        <v>0</v>
      </c>
      <c r="L785" s="10">
        <f>IF(AND($F785&gt;L$10,$E785&gt;0),$D785/$E785,IF(L$10=$F785,$D785-SUM($G785:K785),0))</f>
        <v>0</v>
      </c>
      <c r="M785" s="10">
        <f>IF(AND($F785&gt;M$10,$E785&gt;0),$D785/$E785,IF(M$10=$F785,$D785-SUM($G785:L785),0))</f>
        <v>0</v>
      </c>
      <c r="N785" s="2"/>
      <c r="O785" s="10">
        <f>I785*PRODUCT($O$17:O$17)</f>
        <v>0</v>
      </c>
      <c r="P785" s="10">
        <f>J785*PRODUCT($O$17:P$17)</f>
        <v>0</v>
      </c>
      <c r="Q785" s="10">
        <f>K785*PRODUCT($O$17:Q$17)</f>
        <v>0</v>
      </c>
      <c r="R785" s="10">
        <f>L785*PRODUCT($O$17:R$17)</f>
        <v>0</v>
      </c>
      <c r="S785" s="10">
        <f>M785*PRODUCT($O$17:S$17)</f>
        <v>0</v>
      </c>
      <c r="T785" s="2"/>
      <c r="U785" s="10">
        <f t="shared" si="71"/>
        <v>-7.4124325704988336E-11</v>
      </c>
      <c r="V785" s="10">
        <f t="shared" si="76"/>
        <v>-7.4791444636333218E-11</v>
      </c>
      <c r="W785" s="10">
        <f t="shared" si="76"/>
        <v>-7.5464567638060212E-11</v>
      </c>
      <c r="X785" s="10">
        <f t="shared" si="76"/>
        <v>-7.6143748746802749E-11</v>
      </c>
      <c r="Y785" s="10">
        <f t="shared" si="76"/>
        <v>-7.6829042485523972E-11</v>
      </c>
    </row>
    <row r="786" spans="1:25" s="5" customFormat="1" x14ac:dyDescent="0.2">
      <c r="A786" s="2"/>
      <c r="B786" s="30">
        <f>'3) Input geactiveerde inflatie'!B773</f>
        <v>761</v>
      </c>
      <c r="C786" s="30">
        <f>'3) Input geactiveerde inflatie'!D773</f>
        <v>236381.57870419417</v>
      </c>
      <c r="D786" s="10">
        <f t="shared" si="72"/>
        <v>118190.78935209708</v>
      </c>
      <c r="E786" s="40">
        <f>'3) Input geactiveerde inflatie'!E773</f>
        <v>30.5</v>
      </c>
      <c r="F786" s="52">
        <f>'3) Input geactiveerde inflatie'!F773</f>
        <v>2052</v>
      </c>
      <c r="G786" s="2"/>
      <c r="H786" s="54"/>
      <c r="I786" s="10">
        <f>IF(AND($F786&gt;I$10,$E786&gt;0),$D786/$E786,IF(I$10=$F786,$D786-SUM($G786:G786),0))</f>
        <v>3875.1078476097405</v>
      </c>
      <c r="J786" s="10">
        <f>IF(AND($F786&gt;J$10,$E786&gt;0),$D786/$E786,IF(J$10=$F786,$D786-SUM($G786:I786),0))</f>
        <v>3875.1078476097405</v>
      </c>
      <c r="K786" s="10">
        <f>IF(AND($F786&gt;K$10,$E786&gt;0),$D786/$E786,IF(K$10=$F786,$D786-SUM($G786:J786),0))</f>
        <v>3875.1078476097405</v>
      </c>
      <c r="L786" s="10">
        <f>IF(AND($F786&gt;L$10,$E786&gt;0),$D786/$E786,IF(L$10=$F786,$D786-SUM($G786:K786),0))</f>
        <v>3875.1078476097405</v>
      </c>
      <c r="M786" s="10">
        <f>IF(AND($F786&gt;M$10,$E786&gt;0),$D786/$E786,IF(M$10=$F786,$D786-SUM($G786:L786),0))</f>
        <v>3875.1078476097405</v>
      </c>
      <c r="N786" s="2"/>
      <c r="O786" s="10">
        <f>I786*PRODUCT($O$17:O$17)</f>
        <v>3909.9838182382277</v>
      </c>
      <c r="P786" s="10">
        <f>J786*PRODUCT($O$17:P$17)</f>
        <v>3945.1736726023714</v>
      </c>
      <c r="Q786" s="10">
        <f>K786*PRODUCT($O$17:Q$17)</f>
        <v>3980.6802356557919</v>
      </c>
      <c r="R786" s="10">
        <f>L786*PRODUCT($O$17:R$17)</f>
        <v>4016.5063577766937</v>
      </c>
      <c r="S786" s="10">
        <f>M786*PRODUCT($O$17:S$17)</f>
        <v>4052.6549149966836</v>
      </c>
      <c r="T786" s="2"/>
      <c r="U786" s="10">
        <f t="shared" si="71"/>
        <v>115344.52263802772</v>
      </c>
      <c r="V786" s="10">
        <f t="shared" si="76"/>
        <v>112437.44966916759</v>
      </c>
      <c r="W786" s="10">
        <f t="shared" si="76"/>
        <v>109468.7064805343</v>
      </c>
      <c r="X786" s="10">
        <f t="shared" si="76"/>
        <v>106437.41848108239</v>
      </c>
      <c r="Y786" s="10">
        <f t="shared" si="76"/>
        <v>103342.70033241544</v>
      </c>
    </row>
    <row r="787" spans="1:25" s="5" customFormat="1" x14ac:dyDescent="0.2">
      <c r="A787" s="2"/>
      <c r="B787" s="30">
        <f>'3) Input geactiveerde inflatie'!B774</f>
        <v>762</v>
      </c>
      <c r="C787" s="30">
        <f>'3) Input geactiveerde inflatie'!D774</f>
        <v>63641.297192165599</v>
      </c>
      <c r="D787" s="10">
        <f t="shared" si="72"/>
        <v>31820.648596082799</v>
      </c>
      <c r="E787" s="40">
        <f>'3) Input geactiveerde inflatie'!E774</f>
        <v>20.5</v>
      </c>
      <c r="F787" s="52">
        <f>'3) Input geactiveerde inflatie'!F774</f>
        <v>2042</v>
      </c>
      <c r="G787" s="2"/>
      <c r="H787" s="54"/>
      <c r="I787" s="10">
        <f>IF(AND($F787&gt;I$10,$E787&gt;0),$D787/$E787,IF(I$10=$F787,$D787-SUM($G787:G787),0))</f>
        <v>1552.2267607845267</v>
      </c>
      <c r="J787" s="10">
        <f>IF(AND($F787&gt;J$10,$E787&gt;0),$D787/$E787,IF(J$10=$F787,$D787-SUM($G787:I787),0))</f>
        <v>1552.2267607845267</v>
      </c>
      <c r="K787" s="10">
        <f>IF(AND($F787&gt;K$10,$E787&gt;0),$D787/$E787,IF(K$10=$F787,$D787-SUM($G787:J787),0))</f>
        <v>1552.2267607845267</v>
      </c>
      <c r="L787" s="10">
        <f>IF(AND($F787&gt;L$10,$E787&gt;0),$D787/$E787,IF(L$10=$F787,$D787-SUM($G787:K787),0))</f>
        <v>1552.2267607845267</v>
      </c>
      <c r="M787" s="10">
        <f>IF(AND($F787&gt;M$10,$E787&gt;0),$D787/$E787,IF(M$10=$F787,$D787-SUM($G787:L787),0))</f>
        <v>1552.2267607845267</v>
      </c>
      <c r="N787" s="2"/>
      <c r="O787" s="10">
        <f>I787*PRODUCT($O$17:O$17)</f>
        <v>1566.1968016315873</v>
      </c>
      <c r="P787" s="10">
        <f>J787*PRODUCT($O$17:P$17)</f>
        <v>1580.2925728462715</v>
      </c>
      <c r="Q787" s="10">
        <f>K787*PRODUCT($O$17:Q$17)</f>
        <v>1594.5152060018877</v>
      </c>
      <c r="R787" s="10">
        <f>L787*PRODUCT($O$17:R$17)</f>
        <v>1608.8658428559042</v>
      </c>
      <c r="S787" s="10">
        <f>M787*PRODUCT($O$17:S$17)</f>
        <v>1623.3456354416073</v>
      </c>
      <c r="T787" s="2"/>
      <c r="U787" s="10">
        <f t="shared" si="71"/>
        <v>30540.837631815954</v>
      </c>
      <c r="V787" s="10">
        <f t="shared" si="76"/>
        <v>29235.412597656021</v>
      </c>
      <c r="W787" s="10">
        <f t="shared" si="76"/>
        <v>27904.016105033035</v>
      </c>
      <c r="X787" s="10">
        <f t="shared" si="76"/>
        <v>26546.286407122428</v>
      </c>
      <c r="Y787" s="10">
        <f t="shared" si="76"/>
        <v>25161.857349344918</v>
      </c>
    </row>
    <row r="788" spans="1:25" s="5" customFormat="1" x14ac:dyDescent="0.2">
      <c r="A788" s="2"/>
      <c r="B788" s="30">
        <f>'3) Input geactiveerde inflatie'!B775</f>
        <v>763</v>
      </c>
      <c r="C788" s="30">
        <f>'3) Input geactiveerde inflatie'!D775</f>
        <v>2.3887924512318043E-10</v>
      </c>
      <c r="D788" s="10">
        <f t="shared" si="72"/>
        <v>1.1943962256159022E-10</v>
      </c>
      <c r="E788" s="40">
        <f>'3) Input geactiveerde inflatie'!E775</f>
        <v>0</v>
      </c>
      <c r="F788" s="52">
        <f>'3) Input geactiveerde inflatie'!F775</f>
        <v>2012</v>
      </c>
      <c r="G788" s="2"/>
      <c r="H788" s="54"/>
      <c r="I788" s="10">
        <f>IF(AND($F788&gt;I$10,$E788&gt;0),$D788/$E788,IF(I$10=$F788,$D788-SUM($G788:G788),0))</f>
        <v>0</v>
      </c>
      <c r="J788" s="10">
        <f>IF(AND($F788&gt;J$10,$E788&gt;0),$D788/$E788,IF(J$10=$F788,$D788-SUM($G788:I788),0))</f>
        <v>0</v>
      </c>
      <c r="K788" s="10">
        <f>IF(AND($F788&gt;K$10,$E788&gt;0),$D788/$E788,IF(K$10=$F788,$D788-SUM($G788:J788),0))</f>
        <v>0</v>
      </c>
      <c r="L788" s="10">
        <f>IF(AND($F788&gt;L$10,$E788&gt;0),$D788/$E788,IF(L$10=$F788,$D788-SUM($G788:K788),0))</f>
        <v>0</v>
      </c>
      <c r="M788" s="10">
        <f>IF(AND($F788&gt;M$10,$E788&gt;0),$D788/$E788,IF(M$10=$F788,$D788-SUM($G788:L788),0))</f>
        <v>0</v>
      </c>
      <c r="N788" s="2"/>
      <c r="O788" s="10">
        <f>I788*PRODUCT($O$17:O$17)</f>
        <v>0</v>
      </c>
      <c r="P788" s="10">
        <f>J788*PRODUCT($O$17:P$17)</f>
        <v>0</v>
      </c>
      <c r="Q788" s="10">
        <f>K788*PRODUCT($O$17:Q$17)</f>
        <v>0</v>
      </c>
      <c r="R788" s="10">
        <f>L788*PRODUCT($O$17:R$17)</f>
        <v>0</v>
      </c>
      <c r="S788" s="10">
        <f>M788*PRODUCT($O$17:S$17)</f>
        <v>0</v>
      </c>
      <c r="T788" s="2"/>
      <c r="U788" s="10">
        <f t="shared" si="71"/>
        <v>1.205145791646445E-10</v>
      </c>
      <c r="V788" s="10">
        <f t="shared" si="76"/>
        <v>1.2159921037712629E-10</v>
      </c>
      <c r="W788" s="10">
        <f t="shared" si="76"/>
        <v>1.2269360327052041E-10</v>
      </c>
      <c r="X788" s="10">
        <f t="shared" si="76"/>
        <v>1.2379784569995508E-10</v>
      </c>
      <c r="Y788" s="10">
        <f t="shared" si="76"/>
        <v>1.2491202631125465E-10</v>
      </c>
    </row>
    <row r="789" spans="1:25" s="5" customFormat="1" x14ac:dyDescent="0.2">
      <c r="A789" s="2"/>
      <c r="B789" s="30">
        <f>'3) Input geactiveerde inflatie'!B776</f>
        <v>764</v>
      </c>
      <c r="C789" s="30">
        <f>'3) Input geactiveerde inflatie'!D776</f>
        <v>158438.31159324455</v>
      </c>
      <c r="D789" s="10">
        <f t="shared" si="72"/>
        <v>79219.155796622275</v>
      </c>
      <c r="E789" s="40">
        <f>'3) Input geactiveerde inflatie'!E776</f>
        <v>31.5</v>
      </c>
      <c r="F789" s="52">
        <f>'3) Input geactiveerde inflatie'!F776</f>
        <v>2053</v>
      </c>
      <c r="G789" s="2"/>
      <c r="H789" s="54"/>
      <c r="I789" s="10">
        <f>IF(AND($F789&gt;I$10,$E789&gt;0),$D789/$E789,IF(I$10=$F789,$D789-SUM($G789:G789),0))</f>
        <v>2514.8938348134056</v>
      </c>
      <c r="J789" s="10">
        <f>IF(AND($F789&gt;J$10,$E789&gt;0),$D789/$E789,IF(J$10=$F789,$D789-SUM($G789:I789),0))</f>
        <v>2514.8938348134056</v>
      </c>
      <c r="K789" s="10">
        <f>IF(AND($F789&gt;K$10,$E789&gt;0),$D789/$E789,IF(K$10=$F789,$D789-SUM($G789:J789),0))</f>
        <v>2514.8938348134056</v>
      </c>
      <c r="L789" s="10">
        <f>IF(AND($F789&gt;L$10,$E789&gt;0),$D789/$E789,IF(L$10=$F789,$D789-SUM($G789:K789),0))</f>
        <v>2514.8938348134056</v>
      </c>
      <c r="M789" s="10">
        <f>IF(AND($F789&gt;M$10,$E789&gt;0),$D789/$E789,IF(M$10=$F789,$D789-SUM($G789:L789),0))</f>
        <v>2514.8938348134056</v>
      </c>
      <c r="N789" s="2"/>
      <c r="O789" s="10">
        <f>I789*PRODUCT($O$17:O$17)</f>
        <v>2537.5278793267262</v>
      </c>
      <c r="P789" s="10">
        <f>J789*PRODUCT($O$17:P$17)</f>
        <v>2560.3656302406662</v>
      </c>
      <c r="Q789" s="10">
        <f>K789*PRODUCT($O$17:Q$17)</f>
        <v>2583.4089209128319</v>
      </c>
      <c r="R789" s="10">
        <f>L789*PRODUCT($O$17:R$17)</f>
        <v>2606.6596012010468</v>
      </c>
      <c r="S789" s="10">
        <f>M789*PRODUCT($O$17:S$17)</f>
        <v>2630.1195376118562</v>
      </c>
      <c r="T789" s="2"/>
      <c r="U789" s="10">
        <f t="shared" si="71"/>
        <v>77394.600319465142</v>
      </c>
      <c r="V789" s="10">
        <f t="shared" si="76"/>
        <v>75530.786092099661</v>
      </c>
      <c r="W789" s="10">
        <f t="shared" si="76"/>
        <v>73627.154246015722</v>
      </c>
      <c r="X789" s="10">
        <f t="shared" si="76"/>
        <v>71683.139033028812</v>
      </c>
      <c r="Y789" s="10">
        <f t="shared" si="76"/>
        <v>69698.167746714214</v>
      </c>
    </row>
    <row r="790" spans="1:25" s="5" customFormat="1" x14ac:dyDescent="0.2">
      <c r="A790" s="2"/>
      <c r="B790" s="30">
        <f>'3) Input geactiveerde inflatie'!B777</f>
        <v>765</v>
      </c>
      <c r="C790" s="30">
        <f>'3) Input geactiveerde inflatie'!D777</f>
        <v>43869.281047114637</v>
      </c>
      <c r="D790" s="10">
        <f t="shared" si="72"/>
        <v>21934.640523557318</v>
      </c>
      <c r="E790" s="40">
        <f>'3) Input geactiveerde inflatie'!E777</f>
        <v>21.5</v>
      </c>
      <c r="F790" s="52">
        <f>'3) Input geactiveerde inflatie'!F777</f>
        <v>2043</v>
      </c>
      <c r="G790" s="2"/>
      <c r="H790" s="54"/>
      <c r="I790" s="10">
        <f>IF(AND($F790&gt;I$10,$E790&gt;0),$D790/$E790,IF(I$10=$F790,$D790-SUM($G790:G790),0))</f>
        <v>1020.2158383049915</v>
      </c>
      <c r="J790" s="10">
        <f>IF(AND($F790&gt;J$10,$E790&gt;0),$D790/$E790,IF(J$10=$F790,$D790-SUM($G790:I790),0))</f>
        <v>1020.2158383049915</v>
      </c>
      <c r="K790" s="10">
        <f>IF(AND($F790&gt;K$10,$E790&gt;0),$D790/$E790,IF(K$10=$F790,$D790-SUM($G790:J790),0))</f>
        <v>1020.2158383049915</v>
      </c>
      <c r="L790" s="10">
        <f>IF(AND($F790&gt;L$10,$E790&gt;0),$D790/$E790,IF(L$10=$F790,$D790-SUM($G790:K790),0))</f>
        <v>1020.2158383049915</v>
      </c>
      <c r="M790" s="10">
        <f>IF(AND($F790&gt;M$10,$E790&gt;0),$D790/$E790,IF(M$10=$F790,$D790-SUM($G790:L790),0))</f>
        <v>1020.2158383049915</v>
      </c>
      <c r="N790" s="2"/>
      <c r="O790" s="10">
        <f>I790*PRODUCT($O$17:O$17)</f>
        <v>1029.3977808497364</v>
      </c>
      <c r="P790" s="10">
        <f>J790*PRODUCT($O$17:P$17)</f>
        <v>1038.6623608773839</v>
      </c>
      <c r="Q790" s="10">
        <f>K790*PRODUCT($O$17:Q$17)</f>
        <v>1048.01032212528</v>
      </c>
      <c r="R790" s="10">
        <f>L790*PRODUCT($O$17:R$17)</f>
        <v>1057.4424150244074</v>
      </c>
      <c r="S790" s="10">
        <f>M790*PRODUCT($O$17:S$17)</f>
        <v>1066.959396759627</v>
      </c>
      <c r="T790" s="2"/>
      <c r="U790" s="10">
        <f t="shared" si="71"/>
        <v>21102.654507419596</v>
      </c>
      <c r="V790" s="10">
        <f t="shared" si="76"/>
        <v>20253.916037108986</v>
      </c>
      <c r="W790" s="10">
        <f t="shared" si="76"/>
        <v>19388.190959317686</v>
      </c>
      <c r="X790" s="10">
        <f t="shared" si="76"/>
        <v>18505.242262927135</v>
      </c>
      <c r="Y790" s="10">
        <f t="shared" si="76"/>
        <v>17604.830046533851</v>
      </c>
    </row>
    <row r="791" spans="1:25" s="5" customFormat="1" x14ac:dyDescent="0.2">
      <c r="A791" s="2"/>
      <c r="B791" s="30">
        <f>'3) Input geactiveerde inflatie'!B778</f>
        <v>766</v>
      </c>
      <c r="C791" s="30">
        <f>'3) Input geactiveerde inflatie'!D778</f>
        <v>64.571908446086724</v>
      </c>
      <c r="D791" s="10">
        <f t="shared" si="72"/>
        <v>32.285954223043362</v>
      </c>
      <c r="E791" s="40">
        <f>'3) Input geactiveerde inflatie'!E778</f>
        <v>11.5</v>
      </c>
      <c r="F791" s="52">
        <f>'3) Input geactiveerde inflatie'!F778</f>
        <v>2033</v>
      </c>
      <c r="G791" s="2"/>
      <c r="H791" s="54"/>
      <c r="I791" s="10">
        <f>IF(AND($F791&gt;I$10,$E791&gt;0),$D791/$E791,IF(I$10=$F791,$D791-SUM($G791:G791),0))</f>
        <v>2.80747428026464</v>
      </c>
      <c r="J791" s="10">
        <f>IF(AND($F791&gt;J$10,$E791&gt;0),$D791/$E791,IF(J$10=$F791,$D791-SUM($G791:I791),0))</f>
        <v>2.80747428026464</v>
      </c>
      <c r="K791" s="10">
        <f>IF(AND($F791&gt;K$10,$E791&gt;0),$D791/$E791,IF(K$10=$F791,$D791-SUM($G791:J791),0))</f>
        <v>2.80747428026464</v>
      </c>
      <c r="L791" s="10">
        <f>IF(AND($F791&gt;L$10,$E791&gt;0),$D791/$E791,IF(L$10=$F791,$D791-SUM($G791:K791),0))</f>
        <v>2.80747428026464</v>
      </c>
      <c r="M791" s="10">
        <f>IF(AND($F791&gt;M$10,$E791&gt;0),$D791/$E791,IF(M$10=$F791,$D791-SUM($G791:L791),0))</f>
        <v>2.80747428026464</v>
      </c>
      <c r="N791" s="2"/>
      <c r="O791" s="10">
        <f>I791*PRODUCT($O$17:O$17)</f>
        <v>2.8327415487870216</v>
      </c>
      <c r="P791" s="10">
        <f>J791*PRODUCT($O$17:P$17)</f>
        <v>2.8582362227261044</v>
      </c>
      <c r="Q791" s="10">
        <f>K791*PRODUCT($O$17:Q$17)</f>
        <v>2.8839603487306387</v>
      </c>
      <c r="R791" s="10">
        <f>L791*PRODUCT($O$17:R$17)</f>
        <v>2.9099159918692141</v>
      </c>
      <c r="S791" s="10">
        <f>M791*PRODUCT($O$17:S$17)</f>
        <v>2.9361052357960369</v>
      </c>
      <c r="T791" s="2"/>
      <c r="U791" s="10">
        <f t="shared" si="71"/>
        <v>29.743786262263725</v>
      </c>
      <c r="V791" s="10">
        <f t="shared" si="76"/>
        <v>27.153244115897991</v>
      </c>
      <c r="W791" s="10">
        <f t="shared" si="76"/>
        <v>24.513662964210432</v>
      </c>
      <c r="X791" s="10">
        <f t="shared" si="76"/>
        <v>21.824369939019107</v>
      </c>
      <c r="Y791" s="10">
        <f t="shared" si="76"/>
        <v>19.08468403267424</v>
      </c>
    </row>
    <row r="792" spans="1:25" s="5" customFormat="1" x14ac:dyDescent="0.2">
      <c r="A792" s="2"/>
      <c r="B792" s="30">
        <f>'3) Input geactiveerde inflatie'!B779</f>
        <v>767</v>
      </c>
      <c r="C792" s="30">
        <f>'3) Input geactiveerde inflatie'!D779</f>
        <v>-4.069241273459399E-11</v>
      </c>
      <c r="D792" s="10">
        <f t="shared" si="72"/>
        <v>-2.0346206367296995E-11</v>
      </c>
      <c r="E792" s="40">
        <f>'3) Input geactiveerde inflatie'!E779</f>
        <v>0</v>
      </c>
      <c r="F792" s="52">
        <f>'3) Input geactiveerde inflatie'!F779</f>
        <v>2013</v>
      </c>
      <c r="G792" s="2"/>
      <c r="H792" s="54"/>
      <c r="I792" s="10">
        <f>IF(AND($F792&gt;I$10,$E792&gt;0),$D792/$E792,IF(I$10=$F792,$D792-SUM($G792:G792),0))</f>
        <v>0</v>
      </c>
      <c r="J792" s="10">
        <f>IF(AND($F792&gt;J$10,$E792&gt;0),$D792/$E792,IF(J$10=$F792,$D792-SUM($G792:I792),0))</f>
        <v>0</v>
      </c>
      <c r="K792" s="10">
        <f>IF(AND($F792&gt;K$10,$E792&gt;0),$D792/$E792,IF(K$10=$F792,$D792-SUM($G792:J792),0))</f>
        <v>0</v>
      </c>
      <c r="L792" s="10">
        <f>IF(AND($F792&gt;L$10,$E792&gt;0),$D792/$E792,IF(L$10=$F792,$D792-SUM($G792:K792),0))</f>
        <v>0</v>
      </c>
      <c r="M792" s="10">
        <f>IF(AND($F792&gt;M$10,$E792&gt;0),$D792/$E792,IF(M$10=$F792,$D792-SUM($G792:L792),0))</f>
        <v>0</v>
      </c>
      <c r="N792" s="2"/>
      <c r="O792" s="10">
        <f>I792*PRODUCT($O$17:O$17)</f>
        <v>0</v>
      </c>
      <c r="P792" s="10">
        <f>J792*PRODUCT($O$17:P$17)</f>
        <v>0</v>
      </c>
      <c r="Q792" s="10">
        <f>K792*PRODUCT($O$17:Q$17)</f>
        <v>0</v>
      </c>
      <c r="R792" s="10">
        <f>L792*PRODUCT($O$17:R$17)</f>
        <v>0</v>
      </c>
      <c r="S792" s="10">
        <f>M792*PRODUCT($O$17:S$17)</f>
        <v>0</v>
      </c>
      <c r="T792" s="2"/>
      <c r="U792" s="10">
        <f t="shared" si="71"/>
        <v>-2.0529322224602667E-11</v>
      </c>
      <c r="V792" s="10">
        <f t="shared" si="76"/>
        <v>-2.071408612462409E-11</v>
      </c>
      <c r="W792" s="10">
        <f t="shared" si="76"/>
        <v>-2.0900512899745706E-11</v>
      </c>
      <c r="X792" s="10">
        <f t="shared" si="76"/>
        <v>-2.1088617515843415E-11</v>
      </c>
      <c r="Y792" s="10">
        <f t="shared" si="76"/>
        <v>-2.1278415073486004E-11</v>
      </c>
    </row>
    <row r="793" spans="1:25" s="5" customFormat="1" x14ac:dyDescent="0.2">
      <c r="A793" s="2"/>
      <c r="B793" s="30">
        <f>'3) Input geactiveerde inflatie'!B780</f>
        <v>768</v>
      </c>
      <c r="C793" s="30">
        <f>'3) Input geactiveerde inflatie'!D780</f>
        <v>155844.74313276785</v>
      </c>
      <c r="D793" s="10">
        <f t="shared" si="72"/>
        <v>77922.371566383925</v>
      </c>
      <c r="E793" s="40">
        <f>'3) Input geactiveerde inflatie'!E780</f>
        <v>32.5</v>
      </c>
      <c r="F793" s="52">
        <f>'3) Input geactiveerde inflatie'!F780</f>
        <v>2054</v>
      </c>
      <c r="G793" s="2"/>
      <c r="H793" s="54"/>
      <c r="I793" s="10">
        <f>IF(AND($F793&gt;I$10,$E793&gt;0),$D793/$E793,IF(I$10=$F793,$D793-SUM($G793:G793),0))</f>
        <v>2397.6114328118128</v>
      </c>
      <c r="J793" s="10">
        <f>IF(AND($F793&gt;J$10,$E793&gt;0),$D793/$E793,IF(J$10=$F793,$D793-SUM($G793:I793),0))</f>
        <v>2397.6114328118128</v>
      </c>
      <c r="K793" s="10">
        <f>IF(AND($F793&gt;K$10,$E793&gt;0),$D793/$E793,IF(K$10=$F793,$D793-SUM($G793:J793),0))</f>
        <v>2397.6114328118128</v>
      </c>
      <c r="L793" s="10">
        <f>IF(AND($F793&gt;L$10,$E793&gt;0),$D793/$E793,IF(L$10=$F793,$D793-SUM($G793:K793),0))</f>
        <v>2397.6114328118128</v>
      </c>
      <c r="M793" s="10">
        <f>IF(AND($F793&gt;M$10,$E793&gt;0),$D793/$E793,IF(M$10=$F793,$D793-SUM($G793:L793),0))</f>
        <v>2397.6114328118128</v>
      </c>
      <c r="N793" s="2"/>
      <c r="O793" s="10">
        <f>I793*PRODUCT($O$17:O$17)</f>
        <v>2419.1899357071188</v>
      </c>
      <c r="P793" s="10">
        <f>J793*PRODUCT($O$17:P$17)</f>
        <v>2440.9626451284826</v>
      </c>
      <c r="Q793" s="10">
        <f>K793*PRODUCT($O$17:Q$17)</f>
        <v>2462.9313089346388</v>
      </c>
      <c r="R793" s="10">
        <f>L793*PRODUCT($O$17:R$17)</f>
        <v>2485.0976907150498</v>
      </c>
      <c r="S793" s="10">
        <f>M793*PRODUCT($O$17:S$17)</f>
        <v>2507.4635699314854</v>
      </c>
      <c r="T793" s="2"/>
      <c r="U793" s="10">
        <f t="shared" si="71"/>
        <v>76204.482974774248</v>
      </c>
      <c r="V793" s="10">
        <f t="shared" si="76"/>
        <v>74449.360676418728</v>
      </c>
      <c r="W793" s="10">
        <f t="shared" si="76"/>
        <v>72656.473613571856</v>
      </c>
      <c r="X793" s="10">
        <f t="shared" si="76"/>
        <v>70825.284185378943</v>
      </c>
      <c r="Y793" s="10">
        <f t="shared" si="76"/>
        <v>68955.248173115862</v>
      </c>
    </row>
    <row r="794" spans="1:25" s="5" customFormat="1" x14ac:dyDescent="0.2">
      <c r="A794" s="2"/>
      <c r="B794" s="30">
        <f>'3) Input geactiveerde inflatie'!B781</f>
        <v>769</v>
      </c>
      <c r="C794" s="30">
        <f>'3) Input geactiveerde inflatie'!D781</f>
        <v>27471.97115634293</v>
      </c>
      <c r="D794" s="10">
        <f t="shared" si="72"/>
        <v>13735.985578171465</v>
      </c>
      <c r="E794" s="40">
        <f>'3) Input geactiveerde inflatie'!E781</f>
        <v>22.5</v>
      </c>
      <c r="F794" s="52">
        <f>'3) Input geactiveerde inflatie'!F781</f>
        <v>2044</v>
      </c>
      <c r="G794" s="2"/>
      <c r="H794" s="54"/>
      <c r="I794" s="10">
        <f>IF(AND($F794&gt;I$10,$E794&gt;0),$D794/$E794,IF(I$10=$F794,$D794-SUM($G794:G794),0))</f>
        <v>610.48824791873176</v>
      </c>
      <c r="J794" s="10">
        <f>IF(AND($F794&gt;J$10,$E794&gt;0),$D794/$E794,IF(J$10=$F794,$D794-SUM($G794:I794),0))</f>
        <v>610.48824791873176</v>
      </c>
      <c r="K794" s="10">
        <f>IF(AND($F794&gt;K$10,$E794&gt;0),$D794/$E794,IF(K$10=$F794,$D794-SUM($G794:J794),0))</f>
        <v>610.48824791873176</v>
      </c>
      <c r="L794" s="10">
        <f>IF(AND($F794&gt;L$10,$E794&gt;0),$D794/$E794,IF(L$10=$F794,$D794-SUM($G794:K794),0))</f>
        <v>610.48824791873176</v>
      </c>
      <c r="M794" s="10">
        <f>IF(AND($F794&gt;M$10,$E794&gt;0),$D794/$E794,IF(M$10=$F794,$D794-SUM($G794:L794),0))</f>
        <v>610.48824791873176</v>
      </c>
      <c r="N794" s="2"/>
      <c r="O794" s="10">
        <f>I794*PRODUCT($O$17:O$17)</f>
        <v>615.98264215000029</v>
      </c>
      <c r="P794" s="10">
        <f>J794*PRODUCT($O$17:P$17)</f>
        <v>621.5264859293502</v>
      </c>
      <c r="Q794" s="10">
        <f>K794*PRODUCT($O$17:Q$17)</f>
        <v>627.12022430271429</v>
      </c>
      <c r="R794" s="10">
        <f>L794*PRODUCT($O$17:R$17)</f>
        <v>632.76430632143854</v>
      </c>
      <c r="S794" s="10">
        <f>M794*PRODUCT($O$17:S$17)</f>
        <v>638.45918507833153</v>
      </c>
      <c r="T794" s="2"/>
      <c r="U794" s="10">
        <f t="shared" ref="U794:U857" si="77">D794*O$17-O794</f>
        <v>13243.626806225007</v>
      </c>
      <c r="V794" s="10">
        <f t="shared" si="76"/>
        <v>12741.29296155168</v>
      </c>
      <c r="W794" s="10">
        <f t="shared" si="76"/>
        <v>12228.84437390293</v>
      </c>
      <c r="X794" s="10">
        <f t="shared" si="76"/>
        <v>11706.139666946618</v>
      </c>
      <c r="Y794" s="10">
        <f t="shared" si="76"/>
        <v>11173.035738870805</v>
      </c>
    </row>
    <row r="795" spans="1:25" s="5" customFormat="1" x14ac:dyDescent="0.2">
      <c r="A795" s="2"/>
      <c r="B795" s="30">
        <f>'3) Input geactiveerde inflatie'!B782</f>
        <v>770</v>
      </c>
      <c r="C795" s="30">
        <f>'3) Input geactiveerde inflatie'!D782</f>
        <v>3777.2682190800824</v>
      </c>
      <c r="D795" s="10">
        <f t="shared" ref="D795:D858" si="78">C795*$F$20</f>
        <v>1888.6341095400412</v>
      </c>
      <c r="E795" s="40">
        <f>'3) Input geactiveerde inflatie'!E782</f>
        <v>12.5</v>
      </c>
      <c r="F795" s="52">
        <f>'3) Input geactiveerde inflatie'!F782</f>
        <v>2034</v>
      </c>
      <c r="G795" s="2"/>
      <c r="H795" s="54"/>
      <c r="I795" s="10">
        <f>IF(AND($F795&gt;I$10,$E795&gt;0),$D795/$E795,IF(I$10=$F795,$D795-SUM($G795:G795),0))</f>
        <v>151.09072876320329</v>
      </c>
      <c r="J795" s="10">
        <f>IF(AND($F795&gt;J$10,$E795&gt;0),$D795/$E795,IF(J$10=$F795,$D795-SUM($G795:I795),0))</f>
        <v>151.09072876320329</v>
      </c>
      <c r="K795" s="10">
        <f>IF(AND($F795&gt;K$10,$E795&gt;0),$D795/$E795,IF(K$10=$F795,$D795-SUM($G795:J795),0))</f>
        <v>151.09072876320329</v>
      </c>
      <c r="L795" s="10">
        <f>IF(AND($F795&gt;L$10,$E795&gt;0),$D795/$E795,IF(L$10=$F795,$D795-SUM($G795:K795),0))</f>
        <v>151.09072876320329</v>
      </c>
      <c r="M795" s="10">
        <f>IF(AND($F795&gt;M$10,$E795&gt;0),$D795/$E795,IF(M$10=$F795,$D795-SUM($G795:L795),0))</f>
        <v>151.09072876320329</v>
      </c>
      <c r="N795" s="2"/>
      <c r="O795" s="10">
        <f>I795*PRODUCT($O$17:O$17)</f>
        <v>152.45054532207209</v>
      </c>
      <c r="P795" s="10">
        <f>J795*PRODUCT($O$17:P$17)</f>
        <v>153.82260022997073</v>
      </c>
      <c r="Q795" s="10">
        <f>K795*PRODUCT($O$17:Q$17)</f>
        <v>155.20700363204045</v>
      </c>
      <c r="R795" s="10">
        <f>L795*PRODUCT($O$17:R$17)</f>
        <v>156.6038666647288</v>
      </c>
      <c r="S795" s="10">
        <f>M795*PRODUCT($O$17:S$17)</f>
        <v>158.01330146471133</v>
      </c>
      <c r="T795" s="2"/>
      <c r="U795" s="10">
        <f t="shared" si="77"/>
        <v>1753.1812712038293</v>
      </c>
      <c r="V795" s="10">
        <f t="shared" ref="V795:Y810" si="79">U795*P$17-P795</f>
        <v>1615.1373024146928</v>
      </c>
      <c r="W795" s="10">
        <f t="shared" si="79"/>
        <v>1474.4665345043845</v>
      </c>
      <c r="X795" s="10">
        <f t="shared" si="79"/>
        <v>1331.132866650195</v>
      </c>
      <c r="Y795" s="10">
        <f t="shared" si="79"/>
        <v>1185.0997609853353</v>
      </c>
    </row>
    <row r="796" spans="1:25" s="5" customFormat="1" x14ac:dyDescent="0.2">
      <c r="A796" s="2"/>
      <c r="B796" s="30">
        <f>'3) Input geactiveerde inflatie'!B783</f>
        <v>771</v>
      </c>
      <c r="C796" s="30">
        <f>'3) Input geactiveerde inflatie'!D783</f>
        <v>-9.1759997954219378E-14</v>
      </c>
      <c r="D796" s="10">
        <f t="shared" si="78"/>
        <v>-4.5879998977109689E-14</v>
      </c>
      <c r="E796" s="40">
        <f>'3) Input geactiveerde inflatie'!E783</f>
        <v>0</v>
      </c>
      <c r="F796" s="52">
        <f>'3) Input geactiveerde inflatie'!F783</f>
        <v>2014</v>
      </c>
      <c r="G796" s="2"/>
      <c r="H796" s="54"/>
      <c r="I796" s="10">
        <f>IF(AND($F796&gt;I$10,$E796&gt;0),$D796/$E796,IF(I$10=$F796,$D796-SUM($G796:G796),0))</f>
        <v>0</v>
      </c>
      <c r="J796" s="10">
        <f>IF(AND($F796&gt;J$10,$E796&gt;0),$D796/$E796,IF(J$10=$F796,$D796-SUM($G796:I796),0))</f>
        <v>0</v>
      </c>
      <c r="K796" s="10">
        <f>IF(AND($F796&gt;K$10,$E796&gt;0),$D796/$E796,IF(K$10=$F796,$D796-SUM($G796:J796),0))</f>
        <v>0</v>
      </c>
      <c r="L796" s="10">
        <f>IF(AND($F796&gt;L$10,$E796&gt;0),$D796/$E796,IF(L$10=$F796,$D796-SUM($G796:K796),0))</f>
        <v>0</v>
      </c>
      <c r="M796" s="10">
        <f>IF(AND($F796&gt;M$10,$E796&gt;0),$D796/$E796,IF(M$10=$F796,$D796-SUM($G796:L796),0))</f>
        <v>0</v>
      </c>
      <c r="N796" s="2"/>
      <c r="O796" s="10">
        <f>I796*PRODUCT($O$17:O$17)</f>
        <v>0</v>
      </c>
      <c r="P796" s="10">
        <f>J796*PRODUCT($O$17:P$17)</f>
        <v>0</v>
      </c>
      <c r="Q796" s="10">
        <f>K796*PRODUCT($O$17:Q$17)</f>
        <v>0</v>
      </c>
      <c r="R796" s="10">
        <f>L796*PRODUCT($O$17:R$17)</f>
        <v>0</v>
      </c>
      <c r="S796" s="10">
        <f>M796*PRODUCT($O$17:S$17)</f>
        <v>0</v>
      </c>
      <c r="T796" s="2"/>
      <c r="U796" s="10">
        <f t="shared" si="77"/>
        <v>-4.6292918967903669E-14</v>
      </c>
      <c r="V796" s="10">
        <f t="shared" si="79"/>
        <v>-4.67095552386148E-14</v>
      </c>
      <c r="W796" s="10">
        <f t="shared" si="79"/>
        <v>-4.7129941235762329E-14</v>
      </c>
      <c r="X796" s="10">
        <f t="shared" si="79"/>
        <v>-4.7554110706884185E-14</v>
      </c>
      <c r="Y796" s="10">
        <f t="shared" si="79"/>
        <v>-4.7982097703246136E-14</v>
      </c>
    </row>
    <row r="797" spans="1:25" s="5" customFormat="1" x14ac:dyDescent="0.2">
      <c r="A797" s="2"/>
      <c r="B797" s="30">
        <f>'3) Input geactiveerde inflatie'!B784</f>
        <v>772</v>
      </c>
      <c r="C797" s="30">
        <f>'3) Input geactiveerde inflatie'!D784</f>
        <v>4.8392752917022294E-11</v>
      </c>
      <c r="D797" s="10">
        <f t="shared" si="78"/>
        <v>2.4196376458511147E-11</v>
      </c>
      <c r="E797" s="40">
        <f>'3) Input geactiveerde inflatie'!E784</f>
        <v>0</v>
      </c>
      <c r="F797" s="52">
        <f>'3) Input geactiveerde inflatie'!F784</f>
        <v>2011</v>
      </c>
      <c r="G797" s="2"/>
      <c r="H797" s="54"/>
      <c r="I797" s="10">
        <f>IF(AND($F797&gt;I$10,$E797&gt;0),$D797/$E797,IF(I$10=$F797,$D797-SUM($G797:G797),0))</f>
        <v>0</v>
      </c>
      <c r="J797" s="10">
        <f>IF(AND($F797&gt;J$10,$E797&gt;0),$D797/$E797,IF(J$10=$F797,$D797-SUM($G797:I797),0))</f>
        <v>0</v>
      </c>
      <c r="K797" s="10">
        <f>IF(AND($F797&gt;K$10,$E797&gt;0),$D797/$E797,IF(K$10=$F797,$D797-SUM($G797:J797),0))</f>
        <v>0</v>
      </c>
      <c r="L797" s="10">
        <f>IF(AND($F797&gt;L$10,$E797&gt;0),$D797/$E797,IF(L$10=$F797,$D797-SUM($G797:K797),0))</f>
        <v>0</v>
      </c>
      <c r="M797" s="10">
        <f>IF(AND($F797&gt;M$10,$E797&gt;0),$D797/$E797,IF(M$10=$F797,$D797-SUM($G797:L797),0))</f>
        <v>0</v>
      </c>
      <c r="N797" s="2"/>
      <c r="O797" s="10">
        <f>I797*PRODUCT($O$17:O$17)</f>
        <v>0</v>
      </c>
      <c r="P797" s="10">
        <f>J797*PRODUCT($O$17:P$17)</f>
        <v>0</v>
      </c>
      <c r="Q797" s="10">
        <f>K797*PRODUCT($O$17:Q$17)</f>
        <v>0</v>
      </c>
      <c r="R797" s="10">
        <f>L797*PRODUCT($O$17:R$17)</f>
        <v>0</v>
      </c>
      <c r="S797" s="10">
        <f>M797*PRODUCT($O$17:S$17)</f>
        <v>0</v>
      </c>
      <c r="T797" s="2"/>
      <c r="U797" s="10">
        <f t="shared" si="77"/>
        <v>2.4414143846637746E-11</v>
      </c>
      <c r="V797" s="10">
        <f t="shared" si="79"/>
        <v>2.4633871141257483E-11</v>
      </c>
      <c r="W797" s="10">
        <f t="shared" si="79"/>
        <v>2.4855575981528799E-11</v>
      </c>
      <c r="X797" s="10">
        <f t="shared" si="79"/>
        <v>2.5079276165362556E-11</v>
      </c>
      <c r="Y797" s="10">
        <f t="shared" si="79"/>
        <v>2.5304989650850816E-11</v>
      </c>
    </row>
    <row r="798" spans="1:25" s="5" customFormat="1" x14ac:dyDescent="0.2">
      <c r="A798" s="2"/>
      <c r="B798" s="30">
        <f>'3) Input geactiveerde inflatie'!B785</f>
        <v>773</v>
      </c>
      <c r="C798" s="30">
        <f>'3) Input geactiveerde inflatie'!D785</f>
        <v>205514.56371994258</v>
      </c>
      <c r="D798" s="10">
        <f t="shared" si="78"/>
        <v>102757.28185997129</v>
      </c>
      <c r="E798" s="40">
        <f>'3) Input geactiveerde inflatie'!E785</f>
        <v>33.5</v>
      </c>
      <c r="F798" s="52">
        <f>'3) Input geactiveerde inflatie'!F785</f>
        <v>2055</v>
      </c>
      <c r="G798" s="2"/>
      <c r="H798" s="54"/>
      <c r="I798" s="10">
        <f>IF(AND($F798&gt;I$10,$E798&gt;0),$D798/$E798,IF(I$10=$F798,$D798-SUM($G798:G798),0))</f>
        <v>3067.3815480588446</v>
      </c>
      <c r="J798" s="10">
        <f>IF(AND($F798&gt;J$10,$E798&gt;0),$D798/$E798,IF(J$10=$F798,$D798-SUM($G798:I798),0))</f>
        <v>3067.3815480588446</v>
      </c>
      <c r="K798" s="10">
        <f>IF(AND($F798&gt;K$10,$E798&gt;0),$D798/$E798,IF(K$10=$F798,$D798-SUM($G798:J798),0))</f>
        <v>3067.3815480588446</v>
      </c>
      <c r="L798" s="10">
        <f>IF(AND($F798&gt;L$10,$E798&gt;0),$D798/$E798,IF(L$10=$F798,$D798-SUM($G798:K798),0))</f>
        <v>3067.3815480588446</v>
      </c>
      <c r="M798" s="10">
        <f>IF(AND($F798&gt;M$10,$E798&gt;0),$D798/$E798,IF(M$10=$F798,$D798-SUM($G798:L798),0))</f>
        <v>3067.3815480588446</v>
      </c>
      <c r="N798" s="2"/>
      <c r="O798" s="10">
        <f>I798*PRODUCT($O$17:O$17)</f>
        <v>3094.987981991374</v>
      </c>
      <c r="P798" s="10">
        <f>J798*PRODUCT($O$17:P$17)</f>
        <v>3122.842873829296</v>
      </c>
      <c r="Q798" s="10">
        <f>K798*PRODUCT($O$17:Q$17)</f>
        <v>3150.9484596937591</v>
      </c>
      <c r="R798" s="10">
        <f>L798*PRODUCT($O$17:R$17)</f>
        <v>3179.3069958310025</v>
      </c>
      <c r="S798" s="10">
        <f>M798*PRODUCT($O$17:S$17)</f>
        <v>3207.9207587934811</v>
      </c>
      <c r="T798" s="2"/>
      <c r="U798" s="10">
        <f t="shared" si="77"/>
        <v>100587.10941471964</v>
      </c>
      <c r="V798" s="10">
        <f t="shared" si="79"/>
        <v>98369.550525622806</v>
      </c>
      <c r="W798" s="10">
        <f t="shared" si="79"/>
        <v>96103.928020659645</v>
      </c>
      <c r="X798" s="10">
        <f t="shared" si="79"/>
        <v>93789.556377014567</v>
      </c>
      <c r="Y798" s="10">
        <f t="shared" si="79"/>
        <v>91425.741625614202</v>
      </c>
    </row>
    <row r="799" spans="1:25" s="5" customFormat="1" x14ac:dyDescent="0.2">
      <c r="A799" s="2"/>
      <c r="B799" s="30">
        <f>'3) Input geactiveerde inflatie'!B786</f>
        <v>774</v>
      </c>
      <c r="C799" s="30">
        <f>'3) Input geactiveerde inflatie'!D786</f>
        <v>47417.302074180887</v>
      </c>
      <c r="D799" s="10">
        <f t="shared" si="78"/>
        <v>23708.651037090443</v>
      </c>
      <c r="E799" s="40">
        <f>'3) Input geactiveerde inflatie'!E786</f>
        <v>23.5</v>
      </c>
      <c r="F799" s="52">
        <f>'3) Input geactiveerde inflatie'!F786</f>
        <v>2045</v>
      </c>
      <c r="G799" s="2"/>
      <c r="H799" s="54"/>
      <c r="I799" s="10">
        <f>IF(AND($F799&gt;I$10,$E799&gt;0),$D799/$E799,IF(I$10=$F799,$D799-SUM($G799:G799),0))</f>
        <v>1008.8787675357636</v>
      </c>
      <c r="J799" s="10">
        <f>IF(AND($F799&gt;J$10,$E799&gt;0),$D799/$E799,IF(J$10=$F799,$D799-SUM($G799:I799),0))</f>
        <v>1008.8787675357636</v>
      </c>
      <c r="K799" s="10">
        <f>IF(AND($F799&gt;K$10,$E799&gt;0),$D799/$E799,IF(K$10=$F799,$D799-SUM($G799:J799),0))</f>
        <v>1008.8787675357636</v>
      </c>
      <c r="L799" s="10">
        <f>IF(AND($F799&gt;L$10,$E799&gt;0),$D799/$E799,IF(L$10=$F799,$D799-SUM($G799:K799),0))</f>
        <v>1008.8787675357636</v>
      </c>
      <c r="M799" s="10">
        <f>IF(AND($F799&gt;M$10,$E799&gt;0),$D799/$E799,IF(M$10=$F799,$D799-SUM($G799:L799),0))</f>
        <v>1008.8787675357636</v>
      </c>
      <c r="N799" s="2"/>
      <c r="O799" s="10">
        <f>I799*PRODUCT($O$17:O$17)</f>
        <v>1017.9586764435853</v>
      </c>
      <c r="P799" s="10">
        <f>J799*PRODUCT($O$17:P$17)</f>
        <v>1027.1203045315776</v>
      </c>
      <c r="Q799" s="10">
        <f>K799*PRODUCT($O$17:Q$17)</f>
        <v>1036.3643872723615</v>
      </c>
      <c r="R799" s="10">
        <f>L799*PRODUCT($O$17:R$17)</f>
        <v>1045.6916667578125</v>
      </c>
      <c r="S799" s="10">
        <f>M799*PRODUCT($O$17:S$17)</f>
        <v>1055.1028917586329</v>
      </c>
      <c r="T799" s="2"/>
      <c r="U799" s="10">
        <f t="shared" si="77"/>
        <v>22904.070219980669</v>
      </c>
      <c r="V799" s="10">
        <f t="shared" si="79"/>
        <v>22083.086547428917</v>
      </c>
      <c r="W799" s="10">
        <f t="shared" si="79"/>
        <v>21245.469939083414</v>
      </c>
      <c r="X799" s="10">
        <f t="shared" si="79"/>
        <v>20390.987501777352</v>
      </c>
      <c r="Y799" s="10">
        <f t="shared" si="79"/>
        <v>19519.403497534713</v>
      </c>
    </row>
    <row r="800" spans="1:25" s="5" customFormat="1" x14ac:dyDescent="0.2">
      <c r="A800" s="2"/>
      <c r="B800" s="30">
        <f>'3) Input geactiveerde inflatie'!B787</f>
        <v>775</v>
      </c>
      <c r="C800" s="30">
        <f>'3) Input geactiveerde inflatie'!D787</f>
        <v>380.91500842408891</v>
      </c>
      <c r="D800" s="10">
        <f t="shared" si="78"/>
        <v>190.45750421204446</v>
      </c>
      <c r="E800" s="40">
        <f>'3) Input geactiveerde inflatie'!E787</f>
        <v>13.5</v>
      </c>
      <c r="F800" s="52">
        <f>'3) Input geactiveerde inflatie'!F787</f>
        <v>2035</v>
      </c>
      <c r="G800" s="2"/>
      <c r="H800" s="54"/>
      <c r="I800" s="10">
        <f>IF(AND($F800&gt;I$10,$E800&gt;0),$D800/$E800,IF(I$10=$F800,$D800-SUM($G800:G800),0))</f>
        <v>14.107963274966256</v>
      </c>
      <c r="J800" s="10">
        <f>IF(AND($F800&gt;J$10,$E800&gt;0),$D800/$E800,IF(J$10=$F800,$D800-SUM($G800:I800),0))</f>
        <v>14.107963274966256</v>
      </c>
      <c r="K800" s="10">
        <f>IF(AND($F800&gt;K$10,$E800&gt;0),$D800/$E800,IF(K$10=$F800,$D800-SUM($G800:J800),0))</f>
        <v>14.107963274966256</v>
      </c>
      <c r="L800" s="10">
        <f>IF(AND($F800&gt;L$10,$E800&gt;0),$D800/$E800,IF(L$10=$F800,$D800-SUM($G800:K800),0))</f>
        <v>14.107963274966256</v>
      </c>
      <c r="M800" s="10">
        <f>IF(AND($F800&gt;M$10,$E800&gt;0),$D800/$E800,IF(M$10=$F800,$D800-SUM($G800:L800),0))</f>
        <v>14.107963274966256</v>
      </c>
      <c r="N800" s="2"/>
      <c r="O800" s="10">
        <f>I800*PRODUCT($O$17:O$17)</f>
        <v>14.234934944440951</v>
      </c>
      <c r="P800" s="10">
        <f>J800*PRODUCT($O$17:P$17)</f>
        <v>14.363049358940918</v>
      </c>
      <c r="Q800" s="10">
        <f>K800*PRODUCT($O$17:Q$17)</f>
        <v>14.492316803171384</v>
      </c>
      <c r="R800" s="10">
        <f>L800*PRODUCT($O$17:R$17)</f>
        <v>14.622747654399923</v>
      </c>
      <c r="S800" s="10">
        <f>M800*PRODUCT($O$17:S$17)</f>
        <v>14.754352383289522</v>
      </c>
      <c r="T800" s="2"/>
      <c r="U800" s="10">
        <f t="shared" si="77"/>
        <v>177.9366868055119</v>
      </c>
      <c r="V800" s="10">
        <f t="shared" si="79"/>
        <v>165.17506762782057</v>
      </c>
      <c r="W800" s="10">
        <f t="shared" si="79"/>
        <v>152.16932643329955</v>
      </c>
      <c r="X800" s="10">
        <f t="shared" si="79"/>
        <v>138.91610271679932</v>
      </c>
      <c r="Y800" s="10">
        <f t="shared" si="79"/>
        <v>125.41199525796097</v>
      </c>
    </row>
    <row r="801" spans="1:25" s="5" customFormat="1" x14ac:dyDescent="0.2">
      <c r="A801" s="2"/>
      <c r="B801" s="30">
        <f>'3) Input geactiveerde inflatie'!B788</f>
        <v>776</v>
      </c>
      <c r="C801" s="30">
        <f>'3) Input geactiveerde inflatie'!D788</f>
        <v>293.53873949702938</v>
      </c>
      <c r="D801" s="10">
        <f t="shared" si="78"/>
        <v>146.76936974851469</v>
      </c>
      <c r="E801" s="40">
        <f>'3) Input geactiveerde inflatie'!E788</f>
        <v>8.5</v>
      </c>
      <c r="F801" s="52">
        <f>'3) Input geactiveerde inflatie'!F788</f>
        <v>2030</v>
      </c>
      <c r="G801" s="2"/>
      <c r="H801" s="54"/>
      <c r="I801" s="10">
        <f>IF(AND($F801&gt;I$10,$E801&gt;0),$D801/$E801,IF(I$10=$F801,$D801-SUM($G801:G801),0))</f>
        <v>17.266984676295845</v>
      </c>
      <c r="J801" s="10">
        <f>IF(AND($F801&gt;J$10,$E801&gt;0),$D801/$E801,IF(J$10=$F801,$D801-SUM($G801:I801),0))</f>
        <v>17.266984676295845</v>
      </c>
      <c r="K801" s="10">
        <f>IF(AND($F801&gt;K$10,$E801&gt;0),$D801/$E801,IF(K$10=$F801,$D801-SUM($G801:J801),0))</f>
        <v>17.266984676295845</v>
      </c>
      <c r="L801" s="10">
        <f>IF(AND($F801&gt;L$10,$E801&gt;0),$D801/$E801,IF(L$10=$F801,$D801-SUM($G801:K801),0))</f>
        <v>17.266984676295845</v>
      </c>
      <c r="M801" s="10">
        <f>IF(AND($F801&gt;M$10,$E801&gt;0),$D801/$E801,IF(M$10=$F801,$D801-SUM($G801:L801),0))</f>
        <v>17.266984676295845</v>
      </c>
      <c r="N801" s="2"/>
      <c r="O801" s="10">
        <f>I801*PRODUCT($O$17:O$17)</f>
        <v>17.422387538382505</v>
      </c>
      <c r="P801" s="10">
        <f>J801*PRODUCT($O$17:P$17)</f>
        <v>17.579189026227947</v>
      </c>
      <c r="Q801" s="10">
        <f>K801*PRODUCT($O$17:Q$17)</f>
        <v>17.737401727463993</v>
      </c>
      <c r="R801" s="10">
        <f>L801*PRODUCT($O$17:R$17)</f>
        <v>17.897038343011168</v>
      </c>
      <c r="S801" s="10">
        <f>M801*PRODUCT($O$17:S$17)</f>
        <v>18.058111688098268</v>
      </c>
      <c r="T801" s="2"/>
      <c r="U801" s="10">
        <f t="shared" si="77"/>
        <v>130.66790653786879</v>
      </c>
      <c r="V801" s="10">
        <f t="shared" si="79"/>
        <v>114.26472867048163</v>
      </c>
      <c r="W801" s="10">
        <f t="shared" si="79"/>
        <v>97.555709501051965</v>
      </c>
      <c r="X801" s="10">
        <f t="shared" si="79"/>
        <v>80.536672543550253</v>
      </c>
      <c r="Y801" s="10">
        <f t="shared" si="79"/>
        <v>63.203390908343934</v>
      </c>
    </row>
    <row r="802" spans="1:25" s="5" customFormat="1" x14ac:dyDescent="0.2">
      <c r="A802" s="2"/>
      <c r="B802" s="30">
        <f>'3) Input geactiveerde inflatie'!B789</f>
        <v>777</v>
      </c>
      <c r="C802" s="30">
        <f>'3) Input geactiveerde inflatie'!D789</f>
        <v>4.0481299591029768E-11</v>
      </c>
      <c r="D802" s="10">
        <f t="shared" si="78"/>
        <v>2.0240649795514884E-11</v>
      </c>
      <c r="E802" s="40">
        <f>'3) Input geactiveerde inflatie'!E789</f>
        <v>0</v>
      </c>
      <c r="F802" s="52">
        <f>'3) Input geactiveerde inflatie'!F789</f>
        <v>2015</v>
      </c>
      <c r="G802" s="2"/>
      <c r="H802" s="54"/>
      <c r="I802" s="10">
        <f>IF(AND($F802&gt;I$10,$E802&gt;0),$D802/$E802,IF(I$10=$F802,$D802-SUM($G802:G802),0))</f>
        <v>0</v>
      </c>
      <c r="J802" s="10">
        <f>IF(AND($F802&gt;J$10,$E802&gt;0),$D802/$E802,IF(J$10=$F802,$D802-SUM($G802:I802),0))</f>
        <v>0</v>
      </c>
      <c r="K802" s="10">
        <f>IF(AND($F802&gt;K$10,$E802&gt;0),$D802/$E802,IF(K$10=$F802,$D802-SUM($G802:J802),0))</f>
        <v>0</v>
      </c>
      <c r="L802" s="10">
        <f>IF(AND($F802&gt;L$10,$E802&gt;0),$D802/$E802,IF(L$10=$F802,$D802-SUM($G802:K802),0))</f>
        <v>0</v>
      </c>
      <c r="M802" s="10">
        <f>IF(AND($F802&gt;M$10,$E802&gt;0),$D802/$E802,IF(M$10=$F802,$D802-SUM($G802:L802),0))</f>
        <v>0</v>
      </c>
      <c r="N802" s="2"/>
      <c r="O802" s="10">
        <f>I802*PRODUCT($O$17:O$17)</f>
        <v>0</v>
      </c>
      <c r="P802" s="10">
        <f>J802*PRODUCT($O$17:P$17)</f>
        <v>0</v>
      </c>
      <c r="Q802" s="10">
        <f>K802*PRODUCT($O$17:Q$17)</f>
        <v>0</v>
      </c>
      <c r="R802" s="10">
        <f>L802*PRODUCT($O$17:R$17)</f>
        <v>0</v>
      </c>
      <c r="S802" s="10">
        <f>M802*PRODUCT($O$17:S$17)</f>
        <v>0</v>
      </c>
      <c r="T802" s="2"/>
      <c r="U802" s="10">
        <f t="shared" si="77"/>
        <v>2.0422815643674515E-11</v>
      </c>
      <c r="V802" s="10">
        <f t="shared" si="79"/>
        <v>2.0606620984467582E-11</v>
      </c>
      <c r="W802" s="10">
        <f t="shared" si="79"/>
        <v>2.079208057332779E-11</v>
      </c>
      <c r="X802" s="10">
        <f t="shared" si="79"/>
        <v>2.0979209298487737E-11</v>
      </c>
      <c r="Y802" s="10">
        <f t="shared" si="79"/>
        <v>2.1168022182174124E-11</v>
      </c>
    </row>
    <row r="803" spans="1:25" s="5" customFormat="1" x14ac:dyDescent="0.2">
      <c r="A803" s="2"/>
      <c r="B803" s="30">
        <f>'3) Input geactiveerde inflatie'!B790</f>
        <v>778</v>
      </c>
      <c r="C803" s="30">
        <f>'3) Input geactiveerde inflatie'!D790</f>
        <v>1.5351639192384491E-11</v>
      </c>
      <c r="D803" s="10">
        <f t="shared" si="78"/>
        <v>7.6758195961922454E-12</v>
      </c>
      <c r="E803" s="40">
        <f>'3) Input geactiveerde inflatie'!E790</f>
        <v>0</v>
      </c>
      <c r="F803" s="52">
        <f>'3) Input geactiveerde inflatie'!F790</f>
        <v>2011</v>
      </c>
      <c r="G803" s="2"/>
      <c r="H803" s="54"/>
      <c r="I803" s="10">
        <f>IF(AND($F803&gt;I$10,$E803&gt;0),$D803/$E803,IF(I$10=$F803,$D803-SUM($G803:G803),0))</f>
        <v>0</v>
      </c>
      <c r="J803" s="10">
        <f>IF(AND($F803&gt;J$10,$E803&gt;0),$D803/$E803,IF(J$10=$F803,$D803-SUM($G803:I803),0))</f>
        <v>0</v>
      </c>
      <c r="K803" s="10">
        <f>IF(AND($F803&gt;K$10,$E803&gt;0),$D803/$E803,IF(K$10=$F803,$D803-SUM($G803:J803),0))</f>
        <v>0</v>
      </c>
      <c r="L803" s="10">
        <f>IF(AND($F803&gt;L$10,$E803&gt;0),$D803/$E803,IF(L$10=$F803,$D803-SUM($G803:K803),0))</f>
        <v>0</v>
      </c>
      <c r="M803" s="10">
        <f>IF(AND($F803&gt;M$10,$E803&gt;0),$D803/$E803,IF(M$10=$F803,$D803-SUM($G803:L803),0))</f>
        <v>0</v>
      </c>
      <c r="N803" s="2"/>
      <c r="O803" s="10">
        <f>I803*PRODUCT($O$17:O$17)</f>
        <v>0</v>
      </c>
      <c r="P803" s="10">
        <f>J803*PRODUCT($O$17:P$17)</f>
        <v>0</v>
      </c>
      <c r="Q803" s="10">
        <f>K803*PRODUCT($O$17:Q$17)</f>
        <v>0</v>
      </c>
      <c r="R803" s="10">
        <f>L803*PRODUCT($O$17:R$17)</f>
        <v>0</v>
      </c>
      <c r="S803" s="10">
        <f>M803*PRODUCT($O$17:S$17)</f>
        <v>0</v>
      </c>
      <c r="T803" s="2"/>
      <c r="U803" s="10">
        <f t="shared" si="77"/>
        <v>7.7449019725579744E-12</v>
      </c>
      <c r="V803" s="10">
        <f t="shared" si="79"/>
        <v>7.8146060903109957E-12</v>
      </c>
      <c r="W803" s="10">
        <f t="shared" si="79"/>
        <v>7.8849375451237944E-12</v>
      </c>
      <c r="X803" s="10">
        <f t="shared" si="79"/>
        <v>7.9559019830299071E-12</v>
      </c>
      <c r="Y803" s="10">
        <f t="shared" si="79"/>
        <v>8.0275051008771762E-12</v>
      </c>
    </row>
    <row r="804" spans="1:25" s="5" customFormat="1" x14ac:dyDescent="0.2">
      <c r="A804" s="2"/>
      <c r="B804" s="30">
        <f>'3) Input geactiveerde inflatie'!B791</f>
        <v>779</v>
      </c>
      <c r="C804" s="30">
        <f>'3) Input geactiveerde inflatie'!D791</f>
        <v>174968.66475708038</v>
      </c>
      <c r="D804" s="10">
        <f t="shared" si="78"/>
        <v>87484.332378540188</v>
      </c>
      <c r="E804" s="40">
        <f>'3) Input geactiveerde inflatie'!E791</f>
        <v>34.5</v>
      </c>
      <c r="F804" s="52">
        <f>'3) Input geactiveerde inflatie'!F791</f>
        <v>2056</v>
      </c>
      <c r="G804" s="2"/>
      <c r="H804" s="54"/>
      <c r="I804" s="10">
        <f>IF(AND($F804&gt;I$10,$E804&gt;0),$D804/$E804,IF(I$10=$F804,$D804-SUM($G804:G804),0))</f>
        <v>2535.7777501026139</v>
      </c>
      <c r="J804" s="10">
        <f>IF(AND($F804&gt;J$10,$E804&gt;0),$D804/$E804,IF(J$10=$F804,$D804-SUM($G804:I804),0))</f>
        <v>2535.7777501026139</v>
      </c>
      <c r="K804" s="10">
        <f>IF(AND($F804&gt;K$10,$E804&gt;0),$D804/$E804,IF(K$10=$F804,$D804-SUM($G804:J804),0))</f>
        <v>2535.7777501026139</v>
      </c>
      <c r="L804" s="10">
        <f>IF(AND($F804&gt;L$10,$E804&gt;0),$D804/$E804,IF(L$10=$F804,$D804-SUM($G804:K804),0))</f>
        <v>2535.7777501026139</v>
      </c>
      <c r="M804" s="10">
        <f>IF(AND($F804&gt;M$10,$E804&gt;0),$D804/$E804,IF(M$10=$F804,$D804-SUM($G804:L804),0))</f>
        <v>2535.7777501026139</v>
      </c>
      <c r="N804" s="2"/>
      <c r="O804" s="10">
        <f>I804*PRODUCT($O$17:O$17)</f>
        <v>2558.5997498535371</v>
      </c>
      <c r="P804" s="10">
        <f>J804*PRODUCT($O$17:P$17)</f>
        <v>2581.6271476022189</v>
      </c>
      <c r="Q804" s="10">
        <f>K804*PRODUCT($O$17:Q$17)</f>
        <v>2604.8617919306384</v>
      </c>
      <c r="R804" s="10">
        <f>L804*PRODUCT($O$17:R$17)</f>
        <v>2628.3055480580138</v>
      </c>
      <c r="S804" s="10">
        <f>M804*PRODUCT($O$17:S$17)</f>
        <v>2651.9602979905358</v>
      </c>
      <c r="T804" s="2"/>
      <c r="U804" s="10">
        <f t="shared" si="77"/>
        <v>85713.091620093503</v>
      </c>
      <c r="V804" s="10">
        <f t="shared" si="79"/>
        <v>83902.882297072108</v>
      </c>
      <c r="W804" s="10">
        <f t="shared" si="79"/>
        <v>82053.146445815102</v>
      </c>
      <c r="X804" s="10">
        <f t="shared" si="79"/>
        <v>80163.319215769428</v>
      </c>
      <c r="Y804" s="10">
        <f t="shared" si="79"/>
        <v>78232.828790720814</v>
      </c>
    </row>
    <row r="805" spans="1:25" s="5" customFormat="1" x14ac:dyDescent="0.2">
      <c r="A805" s="2"/>
      <c r="B805" s="30">
        <f>'3) Input geactiveerde inflatie'!B792</f>
        <v>780</v>
      </c>
      <c r="C805" s="30">
        <f>'3) Input geactiveerde inflatie'!D792</f>
        <v>40976.068526376039</v>
      </c>
      <c r="D805" s="10">
        <f t="shared" si="78"/>
        <v>20488.034263188019</v>
      </c>
      <c r="E805" s="40">
        <f>'3) Input geactiveerde inflatie'!E792</f>
        <v>24.5</v>
      </c>
      <c r="F805" s="52">
        <f>'3) Input geactiveerde inflatie'!F792</f>
        <v>2046</v>
      </c>
      <c r="G805" s="2"/>
      <c r="H805" s="54"/>
      <c r="I805" s="10">
        <f>IF(AND($F805&gt;I$10,$E805&gt;0),$D805/$E805,IF(I$10=$F805,$D805-SUM($G805:G805),0))</f>
        <v>836.24629645665391</v>
      </c>
      <c r="J805" s="10">
        <f>IF(AND($F805&gt;J$10,$E805&gt;0),$D805/$E805,IF(J$10=$F805,$D805-SUM($G805:I805),0))</f>
        <v>836.24629645665391</v>
      </c>
      <c r="K805" s="10">
        <f>IF(AND($F805&gt;K$10,$E805&gt;0),$D805/$E805,IF(K$10=$F805,$D805-SUM($G805:J805),0))</f>
        <v>836.24629645665391</v>
      </c>
      <c r="L805" s="10">
        <f>IF(AND($F805&gt;L$10,$E805&gt;0),$D805/$E805,IF(L$10=$F805,$D805-SUM($G805:K805),0))</f>
        <v>836.24629645665391</v>
      </c>
      <c r="M805" s="10">
        <f>IF(AND($F805&gt;M$10,$E805&gt;0),$D805/$E805,IF(M$10=$F805,$D805-SUM($G805:L805),0))</f>
        <v>836.24629645665391</v>
      </c>
      <c r="N805" s="2"/>
      <c r="O805" s="10">
        <f>I805*PRODUCT($O$17:O$17)</f>
        <v>843.77251312476369</v>
      </c>
      <c r="P805" s="10">
        <f>J805*PRODUCT($O$17:P$17)</f>
        <v>851.36646574288648</v>
      </c>
      <c r="Q805" s="10">
        <f>K805*PRODUCT($O$17:Q$17)</f>
        <v>859.02876393457234</v>
      </c>
      <c r="R805" s="10">
        <f>L805*PRODUCT($O$17:R$17)</f>
        <v>866.7600228099833</v>
      </c>
      <c r="S805" s="10">
        <f>M805*PRODUCT($O$17:S$17)</f>
        <v>874.56086301527318</v>
      </c>
      <c r="T805" s="2"/>
      <c r="U805" s="10">
        <f t="shared" si="77"/>
        <v>19828.654058431945</v>
      </c>
      <c r="V805" s="10">
        <f t="shared" si="79"/>
        <v>19155.745479214944</v>
      </c>
      <c r="W805" s="10">
        <f t="shared" si="79"/>
        <v>18469.118424593304</v>
      </c>
      <c r="X805" s="10">
        <f t="shared" si="79"/>
        <v>17768.580467604657</v>
      </c>
      <c r="Y805" s="10">
        <f t="shared" si="79"/>
        <v>17053.936828797821</v>
      </c>
    </row>
    <row r="806" spans="1:25" s="5" customFormat="1" x14ac:dyDescent="0.2">
      <c r="A806" s="2"/>
      <c r="B806" s="30">
        <f>'3) Input geactiveerde inflatie'!B793</f>
        <v>781</v>
      </c>
      <c r="C806" s="30">
        <f>'3) Input geactiveerde inflatie'!D793</f>
        <v>-6.505221106923903E-2</v>
      </c>
      <c r="D806" s="10">
        <f t="shared" si="78"/>
        <v>-3.2526105534619515E-2</v>
      </c>
      <c r="E806" s="40">
        <f>'3) Input geactiveerde inflatie'!E793</f>
        <v>14.5</v>
      </c>
      <c r="F806" s="52">
        <f>'3) Input geactiveerde inflatie'!F793</f>
        <v>2036</v>
      </c>
      <c r="G806" s="2"/>
      <c r="H806" s="54"/>
      <c r="I806" s="10">
        <f>IF(AND($F806&gt;I$10,$E806&gt;0),$D806/$E806,IF(I$10=$F806,$D806-SUM($G806:G806),0))</f>
        <v>-2.2431796920427253E-3</v>
      </c>
      <c r="J806" s="10">
        <f>IF(AND($F806&gt;J$10,$E806&gt;0),$D806/$E806,IF(J$10=$F806,$D806-SUM($G806:I806),0))</f>
        <v>-2.2431796920427253E-3</v>
      </c>
      <c r="K806" s="10">
        <f>IF(AND($F806&gt;K$10,$E806&gt;0),$D806/$E806,IF(K$10=$F806,$D806-SUM($G806:J806),0))</f>
        <v>-2.2431796920427253E-3</v>
      </c>
      <c r="L806" s="10">
        <f>IF(AND($F806&gt;L$10,$E806&gt;0),$D806/$E806,IF(L$10=$F806,$D806-SUM($G806:K806),0))</f>
        <v>-2.2431796920427253E-3</v>
      </c>
      <c r="M806" s="10">
        <f>IF(AND($F806&gt;M$10,$E806&gt;0),$D806/$E806,IF(M$10=$F806,$D806-SUM($G806:L806),0))</f>
        <v>-2.2431796920427253E-3</v>
      </c>
      <c r="N806" s="2"/>
      <c r="O806" s="10">
        <f>I806*PRODUCT($O$17:O$17)</f>
        <v>-2.2633683092711096E-3</v>
      </c>
      <c r="P806" s="10">
        <f>J806*PRODUCT($O$17:P$17)</f>
        <v>-2.2837386240545494E-3</v>
      </c>
      <c r="Q806" s="10">
        <f>K806*PRODUCT($O$17:Q$17)</f>
        <v>-2.3042922716710397E-3</v>
      </c>
      <c r="R806" s="10">
        <f>L806*PRODUCT($O$17:R$17)</f>
        <v>-2.325030902116079E-3</v>
      </c>
      <c r="S806" s="10">
        <f>M806*PRODUCT($O$17:S$17)</f>
        <v>-2.3459561802351234E-3</v>
      </c>
      <c r="T806" s="2"/>
      <c r="U806" s="10">
        <f t="shared" si="77"/>
        <v>-3.0555472175159977E-2</v>
      </c>
      <c r="V806" s="10">
        <f t="shared" si="79"/>
        <v>-2.8546732800681866E-2</v>
      </c>
      <c r="W806" s="10">
        <f t="shared" si="79"/>
        <v>-2.6499361124216962E-2</v>
      </c>
      <c r="X806" s="10">
        <f t="shared" si="79"/>
        <v>-2.4412824472218833E-2</v>
      </c>
      <c r="Y806" s="10">
        <f t="shared" si="79"/>
        <v>-2.2286583712233674E-2</v>
      </c>
    </row>
    <row r="807" spans="1:25" s="5" customFormat="1" x14ac:dyDescent="0.2">
      <c r="A807" s="2"/>
      <c r="B807" s="30">
        <f>'3) Input geactiveerde inflatie'!B794</f>
        <v>782</v>
      </c>
      <c r="C807" s="30">
        <f>'3) Input geactiveerde inflatie'!D794</f>
        <v>640.57389627634348</v>
      </c>
      <c r="D807" s="10">
        <f t="shared" si="78"/>
        <v>320.28694813817174</v>
      </c>
      <c r="E807" s="40">
        <f>'3) Input geactiveerde inflatie'!E794</f>
        <v>9.5</v>
      </c>
      <c r="F807" s="52">
        <f>'3) Input geactiveerde inflatie'!F794</f>
        <v>2031</v>
      </c>
      <c r="G807" s="2"/>
      <c r="H807" s="54"/>
      <c r="I807" s="10">
        <f>IF(AND($F807&gt;I$10,$E807&gt;0),$D807/$E807,IF(I$10=$F807,$D807-SUM($G807:G807),0))</f>
        <v>33.714415593491765</v>
      </c>
      <c r="J807" s="10">
        <f>IF(AND($F807&gt;J$10,$E807&gt;0),$D807/$E807,IF(J$10=$F807,$D807-SUM($G807:I807),0))</f>
        <v>33.714415593491765</v>
      </c>
      <c r="K807" s="10">
        <f>IF(AND($F807&gt;K$10,$E807&gt;0),$D807/$E807,IF(K$10=$F807,$D807-SUM($G807:J807),0))</f>
        <v>33.714415593491765</v>
      </c>
      <c r="L807" s="10">
        <f>IF(AND($F807&gt;L$10,$E807&gt;0),$D807/$E807,IF(L$10=$F807,$D807-SUM($G807:K807),0))</f>
        <v>33.714415593491765</v>
      </c>
      <c r="M807" s="10">
        <f>IF(AND($F807&gt;M$10,$E807&gt;0),$D807/$E807,IF(M$10=$F807,$D807-SUM($G807:L807),0))</f>
        <v>33.714415593491765</v>
      </c>
      <c r="N807" s="2"/>
      <c r="O807" s="10">
        <f>I807*PRODUCT($O$17:O$17)</f>
        <v>34.017845333833186</v>
      </c>
      <c r="P807" s="10">
        <f>J807*PRODUCT($O$17:P$17)</f>
        <v>34.324005941837683</v>
      </c>
      <c r="Q807" s="10">
        <f>K807*PRODUCT($O$17:Q$17)</f>
        <v>34.632921995314213</v>
      </c>
      <c r="R807" s="10">
        <f>L807*PRODUCT($O$17:R$17)</f>
        <v>34.944618293272036</v>
      </c>
      <c r="S807" s="10">
        <f>M807*PRODUCT($O$17:S$17)</f>
        <v>35.259119857911486</v>
      </c>
      <c r="T807" s="2"/>
      <c r="U807" s="10">
        <f t="shared" si="77"/>
        <v>289.15168533758208</v>
      </c>
      <c r="V807" s="10">
        <f t="shared" si="79"/>
        <v>257.43004456378259</v>
      </c>
      <c r="W807" s="10">
        <f t="shared" si="79"/>
        <v>225.11399296954241</v>
      </c>
      <c r="X807" s="10">
        <f t="shared" si="79"/>
        <v>192.19540061299622</v>
      </c>
      <c r="Y807" s="10">
        <f t="shared" si="79"/>
        <v>158.66603936060167</v>
      </c>
    </row>
    <row r="808" spans="1:25" s="5" customFormat="1" x14ac:dyDescent="0.2">
      <c r="A808" s="2"/>
      <c r="B808" s="30">
        <f>'3) Input geactiveerde inflatie'!B795</f>
        <v>783</v>
      </c>
      <c r="C808" s="30">
        <f>'3) Input geactiveerde inflatie'!D795</f>
        <v>2.4121215552485751E-11</v>
      </c>
      <c r="D808" s="10">
        <f t="shared" si="78"/>
        <v>1.2060607776242875E-11</v>
      </c>
      <c r="E808" s="40">
        <f>'3) Input geactiveerde inflatie'!E795</f>
        <v>0</v>
      </c>
      <c r="F808" s="52">
        <f>'3) Input geactiveerde inflatie'!F795</f>
        <v>2016</v>
      </c>
      <c r="G808" s="2"/>
      <c r="H808" s="54"/>
      <c r="I808" s="10">
        <f>IF(AND($F808&gt;I$10,$E808&gt;0),$D808/$E808,IF(I$10=$F808,$D808-SUM($G808:G808),0))</f>
        <v>0</v>
      </c>
      <c r="J808" s="10">
        <f>IF(AND($F808&gt;J$10,$E808&gt;0),$D808/$E808,IF(J$10=$F808,$D808-SUM($G808:I808),0))</f>
        <v>0</v>
      </c>
      <c r="K808" s="10">
        <f>IF(AND($F808&gt;K$10,$E808&gt;0),$D808/$E808,IF(K$10=$F808,$D808-SUM($G808:J808),0))</f>
        <v>0</v>
      </c>
      <c r="L808" s="10">
        <f>IF(AND($F808&gt;L$10,$E808&gt;0),$D808/$E808,IF(L$10=$F808,$D808-SUM($G808:K808),0))</f>
        <v>0</v>
      </c>
      <c r="M808" s="10">
        <f>IF(AND($F808&gt;M$10,$E808&gt;0),$D808/$E808,IF(M$10=$F808,$D808-SUM($G808:L808),0))</f>
        <v>0</v>
      </c>
      <c r="N808" s="2"/>
      <c r="O808" s="10">
        <f>I808*PRODUCT($O$17:O$17)</f>
        <v>0</v>
      </c>
      <c r="P808" s="10">
        <f>J808*PRODUCT($O$17:P$17)</f>
        <v>0</v>
      </c>
      <c r="Q808" s="10">
        <f>K808*PRODUCT($O$17:Q$17)</f>
        <v>0</v>
      </c>
      <c r="R808" s="10">
        <f>L808*PRODUCT($O$17:R$17)</f>
        <v>0</v>
      </c>
      <c r="S808" s="10">
        <f>M808*PRODUCT($O$17:S$17)</f>
        <v>0</v>
      </c>
      <c r="T808" s="2"/>
      <c r="U808" s="10">
        <f t="shared" si="77"/>
        <v>1.216915324622906E-11</v>
      </c>
      <c r="V808" s="10">
        <f t="shared" si="79"/>
        <v>1.2278675625445121E-11</v>
      </c>
      <c r="W808" s="10">
        <f t="shared" si="79"/>
        <v>1.2389183706074125E-11</v>
      </c>
      <c r="X808" s="10">
        <f t="shared" si="79"/>
        <v>1.2500686359428792E-11</v>
      </c>
      <c r="Y808" s="10">
        <f t="shared" si="79"/>
        <v>1.261319253666365E-11</v>
      </c>
    </row>
    <row r="809" spans="1:25" s="5" customFormat="1" x14ac:dyDescent="0.2">
      <c r="A809" s="2"/>
      <c r="B809" s="30">
        <f>'3) Input geactiveerde inflatie'!B796</f>
        <v>784</v>
      </c>
      <c r="C809" s="30">
        <f>'3) Input geactiveerde inflatie'!D796</f>
        <v>5.1856346321918053E-11</v>
      </c>
      <c r="D809" s="10">
        <f t="shared" si="78"/>
        <v>2.5928173160959027E-11</v>
      </c>
      <c r="E809" s="40">
        <f>'3) Input geactiveerde inflatie'!E796</f>
        <v>0</v>
      </c>
      <c r="F809" s="52">
        <f>'3) Input geactiveerde inflatie'!F796</f>
        <v>2011</v>
      </c>
      <c r="G809" s="2"/>
      <c r="H809" s="54"/>
      <c r="I809" s="10">
        <f>IF(AND($F809&gt;I$10,$E809&gt;0),$D809/$E809,IF(I$10=$F809,$D809-SUM($G809:G809),0))</f>
        <v>0</v>
      </c>
      <c r="J809" s="10">
        <f>IF(AND($F809&gt;J$10,$E809&gt;0),$D809/$E809,IF(J$10=$F809,$D809-SUM($G809:I809),0))</f>
        <v>0</v>
      </c>
      <c r="K809" s="10">
        <f>IF(AND($F809&gt;K$10,$E809&gt;0),$D809/$E809,IF(K$10=$F809,$D809-SUM($G809:J809),0))</f>
        <v>0</v>
      </c>
      <c r="L809" s="10">
        <f>IF(AND($F809&gt;L$10,$E809&gt;0),$D809/$E809,IF(L$10=$F809,$D809-SUM($G809:K809),0))</f>
        <v>0</v>
      </c>
      <c r="M809" s="10">
        <f>IF(AND($F809&gt;M$10,$E809&gt;0),$D809/$E809,IF(M$10=$F809,$D809-SUM($G809:L809),0))</f>
        <v>0</v>
      </c>
      <c r="N809" s="2"/>
      <c r="O809" s="10">
        <f>I809*PRODUCT($O$17:O$17)</f>
        <v>0</v>
      </c>
      <c r="P809" s="10">
        <f>J809*PRODUCT($O$17:P$17)</f>
        <v>0</v>
      </c>
      <c r="Q809" s="10">
        <f>K809*PRODUCT($O$17:Q$17)</f>
        <v>0</v>
      </c>
      <c r="R809" s="10">
        <f>L809*PRODUCT($O$17:R$17)</f>
        <v>0</v>
      </c>
      <c r="S809" s="10">
        <f>M809*PRODUCT($O$17:S$17)</f>
        <v>0</v>
      </c>
      <c r="T809" s="2"/>
      <c r="U809" s="10">
        <f t="shared" si="77"/>
        <v>2.6161526719407656E-11</v>
      </c>
      <c r="V809" s="10">
        <f t="shared" si="79"/>
        <v>2.6396980459882324E-11</v>
      </c>
      <c r="W809" s="10">
        <f t="shared" si="79"/>
        <v>2.6634553284021263E-11</v>
      </c>
      <c r="X809" s="10">
        <f t="shared" si="79"/>
        <v>2.687426426357745E-11</v>
      </c>
      <c r="Y809" s="10">
        <f t="shared" si="79"/>
        <v>2.7116132641949643E-11</v>
      </c>
    </row>
    <row r="810" spans="1:25" s="5" customFormat="1" x14ac:dyDescent="0.2">
      <c r="A810" s="2"/>
      <c r="B810" s="30">
        <f>'3) Input geactiveerde inflatie'!B797</f>
        <v>785</v>
      </c>
      <c r="C810" s="30">
        <f>'3) Input geactiveerde inflatie'!D797</f>
        <v>329815.58374747401</v>
      </c>
      <c r="D810" s="10">
        <f t="shared" si="78"/>
        <v>164907.79187373701</v>
      </c>
      <c r="E810" s="40">
        <f>'3) Input geactiveerde inflatie'!E797</f>
        <v>35.5</v>
      </c>
      <c r="F810" s="52">
        <f>'3) Input geactiveerde inflatie'!F797</f>
        <v>2057</v>
      </c>
      <c r="G810" s="2"/>
      <c r="H810" s="54"/>
      <c r="I810" s="10">
        <f>IF(AND($F810&gt;I$10,$E810&gt;0),$D810/$E810,IF(I$10=$F810,$D810-SUM($G810:G810),0))</f>
        <v>4645.2899119362537</v>
      </c>
      <c r="J810" s="10">
        <f>IF(AND($F810&gt;J$10,$E810&gt;0),$D810/$E810,IF(J$10=$F810,$D810-SUM($G810:I810),0))</f>
        <v>4645.2899119362537</v>
      </c>
      <c r="K810" s="10">
        <f>IF(AND($F810&gt;K$10,$E810&gt;0),$D810/$E810,IF(K$10=$F810,$D810-SUM($G810:J810),0))</f>
        <v>4645.2899119362537</v>
      </c>
      <c r="L810" s="10">
        <f>IF(AND($F810&gt;L$10,$E810&gt;0),$D810/$E810,IF(L$10=$F810,$D810-SUM($G810:K810),0))</f>
        <v>4645.2899119362537</v>
      </c>
      <c r="M810" s="10">
        <f>IF(AND($F810&gt;M$10,$E810&gt;0),$D810/$E810,IF(M$10=$F810,$D810-SUM($G810:L810),0))</f>
        <v>4645.2899119362537</v>
      </c>
      <c r="N810" s="2"/>
      <c r="O810" s="10">
        <f>I810*PRODUCT($O$17:O$17)</f>
        <v>4687.0975211436798</v>
      </c>
      <c r="P810" s="10">
        <f>J810*PRODUCT($O$17:P$17)</f>
        <v>4729.2813988339722</v>
      </c>
      <c r="Q810" s="10">
        <f>K810*PRODUCT($O$17:Q$17)</f>
        <v>4771.8449314234767</v>
      </c>
      <c r="R810" s="10">
        <f>L810*PRODUCT($O$17:R$17)</f>
        <v>4814.7915358062874</v>
      </c>
      <c r="S810" s="10">
        <f>M810*PRODUCT($O$17:S$17)</f>
        <v>4858.1246596285437</v>
      </c>
      <c r="T810" s="2"/>
      <c r="U810" s="10">
        <f t="shared" si="77"/>
        <v>161704.86447945694</v>
      </c>
      <c r="V810" s="10">
        <f t="shared" si="79"/>
        <v>158430.92686093808</v>
      </c>
      <c r="W810" s="10">
        <f t="shared" si="79"/>
        <v>155084.96027126303</v>
      </c>
      <c r="X810" s="10">
        <f t="shared" si="79"/>
        <v>151665.93337789809</v>
      </c>
      <c r="Y810" s="10">
        <f t="shared" si="79"/>
        <v>148172.8021186706</v>
      </c>
    </row>
    <row r="811" spans="1:25" s="5" customFormat="1" x14ac:dyDescent="0.2">
      <c r="A811" s="2"/>
      <c r="B811" s="30">
        <f>'3) Input geactiveerde inflatie'!B798</f>
        <v>786</v>
      </c>
      <c r="C811" s="30">
        <f>'3) Input geactiveerde inflatie'!D798</f>
        <v>93763.0954881332</v>
      </c>
      <c r="D811" s="10">
        <f t="shared" si="78"/>
        <v>46881.5477440666</v>
      </c>
      <c r="E811" s="40">
        <f>'3) Input geactiveerde inflatie'!E798</f>
        <v>25.5</v>
      </c>
      <c r="F811" s="52">
        <f>'3) Input geactiveerde inflatie'!F798</f>
        <v>2047</v>
      </c>
      <c r="G811" s="2"/>
      <c r="H811" s="54"/>
      <c r="I811" s="10">
        <f>IF(AND($F811&gt;I$10,$E811&gt;0),$D811/$E811,IF(I$10=$F811,$D811-SUM($G811:G811),0))</f>
        <v>1838.4920683947687</v>
      </c>
      <c r="J811" s="10">
        <f>IF(AND($F811&gt;J$10,$E811&gt;0),$D811/$E811,IF(J$10=$F811,$D811-SUM($G811:I811),0))</f>
        <v>1838.4920683947687</v>
      </c>
      <c r="K811" s="10">
        <f>IF(AND($F811&gt;K$10,$E811&gt;0),$D811/$E811,IF(K$10=$F811,$D811-SUM($G811:J811),0))</f>
        <v>1838.4920683947687</v>
      </c>
      <c r="L811" s="10">
        <f>IF(AND($F811&gt;L$10,$E811&gt;0),$D811/$E811,IF(L$10=$F811,$D811-SUM($G811:K811),0))</f>
        <v>1838.4920683947687</v>
      </c>
      <c r="M811" s="10">
        <f>IF(AND($F811&gt;M$10,$E811&gt;0),$D811/$E811,IF(M$10=$F811,$D811-SUM($G811:L811),0))</f>
        <v>1838.4920683947687</v>
      </c>
      <c r="N811" s="2"/>
      <c r="O811" s="10">
        <f>I811*PRODUCT($O$17:O$17)</f>
        <v>1855.0384970103214</v>
      </c>
      <c r="P811" s="10">
        <f>J811*PRODUCT($O$17:P$17)</f>
        <v>1871.7338434834141</v>
      </c>
      <c r="Q811" s="10">
        <f>K811*PRODUCT($O$17:Q$17)</f>
        <v>1888.5794480747645</v>
      </c>
      <c r="R811" s="10">
        <f>L811*PRODUCT($O$17:R$17)</f>
        <v>1905.5766631074371</v>
      </c>
      <c r="S811" s="10">
        <f>M811*PRODUCT($O$17:S$17)</f>
        <v>1922.7268530754038</v>
      </c>
      <c r="T811" s="2"/>
      <c r="U811" s="10">
        <f t="shared" si="77"/>
        <v>45448.443176752873</v>
      </c>
      <c r="V811" s="10">
        <f t="shared" ref="V811:Y826" si="80">U811*P$17-P811</f>
        <v>43985.745321860231</v>
      </c>
      <c r="W811" s="10">
        <f t="shared" si="80"/>
        <v>42493.037581682205</v>
      </c>
      <c r="X811" s="10">
        <f t="shared" si="80"/>
        <v>40969.898256809902</v>
      </c>
      <c r="Y811" s="10">
        <f t="shared" si="80"/>
        <v>39415.900488045787</v>
      </c>
    </row>
    <row r="812" spans="1:25" s="5" customFormat="1" x14ac:dyDescent="0.2">
      <c r="A812" s="2"/>
      <c r="B812" s="30">
        <f>'3) Input geactiveerde inflatie'!B799</f>
        <v>787</v>
      </c>
      <c r="C812" s="30">
        <f>'3) Input geactiveerde inflatie'!D799</f>
        <v>2428.8901948886178</v>
      </c>
      <c r="D812" s="10">
        <f t="shared" si="78"/>
        <v>1214.4450974443089</v>
      </c>
      <c r="E812" s="40">
        <f>'3) Input geactiveerde inflatie'!E799</f>
        <v>10.5</v>
      </c>
      <c r="F812" s="52">
        <f>'3) Input geactiveerde inflatie'!F799</f>
        <v>2032</v>
      </c>
      <c r="G812" s="2"/>
      <c r="H812" s="54"/>
      <c r="I812" s="10">
        <f>IF(AND($F812&gt;I$10,$E812&gt;0),$D812/$E812,IF(I$10=$F812,$D812-SUM($G812:G812),0))</f>
        <v>115.66143785183894</v>
      </c>
      <c r="J812" s="10">
        <f>IF(AND($F812&gt;J$10,$E812&gt;0),$D812/$E812,IF(J$10=$F812,$D812-SUM($G812:I812),0))</f>
        <v>115.66143785183894</v>
      </c>
      <c r="K812" s="10">
        <f>IF(AND($F812&gt;K$10,$E812&gt;0),$D812/$E812,IF(K$10=$F812,$D812-SUM($G812:J812),0))</f>
        <v>115.66143785183894</v>
      </c>
      <c r="L812" s="10">
        <f>IF(AND($F812&gt;L$10,$E812&gt;0),$D812/$E812,IF(L$10=$F812,$D812-SUM($G812:K812),0))</f>
        <v>115.66143785183894</v>
      </c>
      <c r="M812" s="10">
        <f>IF(AND($F812&gt;M$10,$E812&gt;0),$D812/$E812,IF(M$10=$F812,$D812-SUM($G812:L812),0))</f>
        <v>115.66143785183894</v>
      </c>
      <c r="N812" s="2"/>
      <c r="O812" s="10">
        <f>I812*PRODUCT($O$17:O$17)</f>
        <v>116.70239079250548</v>
      </c>
      <c r="P812" s="10">
        <f>J812*PRODUCT($O$17:P$17)</f>
        <v>117.75271230963801</v>
      </c>
      <c r="Q812" s="10">
        <f>K812*PRODUCT($O$17:Q$17)</f>
        <v>118.81248672042474</v>
      </c>
      <c r="R812" s="10">
        <f>L812*PRODUCT($O$17:R$17)</f>
        <v>119.88179910090854</v>
      </c>
      <c r="S812" s="10">
        <f>M812*PRODUCT($O$17:S$17)</f>
        <v>120.96073529281671</v>
      </c>
      <c r="T812" s="2"/>
      <c r="U812" s="10">
        <f t="shared" si="77"/>
        <v>1108.6727125288021</v>
      </c>
      <c r="V812" s="10">
        <f t="shared" si="80"/>
        <v>1000.8980546319232</v>
      </c>
      <c r="W812" s="10">
        <f t="shared" si="80"/>
        <v>891.09365040318562</v>
      </c>
      <c r="X812" s="10">
        <f t="shared" si="80"/>
        <v>779.23169415590564</v>
      </c>
      <c r="Y812" s="10">
        <f t="shared" si="80"/>
        <v>665.284044110492</v>
      </c>
    </row>
    <row r="813" spans="1:25" s="5" customFormat="1" x14ac:dyDescent="0.2">
      <c r="A813" s="2"/>
      <c r="B813" s="30">
        <f>'3) Input geactiveerde inflatie'!B800</f>
        <v>788</v>
      </c>
      <c r="C813" s="30">
        <f>'3) Input geactiveerde inflatie'!D800</f>
        <v>9.8529721671948211E-11</v>
      </c>
      <c r="D813" s="10">
        <f t="shared" si="78"/>
        <v>4.9264860835974105E-11</v>
      </c>
      <c r="E813" s="40">
        <f>'3) Input geactiveerde inflatie'!E800</f>
        <v>0</v>
      </c>
      <c r="F813" s="52">
        <f>'3) Input geactiveerde inflatie'!F800</f>
        <v>2017</v>
      </c>
      <c r="G813" s="2"/>
      <c r="H813" s="54"/>
      <c r="I813" s="10">
        <f>IF(AND($F813&gt;I$10,$E813&gt;0),$D813/$E813,IF(I$10=$F813,$D813-SUM($G813:G813),0))</f>
        <v>0</v>
      </c>
      <c r="J813" s="10">
        <f>IF(AND($F813&gt;J$10,$E813&gt;0),$D813/$E813,IF(J$10=$F813,$D813-SUM($G813:I813),0))</f>
        <v>0</v>
      </c>
      <c r="K813" s="10">
        <f>IF(AND($F813&gt;K$10,$E813&gt;0),$D813/$E813,IF(K$10=$F813,$D813-SUM($G813:J813),0))</f>
        <v>0</v>
      </c>
      <c r="L813" s="10">
        <f>IF(AND($F813&gt;L$10,$E813&gt;0),$D813/$E813,IF(L$10=$F813,$D813-SUM($G813:K813),0))</f>
        <v>0</v>
      </c>
      <c r="M813" s="10">
        <f>IF(AND($F813&gt;M$10,$E813&gt;0),$D813/$E813,IF(M$10=$F813,$D813-SUM($G813:L813),0))</f>
        <v>0</v>
      </c>
      <c r="N813" s="2"/>
      <c r="O813" s="10">
        <f>I813*PRODUCT($O$17:O$17)</f>
        <v>0</v>
      </c>
      <c r="P813" s="10">
        <f>J813*PRODUCT($O$17:P$17)</f>
        <v>0</v>
      </c>
      <c r="Q813" s="10">
        <f>K813*PRODUCT($O$17:Q$17)</f>
        <v>0</v>
      </c>
      <c r="R813" s="10">
        <f>L813*PRODUCT($O$17:R$17)</f>
        <v>0</v>
      </c>
      <c r="S813" s="10">
        <f>M813*PRODUCT($O$17:S$17)</f>
        <v>0</v>
      </c>
      <c r="T813" s="2"/>
      <c r="U813" s="10">
        <f t="shared" si="77"/>
        <v>4.9708244583497866E-11</v>
      </c>
      <c r="V813" s="10">
        <f t="shared" si="80"/>
        <v>5.0155618784749344E-11</v>
      </c>
      <c r="W813" s="10">
        <f t="shared" si="80"/>
        <v>5.0607019353812081E-11</v>
      </c>
      <c r="X813" s="10">
        <f t="shared" si="80"/>
        <v>5.1062482527996384E-11</v>
      </c>
      <c r="Y813" s="10">
        <f t="shared" si="80"/>
        <v>5.1522044870748349E-11</v>
      </c>
    </row>
    <row r="814" spans="1:25" s="5" customFormat="1" x14ac:dyDescent="0.2">
      <c r="A814" s="2"/>
      <c r="B814" s="30">
        <f>'3) Input geactiveerde inflatie'!B801</f>
        <v>789</v>
      </c>
      <c r="C814" s="30">
        <f>'3) Input geactiveerde inflatie'!D801</f>
        <v>8.4237079795188464E-12</v>
      </c>
      <c r="D814" s="10">
        <f t="shared" si="78"/>
        <v>4.2118539897594232E-12</v>
      </c>
      <c r="E814" s="40">
        <f>'3) Input geactiveerde inflatie'!E801</f>
        <v>0</v>
      </c>
      <c r="F814" s="52">
        <f>'3) Input geactiveerde inflatie'!F801</f>
        <v>2012</v>
      </c>
      <c r="G814" s="2"/>
      <c r="H814" s="54"/>
      <c r="I814" s="10">
        <f>IF(AND($F814&gt;I$10,$E814&gt;0),$D814/$E814,IF(I$10=$F814,$D814-SUM($G814:G814),0))</f>
        <v>0</v>
      </c>
      <c r="J814" s="10">
        <f>IF(AND($F814&gt;J$10,$E814&gt;0),$D814/$E814,IF(J$10=$F814,$D814-SUM($G814:I814),0))</f>
        <v>0</v>
      </c>
      <c r="K814" s="10">
        <f>IF(AND($F814&gt;K$10,$E814&gt;0),$D814/$E814,IF(K$10=$F814,$D814-SUM($G814:J814),0))</f>
        <v>0</v>
      </c>
      <c r="L814" s="10">
        <f>IF(AND($F814&gt;L$10,$E814&gt;0),$D814/$E814,IF(L$10=$F814,$D814-SUM($G814:K814),0))</f>
        <v>0</v>
      </c>
      <c r="M814" s="10">
        <f>IF(AND($F814&gt;M$10,$E814&gt;0),$D814/$E814,IF(M$10=$F814,$D814-SUM($G814:L814),0))</f>
        <v>0</v>
      </c>
      <c r="N814" s="2"/>
      <c r="O814" s="10">
        <f>I814*PRODUCT($O$17:O$17)</f>
        <v>0</v>
      </c>
      <c r="P814" s="10">
        <f>J814*PRODUCT($O$17:P$17)</f>
        <v>0</v>
      </c>
      <c r="Q814" s="10">
        <f>K814*PRODUCT($O$17:Q$17)</f>
        <v>0</v>
      </c>
      <c r="R814" s="10">
        <f>L814*PRODUCT($O$17:R$17)</f>
        <v>0</v>
      </c>
      <c r="S814" s="10">
        <f>M814*PRODUCT($O$17:S$17)</f>
        <v>0</v>
      </c>
      <c r="T814" s="2"/>
      <c r="U814" s="10">
        <f t="shared" si="77"/>
        <v>4.2497606756672575E-12</v>
      </c>
      <c r="V814" s="10">
        <f t="shared" si="80"/>
        <v>4.2880085217482621E-12</v>
      </c>
      <c r="W814" s="10">
        <f t="shared" si="80"/>
        <v>4.3266005984439958E-12</v>
      </c>
      <c r="X814" s="10">
        <f t="shared" si="80"/>
        <v>4.3655400038299916E-12</v>
      </c>
      <c r="Y814" s="10">
        <f t="shared" si="80"/>
        <v>4.4048298638644609E-12</v>
      </c>
    </row>
    <row r="815" spans="1:25" s="5" customFormat="1" x14ac:dyDescent="0.2">
      <c r="A815" s="2"/>
      <c r="B815" s="30">
        <f>'3) Input geactiveerde inflatie'!B802</f>
        <v>790</v>
      </c>
      <c r="C815" s="30">
        <f>'3) Input geactiveerde inflatie'!D802</f>
        <v>353540.76438324316</v>
      </c>
      <c r="D815" s="10">
        <f t="shared" si="78"/>
        <v>176770.38219162158</v>
      </c>
      <c r="E815" s="40">
        <f>'3) Input geactiveerde inflatie'!E802</f>
        <v>36.5</v>
      </c>
      <c r="F815" s="52">
        <f>'3) Input geactiveerde inflatie'!F802</f>
        <v>2058</v>
      </c>
      <c r="G815" s="2"/>
      <c r="H815" s="54"/>
      <c r="I815" s="10">
        <f>IF(AND($F815&gt;I$10,$E815&gt;0),$D815/$E815,IF(I$10=$F815,$D815-SUM($G815:G815),0))</f>
        <v>4843.0241696334679</v>
      </c>
      <c r="J815" s="10">
        <f>IF(AND($F815&gt;J$10,$E815&gt;0),$D815/$E815,IF(J$10=$F815,$D815-SUM($G815:I815),0))</f>
        <v>4843.0241696334679</v>
      </c>
      <c r="K815" s="10">
        <f>IF(AND($F815&gt;K$10,$E815&gt;0),$D815/$E815,IF(K$10=$F815,$D815-SUM($G815:J815),0))</f>
        <v>4843.0241696334679</v>
      </c>
      <c r="L815" s="10">
        <f>IF(AND($F815&gt;L$10,$E815&gt;0),$D815/$E815,IF(L$10=$F815,$D815-SUM($G815:K815),0))</f>
        <v>4843.0241696334679</v>
      </c>
      <c r="M815" s="10">
        <f>IF(AND($F815&gt;M$10,$E815&gt;0),$D815/$E815,IF(M$10=$F815,$D815-SUM($G815:L815),0))</f>
        <v>4843.0241696334679</v>
      </c>
      <c r="N815" s="2"/>
      <c r="O815" s="10">
        <f>I815*PRODUCT($O$17:O$17)</f>
        <v>4886.6113871601683</v>
      </c>
      <c r="P815" s="10">
        <f>J815*PRODUCT($O$17:P$17)</f>
        <v>4930.5908896446099</v>
      </c>
      <c r="Q815" s="10">
        <f>K815*PRODUCT($O$17:Q$17)</f>
        <v>4974.9662076514105</v>
      </c>
      <c r="R815" s="10">
        <f>L815*PRODUCT($O$17:R$17)</f>
        <v>5019.7409035202718</v>
      </c>
      <c r="S815" s="10">
        <f>M815*PRODUCT($O$17:S$17)</f>
        <v>5064.9185716519542</v>
      </c>
      <c r="T815" s="2"/>
      <c r="U815" s="10">
        <f t="shared" si="77"/>
        <v>173474.704244186</v>
      </c>
      <c r="V815" s="10">
        <f t="shared" si="80"/>
        <v>170105.38569273904</v>
      </c>
      <c r="W815" s="10">
        <f t="shared" si="80"/>
        <v>166661.36795632227</v>
      </c>
      <c r="X815" s="10">
        <f t="shared" si="80"/>
        <v>163141.57936440888</v>
      </c>
      <c r="Y815" s="10">
        <f t="shared" si="80"/>
        <v>159544.93500703661</v>
      </c>
    </row>
    <row r="816" spans="1:25" s="5" customFormat="1" x14ac:dyDescent="0.2">
      <c r="A816" s="2"/>
      <c r="B816" s="30">
        <f>'3) Input geactiveerde inflatie'!B803</f>
        <v>791</v>
      </c>
      <c r="C816" s="30">
        <f>'3) Input geactiveerde inflatie'!D803</f>
        <v>135253.36320612079</v>
      </c>
      <c r="D816" s="10">
        <f t="shared" si="78"/>
        <v>67626.681603060395</v>
      </c>
      <c r="E816" s="40">
        <f>'3) Input geactiveerde inflatie'!E803</f>
        <v>26.5</v>
      </c>
      <c r="F816" s="52">
        <f>'3) Input geactiveerde inflatie'!F803</f>
        <v>2048</v>
      </c>
      <c r="G816" s="2"/>
      <c r="H816" s="54"/>
      <c r="I816" s="10">
        <f>IF(AND($F816&gt;I$10,$E816&gt;0),$D816/$E816,IF(I$10=$F816,$D816-SUM($G816:G816),0))</f>
        <v>2551.9502491720905</v>
      </c>
      <c r="J816" s="10">
        <f>IF(AND($F816&gt;J$10,$E816&gt;0),$D816/$E816,IF(J$10=$F816,$D816-SUM($G816:I816),0))</f>
        <v>2551.9502491720905</v>
      </c>
      <c r="K816" s="10">
        <f>IF(AND($F816&gt;K$10,$E816&gt;0),$D816/$E816,IF(K$10=$F816,$D816-SUM($G816:J816),0))</f>
        <v>2551.9502491720905</v>
      </c>
      <c r="L816" s="10">
        <f>IF(AND($F816&gt;L$10,$E816&gt;0),$D816/$E816,IF(L$10=$F816,$D816-SUM($G816:K816),0))</f>
        <v>2551.9502491720905</v>
      </c>
      <c r="M816" s="10">
        <f>IF(AND($F816&gt;M$10,$E816&gt;0),$D816/$E816,IF(M$10=$F816,$D816-SUM($G816:L816),0))</f>
        <v>2551.9502491720905</v>
      </c>
      <c r="N816" s="2"/>
      <c r="O816" s="10">
        <f>I816*PRODUCT($O$17:O$17)</f>
        <v>2574.9178014146391</v>
      </c>
      <c r="P816" s="10">
        <f>J816*PRODUCT($O$17:P$17)</f>
        <v>2598.0920616273706</v>
      </c>
      <c r="Q816" s="10">
        <f>K816*PRODUCT($O$17:Q$17)</f>
        <v>2621.4748901820162</v>
      </c>
      <c r="R816" s="10">
        <f>L816*PRODUCT($O$17:R$17)</f>
        <v>2645.068164193654</v>
      </c>
      <c r="S816" s="10">
        <f>M816*PRODUCT($O$17:S$17)</f>
        <v>2668.873777671397</v>
      </c>
      <c r="T816" s="2"/>
      <c r="U816" s="10">
        <f t="shared" si="77"/>
        <v>65660.403936073286</v>
      </c>
      <c r="V816" s="10">
        <f t="shared" si="80"/>
        <v>63653.255509870571</v>
      </c>
      <c r="W816" s="10">
        <f t="shared" si="80"/>
        <v>61604.659919277387</v>
      </c>
      <c r="X816" s="10">
        <f t="shared" si="80"/>
        <v>59514.033694357226</v>
      </c>
      <c r="Y816" s="10">
        <f t="shared" si="80"/>
        <v>57380.786219935035</v>
      </c>
    </row>
    <row r="817" spans="1:25" s="5" customFormat="1" x14ac:dyDescent="0.2">
      <c r="A817" s="2"/>
      <c r="B817" s="30">
        <f>'3) Input geactiveerde inflatie'!B804</f>
        <v>792</v>
      </c>
      <c r="C817" s="30">
        <f>'3) Input geactiveerde inflatie'!D804</f>
        <v>21955.381765243146</v>
      </c>
      <c r="D817" s="10">
        <f t="shared" si="78"/>
        <v>10977.690882621573</v>
      </c>
      <c r="E817" s="40">
        <f>'3) Input geactiveerde inflatie'!E804</f>
        <v>16.5</v>
      </c>
      <c r="F817" s="52">
        <f>'3) Input geactiveerde inflatie'!F804</f>
        <v>2038</v>
      </c>
      <c r="G817" s="2"/>
      <c r="H817" s="54"/>
      <c r="I817" s="10">
        <f>IF(AND($F817&gt;I$10,$E817&gt;0),$D817/$E817,IF(I$10=$F817,$D817-SUM($G817:G817),0))</f>
        <v>665.31459894676198</v>
      </c>
      <c r="J817" s="10">
        <f>IF(AND($F817&gt;J$10,$E817&gt;0),$D817/$E817,IF(J$10=$F817,$D817-SUM($G817:I817),0))</f>
        <v>665.31459894676198</v>
      </c>
      <c r="K817" s="10">
        <f>IF(AND($F817&gt;K$10,$E817&gt;0),$D817/$E817,IF(K$10=$F817,$D817-SUM($G817:J817),0))</f>
        <v>665.31459894676198</v>
      </c>
      <c r="L817" s="10">
        <f>IF(AND($F817&gt;L$10,$E817&gt;0),$D817/$E817,IF(L$10=$F817,$D817-SUM($G817:K817),0))</f>
        <v>665.31459894676198</v>
      </c>
      <c r="M817" s="10">
        <f>IF(AND($F817&gt;M$10,$E817&gt;0),$D817/$E817,IF(M$10=$F817,$D817-SUM($G817:L817),0))</f>
        <v>665.31459894676198</v>
      </c>
      <c r="N817" s="2"/>
      <c r="O817" s="10">
        <f>I817*PRODUCT($O$17:O$17)</f>
        <v>671.30243033728277</v>
      </c>
      <c r="P817" s="10">
        <f>J817*PRODUCT($O$17:P$17)</f>
        <v>677.34415221031827</v>
      </c>
      <c r="Q817" s="10">
        <f>K817*PRODUCT($O$17:Q$17)</f>
        <v>683.440249580211</v>
      </c>
      <c r="R817" s="10">
        <f>L817*PRODUCT($O$17:R$17)</f>
        <v>689.59121182643275</v>
      </c>
      <c r="S817" s="10">
        <f>M817*PRODUCT($O$17:S$17)</f>
        <v>695.79753273287065</v>
      </c>
      <c r="T817" s="2"/>
      <c r="U817" s="10">
        <f t="shared" si="77"/>
        <v>10405.187670227884</v>
      </c>
      <c r="V817" s="10">
        <f t="shared" si="80"/>
        <v>9821.4902070496155</v>
      </c>
      <c r="W817" s="10">
        <f t="shared" si="80"/>
        <v>9226.4433693328501</v>
      </c>
      <c r="X817" s="10">
        <f t="shared" si="80"/>
        <v>8619.8901478304124</v>
      </c>
      <c r="Y817" s="10">
        <f t="shared" si="80"/>
        <v>8001.671626428014</v>
      </c>
    </row>
    <row r="818" spans="1:25" s="5" customFormat="1" x14ac:dyDescent="0.2">
      <c r="A818" s="2"/>
      <c r="B818" s="30">
        <f>'3) Input geactiveerde inflatie'!B805</f>
        <v>793</v>
      </c>
      <c r="C818" s="30">
        <f>'3) Input geactiveerde inflatie'!D805</f>
        <v>1.1199663596926259E-11</v>
      </c>
      <c r="D818" s="10">
        <f t="shared" si="78"/>
        <v>5.5998317984631293E-12</v>
      </c>
      <c r="E818" s="40">
        <f>'3) Input geactiveerde inflatie'!E805</f>
        <v>0</v>
      </c>
      <c r="F818" s="52">
        <f>'3) Input geactiveerde inflatie'!F805</f>
        <v>2018</v>
      </c>
      <c r="G818" s="2"/>
      <c r="H818" s="54"/>
      <c r="I818" s="10">
        <f>IF(AND($F818&gt;I$10,$E818&gt;0),$D818/$E818,IF(I$10=$F818,$D818-SUM($G818:G818),0))</f>
        <v>0</v>
      </c>
      <c r="J818" s="10">
        <f>IF(AND($F818&gt;J$10,$E818&gt;0),$D818/$E818,IF(J$10=$F818,$D818-SUM($G818:I818),0))</f>
        <v>0</v>
      </c>
      <c r="K818" s="10">
        <f>IF(AND($F818&gt;K$10,$E818&gt;0),$D818/$E818,IF(K$10=$F818,$D818-SUM($G818:J818),0))</f>
        <v>0</v>
      </c>
      <c r="L818" s="10">
        <f>IF(AND($F818&gt;L$10,$E818&gt;0),$D818/$E818,IF(L$10=$F818,$D818-SUM($G818:K818),0))</f>
        <v>0</v>
      </c>
      <c r="M818" s="10">
        <f>IF(AND($F818&gt;M$10,$E818&gt;0),$D818/$E818,IF(M$10=$F818,$D818-SUM($G818:L818),0))</f>
        <v>0</v>
      </c>
      <c r="N818" s="2"/>
      <c r="O818" s="10">
        <f>I818*PRODUCT($O$17:O$17)</f>
        <v>0</v>
      </c>
      <c r="P818" s="10">
        <f>J818*PRODUCT($O$17:P$17)</f>
        <v>0</v>
      </c>
      <c r="Q818" s="10">
        <f>K818*PRODUCT($O$17:Q$17)</f>
        <v>0</v>
      </c>
      <c r="R818" s="10">
        <f>L818*PRODUCT($O$17:R$17)</f>
        <v>0</v>
      </c>
      <c r="S818" s="10">
        <f>M818*PRODUCT($O$17:S$17)</f>
        <v>0</v>
      </c>
      <c r="T818" s="2"/>
      <c r="U818" s="10">
        <f t="shared" si="77"/>
        <v>5.6502302846492969E-12</v>
      </c>
      <c r="V818" s="10">
        <f t="shared" si="80"/>
        <v>5.70108235721114E-12</v>
      </c>
      <c r="W818" s="10">
        <f t="shared" si="80"/>
        <v>5.75239209842604E-12</v>
      </c>
      <c r="X818" s="10">
        <f t="shared" si="80"/>
        <v>5.8041636273118735E-12</v>
      </c>
      <c r="Y818" s="10">
        <f t="shared" si="80"/>
        <v>5.8564010999576795E-12</v>
      </c>
    </row>
    <row r="819" spans="1:25" s="5" customFormat="1" x14ac:dyDescent="0.2">
      <c r="A819" s="2"/>
      <c r="B819" s="30">
        <f>'3) Input geactiveerde inflatie'!B806</f>
        <v>794</v>
      </c>
      <c r="C819" s="30">
        <f>'3) Input geactiveerde inflatie'!D806</f>
        <v>-2.3744594915295552E-11</v>
      </c>
      <c r="D819" s="10">
        <f t="shared" si="78"/>
        <v>-1.1872297457647776E-11</v>
      </c>
      <c r="E819" s="40">
        <f>'3) Input geactiveerde inflatie'!E806</f>
        <v>0</v>
      </c>
      <c r="F819" s="52">
        <f>'3) Input geactiveerde inflatie'!F806</f>
        <v>2013</v>
      </c>
      <c r="G819" s="2"/>
      <c r="H819" s="54"/>
      <c r="I819" s="10">
        <f>IF(AND($F819&gt;I$10,$E819&gt;0),$D819/$E819,IF(I$10=$F819,$D819-SUM($G819:G819),0))</f>
        <v>0</v>
      </c>
      <c r="J819" s="10">
        <f>IF(AND($F819&gt;J$10,$E819&gt;0),$D819/$E819,IF(J$10=$F819,$D819-SUM($G819:I819),0))</f>
        <v>0</v>
      </c>
      <c r="K819" s="10">
        <f>IF(AND($F819&gt;K$10,$E819&gt;0),$D819/$E819,IF(K$10=$F819,$D819-SUM($G819:J819),0))</f>
        <v>0</v>
      </c>
      <c r="L819" s="10">
        <f>IF(AND($F819&gt;L$10,$E819&gt;0),$D819/$E819,IF(L$10=$F819,$D819-SUM($G819:K819),0))</f>
        <v>0</v>
      </c>
      <c r="M819" s="10">
        <f>IF(AND($F819&gt;M$10,$E819&gt;0),$D819/$E819,IF(M$10=$F819,$D819-SUM($G819:L819),0))</f>
        <v>0</v>
      </c>
      <c r="N819" s="2"/>
      <c r="O819" s="10">
        <f>I819*PRODUCT($O$17:O$17)</f>
        <v>0</v>
      </c>
      <c r="P819" s="10">
        <f>J819*PRODUCT($O$17:P$17)</f>
        <v>0</v>
      </c>
      <c r="Q819" s="10">
        <f>K819*PRODUCT($O$17:Q$17)</f>
        <v>0</v>
      </c>
      <c r="R819" s="10">
        <f>L819*PRODUCT($O$17:R$17)</f>
        <v>0</v>
      </c>
      <c r="S819" s="10">
        <f>M819*PRODUCT($O$17:S$17)</f>
        <v>0</v>
      </c>
      <c r="T819" s="2"/>
      <c r="U819" s="10">
        <f t="shared" si="77"/>
        <v>-1.1979148134766604E-11</v>
      </c>
      <c r="V819" s="10">
        <f t="shared" si="80"/>
        <v>-1.2086960467979503E-11</v>
      </c>
      <c r="W819" s="10">
        <f t="shared" si="80"/>
        <v>-1.2195743112191316E-11</v>
      </c>
      <c r="X819" s="10">
        <f t="shared" si="80"/>
        <v>-1.2305504800201038E-11</v>
      </c>
      <c r="Y819" s="10">
        <f t="shared" si="80"/>
        <v>-1.2416254343402845E-11</v>
      </c>
    </row>
    <row r="820" spans="1:25" s="5" customFormat="1" x14ac:dyDescent="0.2">
      <c r="A820" s="2"/>
      <c r="B820" s="30">
        <f>'3) Input geactiveerde inflatie'!B807</f>
        <v>795</v>
      </c>
      <c r="C820" s="30">
        <f>'3) Input geactiveerde inflatie'!D807</f>
        <v>218708.3211215256</v>
      </c>
      <c r="D820" s="10">
        <f t="shared" si="78"/>
        <v>109354.1605607628</v>
      </c>
      <c r="E820" s="40">
        <f>'3) Input geactiveerde inflatie'!E807</f>
        <v>37.5</v>
      </c>
      <c r="F820" s="52">
        <f>'3) Input geactiveerde inflatie'!F807</f>
        <v>2059</v>
      </c>
      <c r="G820" s="2"/>
      <c r="H820" s="54"/>
      <c r="I820" s="10">
        <f>IF(AND($F820&gt;I$10,$E820&gt;0),$D820/$E820,IF(I$10=$F820,$D820-SUM($G820:G820),0))</f>
        <v>2916.1109482870079</v>
      </c>
      <c r="J820" s="10">
        <f>IF(AND($F820&gt;J$10,$E820&gt;0),$D820/$E820,IF(J$10=$F820,$D820-SUM($G820:I820),0))</f>
        <v>2916.1109482870079</v>
      </c>
      <c r="K820" s="10">
        <f>IF(AND($F820&gt;K$10,$E820&gt;0),$D820/$E820,IF(K$10=$F820,$D820-SUM($G820:J820),0))</f>
        <v>2916.1109482870079</v>
      </c>
      <c r="L820" s="10">
        <f>IF(AND($F820&gt;L$10,$E820&gt;0),$D820/$E820,IF(L$10=$F820,$D820-SUM($G820:K820),0))</f>
        <v>2916.1109482870079</v>
      </c>
      <c r="M820" s="10">
        <f>IF(AND($F820&gt;M$10,$E820&gt;0),$D820/$E820,IF(M$10=$F820,$D820-SUM($G820:L820),0))</f>
        <v>2916.1109482870079</v>
      </c>
      <c r="N820" s="2"/>
      <c r="O820" s="10">
        <f>I820*PRODUCT($O$17:O$17)</f>
        <v>2942.3559468215908</v>
      </c>
      <c r="P820" s="10">
        <f>J820*PRODUCT($O$17:P$17)</f>
        <v>2968.8371503429848</v>
      </c>
      <c r="Q820" s="10">
        <f>K820*PRODUCT($O$17:Q$17)</f>
        <v>2995.556684696071</v>
      </c>
      <c r="R820" s="10">
        <f>L820*PRODUCT($O$17:R$17)</f>
        <v>3022.5166948583351</v>
      </c>
      <c r="S820" s="10">
        <f>M820*PRODUCT($O$17:S$17)</f>
        <v>3049.7193451120602</v>
      </c>
      <c r="T820" s="2"/>
      <c r="U820" s="10">
        <f t="shared" si="77"/>
        <v>107395.99205898806</v>
      </c>
      <c r="V820" s="10">
        <f t="shared" si="80"/>
        <v>105393.71883717597</v>
      </c>
      <c r="W820" s="10">
        <f t="shared" si="80"/>
        <v>103346.70562201447</v>
      </c>
      <c r="X820" s="10">
        <f t="shared" si="80"/>
        <v>101254.30927775426</v>
      </c>
      <c r="Y820" s="10">
        <f t="shared" si="80"/>
        <v>99115.87871614199</v>
      </c>
    </row>
    <row r="821" spans="1:25" s="5" customFormat="1" x14ac:dyDescent="0.2">
      <c r="A821" s="2"/>
      <c r="B821" s="30">
        <f>'3) Input geactiveerde inflatie'!B808</f>
        <v>796</v>
      </c>
      <c r="C821" s="30">
        <f>'3) Input geactiveerde inflatie'!D808</f>
        <v>87996.924586996145</v>
      </c>
      <c r="D821" s="10">
        <f t="shared" si="78"/>
        <v>43998.462293498073</v>
      </c>
      <c r="E821" s="40">
        <f>'3) Input geactiveerde inflatie'!E808</f>
        <v>27.5</v>
      </c>
      <c r="F821" s="52">
        <f>'3) Input geactiveerde inflatie'!F808</f>
        <v>2049</v>
      </c>
      <c r="G821" s="2"/>
      <c r="H821" s="54"/>
      <c r="I821" s="10">
        <f>IF(AND($F821&gt;I$10,$E821&gt;0),$D821/$E821,IF(I$10=$F821,$D821-SUM($G821:G821),0))</f>
        <v>1599.9440833999299</v>
      </c>
      <c r="J821" s="10">
        <f>IF(AND($F821&gt;J$10,$E821&gt;0),$D821/$E821,IF(J$10=$F821,$D821-SUM($G821:I821),0))</f>
        <v>1599.9440833999299</v>
      </c>
      <c r="K821" s="10">
        <f>IF(AND($F821&gt;K$10,$E821&gt;0),$D821/$E821,IF(K$10=$F821,$D821-SUM($G821:J821),0))</f>
        <v>1599.9440833999299</v>
      </c>
      <c r="L821" s="10">
        <f>IF(AND($F821&gt;L$10,$E821&gt;0),$D821/$E821,IF(L$10=$F821,$D821-SUM($G821:K821),0))</f>
        <v>1599.9440833999299</v>
      </c>
      <c r="M821" s="10">
        <f>IF(AND($F821&gt;M$10,$E821&gt;0),$D821/$E821,IF(M$10=$F821,$D821-SUM($G821:L821),0))</f>
        <v>1599.9440833999299</v>
      </c>
      <c r="N821" s="2"/>
      <c r="O821" s="10">
        <f>I821*PRODUCT($O$17:O$17)</f>
        <v>1614.3435801505291</v>
      </c>
      <c r="P821" s="10">
        <f>J821*PRODUCT($O$17:P$17)</f>
        <v>1628.8726723718837</v>
      </c>
      <c r="Q821" s="10">
        <f>K821*PRODUCT($O$17:Q$17)</f>
        <v>1643.5325264232304</v>
      </c>
      <c r="R821" s="10">
        <f>L821*PRODUCT($O$17:R$17)</f>
        <v>1658.3243191610393</v>
      </c>
      <c r="S821" s="10">
        <f>M821*PRODUCT($O$17:S$17)</f>
        <v>1673.2492380334884</v>
      </c>
      <c r="T821" s="2"/>
      <c r="U821" s="10">
        <f t="shared" si="77"/>
        <v>42780.104873989025</v>
      </c>
      <c r="V821" s="10">
        <f t="shared" si="80"/>
        <v>41536.253145483039</v>
      </c>
      <c r="W821" s="10">
        <f t="shared" si="80"/>
        <v>40266.546897369153</v>
      </c>
      <c r="X821" s="10">
        <f t="shared" si="80"/>
        <v>38970.621500284433</v>
      </c>
      <c r="Y821" s="10">
        <f t="shared" si="80"/>
        <v>37648.1078557535</v>
      </c>
    </row>
    <row r="822" spans="1:25" s="5" customFormat="1" x14ac:dyDescent="0.2">
      <c r="A822" s="2"/>
      <c r="B822" s="30">
        <f>'3) Input geactiveerde inflatie'!B809</f>
        <v>797</v>
      </c>
      <c r="C822" s="30">
        <f>'3) Input geactiveerde inflatie'!D809</f>
        <v>15047.872288043654</v>
      </c>
      <c r="D822" s="10">
        <f t="shared" si="78"/>
        <v>7523.9361440218272</v>
      </c>
      <c r="E822" s="40">
        <f>'3) Input geactiveerde inflatie'!E809</f>
        <v>17.5</v>
      </c>
      <c r="F822" s="52">
        <f>'3) Input geactiveerde inflatie'!F809</f>
        <v>2039</v>
      </c>
      <c r="G822" s="2"/>
      <c r="H822" s="54"/>
      <c r="I822" s="10">
        <f>IF(AND($F822&gt;I$10,$E822&gt;0),$D822/$E822,IF(I$10=$F822,$D822-SUM($G822:G822),0))</f>
        <v>429.93920822981869</v>
      </c>
      <c r="J822" s="10">
        <f>IF(AND($F822&gt;J$10,$E822&gt;0),$D822/$E822,IF(J$10=$F822,$D822-SUM($G822:I822),0))</f>
        <v>429.93920822981869</v>
      </c>
      <c r="K822" s="10">
        <f>IF(AND($F822&gt;K$10,$E822&gt;0),$D822/$E822,IF(K$10=$F822,$D822-SUM($G822:J822),0))</f>
        <v>429.93920822981869</v>
      </c>
      <c r="L822" s="10">
        <f>IF(AND($F822&gt;L$10,$E822&gt;0),$D822/$E822,IF(L$10=$F822,$D822-SUM($G822:K822),0))</f>
        <v>429.93920822981869</v>
      </c>
      <c r="M822" s="10">
        <f>IF(AND($F822&gt;M$10,$E822&gt;0),$D822/$E822,IF(M$10=$F822,$D822-SUM($G822:L822),0))</f>
        <v>429.93920822981869</v>
      </c>
      <c r="N822" s="2"/>
      <c r="O822" s="10">
        <f>I822*PRODUCT($O$17:O$17)</f>
        <v>433.808661103887</v>
      </c>
      <c r="P822" s="10">
        <f>J822*PRODUCT($O$17:P$17)</f>
        <v>437.71293905382197</v>
      </c>
      <c r="Q822" s="10">
        <f>K822*PRODUCT($O$17:Q$17)</f>
        <v>441.65235550530628</v>
      </c>
      <c r="R822" s="10">
        <f>L822*PRODUCT($O$17:R$17)</f>
        <v>445.62722670485397</v>
      </c>
      <c r="S822" s="10">
        <f>M822*PRODUCT($O$17:S$17)</f>
        <v>449.63787174519763</v>
      </c>
      <c r="T822" s="2"/>
      <c r="U822" s="10">
        <f t="shared" si="77"/>
        <v>7157.8429082141356</v>
      </c>
      <c r="V822" s="10">
        <f t="shared" si="80"/>
        <v>6784.55055533424</v>
      </c>
      <c r="W822" s="10">
        <f t="shared" si="80"/>
        <v>6403.9591548269409</v>
      </c>
      <c r="X822" s="10">
        <f t="shared" si="80"/>
        <v>6015.967560515528</v>
      </c>
      <c r="Y822" s="10">
        <f t="shared" si="80"/>
        <v>5620.4733968149694</v>
      </c>
    </row>
    <row r="823" spans="1:25" s="5" customFormat="1" x14ac:dyDescent="0.2">
      <c r="A823" s="2"/>
      <c r="B823" s="30">
        <f>'3) Input geactiveerde inflatie'!B810</f>
        <v>798</v>
      </c>
      <c r="C823" s="30">
        <f>'3) Input geactiveerde inflatie'!D810</f>
        <v>76.328172997012871</v>
      </c>
      <c r="D823" s="10">
        <f t="shared" si="78"/>
        <v>38.164086498506435</v>
      </c>
      <c r="E823" s="40">
        <f>'3) Input geactiveerde inflatie'!E810</f>
        <v>12.5</v>
      </c>
      <c r="F823" s="52">
        <f>'3) Input geactiveerde inflatie'!F810</f>
        <v>2034</v>
      </c>
      <c r="G823" s="2"/>
      <c r="H823" s="54"/>
      <c r="I823" s="10">
        <f>IF(AND($F823&gt;I$10,$E823&gt;0),$D823/$E823,IF(I$10=$F823,$D823-SUM($G823:G823),0))</f>
        <v>3.0531269198805147</v>
      </c>
      <c r="J823" s="10">
        <f>IF(AND($F823&gt;J$10,$E823&gt;0),$D823/$E823,IF(J$10=$F823,$D823-SUM($G823:I823),0))</f>
        <v>3.0531269198805147</v>
      </c>
      <c r="K823" s="10">
        <f>IF(AND($F823&gt;K$10,$E823&gt;0),$D823/$E823,IF(K$10=$F823,$D823-SUM($G823:J823),0))</f>
        <v>3.0531269198805147</v>
      </c>
      <c r="L823" s="10">
        <f>IF(AND($F823&gt;L$10,$E823&gt;0),$D823/$E823,IF(L$10=$F823,$D823-SUM($G823:K823),0))</f>
        <v>3.0531269198805147</v>
      </c>
      <c r="M823" s="10">
        <f>IF(AND($F823&gt;M$10,$E823&gt;0),$D823/$E823,IF(M$10=$F823,$D823-SUM($G823:L823),0))</f>
        <v>3.0531269198805147</v>
      </c>
      <c r="N823" s="2"/>
      <c r="O823" s="10">
        <f>I823*PRODUCT($O$17:O$17)</f>
        <v>3.0806050621594392</v>
      </c>
      <c r="P823" s="10">
        <f>J823*PRODUCT($O$17:P$17)</f>
        <v>3.1083305077188736</v>
      </c>
      <c r="Q823" s="10">
        <f>K823*PRODUCT($O$17:Q$17)</f>
        <v>3.1363054822883427</v>
      </c>
      <c r="R823" s="10">
        <f>L823*PRODUCT($O$17:R$17)</f>
        <v>3.1645322316289377</v>
      </c>
      <c r="S823" s="10">
        <f>M823*PRODUCT($O$17:S$17)</f>
        <v>3.1930130217135977</v>
      </c>
      <c r="T823" s="2"/>
      <c r="U823" s="10">
        <f t="shared" si="77"/>
        <v>35.426958214833547</v>
      </c>
      <c r="V823" s="10">
        <f t="shared" si="80"/>
        <v>32.637470331048171</v>
      </c>
      <c r="W823" s="10">
        <f t="shared" si="80"/>
        <v>29.794902081739259</v>
      </c>
      <c r="X823" s="10">
        <f t="shared" si="80"/>
        <v>26.898523968845971</v>
      </c>
      <c r="Y823" s="10">
        <f t="shared" si="80"/>
        <v>23.947597662851987</v>
      </c>
    </row>
    <row r="824" spans="1:25" s="5" customFormat="1" x14ac:dyDescent="0.2">
      <c r="A824" s="2"/>
      <c r="B824" s="30">
        <f>'3) Input geactiveerde inflatie'!B811</f>
        <v>799</v>
      </c>
      <c r="C824" s="30">
        <f>'3) Input geactiveerde inflatie'!D811</f>
        <v>-2.9335162253119049E-11</v>
      </c>
      <c r="D824" s="10">
        <f t="shared" si="78"/>
        <v>-1.4667581126559524E-11</v>
      </c>
      <c r="E824" s="40">
        <f>'3) Input geactiveerde inflatie'!E811</f>
        <v>0</v>
      </c>
      <c r="F824" s="52">
        <f>'3) Input geactiveerde inflatie'!F811</f>
        <v>2019</v>
      </c>
      <c r="G824" s="2"/>
      <c r="H824" s="54"/>
      <c r="I824" s="10">
        <f>IF(AND($F824&gt;I$10,$E824&gt;0),$D824/$E824,IF(I$10=$F824,$D824-SUM($G824:G824),0))</f>
        <v>0</v>
      </c>
      <c r="J824" s="10">
        <f>IF(AND($F824&gt;J$10,$E824&gt;0),$D824/$E824,IF(J$10=$F824,$D824-SUM($G824:I824),0))</f>
        <v>0</v>
      </c>
      <c r="K824" s="10">
        <f>IF(AND($F824&gt;K$10,$E824&gt;0),$D824/$E824,IF(K$10=$F824,$D824-SUM($G824:J824),0))</f>
        <v>0</v>
      </c>
      <c r="L824" s="10">
        <f>IF(AND($F824&gt;L$10,$E824&gt;0),$D824/$E824,IF(L$10=$F824,$D824-SUM($G824:K824),0))</f>
        <v>0</v>
      </c>
      <c r="M824" s="10">
        <f>IF(AND($F824&gt;M$10,$E824&gt;0),$D824/$E824,IF(M$10=$F824,$D824-SUM($G824:L824),0))</f>
        <v>0</v>
      </c>
      <c r="N824" s="2"/>
      <c r="O824" s="10">
        <f>I824*PRODUCT($O$17:O$17)</f>
        <v>0</v>
      </c>
      <c r="P824" s="10">
        <f>J824*PRODUCT($O$17:P$17)</f>
        <v>0</v>
      </c>
      <c r="Q824" s="10">
        <f>K824*PRODUCT($O$17:Q$17)</f>
        <v>0</v>
      </c>
      <c r="R824" s="10">
        <f>L824*PRODUCT($O$17:R$17)</f>
        <v>0</v>
      </c>
      <c r="S824" s="10">
        <f>M824*PRODUCT($O$17:S$17)</f>
        <v>0</v>
      </c>
      <c r="T824" s="2"/>
      <c r="U824" s="10">
        <f t="shared" si="77"/>
        <v>-1.4799589356698557E-11</v>
      </c>
      <c r="V824" s="10">
        <f t="shared" si="80"/>
        <v>-1.4932785660908843E-11</v>
      </c>
      <c r="W824" s="10">
        <f t="shared" si="80"/>
        <v>-1.506718073185702E-11</v>
      </c>
      <c r="X824" s="10">
        <f t="shared" si="80"/>
        <v>-1.5202785358443731E-11</v>
      </c>
      <c r="Y824" s="10">
        <f t="shared" si="80"/>
        <v>-1.5339610426669722E-11</v>
      </c>
    </row>
    <row r="825" spans="1:25" s="5" customFormat="1" x14ac:dyDescent="0.2">
      <c r="A825" s="2"/>
      <c r="B825" s="30">
        <f>'3) Input geactiveerde inflatie'!B812</f>
        <v>800</v>
      </c>
      <c r="C825" s="30">
        <f>'3) Input geactiveerde inflatie'!D812</f>
        <v>-7.0287559532347299E-11</v>
      </c>
      <c r="D825" s="10">
        <f t="shared" si="78"/>
        <v>-3.5143779766173649E-11</v>
      </c>
      <c r="E825" s="40">
        <f>'3) Input geactiveerde inflatie'!E812</f>
        <v>0</v>
      </c>
      <c r="F825" s="52">
        <f>'3) Input geactiveerde inflatie'!F812</f>
        <v>2014</v>
      </c>
      <c r="G825" s="2"/>
      <c r="H825" s="54"/>
      <c r="I825" s="10">
        <f>IF(AND($F825&gt;I$10,$E825&gt;0),$D825/$E825,IF(I$10=$F825,$D825-SUM($G825:G825),0))</f>
        <v>0</v>
      </c>
      <c r="J825" s="10">
        <f>IF(AND($F825&gt;J$10,$E825&gt;0),$D825/$E825,IF(J$10=$F825,$D825-SUM($G825:I825),0))</f>
        <v>0</v>
      </c>
      <c r="K825" s="10">
        <f>IF(AND($F825&gt;K$10,$E825&gt;0),$D825/$E825,IF(K$10=$F825,$D825-SUM($G825:J825),0))</f>
        <v>0</v>
      </c>
      <c r="L825" s="10">
        <f>IF(AND($F825&gt;L$10,$E825&gt;0),$D825/$E825,IF(L$10=$F825,$D825-SUM($G825:K825),0))</f>
        <v>0</v>
      </c>
      <c r="M825" s="10">
        <f>IF(AND($F825&gt;M$10,$E825&gt;0),$D825/$E825,IF(M$10=$F825,$D825-SUM($G825:L825),0))</f>
        <v>0</v>
      </c>
      <c r="N825" s="2"/>
      <c r="O825" s="10">
        <f>I825*PRODUCT($O$17:O$17)</f>
        <v>0</v>
      </c>
      <c r="P825" s="10">
        <f>J825*PRODUCT($O$17:P$17)</f>
        <v>0</v>
      </c>
      <c r="Q825" s="10">
        <f>K825*PRODUCT($O$17:Q$17)</f>
        <v>0</v>
      </c>
      <c r="R825" s="10">
        <f>L825*PRODUCT($O$17:R$17)</f>
        <v>0</v>
      </c>
      <c r="S825" s="10">
        <f>M825*PRODUCT($O$17:S$17)</f>
        <v>0</v>
      </c>
      <c r="T825" s="2"/>
      <c r="U825" s="10">
        <f t="shared" si="77"/>
        <v>-3.5460073784069209E-11</v>
      </c>
      <c r="V825" s="10">
        <f t="shared" si="80"/>
        <v>-3.577921444812583E-11</v>
      </c>
      <c r="W825" s="10">
        <f t="shared" si="80"/>
        <v>-3.6101227378158956E-11</v>
      </c>
      <c r="X825" s="10">
        <f t="shared" si="80"/>
        <v>-3.6426138424562383E-11</v>
      </c>
      <c r="Y825" s="10">
        <f t="shared" si="80"/>
        <v>-3.6753973670383443E-11</v>
      </c>
    </row>
    <row r="826" spans="1:25" s="5" customFormat="1" x14ac:dyDescent="0.2">
      <c r="A826" s="2"/>
      <c r="B826" s="30">
        <f>'3) Input geactiveerde inflatie'!B813</f>
        <v>801</v>
      </c>
      <c r="C826" s="30">
        <f>'3) Input geactiveerde inflatie'!D813</f>
        <v>4364.3353311460851</v>
      </c>
      <c r="D826" s="10">
        <f t="shared" si="78"/>
        <v>2182.1676655730425</v>
      </c>
      <c r="E826" s="40">
        <f>'3) Input geactiveerde inflatie'!E813</f>
        <v>0</v>
      </c>
      <c r="F826" s="52">
        <f>'3) Input geactiveerde inflatie'!F813</f>
        <v>2011</v>
      </c>
      <c r="G826" s="2"/>
      <c r="H826" s="54"/>
      <c r="I826" s="10">
        <f>IF(AND($F826&gt;I$10,$E826&gt;0),$D826/$E826,IF(I$10=$F826,$D826-SUM($G826:G826),0))</f>
        <v>0</v>
      </c>
      <c r="J826" s="10">
        <f>IF(AND($F826&gt;J$10,$E826&gt;0),$D826/$E826,IF(J$10=$F826,$D826-SUM($G826:I826),0))</f>
        <v>0</v>
      </c>
      <c r="K826" s="10">
        <f>IF(AND($F826&gt;K$10,$E826&gt;0),$D826/$E826,IF(K$10=$F826,$D826-SUM($G826:J826),0))</f>
        <v>0</v>
      </c>
      <c r="L826" s="10">
        <f>IF(AND($F826&gt;L$10,$E826&gt;0),$D826/$E826,IF(L$10=$F826,$D826-SUM($G826:K826),0))</f>
        <v>0</v>
      </c>
      <c r="M826" s="10">
        <f>IF(AND($F826&gt;M$10,$E826&gt;0),$D826/$E826,IF(M$10=$F826,$D826-SUM($G826:L826),0))</f>
        <v>0</v>
      </c>
      <c r="N826" s="2"/>
      <c r="O826" s="10">
        <f>I826*PRODUCT($O$17:O$17)</f>
        <v>0</v>
      </c>
      <c r="P826" s="10">
        <f>J826*PRODUCT($O$17:P$17)</f>
        <v>0</v>
      </c>
      <c r="Q826" s="10">
        <f>K826*PRODUCT($O$17:Q$17)</f>
        <v>0</v>
      </c>
      <c r="R826" s="10">
        <f>L826*PRODUCT($O$17:R$17)</f>
        <v>0</v>
      </c>
      <c r="S826" s="10">
        <f>M826*PRODUCT($O$17:S$17)</f>
        <v>0</v>
      </c>
      <c r="T826" s="2"/>
      <c r="U826" s="10">
        <f t="shared" si="77"/>
        <v>2201.8071745631996</v>
      </c>
      <c r="V826" s="10">
        <f t="shared" si="80"/>
        <v>2221.6234391342682</v>
      </c>
      <c r="W826" s="10">
        <f t="shared" si="80"/>
        <v>2241.6180500864766</v>
      </c>
      <c r="X826" s="10">
        <f t="shared" si="80"/>
        <v>2261.7926125372546</v>
      </c>
      <c r="Y826" s="10">
        <f t="shared" si="80"/>
        <v>2282.1487460500898</v>
      </c>
    </row>
    <row r="827" spans="1:25" s="5" customFormat="1" x14ac:dyDescent="0.2">
      <c r="A827" s="2"/>
      <c r="B827" s="30">
        <f>'3) Input geactiveerde inflatie'!B814</f>
        <v>802</v>
      </c>
      <c r="C827" s="30">
        <f>'3) Input geactiveerde inflatie'!D814</f>
        <v>451223.77801364614</v>
      </c>
      <c r="D827" s="10">
        <f t="shared" si="78"/>
        <v>225611.88900682307</v>
      </c>
      <c r="E827" s="40">
        <f>'3) Input geactiveerde inflatie'!E814</f>
        <v>38.5</v>
      </c>
      <c r="F827" s="52">
        <f>'3) Input geactiveerde inflatie'!F814</f>
        <v>2060</v>
      </c>
      <c r="G827" s="2"/>
      <c r="H827" s="54"/>
      <c r="I827" s="10">
        <f>IF(AND($F827&gt;I$10,$E827&gt;0),$D827/$E827,IF(I$10=$F827,$D827-SUM($G827:G827),0))</f>
        <v>5860.0490651122873</v>
      </c>
      <c r="J827" s="10">
        <f>IF(AND($F827&gt;J$10,$E827&gt;0),$D827/$E827,IF(J$10=$F827,$D827-SUM($G827:I827),0))</f>
        <v>5860.0490651122873</v>
      </c>
      <c r="K827" s="10">
        <f>IF(AND($F827&gt;K$10,$E827&gt;0),$D827/$E827,IF(K$10=$F827,$D827-SUM($G827:J827),0))</f>
        <v>5860.0490651122873</v>
      </c>
      <c r="L827" s="10">
        <f>IF(AND($F827&gt;L$10,$E827&gt;0),$D827/$E827,IF(L$10=$F827,$D827-SUM($G827:K827),0))</f>
        <v>5860.0490651122873</v>
      </c>
      <c r="M827" s="10">
        <f>IF(AND($F827&gt;M$10,$E827&gt;0),$D827/$E827,IF(M$10=$F827,$D827-SUM($G827:L827),0))</f>
        <v>5860.0490651122873</v>
      </c>
      <c r="N827" s="2"/>
      <c r="O827" s="10">
        <f>I827*PRODUCT($O$17:O$17)</f>
        <v>5912.7895066982974</v>
      </c>
      <c r="P827" s="10">
        <f>J827*PRODUCT($O$17:P$17)</f>
        <v>5966.0046122585809</v>
      </c>
      <c r="Q827" s="10">
        <f>K827*PRODUCT($O$17:Q$17)</f>
        <v>6019.6986537689072</v>
      </c>
      <c r="R827" s="10">
        <f>L827*PRODUCT($O$17:R$17)</f>
        <v>6073.8759416528264</v>
      </c>
      <c r="S827" s="10">
        <f>M827*PRODUCT($O$17:S$17)</f>
        <v>6128.5408251277022</v>
      </c>
      <c r="T827" s="2"/>
      <c r="U827" s="10">
        <f t="shared" si="77"/>
        <v>221729.60650118615</v>
      </c>
      <c r="V827" s="10">
        <f t="shared" ref="V827:Y842" si="81">U827*P$17-P827</f>
        <v>217759.16834743822</v>
      </c>
      <c r="W827" s="10">
        <f t="shared" si="81"/>
        <v>213699.30220879623</v>
      </c>
      <c r="X827" s="10">
        <f t="shared" si="81"/>
        <v>209548.71998702254</v>
      </c>
      <c r="Y827" s="10">
        <f t="shared" si="81"/>
        <v>205306.11764177802</v>
      </c>
    </row>
    <row r="828" spans="1:25" s="5" customFormat="1" x14ac:dyDescent="0.2">
      <c r="A828" s="2"/>
      <c r="B828" s="30">
        <f>'3) Input geactiveerde inflatie'!B815</f>
        <v>803</v>
      </c>
      <c r="C828" s="30">
        <f>'3) Input geactiveerde inflatie'!D815</f>
        <v>75860.667076769401</v>
      </c>
      <c r="D828" s="10">
        <f t="shared" si="78"/>
        <v>37930.333538384701</v>
      </c>
      <c r="E828" s="40">
        <f>'3) Input geactiveerde inflatie'!E815</f>
        <v>28.5</v>
      </c>
      <c r="F828" s="52">
        <f>'3) Input geactiveerde inflatie'!F815</f>
        <v>2050</v>
      </c>
      <c r="G828" s="2"/>
      <c r="H828" s="54"/>
      <c r="I828" s="10">
        <f>IF(AND($F828&gt;I$10,$E828&gt;0),$D828/$E828,IF(I$10=$F828,$D828-SUM($G828:G828),0))</f>
        <v>1330.8888960836737</v>
      </c>
      <c r="J828" s="10">
        <f>IF(AND($F828&gt;J$10,$E828&gt;0),$D828/$E828,IF(J$10=$F828,$D828-SUM($G828:I828),0))</f>
        <v>1330.8888960836737</v>
      </c>
      <c r="K828" s="10">
        <f>IF(AND($F828&gt;K$10,$E828&gt;0),$D828/$E828,IF(K$10=$F828,$D828-SUM($G828:J828),0))</f>
        <v>1330.8888960836737</v>
      </c>
      <c r="L828" s="10">
        <f>IF(AND($F828&gt;L$10,$E828&gt;0),$D828/$E828,IF(L$10=$F828,$D828-SUM($G828:K828),0))</f>
        <v>1330.8888960836737</v>
      </c>
      <c r="M828" s="10">
        <f>IF(AND($F828&gt;M$10,$E828&gt;0),$D828/$E828,IF(M$10=$F828,$D828-SUM($G828:L828),0))</f>
        <v>1330.8888960836737</v>
      </c>
      <c r="N828" s="2"/>
      <c r="O828" s="10">
        <f>I828*PRODUCT($O$17:O$17)</f>
        <v>1342.8668961484266</v>
      </c>
      <c r="P828" s="10">
        <f>J828*PRODUCT($O$17:P$17)</f>
        <v>1354.9526982137622</v>
      </c>
      <c r="Q828" s="10">
        <f>K828*PRODUCT($O$17:Q$17)</f>
        <v>1367.1472724976859</v>
      </c>
      <c r="R828" s="10">
        <f>L828*PRODUCT($O$17:R$17)</f>
        <v>1379.4515979501648</v>
      </c>
      <c r="S828" s="10">
        <f>M828*PRODUCT($O$17:S$17)</f>
        <v>1391.8666623317163</v>
      </c>
      <c r="T828" s="2"/>
      <c r="U828" s="10">
        <f t="shared" si="77"/>
        <v>36928.839644081731</v>
      </c>
      <c r="V828" s="10">
        <f t="shared" si="81"/>
        <v>35906.246502664704</v>
      </c>
      <c r="W828" s="10">
        <f t="shared" si="81"/>
        <v>34862.255448691001</v>
      </c>
      <c r="X828" s="10">
        <f t="shared" si="81"/>
        <v>33796.564149779049</v>
      </c>
      <c r="Y828" s="10">
        <f t="shared" si="81"/>
        <v>32708.866564795342</v>
      </c>
    </row>
    <row r="829" spans="1:25" s="5" customFormat="1" x14ac:dyDescent="0.2">
      <c r="A829" s="2"/>
      <c r="B829" s="30">
        <f>'3) Input geactiveerde inflatie'!B816</f>
        <v>804</v>
      </c>
      <c r="C829" s="30">
        <f>'3) Input geactiveerde inflatie'!D816</f>
        <v>1581.0542010614899</v>
      </c>
      <c r="D829" s="10">
        <f t="shared" si="78"/>
        <v>790.52710053074497</v>
      </c>
      <c r="E829" s="40">
        <f>'3) Input geactiveerde inflatie'!E816</f>
        <v>18.5</v>
      </c>
      <c r="F829" s="52">
        <f>'3) Input geactiveerde inflatie'!F816</f>
        <v>2040</v>
      </c>
      <c r="G829" s="2"/>
      <c r="H829" s="54"/>
      <c r="I829" s="10">
        <f>IF(AND($F829&gt;I$10,$E829&gt;0),$D829/$E829,IF(I$10=$F829,$D829-SUM($G829:G829),0))</f>
        <v>42.731194623283514</v>
      </c>
      <c r="J829" s="10">
        <f>IF(AND($F829&gt;J$10,$E829&gt;0),$D829/$E829,IF(J$10=$F829,$D829-SUM($G829:I829),0))</f>
        <v>42.731194623283514</v>
      </c>
      <c r="K829" s="10">
        <f>IF(AND($F829&gt;K$10,$E829&gt;0),$D829/$E829,IF(K$10=$F829,$D829-SUM($G829:J829),0))</f>
        <v>42.731194623283514</v>
      </c>
      <c r="L829" s="10">
        <f>IF(AND($F829&gt;L$10,$E829&gt;0),$D829/$E829,IF(L$10=$F829,$D829-SUM($G829:K829),0))</f>
        <v>42.731194623283514</v>
      </c>
      <c r="M829" s="10">
        <f>IF(AND($F829&gt;M$10,$E829&gt;0),$D829/$E829,IF(M$10=$F829,$D829-SUM($G829:L829),0))</f>
        <v>42.731194623283514</v>
      </c>
      <c r="N829" s="2"/>
      <c r="O829" s="10">
        <f>I829*PRODUCT($O$17:O$17)</f>
        <v>43.115775374893062</v>
      </c>
      <c r="P829" s="10">
        <f>J829*PRODUCT($O$17:P$17)</f>
        <v>43.503817353267095</v>
      </c>
      <c r="Q829" s="10">
        <f>K829*PRODUCT($O$17:Q$17)</f>
        <v>43.895351709446487</v>
      </c>
      <c r="R829" s="10">
        <f>L829*PRODUCT($O$17:R$17)</f>
        <v>44.290409874831504</v>
      </c>
      <c r="S829" s="10">
        <f>M829*PRODUCT($O$17:S$17)</f>
        <v>44.689023563704986</v>
      </c>
      <c r="T829" s="2"/>
      <c r="U829" s="10">
        <f t="shared" si="77"/>
        <v>754.52606906062863</v>
      </c>
      <c r="V829" s="10">
        <f t="shared" si="81"/>
        <v>717.81298632890707</v>
      </c>
      <c r="W829" s="10">
        <f t="shared" si="81"/>
        <v>680.37795149642068</v>
      </c>
      <c r="X829" s="10">
        <f t="shared" si="81"/>
        <v>642.21094318505686</v>
      </c>
      <c r="Y829" s="10">
        <f t="shared" si="81"/>
        <v>603.30181811001739</v>
      </c>
    </row>
    <row r="830" spans="1:25" s="5" customFormat="1" x14ac:dyDescent="0.2">
      <c r="A830" s="2"/>
      <c r="B830" s="30">
        <f>'3) Input geactiveerde inflatie'!B817</f>
        <v>805</v>
      </c>
      <c r="C830" s="30">
        <f>'3) Input geactiveerde inflatie'!D817</f>
        <v>379.22407053751112</v>
      </c>
      <c r="D830" s="10">
        <f t="shared" si="78"/>
        <v>189.61203526875556</v>
      </c>
      <c r="E830" s="40">
        <f>'3) Input geactiveerde inflatie'!E817</f>
        <v>13.5</v>
      </c>
      <c r="F830" s="52">
        <f>'3) Input geactiveerde inflatie'!F817</f>
        <v>2035</v>
      </c>
      <c r="G830" s="2"/>
      <c r="H830" s="54"/>
      <c r="I830" s="10">
        <f>IF(AND($F830&gt;I$10,$E830&gt;0),$D830/$E830,IF(I$10=$F830,$D830-SUM($G830:G830),0))</f>
        <v>14.045335945833745</v>
      </c>
      <c r="J830" s="10">
        <f>IF(AND($F830&gt;J$10,$E830&gt;0),$D830/$E830,IF(J$10=$F830,$D830-SUM($G830:I830),0))</f>
        <v>14.045335945833745</v>
      </c>
      <c r="K830" s="10">
        <f>IF(AND($F830&gt;K$10,$E830&gt;0),$D830/$E830,IF(K$10=$F830,$D830-SUM($G830:J830),0))</f>
        <v>14.045335945833745</v>
      </c>
      <c r="L830" s="10">
        <f>IF(AND($F830&gt;L$10,$E830&gt;0),$D830/$E830,IF(L$10=$F830,$D830-SUM($G830:K830),0))</f>
        <v>14.045335945833745</v>
      </c>
      <c r="M830" s="10">
        <f>IF(AND($F830&gt;M$10,$E830&gt;0),$D830/$E830,IF(M$10=$F830,$D830-SUM($G830:L830),0))</f>
        <v>14.045335945833745</v>
      </c>
      <c r="N830" s="2"/>
      <c r="O830" s="10">
        <f>I830*PRODUCT($O$17:O$17)</f>
        <v>14.171743969346247</v>
      </c>
      <c r="P830" s="10">
        <f>J830*PRODUCT($O$17:P$17)</f>
        <v>14.299289665070361</v>
      </c>
      <c r="Q830" s="10">
        <f>K830*PRODUCT($O$17:Q$17)</f>
        <v>14.427983272055993</v>
      </c>
      <c r="R830" s="10">
        <f>L830*PRODUCT($O$17:R$17)</f>
        <v>14.557835121504494</v>
      </c>
      <c r="S830" s="10">
        <f>M830*PRODUCT($O$17:S$17)</f>
        <v>14.688855637598035</v>
      </c>
      <c r="T830" s="2"/>
      <c r="U830" s="10">
        <f t="shared" si="77"/>
        <v>177.1467996168281</v>
      </c>
      <c r="V830" s="10">
        <f t="shared" si="81"/>
        <v>164.44183114830918</v>
      </c>
      <c r="W830" s="10">
        <f t="shared" si="81"/>
        <v>151.49382435658794</v>
      </c>
      <c r="X830" s="10">
        <f t="shared" si="81"/>
        <v>138.29943365429273</v>
      </c>
      <c r="Y830" s="10">
        <f t="shared" si="81"/>
        <v>124.85527291958331</v>
      </c>
    </row>
    <row r="831" spans="1:25" s="5" customFormat="1" x14ac:dyDescent="0.2">
      <c r="A831" s="2"/>
      <c r="B831" s="30">
        <f>'3) Input geactiveerde inflatie'!B818</f>
        <v>806</v>
      </c>
      <c r="C831" s="30">
        <f>'3) Input geactiveerde inflatie'!D818</f>
        <v>-1.7909769667312503E-11</v>
      </c>
      <c r="D831" s="10">
        <f t="shared" si="78"/>
        <v>-8.9548848336562515E-12</v>
      </c>
      <c r="E831" s="40">
        <f>'3) Input geactiveerde inflatie'!E818</f>
        <v>0</v>
      </c>
      <c r="F831" s="52">
        <f>'3) Input geactiveerde inflatie'!F818</f>
        <v>2020</v>
      </c>
      <c r="G831" s="2"/>
      <c r="H831" s="54"/>
      <c r="I831" s="10">
        <f>IF(AND($F831&gt;I$10,$E831&gt;0),$D831/$E831,IF(I$10=$F831,$D831-SUM($G831:G831),0))</f>
        <v>0</v>
      </c>
      <c r="J831" s="10">
        <f>IF(AND($F831&gt;J$10,$E831&gt;0),$D831/$E831,IF(J$10=$F831,$D831-SUM($G831:I831),0))</f>
        <v>0</v>
      </c>
      <c r="K831" s="10">
        <f>IF(AND($F831&gt;K$10,$E831&gt;0),$D831/$E831,IF(K$10=$F831,$D831-SUM($G831:J831),0))</f>
        <v>0</v>
      </c>
      <c r="L831" s="10">
        <f>IF(AND($F831&gt;L$10,$E831&gt;0),$D831/$E831,IF(L$10=$F831,$D831-SUM($G831:K831),0))</f>
        <v>0</v>
      </c>
      <c r="M831" s="10">
        <f>IF(AND($F831&gt;M$10,$E831&gt;0),$D831/$E831,IF(M$10=$F831,$D831-SUM($G831:L831),0))</f>
        <v>0</v>
      </c>
      <c r="N831" s="2"/>
      <c r="O831" s="10">
        <f>I831*PRODUCT($O$17:O$17)</f>
        <v>0</v>
      </c>
      <c r="P831" s="10">
        <f>J831*PRODUCT($O$17:P$17)</f>
        <v>0</v>
      </c>
      <c r="Q831" s="10">
        <f>K831*PRODUCT($O$17:Q$17)</f>
        <v>0</v>
      </c>
      <c r="R831" s="10">
        <f>L831*PRODUCT($O$17:R$17)</f>
        <v>0</v>
      </c>
      <c r="S831" s="10">
        <f>M831*PRODUCT($O$17:S$17)</f>
        <v>0</v>
      </c>
      <c r="T831" s="2"/>
      <c r="U831" s="10">
        <f t="shared" si="77"/>
        <v>-9.0354787971591575E-12</v>
      </c>
      <c r="V831" s="10">
        <f t="shared" si="81"/>
        <v>-9.1167981063335893E-12</v>
      </c>
      <c r="W831" s="10">
        <f t="shared" si="81"/>
        <v>-9.1988492892905905E-12</v>
      </c>
      <c r="X831" s="10">
        <f t="shared" si="81"/>
        <v>-9.2816389328942057E-12</v>
      </c>
      <c r="Y831" s="10">
        <f t="shared" si="81"/>
        <v>-9.365173683290252E-12</v>
      </c>
    </row>
    <row r="832" spans="1:25" s="5" customFormat="1" x14ac:dyDescent="0.2">
      <c r="A832" s="2"/>
      <c r="B832" s="30">
        <f>'3) Input geactiveerde inflatie'!B819</f>
        <v>807</v>
      </c>
      <c r="C832" s="30">
        <f>'3) Input geactiveerde inflatie'!D819</f>
        <v>1.065921440018728E-11</v>
      </c>
      <c r="D832" s="10">
        <f t="shared" si="78"/>
        <v>5.3296072000936398E-12</v>
      </c>
      <c r="E832" s="40">
        <f>'3) Input geactiveerde inflatie'!E819</f>
        <v>0</v>
      </c>
      <c r="F832" s="52">
        <f>'3) Input geactiveerde inflatie'!F819</f>
        <v>2015</v>
      </c>
      <c r="G832" s="2"/>
      <c r="H832" s="54"/>
      <c r="I832" s="10">
        <f>IF(AND($F832&gt;I$10,$E832&gt;0),$D832/$E832,IF(I$10=$F832,$D832-SUM($G832:G832),0))</f>
        <v>0</v>
      </c>
      <c r="J832" s="10">
        <f>IF(AND($F832&gt;J$10,$E832&gt;0),$D832/$E832,IF(J$10=$F832,$D832-SUM($G832:I832),0))</f>
        <v>0</v>
      </c>
      <c r="K832" s="10">
        <f>IF(AND($F832&gt;K$10,$E832&gt;0),$D832/$E832,IF(K$10=$F832,$D832-SUM($G832:J832),0))</f>
        <v>0</v>
      </c>
      <c r="L832" s="10">
        <f>IF(AND($F832&gt;L$10,$E832&gt;0),$D832/$E832,IF(L$10=$F832,$D832-SUM($G832:K832),0))</f>
        <v>0</v>
      </c>
      <c r="M832" s="10">
        <f>IF(AND($F832&gt;M$10,$E832&gt;0),$D832/$E832,IF(M$10=$F832,$D832-SUM($G832:L832),0))</f>
        <v>0</v>
      </c>
      <c r="N832" s="2"/>
      <c r="O832" s="10">
        <f>I832*PRODUCT($O$17:O$17)</f>
        <v>0</v>
      </c>
      <c r="P832" s="10">
        <f>J832*PRODUCT($O$17:P$17)</f>
        <v>0</v>
      </c>
      <c r="Q832" s="10">
        <f>K832*PRODUCT($O$17:Q$17)</f>
        <v>0</v>
      </c>
      <c r="R832" s="10">
        <f>L832*PRODUCT($O$17:R$17)</f>
        <v>0</v>
      </c>
      <c r="S832" s="10">
        <f>M832*PRODUCT($O$17:S$17)</f>
        <v>0</v>
      </c>
      <c r="T832" s="2"/>
      <c r="U832" s="10">
        <f t="shared" si="77"/>
        <v>5.3775736648944817E-12</v>
      </c>
      <c r="V832" s="10">
        <f t="shared" si="81"/>
        <v>5.4259718278785316E-12</v>
      </c>
      <c r="W832" s="10">
        <f t="shared" si="81"/>
        <v>5.4748055743294377E-12</v>
      </c>
      <c r="X832" s="10">
        <f t="shared" si="81"/>
        <v>5.524078824498402E-12</v>
      </c>
      <c r="Y832" s="10">
        <f t="shared" si="81"/>
        <v>5.5737955339188869E-12</v>
      </c>
    </row>
    <row r="833" spans="1:25" s="5" customFormat="1" x14ac:dyDescent="0.2">
      <c r="A833" s="2"/>
      <c r="B833" s="30">
        <f>'3) Input geactiveerde inflatie'!B820</f>
        <v>808</v>
      </c>
      <c r="C833" s="30">
        <f>'3) Input geactiveerde inflatie'!D820</f>
        <v>3702.3224532971908</v>
      </c>
      <c r="D833" s="10">
        <f t="shared" si="78"/>
        <v>1851.1612266485954</v>
      </c>
      <c r="E833" s="40">
        <f>'3) Input geactiveerde inflatie'!E820</f>
        <v>0</v>
      </c>
      <c r="F833" s="52">
        <f>'3) Input geactiveerde inflatie'!F820</f>
        <v>2011</v>
      </c>
      <c r="G833" s="2"/>
      <c r="H833" s="54"/>
      <c r="I833" s="10">
        <f>IF(AND($F833&gt;I$10,$E833&gt;0),$D833/$E833,IF(I$10=$F833,$D833-SUM($G833:G833),0))</f>
        <v>0</v>
      </c>
      <c r="J833" s="10">
        <f>IF(AND($F833&gt;J$10,$E833&gt;0),$D833/$E833,IF(J$10=$F833,$D833-SUM($G833:I833),0))</f>
        <v>0</v>
      </c>
      <c r="K833" s="10">
        <f>IF(AND($F833&gt;K$10,$E833&gt;0),$D833/$E833,IF(K$10=$F833,$D833-SUM($G833:J833),0))</f>
        <v>0</v>
      </c>
      <c r="L833" s="10">
        <f>IF(AND($F833&gt;L$10,$E833&gt;0),$D833/$E833,IF(L$10=$F833,$D833-SUM($G833:K833),0))</f>
        <v>0</v>
      </c>
      <c r="M833" s="10">
        <f>IF(AND($F833&gt;M$10,$E833&gt;0),$D833/$E833,IF(M$10=$F833,$D833-SUM($G833:L833),0))</f>
        <v>0</v>
      </c>
      <c r="N833" s="2"/>
      <c r="O833" s="10">
        <f>I833*PRODUCT($O$17:O$17)</f>
        <v>0</v>
      </c>
      <c r="P833" s="10">
        <f>J833*PRODUCT($O$17:P$17)</f>
        <v>0</v>
      </c>
      <c r="Q833" s="10">
        <f>K833*PRODUCT($O$17:Q$17)</f>
        <v>0</v>
      </c>
      <c r="R833" s="10">
        <f>L833*PRODUCT($O$17:R$17)</f>
        <v>0</v>
      </c>
      <c r="S833" s="10">
        <f>M833*PRODUCT($O$17:S$17)</f>
        <v>0</v>
      </c>
      <c r="T833" s="2"/>
      <c r="U833" s="10">
        <f t="shared" si="77"/>
        <v>1867.8216776884326</v>
      </c>
      <c r="V833" s="10">
        <f t="shared" si="81"/>
        <v>1884.6320727876282</v>
      </c>
      <c r="W833" s="10">
        <f t="shared" si="81"/>
        <v>1901.5937614427166</v>
      </c>
      <c r="X833" s="10">
        <f t="shared" si="81"/>
        <v>1918.708105295701</v>
      </c>
      <c r="Y833" s="10">
        <f t="shared" si="81"/>
        <v>1935.9764782433622</v>
      </c>
    </row>
    <row r="834" spans="1:25" s="5" customFormat="1" x14ac:dyDescent="0.2">
      <c r="A834" s="2"/>
      <c r="B834" s="30">
        <f>'3) Input geactiveerde inflatie'!B821</f>
        <v>809</v>
      </c>
      <c r="C834" s="30">
        <f>'3) Input geactiveerde inflatie'!D821</f>
        <v>119062.85245051037</v>
      </c>
      <c r="D834" s="10">
        <f t="shared" si="78"/>
        <v>59531.426225255185</v>
      </c>
      <c r="E834" s="40">
        <f>'3) Input geactiveerde inflatie'!E821</f>
        <v>39.5</v>
      </c>
      <c r="F834" s="52">
        <f>'3) Input geactiveerde inflatie'!F821</f>
        <v>2061</v>
      </c>
      <c r="G834" s="2"/>
      <c r="H834" s="54"/>
      <c r="I834" s="10">
        <f>IF(AND($F834&gt;I$10,$E834&gt;0),$D834/$E834,IF(I$10=$F834,$D834-SUM($G834:G834),0))</f>
        <v>1507.1247145634225</v>
      </c>
      <c r="J834" s="10">
        <f>IF(AND($F834&gt;J$10,$E834&gt;0),$D834/$E834,IF(J$10=$F834,$D834-SUM($G834:I834),0))</f>
        <v>1507.1247145634225</v>
      </c>
      <c r="K834" s="10">
        <f>IF(AND($F834&gt;K$10,$E834&gt;0),$D834/$E834,IF(K$10=$F834,$D834-SUM($G834:J834),0))</f>
        <v>1507.1247145634225</v>
      </c>
      <c r="L834" s="10">
        <f>IF(AND($F834&gt;L$10,$E834&gt;0),$D834/$E834,IF(L$10=$F834,$D834-SUM($G834:K834),0))</f>
        <v>1507.1247145634225</v>
      </c>
      <c r="M834" s="10">
        <f>IF(AND($F834&gt;M$10,$E834&gt;0),$D834/$E834,IF(M$10=$F834,$D834-SUM($G834:L834),0))</f>
        <v>1507.1247145634225</v>
      </c>
      <c r="N834" s="2"/>
      <c r="O834" s="10">
        <f>I834*PRODUCT($O$17:O$17)</f>
        <v>1520.6888369944932</v>
      </c>
      <c r="P834" s="10">
        <f>J834*PRODUCT($O$17:P$17)</f>
        <v>1534.3750365274434</v>
      </c>
      <c r="Q834" s="10">
        <f>K834*PRODUCT($O$17:Q$17)</f>
        <v>1548.1844118561901</v>
      </c>
      <c r="R834" s="10">
        <f>L834*PRODUCT($O$17:R$17)</f>
        <v>1562.1180715628955</v>
      </c>
      <c r="S834" s="10">
        <f>M834*PRODUCT($O$17:S$17)</f>
        <v>1576.1771342069615</v>
      </c>
      <c r="T834" s="2"/>
      <c r="U834" s="10">
        <f t="shared" si="77"/>
        <v>58546.520224287982</v>
      </c>
      <c r="V834" s="10">
        <f t="shared" si="81"/>
        <v>57539.063869779122</v>
      </c>
      <c r="W834" s="10">
        <f t="shared" si="81"/>
        <v>56508.731032750933</v>
      </c>
      <c r="X834" s="10">
        <f t="shared" si="81"/>
        <v>55455.191540482789</v>
      </c>
      <c r="Y834" s="10">
        <f t="shared" si="81"/>
        <v>54378.111130140169</v>
      </c>
    </row>
    <row r="835" spans="1:25" s="5" customFormat="1" x14ac:dyDescent="0.2">
      <c r="A835" s="2"/>
      <c r="B835" s="30">
        <f>'3) Input geactiveerde inflatie'!B822</f>
        <v>810</v>
      </c>
      <c r="C835" s="30">
        <f>'3) Input geactiveerde inflatie'!D822</f>
        <v>49270.626493930002</v>
      </c>
      <c r="D835" s="10">
        <f t="shared" si="78"/>
        <v>24635.313246965001</v>
      </c>
      <c r="E835" s="40">
        <f>'3) Input geactiveerde inflatie'!E822</f>
        <v>29.5</v>
      </c>
      <c r="F835" s="52">
        <f>'3) Input geactiveerde inflatie'!F822</f>
        <v>2051</v>
      </c>
      <c r="G835" s="2"/>
      <c r="H835" s="54"/>
      <c r="I835" s="10">
        <f>IF(AND($F835&gt;I$10,$E835&gt;0),$D835/$E835,IF(I$10=$F835,$D835-SUM($G835:G835),0))</f>
        <v>835.09536430389835</v>
      </c>
      <c r="J835" s="10">
        <f>IF(AND($F835&gt;J$10,$E835&gt;0),$D835/$E835,IF(J$10=$F835,$D835-SUM($G835:I835),0))</f>
        <v>835.09536430389835</v>
      </c>
      <c r="K835" s="10">
        <f>IF(AND($F835&gt;K$10,$E835&gt;0),$D835/$E835,IF(K$10=$F835,$D835-SUM($G835:J835),0))</f>
        <v>835.09536430389835</v>
      </c>
      <c r="L835" s="10">
        <f>IF(AND($F835&gt;L$10,$E835&gt;0),$D835/$E835,IF(L$10=$F835,$D835-SUM($G835:K835),0))</f>
        <v>835.09536430389835</v>
      </c>
      <c r="M835" s="10">
        <f>IF(AND($F835&gt;M$10,$E835&gt;0),$D835/$E835,IF(M$10=$F835,$D835-SUM($G835:L835),0))</f>
        <v>835.09536430389835</v>
      </c>
      <c r="N835" s="2"/>
      <c r="O835" s="10">
        <f>I835*PRODUCT($O$17:O$17)</f>
        <v>842.61122258263333</v>
      </c>
      <c r="P835" s="10">
        <f>J835*PRODUCT($O$17:P$17)</f>
        <v>850.194723585877</v>
      </c>
      <c r="Q835" s="10">
        <f>K835*PRODUCT($O$17:Q$17)</f>
        <v>857.84647609814965</v>
      </c>
      <c r="R835" s="10">
        <f>L835*PRODUCT($O$17:R$17)</f>
        <v>865.5670943830329</v>
      </c>
      <c r="S835" s="10">
        <f>M835*PRODUCT($O$17:S$17)</f>
        <v>873.35719823248019</v>
      </c>
      <c r="T835" s="2"/>
      <c r="U835" s="10">
        <f t="shared" si="77"/>
        <v>24014.41984360505</v>
      </c>
      <c r="V835" s="10">
        <f t="shared" si="81"/>
        <v>23380.354898611615</v>
      </c>
      <c r="W835" s="10">
        <f t="shared" si="81"/>
        <v>22732.931616600967</v>
      </c>
      <c r="X835" s="10">
        <f t="shared" si="81"/>
        <v>22071.960906767341</v>
      </c>
      <c r="Y835" s="10">
        <f t="shared" si="81"/>
        <v>21397.251356695764</v>
      </c>
    </row>
    <row r="836" spans="1:25" s="5" customFormat="1" x14ac:dyDescent="0.2">
      <c r="A836" s="2"/>
      <c r="B836" s="30">
        <f>'3) Input geactiveerde inflatie'!B823</f>
        <v>811</v>
      </c>
      <c r="C836" s="30">
        <f>'3) Input geactiveerde inflatie'!D823</f>
        <v>6.3664629124104977E-12</v>
      </c>
      <c r="D836" s="10">
        <f t="shared" si="78"/>
        <v>3.1832314562052488E-12</v>
      </c>
      <c r="E836" s="40">
        <f>'3) Input geactiveerde inflatie'!E823</f>
        <v>0</v>
      </c>
      <c r="F836" s="52">
        <f>'3) Input geactiveerde inflatie'!F823</f>
        <v>2021</v>
      </c>
      <c r="G836" s="2"/>
      <c r="H836" s="54"/>
      <c r="I836" s="10">
        <f>IF(AND($F836&gt;I$10,$E836&gt;0),$D836/$E836,IF(I$10=$F836,$D836-SUM($G836:G836),0))</f>
        <v>0</v>
      </c>
      <c r="J836" s="10">
        <f>IF(AND($F836&gt;J$10,$E836&gt;0),$D836/$E836,IF(J$10=$F836,$D836-SUM($G836:I836),0))</f>
        <v>0</v>
      </c>
      <c r="K836" s="10">
        <f>IF(AND($F836&gt;K$10,$E836&gt;0),$D836/$E836,IF(K$10=$F836,$D836-SUM($G836:J836),0))</f>
        <v>0</v>
      </c>
      <c r="L836" s="10">
        <f>IF(AND($F836&gt;L$10,$E836&gt;0),$D836/$E836,IF(L$10=$F836,$D836-SUM($G836:K836),0))</f>
        <v>0</v>
      </c>
      <c r="M836" s="10">
        <f>IF(AND($F836&gt;M$10,$E836&gt;0),$D836/$E836,IF(M$10=$F836,$D836-SUM($G836:L836),0))</f>
        <v>0</v>
      </c>
      <c r="N836" s="2"/>
      <c r="O836" s="10">
        <f>I836*PRODUCT($O$17:O$17)</f>
        <v>0</v>
      </c>
      <c r="P836" s="10">
        <f>J836*PRODUCT($O$17:P$17)</f>
        <v>0</v>
      </c>
      <c r="Q836" s="10">
        <f>K836*PRODUCT($O$17:Q$17)</f>
        <v>0</v>
      </c>
      <c r="R836" s="10">
        <f>L836*PRODUCT($O$17:R$17)</f>
        <v>0</v>
      </c>
      <c r="S836" s="10">
        <f>M836*PRODUCT($O$17:S$17)</f>
        <v>0</v>
      </c>
      <c r="T836" s="2"/>
      <c r="U836" s="10">
        <f t="shared" si="77"/>
        <v>3.2118805393110955E-12</v>
      </c>
      <c r="V836" s="10">
        <f t="shared" si="81"/>
        <v>3.240787464164895E-12</v>
      </c>
      <c r="W836" s="10">
        <f t="shared" si="81"/>
        <v>3.2699545513423788E-12</v>
      </c>
      <c r="X836" s="10">
        <f t="shared" si="81"/>
        <v>3.2993841423044601E-12</v>
      </c>
      <c r="Y836" s="10">
        <f t="shared" si="81"/>
        <v>3.3290785995851998E-12</v>
      </c>
    </row>
    <row r="837" spans="1:25" s="5" customFormat="1" x14ac:dyDescent="0.2">
      <c r="A837" s="2"/>
      <c r="B837" s="30">
        <f>'3) Input geactiveerde inflatie'!B824</f>
        <v>812</v>
      </c>
      <c r="C837" s="30">
        <f>'3) Input geactiveerde inflatie'!D824</f>
        <v>5.4531581451598876E-14</v>
      </c>
      <c r="D837" s="10">
        <f t="shared" si="78"/>
        <v>2.7265790725799438E-14</v>
      </c>
      <c r="E837" s="40">
        <f>'3) Input geactiveerde inflatie'!E824</f>
        <v>0</v>
      </c>
      <c r="F837" s="52">
        <f>'3) Input geactiveerde inflatie'!F824</f>
        <v>2016</v>
      </c>
      <c r="G837" s="2"/>
      <c r="H837" s="54"/>
      <c r="I837" s="10">
        <f>IF(AND($F837&gt;I$10,$E837&gt;0),$D837/$E837,IF(I$10=$F837,$D837-SUM($G837:G837),0))</f>
        <v>0</v>
      </c>
      <c r="J837" s="10">
        <f>IF(AND($F837&gt;J$10,$E837&gt;0),$D837/$E837,IF(J$10=$F837,$D837-SUM($G837:I837),0))</f>
        <v>0</v>
      </c>
      <c r="K837" s="10">
        <f>IF(AND($F837&gt;K$10,$E837&gt;0),$D837/$E837,IF(K$10=$F837,$D837-SUM($G837:J837),0))</f>
        <v>0</v>
      </c>
      <c r="L837" s="10">
        <f>IF(AND($F837&gt;L$10,$E837&gt;0),$D837/$E837,IF(L$10=$F837,$D837-SUM($G837:K837),0))</f>
        <v>0</v>
      </c>
      <c r="M837" s="10">
        <f>IF(AND($F837&gt;M$10,$E837&gt;0),$D837/$E837,IF(M$10=$F837,$D837-SUM($G837:L837),0))</f>
        <v>0</v>
      </c>
      <c r="N837" s="2"/>
      <c r="O837" s="10">
        <f>I837*PRODUCT($O$17:O$17)</f>
        <v>0</v>
      </c>
      <c r="P837" s="10">
        <f>J837*PRODUCT($O$17:P$17)</f>
        <v>0</v>
      </c>
      <c r="Q837" s="10">
        <f>K837*PRODUCT($O$17:Q$17)</f>
        <v>0</v>
      </c>
      <c r="R837" s="10">
        <f>L837*PRODUCT($O$17:R$17)</f>
        <v>0</v>
      </c>
      <c r="S837" s="10">
        <f>M837*PRODUCT($O$17:S$17)</f>
        <v>0</v>
      </c>
      <c r="T837" s="2"/>
      <c r="U837" s="10">
        <f t="shared" si="77"/>
        <v>2.7511182842331629E-14</v>
      </c>
      <c r="V837" s="10">
        <f t="shared" si="81"/>
        <v>2.7758783487912611E-14</v>
      </c>
      <c r="W837" s="10">
        <f t="shared" si="81"/>
        <v>2.800861253930382E-14</v>
      </c>
      <c r="X837" s="10">
        <f t="shared" si="81"/>
        <v>2.8260690052157552E-14</v>
      </c>
      <c r="Y837" s="10">
        <f t="shared" si="81"/>
        <v>2.8515036262626965E-14</v>
      </c>
    </row>
    <row r="838" spans="1:25" s="5" customFormat="1" x14ac:dyDescent="0.2">
      <c r="A838" s="2"/>
      <c r="B838" s="30">
        <f>'3) Input geactiveerde inflatie'!B825</f>
        <v>813</v>
      </c>
      <c r="C838" s="30">
        <f>'3) Input geactiveerde inflatie'!D825</f>
        <v>4622.7256418893958</v>
      </c>
      <c r="D838" s="10">
        <f t="shared" si="78"/>
        <v>2311.3628209446979</v>
      </c>
      <c r="E838" s="40">
        <f>'3) Input geactiveerde inflatie'!E825</f>
        <v>0</v>
      </c>
      <c r="F838" s="52">
        <f>'3) Input geactiveerde inflatie'!F825</f>
        <v>2011</v>
      </c>
      <c r="G838" s="2"/>
      <c r="H838" s="54"/>
      <c r="I838" s="10">
        <f>IF(AND($F838&gt;I$10,$E838&gt;0),$D838/$E838,IF(I$10=$F838,$D838-SUM($G838:G838),0))</f>
        <v>0</v>
      </c>
      <c r="J838" s="10">
        <f>IF(AND($F838&gt;J$10,$E838&gt;0),$D838/$E838,IF(J$10=$F838,$D838-SUM($G838:I838),0))</f>
        <v>0</v>
      </c>
      <c r="K838" s="10">
        <f>IF(AND($F838&gt;K$10,$E838&gt;0),$D838/$E838,IF(K$10=$F838,$D838-SUM($G838:J838),0))</f>
        <v>0</v>
      </c>
      <c r="L838" s="10">
        <f>IF(AND($F838&gt;L$10,$E838&gt;0),$D838/$E838,IF(L$10=$F838,$D838-SUM($G838:K838),0))</f>
        <v>0</v>
      </c>
      <c r="M838" s="10">
        <f>IF(AND($F838&gt;M$10,$E838&gt;0),$D838/$E838,IF(M$10=$F838,$D838-SUM($G838:L838),0))</f>
        <v>0</v>
      </c>
      <c r="N838" s="2"/>
      <c r="O838" s="10">
        <f>I838*PRODUCT($O$17:O$17)</f>
        <v>0</v>
      </c>
      <c r="P838" s="10">
        <f>J838*PRODUCT($O$17:P$17)</f>
        <v>0</v>
      </c>
      <c r="Q838" s="10">
        <f>K838*PRODUCT($O$17:Q$17)</f>
        <v>0</v>
      </c>
      <c r="R838" s="10">
        <f>L838*PRODUCT($O$17:R$17)</f>
        <v>0</v>
      </c>
      <c r="S838" s="10">
        <f>M838*PRODUCT($O$17:S$17)</f>
        <v>0</v>
      </c>
      <c r="T838" s="2"/>
      <c r="U838" s="10">
        <f t="shared" si="77"/>
        <v>2332.1650863331997</v>
      </c>
      <c r="V838" s="10">
        <f t="shared" si="81"/>
        <v>2353.1545721101984</v>
      </c>
      <c r="W838" s="10">
        <f t="shared" si="81"/>
        <v>2374.3329632591899</v>
      </c>
      <c r="X838" s="10">
        <f t="shared" si="81"/>
        <v>2395.7019599285222</v>
      </c>
      <c r="Y838" s="10">
        <f t="shared" si="81"/>
        <v>2417.2632775678785</v>
      </c>
    </row>
    <row r="839" spans="1:25" s="5" customFormat="1" x14ac:dyDescent="0.2">
      <c r="A839" s="2"/>
      <c r="B839" s="30">
        <f>'3) Input geactiveerde inflatie'!B826</f>
        <v>814</v>
      </c>
      <c r="C839" s="30">
        <f>'3) Input geactiveerde inflatie'!D826</f>
        <v>140100.97029783565</v>
      </c>
      <c r="D839" s="10">
        <f t="shared" si="78"/>
        <v>70050.485148917825</v>
      </c>
      <c r="E839" s="40">
        <f>'3) Input geactiveerde inflatie'!E826</f>
        <v>40.5</v>
      </c>
      <c r="F839" s="52">
        <f>'3) Input geactiveerde inflatie'!F826</f>
        <v>2062</v>
      </c>
      <c r="G839" s="2"/>
      <c r="H839" s="54"/>
      <c r="I839" s="10">
        <f>IF(AND($F839&gt;I$10,$E839&gt;0),$D839/$E839,IF(I$10=$F839,$D839-SUM($G839:G839),0))</f>
        <v>1729.6416086152549</v>
      </c>
      <c r="J839" s="10">
        <f>IF(AND($F839&gt;J$10,$E839&gt;0),$D839/$E839,IF(J$10=$F839,$D839-SUM($G839:I839),0))</f>
        <v>1729.6416086152549</v>
      </c>
      <c r="K839" s="10">
        <f>IF(AND($F839&gt;K$10,$E839&gt;0),$D839/$E839,IF(K$10=$F839,$D839-SUM($G839:J839),0))</f>
        <v>1729.6416086152549</v>
      </c>
      <c r="L839" s="10">
        <f>IF(AND($F839&gt;L$10,$E839&gt;0),$D839/$E839,IF(L$10=$F839,$D839-SUM($G839:K839),0))</f>
        <v>1729.6416086152549</v>
      </c>
      <c r="M839" s="10">
        <f>IF(AND($F839&gt;M$10,$E839&gt;0),$D839/$E839,IF(M$10=$F839,$D839-SUM($G839:L839),0))</f>
        <v>1729.6416086152549</v>
      </c>
      <c r="N839" s="2"/>
      <c r="O839" s="10">
        <f>I839*PRODUCT($O$17:O$17)</f>
        <v>1745.208383092792</v>
      </c>
      <c r="P839" s="10">
        <f>J839*PRODUCT($O$17:P$17)</f>
        <v>1760.9152585406268</v>
      </c>
      <c r="Q839" s="10">
        <f>K839*PRODUCT($O$17:Q$17)</f>
        <v>1776.7634958674923</v>
      </c>
      <c r="R839" s="10">
        <f>L839*PRODUCT($O$17:R$17)</f>
        <v>1792.7543673302994</v>
      </c>
      <c r="S839" s="10">
        <f>M839*PRODUCT($O$17:S$17)</f>
        <v>1808.889156636272</v>
      </c>
      <c r="T839" s="2"/>
      <c r="U839" s="10">
        <f t="shared" si="77"/>
        <v>68935.731132165296</v>
      </c>
      <c r="V839" s="10">
        <f t="shared" si="81"/>
        <v>67795.237453814145</v>
      </c>
      <c r="W839" s="10">
        <f t="shared" si="81"/>
        <v>66628.631095030971</v>
      </c>
      <c r="X839" s="10">
        <f t="shared" si="81"/>
        <v>65435.534407555941</v>
      </c>
      <c r="Y839" s="10">
        <f t="shared" si="81"/>
        <v>64215.565060587658</v>
      </c>
    </row>
    <row r="840" spans="1:25" s="5" customFormat="1" x14ac:dyDescent="0.2">
      <c r="A840" s="2"/>
      <c r="B840" s="30">
        <f>'3) Input geactiveerde inflatie'!B827</f>
        <v>815</v>
      </c>
      <c r="C840" s="30">
        <f>'3) Input geactiveerde inflatie'!D827</f>
        <v>21343.246371798334</v>
      </c>
      <c r="D840" s="10">
        <f t="shared" si="78"/>
        <v>10671.623185899167</v>
      </c>
      <c r="E840" s="40">
        <f>'3) Input geactiveerde inflatie'!E827</f>
        <v>30.5</v>
      </c>
      <c r="F840" s="52">
        <f>'3) Input geactiveerde inflatie'!F827</f>
        <v>2052</v>
      </c>
      <c r="G840" s="2"/>
      <c r="H840" s="54"/>
      <c r="I840" s="10">
        <f>IF(AND($F840&gt;I$10,$E840&gt;0),$D840/$E840,IF(I$10=$F840,$D840-SUM($G840:G840),0))</f>
        <v>349.88928478357923</v>
      </c>
      <c r="J840" s="10">
        <f>IF(AND($F840&gt;J$10,$E840&gt;0),$D840/$E840,IF(J$10=$F840,$D840-SUM($G840:I840),0))</f>
        <v>349.88928478357923</v>
      </c>
      <c r="K840" s="10">
        <f>IF(AND($F840&gt;K$10,$E840&gt;0),$D840/$E840,IF(K$10=$F840,$D840-SUM($G840:J840),0))</f>
        <v>349.88928478357923</v>
      </c>
      <c r="L840" s="10">
        <f>IF(AND($F840&gt;L$10,$E840&gt;0),$D840/$E840,IF(L$10=$F840,$D840-SUM($G840:K840),0))</f>
        <v>349.88928478357923</v>
      </c>
      <c r="M840" s="10">
        <f>IF(AND($F840&gt;M$10,$E840&gt;0),$D840/$E840,IF(M$10=$F840,$D840-SUM($G840:L840),0))</f>
        <v>349.88928478357923</v>
      </c>
      <c r="N840" s="2"/>
      <c r="O840" s="10">
        <f>I840*PRODUCT($O$17:O$17)</f>
        <v>353.03828834663142</v>
      </c>
      <c r="P840" s="10">
        <f>J840*PRODUCT($O$17:P$17)</f>
        <v>356.21563294175104</v>
      </c>
      <c r="Q840" s="10">
        <f>K840*PRODUCT($O$17:Q$17)</f>
        <v>359.42157363822673</v>
      </c>
      <c r="R840" s="10">
        <f>L840*PRODUCT($O$17:R$17)</f>
        <v>362.65636780097071</v>
      </c>
      <c r="S840" s="10">
        <f>M840*PRODUCT($O$17:S$17)</f>
        <v>365.92027511117942</v>
      </c>
      <c r="T840" s="2"/>
      <c r="U840" s="10">
        <f t="shared" si="77"/>
        <v>10414.629506225627</v>
      </c>
      <c r="V840" s="10">
        <f t="shared" si="81"/>
        <v>10152.145538839906</v>
      </c>
      <c r="W840" s="10">
        <f t="shared" si="81"/>
        <v>9884.0932750512384</v>
      </c>
      <c r="X840" s="10">
        <f t="shared" si="81"/>
        <v>9610.3937467257274</v>
      </c>
      <c r="Y840" s="10">
        <f t="shared" si="81"/>
        <v>9330.9670153350799</v>
      </c>
    </row>
    <row r="841" spans="1:25" s="5" customFormat="1" x14ac:dyDescent="0.2">
      <c r="A841" s="2"/>
      <c r="B841" s="30">
        <f>'3) Input geactiveerde inflatie'!B828</f>
        <v>816</v>
      </c>
      <c r="C841" s="30">
        <f>'3) Input geactiveerde inflatie'!D828</f>
        <v>164.13722451945659</v>
      </c>
      <c r="D841" s="10">
        <f t="shared" si="78"/>
        <v>82.068612259728297</v>
      </c>
      <c r="E841" s="40">
        <f>'3) Input geactiveerde inflatie'!E828</f>
        <v>20.5</v>
      </c>
      <c r="F841" s="52">
        <f>'3) Input geactiveerde inflatie'!F828</f>
        <v>2042</v>
      </c>
      <c r="G841" s="2"/>
      <c r="H841" s="54"/>
      <c r="I841" s="10">
        <f>IF(AND($F841&gt;I$10,$E841&gt;0),$D841/$E841,IF(I$10=$F841,$D841-SUM($G841:G841),0))</f>
        <v>4.0033469394989414</v>
      </c>
      <c r="J841" s="10">
        <f>IF(AND($F841&gt;J$10,$E841&gt;0),$D841/$E841,IF(J$10=$F841,$D841-SUM($G841:I841),0))</f>
        <v>4.0033469394989414</v>
      </c>
      <c r="K841" s="10">
        <f>IF(AND($F841&gt;K$10,$E841&gt;0),$D841/$E841,IF(K$10=$F841,$D841-SUM($G841:J841),0))</f>
        <v>4.0033469394989414</v>
      </c>
      <c r="L841" s="10">
        <f>IF(AND($F841&gt;L$10,$E841&gt;0),$D841/$E841,IF(L$10=$F841,$D841-SUM($G841:K841),0))</f>
        <v>4.0033469394989414</v>
      </c>
      <c r="M841" s="10">
        <f>IF(AND($F841&gt;M$10,$E841&gt;0),$D841/$E841,IF(M$10=$F841,$D841-SUM($G841:L841),0))</f>
        <v>4.0033469394989414</v>
      </c>
      <c r="N841" s="2"/>
      <c r="O841" s="10">
        <f>I841*PRODUCT($O$17:O$17)</f>
        <v>4.0393770619544318</v>
      </c>
      <c r="P841" s="10">
        <f>J841*PRODUCT($O$17:P$17)</f>
        <v>4.0757314555120212</v>
      </c>
      <c r="Q841" s="10">
        <f>K841*PRODUCT($O$17:Q$17)</f>
        <v>4.1124130386116287</v>
      </c>
      <c r="R841" s="10">
        <f>L841*PRODUCT($O$17:R$17)</f>
        <v>4.1494247559591324</v>
      </c>
      <c r="S841" s="10">
        <f>M841*PRODUCT($O$17:S$17)</f>
        <v>4.1867695787627639</v>
      </c>
      <c r="T841" s="2"/>
      <c r="U841" s="10">
        <f t="shared" si="77"/>
        <v>78.76785270811142</v>
      </c>
      <c r="V841" s="10">
        <f t="shared" si="81"/>
        <v>75.401031926972394</v>
      </c>
      <c r="W841" s="10">
        <f t="shared" si="81"/>
        <v>71.967228175703497</v>
      </c>
      <c r="X841" s="10">
        <f t="shared" si="81"/>
        <v>68.465508473325684</v>
      </c>
      <c r="Y841" s="10">
        <f t="shared" si="81"/>
        <v>64.894928470822848</v>
      </c>
    </row>
    <row r="842" spans="1:25" s="5" customFormat="1" x14ac:dyDescent="0.2">
      <c r="A842" s="2"/>
      <c r="B842" s="30">
        <f>'3) Input geactiveerde inflatie'!B829</f>
        <v>817</v>
      </c>
      <c r="C842" s="30">
        <f>'3) Input geactiveerde inflatie'!D829</f>
        <v>669.67522569882931</v>
      </c>
      <c r="D842" s="10">
        <f t="shared" si="78"/>
        <v>334.83761284941465</v>
      </c>
      <c r="E842" s="40">
        <f>'3) Input geactiveerde inflatie'!E829</f>
        <v>0.5</v>
      </c>
      <c r="F842" s="52">
        <f>'3) Input geactiveerde inflatie'!F829</f>
        <v>2022</v>
      </c>
      <c r="G842" s="2"/>
      <c r="H842" s="54"/>
      <c r="I842" s="10">
        <f>IF(AND($F842&gt;I$10,$E842&gt;0),$D842/$E842,IF(I$10=$F842,$D842-SUM($G842:G842),0))</f>
        <v>334.83761284941465</v>
      </c>
      <c r="J842" s="10">
        <f>IF(AND($F842&gt;J$10,$E842&gt;0),$D842/$E842,IF(J$10=$F842,$D842-SUM($G842:I842),0))</f>
        <v>0</v>
      </c>
      <c r="K842" s="10">
        <f>IF(AND($F842&gt;K$10,$E842&gt;0),$D842/$E842,IF(K$10=$F842,$D842-SUM($G842:J842),0))</f>
        <v>0</v>
      </c>
      <c r="L842" s="10">
        <f>IF(AND($F842&gt;L$10,$E842&gt;0),$D842/$E842,IF(L$10=$F842,$D842-SUM($G842:K842),0))</f>
        <v>0</v>
      </c>
      <c r="M842" s="10">
        <f>IF(AND($F842&gt;M$10,$E842&gt;0),$D842/$E842,IF(M$10=$F842,$D842-SUM($G842:L842),0))</f>
        <v>0</v>
      </c>
      <c r="N842" s="2"/>
      <c r="O842" s="10">
        <f>I842*PRODUCT($O$17:O$17)</f>
        <v>337.85115136505937</v>
      </c>
      <c r="P842" s="10">
        <f>J842*PRODUCT($O$17:P$17)</f>
        <v>0</v>
      </c>
      <c r="Q842" s="10">
        <f>K842*PRODUCT($O$17:Q$17)</f>
        <v>0</v>
      </c>
      <c r="R842" s="10">
        <f>L842*PRODUCT($O$17:R$17)</f>
        <v>0</v>
      </c>
      <c r="S842" s="10">
        <f>M842*PRODUCT($O$17:S$17)</f>
        <v>0</v>
      </c>
      <c r="T842" s="2"/>
      <c r="U842" s="10">
        <f t="shared" si="77"/>
        <v>0</v>
      </c>
      <c r="V842" s="10">
        <f t="shared" si="81"/>
        <v>0</v>
      </c>
      <c r="W842" s="10">
        <f t="shared" si="81"/>
        <v>0</v>
      </c>
      <c r="X842" s="10">
        <f t="shared" si="81"/>
        <v>0</v>
      </c>
      <c r="Y842" s="10">
        <f t="shared" si="81"/>
        <v>0</v>
      </c>
    </row>
    <row r="843" spans="1:25" s="5" customFormat="1" x14ac:dyDescent="0.2">
      <c r="A843" s="2"/>
      <c r="B843" s="30">
        <f>'3) Input geactiveerde inflatie'!B830</f>
        <v>818</v>
      </c>
      <c r="C843" s="30">
        <f>'3) Input geactiveerde inflatie'!D830</f>
        <v>-1.5128041437477806E-11</v>
      </c>
      <c r="D843" s="10">
        <f t="shared" si="78"/>
        <v>-7.5640207187389031E-12</v>
      </c>
      <c r="E843" s="40">
        <f>'3) Input geactiveerde inflatie'!E830</f>
        <v>0</v>
      </c>
      <c r="F843" s="52">
        <f>'3) Input geactiveerde inflatie'!F830</f>
        <v>2017</v>
      </c>
      <c r="G843" s="2"/>
      <c r="H843" s="54"/>
      <c r="I843" s="10">
        <f>IF(AND($F843&gt;I$10,$E843&gt;0),$D843/$E843,IF(I$10=$F843,$D843-SUM($G843:G843),0))</f>
        <v>0</v>
      </c>
      <c r="J843" s="10">
        <f>IF(AND($F843&gt;J$10,$E843&gt;0),$D843/$E843,IF(J$10=$F843,$D843-SUM($G843:I843),0))</f>
        <v>0</v>
      </c>
      <c r="K843" s="10">
        <f>IF(AND($F843&gt;K$10,$E843&gt;0),$D843/$E843,IF(K$10=$F843,$D843-SUM($G843:J843),0))</f>
        <v>0</v>
      </c>
      <c r="L843" s="10">
        <f>IF(AND($F843&gt;L$10,$E843&gt;0),$D843/$E843,IF(L$10=$F843,$D843-SUM($G843:K843),0))</f>
        <v>0</v>
      </c>
      <c r="M843" s="10">
        <f>IF(AND($F843&gt;M$10,$E843&gt;0),$D843/$E843,IF(M$10=$F843,$D843-SUM($G843:L843),0))</f>
        <v>0</v>
      </c>
      <c r="N843" s="2"/>
      <c r="O843" s="10">
        <f>I843*PRODUCT($O$17:O$17)</f>
        <v>0</v>
      </c>
      <c r="P843" s="10">
        <f>J843*PRODUCT($O$17:P$17)</f>
        <v>0</v>
      </c>
      <c r="Q843" s="10">
        <f>K843*PRODUCT($O$17:Q$17)</f>
        <v>0</v>
      </c>
      <c r="R843" s="10">
        <f>L843*PRODUCT($O$17:R$17)</f>
        <v>0</v>
      </c>
      <c r="S843" s="10">
        <f>M843*PRODUCT($O$17:S$17)</f>
        <v>0</v>
      </c>
      <c r="T843" s="2"/>
      <c r="U843" s="10">
        <f t="shared" si="77"/>
        <v>-7.6320969052075519E-12</v>
      </c>
      <c r="V843" s="10">
        <f t="shared" ref="V843:Y858" si="82">U843*P$17-P843</f>
        <v>-7.7007857773544197E-12</v>
      </c>
      <c r="W843" s="10">
        <f t="shared" si="82"/>
        <v>-7.770092849350608E-12</v>
      </c>
      <c r="X843" s="10">
        <f t="shared" si="82"/>
        <v>-7.8400236849947624E-12</v>
      </c>
      <c r="Y843" s="10">
        <f t="shared" si="82"/>
        <v>-7.9105838981597148E-12</v>
      </c>
    </row>
    <row r="844" spans="1:25" s="5" customFormat="1" x14ac:dyDescent="0.2">
      <c r="A844" s="2"/>
      <c r="B844" s="30">
        <f>'3) Input geactiveerde inflatie'!B831</f>
        <v>819</v>
      </c>
      <c r="C844" s="30">
        <f>'3) Input geactiveerde inflatie'!D831</f>
        <v>2316.2639604393444</v>
      </c>
      <c r="D844" s="10">
        <f t="shared" si="78"/>
        <v>1158.1319802196722</v>
      </c>
      <c r="E844" s="40">
        <f>'3) Input geactiveerde inflatie'!E831</f>
        <v>0</v>
      </c>
      <c r="F844" s="52">
        <f>'3) Input geactiveerde inflatie'!F831</f>
        <v>2012</v>
      </c>
      <c r="G844" s="2"/>
      <c r="H844" s="54"/>
      <c r="I844" s="10">
        <f>IF(AND($F844&gt;I$10,$E844&gt;0),$D844/$E844,IF(I$10=$F844,$D844-SUM($G844:G844),0))</f>
        <v>0</v>
      </c>
      <c r="J844" s="10">
        <f>IF(AND($F844&gt;J$10,$E844&gt;0),$D844/$E844,IF(J$10=$F844,$D844-SUM($G844:I844),0))</f>
        <v>0</v>
      </c>
      <c r="K844" s="10">
        <f>IF(AND($F844&gt;K$10,$E844&gt;0),$D844/$E844,IF(K$10=$F844,$D844-SUM($G844:J844),0))</f>
        <v>0</v>
      </c>
      <c r="L844" s="10">
        <f>IF(AND($F844&gt;L$10,$E844&gt;0),$D844/$E844,IF(L$10=$F844,$D844-SUM($G844:K844),0))</f>
        <v>0</v>
      </c>
      <c r="M844" s="10">
        <f>IF(AND($F844&gt;M$10,$E844&gt;0),$D844/$E844,IF(M$10=$F844,$D844-SUM($G844:L844),0))</f>
        <v>0</v>
      </c>
      <c r="N844" s="2"/>
      <c r="O844" s="10">
        <f>I844*PRODUCT($O$17:O$17)</f>
        <v>0</v>
      </c>
      <c r="P844" s="10">
        <f>J844*PRODUCT($O$17:P$17)</f>
        <v>0</v>
      </c>
      <c r="Q844" s="10">
        <f>K844*PRODUCT($O$17:Q$17)</f>
        <v>0</v>
      </c>
      <c r="R844" s="10">
        <f>L844*PRODUCT($O$17:R$17)</f>
        <v>0</v>
      </c>
      <c r="S844" s="10">
        <f>M844*PRODUCT($O$17:S$17)</f>
        <v>0</v>
      </c>
      <c r="T844" s="2"/>
      <c r="U844" s="10">
        <f t="shared" si="77"/>
        <v>1168.555168041649</v>
      </c>
      <c r="V844" s="10">
        <f t="shared" si="82"/>
        <v>1179.0721645540239</v>
      </c>
      <c r="W844" s="10">
        <f t="shared" si="82"/>
        <v>1189.6838140350098</v>
      </c>
      <c r="X844" s="10">
        <f t="shared" si="82"/>
        <v>1200.3909683613249</v>
      </c>
      <c r="Y844" s="10">
        <f t="shared" si="82"/>
        <v>1211.1944870765767</v>
      </c>
    </row>
    <row r="845" spans="1:25" s="5" customFormat="1" x14ac:dyDescent="0.2">
      <c r="A845" s="2"/>
      <c r="B845" s="30">
        <f>'3) Input geactiveerde inflatie'!B832</f>
        <v>820</v>
      </c>
      <c r="C845" s="30">
        <f>'3) Input geactiveerde inflatie'!D832</f>
        <v>77858.788265405106</v>
      </c>
      <c r="D845" s="10">
        <f t="shared" si="78"/>
        <v>38929.394132702553</v>
      </c>
      <c r="E845" s="40">
        <f>'3) Input geactiveerde inflatie'!E832</f>
        <v>41.5</v>
      </c>
      <c r="F845" s="52">
        <f>'3) Input geactiveerde inflatie'!F832</f>
        <v>2063</v>
      </c>
      <c r="G845" s="2"/>
      <c r="H845" s="54"/>
      <c r="I845" s="10">
        <f>IF(AND($F845&gt;I$10,$E845&gt;0),$D845/$E845,IF(I$10=$F845,$D845-SUM($G845:G845),0))</f>
        <v>938.05768994463983</v>
      </c>
      <c r="J845" s="10">
        <f>IF(AND($F845&gt;J$10,$E845&gt;0),$D845/$E845,IF(J$10=$F845,$D845-SUM($G845:I845),0))</f>
        <v>938.05768994463983</v>
      </c>
      <c r="K845" s="10">
        <f>IF(AND($F845&gt;K$10,$E845&gt;0),$D845/$E845,IF(K$10=$F845,$D845-SUM($G845:J845),0))</f>
        <v>938.05768994463983</v>
      </c>
      <c r="L845" s="10">
        <f>IF(AND($F845&gt;L$10,$E845&gt;0),$D845/$E845,IF(L$10=$F845,$D845-SUM($G845:K845),0))</f>
        <v>938.05768994463983</v>
      </c>
      <c r="M845" s="10">
        <f>IF(AND($F845&gt;M$10,$E845&gt;0),$D845/$E845,IF(M$10=$F845,$D845-SUM($G845:L845),0))</f>
        <v>938.05768994463983</v>
      </c>
      <c r="N845" s="2"/>
      <c r="O845" s="10">
        <f>I845*PRODUCT($O$17:O$17)</f>
        <v>946.50020915414154</v>
      </c>
      <c r="P845" s="10">
        <f>J845*PRODUCT($O$17:P$17)</f>
        <v>955.01871103652866</v>
      </c>
      <c r="Q845" s="10">
        <f>K845*PRODUCT($O$17:Q$17)</f>
        <v>963.61387943585726</v>
      </c>
      <c r="R845" s="10">
        <f>L845*PRODUCT($O$17:R$17)</f>
        <v>972.28640435077978</v>
      </c>
      <c r="S845" s="10">
        <f>M845*PRODUCT($O$17:S$17)</f>
        <v>981.03698198993675</v>
      </c>
      <c r="T845" s="2"/>
      <c r="U845" s="10">
        <f t="shared" si="77"/>
        <v>38333.25847074273</v>
      </c>
      <c r="V845" s="10">
        <f t="shared" si="82"/>
        <v>37723.239085942878</v>
      </c>
      <c r="W845" s="10">
        <f t="shared" si="82"/>
        <v>37099.134358280506</v>
      </c>
      <c r="X845" s="10">
        <f t="shared" si="82"/>
        <v>36460.740163154245</v>
      </c>
      <c r="Y845" s="10">
        <f t="shared" si="82"/>
        <v>35807.849842632691</v>
      </c>
    </row>
    <row r="846" spans="1:25" s="5" customFormat="1" x14ac:dyDescent="0.2">
      <c r="A846" s="2"/>
      <c r="B846" s="30">
        <f>'3) Input geactiveerde inflatie'!B833</f>
        <v>821</v>
      </c>
      <c r="C846" s="30">
        <f>'3) Input geactiveerde inflatie'!D833</f>
        <v>24253.214745666744</v>
      </c>
      <c r="D846" s="10">
        <f t="shared" si="78"/>
        <v>12126.607372833372</v>
      </c>
      <c r="E846" s="40">
        <f>'3) Input geactiveerde inflatie'!E833</f>
        <v>31.5</v>
      </c>
      <c r="F846" s="52">
        <f>'3) Input geactiveerde inflatie'!F833</f>
        <v>2053</v>
      </c>
      <c r="G846" s="2"/>
      <c r="H846" s="54"/>
      <c r="I846" s="10">
        <f>IF(AND($F846&gt;I$10,$E846&gt;0),$D846/$E846,IF(I$10=$F846,$D846-SUM($G846:G846),0))</f>
        <v>384.97166262963088</v>
      </c>
      <c r="J846" s="10">
        <f>IF(AND($F846&gt;J$10,$E846&gt;0),$D846/$E846,IF(J$10=$F846,$D846-SUM($G846:I846),0))</f>
        <v>384.97166262963088</v>
      </c>
      <c r="K846" s="10">
        <f>IF(AND($F846&gt;K$10,$E846&gt;0),$D846/$E846,IF(K$10=$F846,$D846-SUM($G846:J846),0))</f>
        <v>384.97166262963088</v>
      </c>
      <c r="L846" s="10">
        <f>IF(AND($F846&gt;L$10,$E846&gt;0),$D846/$E846,IF(L$10=$F846,$D846-SUM($G846:K846),0))</f>
        <v>384.97166262963088</v>
      </c>
      <c r="M846" s="10">
        <f>IF(AND($F846&gt;M$10,$E846&gt;0),$D846/$E846,IF(M$10=$F846,$D846-SUM($G846:L846),0))</f>
        <v>384.97166262963088</v>
      </c>
      <c r="N846" s="2"/>
      <c r="O846" s="10">
        <f>I846*PRODUCT($O$17:O$17)</f>
        <v>388.43640759329753</v>
      </c>
      <c r="P846" s="10">
        <f>J846*PRODUCT($O$17:P$17)</f>
        <v>391.93233526163715</v>
      </c>
      <c r="Q846" s="10">
        <f>K846*PRODUCT($O$17:Q$17)</f>
        <v>395.45972627899181</v>
      </c>
      <c r="R846" s="10">
        <f>L846*PRODUCT($O$17:R$17)</f>
        <v>399.0188638155027</v>
      </c>
      <c r="S846" s="10">
        <f>M846*PRODUCT($O$17:S$17)</f>
        <v>402.6100335898422</v>
      </c>
      <c r="T846" s="2"/>
      <c r="U846" s="10">
        <f t="shared" si="77"/>
        <v>11847.310431595573</v>
      </c>
      <c r="V846" s="10">
        <f t="shared" si="82"/>
        <v>11562.003890218295</v>
      </c>
      <c r="W846" s="10">
        <f t="shared" si="82"/>
        <v>11270.602198951266</v>
      </c>
      <c r="X846" s="10">
        <f t="shared" si="82"/>
        <v>10973.018754926323</v>
      </c>
      <c r="Y846" s="10">
        <f t="shared" si="82"/>
        <v>10669.165890130816</v>
      </c>
    </row>
    <row r="847" spans="1:25" s="5" customFormat="1" x14ac:dyDescent="0.2">
      <c r="A847" s="2"/>
      <c r="B847" s="30">
        <f>'3) Input geactiveerde inflatie'!B834</f>
        <v>822</v>
      </c>
      <c r="C847" s="30">
        <f>'3) Input geactiveerde inflatie'!D834</f>
        <v>1052.6095817852001</v>
      </c>
      <c r="D847" s="10">
        <f t="shared" si="78"/>
        <v>526.30479089260007</v>
      </c>
      <c r="E847" s="40">
        <f>'3) Input geactiveerde inflatie'!E834</f>
        <v>1.5</v>
      </c>
      <c r="F847" s="52">
        <f>'3) Input geactiveerde inflatie'!F834</f>
        <v>2023</v>
      </c>
      <c r="G847" s="2"/>
      <c r="H847" s="54"/>
      <c r="I847" s="10">
        <f>IF(AND($F847&gt;I$10,$E847&gt;0),$D847/$E847,IF(I$10=$F847,$D847-SUM($G847:G847),0))</f>
        <v>350.86986059506671</v>
      </c>
      <c r="J847" s="10">
        <f>IF(AND($F847&gt;J$10,$E847&gt;0),$D847/$E847,IF(J$10=$F847,$D847-SUM($G847:I847),0))</f>
        <v>175.43493029753336</v>
      </c>
      <c r="K847" s="10">
        <f>IF(AND($F847&gt;K$10,$E847&gt;0),$D847/$E847,IF(K$10=$F847,$D847-SUM($G847:J847),0))</f>
        <v>0</v>
      </c>
      <c r="L847" s="10">
        <f>IF(AND($F847&gt;L$10,$E847&gt;0),$D847/$E847,IF(L$10=$F847,$D847-SUM($G847:K847),0))</f>
        <v>0</v>
      </c>
      <c r="M847" s="10">
        <f>IF(AND($F847&gt;M$10,$E847&gt;0),$D847/$E847,IF(M$10=$F847,$D847-SUM($G847:L847),0))</f>
        <v>0</v>
      </c>
      <c r="N847" s="2"/>
      <c r="O847" s="10">
        <f>I847*PRODUCT($O$17:O$17)</f>
        <v>354.02768934042228</v>
      </c>
      <c r="P847" s="10">
        <f>J847*PRODUCT($O$17:P$17)</f>
        <v>178.60696927224302</v>
      </c>
      <c r="Q847" s="10">
        <f>K847*PRODUCT($O$17:Q$17)</f>
        <v>0</v>
      </c>
      <c r="R847" s="10">
        <f>L847*PRODUCT($O$17:R$17)</f>
        <v>0</v>
      </c>
      <c r="S847" s="10">
        <f>M847*PRODUCT($O$17:S$17)</f>
        <v>0</v>
      </c>
      <c r="T847" s="2"/>
      <c r="U847" s="10">
        <f t="shared" si="77"/>
        <v>177.01384467021114</v>
      </c>
      <c r="V847" s="10">
        <f t="shared" si="82"/>
        <v>0</v>
      </c>
      <c r="W847" s="10">
        <f t="shared" si="82"/>
        <v>0</v>
      </c>
      <c r="X847" s="10">
        <f t="shared" si="82"/>
        <v>0</v>
      </c>
      <c r="Y847" s="10">
        <f t="shared" si="82"/>
        <v>0</v>
      </c>
    </row>
    <row r="848" spans="1:25" s="5" customFormat="1" x14ac:dyDescent="0.2">
      <c r="A848" s="2"/>
      <c r="B848" s="30">
        <f>'3) Input geactiveerde inflatie'!B835</f>
        <v>823</v>
      </c>
      <c r="C848" s="30">
        <f>'3) Input geactiveerde inflatie'!D835</f>
        <v>-1.9826895819278432E-11</v>
      </c>
      <c r="D848" s="10">
        <f t="shared" si="78"/>
        <v>-9.913447909639216E-12</v>
      </c>
      <c r="E848" s="40">
        <f>'3) Input geactiveerde inflatie'!E835</f>
        <v>0</v>
      </c>
      <c r="F848" s="52">
        <f>'3) Input geactiveerde inflatie'!F835</f>
        <v>2018</v>
      </c>
      <c r="G848" s="2"/>
      <c r="H848" s="54"/>
      <c r="I848" s="10">
        <f>IF(AND($F848&gt;I$10,$E848&gt;0),$D848/$E848,IF(I$10=$F848,$D848-SUM($G848:G848),0))</f>
        <v>0</v>
      </c>
      <c r="J848" s="10">
        <f>IF(AND($F848&gt;J$10,$E848&gt;0),$D848/$E848,IF(J$10=$F848,$D848-SUM($G848:I848),0))</f>
        <v>0</v>
      </c>
      <c r="K848" s="10">
        <f>IF(AND($F848&gt;K$10,$E848&gt;0),$D848/$E848,IF(K$10=$F848,$D848-SUM($G848:J848),0))</f>
        <v>0</v>
      </c>
      <c r="L848" s="10">
        <f>IF(AND($F848&gt;L$10,$E848&gt;0),$D848/$E848,IF(L$10=$F848,$D848-SUM($G848:K848),0))</f>
        <v>0</v>
      </c>
      <c r="M848" s="10">
        <f>IF(AND($F848&gt;M$10,$E848&gt;0),$D848/$E848,IF(M$10=$F848,$D848-SUM($G848:L848),0))</f>
        <v>0</v>
      </c>
      <c r="N848" s="2"/>
      <c r="O848" s="10">
        <f>I848*PRODUCT($O$17:O$17)</f>
        <v>0</v>
      </c>
      <c r="P848" s="10">
        <f>J848*PRODUCT($O$17:P$17)</f>
        <v>0</v>
      </c>
      <c r="Q848" s="10">
        <f>K848*PRODUCT($O$17:Q$17)</f>
        <v>0</v>
      </c>
      <c r="R848" s="10">
        <f>L848*PRODUCT($O$17:R$17)</f>
        <v>0</v>
      </c>
      <c r="S848" s="10">
        <f>M848*PRODUCT($O$17:S$17)</f>
        <v>0</v>
      </c>
      <c r="T848" s="2"/>
      <c r="U848" s="10">
        <f t="shared" si="77"/>
        <v>-1.0002668940825968E-11</v>
      </c>
      <c r="V848" s="10">
        <f t="shared" si="82"/>
        <v>-1.0092692961293401E-11</v>
      </c>
      <c r="W848" s="10">
        <f t="shared" si="82"/>
        <v>-1.0183527197945041E-11</v>
      </c>
      <c r="X848" s="10">
        <f t="shared" si="82"/>
        <v>-1.0275178942726546E-11</v>
      </c>
      <c r="Y848" s="10">
        <f t="shared" si="82"/>
        <v>-1.0367655553211084E-11</v>
      </c>
    </row>
    <row r="849" spans="1:25" s="5" customFormat="1" x14ac:dyDescent="0.2">
      <c r="A849" s="2"/>
      <c r="B849" s="30">
        <f>'3) Input geactiveerde inflatie'!B836</f>
        <v>824</v>
      </c>
      <c r="C849" s="30">
        <f>'3) Input geactiveerde inflatie'!D836</f>
        <v>2196.2941553964956</v>
      </c>
      <c r="D849" s="10">
        <f t="shared" si="78"/>
        <v>1098.1470776982478</v>
      </c>
      <c r="E849" s="40">
        <f>'3) Input geactiveerde inflatie'!E836</f>
        <v>0</v>
      </c>
      <c r="F849" s="52">
        <f>'3) Input geactiveerde inflatie'!F836</f>
        <v>2013</v>
      </c>
      <c r="G849" s="2"/>
      <c r="H849" s="54"/>
      <c r="I849" s="10">
        <f>IF(AND($F849&gt;I$10,$E849&gt;0),$D849/$E849,IF(I$10=$F849,$D849-SUM($G849:G849),0))</f>
        <v>0</v>
      </c>
      <c r="J849" s="10">
        <f>IF(AND($F849&gt;J$10,$E849&gt;0),$D849/$E849,IF(J$10=$F849,$D849-SUM($G849:I849),0))</f>
        <v>0</v>
      </c>
      <c r="K849" s="10">
        <f>IF(AND($F849&gt;K$10,$E849&gt;0),$D849/$E849,IF(K$10=$F849,$D849-SUM($G849:J849),0))</f>
        <v>0</v>
      </c>
      <c r="L849" s="10">
        <f>IF(AND($F849&gt;L$10,$E849&gt;0),$D849/$E849,IF(L$10=$F849,$D849-SUM($G849:K849),0))</f>
        <v>0</v>
      </c>
      <c r="M849" s="10">
        <f>IF(AND($F849&gt;M$10,$E849&gt;0),$D849/$E849,IF(M$10=$F849,$D849-SUM($G849:L849),0))</f>
        <v>0</v>
      </c>
      <c r="N849" s="2"/>
      <c r="O849" s="10">
        <f>I849*PRODUCT($O$17:O$17)</f>
        <v>0</v>
      </c>
      <c r="P849" s="10">
        <f>J849*PRODUCT($O$17:P$17)</f>
        <v>0</v>
      </c>
      <c r="Q849" s="10">
        <f>K849*PRODUCT($O$17:Q$17)</f>
        <v>0</v>
      </c>
      <c r="R849" s="10">
        <f>L849*PRODUCT($O$17:R$17)</f>
        <v>0</v>
      </c>
      <c r="S849" s="10">
        <f>M849*PRODUCT($O$17:S$17)</f>
        <v>0</v>
      </c>
      <c r="T849" s="2"/>
      <c r="U849" s="10">
        <f t="shared" si="77"/>
        <v>1108.0304013975319</v>
      </c>
      <c r="V849" s="10">
        <f t="shared" si="82"/>
        <v>1118.0026750101097</v>
      </c>
      <c r="W849" s="10">
        <f t="shared" si="82"/>
        <v>1128.0646990852006</v>
      </c>
      <c r="X849" s="10">
        <f t="shared" si="82"/>
        <v>1138.2172813769673</v>
      </c>
      <c r="Y849" s="10">
        <f t="shared" si="82"/>
        <v>1148.46123690936</v>
      </c>
    </row>
    <row r="850" spans="1:25" s="5" customFormat="1" x14ac:dyDescent="0.2">
      <c r="A850" s="2"/>
      <c r="B850" s="30">
        <f>'3) Input geactiveerde inflatie'!B837</f>
        <v>825</v>
      </c>
      <c r="C850" s="30">
        <f>'3) Input geactiveerde inflatie'!D837</f>
        <v>60682.860958223231</v>
      </c>
      <c r="D850" s="10">
        <f t="shared" si="78"/>
        <v>30341.430479111616</v>
      </c>
      <c r="E850" s="40">
        <f>'3) Input geactiveerde inflatie'!E837</f>
        <v>42.5</v>
      </c>
      <c r="F850" s="52">
        <f>'3) Input geactiveerde inflatie'!F837</f>
        <v>2064</v>
      </c>
      <c r="G850" s="2"/>
      <c r="H850" s="54"/>
      <c r="I850" s="10">
        <f>IF(AND($F850&gt;I$10,$E850&gt;0),$D850/$E850,IF(I$10=$F850,$D850-SUM($G850:G850),0))</f>
        <v>713.91601127321451</v>
      </c>
      <c r="J850" s="10">
        <f>IF(AND($F850&gt;J$10,$E850&gt;0),$D850/$E850,IF(J$10=$F850,$D850-SUM($G850:I850),0))</f>
        <v>713.91601127321451</v>
      </c>
      <c r="K850" s="10">
        <f>IF(AND($F850&gt;K$10,$E850&gt;0),$D850/$E850,IF(K$10=$F850,$D850-SUM($G850:J850),0))</f>
        <v>713.91601127321451</v>
      </c>
      <c r="L850" s="10">
        <f>IF(AND($F850&gt;L$10,$E850&gt;0),$D850/$E850,IF(L$10=$F850,$D850-SUM($G850:K850),0))</f>
        <v>713.91601127321451</v>
      </c>
      <c r="M850" s="10">
        <f>IF(AND($F850&gt;M$10,$E850&gt;0),$D850/$E850,IF(M$10=$F850,$D850-SUM($G850:L850),0))</f>
        <v>713.91601127321451</v>
      </c>
      <c r="N850" s="2"/>
      <c r="O850" s="10">
        <f>I850*PRODUCT($O$17:O$17)</f>
        <v>720.34125537467332</v>
      </c>
      <c r="P850" s="10">
        <f>J850*PRODUCT($O$17:P$17)</f>
        <v>726.82432667304533</v>
      </c>
      <c r="Q850" s="10">
        <f>K850*PRODUCT($O$17:Q$17)</f>
        <v>733.3657456131026</v>
      </c>
      <c r="R850" s="10">
        <f>L850*PRODUCT($O$17:R$17)</f>
        <v>739.96603732362041</v>
      </c>
      <c r="S850" s="10">
        <f>M850*PRODUCT($O$17:S$17)</f>
        <v>746.62573165953302</v>
      </c>
      <c r="T850" s="2"/>
      <c r="U850" s="10">
        <f t="shared" si="77"/>
        <v>29894.162098048942</v>
      </c>
      <c r="V850" s="10">
        <f t="shared" si="82"/>
        <v>29436.385230258333</v>
      </c>
      <c r="W850" s="10">
        <f t="shared" si="82"/>
        <v>28967.946951717549</v>
      </c>
      <c r="X850" s="10">
        <f t="shared" si="82"/>
        <v>28488.692436959383</v>
      </c>
      <c r="Y850" s="10">
        <f t="shared" si="82"/>
        <v>27998.464937232482</v>
      </c>
    </row>
    <row r="851" spans="1:25" s="5" customFormat="1" x14ac:dyDescent="0.2">
      <c r="A851" s="2"/>
      <c r="B851" s="30">
        <f>'3) Input geactiveerde inflatie'!B838</f>
        <v>826</v>
      </c>
      <c r="C851" s="30">
        <f>'3) Input geactiveerde inflatie'!D838</f>
        <v>27081.71127571963</v>
      </c>
      <c r="D851" s="10">
        <f t="shared" si="78"/>
        <v>13540.855637859815</v>
      </c>
      <c r="E851" s="40">
        <f>'3) Input geactiveerde inflatie'!E838</f>
        <v>32.5</v>
      </c>
      <c r="F851" s="52">
        <f>'3) Input geactiveerde inflatie'!F838</f>
        <v>2054</v>
      </c>
      <c r="G851" s="2"/>
      <c r="H851" s="54"/>
      <c r="I851" s="10">
        <f>IF(AND($F851&gt;I$10,$E851&gt;0),$D851/$E851,IF(I$10=$F851,$D851-SUM($G851:G851),0))</f>
        <v>416.64171193414813</v>
      </c>
      <c r="J851" s="10">
        <f>IF(AND($F851&gt;J$10,$E851&gt;0),$D851/$E851,IF(J$10=$F851,$D851-SUM($G851:I851),0))</f>
        <v>416.64171193414813</v>
      </c>
      <c r="K851" s="10">
        <f>IF(AND($F851&gt;K$10,$E851&gt;0),$D851/$E851,IF(K$10=$F851,$D851-SUM($G851:J851),0))</f>
        <v>416.64171193414813</v>
      </c>
      <c r="L851" s="10">
        <f>IF(AND($F851&gt;L$10,$E851&gt;0),$D851/$E851,IF(L$10=$F851,$D851-SUM($G851:K851),0))</f>
        <v>416.64171193414813</v>
      </c>
      <c r="M851" s="10">
        <f>IF(AND($F851&gt;M$10,$E851&gt;0),$D851/$E851,IF(M$10=$F851,$D851-SUM($G851:L851),0))</f>
        <v>416.64171193414813</v>
      </c>
      <c r="N851" s="2"/>
      <c r="O851" s="10">
        <f>I851*PRODUCT($O$17:O$17)</f>
        <v>420.39148734155543</v>
      </c>
      <c r="P851" s="10">
        <f>J851*PRODUCT($O$17:P$17)</f>
        <v>424.1750107276294</v>
      </c>
      <c r="Q851" s="10">
        <f>K851*PRODUCT($O$17:Q$17)</f>
        <v>427.99258582417798</v>
      </c>
      <c r="R851" s="10">
        <f>L851*PRODUCT($O$17:R$17)</f>
        <v>431.84451909659549</v>
      </c>
      <c r="S851" s="10">
        <f>M851*PRODUCT($O$17:S$17)</f>
        <v>435.73111976846485</v>
      </c>
      <c r="T851" s="2"/>
      <c r="U851" s="10">
        <f t="shared" si="77"/>
        <v>13242.331851258996</v>
      </c>
      <c r="V851" s="10">
        <f t="shared" si="82"/>
        <v>12937.337827192696</v>
      </c>
      <c r="W851" s="10">
        <f t="shared" si="82"/>
        <v>12625.78128181325</v>
      </c>
      <c r="X851" s="10">
        <f t="shared" si="82"/>
        <v>12307.568794252971</v>
      </c>
      <c r="Y851" s="10">
        <f t="shared" si="82"/>
        <v>11982.605793632782</v>
      </c>
    </row>
    <row r="852" spans="1:25" s="5" customFormat="1" x14ac:dyDescent="0.2">
      <c r="A852" s="2"/>
      <c r="B852" s="30">
        <f>'3) Input geactiveerde inflatie'!B839</f>
        <v>827</v>
      </c>
      <c r="C852" s="30">
        <f>'3) Input geactiveerde inflatie'!D839</f>
        <v>1736.5897691411919</v>
      </c>
      <c r="D852" s="10">
        <f t="shared" si="78"/>
        <v>868.29488457059597</v>
      </c>
      <c r="E852" s="40">
        <f>'3) Input geactiveerde inflatie'!E839</f>
        <v>2.5</v>
      </c>
      <c r="F852" s="52">
        <f>'3) Input geactiveerde inflatie'!F839</f>
        <v>2024</v>
      </c>
      <c r="G852" s="2"/>
      <c r="H852" s="54"/>
      <c r="I852" s="10">
        <f>IF(AND($F852&gt;I$10,$E852&gt;0),$D852/$E852,IF(I$10=$F852,$D852-SUM($G852:G852),0))</f>
        <v>347.31795382823839</v>
      </c>
      <c r="J852" s="10">
        <f>IF(AND($F852&gt;J$10,$E852&gt;0),$D852/$E852,IF(J$10=$F852,$D852-SUM($G852:I852),0))</f>
        <v>347.31795382823839</v>
      </c>
      <c r="K852" s="10">
        <f>IF(AND($F852&gt;K$10,$E852&gt;0),$D852/$E852,IF(K$10=$F852,$D852-SUM($G852:J852),0))</f>
        <v>173.65897691411919</v>
      </c>
      <c r="L852" s="10">
        <f>IF(AND($F852&gt;L$10,$E852&gt;0),$D852/$E852,IF(L$10=$F852,$D852-SUM($G852:K852),0))</f>
        <v>0</v>
      </c>
      <c r="M852" s="10">
        <f>IF(AND($F852&gt;M$10,$E852&gt;0),$D852/$E852,IF(M$10=$F852,$D852-SUM($G852:L852),0))</f>
        <v>0</v>
      </c>
      <c r="N852" s="2"/>
      <c r="O852" s="10">
        <f>I852*PRODUCT($O$17:O$17)</f>
        <v>350.44381541269252</v>
      </c>
      <c r="P852" s="10">
        <f>J852*PRODUCT($O$17:P$17)</f>
        <v>353.59780975140671</v>
      </c>
      <c r="Q852" s="10">
        <f>K852*PRODUCT($O$17:Q$17)</f>
        <v>178.39009501958463</v>
      </c>
      <c r="R852" s="10">
        <f>L852*PRODUCT($O$17:R$17)</f>
        <v>0</v>
      </c>
      <c r="S852" s="10">
        <f>M852*PRODUCT($O$17:S$17)</f>
        <v>0</v>
      </c>
      <c r="T852" s="2"/>
      <c r="U852" s="10">
        <f t="shared" si="77"/>
        <v>525.66572311903872</v>
      </c>
      <c r="V852" s="10">
        <f t="shared" si="82"/>
        <v>176.79890487570327</v>
      </c>
      <c r="W852" s="10">
        <f t="shared" si="82"/>
        <v>0</v>
      </c>
      <c r="X852" s="10">
        <f t="shared" si="82"/>
        <v>0</v>
      </c>
      <c r="Y852" s="10">
        <f t="shared" si="82"/>
        <v>0</v>
      </c>
    </row>
    <row r="853" spans="1:25" s="5" customFormat="1" x14ac:dyDescent="0.2">
      <c r="A853" s="2"/>
      <c r="B853" s="30">
        <f>'3) Input geactiveerde inflatie'!B840</f>
        <v>828</v>
      </c>
      <c r="C853" s="30">
        <f>'3) Input geactiveerde inflatie'!D840</f>
        <v>-6.7134606069885205E-12</v>
      </c>
      <c r="D853" s="10">
        <f t="shared" si="78"/>
        <v>-3.3567303034942603E-12</v>
      </c>
      <c r="E853" s="40">
        <f>'3) Input geactiveerde inflatie'!E840</f>
        <v>0</v>
      </c>
      <c r="F853" s="52">
        <f>'3) Input geactiveerde inflatie'!F840</f>
        <v>2019</v>
      </c>
      <c r="G853" s="2"/>
      <c r="H853" s="54"/>
      <c r="I853" s="10">
        <f>IF(AND($F853&gt;I$10,$E853&gt;0),$D853/$E853,IF(I$10=$F853,$D853-SUM($G853:G853),0))</f>
        <v>0</v>
      </c>
      <c r="J853" s="10">
        <f>IF(AND($F853&gt;J$10,$E853&gt;0),$D853/$E853,IF(J$10=$F853,$D853-SUM($G853:I853),0))</f>
        <v>0</v>
      </c>
      <c r="K853" s="10">
        <f>IF(AND($F853&gt;K$10,$E853&gt;0),$D853/$E853,IF(K$10=$F853,$D853-SUM($G853:J853),0))</f>
        <v>0</v>
      </c>
      <c r="L853" s="10">
        <f>IF(AND($F853&gt;L$10,$E853&gt;0),$D853/$E853,IF(L$10=$F853,$D853-SUM($G853:K853),0))</f>
        <v>0</v>
      </c>
      <c r="M853" s="10">
        <f>IF(AND($F853&gt;M$10,$E853&gt;0),$D853/$E853,IF(M$10=$F853,$D853-SUM($G853:L853),0))</f>
        <v>0</v>
      </c>
      <c r="N853" s="2"/>
      <c r="O853" s="10">
        <f>I853*PRODUCT($O$17:O$17)</f>
        <v>0</v>
      </c>
      <c r="P853" s="10">
        <f>J853*PRODUCT($O$17:P$17)</f>
        <v>0</v>
      </c>
      <c r="Q853" s="10">
        <f>K853*PRODUCT($O$17:Q$17)</f>
        <v>0</v>
      </c>
      <c r="R853" s="10">
        <f>L853*PRODUCT($O$17:R$17)</f>
        <v>0</v>
      </c>
      <c r="S853" s="10">
        <f>M853*PRODUCT($O$17:S$17)</f>
        <v>0</v>
      </c>
      <c r="T853" s="2"/>
      <c r="U853" s="10">
        <f t="shared" si="77"/>
        <v>-3.3869408762257082E-12</v>
      </c>
      <c r="V853" s="10">
        <f t="shared" si="82"/>
        <v>-3.4174233441117392E-12</v>
      </c>
      <c r="W853" s="10">
        <f t="shared" si="82"/>
        <v>-3.4481801542087443E-12</v>
      </c>
      <c r="X853" s="10">
        <f t="shared" si="82"/>
        <v>-3.4792137755966224E-12</v>
      </c>
      <c r="Y853" s="10">
        <f t="shared" si="82"/>
        <v>-3.5105266995769917E-12</v>
      </c>
    </row>
    <row r="854" spans="1:25" s="5" customFormat="1" x14ac:dyDescent="0.2">
      <c r="A854" s="2"/>
      <c r="B854" s="30">
        <f>'3) Input geactiveerde inflatie'!B841</f>
        <v>829</v>
      </c>
      <c r="C854" s="30">
        <f>'3) Input geactiveerde inflatie'!D841</f>
        <v>719.99985060273775</v>
      </c>
      <c r="D854" s="10">
        <f t="shared" si="78"/>
        <v>359.99992530136888</v>
      </c>
      <c r="E854" s="40">
        <f>'3) Input geactiveerde inflatie'!E841</f>
        <v>0</v>
      </c>
      <c r="F854" s="52">
        <f>'3) Input geactiveerde inflatie'!F841</f>
        <v>2014</v>
      </c>
      <c r="G854" s="2"/>
      <c r="H854" s="54"/>
      <c r="I854" s="10">
        <f>IF(AND($F854&gt;I$10,$E854&gt;0),$D854/$E854,IF(I$10=$F854,$D854-SUM($G854:G854),0))</f>
        <v>0</v>
      </c>
      <c r="J854" s="10">
        <f>IF(AND($F854&gt;J$10,$E854&gt;0),$D854/$E854,IF(J$10=$F854,$D854-SUM($G854:I854),0))</f>
        <v>0</v>
      </c>
      <c r="K854" s="10">
        <f>IF(AND($F854&gt;K$10,$E854&gt;0),$D854/$E854,IF(K$10=$F854,$D854-SUM($G854:J854),0))</f>
        <v>0</v>
      </c>
      <c r="L854" s="10">
        <f>IF(AND($F854&gt;L$10,$E854&gt;0),$D854/$E854,IF(L$10=$F854,$D854-SUM($G854:K854),0))</f>
        <v>0</v>
      </c>
      <c r="M854" s="10">
        <f>IF(AND($F854&gt;M$10,$E854&gt;0),$D854/$E854,IF(M$10=$F854,$D854-SUM($G854:L854),0))</f>
        <v>0</v>
      </c>
      <c r="N854" s="2"/>
      <c r="O854" s="10">
        <f>I854*PRODUCT($O$17:O$17)</f>
        <v>0</v>
      </c>
      <c r="P854" s="10">
        <f>J854*PRODUCT($O$17:P$17)</f>
        <v>0</v>
      </c>
      <c r="Q854" s="10">
        <f>K854*PRODUCT($O$17:Q$17)</f>
        <v>0</v>
      </c>
      <c r="R854" s="10">
        <f>L854*PRODUCT($O$17:R$17)</f>
        <v>0</v>
      </c>
      <c r="S854" s="10">
        <f>M854*PRODUCT($O$17:S$17)</f>
        <v>0</v>
      </c>
      <c r="T854" s="2"/>
      <c r="U854" s="10">
        <f t="shared" si="77"/>
        <v>363.23992462908114</v>
      </c>
      <c r="V854" s="10">
        <f t="shared" si="82"/>
        <v>366.50908395074282</v>
      </c>
      <c r="W854" s="10">
        <f t="shared" si="82"/>
        <v>369.80766570629947</v>
      </c>
      <c r="X854" s="10">
        <f t="shared" si="82"/>
        <v>373.13593469765613</v>
      </c>
      <c r="Y854" s="10">
        <f t="shared" si="82"/>
        <v>376.49415810993497</v>
      </c>
    </row>
    <row r="855" spans="1:25" s="5" customFormat="1" x14ac:dyDescent="0.2">
      <c r="A855" s="2"/>
      <c r="B855" s="30">
        <f>'3) Input geactiveerde inflatie'!B842</f>
        <v>830</v>
      </c>
      <c r="C855" s="30">
        <f>'3) Input geactiveerde inflatie'!D842</f>
        <v>107254.59441251401</v>
      </c>
      <c r="D855" s="10">
        <f t="shared" si="78"/>
        <v>53627.297206257004</v>
      </c>
      <c r="E855" s="40">
        <f>'3) Input geactiveerde inflatie'!E842</f>
        <v>43.5</v>
      </c>
      <c r="F855" s="52">
        <f>'3) Input geactiveerde inflatie'!F842</f>
        <v>2065</v>
      </c>
      <c r="G855" s="2"/>
      <c r="H855" s="54"/>
      <c r="I855" s="10">
        <f>IF(AND($F855&gt;I$10,$E855&gt;0),$D855/$E855,IF(I$10=$F855,$D855-SUM($G855:G855),0))</f>
        <v>1232.8114300288967</v>
      </c>
      <c r="J855" s="10">
        <f>IF(AND($F855&gt;J$10,$E855&gt;0),$D855/$E855,IF(J$10=$F855,$D855-SUM($G855:I855),0))</f>
        <v>1232.8114300288967</v>
      </c>
      <c r="K855" s="10">
        <f>IF(AND($F855&gt;K$10,$E855&gt;0),$D855/$E855,IF(K$10=$F855,$D855-SUM($G855:J855),0))</f>
        <v>1232.8114300288967</v>
      </c>
      <c r="L855" s="10">
        <f>IF(AND($F855&gt;L$10,$E855&gt;0),$D855/$E855,IF(L$10=$F855,$D855-SUM($G855:K855),0))</f>
        <v>1232.8114300288967</v>
      </c>
      <c r="M855" s="10">
        <f>IF(AND($F855&gt;M$10,$E855&gt;0),$D855/$E855,IF(M$10=$F855,$D855-SUM($G855:L855),0))</f>
        <v>1232.8114300288967</v>
      </c>
      <c r="N855" s="2"/>
      <c r="O855" s="10">
        <f>I855*PRODUCT($O$17:O$17)</f>
        <v>1243.9067328991566</v>
      </c>
      <c r="P855" s="10">
        <f>J855*PRODUCT($O$17:P$17)</f>
        <v>1255.101893495249</v>
      </c>
      <c r="Q855" s="10">
        <f>K855*PRODUCT($O$17:Q$17)</f>
        <v>1266.3978105367059</v>
      </c>
      <c r="R855" s="10">
        <f>L855*PRODUCT($O$17:R$17)</f>
        <v>1277.795390831536</v>
      </c>
      <c r="S855" s="10">
        <f>M855*PRODUCT($O$17:S$17)</f>
        <v>1289.2955493490199</v>
      </c>
      <c r="T855" s="2"/>
      <c r="U855" s="10">
        <f t="shared" si="77"/>
        <v>52866.036148214152</v>
      </c>
      <c r="V855" s="10">
        <f t="shared" si="82"/>
        <v>52086.728580052826</v>
      </c>
      <c r="W855" s="10">
        <f t="shared" si="82"/>
        <v>51289.111326736587</v>
      </c>
      <c r="X855" s="10">
        <f t="shared" si="82"/>
        <v>50472.917937845668</v>
      </c>
      <c r="Y855" s="10">
        <f t="shared" si="82"/>
        <v>49637.878649937251</v>
      </c>
    </row>
    <row r="856" spans="1:25" s="5" customFormat="1" x14ac:dyDescent="0.2">
      <c r="A856" s="2"/>
      <c r="B856" s="30">
        <f>'3) Input geactiveerde inflatie'!B843</f>
        <v>831</v>
      </c>
      <c r="C856" s="30">
        <f>'3) Input geactiveerde inflatie'!D843</f>
        <v>36004.996684948099</v>
      </c>
      <c r="D856" s="10">
        <f t="shared" si="78"/>
        <v>18002.498342474049</v>
      </c>
      <c r="E856" s="40">
        <f>'3) Input geactiveerde inflatie'!E843</f>
        <v>33.5</v>
      </c>
      <c r="F856" s="52">
        <f>'3) Input geactiveerde inflatie'!F843</f>
        <v>2055</v>
      </c>
      <c r="G856" s="2"/>
      <c r="H856" s="54"/>
      <c r="I856" s="10">
        <f>IF(AND($F856&gt;I$10,$E856&gt;0),$D856/$E856,IF(I$10=$F856,$D856-SUM($G856:G856),0))</f>
        <v>537.38801022310599</v>
      </c>
      <c r="J856" s="10">
        <f>IF(AND($F856&gt;J$10,$E856&gt;0),$D856/$E856,IF(J$10=$F856,$D856-SUM($G856:I856),0))</f>
        <v>537.38801022310599</v>
      </c>
      <c r="K856" s="10">
        <f>IF(AND($F856&gt;K$10,$E856&gt;0),$D856/$E856,IF(K$10=$F856,$D856-SUM($G856:J856),0))</f>
        <v>537.38801022310599</v>
      </c>
      <c r="L856" s="10">
        <f>IF(AND($F856&gt;L$10,$E856&gt;0),$D856/$E856,IF(L$10=$F856,$D856-SUM($G856:K856),0))</f>
        <v>537.38801022310599</v>
      </c>
      <c r="M856" s="10">
        <f>IF(AND($F856&gt;M$10,$E856&gt;0),$D856/$E856,IF(M$10=$F856,$D856-SUM($G856:L856),0))</f>
        <v>537.38801022310599</v>
      </c>
      <c r="N856" s="2"/>
      <c r="O856" s="10">
        <f>I856*PRODUCT($O$17:O$17)</f>
        <v>542.22450231511391</v>
      </c>
      <c r="P856" s="10">
        <f>J856*PRODUCT($O$17:P$17)</f>
        <v>547.10452283594987</v>
      </c>
      <c r="Q856" s="10">
        <f>K856*PRODUCT($O$17:Q$17)</f>
        <v>552.02846354147334</v>
      </c>
      <c r="R856" s="10">
        <f>L856*PRODUCT($O$17:R$17)</f>
        <v>556.99671971334647</v>
      </c>
      <c r="S856" s="10">
        <f>M856*PRODUCT($O$17:S$17)</f>
        <v>562.00969019076661</v>
      </c>
      <c r="T856" s="2"/>
      <c r="U856" s="10">
        <f t="shared" si="77"/>
        <v>17622.296325241197</v>
      </c>
      <c r="V856" s="10">
        <f t="shared" si="82"/>
        <v>17233.792469332417</v>
      </c>
      <c r="W856" s="10">
        <f t="shared" si="82"/>
        <v>16836.868138014936</v>
      </c>
      <c r="X856" s="10">
        <f t="shared" si="82"/>
        <v>16431.403231543722</v>
      </c>
      <c r="Y856" s="10">
        <f t="shared" si="82"/>
        <v>16017.276170436846</v>
      </c>
    </row>
    <row r="857" spans="1:25" s="5" customFormat="1" x14ac:dyDescent="0.2">
      <c r="A857" s="2"/>
      <c r="B857" s="30">
        <f>'3) Input geactiveerde inflatie'!B844</f>
        <v>832</v>
      </c>
      <c r="C857" s="30">
        <f>'3) Input geactiveerde inflatie'!D844</f>
        <v>1370.0972730546655</v>
      </c>
      <c r="D857" s="10">
        <f t="shared" si="78"/>
        <v>685.04863652733275</v>
      </c>
      <c r="E857" s="40">
        <f>'3) Input geactiveerde inflatie'!E844</f>
        <v>3.5</v>
      </c>
      <c r="F857" s="52">
        <f>'3) Input geactiveerde inflatie'!F844</f>
        <v>2025</v>
      </c>
      <c r="G857" s="2"/>
      <c r="H857" s="54"/>
      <c r="I857" s="10">
        <f>IF(AND($F857&gt;I$10,$E857&gt;0),$D857/$E857,IF(I$10=$F857,$D857-SUM($G857:G857),0))</f>
        <v>195.72818186495221</v>
      </c>
      <c r="J857" s="10">
        <f>IF(AND($F857&gt;J$10,$E857&gt;0),$D857/$E857,IF(J$10=$F857,$D857-SUM($G857:I857),0))</f>
        <v>195.72818186495221</v>
      </c>
      <c r="K857" s="10">
        <f>IF(AND($F857&gt;K$10,$E857&gt;0),$D857/$E857,IF(K$10=$F857,$D857-SUM($G857:J857),0))</f>
        <v>195.72818186495221</v>
      </c>
      <c r="L857" s="10">
        <f>IF(AND($F857&gt;L$10,$E857&gt;0),$D857/$E857,IF(L$10=$F857,$D857-SUM($G857:K857),0))</f>
        <v>97.864090932476074</v>
      </c>
      <c r="M857" s="10">
        <f>IF(AND($F857&gt;M$10,$E857&gt;0),$D857/$E857,IF(M$10=$F857,$D857-SUM($G857:L857),0))</f>
        <v>0</v>
      </c>
      <c r="N857" s="2"/>
      <c r="O857" s="10">
        <f>I857*PRODUCT($O$17:O$17)</f>
        <v>197.48973550173676</v>
      </c>
      <c r="P857" s="10">
        <f>J857*PRODUCT($O$17:P$17)</f>
        <v>199.26714312125236</v>
      </c>
      <c r="Q857" s="10">
        <f>K857*PRODUCT($O$17:Q$17)</f>
        <v>201.0605474093436</v>
      </c>
      <c r="R857" s="10">
        <f>L857*PRODUCT($O$17:R$17)</f>
        <v>101.4350461680138</v>
      </c>
      <c r="S857" s="10">
        <f>M857*PRODUCT($O$17:S$17)</f>
        <v>0</v>
      </c>
      <c r="T857" s="2"/>
      <c r="U857" s="10">
        <f t="shared" si="77"/>
        <v>493.72433875434194</v>
      </c>
      <c r="V857" s="10">
        <f t="shared" si="82"/>
        <v>298.90071468187864</v>
      </c>
      <c r="W857" s="10">
        <f t="shared" si="82"/>
        <v>100.53027370467191</v>
      </c>
      <c r="X857" s="10">
        <f t="shared" si="82"/>
        <v>1.5631940186722204E-13</v>
      </c>
      <c r="Y857" s="10">
        <f t="shared" si="82"/>
        <v>1.5772627648402702E-13</v>
      </c>
    </row>
    <row r="858" spans="1:25" s="5" customFormat="1" x14ac:dyDescent="0.2">
      <c r="A858" s="2"/>
      <c r="B858" s="30">
        <f>'3) Input geactiveerde inflatie'!B845</f>
        <v>833</v>
      </c>
      <c r="C858" s="30">
        <f>'3) Input geactiveerde inflatie'!D845</f>
        <v>1.1117663234472275E-11</v>
      </c>
      <c r="D858" s="10">
        <f t="shared" si="78"/>
        <v>5.5588316172361375E-12</v>
      </c>
      <c r="E858" s="40">
        <f>'3) Input geactiveerde inflatie'!E845</f>
        <v>0</v>
      </c>
      <c r="F858" s="52">
        <f>'3) Input geactiveerde inflatie'!F845</f>
        <v>2020</v>
      </c>
      <c r="G858" s="2"/>
      <c r="H858" s="54"/>
      <c r="I858" s="10">
        <f>IF(AND($F858&gt;I$10,$E858&gt;0),$D858/$E858,IF(I$10=$F858,$D858-SUM($G858:G858),0))</f>
        <v>0</v>
      </c>
      <c r="J858" s="10">
        <f>IF(AND($F858&gt;J$10,$E858&gt;0),$D858/$E858,IF(J$10=$F858,$D858-SUM($G858:I858),0))</f>
        <v>0</v>
      </c>
      <c r="K858" s="10">
        <f>IF(AND($F858&gt;K$10,$E858&gt;0),$D858/$E858,IF(K$10=$F858,$D858-SUM($G858:J858),0))</f>
        <v>0</v>
      </c>
      <c r="L858" s="10">
        <f>IF(AND($F858&gt;L$10,$E858&gt;0),$D858/$E858,IF(L$10=$F858,$D858-SUM($G858:K858),0))</f>
        <v>0</v>
      </c>
      <c r="M858" s="10">
        <f>IF(AND($F858&gt;M$10,$E858&gt;0),$D858/$E858,IF(M$10=$F858,$D858-SUM($G858:L858),0))</f>
        <v>0</v>
      </c>
      <c r="N858" s="2"/>
      <c r="O858" s="10">
        <f>I858*PRODUCT($O$17:O$17)</f>
        <v>0</v>
      </c>
      <c r="P858" s="10">
        <f>J858*PRODUCT($O$17:P$17)</f>
        <v>0</v>
      </c>
      <c r="Q858" s="10">
        <f>K858*PRODUCT($O$17:Q$17)</f>
        <v>0</v>
      </c>
      <c r="R858" s="10">
        <f>L858*PRODUCT($O$17:R$17)</f>
        <v>0</v>
      </c>
      <c r="S858" s="10">
        <f>M858*PRODUCT($O$17:S$17)</f>
        <v>0</v>
      </c>
      <c r="T858" s="2"/>
      <c r="U858" s="10">
        <f t="shared" ref="U858:U921" si="83">D858*O$17-O858</f>
        <v>5.6088611017912619E-12</v>
      </c>
      <c r="V858" s="10">
        <f t="shared" si="82"/>
        <v>5.6593408517073829E-12</v>
      </c>
      <c r="W858" s="10">
        <f t="shared" si="82"/>
        <v>5.7102749193727485E-12</v>
      </c>
      <c r="X858" s="10">
        <f t="shared" si="82"/>
        <v>5.7616673936471028E-12</v>
      </c>
      <c r="Y858" s="10">
        <f t="shared" si="82"/>
        <v>5.8135224001899258E-12</v>
      </c>
    </row>
    <row r="859" spans="1:25" s="5" customFormat="1" x14ac:dyDescent="0.2">
      <c r="A859" s="2"/>
      <c r="B859" s="30">
        <f>'3) Input geactiveerde inflatie'!B846</f>
        <v>834</v>
      </c>
      <c r="C859" s="30">
        <f>'3) Input geactiveerde inflatie'!D846</f>
        <v>1339.1313213566846</v>
      </c>
      <c r="D859" s="10">
        <f t="shared" ref="D859:D922" si="84">C859*$F$20</f>
        <v>669.56566067834228</v>
      </c>
      <c r="E859" s="40">
        <f>'3) Input geactiveerde inflatie'!E846</f>
        <v>0</v>
      </c>
      <c r="F859" s="52">
        <f>'3) Input geactiveerde inflatie'!F846</f>
        <v>2015</v>
      </c>
      <c r="G859" s="2"/>
      <c r="H859" s="54"/>
      <c r="I859" s="10">
        <f>IF(AND($F859&gt;I$10,$E859&gt;0),$D859/$E859,IF(I$10=$F859,$D859-SUM($G859:G859),0))</f>
        <v>0</v>
      </c>
      <c r="J859" s="10">
        <f>IF(AND($F859&gt;J$10,$E859&gt;0),$D859/$E859,IF(J$10=$F859,$D859-SUM($G859:I859),0))</f>
        <v>0</v>
      </c>
      <c r="K859" s="10">
        <f>IF(AND($F859&gt;K$10,$E859&gt;0),$D859/$E859,IF(K$10=$F859,$D859-SUM($G859:J859),0))</f>
        <v>0</v>
      </c>
      <c r="L859" s="10">
        <f>IF(AND($F859&gt;L$10,$E859&gt;0),$D859/$E859,IF(L$10=$F859,$D859-SUM($G859:K859),0))</f>
        <v>0</v>
      </c>
      <c r="M859" s="10">
        <f>IF(AND($F859&gt;M$10,$E859&gt;0),$D859/$E859,IF(M$10=$F859,$D859-SUM($G859:L859),0))</f>
        <v>0</v>
      </c>
      <c r="N859" s="2"/>
      <c r="O859" s="10">
        <f>I859*PRODUCT($O$17:O$17)</f>
        <v>0</v>
      </c>
      <c r="P859" s="10">
        <f>J859*PRODUCT($O$17:P$17)</f>
        <v>0</v>
      </c>
      <c r="Q859" s="10">
        <f>K859*PRODUCT($O$17:Q$17)</f>
        <v>0</v>
      </c>
      <c r="R859" s="10">
        <f>L859*PRODUCT($O$17:R$17)</f>
        <v>0</v>
      </c>
      <c r="S859" s="10">
        <f>M859*PRODUCT($O$17:S$17)</f>
        <v>0</v>
      </c>
      <c r="T859" s="2"/>
      <c r="U859" s="10">
        <f t="shared" si="83"/>
        <v>675.59175162444728</v>
      </c>
      <c r="V859" s="10">
        <f t="shared" ref="V859:Y874" si="85">U859*P$17-P859</f>
        <v>681.67207738906723</v>
      </c>
      <c r="W859" s="10">
        <f t="shared" si="85"/>
        <v>687.80712608556871</v>
      </c>
      <c r="X859" s="10">
        <f t="shared" si="85"/>
        <v>693.99739022033873</v>
      </c>
      <c r="Y859" s="10">
        <f t="shared" si="85"/>
        <v>700.24336673232176</v>
      </c>
    </row>
    <row r="860" spans="1:25" s="5" customFormat="1" x14ac:dyDescent="0.2">
      <c r="A860" s="2"/>
      <c r="B860" s="30">
        <f>'3) Input geactiveerde inflatie'!B847</f>
        <v>835</v>
      </c>
      <c r="C860" s="30">
        <f>'3) Input geactiveerde inflatie'!D847</f>
        <v>90112.619581966195</v>
      </c>
      <c r="D860" s="10">
        <f t="shared" si="84"/>
        <v>45056.309790983098</v>
      </c>
      <c r="E860" s="40">
        <f>'3) Input geactiveerde inflatie'!E847</f>
        <v>44.5</v>
      </c>
      <c r="F860" s="52">
        <f>'3) Input geactiveerde inflatie'!F847</f>
        <v>2066</v>
      </c>
      <c r="G860" s="2"/>
      <c r="H860" s="54"/>
      <c r="I860" s="10">
        <f>IF(AND($F860&gt;I$10,$E860&gt;0),$D860/$E860,IF(I$10=$F860,$D860-SUM($G860:G860),0))</f>
        <v>1012.5013436175977</v>
      </c>
      <c r="J860" s="10">
        <f>IF(AND($F860&gt;J$10,$E860&gt;0),$D860/$E860,IF(J$10=$F860,$D860-SUM($G860:I860),0))</f>
        <v>1012.5013436175977</v>
      </c>
      <c r="K860" s="10">
        <f>IF(AND($F860&gt;K$10,$E860&gt;0),$D860/$E860,IF(K$10=$F860,$D860-SUM($G860:J860),0))</f>
        <v>1012.5013436175977</v>
      </c>
      <c r="L860" s="10">
        <f>IF(AND($F860&gt;L$10,$E860&gt;0),$D860/$E860,IF(L$10=$F860,$D860-SUM($G860:K860),0))</f>
        <v>1012.5013436175977</v>
      </c>
      <c r="M860" s="10">
        <f>IF(AND($F860&gt;M$10,$E860&gt;0),$D860/$E860,IF(M$10=$F860,$D860-SUM($G860:L860),0))</f>
        <v>1012.5013436175977</v>
      </c>
      <c r="N860" s="2"/>
      <c r="O860" s="10">
        <f>I860*PRODUCT($O$17:O$17)</f>
        <v>1021.613855710156</v>
      </c>
      <c r="P860" s="10">
        <f>J860*PRODUCT($O$17:P$17)</f>
        <v>1030.8083804115472</v>
      </c>
      <c r="Q860" s="10">
        <f>K860*PRODUCT($O$17:Q$17)</f>
        <v>1040.0856558352511</v>
      </c>
      <c r="R860" s="10">
        <f>L860*PRODUCT($O$17:R$17)</f>
        <v>1049.4464267377682</v>
      </c>
      <c r="S860" s="10">
        <f>M860*PRODUCT($O$17:S$17)</f>
        <v>1058.891444578408</v>
      </c>
      <c r="T860" s="2"/>
      <c r="U860" s="10">
        <f t="shared" si="83"/>
        <v>44440.202723391783</v>
      </c>
      <c r="V860" s="10">
        <f t="shared" si="85"/>
        <v>43809.356167490761</v>
      </c>
      <c r="W860" s="10">
        <f t="shared" si="85"/>
        <v>43163.554717162922</v>
      </c>
      <c r="X860" s="10">
        <f t="shared" si="85"/>
        <v>42502.580282879615</v>
      </c>
      <c r="Y860" s="10">
        <f t="shared" si="85"/>
        <v>41826.212060847116</v>
      </c>
    </row>
    <row r="861" spans="1:25" s="5" customFormat="1" x14ac:dyDescent="0.2">
      <c r="A861" s="2"/>
      <c r="B861" s="30">
        <f>'3) Input geactiveerde inflatie'!B848</f>
        <v>836</v>
      </c>
      <c r="C861" s="30">
        <f>'3) Input geactiveerde inflatie'!D848</f>
        <v>11790.8076084778</v>
      </c>
      <c r="D861" s="10">
        <f t="shared" si="84"/>
        <v>5895.4038042389002</v>
      </c>
      <c r="E861" s="40">
        <f>'3) Input geactiveerde inflatie'!E848</f>
        <v>34.5</v>
      </c>
      <c r="F861" s="52">
        <f>'3) Input geactiveerde inflatie'!F848</f>
        <v>2056</v>
      </c>
      <c r="G861" s="2"/>
      <c r="H861" s="54"/>
      <c r="I861" s="10">
        <f>IF(AND($F861&gt;I$10,$E861&gt;0),$D861/$E861,IF(I$10=$F861,$D861-SUM($G861:G861),0))</f>
        <v>170.88126968808407</v>
      </c>
      <c r="J861" s="10">
        <f>IF(AND($F861&gt;J$10,$E861&gt;0),$D861/$E861,IF(J$10=$F861,$D861-SUM($G861:I861),0))</f>
        <v>170.88126968808407</v>
      </c>
      <c r="K861" s="10">
        <f>IF(AND($F861&gt;K$10,$E861&gt;0),$D861/$E861,IF(K$10=$F861,$D861-SUM($G861:J861),0))</f>
        <v>170.88126968808407</v>
      </c>
      <c r="L861" s="10">
        <f>IF(AND($F861&gt;L$10,$E861&gt;0),$D861/$E861,IF(L$10=$F861,$D861-SUM($G861:K861),0))</f>
        <v>170.88126968808407</v>
      </c>
      <c r="M861" s="10">
        <f>IF(AND($F861&gt;M$10,$E861&gt;0),$D861/$E861,IF(M$10=$F861,$D861-SUM($G861:L861),0))</f>
        <v>170.88126968808407</v>
      </c>
      <c r="N861" s="2"/>
      <c r="O861" s="10">
        <f>I861*PRODUCT($O$17:O$17)</f>
        <v>172.41920111527682</v>
      </c>
      <c r="P861" s="10">
        <f>J861*PRODUCT($O$17:P$17)</f>
        <v>173.9709739253143</v>
      </c>
      <c r="Q861" s="10">
        <f>K861*PRODUCT($O$17:Q$17)</f>
        <v>175.53671269064208</v>
      </c>
      <c r="R861" s="10">
        <f>L861*PRODUCT($O$17:R$17)</f>
        <v>177.11654310485784</v>
      </c>
      <c r="S861" s="10">
        <f>M861*PRODUCT($O$17:S$17)</f>
        <v>178.71059199280154</v>
      </c>
      <c r="T861" s="2"/>
      <c r="U861" s="10">
        <f t="shared" si="83"/>
        <v>5776.0432373617723</v>
      </c>
      <c r="V861" s="10">
        <f t="shared" si="85"/>
        <v>5654.0566525727136</v>
      </c>
      <c r="W861" s="10">
        <f t="shared" si="85"/>
        <v>5529.4064497552254</v>
      </c>
      <c r="X861" s="10">
        <f t="shared" si="85"/>
        <v>5402.0545646981645</v>
      </c>
      <c r="Y861" s="10">
        <f t="shared" si="85"/>
        <v>5271.9624637876459</v>
      </c>
    </row>
    <row r="862" spans="1:25" s="5" customFormat="1" x14ac:dyDescent="0.2">
      <c r="A862" s="2"/>
      <c r="B862" s="30">
        <f>'3) Input geactiveerde inflatie'!B849</f>
        <v>837</v>
      </c>
      <c r="C862" s="30">
        <f>'3) Input geactiveerde inflatie'!D849</f>
        <v>4383.5500498518595</v>
      </c>
      <c r="D862" s="10">
        <f t="shared" si="84"/>
        <v>2191.7750249259298</v>
      </c>
      <c r="E862" s="40">
        <f>'3) Input geactiveerde inflatie'!E849</f>
        <v>24.5</v>
      </c>
      <c r="F862" s="52">
        <f>'3) Input geactiveerde inflatie'!F849</f>
        <v>2046</v>
      </c>
      <c r="G862" s="2"/>
      <c r="H862" s="54"/>
      <c r="I862" s="10">
        <f>IF(AND($F862&gt;I$10,$E862&gt;0),$D862/$E862,IF(I$10=$F862,$D862-SUM($G862:G862),0))</f>
        <v>89.460205099017543</v>
      </c>
      <c r="J862" s="10">
        <f>IF(AND($F862&gt;J$10,$E862&gt;0),$D862/$E862,IF(J$10=$F862,$D862-SUM($G862:I862),0))</f>
        <v>89.460205099017543</v>
      </c>
      <c r="K862" s="10">
        <f>IF(AND($F862&gt;K$10,$E862&gt;0),$D862/$E862,IF(K$10=$F862,$D862-SUM($G862:J862),0))</f>
        <v>89.460205099017543</v>
      </c>
      <c r="L862" s="10">
        <f>IF(AND($F862&gt;L$10,$E862&gt;0),$D862/$E862,IF(L$10=$F862,$D862-SUM($G862:K862),0))</f>
        <v>89.460205099017543</v>
      </c>
      <c r="M862" s="10">
        <f>IF(AND($F862&gt;M$10,$E862&gt;0),$D862/$E862,IF(M$10=$F862,$D862-SUM($G862:L862),0))</f>
        <v>89.460205099017543</v>
      </c>
      <c r="N862" s="2"/>
      <c r="O862" s="10">
        <f>I862*PRODUCT($O$17:O$17)</f>
        <v>90.265346944908686</v>
      </c>
      <c r="P862" s="10">
        <f>J862*PRODUCT($O$17:P$17)</f>
        <v>91.07773506741286</v>
      </c>
      <c r="Q862" s="10">
        <f>K862*PRODUCT($O$17:Q$17)</f>
        <v>91.897434683019554</v>
      </c>
      <c r="R862" s="10">
        <f>L862*PRODUCT($O$17:R$17)</f>
        <v>92.724511595166717</v>
      </c>
      <c r="S862" s="10">
        <f>M862*PRODUCT($O$17:S$17)</f>
        <v>93.559032199523216</v>
      </c>
      <c r="T862" s="2"/>
      <c r="U862" s="10">
        <f t="shared" si="83"/>
        <v>2121.2356532053541</v>
      </c>
      <c r="V862" s="10">
        <f t="shared" si="85"/>
        <v>2049.2490390167891</v>
      </c>
      <c r="W862" s="10">
        <f t="shared" si="85"/>
        <v>1975.7948456849203</v>
      </c>
      <c r="X862" s="10">
        <f t="shared" si="85"/>
        <v>1900.8524877009179</v>
      </c>
      <c r="Y862" s="10">
        <f t="shared" si="85"/>
        <v>1824.4011278907028</v>
      </c>
    </row>
    <row r="863" spans="1:25" s="5" customFormat="1" x14ac:dyDescent="0.2">
      <c r="A863" s="2"/>
      <c r="B863" s="30">
        <f>'3) Input geactiveerde inflatie'!B850</f>
        <v>838</v>
      </c>
      <c r="C863" s="30">
        <f>'3) Input geactiveerde inflatie'!D850</f>
        <v>426.12874794352956</v>
      </c>
      <c r="D863" s="10">
        <f t="shared" si="84"/>
        <v>213.06437397176478</v>
      </c>
      <c r="E863" s="40">
        <f>'3) Input geactiveerde inflatie'!E850</f>
        <v>19.5</v>
      </c>
      <c r="F863" s="52">
        <f>'3) Input geactiveerde inflatie'!F850</f>
        <v>2041</v>
      </c>
      <c r="G863" s="2"/>
      <c r="H863" s="54"/>
      <c r="I863" s="10">
        <f>IF(AND($F863&gt;I$10,$E863&gt;0),$D863/$E863,IF(I$10=$F863,$D863-SUM($G863:G863),0))</f>
        <v>10.926378152398193</v>
      </c>
      <c r="J863" s="10">
        <f>IF(AND($F863&gt;J$10,$E863&gt;0),$D863/$E863,IF(J$10=$F863,$D863-SUM($G863:I863),0))</f>
        <v>10.926378152398193</v>
      </c>
      <c r="K863" s="10">
        <f>IF(AND($F863&gt;K$10,$E863&gt;0),$D863/$E863,IF(K$10=$F863,$D863-SUM($G863:J863),0))</f>
        <v>10.926378152398193</v>
      </c>
      <c r="L863" s="10">
        <f>IF(AND($F863&gt;L$10,$E863&gt;0),$D863/$E863,IF(L$10=$F863,$D863-SUM($G863:K863),0))</f>
        <v>10.926378152398193</v>
      </c>
      <c r="M863" s="10">
        <f>IF(AND($F863&gt;M$10,$E863&gt;0),$D863/$E863,IF(M$10=$F863,$D863-SUM($G863:L863),0))</f>
        <v>10.926378152398193</v>
      </c>
      <c r="N863" s="2"/>
      <c r="O863" s="10">
        <f>I863*PRODUCT($O$17:O$17)</f>
        <v>11.024715555769776</v>
      </c>
      <c r="P863" s="10">
        <f>J863*PRODUCT($O$17:P$17)</f>
        <v>11.123937995771703</v>
      </c>
      <c r="Q863" s="10">
        <f>K863*PRODUCT($O$17:Q$17)</f>
        <v>11.224053437733646</v>
      </c>
      <c r="R863" s="10">
        <f>L863*PRODUCT($O$17:R$17)</f>
        <v>11.325069918673247</v>
      </c>
      <c r="S863" s="10">
        <f>M863*PRODUCT($O$17:S$17)</f>
        <v>11.426995547941306</v>
      </c>
      <c r="T863" s="2"/>
      <c r="U863" s="10">
        <f t="shared" si="83"/>
        <v>203.95723778174087</v>
      </c>
      <c r="V863" s="10">
        <f t="shared" si="85"/>
        <v>194.66891492600482</v>
      </c>
      <c r="W863" s="10">
        <f t="shared" si="85"/>
        <v>185.19688172260518</v>
      </c>
      <c r="X863" s="10">
        <f t="shared" si="85"/>
        <v>175.53858373943535</v>
      </c>
      <c r="Y863" s="10">
        <f t="shared" si="85"/>
        <v>165.69143544514893</v>
      </c>
    </row>
    <row r="864" spans="1:25" s="5" customFormat="1" x14ac:dyDescent="0.2">
      <c r="A864" s="2"/>
      <c r="B864" s="30">
        <f>'3) Input geactiveerde inflatie'!B851</f>
        <v>839</v>
      </c>
      <c r="C864" s="30">
        <f>'3) Input geactiveerde inflatie'!D851</f>
        <v>3593.3414337567228</v>
      </c>
      <c r="D864" s="10">
        <f t="shared" si="84"/>
        <v>1796.6707168783614</v>
      </c>
      <c r="E864" s="40">
        <f>'3) Input geactiveerde inflatie'!E851</f>
        <v>4.5</v>
      </c>
      <c r="F864" s="52">
        <f>'3) Input geactiveerde inflatie'!F851</f>
        <v>2026</v>
      </c>
      <c r="G864" s="2"/>
      <c r="H864" s="54"/>
      <c r="I864" s="10">
        <f>IF(AND($F864&gt;I$10,$E864&gt;0),$D864/$E864,IF(I$10=$F864,$D864-SUM($G864:G864),0))</f>
        <v>399.26015930630251</v>
      </c>
      <c r="J864" s="10">
        <f>IF(AND($F864&gt;J$10,$E864&gt;0),$D864/$E864,IF(J$10=$F864,$D864-SUM($G864:I864),0))</f>
        <v>399.26015930630251</v>
      </c>
      <c r="K864" s="10">
        <f>IF(AND($F864&gt;K$10,$E864&gt;0),$D864/$E864,IF(K$10=$F864,$D864-SUM($G864:J864),0))</f>
        <v>399.26015930630251</v>
      </c>
      <c r="L864" s="10">
        <f>IF(AND($F864&gt;L$10,$E864&gt;0),$D864/$E864,IF(L$10=$F864,$D864-SUM($G864:K864),0))</f>
        <v>399.26015930630251</v>
      </c>
      <c r="M864" s="10">
        <f>IF(AND($F864&gt;M$10,$E864&gt;0),$D864/$E864,IF(M$10=$F864,$D864-SUM($G864:L864),0))</f>
        <v>199.63007965315137</v>
      </c>
      <c r="N864" s="2"/>
      <c r="O864" s="10">
        <f>I864*PRODUCT($O$17:O$17)</f>
        <v>402.85350074005919</v>
      </c>
      <c r="P864" s="10">
        <f>J864*PRODUCT($O$17:P$17)</f>
        <v>406.47918224671969</v>
      </c>
      <c r="Q864" s="10">
        <f>K864*PRODUCT($O$17:Q$17)</f>
        <v>410.13749488694009</v>
      </c>
      <c r="R864" s="10">
        <f>L864*PRODUCT($O$17:R$17)</f>
        <v>413.8287323409225</v>
      </c>
      <c r="S864" s="10">
        <f>M864*PRODUCT($O$17:S$17)</f>
        <v>208.77659546599551</v>
      </c>
      <c r="T864" s="2"/>
      <c r="U864" s="10">
        <f t="shared" si="83"/>
        <v>1409.9872525902074</v>
      </c>
      <c r="V864" s="10">
        <f t="shared" si="85"/>
        <v>1016.1979556167995</v>
      </c>
      <c r="W864" s="10">
        <f t="shared" si="85"/>
        <v>615.20624233041042</v>
      </c>
      <c r="X864" s="10">
        <f t="shared" si="85"/>
        <v>206.91436617046151</v>
      </c>
      <c r="Y864" s="10">
        <f t="shared" si="85"/>
        <v>0</v>
      </c>
    </row>
    <row r="865" spans="1:25" s="5" customFormat="1" x14ac:dyDescent="0.2">
      <c r="A865" s="2"/>
      <c r="B865" s="30">
        <f>'3) Input geactiveerde inflatie'!B852</f>
        <v>840</v>
      </c>
      <c r="C865" s="30">
        <f>'3) Input geactiveerde inflatie'!D852</f>
        <v>1.4551915228366852E-11</v>
      </c>
      <c r="D865" s="10">
        <f t="shared" si="84"/>
        <v>7.2759576141834259E-12</v>
      </c>
      <c r="E865" s="40">
        <f>'3) Input geactiveerde inflatie'!E852</f>
        <v>0</v>
      </c>
      <c r="F865" s="52">
        <f>'3) Input geactiveerde inflatie'!F852</f>
        <v>2021</v>
      </c>
      <c r="G865" s="2"/>
      <c r="H865" s="54"/>
      <c r="I865" s="10">
        <f>IF(AND($F865&gt;I$10,$E865&gt;0),$D865/$E865,IF(I$10=$F865,$D865-SUM($G865:G865),0))</f>
        <v>0</v>
      </c>
      <c r="J865" s="10">
        <f>IF(AND($F865&gt;J$10,$E865&gt;0),$D865/$E865,IF(J$10=$F865,$D865-SUM($G865:I865),0))</f>
        <v>0</v>
      </c>
      <c r="K865" s="10">
        <f>IF(AND($F865&gt;K$10,$E865&gt;0),$D865/$E865,IF(K$10=$F865,$D865-SUM($G865:J865),0))</f>
        <v>0</v>
      </c>
      <c r="L865" s="10">
        <f>IF(AND($F865&gt;L$10,$E865&gt;0),$D865/$E865,IF(L$10=$F865,$D865-SUM($G865:K865),0))</f>
        <v>0</v>
      </c>
      <c r="M865" s="10">
        <f>IF(AND($F865&gt;M$10,$E865&gt;0),$D865/$E865,IF(M$10=$F865,$D865-SUM($G865:L865),0))</f>
        <v>0</v>
      </c>
      <c r="N865" s="2"/>
      <c r="O865" s="10">
        <f>I865*PRODUCT($O$17:O$17)</f>
        <v>0</v>
      </c>
      <c r="P865" s="10">
        <f>J865*PRODUCT($O$17:P$17)</f>
        <v>0</v>
      </c>
      <c r="Q865" s="10">
        <f>K865*PRODUCT($O$17:Q$17)</f>
        <v>0</v>
      </c>
      <c r="R865" s="10">
        <f>L865*PRODUCT($O$17:R$17)</f>
        <v>0</v>
      </c>
      <c r="S865" s="10">
        <f>M865*PRODUCT($O$17:S$17)</f>
        <v>0</v>
      </c>
      <c r="T865" s="2"/>
      <c r="U865" s="10">
        <f t="shared" si="83"/>
        <v>7.341441232711076E-12</v>
      </c>
      <c r="V865" s="10">
        <f t="shared" si="85"/>
        <v>7.4075142038054749E-12</v>
      </c>
      <c r="W865" s="10">
        <f t="shared" si="85"/>
        <v>7.4741818316397228E-12</v>
      </c>
      <c r="X865" s="10">
        <f t="shared" si="85"/>
        <v>7.5414494681244792E-12</v>
      </c>
      <c r="Y865" s="10">
        <f t="shared" si="85"/>
        <v>7.6093225133375991E-12</v>
      </c>
    </row>
    <row r="866" spans="1:25" s="5" customFormat="1" x14ac:dyDescent="0.2">
      <c r="A866" s="2"/>
      <c r="B866" s="30">
        <f>'3) Input geactiveerde inflatie'!B853</f>
        <v>841</v>
      </c>
      <c r="C866" s="30">
        <f>'3) Input geactiveerde inflatie'!D853</f>
        <v>414.51468426537576</v>
      </c>
      <c r="D866" s="10">
        <f t="shared" si="84"/>
        <v>207.25734213268788</v>
      </c>
      <c r="E866" s="40">
        <f>'3) Input geactiveerde inflatie'!E853</f>
        <v>0</v>
      </c>
      <c r="F866" s="52">
        <f>'3) Input geactiveerde inflatie'!F853</f>
        <v>2016</v>
      </c>
      <c r="G866" s="2"/>
      <c r="H866" s="54"/>
      <c r="I866" s="10">
        <f>IF(AND($F866&gt;I$10,$E866&gt;0),$D866/$E866,IF(I$10=$F866,$D866-SUM($G866:G866),0))</f>
        <v>0</v>
      </c>
      <c r="J866" s="10">
        <f>IF(AND($F866&gt;J$10,$E866&gt;0),$D866/$E866,IF(J$10=$F866,$D866-SUM($G866:I866),0))</f>
        <v>0</v>
      </c>
      <c r="K866" s="10">
        <f>IF(AND($F866&gt;K$10,$E866&gt;0),$D866/$E866,IF(K$10=$F866,$D866-SUM($G866:J866),0))</f>
        <v>0</v>
      </c>
      <c r="L866" s="10">
        <f>IF(AND($F866&gt;L$10,$E866&gt;0),$D866/$E866,IF(L$10=$F866,$D866-SUM($G866:K866),0))</f>
        <v>0</v>
      </c>
      <c r="M866" s="10">
        <f>IF(AND($F866&gt;M$10,$E866&gt;0),$D866/$E866,IF(M$10=$F866,$D866-SUM($G866:L866),0))</f>
        <v>0</v>
      </c>
      <c r="N866" s="2"/>
      <c r="O866" s="10">
        <f>I866*PRODUCT($O$17:O$17)</f>
        <v>0</v>
      </c>
      <c r="P866" s="10">
        <f>J866*PRODUCT($O$17:P$17)</f>
        <v>0</v>
      </c>
      <c r="Q866" s="10">
        <f>K866*PRODUCT($O$17:Q$17)</f>
        <v>0</v>
      </c>
      <c r="R866" s="10">
        <f>L866*PRODUCT($O$17:R$17)</f>
        <v>0</v>
      </c>
      <c r="S866" s="10">
        <f>M866*PRODUCT($O$17:S$17)</f>
        <v>0</v>
      </c>
      <c r="T866" s="2"/>
      <c r="U866" s="10">
        <f t="shared" si="83"/>
        <v>209.12265821188205</v>
      </c>
      <c r="V866" s="10">
        <f t="shared" si="85"/>
        <v>211.00476213578898</v>
      </c>
      <c r="W866" s="10">
        <f t="shared" si="85"/>
        <v>212.90380499501106</v>
      </c>
      <c r="X866" s="10">
        <f t="shared" si="85"/>
        <v>214.81993923996615</v>
      </c>
      <c r="Y866" s="10">
        <f t="shared" si="85"/>
        <v>216.75331869312581</v>
      </c>
    </row>
    <row r="867" spans="1:25" s="5" customFormat="1" x14ac:dyDescent="0.2">
      <c r="A867" s="2"/>
      <c r="B867" s="30">
        <f>'3) Input geactiveerde inflatie'!B854</f>
        <v>842</v>
      </c>
      <c r="C867" s="30">
        <f>'3) Input geactiveerde inflatie'!D854</f>
        <v>94789.546720385086</v>
      </c>
      <c r="D867" s="10">
        <f t="shared" si="84"/>
        <v>47394.773360192543</v>
      </c>
      <c r="E867" s="40">
        <f>'3) Input geactiveerde inflatie'!E854</f>
        <v>45.5</v>
      </c>
      <c r="F867" s="52">
        <f>'3) Input geactiveerde inflatie'!F854</f>
        <v>2067</v>
      </c>
      <c r="G867" s="2"/>
      <c r="H867" s="54"/>
      <c r="I867" s="10">
        <f>IF(AND($F867&gt;I$10,$E867&gt;0),$D867/$E867,IF(I$10=$F867,$D867-SUM($G867:G867),0))</f>
        <v>1041.6433705536822</v>
      </c>
      <c r="J867" s="10">
        <f>IF(AND($F867&gt;J$10,$E867&gt;0),$D867/$E867,IF(J$10=$F867,$D867-SUM($G867:I867),0))</f>
        <v>1041.6433705536822</v>
      </c>
      <c r="K867" s="10">
        <f>IF(AND($F867&gt;K$10,$E867&gt;0),$D867/$E867,IF(K$10=$F867,$D867-SUM($G867:J867),0))</f>
        <v>1041.6433705536822</v>
      </c>
      <c r="L867" s="10">
        <f>IF(AND($F867&gt;L$10,$E867&gt;0),$D867/$E867,IF(L$10=$F867,$D867-SUM($G867:K867),0))</f>
        <v>1041.6433705536822</v>
      </c>
      <c r="M867" s="10">
        <f>IF(AND($F867&gt;M$10,$E867&gt;0),$D867/$E867,IF(M$10=$F867,$D867-SUM($G867:L867),0))</f>
        <v>1041.6433705536822</v>
      </c>
      <c r="N867" s="2"/>
      <c r="O867" s="10">
        <f>I867*PRODUCT($O$17:O$17)</f>
        <v>1051.0181608886653</v>
      </c>
      <c r="P867" s="10">
        <f>J867*PRODUCT($O$17:P$17)</f>
        <v>1060.4773243366631</v>
      </c>
      <c r="Q867" s="10">
        <f>K867*PRODUCT($O$17:Q$17)</f>
        <v>1070.0216202556928</v>
      </c>
      <c r="R867" s="10">
        <f>L867*PRODUCT($O$17:R$17)</f>
        <v>1079.6518148379939</v>
      </c>
      <c r="S867" s="10">
        <f>M867*PRODUCT($O$17:S$17)</f>
        <v>1089.3686811715359</v>
      </c>
      <c r="T867" s="2"/>
      <c r="U867" s="10">
        <f t="shared" si="83"/>
        <v>46770.30815954561</v>
      </c>
      <c r="V867" s="10">
        <f t="shared" si="85"/>
        <v>46130.763608644847</v>
      </c>
      <c r="W867" s="10">
        <f t="shared" si="85"/>
        <v>45475.918860866957</v>
      </c>
      <c r="X867" s="10">
        <f t="shared" si="85"/>
        <v>44805.550315776767</v>
      </c>
      <c r="Y867" s="10">
        <f t="shared" si="85"/>
        <v>44119.431587447216</v>
      </c>
    </row>
    <row r="868" spans="1:25" s="5" customFormat="1" x14ac:dyDescent="0.2">
      <c r="A868" s="2"/>
      <c r="B868" s="30">
        <f>'3) Input geactiveerde inflatie'!B855</f>
        <v>843</v>
      </c>
      <c r="C868" s="30">
        <f>'3) Input geactiveerde inflatie'!D855</f>
        <v>12000.195965611871</v>
      </c>
      <c r="D868" s="10">
        <f t="shared" si="84"/>
        <v>6000.0979828059353</v>
      </c>
      <c r="E868" s="40">
        <f>'3) Input geactiveerde inflatie'!E855</f>
        <v>35.5</v>
      </c>
      <c r="F868" s="52">
        <f>'3) Input geactiveerde inflatie'!F855</f>
        <v>2057</v>
      </c>
      <c r="G868" s="2"/>
      <c r="H868" s="54"/>
      <c r="I868" s="10">
        <f>IF(AND($F868&gt;I$10,$E868&gt;0),$D868/$E868,IF(I$10=$F868,$D868-SUM($G868:G868),0))</f>
        <v>169.0168445860827</v>
      </c>
      <c r="J868" s="10">
        <f>IF(AND($F868&gt;J$10,$E868&gt;0),$D868/$E868,IF(J$10=$F868,$D868-SUM($G868:I868),0))</f>
        <v>169.0168445860827</v>
      </c>
      <c r="K868" s="10">
        <f>IF(AND($F868&gt;K$10,$E868&gt;0),$D868/$E868,IF(K$10=$F868,$D868-SUM($G868:J868),0))</f>
        <v>169.0168445860827</v>
      </c>
      <c r="L868" s="10">
        <f>IF(AND($F868&gt;L$10,$E868&gt;0),$D868/$E868,IF(L$10=$F868,$D868-SUM($G868:K868),0))</f>
        <v>169.0168445860827</v>
      </c>
      <c r="M868" s="10">
        <f>IF(AND($F868&gt;M$10,$E868&gt;0),$D868/$E868,IF(M$10=$F868,$D868-SUM($G868:L868),0))</f>
        <v>169.0168445860827</v>
      </c>
      <c r="N868" s="2"/>
      <c r="O868" s="10">
        <f>I868*PRODUCT($O$17:O$17)</f>
        <v>170.53799618735744</v>
      </c>
      <c r="P868" s="10">
        <f>J868*PRODUCT($O$17:P$17)</f>
        <v>172.07283815304362</v>
      </c>
      <c r="Q868" s="10">
        <f>K868*PRODUCT($O$17:Q$17)</f>
        <v>173.621493696421</v>
      </c>
      <c r="R868" s="10">
        <f>L868*PRODUCT($O$17:R$17)</f>
        <v>175.18408713968876</v>
      </c>
      <c r="S868" s="10">
        <f>M868*PRODUCT($O$17:S$17)</f>
        <v>176.76074392394594</v>
      </c>
      <c r="T868" s="2"/>
      <c r="U868" s="10">
        <f t="shared" si="83"/>
        <v>5883.56086846383</v>
      </c>
      <c r="V868" s="10">
        <f t="shared" si="85"/>
        <v>5764.4400781269605</v>
      </c>
      <c r="W868" s="10">
        <f t="shared" si="85"/>
        <v>5642.6985451336823</v>
      </c>
      <c r="X868" s="10">
        <f t="shared" si="85"/>
        <v>5518.2987449001957</v>
      </c>
      <c r="Y868" s="10">
        <f t="shared" si="85"/>
        <v>5391.2026896803509</v>
      </c>
    </row>
    <row r="869" spans="1:25" s="5" customFormat="1" x14ac:dyDescent="0.2">
      <c r="A869" s="2"/>
      <c r="B869" s="30">
        <f>'3) Input geactiveerde inflatie'!B856</f>
        <v>844</v>
      </c>
      <c r="C869" s="30">
        <f>'3) Input geactiveerde inflatie'!D856</f>
        <v>2146.3935792224838</v>
      </c>
      <c r="D869" s="10">
        <f t="shared" si="84"/>
        <v>1073.1967896112419</v>
      </c>
      <c r="E869" s="40">
        <f>'3) Input geactiveerde inflatie'!E856</f>
        <v>25.5</v>
      </c>
      <c r="F869" s="52">
        <f>'3) Input geactiveerde inflatie'!F856</f>
        <v>2047</v>
      </c>
      <c r="G869" s="2"/>
      <c r="H869" s="54"/>
      <c r="I869" s="10">
        <f>IF(AND($F869&gt;I$10,$E869&gt;0),$D869/$E869,IF(I$10=$F869,$D869-SUM($G869:G869),0))</f>
        <v>42.086148612205562</v>
      </c>
      <c r="J869" s="10">
        <f>IF(AND($F869&gt;J$10,$E869&gt;0),$D869/$E869,IF(J$10=$F869,$D869-SUM($G869:I869),0))</f>
        <v>42.086148612205562</v>
      </c>
      <c r="K869" s="10">
        <f>IF(AND($F869&gt;K$10,$E869&gt;0),$D869/$E869,IF(K$10=$F869,$D869-SUM($G869:J869),0))</f>
        <v>42.086148612205562</v>
      </c>
      <c r="L869" s="10">
        <f>IF(AND($F869&gt;L$10,$E869&gt;0),$D869/$E869,IF(L$10=$F869,$D869-SUM($G869:K869),0))</f>
        <v>42.086148612205562</v>
      </c>
      <c r="M869" s="10">
        <f>IF(AND($F869&gt;M$10,$E869&gt;0),$D869/$E869,IF(M$10=$F869,$D869-SUM($G869:L869),0))</f>
        <v>42.086148612205562</v>
      </c>
      <c r="N869" s="2"/>
      <c r="O869" s="10">
        <f>I869*PRODUCT($O$17:O$17)</f>
        <v>42.464923949715406</v>
      </c>
      <c r="P869" s="10">
        <f>J869*PRODUCT($O$17:P$17)</f>
        <v>42.84710826526284</v>
      </c>
      <c r="Q869" s="10">
        <f>K869*PRODUCT($O$17:Q$17)</f>
        <v>43.232732239650197</v>
      </c>
      <c r="R869" s="10">
        <f>L869*PRODUCT($O$17:R$17)</f>
        <v>43.621826829807048</v>
      </c>
      <c r="S869" s="10">
        <f>M869*PRODUCT($O$17:S$17)</f>
        <v>44.014423271275305</v>
      </c>
      <c r="T869" s="2"/>
      <c r="U869" s="10">
        <f t="shared" si="83"/>
        <v>1040.3906367680274</v>
      </c>
      <c r="V869" s="10">
        <f t="shared" si="85"/>
        <v>1006.9070442336769</v>
      </c>
      <c r="W869" s="10">
        <f t="shared" si="85"/>
        <v>972.73647539212959</v>
      </c>
      <c r="X869" s="10">
        <f t="shared" si="85"/>
        <v>937.86927684085163</v>
      </c>
      <c r="Y869" s="10">
        <f t="shared" si="85"/>
        <v>902.29567706114392</v>
      </c>
    </row>
    <row r="870" spans="1:25" s="5" customFormat="1" x14ac:dyDescent="0.2">
      <c r="A870" s="2"/>
      <c r="B870" s="30">
        <f>'3) Input geactiveerde inflatie'!B857</f>
        <v>845</v>
      </c>
      <c r="C870" s="30">
        <f>'3) Input geactiveerde inflatie'!D857</f>
        <v>1244.7184873412971</v>
      </c>
      <c r="D870" s="10">
        <f t="shared" si="84"/>
        <v>622.35924367064854</v>
      </c>
      <c r="E870" s="40">
        <f>'3) Input geactiveerde inflatie'!E857</f>
        <v>20.5</v>
      </c>
      <c r="F870" s="52">
        <f>'3) Input geactiveerde inflatie'!F857</f>
        <v>2042</v>
      </c>
      <c r="G870" s="2"/>
      <c r="H870" s="54"/>
      <c r="I870" s="10">
        <f>IF(AND($F870&gt;I$10,$E870&gt;0),$D870/$E870,IF(I$10=$F870,$D870-SUM($G870:G870),0))</f>
        <v>30.358987496129195</v>
      </c>
      <c r="J870" s="10">
        <f>IF(AND($F870&gt;J$10,$E870&gt;0),$D870/$E870,IF(J$10=$F870,$D870-SUM($G870:I870),0))</f>
        <v>30.358987496129195</v>
      </c>
      <c r="K870" s="10">
        <f>IF(AND($F870&gt;K$10,$E870&gt;0),$D870/$E870,IF(K$10=$F870,$D870-SUM($G870:J870),0))</f>
        <v>30.358987496129195</v>
      </c>
      <c r="L870" s="10">
        <f>IF(AND($F870&gt;L$10,$E870&gt;0),$D870/$E870,IF(L$10=$F870,$D870-SUM($G870:K870),0))</f>
        <v>30.358987496129195</v>
      </c>
      <c r="M870" s="10">
        <f>IF(AND($F870&gt;M$10,$E870&gt;0),$D870/$E870,IF(M$10=$F870,$D870-SUM($G870:L870),0))</f>
        <v>30.358987496129195</v>
      </c>
      <c r="N870" s="2"/>
      <c r="O870" s="10">
        <f>I870*PRODUCT($O$17:O$17)</f>
        <v>30.632218383594356</v>
      </c>
      <c r="P870" s="10">
        <f>J870*PRODUCT($O$17:P$17)</f>
        <v>30.9079083490467</v>
      </c>
      <c r="Q870" s="10">
        <f>K870*PRODUCT($O$17:Q$17)</f>
        <v>31.186079524188116</v>
      </c>
      <c r="R870" s="10">
        <f>L870*PRODUCT($O$17:R$17)</f>
        <v>31.466754239905804</v>
      </c>
      <c r="S870" s="10">
        <f>M870*PRODUCT($O$17:S$17)</f>
        <v>31.749955028064953</v>
      </c>
      <c r="T870" s="2"/>
      <c r="U870" s="10">
        <f t="shared" si="83"/>
        <v>597.32825848008997</v>
      </c>
      <c r="V870" s="10">
        <f t="shared" si="85"/>
        <v>571.79630445736404</v>
      </c>
      <c r="W870" s="10">
        <f t="shared" si="85"/>
        <v>545.75639167329211</v>
      </c>
      <c r="X870" s="10">
        <f t="shared" si="85"/>
        <v>519.2014449584459</v>
      </c>
      <c r="Y870" s="10">
        <f t="shared" si="85"/>
        <v>492.12430293500688</v>
      </c>
    </row>
    <row r="871" spans="1:25" s="5" customFormat="1" x14ac:dyDescent="0.2">
      <c r="A871" s="2"/>
      <c r="B871" s="30">
        <f>'3) Input geactiveerde inflatie'!B858</f>
        <v>846</v>
      </c>
      <c r="C871" s="30">
        <f>'3) Input geactiveerde inflatie'!D858</f>
        <v>13258.34386604614</v>
      </c>
      <c r="D871" s="10">
        <f t="shared" si="84"/>
        <v>6629.1719330230699</v>
      </c>
      <c r="E871" s="40">
        <f>'3) Input geactiveerde inflatie'!E858</f>
        <v>5.5</v>
      </c>
      <c r="F871" s="52">
        <f>'3) Input geactiveerde inflatie'!F858</f>
        <v>2027</v>
      </c>
      <c r="G871" s="2"/>
      <c r="H871" s="54"/>
      <c r="I871" s="10">
        <f>IF(AND($F871&gt;I$10,$E871&gt;0),$D871/$E871,IF(I$10=$F871,$D871-SUM($G871:G871),0))</f>
        <v>1205.3039878223763</v>
      </c>
      <c r="J871" s="10">
        <f>IF(AND($F871&gt;J$10,$E871&gt;0),$D871/$E871,IF(J$10=$F871,$D871-SUM($G871:I871),0))</f>
        <v>1205.3039878223763</v>
      </c>
      <c r="K871" s="10">
        <f>IF(AND($F871&gt;K$10,$E871&gt;0),$D871/$E871,IF(K$10=$F871,$D871-SUM($G871:J871),0))</f>
        <v>1205.3039878223763</v>
      </c>
      <c r="L871" s="10">
        <f>IF(AND($F871&gt;L$10,$E871&gt;0),$D871/$E871,IF(L$10=$F871,$D871-SUM($G871:K871),0))</f>
        <v>1205.3039878223763</v>
      </c>
      <c r="M871" s="10">
        <f>IF(AND($F871&gt;M$10,$E871&gt;0),$D871/$E871,IF(M$10=$F871,$D871-SUM($G871:L871),0))</f>
        <v>1205.3039878223763</v>
      </c>
      <c r="N871" s="2"/>
      <c r="O871" s="10">
        <f>I871*PRODUCT($O$17:O$17)</f>
        <v>1216.1517237127775</v>
      </c>
      <c r="P871" s="10">
        <f>J871*PRODUCT($O$17:P$17)</f>
        <v>1227.0970892261923</v>
      </c>
      <c r="Q871" s="10">
        <f>K871*PRODUCT($O$17:Q$17)</f>
        <v>1238.1409630292278</v>
      </c>
      <c r="R871" s="10">
        <f>L871*PRODUCT($O$17:R$17)</f>
        <v>1249.2842316964907</v>
      </c>
      <c r="S871" s="10">
        <f>M871*PRODUCT($O$17:S$17)</f>
        <v>1260.5277897817591</v>
      </c>
      <c r="T871" s="2"/>
      <c r="U871" s="10">
        <f t="shared" si="83"/>
        <v>5472.6827567074997</v>
      </c>
      <c r="V871" s="10">
        <f t="shared" si="85"/>
        <v>4294.8398122916742</v>
      </c>
      <c r="W871" s="10">
        <f t="shared" si="85"/>
        <v>3095.3524075730706</v>
      </c>
      <c r="X871" s="10">
        <f t="shared" si="85"/>
        <v>1873.9263475447374</v>
      </c>
      <c r="Y871" s="10">
        <f t="shared" si="85"/>
        <v>630.26389489088069</v>
      </c>
    </row>
    <row r="872" spans="1:25" s="5" customFormat="1" x14ac:dyDescent="0.2">
      <c r="A872" s="2"/>
      <c r="B872" s="30">
        <f>'3) Input geactiveerde inflatie'!B859</f>
        <v>847</v>
      </c>
      <c r="C872" s="30">
        <f>'3) Input geactiveerde inflatie'!D859</f>
        <v>2262.417648692106</v>
      </c>
      <c r="D872" s="10">
        <f t="shared" si="84"/>
        <v>1131.208824346053</v>
      </c>
      <c r="E872" s="40">
        <f>'3) Input geactiveerde inflatie'!E859</f>
        <v>0.5</v>
      </c>
      <c r="F872" s="52">
        <f>'3) Input geactiveerde inflatie'!F859</f>
        <v>2022</v>
      </c>
      <c r="G872" s="2"/>
      <c r="H872" s="54"/>
      <c r="I872" s="10">
        <f>IF(AND($F872&gt;I$10,$E872&gt;0),$D872/$E872,IF(I$10=$F872,$D872-SUM($G872:G872),0))</f>
        <v>1131.208824346053</v>
      </c>
      <c r="J872" s="10">
        <f>IF(AND($F872&gt;J$10,$E872&gt;0),$D872/$E872,IF(J$10=$F872,$D872-SUM($G872:I872),0))</f>
        <v>0</v>
      </c>
      <c r="K872" s="10">
        <f>IF(AND($F872&gt;K$10,$E872&gt;0),$D872/$E872,IF(K$10=$F872,$D872-SUM($G872:J872),0))</f>
        <v>0</v>
      </c>
      <c r="L872" s="10">
        <f>IF(AND($F872&gt;L$10,$E872&gt;0),$D872/$E872,IF(L$10=$F872,$D872-SUM($G872:K872),0))</f>
        <v>0</v>
      </c>
      <c r="M872" s="10">
        <f>IF(AND($F872&gt;M$10,$E872&gt;0),$D872/$E872,IF(M$10=$F872,$D872-SUM($G872:L872),0))</f>
        <v>0</v>
      </c>
      <c r="N872" s="2"/>
      <c r="O872" s="10">
        <f>I872*PRODUCT($O$17:O$17)</f>
        <v>1141.3897037651673</v>
      </c>
      <c r="P872" s="10">
        <f>J872*PRODUCT($O$17:P$17)</f>
        <v>0</v>
      </c>
      <c r="Q872" s="10">
        <f>K872*PRODUCT($O$17:Q$17)</f>
        <v>0</v>
      </c>
      <c r="R872" s="10">
        <f>L872*PRODUCT($O$17:R$17)</f>
        <v>0</v>
      </c>
      <c r="S872" s="10">
        <f>M872*PRODUCT($O$17:S$17)</f>
        <v>0</v>
      </c>
      <c r="T872" s="2"/>
      <c r="U872" s="10">
        <f t="shared" si="83"/>
        <v>0</v>
      </c>
      <c r="V872" s="10">
        <f t="shared" si="85"/>
        <v>0</v>
      </c>
      <c r="W872" s="10">
        <f t="shared" si="85"/>
        <v>0</v>
      </c>
      <c r="X872" s="10">
        <f t="shared" si="85"/>
        <v>0</v>
      </c>
      <c r="Y872" s="10">
        <f t="shared" si="85"/>
        <v>0</v>
      </c>
    </row>
    <row r="873" spans="1:25" s="5" customFormat="1" x14ac:dyDescent="0.2">
      <c r="A873" s="2"/>
      <c r="B873" s="30">
        <f>'3) Input geactiveerde inflatie'!B860</f>
        <v>848</v>
      </c>
      <c r="C873" s="30">
        <f>'3) Input geactiveerde inflatie'!D860</f>
        <v>114.05560039408397</v>
      </c>
      <c r="D873" s="10">
        <f t="shared" si="84"/>
        <v>57.027800197041984</v>
      </c>
      <c r="E873" s="40">
        <f>'3) Input geactiveerde inflatie'!E860</f>
        <v>0</v>
      </c>
      <c r="F873" s="52">
        <f>'3) Input geactiveerde inflatie'!F860</f>
        <v>2017</v>
      </c>
      <c r="G873" s="2"/>
      <c r="H873" s="54"/>
      <c r="I873" s="10">
        <f>IF(AND($F873&gt;I$10,$E873&gt;0),$D873/$E873,IF(I$10=$F873,$D873-SUM($G873:G873),0))</f>
        <v>0</v>
      </c>
      <c r="J873" s="10">
        <f>IF(AND($F873&gt;J$10,$E873&gt;0),$D873/$E873,IF(J$10=$F873,$D873-SUM($G873:I873),0))</f>
        <v>0</v>
      </c>
      <c r="K873" s="10">
        <f>IF(AND($F873&gt;K$10,$E873&gt;0),$D873/$E873,IF(K$10=$F873,$D873-SUM($G873:J873),0))</f>
        <v>0</v>
      </c>
      <c r="L873" s="10">
        <f>IF(AND($F873&gt;L$10,$E873&gt;0),$D873/$E873,IF(L$10=$F873,$D873-SUM($G873:K873),0))</f>
        <v>0</v>
      </c>
      <c r="M873" s="10">
        <f>IF(AND($F873&gt;M$10,$E873&gt;0),$D873/$E873,IF(M$10=$F873,$D873-SUM($G873:L873),0))</f>
        <v>0</v>
      </c>
      <c r="N873" s="2"/>
      <c r="O873" s="10">
        <f>I873*PRODUCT($O$17:O$17)</f>
        <v>0</v>
      </c>
      <c r="P873" s="10">
        <f>J873*PRODUCT($O$17:P$17)</f>
        <v>0</v>
      </c>
      <c r="Q873" s="10">
        <f>K873*PRODUCT($O$17:Q$17)</f>
        <v>0</v>
      </c>
      <c r="R873" s="10">
        <f>L873*PRODUCT($O$17:R$17)</f>
        <v>0</v>
      </c>
      <c r="S873" s="10">
        <f>M873*PRODUCT($O$17:S$17)</f>
        <v>0</v>
      </c>
      <c r="T873" s="2"/>
      <c r="U873" s="10">
        <f t="shared" si="83"/>
        <v>57.541050398815358</v>
      </c>
      <c r="V873" s="10">
        <f t="shared" si="85"/>
        <v>58.058919852404692</v>
      </c>
      <c r="W873" s="10">
        <f t="shared" si="85"/>
        <v>58.58145013107633</v>
      </c>
      <c r="X873" s="10">
        <f t="shared" si="85"/>
        <v>59.108683182256009</v>
      </c>
      <c r="Y873" s="10">
        <f t="shared" si="85"/>
        <v>59.640661330896307</v>
      </c>
    </row>
    <row r="874" spans="1:25" s="5" customFormat="1" x14ac:dyDescent="0.2">
      <c r="A874" s="2"/>
      <c r="B874" s="30">
        <f>'3) Input geactiveerde inflatie'!B861</f>
        <v>849</v>
      </c>
      <c r="C874" s="30">
        <f>'3) Input geactiveerde inflatie'!D861</f>
        <v>56104.405569197144</v>
      </c>
      <c r="D874" s="10">
        <f t="shared" si="84"/>
        <v>28052.202784598572</v>
      </c>
      <c r="E874" s="40">
        <f>'3) Input geactiveerde inflatie'!E861</f>
        <v>46.5</v>
      </c>
      <c r="F874" s="52">
        <f>'3) Input geactiveerde inflatie'!F861</f>
        <v>2068</v>
      </c>
      <c r="G874" s="2"/>
      <c r="H874" s="54"/>
      <c r="I874" s="10">
        <f>IF(AND($F874&gt;I$10,$E874&gt;0),$D874/$E874,IF(I$10=$F874,$D874-SUM($G874:G874),0))</f>
        <v>603.27317816341019</v>
      </c>
      <c r="J874" s="10">
        <f>IF(AND($F874&gt;J$10,$E874&gt;0),$D874/$E874,IF(J$10=$F874,$D874-SUM($G874:I874),0))</f>
        <v>603.27317816341019</v>
      </c>
      <c r="K874" s="10">
        <f>IF(AND($F874&gt;K$10,$E874&gt;0),$D874/$E874,IF(K$10=$F874,$D874-SUM($G874:J874),0))</f>
        <v>603.27317816341019</v>
      </c>
      <c r="L874" s="10">
        <f>IF(AND($F874&gt;L$10,$E874&gt;0),$D874/$E874,IF(L$10=$F874,$D874-SUM($G874:K874),0))</f>
        <v>603.27317816341019</v>
      </c>
      <c r="M874" s="10">
        <f>IF(AND($F874&gt;M$10,$E874&gt;0),$D874/$E874,IF(M$10=$F874,$D874-SUM($G874:L874),0))</f>
        <v>603.27317816341019</v>
      </c>
      <c r="N874" s="2"/>
      <c r="O874" s="10">
        <f>I874*PRODUCT($O$17:O$17)</f>
        <v>608.7026367668808</v>
      </c>
      <c r="P874" s="10">
        <f>J874*PRODUCT($O$17:P$17)</f>
        <v>614.18096049778273</v>
      </c>
      <c r="Q874" s="10">
        <f>K874*PRODUCT($O$17:Q$17)</f>
        <v>619.70858914226267</v>
      </c>
      <c r="R874" s="10">
        <f>L874*PRODUCT($O$17:R$17)</f>
        <v>625.28596644454285</v>
      </c>
      <c r="S874" s="10">
        <f>M874*PRODUCT($O$17:S$17)</f>
        <v>630.91354014254375</v>
      </c>
      <c r="T874" s="2"/>
      <c r="U874" s="10">
        <f t="shared" si="83"/>
        <v>27695.969972893075</v>
      </c>
      <c r="V874" s="10">
        <f t="shared" si="85"/>
        <v>27331.052742151329</v>
      </c>
      <c r="W874" s="10">
        <f t="shared" si="85"/>
        <v>26957.323627688427</v>
      </c>
      <c r="X874" s="10">
        <f t="shared" si="85"/>
        <v>26574.65357389308</v>
      </c>
      <c r="Y874" s="10">
        <f t="shared" si="85"/>
        <v>26182.911915915571</v>
      </c>
    </row>
    <row r="875" spans="1:25" s="5" customFormat="1" x14ac:dyDescent="0.2">
      <c r="A875" s="2"/>
      <c r="B875" s="30">
        <f>'3) Input geactiveerde inflatie'!B862</f>
        <v>850</v>
      </c>
      <c r="C875" s="30">
        <f>'3) Input geactiveerde inflatie'!D862</f>
        <v>6100.8976568214712</v>
      </c>
      <c r="D875" s="10">
        <f t="shared" si="84"/>
        <v>3050.4488284107356</v>
      </c>
      <c r="E875" s="40">
        <f>'3) Input geactiveerde inflatie'!E862</f>
        <v>36.5</v>
      </c>
      <c r="F875" s="52">
        <f>'3) Input geactiveerde inflatie'!F862</f>
        <v>2058</v>
      </c>
      <c r="G875" s="2"/>
      <c r="H875" s="54"/>
      <c r="I875" s="10">
        <f>IF(AND($F875&gt;I$10,$E875&gt;0),$D875/$E875,IF(I$10=$F875,$D875-SUM($G875:G875),0))</f>
        <v>83.573940504403708</v>
      </c>
      <c r="J875" s="10">
        <f>IF(AND($F875&gt;J$10,$E875&gt;0),$D875/$E875,IF(J$10=$F875,$D875-SUM($G875:I875),0))</f>
        <v>83.573940504403708</v>
      </c>
      <c r="K875" s="10">
        <f>IF(AND($F875&gt;K$10,$E875&gt;0),$D875/$E875,IF(K$10=$F875,$D875-SUM($G875:J875),0))</f>
        <v>83.573940504403708</v>
      </c>
      <c r="L875" s="10">
        <f>IF(AND($F875&gt;L$10,$E875&gt;0),$D875/$E875,IF(L$10=$F875,$D875-SUM($G875:K875),0))</f>
        <v>83.573940504403708</v>
      </c>
      <c r="M875" s="10">
        <f>IF(AND($F875&gt;M$10,$E875&gt;0),$D875/$E875,IF(M$10=$F875,$D875-SUM($G875:L875),0))</f>
        <v>83.573940504403708</v>
      </c>
      <c r="N875" s="2"/>
      <c r="O875" s="10">
        <f>I875*PRODUCT($O$17:O$17)</f>
        <v>84.326105968943338</v>
      </c>
      <c r="P875" s="10">
        <f>J875*PRODUCT($O$17:P$17)</f>
        <v>85.085040922663808</v>
      </c>
      <c r="Q875" s="10">
        <f>K875*PRODUCT($O$17:Q$17)</f>
        <v>85.850806290967768</v>
      </c>
      <c r="R875" s="10">
        <f>L875*PRODUCT($O$17:R$17)</f>
        <v>86.623463547586468</v>
      </c>
      <c r="S875" s="10">
        <f>M875*PRODUCT($O$17:S$17)</f>
        <v>87.403074719514748</v>
      </c>
      <c r="T875" s="2"/>
      <c r="U875" s="10">
        <f t="shared" si="83"/>
        <v>2993.5767618974883</v>
      </c>
      <c r="V875" s="10">
        <f t="shared" ref="V875:Y890" si="86">U875*P$17-P875</f>
        <v>2935.4339118319017</v>
      </c>
      <c r="W875" s="10">
        <f t="shared" si="86"/>
        <v>2876.0020107474206</v>
      </c>
      <c r="X875" s="10">
        <f t="shared" si="86"/>
        <v>2815.2625652965603</v>
      </c>
      <c r="Y875" s="10">
        <f t="shared" si="86"/>
        <v>2753.1968536647141</v>
      </c>
    </row>
    <row r="876" spans="1:25" s="5" customFormat="1" x14ac:dyDescent="0.2">
      <c r="A876" s="2"/>
      <c r="B876" s="30">
        <f>'3) Input geactiveerde inflatie'!B863</f>
        <v>851</v>
      </c>
      <c r="C876" s="30">
        <f>'3) Input geactiveerde inflatie'!D863</f>
        <v>2056.0164289841159</v>
      </c>
      <c r="D876" s="10">
        <f t="shared" si="84"/>
        <v>1028.008214492058</v>
      </c>
      <c r="E876" s="40">
        <f>'3) Input geactiveerde inflatie'!E863</f>
        <v>26.5</v>
      </c>
      <c r="F876" s="52">
        <f>'3) Input geactiveerde inflatie'!F863</f>
        <v>2048</v>
      </c>
      <c r="G876" s="2"/>
      <c r="H876" s="54"/>
      <c r="I876" s="10">
        <f>IF(AND($F876&gt;I$10,$E876&gt;0),$D876/$E876,IF(I$10=$F876,$D876-SUM($G876:G876),0))</f>
        <v>38.792762811021056</v>
      </c>
      <c r="J876" s="10">
        <f>IF(AND($F876&gt;J$10,$E876&gt;0),$D876/$E876,IF(J$10=$F876,$D876-SUM($G876:I876),0))</f>
        <v>38.792762811021056</v>
      </c>
      <c r="K876" s="10">
        <f>IF(AND($F876&gt;K$10,$E876&gt;0),$D876/$E876,IF(K$10=$F876,$D876-SUM($G876:J876),0))</f>
        <v>38.792762811021056</v>
      </c>
      <c r="L876" s="10">
        <f>IF(AND($F876&gt;L$10,$E876&gt;0),$D876/$E876,IF(L$10=$F876,$D876-SUM($G876:K876),0))</f>
        <v>38.792762811021056</v>
      </c>
      <c r="M876" s="10">
        <f>IF(AND($F876&gt;M$10,$E876&gt;0),$D876/$E876,IF(M$10=$F876,$D876-SUM($G876:L876),0))</f>
        <v>38.792762811021056</v>
      </c>
      <c r="N876" s="2"/>
      <c r="O876" s="10">
        <f>I876*PRODUCT($O$17:O$17)</f>
        <v>39.141897676320241</v>
      </c>
      <c r="P876" s="10">
        <f>J876*PRODUCT($O$17:P$17)</f>
        <v>39.494174755407123</v>
      </c>
      <c r="Q876" s="10">
        <f>K876*PRODUCT($O$17:Q$17)</f>
        <v>39.849622328205776</v>
      </c>
      <c r="R876" s="10">
        <f>L876*PRODUCT($O$17:R$17)</f>
        <v>40.208268929159622</v>
      </c>
      <c r="S876" s="10">
        <f>M876*PRODUCT($O$17:S$17)</f>
        <v>40.570143349522056</v>
      </c>
      <c r="T876" s="2"/>
      <c r="U876" s="10">
        <f t="shared" si="83"/>
        <v>998.11839074616614</v>
      </c>
      <c r="V876" s="10">
        <f t="shared" si="86"/>
        <v>967.60728150747445</v>
      </c>
      <c r="W876" s="10">
        <f t="shared" si="86"/>
        <v>936.46612471283584</v>
      </c>
      <c r="X876" s="10">
        <f t="shared" si="86"/>
        <v>904.68605090609162</v>
      </c>
      <c r="Y876" s="10">
        <f t="shared" si="86"/>
        <v>872.25808201472432</v>
      </c>
    </row>
    <row r="877" spans="1:25" s="5" customFormat="1" x14ac:dyDescent="0.2">
      <c r="A877" s="2"/>
      <c r="B877" s="30">
        <f>'3) Input geactiveerde inflatie'!B864</f>
        <v>852</v>
      </c>
      <c r="C877" s="30">
        <f>'3) Input geactiveerde inflatie'!D864</f>
        <v>811.38226308625781</v>
      </c>
      <c r="D877" s="10">
        <f t="shared" si="84"/>
        <v>405.6911315431289</v>
      </c>
      <c r="E877" s="40">
        <f>'3) Input geactiveerde inflatie'!E864</f>
        <v>21.5</v>
      </c>
      <c r="F877" s="52">
        <f>'3) Input geactiveerde inflatie'!F864</f>
        <v>2043</v>
      </c>
      <c r="G877" s="2"/>
      <c r="H877" s="54"/>
      <c r="I877" s="10">
        <f>IF(AND($F877&gt;I$10,$E877&gt;0),$D877/$E877,IF(I$10=$F877,$D877-SUM($G877:G877),0))</f>
        <v>18.869354955494369</v>
      </c>
      <c r="J877" s="10">
        <f>IF(AND($F877&gt;J$10,$E877&gt;0),$D877/$E877,IF(J$10=$F877,$D877-SUM($G877:I877),0))</f>
        <v>18.869354955494369</v>
      </c>
      <c r="K877" s="10">
        <f>IF(AND($F877&gt;K$10,$E877&gt;0),$D877/$E877,IF(K$10=$F877,$D877-SUM($G877:J877),0))</f>
        <v>18.869354955494369</v>
      </c>
      <c r="L877" s="10">
        <f>IF(AND($F877&gt;L$10,$E877&gt;0),$D877/$E877,IF(L$10=$F877,$D877-SUM($G877:K877),0))</f>
        <v>18.869354955494369</v>
      </c>
      <c r="M877" s="10">
        <f>IF(AND($F877&gt;M$10,$E877&gt;0),$D877/$E877,IF(M$10=$F877,$D877-SUM($G877:L877),0))</f>
        <v>18.869354955494369</v>
      </c>
      <c r="N877" s="2"/>
      <c r="O877" s="10">
        <f>I877*PRODUCT($O$17:O$17)</f>
        <v>19.039179150093815</v>
      </c>
      <c r="P877" s="10">
        <f>J877*PRODUCT($O$17:P$17)</f>
        <v>19.21053176244466</v>
      </c>
      <c r="Q877" s="10">
        <f>K877*PRODUCT($O$17:Q$17)</f>
        <v>19.383426548306659</v>
      </c>
      <c r="R877" s="10">
        <f>L877*PRODUCT($O$17:R$17)</f>
        <v>19.557877387241415</v>
      </c>
      <c r="S877" s="10">
        <f>M877*PRODUCT($O$17:S$17)</f>
        <v>19.733898283726585</v>
      </c>
      <c r="T877" s="2"/>
      <c r="U877" s="10">
        <f t="shared" si="83"/>
        <v>390.3031725769232</v>
      </c>
      <c r="V877" s="10">
        <f t="shared" si="86"/>
        <v>374.60536936767085</v>
      </c>
      <c r="W877" s="10">
        <f t="shared" si="86"/>
        <v>358.59339114367316</v>
      </c>
      <c r="X877" s="10">
        <f t="shared" si="86"/>
        <v>342.26285427672474</v>
      </c>
      <c r="Y877" s="10">
        <f t="shared" si="86"/>
        <v>325.60932168148861</v>
      </c>
    </row>
    <row r="878" spans="1:25" s="5" customFormat="1" x14ac:dyDescent="0.2">
      <c r="A878" s="2"/>
      <c r="B878" s="30">
        <f>'3) Input geactiveerde inflatie'!B865</f>
        <v>853</v>
      </c>
      <c r="C878" s="30">
        <f>'3) Input geactiveerde inflatie'!D865</f>
        <v>4112.1437983869837</v>
      </c>
      <c r="D878" s="10">
        <f t="shared" si="84"/>
        <v>2056.0718991934918</v>
      </c>
      <c r="E878" s="40">
        <f>'3) Input geactiveerde inflatie'!E865</f>
        <v>6.5</v>
      </c>
      <c r="F878" s="52">
        <f>'3) Input geactiveerde inflatie'!F865</f>
        <v>2028</v>
      </c>
      <c r="G878" s="2"/>
      <c r="H878" s="54"/>
      <c r="I878" s="10">
        <f>IF(AND($F878&gt;I$10,$E878&gt;0),$D878/$E878,IF(I$10=$F878,$D878-SUM($G878:G878),0))</f>
        <v>316.31875372207566</v>
      </c>
      <c r="J878" s="10">
        <f>IF(AND($F878&gt;J$10,$E878&gt;0),$D878/$E878,IF(J$10=$F878,$D878-SUM($G878:I878),0))</f>
        <v>316.31875372207566</v>
      </c>
      <c r="K878" s="10">
        <f>IF(AND($F878&gt;K$10,$E878&gt;0),$D878/$E878,IF(K$10=$F878,$D878-SUM($G878:J878),0))</f>
        <v>316.31875372207566</v>
      </c>
      <c r="L878" s="10">
        <f>IF(AND($F878&gt;L$10,$E878&gt;0),$D878/$E878,IF(L$10=$F878,$D878-SUM($G878:K878),0))</f>
        <v>316.31875372207566</v>
      </c>
      <c r="M878" s="10">
        <f>IF(AND($F878&gt;M$10,$E878&gt;0),$D878/$E878,IF(M$10=$F878,$D878-SUM($G878:L878),0))</f>
        <v>316.31875372207566</v>
      </c>
      <c r="N878" s="2"/>
      <c r="O878" s="10">
        <f>I878*PRODUCT($O$17:O$17)</f>
        <v>319.16562250557428</v>
      </c>
      <c r="P878" s="10">
        <f>J878*PRODUCT($O$17:P$17)</f>
        <v>322.03811310812443</v>
      </c>
      <c r="Q878" s="10">
        <f>K878*PRODUCT($O$17:Q$17)</f>
        <v>324.93645612609748</v>
      </c>
      <c r="R878" s="10">
        <f>L878*PRODUCT($O$17:R$17)</f>
        <v>327.86088423123232</v>
      </c>
      <c r="S878" s="10">
        <f>M878*PRODUCT($O$17:S$17)</f>
        <v>330.8116321893134</v>
      </c>
      <c r="T878" s="2"/>
      <c r="U878" s="10">
        <f t="shared" si="83"/>
        <v>1755.410923780659</v>
      </c>
      <c r="V878" s="10">
        <f t="shared" si="86"/>
        <v>1449.1715089865604</v>
      </c>
      <c r="W878" s="10">
        <f t="shared" si="86"/>
        <v>1137.2775964413418</v>
      </c>
      <c r="X878" s="10">
        <f t="shared" si="86"/>
        <v>819.65221057808139</v>
      </c>
      <c r="Y878" s="10">
        <f t="shared" si="86"/>
        <v>496.21744828397061</v>
      </c>
    </row>
    <row r="879" spans="1:25" s="5" customFormat="1" x14ac:dyDescent="0.2">
      <c r="A879" s="2"/>
      <c r="B879" s="30">
        <f>'3) Input geactiveerde inflatie'!B866</f>
        <v>854</v>
      </c>
      <c r="C879" s="30">
        <f>'3) Input geactiveerde inflatie'!D866</f>
        <v>4713.4156585368328</v>
      </c>
      <c r="D879" s="10">
        <f t="shared" si="84"/>
        <v>2356.7078292684164</v>
      </c>
      <c r="E879" s="40">
        <f>'3) Input geactiveerde inflatie'!E866</f>
        <v>1.5</v>
      </c>
      <c r="F879" s="52">
        <f>'3) Input geactiveerde inflatie'!F866</f>
        <v>2023</v>
      </c>
      <c r="G879" s="2"/>
      <c r="H879" s="54"/>
      <c r="I879" s="10">
        <f>IF(AND($F879&gt;I$10,$E879&gt;0),$D879/$E879,IF(I$10=$F879,$D879-SUM($G879:G879),0))</f>
        <v>1571.138552845611</v>
      </c>
      <c r="J879" s="10">
        <f>IF(AND($F879&gt;J$10,$E879&gt;0),$D879/$E879,IF(J$10=$F879,$D879-SUM($G879:I879),0))</f>
        <v>785.56927642280539</v>
      </c>
      <c r="K879" s="10">
        <f>IF(AND($F879&gt;K$10,$E879&gt;0),$D879/$E879,IF(K$10=$F879,$D879-SUM($G879:J879),0))</f>
        <v>0</v>
      </c>
      <c r="L879" s="10">
        <f>IF(AND($F879&gt;L$10,$E879&gt;0),$D879/$E879,IF(L$10=$F879,$D879-SUM($G879:K879),0))</f>
        <v>0</v>
      </c>
      <c r="M879" s="10">
        <f>IF(AND($F879&gt;M$10,$E879&gt;0),$D879/$E879,IF(M$10=$F879,$D879-SUM($G879:L879),0))</f>
        <v>0</v>
      </c>
      <c r="N879" s="2"/>
      <c r="O879" s="10">
        <f>I879*PRODUCT($O$17:O$17)</f>
        <v>1585.2787998212214</v>
      </c>
      <c r="P879" s="10">
        <f>J879*PRODUCT($O$17:P$17)</f>
        <v>799.77315450980598</v>
      </c>
      <c r="Q879" s="10">
        <f>K879*PRODUCT($O$17:Q$17)</f>
        <v>0</v>
      </c>
      <c r="R879" s="10">
        <f>L879*PRODUCT($O$17:R$17)</f>
        <v>0</v>
      </c>
      <c r="S879" s="10">
        <f>M879*PRODUCT($O$17:S$17)</f>
        <v>0</v>
      </c>
      <c r="T879" s="2"/>
      <c r="U879" s="10">
        <f t="shared" si="83"/>
        <v>792.63939991061056</v>
      </c>
      <c r="V879" s="10">
        <f t="shared" si="86"/>
        <v>0</v>
      </c>
      <c r="W879" s="10">
        <f t="shared" si="86"/>
        <v>0</v>
      </c>
      <c r="X879" s="10">
        <f t="shared" si="86"/>
        <v>0</v>
      </c>
      <c r="Y879" s="10">
        <f t="shared" si="86"/>
        <v>0</v>
      </c>
    </row>
    <row r="880" spans="1:25" s="5" customFormat="1" x14ac:dyDescent="0.2">
      <c r="A880" s="2"/>
      <c r="B880" s="30">
        <f>'3) Input geactiveerde inflatie'!B867</f>
        <v>855</v>
      </c>
      <c r="C880" s="30">
        <f>'3) Input geactiveerde inflatie'!D867</f>
        <v>135.40795041871979</v>
      </c>
      <c r="D880" s="10">
        <f t="shared" si="84"/>
        <v>67.703975209359896</v>
      </c>
      <c r="E880" s="40">
        <f>'3) Input geactiveerde inflatie'!E867</f>
        <v>0</v>
      </c>
      <c r="F880" s="52">
        <f>'3) Input geactiveerde inflatie'!F867</f>
        <v>2018</v>
      </c>
      <c r="G880" s="2"/>
      <c r="H880" s="54"/>
      <c r="I880" s="10">
        <f>IF(AND($F880&gt;I$10,$E880&gt;0),$D880/$E880,IF(I$10=$F880,$D880-SUM($G880:G880),0))</f>
        <v>0</v>
      </c>
      <c r="J880" s="10">
        <f>IF(AND($F880&gt;J$10,$E880&gt;0),$D880/$E880,IF(J$10=$F880,$D880-SUM($G880:I880),0))</f>
        <v>0</v>
      </c>
      <c r="K880" s="10">
        <f>IF(AND($F880&gt;K$10,$E880&gt;0),$D880/$E880,IF(K$10=$F880,$D880-SUM($G880:J880),0))</f>
        <v>0</v>
      </c>
      <c r="L880" s="10">
        <f>IF(AND($F880&gt;L$10,$E880&gt;0),$D880/$E880,IF(L$10=$F880,$D880-SUM($G880:K880),0))</f>
        <v>0</v>
      </c>
      <c r="M880" s="10">
        <f>IF(AND($F880&gt;M$10,$E880&gt;0),$D880/$E880,IF(M$10=$F880,$D880-SUM($G880:L880),0))</f>
        <v>0</v>
      </c>
      <c r="N880" s="2"/>
      <c r="O880" s="10">
        <f>I880*PRODUCT($O$17:O$17)</f>
        <v>0</v>
      </c>
      <c r="P880" s="10">
        <f>J880*PRODUCT($O$17:P$17)</f>
        <v>0</v>
      </c>
      <c r="Q880" s="10">
        <f>K880*PRODUCT($O$17:Q$17)</f>
        <v>0</v>
      </c>
      <c r="R880" s="10">
        <f>L880*PRODUCT($O$17:R$17)</f>
        <v>0</v>
      </c>
      <c r="S880" s="10">
        <f>M880*PRODUCT($O$17:S$17)</f>
        <v>0</v>
      </c>
      <c r="T880" s="2"/>
      <c r="U880" s="10">
        <f t="shared" si="83"/>
        <v>68.313310986244133</v>
      </c>
      <c r="V880" s="10">
        <f t="shared" si="86"/>
        <v>68.928130785120317</v>
      </c>
      <c r="W880" s="10">
        <f t="shared" si="86"/>
        <v>69.548483962186396</v>
      </c>
      <c r="X880" s="10">
        <f t="shared" si="86"/>
        <v>70.174420317846071</v>
      </c>
      <c r="Y880" s="10">
        <f t="shared" si="86"/>
        <v>70.80599010070668</v>
      </c>
    </row>
    <row r="881" spans="1:25" s="5" customFormat="1" x14ac:dyDescent="0.2">
      <c r="A881" s="2"/>
      <c r="B881" s="30">
        <f>'3) Input geactiveerde inflatie'!B868</f>
        <v>856</v>
      </c>
      <c r="C881" s="30">
        <f>'3) Input geactiveerde inflatie'!D868</f>
        <v>58950.403248183895</v>
      </c>
      <c r="D881" s="10">
        <f t="shared" si="84"/>
        <v>29475.201624091947</v>
      </c>
      <c r="E881" s="40">
        <f>'3) Input geactiveerde inflatie'!E868</f>
        <v>47.5</v>
      </c>
      <c r="F881" s="52">
        <f>'3) Input geactiveerde inflatie'!F868</f>
        <v>2069</v>
      </c>
      <c r="G881" s="2"/>
      <c r="H881" s="54"/>
      <c r="I881" s="10">
        <f>IF(AND($F881&gt;I$10,$E881&gt;0),$D881/$E881,IF(I$10=$F881,$D881-SUM($G881:G881),0))</f>
        <v>620.53056050719886</v>
      </c>
      <c r="J881" s="10">
        <f>IF(AND($F881&gt;J$10,$E881&gt;0),$D881/$E881,IF(J$10=$F881,$D881-SUM($G881:I881),0))</f>
        <v>620.53056050719886</v>
      </c>
      <c r="K881" s="10">
        <f>IF(AND($F881&gt;K$10,$E881&gt;0),$D881/$E881,IF(K$10=$F881,$D881-SUM($G881:J881),0))</f>
        <v>620.53056050719886</v>
      </c>
      <c r="L881" s="10">
        <f>IF(AND($F881&gt;L$10,$E881&gt;0),$D881/$E881,IF(L$10=$F881,$D881-SUM($G881:K881),0))</f>
        <v>620.53056050719886</v>
      </c>
      <c r="M881" s="10">
        <f>IF(AND($F881&gt;M$10,$E881&gt;0),$D881/$E881,IF(M$10=$F881,$D881-SUM($G881:L881),0))</f>
        <v>620.53056050719886</v>
      </c>
      <c r="N881" s="2"/>
      <c r="O881" s="10">
        <f>I881*PRODUCT($O$17:O$17)</f>
        <v>626.11533555176356</v>
      </c>
      <c r="P881" s="10">
        <f>J881*PRODUCT($O$17:P$17)</f>
        <v>631.75037357172937</v>
      </c>
      <c r="Q881" s="10">
        <f>K881*PRODUCT($O$17:Q$17)</f>
        <v>637.43612693387479</v>
      </c>
      <c r="R881" s="10">
        <f>L881*PRODUCT($O$17:R$17)</f>
        <v>643.17305207627965</v>
      </c>
      <c r="S881" s="10">
        <f>M881*PRODUCT($O$17:S$17)</f>
        <v>648.96160954496611</v>
      </c>
      <c r="T881" s="2"/>
      <c r="U881" s="10">
        <f t="shared" si="83"/>
        <v>29114.363103157008</v>
      </c>
      <c r="V881" s="10">
        <f t="shared" si="86"/>
        <v>28744.641997513689</v>
      </c>
      <c r="W881" s="10">
        <f t="shared" si="86"/>
        <v>28365.907648557437</v>
      </c>
      <c r="X881" s="10">
        <f t="shared" si="86"/>
        <v>27978.027765318173</v>
      </c>
      <c r="Y881" s="10">
        <f t="shared" si="86"/>
        <v>27580.868405661065</v>
      </c>
    </row>
    <row r="882" spans="1:25" s="5" customFormat="1" x14ac:dyDescent="0.2">
      <c r="A882" s="2"/>
      <c r="B882" s="30">
        <f>'3) Input geactiveerde inflatie'!B869</f>
        <v>857</v>
      </c>
      <c r="C882" s="30">
        <f>'3) Input geactiveerde inflatie'!D869</f>
        <v>9917.0926748249622</v>
      </c>
      <c r="D882" s="10">
        <f t="shared" si="84"/>
        <v>4958.5463374124811</v>
      </c>
      <c r="E882" s="40">
        <f>'3) Input geactiveerde inflatie'!E869</f>
        <v>37.5</v>
      </c>
      <c r="F882" s="52">
        <f>'3) Input geactiveerde inflatie'!F869</f>
        <v>2059</v>
      </c>
      <c r="G882" s="2"/>
      <c r="H882" s="54"/>
      <c r="I882" s="10">
        <f>IF(AND($F882&gt;I$10,$E882&gt;0),$D882/$E882,IF(I$10=$F882,$D882-SUM($G882:G882),0))</f>
        <v>132.22790233099948</v>
      </c>
      <c r="J882" s="10">
        <f>IF(AND($F882&gt;J$10,$E882&gt;0),$D882/$E882,IF(J$10=$F882,$D882-SUM($G882:I882),0))</f>
        <v>132.22790233099948</v>
      </c>
      <c r="K882" s="10">
        <f>IF(AND($F882&gt;K$10,$E882&gt;0),$D882/$E882,IF(K$10=$F882,$D882-SUM($G882:J882),0))</f>
        <v>132.22790233099948</v>
      </c>
      <c r="L882" s="10">
        <f>IF(AND($F882&gt;L$10,$E882&gt;0),$D882/$E882,IF(L$10=$F882,$D882-SUM($G882:K882),0))</f>
        <v>132.22790233099948</v>
      </c>
      <c r="M882" s="10">
        <f>IF(AND($F882&gt;M$10,$E882&gt;0),$D882/$E882,IF(M$10=$F882,$D882-SUM($G882:L882),0))</f>
        <v>132.22790233099948</v>
      </c>
      <c r="N882" s="2"/>
      <c r="O882" s="10">
        <f>I882*PRODUCT($O$17:O$17)</f>
        <v>133.41795345197846</v>
      </c>
      <c r="P882" s="10">
        <f>J882*PRODUCT($O$17:P$17)</f>
        <v>134.61871503304627</v>
      </c>
      <c r="Q882" s="10">
        <f>K882*PRODUCT($O$17:Q$17)</f>
        <v>135.83028346834365</v>
      </c>
      <c r="R882" s="10">
        <f>L882*PRODUCT($O$17:R$17)</f>
        <v>137.05275601955873</v>
      </c>
      <c r="S882" s="10">
        <f>M882*PRODUCT($O$17:S$17)</f>
        <v>138.28623082373474</v>
      </c>
      <c r="T882" s="2"/>
      <c r="U882" s="10">
        <f t="shared" si="83"/>
        <v>4869.7553009972153</v>
      </c>
      <c r="V882" s="10">
        <f t="shared" si="86"/>
        <v>4778.9643836731439</v>
      </c>
      <c r="W882" s="10">
        <f t="shared" si="86"/>
        <v>4686.1447796578577</v>
      </c>
      <c r="X882" s="10">
        <f t="shared" si="86"/>
        <v>4591.2673266552192</v>
      </c>
      <c r="Y882" s="10">
        <f t="shared" si="86"/>
        <v>4494.3025017713808</v>
      </c>
    </row>
    <row r="883" spans="1:25" s="5" customFormat="1" x14ac:dyDescent="0.2">
      <c r="A883" s="2"/>
      <c r="B883" s="30">
        <f>'3) Input geactiveerde inflatie'!B870</f>
        <v>858</v>
      </c>
      <c r="C883" s="30">
        <f>'3) Input geactiveerde inflatie'!D870</f>
        <v>1880.3075460399996</v>
      </c>
      <c r="D883" s="10">
        <f t="shared" si="84"/>
        <v>940.15377301999979</v>
      </c>
      <c r="E883" s="40">
        <f>'3) Input geactiveerde inflatie'!E870</f>
        <v>27.5</v>
      </c>
      <c r="F883" s="52">
        <f>'3) Input geactiveerde inflatie'!F870</f>
        <v>2049</v>
      </c>
      <c r="G883" s="2"/>
      <c r="H883" s="54"/>
      <c r="I883" s="10">
        <f>IF(AND($F883&gt;I$10,$E883&gt;0),$D883/$E883,IF(I$10=$F883,$D883-SUM($G883:G883),0))</f>
        <v>34.187409927999994</v>
      </c>
      <c r="J883" s="10">
        <f>IF(AND($F883&gt;J$10,$E883&gt;0),$D883/$E883,IF(J$10=$F883,$D883-SUM($G883:I883),0))</f>
        <v>34.187409927999994</v>
      </c>
      <c r="K883" s="10">
        <f>IF(AND($F883&gt;K$10,$E883&gt;0),$D883/$E883,IF(K$10=$F883,$D883-SUM($G883:J883),0))</f>
        <v>34.187409927999994</v>
      </c>
      <c r="L883" s="10">
        <f>IF(AND($F883&gt;L$10,$E883&gt;0),$D883/$E883,IF(L$10=$F883,$D883-SUM($G883:K883),0))</f>
        <v>34.187409927999994</v>
      </c>
      <c r="M883" s="10">
        <f>IF(AND($F883&gt;M$10,$E883&gt;0),$D883/$E883,IF(M$10=$F883,$D883-SUM($G883:L883),0))</f>
        <v>34.187409927999994</v>
      </c>
      <c r="N883" s="2"/>
      <c r="O883" s="10">
        <f>I883*PRODUCT($O$17:O$17)</f>
        <v>34.49509661735199</v>
      </c>
      <c r="P883" s="10">
        <f>J883*PRODUCT($O$17:P$17)</f>
        <v>34.805552486908155</v>
      </c>
      <c r="Q883" s="10">
        <f>K883*PRODUCT($O$17:Q$17)</f>
        <v>35.118802459290322</v>
      </c>
      <c r="R883" s="10">
        <f>L883*PRODUCT($O$17:R$17)</f>
        <v>35.434871681423928</v>
      </c>
      <c r="S883" s="10">
        <f>M883*PRODUCT($O$17:S$17)</f>
        <v>35.75378552655674</v>
      </c>
      <c r="T883" s="2"/>
      <c r="U883" s="10">
        <f t="shared" si="83"/>
        <v>914.12006035982768</v>
      </c>
      <c r="V883" s="10">
        <f t="shared" si="86"/>
        <v>887.54158841615788</v>
      </c>
      <c r="W883" s="10">
        <f t="shared" si="86"/>
        <v>860.41066025261284</v>
      </c>
      <c r="X883" s="10">
        <f t="shared" si="86"/>
        <v>832.71948451346236</v>
      </c>
      <c r="Y883" s="10">
        <f t="shared" si="86"/>
        <v>804.46017434752673</v>
      </c>
    </row>
    <row r="884" spans="1:25" s="5" customFormat="1" x14ac:dyDescent="0.2">
      <c r="A884" s="2"/>
      <c r="B884" s="30">
        <f>'3) Input geactiveerde inflatie'!B871</f>
        <v>859</v>
      </c>
      <c r="C884" s="30">
        <f>'3) Input geactiveerde inflatie'!D871</f>
        <v>203.18273640000098</v>
      </c>
      <c r="D884" s="10">
        <f t="shared" si="84"/>
        <v>101.59136820000049</v>
      </c>
      <c r="E884" s="40">
        <f>'3) Input geactiveerde inflatie'!E871</f>
        <v>22.5</v>
      </c>
      <c r="F884" s="52">
        <f>'3) Input geactiveerde inflatie'!F871</f>
        <v>2044</v>
      </c>
      <c r="G884" s="2"/>
      <c r="H884" s="54"/>
      <c r="I884" s="10">
        <f>IF(AND($F884&gt;I$10,$E884&gt;0),$D884/$E884,IF(I$10=$F884,$D884-SUM($G884:G884),0))</f>
        <v>4.5151719200000215</v>
      </c>
      <c r="J884" s="10">
        <f>IF(AND($F884&gt;J$10,$E884&gt;0),$D884/$E884,IF(J$10=$F884,$D884-SUM($G884:I884),0))</f>
        <v>4.5151719200000215</v>
      </c>
      <c r="K884" s="10">
        <f>IF(AND($F884&gt;K$10,$E884&gt;0),$D884/$E884,IF(K$10=$F884,$D884-SUM($G884:J884),0))</f>
        <v>4.5151719200000215</v>
      </c>
      <c r="L884" s="10">
        <f>IF(AND($F884&gt;L$10,$E884&gt;0),$D884/$E884,IF(L$10=$F884,$D884-SUM($G884:K884),0))</f>
        <v>4.5151719200000215</v>
      </c>
      <c r="M884" s="10">
        <f>IF(AND($F884&gt;M$10,$E884&gt;0),$D884/$E884,IF(M$10=$F884,$D884-SUM($G884:L884),0))</f>
        <v>4.5151719200000215</v>
      </c>
      <c r="N884" s="2"/>
      <c r="O884" s="10">
        <f>I884*PRODUCT($O$17:O$17)</f>
        <v>4.5558084672800216</v>
      </c>
      <c r="P884" s="10">
        <f>J884*PRODUCT($O$17:P$17)</f>
        <v>4.5968107434855412</v>
      </c>
      <c r="Q884" s="10">
        <f>K884*PRODUCT($O$17:Q$17)</f>
        <v>4.6381820401769103</v>
      </c>
      <c r="R884" s="10">
        <f>L884*PRODUCT($O$17:R$17)</f>
        <v>4.6799256785385017</v>
      </c>
      <c r="S884" s="10">
        <f>M884*PRODUCT($O$17:S$17)</f>
        <v>4.7220450096453481</v>
      </c>
      <c r="T884" s="2"/>
      <c r="U884" s="10">
        <f t="shared" si="83"/>
        <v>97.949882046520472</v>
      </c>
      <c r="V884" s="10">
        <f t="shared" si="86"/>
        <v>94.234620241453598</v>
      </c>
      <c r="W884" s="10">
        <f t="shared" si="86"/>
        <v>90.444549783449759</v>
      </c>
      <c r="X884" s="10">
        <f t="shared" si="86"/>
        <v>86.578625052962295</v>
      </c>
      <c r="Y884" s="10">
        <f t="shared" si="86"/>
        <v>82.635787668793611</v>
      </c>
    </row>
    <row r="885" spans="1:25" s="5" customFormat="1" x14ac:dyDescent="0.2">
      <c r="A885" s="2"/>
      <c r="B885" s="30">
        <f>'3) Input geactiveerde inflatie'!B872</f>
        <v>860</v>
      </c>
      <c r="C885" s="30">
        <f>'3) Input geactiveerde inflatie'!D872</f>
        <v>3871.6742895600037</v>
      </c>
      <c r="D885" s="10">
        <f t="shared" si="84"/>
        <v>1935.8371447800018</v>
      </c>
      <c r="E885" s="40">
        <f>'3) Input geactiveerde inflatie'!E872</f>
        <v>7.5</v>
      </c>
      <c r="F885" s="52">
        <f>'3) Input geactiveerde inflatie'!F872</f>
        <v>2029</v>
      </c>
      <c r="G885" s="2"/>
      <c r="H885" s="54"/>
      <c r="I885" s="10">
        <f>IF(AND($F885&gt;I$10,$E885&gt;0),$D885/$E885,IF(I$10=$F885,$D885-SUM($G885:G885),0))</f>
        <v>258.11161930400027</v>
      </c>
      <c r="J885" s="10">
        <f>IF(AND($F885&gt;J$10,$E885&gt;0),$D885/$E885,IF(J$10=$F885,$D885-SUM($G885:I885),0))</f>
        <v>258.11161930400027</v>
      </c>
      <c r="K885" s="10">
        <f>IF(AND($F885&gt;K$10,$E885&gt;0),$D885/$E885,IF(K$10=$F885,$D885-SUM($G885:J885),0))</f>
        <v>258.11161930400027</v>
      </c>
      <c r="L885" s="10">
        <f>IF(AND($F885&gt;L$10,$E885&gt;0),$D885/$E885,IF(L$10=$F885,$D885-SUM($G885:K885),0))</f>
        <v>258.11161930400027</v>
      </c>
      <c r="M885" s="10">
        <f>IF(AND($F885&gt;M$10,$E885&gt;0),$D885/$E885,IF(M$10=$F885,$D885-SUM($G885:L885),0))</f>
        <v>258.11161930400027</v>
      </c>
      <c r="N885" s="2"/>
      <c r="O885" s="10">
        <f>I885*PRODUCT($O$17:O$17)</f>
        <v>260.43462387773627</v>
      </c>
      <c r="P885" s="10">
        <f>J885*PRODUCT($O$17:P$17)</f>
        <v>262.77853549263585</v>
      </c>
      <c r="Q885" s="10">
        <f>K885*PRODUCT($O$17:Q$17)</f>
        <v>265.14354231206954</v>
      </c>
      <c r="R885" s="10">
        <f>L885*PRODUCT($O$17:R$17)</f>
        <v>267.52983419287813</v>
      </c>
      <c r="S885" s="10">
        <f>M885*PRODUCT($O$17:S$17)</f>
        <v>269.93760270061398</v>
      </c>
      <c r="T885" s="2"/>
      <c r="U885" s="10">
        <f t="shared" si="83"/>
        <v>1692.8250552052855</v>
      </c>
      <c r="V885" s="10">
        <f t="shared" si="86"/>
        <v>1445.2819452094971</v>
      </c>
      <c r="W885" s="10">
        <f t="shared" si="86"/>
        <v>1193.1459404043128</v>
      </c>
      <c r="X885" s="10">
        <f t="shared" si="86"/>
        <v>936.35441967507336</v>
      </c>
      <c r="Y885" s="10">
        <f t="shared" si="86"/>
        <v>674.84400675153495</v>
      </c>
    </row>
    <row r="886" spans="1:25" s="5" customFormat="1" x14ac:dyDescent="0.2">
      <c r="A886" s="2"/>
      <c r="B886" s="30">
        <f>'3) Input geactiveerde inflatie'!B873</f>
        <v>861</v>
      </c>
      <c r="C886" s="30">
        <f>'3) Input geactiveerde inflatie'!D873</f>
        <v>4106.1696648000361</v>
      </c>
      <c r="D886" s="10">
        <f t="shared" si="84"/>
        <v>2053.0848324000181</v>
      </c>
      <c r="E886" s="40">
        <f>'3) Input geactiveerde inflatie'!E873</f>
        <v>2.5</v>
      </c>
      <c r="F886" s="52">
        <f>'3) Input geactiveerde inflatie'!F873</f>
        <v>2024</v>
      </c>
      <c r="G886" s="2"/>
      <c r="H886" s="54"/>
      <c r="I886" s="10">
        <f>IF(AND($F886&gt;I$10,$E886&gt;0),$D886/$E886,IF(I$10=$F886,$D886-SUM($G886:G886),0))</f>
        <v>821.23393296000722</v>
      </c>
      <c r="J886" s="10">
        <f>IF(AND($F886&gt;J$10,$E886&gt;0),$D886/$E886,IF(J$10=$F886,$D886-SUM($G886:I886),0))</f>
        <v>821.23393296000722</v>
      </c>
      <c r="K886" s="10">
        <f>IF(AND($F886&gt;K$10,$E886&gt;0),$D886/$E886,IF(K$10=$F886,$D886-SUM($G886:J886),0))</f>
        <v>410.61696648000361</v>
      </c>
      <c r="L886" s="10">
        <f>IF(AND($F886&gt;L$10,$E886&gt;0),$D886/$E886,IF(L$10=$F886,$D886-SUM($G886:K886),0))</f>
        <v>0</v>
      </c>
      <c r="M886" s="10">
        <f>IF(AND($F886&gt;M$10,$E886&gt;0),$D886/$E886,IF(M$10=$F886,$D886-SUM($G886:L886),0))</f>
        <v>0</v>
      </c>
      <c r="N886" s="2"/>
      <c r="O886" s="10">
        <f>I886*PRODUCT($O$17:O$17)</f>
        <v>828.62503835664722</v>
      </c>
      <c r="P886" s="10">
        <f>J886*PRODUCT($O$17:P$17)</f>
        <v>836.08266370185697</v>
      </c>
      <c r="Q886" s="10">
        <f>K886*PRODUCT($O$17:Q$17)</f>
        <v>421.80370383758674</v>
      </c>
      <c r="R886" s="10">
        <f>L886*PRODUCT($O$17:R$17)</f>
        <v>0</v>
      </c>
      <c r="S886" s="10">
        <f>M886*PRODUCT($O$17:S$17)</f>
        <v>0</v>
      </c>
      <c r="T886" s="2"/>
      <c r="U886" s="10">
        <f t="shared" si="83"/>
        <v>1242.9375575349709</v>
      </c>
      <c r="V886" s="10">
        <f t="shared" si="86"/>
        <v>418.0413318509286</v>
      </c>
      <c r="W886" s="10">
        <f t="shared" si="86"/>
        <v>0</v>
      </c>
      <c r="X886" s="10">
        <f t="shared" si="86"/>
        <v>0</v>
      </c>
      <c r="Y886" s="10">
        <f t="shared" si="86"/>
        <v>0</v>
      </c>
    </row>
    <row r="887" spans="1:25" s="5" customFormat="1" x14ac:dyDescent="0.2">
      <c r="A887" s="2"/>
      <c r="B887" s="30">
        <f>'3) Input geactiveerde inflatie'!B874</f>
        <v>862</v>
      </c>
      <c r="C887" s="30">
        <f>'3) Input geactiveerde inflatie'!D874</f>
        <v>221.88227152000036</v>
      </c>
      <c r="D887" s="10">
        <f t="shared" si="84"/>
        <v>110.94113576000018</v>
      </c>
      <c r="E887" s="40">
        <f>'3) Input geactiveerde inflatie'!E874</f>
        <v>0</v>
      </c>
      <c r="F887" s="52">
        <f>'3) Input geactiveerde inflatie'!F874</f>
        <v>2019</v>
      </c>
      <c r="G887" s="2"/>
      <c r="H887" s="54"/>
      <c r="I887" s="10">
        <f>IF(AND($F887&gt;I$10,$E887&gt;0),$D887/$E887,IF(I$10=$F887,$D887-SUM($G887:G887),0))</f>
        <v>0</v>
      </c>
      <c r="J887" s="10">
        <f>IF(AND($F887&gt;J$10,$E887&gt;0),$D887/$E887,IF(J$10=$F887,$D887-SUM($G887:I887),0))</f>
        <v>0</v>
      </c>
      <c r="K887" s="10">
        <f>IF(AND($F887&gt;K$10,$E887&gt;0),$D887/$E887,IF(K$10=$F887,$D887-SUM($G887:J887),0))</f>
        <v>0</v>
      </c>
      <c r="L887" s="10">
        <f>IF(AND($F887&gt;L$10,$E887&gt;0),$D887/$E887,IF(L$10=$F887,$D887-SUM($G887:K887),0))</f>
        <v>0</v>
      </c>
      <c r="M887" s="10">
        <f>IF(AND($F887&gt;M$10,$E887&gt;0),$D887/$E887,IF(M$10=$F887,$D887-SUM($G887:L887),0))</f>
        <v>0</v>
      </c>
      <c r="N887" s="2"/>
      <c r="O887" s="10">
        <f>I887*PRODUCT($O$17:O$17)</f>
        <v>0</v>
      </c>
      <c r="P887" s="10">
        <f>J887*PRODUCT($O$17:P$17)</f>
        <v>0</v>
      </c>
      <c r="Q887" s="10">
        <f>K887*PRODUCT($O$17:Q$17)</f>
        <v>0</v>
      </c>
      <c r="R887" s="10">
        <f>L887*PRODUCT($O$17:R$17)</f>
        <v>0</v>
      </c>
      <c r="S887" s="10">
        <f>M887*PRODUCT($O$17:S$17)</f>
        <v>0</v>
      </c>
      <c r="T887" s="2"/>
      <c r="U887" s="10">
        <f t="shared" si="83"/>
        <v>111.93960598184017</v>
      </c>
      <c r="V887" s="10">
        <f t="shared" si="86"/>
        <v>112.94706243567673</v>
      </c>
      <c r="W887" s="10">
        <f t="shared" si="86"/>
        <v>113.9635859975978</v>
      </c>
      <c r="X887" s="10">
        <f t="shared" si="86"/>
        <v>114.98925827157618</v>
      </c>
      <c r="Y887" s="10">
        <f t="shared" si="86"/>
        <v>116.02416159602035</v>
      </c>
    </row>
    <row r="888" spans="1:25" s="5" customFormat="1" x14ac:dyDescent="0.2">
      <c r="A888" s="2"/>
      <c r="B888" s="30">
        <f>'3) Input geactiveerde inflatie'!B875</f>
        <v>863</v>
      </c>
      <c r="C888" s="30">
        <f>'3) Input geactiveerde inflatie'!D875</f>
        <v>16169246.576995451</v>
      </c>
      <c r="D888" s="10">
        <f t="shared" si="84"/>
        <v>8084623.2884977255</v>
      </c>
      <c r="E888" s="40">
        <f>'3) Input geactiveerde inflatie'!E875</f>
        <v>11.061855174526045</v>
      </c>
      <c r="F888" s="52">
        <f>'3) Input geactiveerde inflatie'!F875</f>
        <v>2033</v>
      </c>
      <c r="G888" s="2"/>
      <c r="H888" s="54"/>
      <c r="I888" s="10">
        <f>IF(AND($F888&gt;I$10,$E888&gt;0),$D888/$E888,IF(I$10=$F888,$D888-SUM($G888:G888),0))</f>
        <v>730856.00570106169</v>
      </c>
      <c r="J888" s="10">
        <f>IF(AND($F888&gt;J$10,$E888&gt;0),$D888/$E888,IF(J$10=$F888,$D888-SUM($G888:I888),0))</f>
        <v>730856.00570106169</v>
      </c>
      <c r="K888" s="10">
        <f>IF(AND($F888&gt;K$10,$E888&gt;0),$D888/$E888,IF(K$10=$F888,$D888-SUM($G888:J888),0))</f>
        <v>730856.00570106169</v>
      </c>
      <c r="L888" s="10">
        <f>IF(AND($F888&gt;L$10,$E888&gt;0),$D888/$E888,IF(L$10=$F888,$D888-SUM($G888:K888),0))</f>
        <v>730856.00570106169</v>
      </c>
      <c r="M888" s="10">
        <f>IF(AND($F888&gt;M$10,$E888&gt;0),$D888/$E888,IF(M$10=$F888,$D888-SUM($G888:L888),0))</f>
        <v>730856.00570106169</v>
      </c>
      <c r="N888" s="2"/>
      <c r="O888" s="10">
        <f>I888*PRODUCT($O$17:O$17)</f>
        <v>737433.70975237119</v>
      </c>
      <c r="P888" s="10">
        <f>J888*PRODUCT($O$17:P$17)</f>
        <v>744070.61314014241</v>
      </c>
      <c r="Q888" s="10">
        <f>K888*PRODUCT($O$17:Q$17)</f>
        <v>750767.24865840352</v>
      </c>
      <c r="R888" s="10">
        <f>L888*PRODUCT($O$17:R$17)</f>
        <v>757524.15389632911</v>
      </c>
      <c r="S888" s="10">
        <f>M888*PRODUCT($O$17:S$17)</f>
        <v>764341.87128139602</v>
      </c>
      <c r="T888" s="2"/>
      <c r="U888" s="10">
        <f t="shared" si="83"/>
        <v>7419951.1883418327</v>
      </c>
      <c r="V888" s="10">
        <f t="shared" si="86"/>
        <v>6742660.1358967656</v>
      </c>
      <c r="W888" s="10">
        <f t="shared" si="86"/>
        <v>6052576.8284614319</v>
      </c>
      <c r="X888" s="10">
        <f t="shared" si="86"/>
        <v>5349525.866021255</v>
      </c>
      <c r="Y888" s="10">
        <f t="shared" si="86"/>
        <v>4633329.7275340501</v>
      </c>
    </row>
    <row r="889" spans="1:25" s="5" customFormat="1" x14ac:dyDescent="0.2">
      <c r="A889" s="2"/>
      <c r="B889" s="30">
        <f>'3) Input geactiveerde inflatie'!B876</f>
        <v>864</v>
      </c>
      <c r="C889" s="30">
        <f>'3) Input geactiveerde inflatie'!D876</f>
        <v>1513333.0027805138</v>
      </c>
      <c r="D889" s="10">
        <f t="shared" si="84"/>
        <v>756666.50139025692</v>
      </c>
      <c r="E889" s="40">
        <f>'3) Input geactiveerde inflatie'!E876</f>
        <v>29.5</v>
      </c>
      <c r="F889" s="52">
        <f>'3) Input geactiveerde inflatie'!F876</f>
        <v>2051</v>
      </c>
      <c r="G889" s="2"/>
      <c r="H889" s="54"/>
      <c r="I889" s="10">
        <f>IF(AND($F889&gt;I$10,$E889&gt;0),$D889/$E889,IF(I$10=$F889,$D889-SUM($G889:G889),0))</f>
        <v>25649.711911534134</v>
      </c>
      <c r="J889" s="10">
        <f>IF(AND($F889&gt;J$10,$E889&gt;0),$D889/$E889,IF(J$10=$F889,$D889-SUM($G889:I889),0))</f>
        <v>25649.711911534134</v>
      </c>
      <c r="K889" s="10">
        <f>IF(AND($F889&gt;K$10,$E889&gt;0),$D889/$E889,IF(K$10=$F889,$D889-SUM($G889:J889),0))</f>
        <v>25649.711911534134</v>
      </c>
      <c r="L889" s="10">
        <f>IF(AND($F889&gt;L$10,$E889&gt;0),$D889/$E889,IF(L$10=$F889,$D889-SUM($G889:K889),0))</f>
        <v>25649.711911534134</v>
      </c>
      <c r="M889" s="10">
        <f>IF(AND($F889&gt;M$10,$E889&gt;0),$D889/$E889,IF(M$10=$F889,$D889-SUM($G889:L889),0))</f>
        <v>25649.711911534134</v>
      </c>
      <c r="N889" s="2"/>
      <c r="O889" s="10">
        <f>I889*PRODUCT($O$17:O$17)</f>
        <v>25880.559318737938</v>
      </c>
      <c r="P889" s="10">
        <f>J889*PRODUCT($O$17:P$17)</f>
        <v>26113.484352606578</v>
      </c>
      <c r="Q889" s="10">
        <f>K889*PRODUCT($O$17:Q$17)</f>
        <v>26348.505711780032</v>
      </c>
      <c r="R889" s="10">
        <f>L889*PRODUCT($O$17:R$17)</f>
        <v>26585.642263186048</v>
      </c>
      <c r="S889" s="10">
        <f>M889*PRODUCT($O$17:S$17)</f>
        <v>26824.913043554719</v>
      </c>
      <c r="T889" s="2"/>
      <c r="U889" s="10">
        <f t="shared" si="83"/>
        <v>737595.94058403117</v>
      </c>
      <c r="V889" s="10">
        <f t="shared" si="86"/>
        <v>718120.81969668076</v>
      </c>
      <c r="W889" s="10">
        <f t="shared" si="86"/>
        <v>698235.40136217081</v>
      </c>
      <c r="X889" s="10">
        <f t="shared" si="86"/>
        <v>677933.87771124428</v>
      </c>
      <c r="Y889" s="10">
        <f t="shared" si="86"/>
        <v>657210.36956709065</v>
      </c>
    </row>
    <row r="890" spans="1:25" s="5" customFormat="1" x14ac:dyDescent="0.2">
      <c r="A890" s="2"/>
      <c r="B890" s="30">
        <f>'3) Input geactiveerde inflatie'!B877</f>
        <v>865</v>
      </c>
      <c r="C890" s="30">
        <f>'3) Input geactiveerde inflatie'!D877</f>
        <v>1124063.2633879059</v>
      </c>
      <c r="D890" s="10">
        <f t="shared" si="84"/>
        <v>562031.63169395295</v>
      </c>
      <c r="E890" s="40">
        <f>'3) Input geactiveerde inflatie'!E877</f>
        <v>19.5</v>
      </c>
      <c r="F890" s="52">
        <f>'3) Input geactiveerde inflatie'!F877</f>
        <v>2041</v>
      </c>
      <c r="G890" s="2"/>
      <c r="H890" s="54"/>
      <c r="I890" s="10">
        <f>IF(AND($F890&gt;I$10,$E890&gt;0),$D890/$E890,IF(I$10=$F890,$D890-SUM($G890:G890),0))</f>
        <v>28822.134958664254</v>
      </c>
      <c r="J890" s="10">
        <f>IF(AND($F890&gt;J$10,$E890&gt;0),$D890/$E890,IF(J$10=$F890,$D890-SUM($G890:I890),0))</f>
        <v>28822.134958664254</v>
      </c>
      <c r="K890" s="10">
        <f>IF(AND($F890&gt;K$10,$E890&gt;0),$D890/$E890,IF(K$10=$F890,$D890-SUM($G890:J890),0))</f>
        <v>28822.134958664254</v>
      </c>
      <c r="L890" s="10">
        <f>IF(AND($F890&gt;L$10,$E890&gt;0),$D890/$E890,IF(L$10=$F890,$D890-SUM($G890:K890),0))</f>
        <v>28822.134958664254</v>
      </c>
      <c r="M890" s="10">
        <f>IF(AND($F890&gt;M$10,$E890&gt;0),$D890/$E890,IF(M$10=$F890,$D890-SUM($G890:L890),0))</f>
        <v>28822.134958664254</v>
      </c>
      <c r="N890" s="2"/>
      <c r="O890" s="10">
        <f>I890*PRODUCT($O$17:O$17)</f>
        <v>29081.534173292228</v>
      </c>
      <c r="P890" s="10">
        <f>J890*PRODUCT($O$17:P$17)</f>
        <v>29343.267980851855</v>
      </c>
      <c r="Q890" s="10">
        <f>K890*PRODUCT($O$17:Q$17)</f>
        <v>29607.357392679518</v>
      </c>
      <c r="R890" s="10">
        <f>L890*PRODUCT($O$17:R$17)</f>
        <v>29873.823609213629</v>
      </c>
      <c r="S890" s="10">
        <f>M890*PRODUCT($O$17:S$17)</f>
        <v>30142.688021696551</v>
      </c>
      <c r="T890" s="2"/>
      <c r="U890" s="10">
        <f t="shared" si="83"/>
        <v>538008.38220590621</v>
      </c>
      <c r="V890" s="10">
        <f t="shared" si="86"/>
        <v>513507.18966490746</v>
      </c>
      <c r="W890" s="10">
        <f t="shared" si="86"/>
        <v>488521.39697921206</v>
      </c>
      <c r="X890" s="10">
        <f t="shared" si="86"/>
        <v>463044.26594281127</v>
      </c>
      <c r="Y890" s="10">
        <f t="shared" si="86"/>
        <v>437068.97631459998</v>
      </c>
    </row>
    <row r="891" spans="1:25" s="5" customFormat="1" x14ac:dyDescent="0.2">
      <c r="A891" s="2"/>
      <c r="B891" s="30">
        <f>'3) Input geactiveerde inflatie'!B878</f>
        <v>866</v>
      </c>
      <c r="C891" s="30">
        <f>'3) Input geactiveerde inflatie'!D878</f>
        <v>10782.786483413554</v>
      </c>
      <c r="D891" s="10">
        <f t="shared" si="84"/>
        <v>5391.3932417067772</v>
      </c>
      <c r="E891" s="40">
        <f>'3) Input geactiveerde inflatie'!E878</f>
        <v>9.5</v>
      </c>
      <c r="F891" s="52">
        <f>'3) Input geactiveerde inflatie'!F878</f>
        <v>2031</v>
      </c>
      <c r="G891" s="2"/>
      <c r="H891" s="54"/>
      <c r="I891" s="10">
        <f>IF(AND($F891&gt;I$10,$E891&gt;0),$D891/$E891,IF(I$10=$F891,$D891-SUM($G891:G891),0))</f>
        <v>567.51507807439759</v>
      </c>
      <c r="J891" s="10">
        <f>IF(AND($F891&gt;J$10,$E891&gt;0),$D891/$E891,IF(J$10=$F891,$D891-SUM($G891:I891),0))</f>
        <v>567.51507807439759</v>
      </c>
      <c r="K891" s="10">
        <f>IF(AND($F891&gt;K$10,$E891&gt;0),$D891/$E891,IF(K$10=$F891,$D891-SUM($G891:J891),0))</f>
        <v>567.51507807439759</v>
      </c>
      <c r="L891" s="10">
        <f>IF(AND($F891&gt;L$10,$E891&gt;0),$D891/$E891,IF(L$10=$F891,$D891-SUM($G891:K891),0))</f>
        <v>567.51507807439759</v>
      </c>
      <c r="M891" s="10">
        <f>IF(AND($F891&gt;M$10,$E891&gt;0),$D891/$E891,IF(M$10=$F891,$D891-SUM($G891:L891),0))</f>
        <v>567.51507807439759</v>
      </c>
      <c r="N891" s="2"/>
      <c r="O891" s="10">
        <f>I891*PRODUCT($O$17:O$17)</f>
        <v>572.62271377706713</v>
      </c>
      <c r="P891" s="10">
        <f>J891*PRODUCT($O$17:P$17)</f>
        <v>577.77631820106069</v>
      </c>
      <c r="Q891" s="10">
        <f>K891*PRODUCT($O$17:Q$17)</f>
        <v>582.97630506487008</v>
      </c>
      <c r="R891" s="10">
        <f>L891*PRODUCT($O$17:R$17)</f>
        <v>588.22309181045387</v>
      </c>
      <c r="S891" s="10">
        <f>M891*PRODUCT($O$17:S$17)</f>
        <v>593.51709963674784</v>
      </c>
      <c r="T891" s="2"/>
      <c r="U891" s="10">
        <f t="shared" si="83"/>
        <v>4867.2930671050699</v>
      </c>
      <c r="V891" s="10">
        <f t="shared" ref="V891:Y906" si="87">U891*P$17-P891</f>
        <v>4333.3223865079544</v>
      </c>
      <c r="W891" s="10">
        <f t="shared" si="87"/>
        <v>3789.3459829216554</v>
      </c>
      <c r="X891" s="10">
        <f t="shared" si="87"/>
        <v>3235.2270049574963</v>
      </c>
      <c r="Y891" s="10">
        <f t="shared" si="87"/>
        <v>2670.8269483653658</v>
      </c>
    </row>
    <row r="892" spans="1:25" s="5" customFormat="1" x14ac:dyDescent="0.2">
      <c r="A892" s="2"/>
      <c r="B892" s="30">
        <f>'3) Input geactiveerde inflatie'!B879</f>
        <v>867</v>
      </c>
      <c r="C892" s="30">
        <f>'3) Input geactiveerde inflatie'!D879</f>
        <v>1338.0393108212911</v>
      </c>
      <c r="D892" s="10">
        <f t="shared" si="84"/>
        <v>669.01965541064556</v>
      </c>
      <c r="E892" s="40">
        <f>'3) Input geactiveerde inflatie'!E879</f>
        <v>4.5</v>
      </c>
      <c r="F892" s="52">
        <f>'3) Input geactiveerde inflatie'!F879</f>
        <v>2026</v>
      </c>
      <c r="G892" s="2"/>
      <c r="H892" s="54"/>
      <c r="I892" s="10">
        <f>IF(AND($F892&gt;I$10,$E892&gt;0),$D892/$E892,IF(I$10=$F892,$D892-SUM($G892:G892),0))</f>
        <v>148.67103453569902</v>
      </c>
      <c r="J892" s="10">
        <f>IF(AND($F892&gt;J$10,$E892&gt;0),$D892/$E892,IF(J$10=$F892,$D892-SUM($G892:I892),0))</f>
        <v>148.67103453569902</v>
      </c>
      <c r="K892" s="10">
        <f>IF(AND($F892&gt;K$10,$E892&gt;0),$D892/$E892,IF(K$10=$F892,$D892-SUM($G892:J892),0))</f>
        <v>148.67103453569902</v>
      </c>
      <c r="L892" s="10">
        <f>IF(AND($F892&gt;L$10,$E892&gt;0),$D892/$E892,IF(L$10=$F892,$D892-SUM($G892:K892),0))</f>
        <v>148.67103453569902</v>
      </c>
      <c r="M892" s="10">
        <f>IF(AND($F892&gt;M$10,$E892&gt;0),$D892/$E892,IF(M$10=$F892,$D892-SUM($G892:L892),0))</f>
        <v>74.335517267849468</v>
      </c>
      <c r="N892" s="2"/>
      <c r="O892" s="10">
        <f>I892*PRODUCT($O$17:O$17)</f>
        <v>150.00907384652029</v>
      </c>
      <c r="P892" s="10">
        <f>J892*PRODUCT($O$17:P$17)</f>
        <v>151.35915551113897</v>
      </c>
      <c r="Q892" s="10">
        <f>K892*PRODUCT($O$17:Q$17)</f>
        <v>152.7213879107392</v>
      </c>
      <c r="R892" s="10">
        <f>L892*PRODUCT($O$17:R$17)</f>
        <v>154.09588040193583</v>
      </c>
      <c r="S892" s="10">
        <f>M892*PRODUCT($O$17:S$17)</f>
        <v>77.741371662776572</v>
      </c>
      <c r="T892" s="2"/>
      <c r="U892" s="10">
        <f t="shared" si="83"/>
        <v>525.03175846282102</v>
      </c>
      <c r="V892" s="10">
        <f t="shared" si="87"/>
        <v>378.39788877784736</v>
      </c>
      <c r="W892" s="10">
        <f t="shared" si="87"/>
        <v>229.08208186610872</v>
      </c>
      <c r="X892" s="10">
        <f t="shared" si="87"/>
        <v>77.047940200967844</v>
      </c>
      <c r="Y892" s="10">
        <f t="shared" si="87"/>
        <v>0</v>
      </c>
    </row>
    <row r="893" spans="1:25" s="5" customFormat="1" x14ac:dyDescent="0.2">
      <c r="A893" s="2"/>
      <c r="B893" s="30">
        <f>'3) Input geactiveerde inflatie'!B880</f>
        <v>868</v>
      </c>
      <c r="C893" s="30">
        <f>'3) Input geactiveerde inflatie'!D880</f>
        <v>-1.1343575757919572E-11</v>
      </c>
      <c r="D893" s="10">
        <f t="shared" si="84"/>
        <v>-5.6717878789597859E-12</v>
      </c>
      <c r="E893" s="40">
        <f>'3) Input geactiveerde inflatie'!E880</f>
        <v>0</v>
      </c>
      <c r="F893" s="52">
        <f>'3) Input geactiveerde inflatie'!F880</f>
        <v>2011</v>
      </c>
      <c r="G893" s="2"/>
      <c r="H893" s="54"/>
      <c r="I893" s="10">
        <f>IF(AND($F893&gt;I$10,$E893&gt;0),$D893/$E893,IF(I$10=$F893,$D893-SUM($G893:G893),0))</f>
        <v>0</v>
      </c>
      <c r="J893" s="10">
        <f>IF(AND($F893&gt;J$10,$E893&gt;0),$D893/$E893,IF(J$10=$F893,$D893-SUM($G893:I893),0))</f>
        <v>0</v>
      </c>
      <c r="K893" s="10">
        <f>IF(AND($F893&gt;K$10,$E893&gt;0),$D893/$E893,IF(K$10=$F893,$D893-SUM($G893:J893),0))</f>
        <v>0</v>
      </c>
      <c r="L893" s="10">
        <f>IF(AND($F893&gt;L$10,$E893&gt;0),$D893/$E893,IF(L$10=$F893,$D893-SUM($G893:K893),0))</f>
        <v>0</v>
      </c>
      <c r="M893" s="10">
        <f>IF(AND($F893&gt;M$10,$E893&gt;0),$D893/$E893,IF(M$10=$F893,$D893-SUM($G893:L893),0))</f>
        <v>0</v>
      </c>
      <c r="N893" s="2"/>
      <c r="O893" s="10">
        <f>I893*PRODUCT($O$17:O$17)</f>
        <v>0</v>
      </c>
      <c r="P893" s="10">
        <f>J893*PRODUCT($O$17:P$17)</f>
        <v>0</v>
      </c>
      <c r="Q893" s="10">
        <f>K893*PRODUCT($O$17:Q$17)</f>
        <v>0</v>
      </c>
      <c r="R893" s="10">
        <f>L893*PRODUCT($O$17:R$17)</f>
        <v>0</v>
      </c>
      <c r="S893" s="10">
        <f>M893*PRODUCT($O$17:S$17)</f>
        <v>0</v>
      </c>
      <c r="T893" s="2"/>
      <c r="U893" s="10">
        <f t="shared" si="83"/>
        <v>-5.7228339698704236E-12</v>
      </c>
      <c r="V893" s="10">
        <f t="shared" si="87"/>
        <v>-5.7743394755992567E-12</v>
      </c>
      <c r="W893" s="10">
        <f t="shared" si="87"/>
        <v>-5.8263085308796491E-12</v>
      </c>
      <c r="X893" s="10">
        <f t="shared" si="87"/>
        <v>-5.878745307657565E-12</v>
      </c>
      <c r="Y893" s="10">
        <f t="shared" si="87"/>
        <v>-5.9316540154264822E-12</v>
      </c>
    </row>
    <row r="894" spans="1:25" s="5" customFormat="1" x14ac:dyDescent="0.2">
      <c r="A894" s="2"/>
      <c r="B894" s="30">
        <f>'3) Input geactiveerde inflatie'!B881</f>
        <v>869</v>
      </c>
      <c r="C894" s="30">
        <f>'3) Input geactiveerde inflatie'!D881</f>
        <v>76225.87642567564</v>
      </c>
      <c r="D894" s="10">
        <f t="shared" si="84"/>
        <v>38112.93821283782</v>
      </c>
      <c r="E894" s="40">
        <f>'3) Input geactiveerde inflatie'!E881</f>
        <v>0</v>
      </c>
      <c r="F894" s="52">
        <f>'3) Input geactiveerde inflatie'!F881</f>
        <v>2011</v>
      </c>
      <c r="G894" s="2"/>
      <c r="H894" s="54"/>
      <c r="I894" s="10">
        <f>IF(AND($F894&gt;I$10,$E894&gt;0),$D894/$E894,IF(I$10=$F894,$D894-SUM($G894:G894),0))</f>
        <v>0</v>
      </c>
      <c r="J894" s="10">
        <f>IF(AND($F894&gt;J$10,$E894&gt;0),$D894/$E894,IF(J$10=$F894,$D894-SUM($G894:I894),0))</f>
        <v>0</v>
      </c>
      <c r="K894" s="10">
        <f>IF(AND($F894&gt;K$10,$E894&gt;0),$D894/$E894,IF(K$10=$F894,$D894-SUM($G894:J894),0))</f>
        <v>0</v>
      </c>
      <c r="L894" s="10">
        <f>IF(AND($F894&gt;L$10,$E894&gt;0),$D894/$E894,IF(L$10=$F894,$D894-SUM($G894:K894),0))</f>
        <v>0</v>
      </c>
      <c r="M894" s="10">
        <f>IF(AND($F894&gt;M$10,$E894&gt;0),$D894/$E894,IF(M$10=$F894,$D894-SUM($G894:L894),0))</f>
        <v>0</v>
      </c>
      <c r="N894" s="2"/>
      <c r="O894" s="10">
        <f>I894*PRODUCT($O$17:O$17)</f>
        <v>0</v>
      </c>
      <c r="P894" s="10">
        <f>J894*PRODUCT($O$17:P$17)</f>
        <v>0</v>
      </c>
      <c r="Q894" s="10">
        <f>K894*PRODUCT($O$17:Q$17)</f>
        <v>0</v>
      </c>
      <c r="R894" s="10">
        <f>L894*PRODUCT($O$17:R$17)</f>
        <v>0</v>
      </c>
      <c r="S894" s="10">
        <f>M894*PRODUCT($O$17:S$17)</f>
        <v>0</v>
      </c>
      <c r="T894" s="2"/>
      <c r="U894" s="10">
        <f t="shared" si="83"/>
        <v>38455.954656753354</v>
      </c>
      <c r="V894" s="10">
        <f t="shared" si="87"/>
        <v>38802.058248664129</v>
      </c>
      <c r="W894" s="10">
        <f t="shared" si="87"/>
        <v>39151.2767729021</v>
      </c>
      <c r="X894" s="10">
        <f t="shared" si="87"/>
        <v>39503.638263858214</v>
      </c>
      <c r="Y894" s="10">
        <f t="shared" si="87"/>
        <v>39859.171008232937</v>
      </c>
    </row>
    <row r="895" spans="1:25" s="5" customFormat="1" x14ac:dyDescent="0.2">
      <c r="A895" s="2"/>
      <c r="B895" s="30">
        <f>'3) Input geactiveerde inflatie'!B882</f>
        <v>870</v>
      </c>
      <c r="C895" s="30">
        <f>'3) Input geactiveerde inflatie'!D882</f>
        <v>1537736.2067444082</v>
      </c>
      <c r="D895" s="10">
        <f t="shared" si="84"/>
        <v>768868.10337220412</v>
      </c>
      <c r="E895" s="40">
        <f>'3) Input geactiveerde inflatie'!E882</f>
        <v>30.5</v>
      </c>
      <c r="F895" s="52">
        <f>'3) Input geactiveerde inflatie'!F882</f>
        <v>2052</v>
      </c>
      <c r="G895" s="2"/>
      <c r="H895" s="54"/>
      <c r="I895" s="10">
        <f>IF(AND($F895&gt;I$10,$E895&gt;0),$D895/$E895,IF(I$10=$F895,$D895-SUM($G895:G895),0))</f>
        <v>25208.790274498497</v>
      </c>
      <c r="J895" s="10">
        <f>IF(AND($F895&gt;J$10,$E895&gt;0),$D895/$E895,IF(J$10=$F895,$D895-SUM($G895:I895),0))</f>
        <v>25208.790274498497</v>
      </c>
      <c r="K895" s="10">
        <f>IF(AND($F895&gt;K$10,$E895&gt;0),$D895/$E895,IF(K$10=$F895,$D895-SUM($G895:J895),0))</f>
        <v>25208.790274498497</v>
      </c>
      <c r="L895" s="10">
        <f>IF(AND($F895&gt;L$10,$E895&gt;0),$D895/$E895,IF(L$10=$F895,$D895-SUM($G895:K895),0))</f>
        <v>25208.790274498497</v>
      </c>
      <c r="M895" s="10">
        <f>IF(AND($F895&gt;M$10,$E895&gt;0),$D895/$E895,IF(M$10=$F895,$D895-SUM($G895:L895),0))</f>
        <v>25208.790274498497</v>
      </c>
      <c r="N895" s="2"/>
      <c r="O895" s="10">
        <f>I895*PRODUCT($O$17:O$17)</f>
        <v>25435.669386968981</v>
      </c>
      <c r="P895" s="10">
        <f>J895*PRODUCT($O$17:P$17)</f>
        <v>25664.5904114517</v>
      </c>
      <c r="Q895" s="10">
        <f>K895*PRODUCT($O$17:Q$17)</f>
        <v>25895.571725154761</v>
      </c>
      <c r="R895" s="10">
        <f>L895*PRODUCT($O$17:R$17)</f>
        <v>26128.631870681147</v>
      </c>
      <c r="S895" s="10">
        <f>M895*PRODUCT($O$17:S$17)</f>
        <v>26363.789557517277</v>
      </c>
      <c r="T895" s="2"/>
      <c r="U895" s="10">
        <f t="shared" si="83"/>
        <v>750352.2469155849</v>
      </c>
      <c r="V895" s="10">
        <f t="shared" si="87"/>
        <v>731440.8267263734</v>
      </c>
      <c r="W895" s="10">
        <f t="shared" si="87"/>
        <v>712128.22244175593</v>
      </c>
      <c r="X895" s="10">
        <f t="shared" si="87"/>
        <v>692408.74457305053</v>
      </c>
      <c r="Y895" s="10">
        <f t="shared" si="87"/>
        <v>672276.63371669059</v>
      </c>
    </row>
    <row r="896" spans="1:25" s="5" customFormat="1" x14ac:dyDescent="0.2">
      <c r="A896" s="2"/>
      <c r="B896" s="30">
        <f>'3) Input geactiveerde inflatie'!B883</f>
        <v>871</v>
      </c>
      <c r="C896" s="30">
        <f>'3) Input geactiveerde inflatie'!D883</f>
        <v>1015918.0049104518</v>
      </c>
      <c r="D896" s="10">
        <f t="shared" si="84"/>
        <v>507959.00245522591</v>
      </c>
      <c r="E896" s="40">
        <f>'3) Input geactiveerde inflatie'!E883</f>
        <v>20.5</v>
      </c>
      <c r="F896" s="52">
        <f>'3) Input geactiveerde inflatie'!F883</f>
        <v>2042</v>
      </c>
      <c r="G896" s="2"/>
      <c r="H896" s="54"/>
      <c r="I896" s="10">
        <f>IF(AND($F896&gt;I$10,$E896&gt;0),$D896/$E896,IF(I$10=$F896,$D896-SUM($G896:G896),0))</f>
        <v>24778.487924645167</v>
      </c>
      <c r="J896" s="10">
        <f>IF(AND($F896&gt;J$10,$E896&gt;0),$D896/$E896,IF(J$10=$F896,$D896-SUM($G896:I896),0))</f>
        <v>24778.487924645167</v>
      </c>
      <c r="K896" s="10">
        <f>IF(AND($F896&gt;K$10,$E896&gt;0),$D896/$E896,IF(K$10=$F896,$D896-SUM($G896:J896),0))</f>
        <v>24778.487924645167</v>
      </c>
      <c r="L896" s="10">
        <f>IF(AND($F896&gt;L$10,$E896&gt;0),$D896/$E896,IF(L$10=$F896,$D896-SUM($G896:K896),0))</f>
        <v>24778.487924645167</v>
      </c>
      <c r="M896" s="10">
        <f>IF(AND($F896&gt;M$10,$E896&gt;0),$D896/$E896,IF(M$10=$F896,$D896-SUM($G896:L896),0))</f>
        <v>24778.487924645167</v>
      </c>
      <c r="N896" s="2"/>
      <c r="O896" s="10">
        <f>I896*PRODUCT($O$17:O$17)</f>
        <v>25001.494315966971</v>
      </c>
      <c r="P896" s="10">
        <f>J896*PRODUCT($O$17:P$17)</f>
        <v>25226.507764810671</v>
      </c>
      <c r="Q896" s="10">
        <f>K896*PRODUCT($O$17:Q$17)</f>
        <v>25453.546334693961</v>
      </c>
      <c r="R896" s="10">
        <f>L896*PRODUCT($O$17:R$17)</f>
        <v>25682.628251706206</v>
      </c>
      <c r="S896" s="10">
        <f>M896*PRODUCT($O$17:S$17)</f>
        <v>25913.77190597156</v>
      </c>
      <c r="T896" s="2"/>
      <c r="U896" s="10">
        <f t="shared" si="83"/>
        <v>487529.13916135591</v>
      </c>
      <c r="V896" s="10">
        <f t="shared" si="87"/>
        <v>466690.39364899736</v>
      </c>
      <c r="W896" s="10">
        <f t="shared" si="87"/>
        <v>445437.0608571443</v>
      </c>
      <c r="X896" s="10">
        <f t="shared" si="87"/>
        <v>423763.36615315237</v>
      </c>
      <c r="Y896" s="10">
        <f t="shared" si="87"/>
        <v>401663.46454255912</v>
      </c>
    </row>
    <row r="897" spans="1:25" s="5" customFormat="1" x14ac:dyDescent="0.2">
      <c r="A897" s="2"/>
      <c r="B897" s="30">
        <f>'3) Input geactiveerde inflatie'!B884</f>
        <v>872</v>
      </c>
      <c r="C897" s="30">
        <f>'3) Input geactiveerde inflatie'!D884</f>
        <v>27304.261771666788</v>
      </c>
      <c r="D897" s="10">
        <f t="shared" si="84"/>
        <v>13652.130885833394</v>
      </c>
      <c r="E897" s="40">
        <f>'3) Input geactiveerde inflatie'!E884</f>
        <v>10.5</v>
      </c>
      <c r="F897" s="52">
        <f>'3) Input geactiveerde inflatie'!F884</f>
        <v>2032</v>
      </c>
      <c r="G897" s="2"/>
      <c r="H897" s="54"/>
      <c r="I897" s="10">
        <f>IF(AND($F897&gt;I$10,$E897&gt;0),$D897/$E897,IF(I$10=$F897,$D897-SUM($G897:G897),0))</f>
        <v>1300.2029415079423</v>
      </c>
      <c r="J897" s="10">
        <f>IF(AND($F897&gt;J$10,$E897&gt;0),$D897/$E897,IF(J$10=$F897,$D897-SUM($G897:I897),0))</f>
        <v>1300.2029415079423</v>
      </c>
      <c r="K897" s="10">
        <f>IF(AND($F897&gt;K$10,$E897&gt;0),$D897/$E897,IF(K$10=$F897,$D897-SUM($G897:J897),0))</f>
        <v>1300.2029415079423</v>
      </c>
      <c r="L897" s="10">
        <f>IF(AND($F897&gt;L$10,$E897&gt;0),$D897/$E897,IF(L$10=$F897,$D897-SUM($G897:K897),0))</f>
        <v>1300.2029415079423</v>
      </c>
      <c r="M897" s="10">
        <f>IF(AND($F897&gt;M$10,$E897&gt;0),$D897/$E897,IF(M$10=$F897,$D897-SUM($G897:L897),0))</f>
        <v>1300.2029415079423</v>
      </c>
      <c r="N897" s="2"/>
      <c r="O897" s="10">
        <f>I897*PRODUCT($O$17:O$17)</f>
        <v>1311.9047679815137</v>
      </c>
      <c r="P897" s="10">
        <f>J897*PRODUCT($O$17:P$17)</f>
        <v>1323.7119108933471</v>
      </c>
      <c r="Q897" s="10">
        <f>K897*PRODUCT($O$17:Q$17)</f>
        <v>1335.625318091387</v>
      </c>
      <c r="R897" s="10">
        <f>L897*PRODUCT($O$17:R$17)</f>
        <v>1347.6459459542093</v>
      </c>
      <c r="S897" s="10">
        <f>M897*PRODUCT($O$17:S$17)</f>
        <v>1359.7747594677971</v>
      </c>
      <c r="T897" s="2"/>
      <c r="U897" s="10">
        <f t="shared" si="83"/>
        <v>12463.09529582438</v>
      </c>
      <c r="V897" s="10">
        <f t="shared" si="87"/>
        <v>11251.55124259345</v>
      </c>
      <c r="W897" s="10">
        <f t="shared" si="87"/>
        <v>10017.189885685404</v>
      </c>
      <c r="X897" s="10">
        <f t="shared" si="87"/>
        <v>8759.6986487023623</v>
      </c>
      <c r="Y897" s="10">
        <f t="shared" si="87"/>
        <v>7478.7611770728854</v>
      </c>
    </row>
    <row r="898" spans="1:25" s="5" customFormat="1" x14ac:dyDescent="0.2">
      <c r="A898" s="2"/>
      <c r="B898" s="30">
        <f>'3) Input geactiveerde inflatie'!B885</f>
        <v>873</v>
      </c>
      <c r="C898" s="30">
        <f>'3) Input geactiveerde inflatie'!D885</f>
        <v>-1.0529634974398558E-12</v>
      </c>
      <c r="D898" s="10">
        <f t="shared" si="84"/>
        <v>-5.264817487199279E-13</v>
      </c>
      <c r="E898" s="40">
        <f>'3) Input geactiveerde inflatie'!E885</f>
        <v>0</v>
      </c>
      <c r="F898" s="52">
        <f>'3) Input geactiveerde inflatie'!F885</f>
        <v>2012</v>
      </c>
      <c r="G898" s="2"/>
      <c r="H898" s="54"/>
      <c r="I898" s="10">
        <f>IF(AND($F898&gt;I$10,$E898&gt;0),$D898/$E898,IF(I$10=$F898,$D898-SUM($G898:G898),0))</f>
        <v>0</v>
      </c>
      <c r="J898" s="10">
        <f>IF(AND($F898&gt;J$10,$E898&gt;0),$D898/$E898,IF(J$10=$F898,$D898-SUM($G898:I898),0))</f>
        <v>0</v>
      </c>
      <c r="K898" s="10">
        <f>IF(AND($F898&gt;K$10,$E898&gt;0),$D898/$E898,IF(K$10=$F898,$D898-SUM($G898:J898),0))</f>
        <v>0</v>
      </c>
      <c r="L898" s="10">
        <f>IF(AND($F898&gt;L$10,$E898&gt;0),$D898/$E898,IF(L$10=$F898,$D898-SUM($G898:K898),0))</f>
        <v>0</v>
      </c>
      <c r="M898" s="10">
        <f>IF(AND($F898&gt;M$10,$E898&gt;0),$D898/$E898,IF(M$10=$F898,$D898-SUM($G898:L898),0))</f>
        <v>0</v>
      </c>
      <c r="N898" s="2"/>
      <c r="O898" s="10">
        <f>I898*PRODUCT($O$17:O$17)</f>
        <v>0</v>
      </c>
      <c r="P898" s="10">
        <f>J898*PRODUCT($O$17:P$17)</f>
        <v>0</v>
      </c>
      <c r="Q898" s="10">
        <f>K898*PRODUCT($O$17:Q$17)</f>
        <v>0</v>
      </c>
      <c r="R898" s="10">
        <f>L898*PRODUCT($O$17:R$17)</f>
        <v>0</v>
      </c>
      <c r="S898" s="10">
        <f>M898*PRODUCT($O$17:S$17)</f>
        <v>0</v>
      </c>
      <c r="T898" s="2"/>
      <c r="U898" s="10">
        <f t="shared" si="83"/>
        <v>-5.3122008445840719E-13</v>
      </c>
      <c r="V898" s="10">
        <f t="shared" si="87"/>
        <v>-5.3600106521853276E-13</v>
      </c>
      <c r="W898" s="10">
        <f t="shared" si="87"/>
        <v>-5.4082507480549948E-13</v>
      </c>
      <c r="X898" s="10">
        <f t="shared" si="87"/>
        <v>-5.4569250047874895E-13</v>
      </c>
      <c r="Y898" s="10">
        <f t="shared" si="87"/>
        <v>-5.5060373298305762E-13</v>
      </c>
    </row>
    <row r="899" spans="1:25" s="5" customFormat="1" x14ac:dyDescent="0.2">
      <c r="A899" s="2"/>
      <c r="B899" s="30">
        <f>'3) Input geactiveerde inflatie'!B886</f>
        <v>874</v>
      </c>
      <c r="C899" s="30">
        <f>'3) Input geactiveerde inflatie'!D886</f>
        <v>296879.58558126958</v>
      </c>
      <c r="D899" s="10">
        <f t="shared" si="84"/>
        <v>148439.79279063479</v>
      </c>
      <c r="E899" s="40">
        <f>'3) Input geactiveerde inflatie'!E886</f>
        <v>31.5</v>
      </c>
      <c r="F899" s="52">
        <f>'3) Input geactiveerde inflatie'!F886</f>
        <v>2053</v>
      </c>
      <c r="G899" s="2"/>
      <c r="H899" s="54"/>
      <c r="I899" s="10">
        <f>IF(AND($F899&gt;I$10,$E899&gt;0),$D899/$E899,IF(I$10=$F899,$D899-SUM($G899:G899),0))</f>
        <v>4712.3743743058667</v>
      </c>
      <c r="J899" s="10">
        <f>IF(AND($F899&gt;J$10,$E899&gt;0),$D899/$E899,IF(J$10=$F899,$D899-SUM($G899:I899),0))</f>
        <v>4712.3743743058667</v>
      </c>
      <c r="K899" s="10">
        <f>IF(AND($F899&gt;K$10,$E899&gt;0),$D899/$E899,IF(K$10=$F899,$D899-SUM($G899:J899),0))</f>
        <v>4712.3743743058667</v>
      </c>
      <c r="L899" s="10">
        <f>IF(AND($F899&gt;L$10,$E899&gt;0),$D899/$E899,IF(L$10=$F899,$D899-SUM($G899:K899),0))</f>
        <v>4712.3743743058667</v>
      </c>
      <c r="M899" s="10">
        <f>IF(AND($F899&gt;M$10,$E899&gt;0),$D899/$E899,IF(M$10=$F899,$D899-SUM($G899:L899),0))</f>
        <v>4712.3743743058667</v>
      </c>
      <c r="N899" s="2"/>
      <c r="O899" s="10">
        <f>I899*PRODUCT($O$17:O$17)</f>
        <v>4754.785743674619</v>
      </c>
      <c r="P899" s="10">
        <f>J899*PRODUCT($O$17:P$17)</f>
        <v>4797.5788153676904</v>
      </c>
      <c r="Q899" s="10">
        <f>K899*PRODUCT($O$17:Q$17)</f>
        <v>4840.7570247059984</v>
      </c>
      <c r="R899" s="10">
        <f>L899*PRODUCT($O$17:R$17)</f>
        <v>4884.3238379283521</v>
      </c>
      <c r="S899" s="10">
        <f>M899*PRODUCT($O$17:S$17)</f>
        <v>4928.2827524697068</v>
      </c>
      <c r="T899" s="2"/>
      <c r="U899" s="10">
        <f t="shared" si="83"/>
        <v>145020.96518207589</v>
      </c>
      <c r="V899" s="10">
        <f t="shared" si="87"/>
        <v>141528.57505334687</v>
      </c>
      <c r="W899" s="10">
        <f t="shared" si="87"/>
        <v>137961.57520412098</v>
      </c>
      <c r="X899" s="10">
        <f t="shared" si="87"/>
        <v>134318.90554302969</v>
      </c>
      <c r="Y899" s="10">
        <f t="shared" si="87"/>
        <v>130599.49294044724</v>
      </c>
    </row>
    <row r="900" spans="1:25" s="5" customFormat="1" x14ac:dyDescent="0.2">
      <c r="A900" s="2"/>
      <c r="B900" s="30">
        <f>'3) Input geactiveerde inflatie'!B887</f>
        <v>875</v>
      </c>
      <c r="C900" s="30">
        <f>'3) Input geactiveerde inflatie'!D887</f>
        <v>123464.63098477945</v>
      </c>
      <c r="D900" s="10">
        <f t="shared" si="84"/>
        <v>61732.315492389724</v>
      </c>
      <c r="E900" s="40">
        <f>'3) Input geactiveerde inflatie'!E887</f>
        <v>21.5</v>
      </c>
      <c r="F900" s="52">
        <f>'3) Input geactiveerde inflatie'!F887</f>
        <v>2043</v>
      </c>
      <c r="G900" s="2"/>
      <c r="H900" s="54"/>
      <c r="I900" s="10">
        <f>IF(AND($F900&gt;I$10,$E900&gt;0),$D900/$E900,IF(I$10=$F900,$D900-SUM($G900:G900),0))</f>
        <v>2871.2704880181268</v>
      </c>
      <c r="J900" s="10">
        <f>IF(AND($F900&gt;J$10,$E900&gt;0),$D900/$E900,IF(J$10=$F900,$D900-SUM($G900:I900),0))</f>
        <v>2871.2704880181268</v>
      </c>
      <c r="K900" s="10">
        <f>IF(AND($F900&gt;K$10,$E900&gt;0),$D900/$E900,IF(K$10=$F900,$D900-SUM($G900:J900),0))</f>
        <v>2871.2704880181268</v>
      </c>
      <c r="L900" s="10">
        <f>IF(AND($F900&gt;L$10,$E900&gt;0),$D900/$E900,IF(L$10=$F900,$D900-SUM($G900:K900),0))</f>
        <v>2871.2704880181268</v>
      </c>
      <c r="M900" s="10">
        <f>IF(AND($F900&gt;M$10,$E900&gt;0),$D900/$E900,IF(M$10=$F900,$D900-SUM($G900:L900),0))</f>
        <v>2871.2704880181268</v>
      </c>
      <c r="N900" s="2"/>
      <c r="O900" s="10">
        <f>I900*PRODUCT($O$17:O$17)</f>
        <v>2897.1119224102895</v>
      </c>
      <c r="P900" s="10">
        <f>J900*PRODUCT($O$17:P$17)</f>
        <v>2923.1859297119818</v>
      </c>
      <c r="Q900" s="10">
        <f>K900*PRODUCT($O$17:Q$17)</f>
        <v>2949.4946030793894</v>
      </c>
      <c r="R900" s="10">
        <f>L900*PRODUCT($O$17:R$17)</f>
        <v>2976.0400545071034</v>
      </c>
      <c r="S900" s="10">
        <f>M900*PRODUCT($O$17:S$17)</f>
        <v>3002.8244149976672</v>
      </c>
      <c r="T900" s="2"/>
      <c r="U900" s="10">
        <f t="shared" si="83"/>
        <v>59390.794409410941</v>
      </c>
      <c r="V900" s="10">
        <f t="shared" si="87"/>
        <v>57002.125629383649</v>
      </c>
      <c r="W900" s="10">
        <f t="shared" si="87"/>
        <v>54565.65015696871</v>
      </c>
      <c r="X900" s="10">
        <f t="shared" si="87"/>
        <v>52080.700953874322</v>
      </c>
      <c r="Y900" s="10">
        <f t="shared" si="87"/>
        <v>49546.602847461516</v>
      </c>
    </row>
    <row r="901" spans="1:25" s="5" customFormat="1" x14ac:dyDescent="0.2">
      <c r="A901" s="2"/>
      <c r="B901" s="30">
        <f>'3) Input geactiveerde inflatie'!B888</f>
        <v>876</v>
      </c>
      <c r="C901" s="30">
        <f>'3) Input geactiveerde inflatie'!D888</f>
        <v>1440753.7695339462</v>
      </c>
      <c r="D901" s="10">
        <f t="shared" si="84"/>
        <v>720376.88476697309</v>
      </c>
      <c r="E901" s="40">
        <f>'3) Input geactiveerde inflatie'!E888</f>
        <v>32.5</v>
      </c>
      <c r="F901" s="52">
        <f>'3) Input geactiveerde inflatie'!F888</f>
        <v>2054</v>
      </c>
      <c r="G901" s="2"/>
      <c r="H901" s="54"/>
      <c r="I901" s="10">
        <f>IF(AND($F901&gt;I$10,$E901&gt;0),$D901/$E901,IF(I$10=$F901,$D901-SUM($G901:G901),0))</f>
        <v>22165.442608214558</v>
      </c>
      <c r="J901" s="10">
        <f>IF(AND($F901&gt;J$10,$E901&gt;0),$D901/$E901,IF(J$10=$F901,$D901-SUM($G901:I901),0))</f>
        <v>22165.442608214558</v>
      </c>
      <c r="K901" s="10">
        <f>IF(AND($F901&gt;K$10,$E901&gt;0),$D901/$E901,IF(K$10=$F901,$D901-SUM($G901:J901),0))</f>
        <v>22165.442608214558</v>
      </c>
      <c r="L901" s="10">
        <f>IF(AND($F901&gt;L$10,$E901&gt;0),$D901/$E901,IF(L$10=$F901,$D901-SUM($G901:K901),0))</f>
        <v>22165.442608214558</v>
      </c>
      <c r="M901" s="10">
        <f>IF(AND($F901&gt;M$10,$E901&gt;0),$D901/$E901,IF(M$10=$F901,$D901-SUM($G901:L901),0))</f>
        <v>22165.442608214558</v>
      </c>
      <c r="N901" s="2"/>
      <c r="O901" s="10">
        <f>I901*PRODUCT($O$17:O$17)</f>
        <v>22364.931591688488</v>
      </c>
      <c r="P901" s="10">
        <f>J901*PRODUCT($O$17:P$17)</f>
        <v>22566.215976013682</v>
      </c>
      <c r="Q901" s="10">
        <f>K901*PRODUCT($O$17:Q$17)</f>
        <v>22769.311919797801</v>
      </c>
      <c r="R901" s="10">
        <f>L901*PRODUCT($O$17:R$17)</f>
        <v>22974.235727075979</v>
      </c>
      <c r="S901" s="10">
        <f>M901*PRODUCT($O$17:S$17)</f>
        <v>23181.003848619661</v>
      </c>
      <c r="T901" s="2"/>
      <c r="U901" s="10">
        <f t="shared" si="83"/>
        <v>704495.34513818729</v>
      </c>
      <c r="V901" s="10">
        <f t="shared" si="87"/>
        <v>688269.58726841724</v>
      </c>
      <c r="W901" s="10">
        <f t="shared" si="87"/>
        <v>671694.7016340351</v>
      </c>
      <c r="X901" s="10">
        <f t="shared" si="87"/>
        <v>654765.71822166536</v>
      </c>
      <c r="Y901" s="10">
        <f t="shared" si="87"/>
        <v>637477.60583704058</v>
      </c>
    </row>
    <row r="902" spans="1:25" s="5" customFormat="1" x14ac:dyDescent="0.2">
      <c r="A902" s="2"/>
      <c r="B902" s="30">
        <f>'3) Input geactiveerde inflatie'!B889</f>
        <v>877</v>
      </c>
      <c r="C902" s="30">
        <f>'3) Input geactiveerde inflatie'!D889</f>
        <v>1596639.7859480595</v>
      </c>
      <c r="D902" s="10">
        <f t="shared" si="84"/>
        <v>798319.89297402976</v>
      </c>
      <c r="E902" s="40">
        <f>'3) Input geactiveerde inflatie'!E889</f>
        <v>22.5</v>
      </c>
      <c r="F902" s="52">
        <f>'3) Input geactiveerde inflatie'!F889</f>
        <v>2044</v>
      </c>
      <c r="G902" s="2"/>
      <c r="H902" s="54"/>
      <c r="I902" s="10">
        <f>IF(AND($F902&gt;I$10,$E902&gt;0),$D902/$E902,IF(I$10=$F902,$D902-SUM($G902:G902),0))</f>
        <v>35480.884132179097</v>
      </c>
      <c r="J902" s="10">
        <f>IF(AND($F902&gt;J$10,$E902&gt;0),$D902/$E902,IF(J$10=$F902,$D902-SUM($G902:I902),0))</f>
        <v>35480.884132179097</v>
      </c>
      <c r="K902" s="10">
        <f>IF(AND($F902&gt;K$10,$E902&gt;0),$D902/$E902,IF(K$10=$F902,$D902-SUM($G902:J902),0))</f>
        <v>35480.884132179097</v>
      </c>
      <c r="L902" s="10">
        <f>IF(AND($F902&gt;L$10,$E902&gt;0),$D902/$E902,IF(L$10=$F902,$D902-SUM($G902:K902),0))</f>
        <v>35480.884132179097</v>
      </c>
      <c r="M902" s="10">
        <f>IF(AND($F902&gt;M$10,$E902&gt;0),$D902/$E902,IF(M$10=$F902,$D902-SUM($G902:L902),0))</f>
        <v>35480.884132179097</v>
      </c>
      <c r="N902" s="2"/>
      <c r="O902" s="10">
        <f>I902*PRODUCT($O$17:O$17)</f>
        <v>35800.212089368702</v>
      </c>
      <c r="P902" s="10">
        <f>J902*PRODUCT($O$17:P$17)</f>
        <v>36122.413998173019</v>
      </c>
      <c r="Q902" s="10">
        <f>K902*PRODUCT($O$17:Q$17)</f>
        <v>36447.515724156568</v>
      </c>
      <c r="R902" s="10">
        <f>L902*PRODUCT($O$17:R$17)</f>
        <v>36775.543365673977</v>
      </c>
      <c r="S902" s="10">
        <f>M902*PRODUCT($O$17:S$17)</f>
        <v>37106.523255965039</v>
      </c>
      <c r="T902" s="2"/>
      <c r="U902" s="10">
        <f t="shared" si="83"/>
        <v>769704.55992142716</v>
      </c>
      <c r="V902" s="10">
        <f t="shared" si="87"/>
        <v>740509.48696254694</v>
      </c>
      <c r="W902" s="10">
        <f t="shared" si="87"/>
        <v>710726.55662105326</v>
      </c>
      <c r="X902" s="10">
        <f t="shared" si="87"/>
        <v>680347.55226496863</v>
      </c>
      <c r="Y902" s="10">
        <f t="shared" si="87"/>
        <v>649364.15697938821</v>
      </c>
    </row>
    <row r="903" spans="1:25" s="5" customFormat="1" x14ac:dyDescent="0.2">
      <c r="A903" s="2"/>
      <c r="B903" s="30">
        <f>'3) Input geactiveerde inflatie'!B890</f>
        <v>878</v>
      </c>
      <c r="C903" s="30">
        <f>'3) Input geactiveerde inflatie'!D890</f>
        <v>134491.37922383205</v>
      </c>
      <c r="D903" s="10">
        <f t="shared" si="84"/>
        <v>67245.689611916023</v>
      </c>
      <c r="E903" s="40">
        <f>'3) Input geactiveerde inflatie'!E890</f>
        <v>12.5</v>
      </c>
      <c r="F903" s="52">
        <f>'3) Input geactiveerde inflatie'!F890</f>
        <v>2034</v>
      </c>
      <c r="G903" s="2"/>
      <c r="H903" s="54"/>
      <c r="I903" s="10">
        <f>IF(AND($F903&gt;I$10,$E903&gt;0),$D903/$E903,IF(I$10=$F903,$D903-SUM($G903:G903),0))</f>
        <v>5379.6551689532816</v>
      </c>
      <c r="J903" s="10">
        <f>IF(AND($F903&gt;J$10,$E903&gt;0),$D903/$E903,IF(J$10=$F903,$D903-SUM($G903:I903),0))</f>
        <v>5379.6551689532816</v>
      </c>
      <c r="K903" s="10">
        <f>IF(AND($F903&gt;K$10,$E903&gt;0),$D903/$E903,IF(K$10=$F903,$D903-SUM($G903:J903),0))</f>
        <v>5379.6551689532816</v>
      </c>
      <c r="L903" s="10">
        <f>IF(AND($F903&gt;L$10,$E903&gt;0),$D903/$E903,IF(L$10=$F903,$D903-SUM($G903:K903),0))</f>
        <v>5379.6551689532816</v>
      </c>
      <c r="M903" s="10">
        <f>IF(AND($F903&gt;M$10,$E903&gt;0),$D903/$E903,IF(M$10=$F903,$D903-SUM($G903:L903),0))</f>
        <v>5379.6551689532816</v>
      </c>
      <c r="N903" s="2"/>
      <c r="O903" s="10">
        <f>I903*PRODUCT($O$17:O$17)</f>
        <v>5428.0720654738607</v>
      </c>
      <c r="P903" s="10">
        <f>J903*PRODUCT($O$17:P$17)</f>
        <v>5476.9247140631251</v>
      </c>
      <c r="Q903" s="10">
        <f>K903*PRODUCT($O$17:Q$17)</f>
        <v>5526.217036489692</v>
      </c>
      <c r="R903" s="10">
        <f>L903*PRODUCT($O$17:R$17)</f>
        <v>5575.9529898180981</v>
      </c>
      <c r="S903" s="10">
        <f>M903*PRODUCT($O$17:S$17)</f>
        <v>5626.1365667264608</v>
      </c>
      <c r="T903" s="2"/>
      <c r="U903" s="10">
        <f t="shared" si="83"/>
        <v>62422.828752949405</v>
      </c>
      <c r="V903" s="10">
        <f t="shared" si="87"/>
        <v>57507.709497662814</v>
      </c>
      <c r="W903" s="10">
        <f t="shared" si="87"/>
        <v>52499.061846652083</v>
      </c>
      <c r="X903" s="10">
        <f t="shared" si="87"/>
        <v>47395.600413453845</v>
      </c>
      <c r="Y903" s="10">
        <f t="shared" si="87"/>
        <v>42196.024250448463</v>
      </c>
    </row>
    <row r="904" spans="1:25" s="5" customFormat="1" x14ac:dyDescent="0.2">
      <c r="A904" s="2"/>
      <c r="B904" s="30">
        <f>'3) Input geactiveerde inflatie'!B891</f>
        <v>879</v>
      </c>
      <c r="C904" s="30">
        <f>'3) Input geactiveerde inflatie'!D891</f>
        <v>1.5974195196657249E-11</v>
      </c>
      <c r="D904" s="10">
        <f t="shared" si="84"/>
        <v>7.9870975983286246E-12</v>
      </c>
      <c r="E904" s="40">
        <f>'3) Input geactiveerde inflatie'!E891</f>
        <v>0</v>
      </c>
      <c r="F904" s="52">
        <f>'3) Input geactiveerde inflatie'!F891</f>
        <v>2014</v>
      </c>
      <c r="G904" s="2"/>
      <c r="H904" s="54"/>
      <c r="I904" s="10">
        <f>IF(AND($F904&gt;I$10,$E904&gt;0),$D904/$E904,IF(I$10=$F904,$D904-SUM($G904:G904),0))</f>
        <v>0</v>
      </c>
      <c r="J904" s="10">
        <f>IF(AND($F904&gt;J$10,$E904&gt;0),$D904/$E904,IF(J$10=$F904,$D904-SUM($G904:I904),0))</f>
        <v>0</v>
      </c>
      <c r="K904" s="10">
        <f>IF(AND($F904&gt;K$10,$E904&gt;0),$D904/$E904,IF(K$10=$F904,$D904-SUM($G904:J904),0))</f>
        <v>0</v>
      </c>
      <c r="L904" s="10">
        <f>IF(AND($F904&gt;L$10,$E904&gt;0),$D904/$E904,IF(L$10=$F904,$D904-SUM($G904:K904),0))</f>
        <v>0</v>
      </c>
      <c r="M904" s="10">
        <f>IF(AND($F904&gt;M$10,$E904&gt;0),$D904/$E904,IF(M$10=$F904,$D904-SUM($G904:L904),0))</f>
        <v>0</v>
      </c>
      <c r="N904" s="2"/>
      <c r="O904" s="10">
        <f>I904*PRODUCT($O$17:O$17)</f>
        <v>0</v>
      </c>
      <c r="P904" s="10">
        <f>J904*PRODUCT($O$17:P$17)</f>
        <v>0</v>
      </c>
      <c r="Q904" s="10">
        <f>K904*PRODUCT($O$17:Q$17)</f>
        <v>0</v>
      </c>
      <c r="R904" s="10">
        <f>L904*PRODUCT($O$17:R$17)</f>
        <v>0</v>
      </c>
      <c r="S904" s="10">
        <f>M904*PRODUCT($O$17:S$17)</f>
        <v>0</v>
      </c>
      <c r="T904" s="2"/>
      <c r="U904" s="10">
        <f t="shared" si="83"/>
        <v>8.0589814767135807E-12</v>
      </c>
      <c r="V904" s="10">
        <f t="shared" si="87"/>
        <v>8.1315123100040024E-12</v>
      </c>
      <c r="W904" s="10">
        <f t="shared" si="87"/>
        <v>8.2046959207940374E-12</v>
      </c>
      <c r="X904" s="10">
        <f t="shared" si="87"/>
        <v>8.2785381840811827E-12</v>
      </c>
      <c r="Y904" s="10">
        <f t="shared" si="87"/>
        <v>8.3530450277379127E-12</v>
      </c>
    </row>
    <row r="905" spans="1:25" s="5" customFormat="1" x14ac:dyDescent="0.2">
      <c r="A905" s="2"/>
      <c r="B905" s="30">
        <f>'3) Input geactiveerde inflatie'!B892</f>
        <v>880</v>
      </c>
      <c r="C905" s="30">
        <f>'3) Input geactiveerde inflatie'!D892</f>
        <v>3.2995058807060651E-12</v>
      </c>
      <c r="D905" s="10">
        <f t="shared" si="84"/>
        <v>1.6497529403530326E-12</v>
      </c>
      <c r="E905" s="40">
        <f>'3) Input geactiveerde inflatie'!E892</f>
        <v>0</v>
      </c>
      <c r="F905" s="52">
        <f>'3) Input geactiveerde inflatie'!F892</f>
        <v>2011</v>
      </c>
      <c r="G905" s="2"/>
      <c r="H905" s="54"/>
      <c r="I905" s="10">
        <f>IF(AND($F905&gt;I$10,$E905&gt;0),$D905/$E905,IF(I$10=$F905,$D905-SUM($G905:G905),0))</f>
        <v>0</v>
      </c>
      <c r="J905" s="10">
        <f>IF(AND($F905&gt;J$10,$E905&gt;0),$D905/$E905,IF(J$10=$F905,$D905-SUM($G905:I905),0))</f>
        <v>0</v>
      </c>
      <c r="K905" s="10">
        <f>IF(AND($F905&gt;K$10,$E905&gt;0),$D905/$E905,IF(K$10=$F905,$D905-SUM($G905:J905),0))</f>
        <v>0</v>
      </c>
      <c r="L905" s="10">
        <f>IF(AND($F905&gt;L$10,$E905&gt;0),$D905/$E905,IF(L$10=$F905,$D905-SUM($G905:K905),0))</f>
        <v>0</v>
      </c>
      <c r="M905" s="10">
        <f>IF(AND($F905&gt;M$10,$E905&gt;0),$D905/$E905,IF(M$10=$F905,$D905-SUM($G905:L905),0))</f>
        <v>0</v>
      </c>
      <c r="N905" s="2"/>
      <c r="O905" s="10">
        <f>I905*PRODUCT($O$17:O$17)</f>
        <v>0</v>
      </c>
      <c r="P905" s="10">
        <f>J905*PRODUCT($O$17:P$17)</f>
        <v>0</v>
      </c>
      <c r="Q905" s="10">
        <f>K905*PRODUCT($O$17:Q$17)</f>
        <v>0</v>
      </c>
      <c r="R905" s="10">
        <f>L905*PRODUCT($O$17:R$17)</f>
        <v>0</v>
      </c>
      <c r="S905" s="10">
        <f>M905*PRODUCT($O$17:S$17)</f>
        <v>0</v>
      </c>
      <c r="T905" s="2"/>
      <c r="U905" s="10">
        <f t="shared" si="83"/>
        <v>1.6646007168162097E-12</v>
      </c>
      <c r="V905" s="10">
        <f t="shared" si="87"/>
        <v>1.6795821232675554E-12</v>
      </c>
      <c r="W905" s="10">
        <f t="shared" si="87"/>
        <v>1.6946983623769632E-12</v>
      </c>
      <c r="X905" s="10">
        <f t="shared" si="87"/>
        <v>1.7099506476383557E-12</v>
      </c>
      <c r="Y905" s="10">
        <f t="shared" si="87"/>
        <v>1.7253402034671008E-12</v>
      </c>
    </row>
    <row r="906" spans="1:25" s="5" customFormat="1" x14ac:dyDescent="0.2">
      <c r="A906" s="2"/>
      <c r="B906" s="30">
        <f>'3) Input geactiveerde inflatie'!B893</f>
        <v>881</v>
      </c>
      <c r="C906" s="30">
        <f>'3) Input geactiveerde inflatie'!D893</f>
        <v>1868344.0910106646</v>
      </c>
      <c r="D906" s="10">
        <f t="shared" si="84"/>
        <v>934172.04550533229</v>
      </c>
      <c r="E906" s="40">
        <f>'3) Input geactiveerde inflatie'!E893</f>
        <v>33.5</v>
      </c>
      <c r="F906" s="52">
        <f>'3) Input geactiveerde inflatie'!F893</f>
        <v>2055</v>
      </c>
      <c r="G906" s="2"/>
      <c r="H906" s="54"/>
      <c r="I906" s="10">
        <f>IF(AND($F906&gt;I$10,$E906&gt;0),$D906/$E906,IF(I$10=$F906,$D906-SUM($G906:G906),0))</f>
        <v>27885.732701651712</v>
      </c>
      <c r="J906" s="10">
        <f>IF(AND($F906&gt;J$10,$E906&gt;0),$D906/$E906,IF(J$10=$F906,$D906-SUM($G906:I906),0))</f>
        <v>27885.732701651712</v>
      </c>
      <c r="K906" s="10">
        <f>IF(AND($F906&gt;K$10,$E906&gt;0),$D906/$E906,IF(K$10=$F906,$D906-SUM($G906:J906),0))</f>
        <v>27885.732701651712</v>
      </c>
      <c r="L906" s="10">
        <f>IF(AND($F906&gt;L$10,$E906&gt;0),$D906/$E906,IF(L$10=$F906,$D906-SUM($G906:K906),0))</f>
        <v>27885.732701651712</v>
      </c>
      <c r="M906" s="10">
        <f>IF(AND($F906&gt;M$10,$E906&gt;0),$D906/$E906,IF(M$10=$F906,$D906-SUM($G906:L906),0))</f>
        <v>27885.732701651712</v>
      </c>
      <c r="N906" s="2"/>
      <c r="O906" s="10">
        <f>I906*PRODUCT($O$17:O$17)</f>
        <v>28136.704295966574</v>
      </c>
      <c r="P906" s="10">
        <f>J906*PRODUCT($O$17:P$17)</f>
        <v>28389.93463463027</v>
      </c>
      <c r="Q906" s="10">
        <f>K906*PRODUCT($O$17:Q$17)</f>
        <v>28645.444046341938</v>
      </c>
      <c r="R906" s="10">
        <f>L906*PRODUCT($O$17:R$17)</f>
        <v>28903.25304275901</v>
      </c>
      <c r="S906" s="10">
        <f>M906*PRODUCT($O$17:S$17)</f>
        <v>29163.382320143839</v>
      </c>
      <c r="T906" s="2"/>
      <c r="U906" s="10">
        <f t="shared" si="83"/>
        <v>914442.88961891364</v>
      </c>
      <c r="V906" s="10">
        <f t="shared" si="87"/>
        <v>894282.94099085359</v>
      </c>
      <c r="W906" s="10">
        <f t="shared" si="87"/>
        <v>873686.04341342929</v>
      </c>
      <c r="X906" s="10">
        <f t="shared" si="87"/>
        <v>852645.96476139105</v>
      </c>
      <c r="Y906" s="10">
        <f t="shared" si="87"/>
        <v>831156.39612409961</v>
      </c>
    </row>
    <row r="907" spans="1:25" s="5" customFormat="1" x14ac:dyDescent="0.2">
      <c r="A907" s="2"/>
      <c r="B907" s="30">
        <f>'3) Input geactiveerde inflatie'!B894</f>
        <v>882</v>
      </c>
      <c r="C907" s="30">
        <f>'3) Input geactiveerde inflatie'!D894</f>
        <v>1559338.6760331215</v>
      </c>
      <c r="D907" s="10">
        <f t="shared" si="84"/>
        <v>779669.33801656077</v>
      </c>
      <c r="E907" s="40">
        <f>'3) Input geactiveerde inflatie'!E894</f>
        <v>23.5</v>
      </c>
      <c r="F907" s="52">
        <f>'3) Input geactiveerde inflatie'!F894</f>
        <v>2045</v>
      </c>
      <c r="G907" s="2"/>
      <c r="H907" s="54"/>
      <c r="I907" s="10">
        <f>IF(AND($F907&gt;I$10,$E907&gt;0),$D907/$E907,IF(I$10=$F907,$D907-SUM($G907:G907),0))</f>
        <v>33177.418639002586</v>
      </c>
      <c r="J907" s="10">
        <f>IF(AND($F907&gt;J$10,$E907&gt;0),$D907/$E907,IF(J$10=$F907,$D907-SUM($G907:I907),0))</f>
        <v>33177.418639002586</v>
      </c>
      <c r="K907" s="10">
        <f>IF(AND($F907&gt;K$10,$E907&gt;0),$D907/$E907,IF(K$10=$F907,$D907-SUM($G907:J907),0))</f>
        <v>33177.418639002586</v>
      </c>
      <c r="L907" s="10">
        <f>IF(AND($F907&gt;L$10,$E907&gt;0),$D907/$E907,IF(L$10=$F907,$D907-SUM($G907:K907),0))</f>
        <v>33177.418639002586</v>
      </c>
      <c r="M907" s="10">
        <f>IF(AND($F907&gt;M$10,$E907&gt;0),$D907/$E907,IF(M$10=$F907,$D907-SUM($G907:L907),0))</f>
        <v>33177.418639002586</v>
      </c>
      <c r="N907" s="2"/>
      <c r="O907" s="10">
        <f>I907*PRODUCT($O$17:O$17)</f>
        <v>33476.015406753606</v>
      </c>
      <c r="P907" s="10">
        <f>J907*PRODUCT($O$17:P$17)</f>
        <v>33777.299545414382</v>
      </c>
      <c r="Q907" s="10">
        <f>K907*PRODUCT($O$17:Q$17)</f>
        <v>34081.295241323111</v>
      </c>
      <c r="R907" s="10">
        <f>L907*PRODUCT($O$17:R$17)</f>
        <v>34388.026898495009</v>
      </c>
      <c r="S907" s="10">
        <f>M907*PRODUCT($O$17:S$17)</f>
        <v>34697.519140581462</v>
      </c>
      <c r="T907" s="2"/>
      <c r="U907" s="10">
        <f t="shared" si="83"/>
        <v>753210.34665195609</v>
      </c>
      <c r="V907" s="10">
        <f t="shared" ref="V907:Y922" si="88">U907*P$17-P907</f>
        <v>726211.94022640924</v>
      </c>
      <c r="W907" s="10">
        <f t="shared" si="88"/>
        <v>698666.5524471238</v>
      </c>
      <c r="X907" s="10">
        <f t="shared" si="88"/>
        <v>670566.52452065283</v>
      </c>
      <c r="Y907" s="10">
        <f t="shared" si="88"/>
        <v>641904.10410075716</v>
      </c>
    </row>
    <row r="908" spans="1:25" s="5" customFormat="1" x14ac:dyDescent="0.2">
      <c r="A908" s="2"/>
      <c r="B908" s="30">
        <f>'3) Input geactiveerde inflatie'!B895</f>
        <v>883</v>
      </c>
      <c r="C908" s="30">
        <f>'3) Input geactiveerde inflatie'!D895</f>
        <v>136964.21724438528</v>
      </c>
      <c r="D908" s="10">
        <f t="shared" si="84"/>
        <v>68482.108622192638</v>
      </c>
      <c r="E908" s="40">
        <f>'3) Input geactiveerde inflatie'!E895</f>
        <v>13.5</v>
      </c>
      <c r="F908" s="52">
        <f>'3) Input geactiveerde inflatie'!F895</f>
        <v>2035</v>
      </c>
      <c r="G908" s="2"/>
      <c r="H908" s="54"/>
      <c r="I908" s="10">
        <f>IF(AND($F908&gt;I$10,$E908&gt;0),$D908/$E908,IF(I$10=$F908,$D908-SUM($G908:G908),0))</f>
        <v>5072.7487868290846</v>
      </c>
      <c r="J908" s="10">
        <f>IF(AND($F908&gt;J$10,$E908&gt;0),$D908/$E908,IF(J$10=$F908,$D908-SUM($G908:I908),0))</f>
        <v>5072.7487868290846</v>
      </c>
      <c r="K908" s="10">
        <f>IF(AND($F908&gt;K$10,$E908&gt;0),$D908/$E908,IF(K$10=$F908,$D908-SUM($G908:J908),0))</f>
        <v>5072.7487868290846</v>
      </c>
      <c r="L908" s="10">
        <f>IF(AND($F908&gt;L$10,$E908&gt;0),$D908/$E908,IF(L$10=$F908,$D908-SUM($G908:K908),0))</f>
        <v>5072.7487868290846</v>
      </c>
      <c r="M908" s="10">
        <f>IF(AND($F908&gt;M$10,$E908&gt;0),$D908/$E908,IF(M$10=$F908,$D908-SUM($G908:L908),0))</f>
        <v>5072.7487868290846</v>
      </c>
      <c r="N908" s="2"/>
      <c r="O908" s="10">
        <f>I908*PRODUCT($O$17:O$17)</f>
        <v>5118.4035259105458</v>
      </c>
      <c r="P908" s="10">
        <f>J908*PRODUCT($O$17:P$17)</f>
        <v>5164.4691576437399</v>
      </c>
      <c r="Q908" s="10">
        <f>K908*PRODUCT($O$17:Q$17)</f>
        <v>5210.9493800625332</v>
      </c>
      <c r="R908" s="10">
        <f>L908*PRODUCT($O$17:R$17)</f>
        <v>5257.8479244830951</v>
      </c>
      <c r="S908" s="10">
        <f>M908*PRODUCT($O$17:S$17)</f>
        <v>5305.1685558034424</v>
      </c>
      <c r="T908" s="2"/>
      <c r="U908" s="10">
        <f t="shared" si="83"/>
        <v>63980.044073881814</v>
      </c>
      <c r="V908" s="10">
        <f t="shared" si="88"/>
        <v>59391.395312903005</v>
      </c>
      <c r="W908" s="10">
        <f t="shared" si="88"/>
        <v>54714.968490656589</v>
      </c>
      <c r="X908" s="10">
        <f t="shared" si="88"/>
        <v>49949.555282589397</v>
      </c>
      <c r="Y908" s="10">
        <f t="shared" si="88"/>
        <v>45093.93272432925</v>
      </c>
    </row>
    <row r="909" spans="1:25" s="5" customFormat="1" x14ac:dyDescent="0.2">
      <c r="A909" s="2"/>
      <c r="B909" s="30">
        <f>'3) Input geactiveerde inflatie'!B896</f>
        <v>884</v>
      </c>
      <c r="C909" s="30">
        <f>'3) Input geactiveerde inflatie'!D896</f>
        <v>1.2062002222587813E-11</v>
      </c>
      <c r="D909" s="10">
        <f t="shared" si="84"/>
        <v>6.0310011112939067E-12</v>
      </c>
      <c r="E909" s="40">
        <f>'3) Input geactiveerde inflatie'!E896</f>
        <v>0</v>
      </c>
      <c r="F909" s="52">
        <f>'3) Input geactiveerde inflatie'!F896</f>
        <v>2011</v>
      </c>
      <c r="G909" s="2"/>
      <c r="H909" s="54"/>
      <c r="I909" s="10">
        <f>IF(AND($F909&gt;I$10,$E909&gt;0),$D909/$E909,IF(I$10=$F909,$D909-SUM($G909:G909),0))</f>
        <v>0</v>
      </c>
      <c r="J909" s="10">
        <f>IF(AND($F909&gt;J$10,$E909&gt;0),$D909/$E909,IF(J$10=$F909,$D909-SUM($G909:I909),0))</f>
        <v>0</v>
      </c>
      <c r="K909" s="10">
        <f>IF(AND($F909&gt;K$10,$E909&gt;0),$D909/$E909,IF(K$10=$F909,$D909-SUM($G909:J909),0))</f>
        <v>0</v>
      </c>
      <c r="L909" s="10">
        <f>IF(AND($F909&gt;L$10,$E909&gt;0),$D909/$E909,IF(L$10=$F909,$D909-SUM($G909:K909),0))</f>
        <v>0</v>
      </c>
      <c r="M909" s="10">
        <f>IF(AND($F909&gt;M$10,$E909&gt;0),$D909/$E909,IF(M$10=$F909,$D909-SUM($G909:L909),0))</f>
        <v>0</v>
      </c>
      <c r="N909" s="2"/>
      <c r="O909" s="10">
        <f>I909*PRODUCT($O$17:O$17)</f>
        <v>0</v>
      </c>
      <c r="P909" s="10">
        <f>J909*PRODUCT($O$17:P$17)</f>
        <v>0</v>
      </c>
      <c r="Q909" s="10">
        <f>K909*PRODUCT($O$17:Q$17)</f>
        <v>0</v>
      </c>
      <c r="R909" s="10">
        <f>L909*PRODUCT($O$17:R$17)</f>
        <v>0</v>
      </c>
      <c r="S909" s="10">
        <f>M909*PRODUCT($O$17:S$17)</f>
        <v>0</v>
      </c>
      <c r="T909" s="2"/>
      <c r="U909" s="10">
        <f t="shared" si="83"/>
        <v>6.085280121295551E-12</v>
      </c>
      <c r="V909" s="10">
        <f t="shared" si="88"/>
        <v>6.1400476423872106E-12</v>
      </c>
      <c r="W909" s="10">
        <f t="shared" si="88"/>
        <v>6.1953080711686952E-12</v>
      </c>
      <c r="X909" s="10">
        <f t="shared" si="88"/>
        <v>6.251065843809213E-12</v>
      </c>
      <c r="Y909" s="10">
        <f t="shared" si="88"/>
        <v>6.3073254364034951E-12</v>
      </c>
    </row>
    <row r="910" spans="1:25" s="5" customFormat="1" x14ac:dyDescent="0.2">
      <c r="A910" s="2"/>
      <c r="B910" s="30">
        <f>'3) Input geactiveerde inflatie'!B897</f>
        <v>885</v>
      </c>
      <c r="C910" s="30">
        <f>'3) Input geactiveerde inflatie'!D897</f>
        <v>3063946.1784106568</v>
      </c>
      <c r="D910" s="10">
        <f t="shared" si="84"/>
        <v>1531973.0892053284</v>
      </c>
      <c r="E910" s="40">
        <f>'3) Input geactiveerde inflatie'!E897</f>
        <v>34.5</v>
      </c>
      <c r="F910" s="52">
        <f>'3) Input geactiveerde inflatie'!F897</f>
        <v>2056</v>
      </c>
      <c r="G910" s="2"/>
      <c r="H910" s="54"/>
      <c r="I910" s="10">
        <f>IF(AND($F910&gt;I$10,$E910&gt;0),$D910/$E910,IF(I$10=$F910,$D910-SUM($G910:G910),0))</f>
        <v>44405.017078415316</v>
      </c>
      <c r="J910" s="10">
        <f>IF(AND($F910&gt;J$10,$E910&gt;0),$D910/$E910,IF(J$10=$F910,$D910-SUM($G910:I910),0))</f>
        <v>44405.017078415316</v>
      </c>
      <c r="K910" s="10">
        <f>IF(AND($F910&gt;K$10,$E910&gt;0),$D910/$E910,IF(K$10=$F910,$D910-SUM($G910:J910),0))</f>
        <v>44405.017078415316</v>
      </c>
      <c r="L910" s="10">
        <f>IF(AND($F910&gt;L$10,$E910&gt;0),$D910/$E910,IF(L$10=$F910,$D910-SUM($G910:K910),0))</f>
        <v>44405.017078415316</v>
      </c>
      <c r="M910" s="10">
        <f>IF(AND($F910&gt;M$10,$E910&gt;0),$D910/$E910,IF(M$10=$F910,$D910-SUM($G910:L910),0))</f>
        <v>44405.017078415316</v>
      </c>
      <c r="N910" s="2"/>
      <c r="O910" s="10">
        <f>I910*PRODUCT($O$17:O$17)</f>
        <v>44804.662232121053</v>
      </c>
      <c r="P910" s="10">
        <f>J910*PRODUCT($O$17:P$17)</f>
        <v>45207.904192210131</v>
      </c>
      <c r="Q910" s="10">
        <f>K910*PRODUCT($O$17:Q$17)</f>
        <v>45614.775329940014</v>
      </c>
      <c r="R910" s="10">
        <f>L910*PRODUCT($O$17:R$17)</f>
        <v>46025.308307909472</v>
      </c>
      <c r="S910" s="10">
        <f>M910*PRODUCT($O$17:S$17)</f>
        <v>46439.53608268065</v>
      </c>
      <c r="T910" s="2"/>
      <c r="U910" s="10">
        <f t="shared" si="83"/>
        <v>1500956.1847760552</v>
      </c>
      <c r="V910" s="10">
        <f t="shared" si="88"/>
        <v>1469256.8862468293</v>
      </c>
      <c r="W910" s="10">
        <f t="shared" si="88"/>
        <v>1436865.4228931107</v>
      </c>
      <c r="X910" s="10">
        <f t="shared" si="88"/>
        <v>1403771.903391239</v>
      </c>
      <c r="Y910" s="10">
        <f t="shared" si="88"/>
        <v>1369966.3144390795</v>
      </c>
    </row>
    <row r="911" spans="1:25" s="5" customFormat="1" x14ac:dyDescent="0.2">
      <c r="A911" s="2"/>
      <c r="B911" s="30">
        <f>'3) Input geactiveerde inflatie'!B898</f>
        <v>886</v>
      </c>
      <c r="C911" s="30">
        <f>'3) Input geactiveerde inflatie'!D898</f>
        <v>1316094.1825640211</v>
      </c>
      <c r="D911" s="10">
        <f t="shared" si="84"/>
        <v>658047.09128201054</v>
      </c>
      <c r="E911" s="40">
        <f>'3) Input geactiveerde inflatie'!E898</f>
        <v>24.5</v>
      </c>
      <c r="F911" s="52">
        <f>'3) Input geactiveerde inflatie'!F898</f>
        <v>2046</v>
      </c>
      <c r="G911" s="2"/>
      <c r="H911" s="54"/>
      <c r="I911" s="10">
        <f>IF(AND($F911&gt;I$10,$E911&gt;0),$D911/$E911,IF(I$10=$F911,$D911-SUM($G911:G911),0))</f>
        <v>26859.064950286145</v>
      </c>
      <c r="J911" s="10">
        <f>IF(AND($F911&gt;J$10,$E911&gt;0),$D911/$E911,IF(J$10=$F911,$D911-SUM($G911:I911),0))</f>
        <v>26859.064950286145</v>
      </c>
      <c r="K911" s="10">
        <f>IF(AND($F911&gt;K$10,$E911&gt;0),$D911/$E911,IF(K$10=$F911,$D911-SUM($G911:J911),0))</f>
        <v>26859.064950286145</v>
      </c>
      <c r="L911" s="10">
        <f>IF(AND($F911&gt;L$10,$E911&gt;0),$D911/$E911,IF(L$10=$F911,$D911-SUM($G911:K911),0))</f>
        <v>26859.064950286145</v>
      </c>
      <c r="M911" s="10">
        <f>IF(AND($F911&gt;M$10,$E911&gt;0),$D911/$E911,IF(M$10=$F911,$D911-SUM($G911:L911),0))</f>
        <v>26859.064950286145</v>
      </c>
      <c r="N911" s="2"/>
      <c r="O911" s="10">
        <f>I911*PRODUCT($O$17:O$17)</f>
        <v>27100.796534838719</v>
      </c>
      <c r="P911" s="10">
        <f>J911*PRODUCT($O$17:P$17)</f>
        <v>27344.703703652263</v>
      </c>
      <c r="Q911" s="10">
        <f>K911*PRODUCT($O$17:Q$17)</f>
        <v>27590.80603698513</v>
      </c>
      <c r="R911" s="10">
        <f>L911*PRODUCT($O$17:R$17)</f>
        <v>27839.123291317992</v>
      </c>
      <c r="S911" s="10">
        <f>M911*PRODUCT($O$17:S$17)</f>
        <v>28089.67540093985</v>
      </c>
      <c r="T911" s="2"/>
      <c r="U911" s="10">
        <f t="shared" si="83"/>
        <v>636868.7185687098</v>
      </c>
      <c r="V911" s="10">
        <f t="shared" si="88"/>
        <v>615255.83333217585</v>
      </c>
      <c r="W911" s="10">
        <f t="shared" si="88"/>
        <v>593202.32979518024</v>
      </c>
      <c r="X911" s="10">
        <f t="shared" si="88"/>
        <v>570702.02747201885</v>
      </c>
      <c r="Y911" s="10">
        <f t="shared" si="88"/>
        <v>547748.67031832703</v>
      </c>
    </row>
    <row r="912" spans="1:25" s="5" customFormat="1" x14ac:dyDescent="0.2">
      <c r="A912" s="2"/>
      <c r="B912" s="30">
        <f>'3) Input geactiveerde inflatie'!B899</f>
        <v>887</v>
      </c>
      <c r="C912" s="30">
        <f>'3) Input geactiveerde inflatie'!D899</f>
        <v>136290.99065396609</v>
      </c>
      <c r="D912" s="10">
        <f t="shared" si="84"/>
        <v>68145.495326983044</v>
      </c>
      <c r="E912" s="40">
        <f>'3) Input geactiveerde inflatie'!E899</f>
        <v>14.5</v>
      </c>
      <c r="F912" s="52">
        <f>'3) Input geactiveerde inflatie'!F899</f>
        <v>2036</v>
      </c>
      <c r="G912" s="2"/>
      <c r="H912" s="54"/>
      <c r="I912" s="10">
        <f>IF(AND($F912&gt;I$10,$E912&gt;0),$D912/$E912,IF(I$10=$F912,$D912-SUM($G912:G912),0))</f>
        <v>4699.689332895382</v>
      </c>
      <c r="J912" s="10">
        <f>IF(AND($F912&gt;J$10,$E912&gt;0),$D912/$E912,IF(J$10=$F912,$D912-SUM($G912:I912),0))</f>
        <v>4699.689332895382</v>
      </c>
      <c r="K912" s="10">
        <f>IF(AND($F912&gt;K$10,$E912&gt;0),$D912/$E912,IF(K$10=$F912,$D912-SUM($G912:J912),0))</f>
        <v>4699.689332895382</v>
      </c>
      <c r="L912" s="10">
        <f>IF(AND($F912&gt;L$10,$E912&gt;0),$D912/$E912,IF(L$10=$F912,$D912-SUM($G912:K912),0))</f>
        <v>4699.689332895382</v>
      </c>
      <c r="M912" s="10">
        <f>IF(AND($F912&gt;M$10,$E912&gt;0),$D912/$E912,IF(M$10=$F912,$D912-SUM($G912:L912),0))</f>
        <v>4699.689332895382</v>
      </c>
      <c r="N912" s="2"/>
      <c r="O912" s="10">
        <f>I912*PRODUCT($O$17:O$17)</f>
        <v>4741.9865368914398</v>
      </c>
      <c r="P912" s="10">
        <f>J912*PRODUCT($O$17:P$17)</f>
        <v>4784.6644157234623</v>
      </c>
      <c r="Q912" s="10">
        <f>K912*PRODUCT($O$17:Q$17)</f>
        <v>4827.7263954649725</v>
      </c>
      <c r="R912" s="10">
        <f>L912*PRODUCT($O$17:R$17)</f>
        <v>4871.1759330241566</v>
      </c>
      <c r="S912" s="10">
        <f>M912*PRODUCT($O$17:S$17)</f>
        <v>4915.016516421374</v>
      </c>
      <c r="T912" s="2"/>
      <c r="U912" s="10">
        <f t="shared" si="83"/>
        <v>64016.818248034448</v>
      </c>
      <c r="V912" s="10">
        <f t="shared" si="88"/>
        <v>59808.30519654329</v>
      </c>
      <c r="W912" s="10">
        <f t="shared" si="88"/>
        <v>55518.853547847197</v>
      </c>
      <c r="X912" s="10">
        <f t="shared" si="88"/>
        <v>51147.347296753658</v>
      </c>
      <c r="Y912" s="10">
        <f t="shared" si="88"/>
        <v>46692.65690600306</v>
      </c>
    </row>
    <row r="913" spans="1:25" s="5" customFormat="1" x14ac:dyDescent="0.2">
      <c r="A913" s="2"/>
      <c r="B913" s="30">
        <f>'3) Input geactiveerde inflatie'!B900</f>
        <v>888</v>
      </c>
      <c r="C913" s="30">
        <f>'3) Input geactiveerde inflatie'!D900</f>
        <v>3.457089754794536E-11</v>
      </c>
      <c r="D913" s="10">
        <f t="shared" si="84"/>
        <v>1.728544877397268E-11</v>
      </c>
      <c r="E913" s="40">
        <f>'3) Input geactiveerde inflatie'!E900</f>
        <v>0</v>
      </c>
      <c r="F913" s="52">
        <f>'3) Input geactiveerde inflatie'!F900</f>
        <v>2011</v>
      </c>
      <c r="G913" s="2"/>
      <c r="H913" s="54"/>
      <c r="I913" s="10">
        <f>IF(AND($F913&gt;I$10,$E913&gt;0),$D913/$E913,IF(I$10=$F913,$D913-SUM($G913:G913),0))</f>
        <v>0</v>
      </c>
      <c r="J913" s="10">
        <f>IF(AND($F913&gt;J$10,$E913&gt;0),$D913/$E913,IF(J$10=$F913,$D913-SUM($G913:I913),0))</f>
        <v>0</v>
      </c>
      <c r="K913" s="10">
        <f>IF(AND($F913&gt;K$10,$E913&gt;0),$D913/$E913,IF(K$10=$F913,$D913-SUM($G913:J913),0))</f>
        <v>0</v>
      </c>
      <c r="L913" s="10">
        <f>IF(AND($F913&gt;L$10,$E913&gt;0),$D913/$E913,IF(L$10=$F913,$D913-SUM($G913:K913),0))</f>
        <v>0</v>
      </c>
      <c r="M913" s="10">
        <f>IF(AND($F913&gt;M$10,$E913&gt;0),$D913/$E913,IF(M$10=$F913,$D913-SUM($G913:L913),0))</f>
        <v>0</v>
      </c>
      <c r="N913" s="2"/>
      <c r="O913" s="10">
        <f>I913*PRODUCT($O$17:O$17)</f>
        <v>0</v>
      </c>
      <c r="P913" s="10">
        <f>J913*PRODUCT($O$17:P$17)</f>
        <v>0</v>
      </c>
      <c r="Q913" s="10">
        <f>K913*PRODUCT($O$17:Q$17)</f>
        <v>0</v>
      </c>
      <c r="R913" s="10">
        <f>L913*PRODUCT($O$17:R$17)</f>
        <v>0</v>
      </c>
      <c r="S913" s="10">
        <f>M913*PRODUCT($O$17:S$17)</f>
        <v>0</v>
      </c>
      <c r="T913" s="2"/>
      <c r="U913" s="10">
        <f t="shared" si="83"/>
        <v>1.7441017812938432E-11</v>
      </c>
      <c r="V913" s="10">
        <f t="shared" si="88"/>
        <v>1.7597986973254876E-11</v>
      </c>
      <c r="W913" s="10">
        <f t="shared" si="88"/>
        <v>1.775636885601417E-11</v>
      </c>
      <c r="X913" s="10">
        <f t="shared" si="88"/>
        <v>1.7916176175718295E-11</v>
      </c>
      <c r="Y913" s="10">
        <f t="shared" si="88"/>
        <v>1.8077421761299759E-11</v>
      </c>
    </row>
    <row r="914" spans="1:25" s="5" customFormat="1" x14ac:dyDescent="0.2">
      <c r="A914" s="2"/>
      <c r="B914" s="30">
        <f>'3) Input geactiveerde inflatie'!B901</f>
        <v>889</v>
      </c>
      <c r="C914" s="30">
        <f>'3) Input geactiveerde inflatie'!D901</f>
        <v>140338.62955600908</v>
      </c>
      <c r="D914" s="10">
        <f t="shared" si="84"/>
        <v>70169.31477800454</v>
      </c>
      <c r="E914" s="40">
        <f>'3) Input geactiveerde inflatie'!E901</f>
        <v>0</v>
      </c>
      <c r="F914" s="52">
        <f>'3) Input geactiveerde inflatie'!F901</f>
        <v>2011</v>
      </c>
      <c r="G914" s="2"/>
      <c r="H914" s="54"/>
      <c r="I914" s="10">
        <f>IF(AND($F914&gt;I$10,$E914&gt;0),$D914/$E914,IF(I$10=$F914,$D914-SUM($G914:G914),0))</f>
        <v>0</v>
      </c>
      <c r="J914" s="10">
        <f>IF(AND($F914&gt;J$10,$E914&gt;0),$D914/$E914,IF(J$10=$F914,$D914-SUM($G914:I914),0))</f>
        <v>0</v>
      </c>
      <c r="K914" s="10">
        <f>IF(AND($F914&gt;K$10,$E914&gt;0),$D914/$E914,IF(K$10=$F914,$D914-SUM($G914:J914),0))</f>
        <v>0</v>
      </c>
      <c r="L914" s="10">
        <f>IF(AND($F914&gt;L$10,$E914&gt;0),$D914/$E914,IF(L$10=$F914,$D914-SUM($G914:K914),0))</f>
        <v>0</v>
      </c>
      <c r="M914" s="10">
        <f>IF(AND($F914&gt;M$10,$E914&gt;0),$D914/$E914,IF(M$10=$F914,$D914-SUM($G914:L914),0))</f>
        <v>0</v>
      </c>
      <c r="N914" s="2"/>
      <c r="O914" s="10">
        <f>I914*PRODUCT($O$17:O$17)</f>
        <v>0</v>
      </c>
      <c r="P914" s="10">
        <f>J914*PRODUCT($O$17:P$17)</f>
        <v>0</v>
      </c>
      <c r="Q914" s="10">
        <f>K914*PRODUCT($O$17:Q$17)</f>
        <v>0</v>
      </c>
      <c r="R914" s="10">
        <f>L914*PRODUCT($O$17:R$17)</f>
        <v>0</v>
      </c>
      <c r="S914" s="10">
        <f>M914*PRODUCT($O$17:S$17)</f>
        <v>0</v>
      </c>
      <c r="T914" s="2"/>
      <c r="U914" s="10">
        <f t="shared" si="83"/>
        <v>70800.838611006577</v>
      </c>
      <c r="V914" s="10">
        <f t="shared" si="88"/>
        <v>71438.046158505633</v>
      </c>
      <c r="W914" s="10">
        <f t="shared" si="88"/>
        <v>72080.988573932176</v>
      </c>
      <c r="X914" s="10">
        <f t="shared" si="88"/>
        <v>72729.717471097552</v>
      </c>
      <c r="Y914" s="10">
        <f t="shared" si="88"/>
        <v>73384.284928337423</v>
      </c>
    </row>
    <row r="915" spans="1:25" s="5" customFormat="1" x14ac:dyDescent="0.2">
      <c r="A915" s="2"/>
      <c r="B915" s="30">
        <f>'3) Input geactiveerde inflatie'!B902</f>
        <v>890</v>
      </c>
      <c r="C915" s="30">
        <f>'3) Input geactiveerde inflatie'!D902</f>
        <v>2768778.5991104897</v>
      </c>
      <c r="D915" s="10">
        <f t="shared" si="84"/>
        <v>1384389.2995552449</v>
      </c>
      <c r="E915" s="40">
        <f>'3) Input geactiveerde inflatie'!E902</f>
        <v>35.5</v>
      </c>
      <c r="F915" s="52">
        <f>'3) Input geactiveerde inflatie'!F902</f>
        <v>2057</v>
      </c>
      <c r="G915" s="2"/>
      <c r="H915" s="54"/>
      <c r="I915" s="10">
        <f>IF(AND($F915&gt;I$10,$E915&gt;0),$D915/$E915,IF(I$10=$F915,$D915-SUM($G915:G915),0))</f>
        <v>38996.881677612531</v>
      </c>
      <c r="J915" s="10">
        <f>IF(AND($F915&gt;J$10,$E915&gt;0),$D915/$E915,IF(J$10=$F915,$D915-SUM($G915:I915),0))</f>
        <v>38996.881677612531</v>
      </c>
      <c r="K915" s="10">
        <f>IF(AND($F915&gt;K$10,$E915&gt;0),$D915/$E915,IF(K$10=$F915,$D915-SUM($G915:J915),0))</f>
        <v>38996.881677612531</v>
      </c>
      <c r="L915" s="10">
        <f>IF(AND($F915&gt;L$10,$E915&gt;0),$D915/$E915,IF(L$10=$F915,$D915-SUM($G915:K915),0))</f>
        <v>38996.881677612531</v>
      </c>
      <c r="M915" s="10">
        <f>IF(AND($F915&gt;M$10,$E915&gt;0),$D915/$E915,IF(M$10=$F915,$D915-SUM($G915:L915),0))</f>
        <v>38996.881677612531</v>
      </c>
      <c r="N915" s="2"/>
      <c r="O915" s="10">
        <f>I915*PRODUCT($O$17:O$17)</f>
        <v>39347.853612711042</v>
      </c>
      <c r="P915" s="10">
        <f>J915*PRODUCT($O$17:P$17)</f>
        <v>39701.984295225433</v>
      </c>
      <c r="Q915" s="10">
        <f>K915*PRODUCT($O$17:Q$17)</f>
        <v>40059.302153882454</v>
      </c>
      <c r="R915" s="10">
        <f>L915*PRODUCT($O$17:R$17)</f>
        <v>40419.835873267395</v>
      </c>
      <c r="S915" s="10">
        <f>M915*PRODUCT($O$17:S$17)</f>
        <v>40783.614396126795</v>
      </c>
      <c r="T915" s="2"/>
      <c r="U915" s="10">
        <f t="shared" si="83"/>
        <v>1357500.9496385311</v>
      </c>
      <c r="V915" s="10">
        <f t="shared" si="88"/>
        <v>1330016.4738900522</v>
      </c>
      <c r="W915" s="10">
        <f t="shared" si="88"/>
        <v>1301927.3200011803</v>
      </c>
      <c r="X915" s="10">
        <f t="shared" si="88"/>
        <v>1273224.8300079233</v>
      </c>
      <c r="Y915" s="10">
        <f t="shared" si="88"/>
        <v>1243900.2390818677</v>
      </c>
    </row>
    <row r="916" spans="1:25" s="5" customFormat="1" x14ac:dyDescent="0.2">
      <c r="A916" s="2"/>
      <c r="B916" s="30">
        <f>'3) Input geactiveerde inflatie'!B903</f>
        <v>891</v>
      </c>
      <c r="C916" s="30">
        <f>'3) Input geactiveerde inflatie'!D903</f>
        <v>2031751.6675532106</v>
      </c>
      <c r="D916" s="10">
        <f t="shared" si="84"/>
        <v>1015875.8337766053</v>
      </c>
      <c r="E916" s="40">
        <f>'3) Input geactiveerde inflatie'!E903</f>
        <v>25.5</v>
      </c>
      <c r="F916" s="52">
        <f>'3) Input geactiveerde inflatie'!F903</f>
        <v>2047</v>
      </c>
      <c r="G916" s="2"/>
      <c r="H916" s="54"/>
      <c r="I916" s="10">
        <f>IF(AND($F916&gt;I$10,$E916&gt;0),$D916/$E916,IF(I$10=$F916,$D916-SUM($G916:G916),0))</f>
        <v>39838.267991239423</v>
      </c>
      <c r="J916" s="10">
        <f>IF(AND($F916&gt;J$10,$E916&gt;0),$D916/$E916,IF(J$10=$F916,$D916-SUM($G916:I916),0))</f>
        <v>39838.267991239423</v>
      </c>
      <c r="K916" s="10">
        <f>IF(AND($F916&gt;K$10,$E916&gt;0),$D916/$E916,IF(K$10=$F916,$D916-SUM($G916:J916),0))</f>
        <v>39838.267991239423</v>
      </c>
      <c r="L916" s="10">
        <f>IF(AND($F916&gt;L$10,$E916&gt;0),$D916/$E916,IF(L$10=$F916,$D916-SUM($G916:K916),0))</f>
        <v>39838.267991239423</v>
      </c>
      <c r="M916" s="10">
        <f>IF(AND($F916&gt;M$10,$E916&gt;0),$D916/$E916,IF(M$10=$F916,$D916-SUM($G916:L916),0))</f>
        <v>39838.267991239423</v>
      </c>
      <c r="N916" s="2"/>
      <c r="O916" s="10">
        <f>I916*PRODUCT($O$17:O$17)</f>
        <v>40196.812403160577</v>
      </c>
      <c r="P916" s="10">
        <f>J916*PRODUCT($O$17:P$17)</f>
        <v>40558.583714789012</v>
      </c>
      <c r="Q916" s="10">
        <f>K916*PRODUCT($O$17:Q$17)</f>
        <v>40923.610968222107</v>
      </c>
      <c r="R916" s="10">
        <f>L916*PRODUCT($O$17:R$17)</f>
        <v>41291.923466936103</v>
      </c>
      <c r="S916" s="10">
        <f>M916*PRODUCT($O$17:S$17)</f>
        <v>41663.550778138524</v>
      </c>
      <c r="T916" s="2"/>
      <c r="U916" s="10">
        <f t="shared" si="83"/>
        <v>984821.90387743409</v>
      </c>
      <c r="V916" s="10">
        <f t="shared" si="88"/>
        <v>953126.71729754191</v>
      </c>
      <c r="W916" s="10">
        <f t="shared" si="88"/>
        <v>920781.24678499752</v>
      </c>
      <c r="X916" s="10">
        <f t="shared" si="88"/>
        <v>887776.35453912627</v>
      </c>
      <c r="Y916" s="10">
        <f t="shared" si="88"/>
        <v>854102.79095183976</v>
      </c>
    </row>
    <row r="917" spans="1:25" s="5" customFormat="1" x14ac:dyDescent="0.2">
      <c r="A917" s="2"/>
      <c r="B917" s="30">
        <f>'3) Input geactiveerde inflatie'!B904</f>
        <v>892</v>
      </c>
      <c r="C917" s="30">
        <f>'3) Input geactiveerde inflatie'!D904</f>
        <v>176016.81732271425</v>
      </c>
      <c r="D917" s="10">
        <f t="shared" si="84"/>
        <v>88008.408661357127</v>
      </c>
      <c r="E917" s="40">
        <f>'3) Input geactiveerde inflatie'!E904</f>
        <v>15.5</v>
      </c>
      <c r="F917" s="52">
        <f>'3) Input geactiveerde inflatie'!F904</f>
        <v>2037</v>
      </c>
      <c r="G917" s="2"/>
      <c r="H917" s="54"/>
      <c r="I917" s="10">
        <f>IF(AND($F917&gt;I$10,$E917&gt;0),$D917/$E917,IF(I$10=$F917,$D917-SUM($G917:G917),0))</f>
        <v>5677.9618491198144</v>
      </c>
      <c r="J917" s="10">
        <f>IF(AND($F917&gt;J$10,$E917&gt;0),$D917/$E917,IF(J$10=$F917,$D917-SUM($G917:I917),0))</f>
        <v>5677.9618491198144</v>
      </c>
      <c r="K917" s="10">
        <f>IF(AND($F917&gt;K$10,$E917&gt;0),$D917/$E917,IF(K$10=$F917,$D917-SUM($G917:J917),0))</f>
        <v>5677.9618491198144</v>
      </c>
      <c r="L917" s="10">
        <f>IF(AND($F917&gt;L$10,$E917&gt;0),$D917/$E917,IF(L$10=$F917,$D917-SUM($G917:K917),0))</f>
        <v>5677.9618491198144</v>
      </c>
      <c r="M917" s="10">
        <f>IF(AND($F917&gt;M$10,$E917&gt;0),$D917/$E917,IF(M$10=$F917,$D917-SUM($G917:L917),0))</f>
        <v>5677.9618491198144</v>
      </c>
      <c r="N917" s="2"/>
      <c r="O917" s="10">
        <f>I917*PRODUCT($O$17:O$17)</f>
        <v>5729.063505761892</v>
      </c>
      <c r="P917" s="10">
        <f>J917*PRODUCT($O$17:P$17)</f>
        <v>5780.625077313749</v>
      </c>
      <c r="Q917" s="10">
        <f>K917*PRODUCT($O$17:Q$17)</f>
        <v>5832.6507030095709</v>
      </c>
      <c r="R917" s="10">
        <f>L917*PRODUCT($O$17:R$17)</f>
        <v>5885.1445593366561</v>
      </c>
      <c r="S917" s="10">
        <f>M917*PRODUCT($O$17:S$17)</f>
        <v>5938.1108603706862</v>
      </c>
      <c r="T917" s="2"/>
      <c r="U917" s="10">
        <f t="shared" si="83"/>
        <v>83071.42083354744</v>
      </c>
      <c r="V917" s="10">
        <f t="shared" si="88"/>
        <v>78038.43854373561</v>
      </c>
      <c r="W917" s="10">
        <f t="shared" si="88"/>
        <v>72908.133787619649</v>
      </c>
      <c r="X917" s="10">
        <f t="shared" si="88"/>
        <v>67679.162432371566</v>
      </c>
      <c r="Y917" s="10">
        <f t="shared" si="88"/>
        <v>62350.164033892208</v>
      </c>
    </row>
    <row r="918" spans="1:25" s="5" customFormat="1" x14ac:dyDescent="0.2">
      <c r="A918" s="2"/>
      <c r="B918" s="30">
        <f>'3) Input geactiveerde inflatie'!B905</f>
        <v>893</v>
      </c>
      <c r="C918" s="30">
        <f>'3) Input geactiveerde inflatie'!D905</f>
        <v>1.0242697383064703E-11</v>
      </c>
      <c r="D918" s="10">
        <f t="shared" si="84"/>
        <v>5.1213486915323514E-12</v>
      </c>
      <c r="E918" s="40">
        <f>'3) Input geactiveerde inflatie'!E905</f>
        <v>0</v>
      </c>
      <c r="F918" s="52">
        <f>'3) Input geactiveerde inflatie'!F905</f>
        <v>2012</v>
      </c>
      <c r="G918" s="2"/>
      <c r="H918" s="54"/>
      <c r="I918" s="10">
        <f>IF(AND($F918&gt;I$10,$E918&gt;0),$D918/$E918,IF(I$10=$F918,$D918-SUM($G918:G918),0))</f>
        <v>0</v>
      </c>
      <c r="J918" s="10">
        <f>IF(AND($F918&gt;J$10,$E918&gt;0),$D918/$E918,IF(J$10=$F918,$D918-SUM($G918:I918),0))</f>
        <v>0</v>
      </c>
      <c r="K918" s="10">
        <f>IF(AND($F918&gt;K$10,$E918&gt;0),$D918/$E918,IF(K$10=$F918,$D918-SUM($G918:J918),0))</f>
        <v>0</v>
      </c>
      <c r="L918" s="10">
        <f>IF(AND($F918&gt;L$10,$E918&gt;0),$D918/$E918,IF(L$10=$F918,$D918-SUM($G918:K918),0))</f>
        <v>0</v>
      </c>
      <c r="M918" s="10">
        <f>IF(AND($F918&gt;M$10,$E918&gt;0),$D918/$E918,IF(M$10=$F918,$D918-SUM($G918:L918),0))</f>
        <v>0</v>
      </c>
      <c r="N918" s="2"/>
      <c r="O918" s="10">
        <f>I918*PRODUCT($O$17:O$17)</f>
        <v>0</v>
      </c>
      <c r="P918" s="10">
        <f>J918*PRODUCT($O$17:P$17)</f>
        <v>0</v>
      </c>
      <c r="Q918" s="10">
        <f>K918*PRODUCT($O$17:Q$17)</f>
        <v>0</v>
      </c>
      <c r="R918" s="10">
        <f>L918*PRODUCT($O$17:R$17)</f>
        <v>0</v>
      </c>
      <c r="S918" s="10">
        <f>M918*PRODUCT($O$17:S$17)</f>
        <v>0</v>
      </c>
      <c r="T918" s="2"/>
      <c r="U918" s="10">
        <f t="shared" si="83"/>
        <v>5.1674408297561424E-12</v>
      </c>
      <c r="V918" s="10">
        <f t="shared" si="88"/>
        <v>5.2139477972239471E-12</v>
      </c>
      <c r="W918" s="10">
        <f t="shared" si="88"/>
        <v>5.2608733273989618E-12</v>
      </c>
      <c r="X918" s="10">
        <f t="shared" si="88"/>
        <v>5.3082211873455515E-12</v>
      </c>
      <c r="Y918" s="10">
        <f t="shared" si="88"/>
        <v>5.3559951780316612E-12</v>
      </c>
    </row>
    <row r="919" spans="1:25" s="5" customFormat="1" x14ac:dyDescent="0.2">
      <c r="A919" s="2"/>
      <c r="B919" s="30">
        <f>'3) Input geactiveerde inflatie'!B906</f>
        <v>894</v>
      </c>
      <c r="C919" s="30">
        <f>'3) Input geactiveerde inflatie'!D906</f>
        <v>13608.736643418903</v>
      </c>
      <c r="D919" s="10">
        <f t="shared" si="84"/>
        <v>6804.3683217094513</v>
      </c>
      <c r="E919" s="40">
        <f>'3) Input geactiveerde inflatie'!E906</f>
        <v>0</v>
      </c>
      <c r="F919" s="52">
        <f>'3) Input geactiveerde inflatie'!F906</f>
        <v>2011</v>
      </c>
      <c r="G919" s="2"/>
      <c r="H919" s="54"/>
      <c r="I919" s="10">
        <f>IF(AND($F919&gt;I$10,$E919&gt;0),$D919/$E919,IF(I$10=$F919,$D919-SUM($G919:G919),0))</f>
        <v>0</v>
      </c>
      <c r="J919" s="10">
        <f>IF(AND($F919&gt;J$10,$E919&gt;0),$D919/$E919,IF(J$10=$F919,$D919-SUM($G919:I919),0))</f>
        <v>0</v>
      </c>
      <c r="K919" s="10">
        <f>IF(AND($F919&gt;K$10,$E919&gt;0),$D919/$E919,IF(K$10=$F919,$D919-SUM($G919:J919),0))</f>
        <v>0</v>
      </c>
      <c r="L919" s="10">
        <f>IF(AND($F919&gt;L$10,$E919&gt;0),$D919/$E919,IF(L$10=$F919,$D919-SUM($G919:K919),0))</f>
        <v>0</v>
      </c>
      <c r="M919" s="10">
        <f>IF(AND($F919&gt;M$10,$E919&gt;0),$D919/$E919,IF(M$10=$F919,$D919-SUM($G919:L919),0))</f>
        <v>0</v>
      </c>
      <c r="N919" s="2"/>
      <c r="O919" s="10">
        <f>I919*PRODUCT($O$17:O$17)</f>
        <v>0</v>
      </c>
      <c r="P919" s="10">
        <f>J919*PRODUCT($O$17:P$17)</f>
        <v>0</v>
      </c>
      <c r="Q919" s="10">
        <f>K919*PRODUCT($O$17:Q$17)</f>
        <v>0</v>
      </c>
      <c r="R919" s="10">
        <f>L919*PRODUCT($O$17:R$17)</f>
        <v>0</v>
      </c>
      <c r="S919" s="10">
        <f>M919*PRODUCT($O$17:S$17)</f>
        <v>0</v>
      </c>
      <c r="T919" s="2"/>
      <c r="U919" s="10">
        <f t="shared" si="83"/>
        <v>6865.6076366048355</v>
      </c>
      <c r="V919" s="10">
        <f t="shared" si="88"/>
        <v>6927.3981053342786</v>
      </c>
      <c r="W919" s="10">
        <f t="shared" si="88"/>
        <v>6989.744688282286</v>
      </c>
      <c r="X919" s="10">
        <f t="shared" si="88"/>
        <v>7052.6523904768255</v>
      </c>
      <c r="Y919" s="10">
        <f t="shared" si="88"/>
        <v>7116.1262619911158</v>
      </c>
    </row>
    <row r="920" spans="1:25" s="5" customFormat="1" x14ac:dyDescent="0.2">
      <c r="A920" s="2"/>
      <c r="B920" s="30">
        <f>'3) Input geactiveerde inflatie'!B907</f>
        <v>895</v>
      </c>
      <c r="C920" s="30">
        <f>'3) Input geactiveerde inflatie'!D907</f>
        <v>781301.55610756529</v>
      </c>
      <c r="D920" s="10">
        <f t="shared" si="84"/>
        <v>390650.77805378265</v>
      </c>
      <c r="E920" s="40">
        <f>'3) Input geactiveerde inflatie'!E907</f>
        <v>36.5</v>
      </c>
      <c r="F920" s="52">
        <f>'3) Input geactiveerde inflatie'!F907</f>
        <v>2058</v>
      </c>
      <c r="G920" s="2"/>
      <c r="H920" s="54"/>
      <c r="I920" s="10">
        <f>IF(AND($F920&gt;I$10,$E920&gt;0),$D920/$E920,IF(I$10=$F920,$D920-SUM($G920:G920),0))</f>
        <v>10702.761042569387</v>
      </c>
      <c r="J920" s="10">
        <f>IF(AND($F920&gt;J$10,$E920&gt;0),$D920/$E920,IF(J$10=$F920,$D920-SUM($G920:I920),0))</f>
        <v>10702.761042569387</v>
      </c>
      <c r="K920" s="10">
        <f>IF(AND($F920&gt;K$10,$E920&gt;0),$D920/$E920,IF(K$10=$F920,$D920-SUM($G920:J920),0))</f>
        <v>10702.761042569387</v>
      </c>
      <c r="L920" s="10">
        <f>IF(AND($F920&gt;L$10,$E920&gt;0),$D920/$E920,IF(L$10=$F920,$D920-SUM($G920:K920),0))</f>
        <v>10702.761042569387</v>
      </c>
      <c r="M920" s="10">
        <f>IF(AND($F920&gt;M$10,$E920&gt;0),$D920/$E920,IF(M$10=$F920,$D920-SUM($G920:L920),0))</f>
        <v>10702.761042569387</v>
      </c>
      <c r="N920" s="2"/>
      <c r="O920" s="10">
        <f>I920*PRODUCT($O$17:O$17)</f>
        <v>10799.085891952511</v>
      </c>
      <c r="P920" s="10">
        <f>J920*PRODUCT($O$17:P$17)</f>
        <v>10896.277664980082</v>
      </c>
      <c r="Q920" s="10">
        <f>K920*PRODUCT($O$17:Q$17)</f>
        <v>10994.344163964901</v>
      </c>
      <c r="R920" s="10">
        <f>L920*PRODUCT($O$17:R$17)</f>
        <v>11093.293261440584</v>
      </c>
      <c r="S920" s="10">
        <f>M920*PRODUCT($O$17:S$17)</f>
        <v>11193.132900793547</v>
      </c>
      <c r="T920" s="2"/>
      <c r="U920" s="10">
        <f t="shared" si="83"/>
        <v>383367.54916431417</v>
      </c>
      <c r="V920" s="10">
        <f t="shared" si="88"/>
        <v>375921.57944181288</v>
      </c>
      <c r="W920" s="10">
        <f t="shared" si="88"/>
        <v>368310.52949282422</v>
      </c>
      <c r="X920" s="10">
        <f t="shared" si="88"/>
        <v>360532.03099681903</v>
      </c>
      <c r="Y920" s="10">
        <f t="shared" si="88"/>
        <v>352583.68637499679</v>
      </c>
    </row>
    <row r="921" spans="1:25" s="5" customFormat="1" x14ac:dyDescent="0.2">
      <c r="A921" s="2"/>
      <c r="B921" s="30">
        <f>'3) Input geactiveerde inflatie'!B908</f>
        <v>896</v>
      </c>
      <c r="C921" s="30">
        <f>'3) Input geactiveerde inflatie'!D908</f>
        <v>277478.8751875828</v>
      </c>
      <c r="D921" s="10">
        <f t="shared" si="84"/>
        <v>138739.4375937914</v>
      </c>
      <c r="E921" s="40">
        <f>'3) Input geactiveerde inflatie'!E908</f>
        <v>26.5</v>
      </c>
      <c r="F921" s="52">
        <f>'3) Input geactiveerde inflatie'!F908</f>
        <v>2048</v>
      </c>
      <c r="G921" s="2"/>
      <c r="H921" s="54"/>
      <c r="I921" s="10">
        <f>IF(AND($F921&gt;I$10,$E921&gt;0),$D921/$E921,IF(I$10=$F921,$D921-SUM($G921:G921),0))</f>
        <v>5235.4504752374114</v>
      </c>
      <c r="J921" s="10">
        <f>IF(AND($F921&gt;J$10,$E921&gt;0),$D921/$E921,IF(J$10=$F921,$D921-SUM($G921:I921),0))</f>
        <v>5235.4504752374114</v>
      </c>
      <c r="K921" s="10">
        <f>IF(AND($F921&gt;K$10,$E921&gt;0),$D921/$E921,IF(K$10=$F921,$D921-SUM($G921:J921),0))</f>
        <v>5235.4504752374114</v>
      </c>
      <c r="L921" s="10">
        <f>IF(AND($F921&gt;L$10,$E921&gt;0),$D921/$E921,IF(L$10=$F921,$D921-SUM($G921:K921),0))</f>
        <v>5235.4504752374114</v>
      </c>
      <c r="M921" s="10">
        <f>IF(AND($F921&gt;M$10,$E921&gt;0),$D921/$E921,IF(M$10=$F921,$D921-SUM($G921:L921),0))</f>
        <v>5235.4504752374114</v>
      </c>
      <c r="N921" s="2"/>
      <c r="O921" s="10">
        <f>I921*PRODUCT($O$17:O$17)</f>
        <v>5282.5695295145479</v>
      </c>
      <c r="P921" s="10">
        <f>J921*PRODUCT($O$17:P$17)</f>
        <v>5330.1126552801779</v>
      </c>
      <c r="Q921" s="10">
        <f>K921*PRODUCT($O$17:Q$17)</f>
        <v>5378.0836691776985</v>
      </c>
      <c r="R921" s="10">
        <f>L921*PRODUCT($O$17:R$17)</f>
        <v>5426.4864222002971</v>
      </c>
      <c r="S921" s="10">
        <f>M921*PRODUCT($O$17:S$17)</f>
        <v>5475.3248000000995</v>
      </c>
      <c r="T921" s="2"/>
      <c r="U921" s="10">
        <f t="shared" si="83"/>
        <v>134705.52300262096</v>
      </c>
      <c r="V921" s="10">
        <f t="shared" si="88"/>
        <v>130587.76005436435</v>
      </c>
      <c r="W921" s="10">
        <f t="shared" si="88"/>
        <v>126384.96622567592</v>
      </c>
      <c r="X921" s="10">
        <f t="shared" si="88"/>
        <v>122095.94449950669</v>
      </c>
      <c r="Y921" s="10">
        <f t="shared" si="88"/>
        <v>117719.48320000213</v>
      </c>
    </row>
    <row r="922" spans="1:25" s="5" customFormat="1" x14ac:dyDescent="0.2">
      <c r="A922" s="2"/>
      <c r="B922" s="30">
        <f>'3) Input geactiveerde inflatie'!B909</f>
        <v>897</v>
      </c>
      <c r="C922" s="30">
        <f>'3) Input geactiveerde inflatie'!D909</f>
        <v>13884.873420939613</v>
      </c>
      <c r="D922" s="10">
        <f t="shared" si="84"/>
        <v>6942.4367104698067</v>
      </c>
      <c r="E922" s="40">
        <f>'3) Input geactiveerde inflatie'!E909</f>
        <v>16.5</v>
      </c>
      <c r="F922" s="52">
        <f>'3) Input geactiveerde inflatie'!F909</f>
        <v>2038</v>
      </c>
      <c r="G922" s="2"/>
      <c r="H922" s="54"/>
      <c r="I922" s="10">
        <f>IF(AND($F922&gt;I$10,$E922&gt;0),$D922/$E922,IF(I$10=$F922,$D922-SUM($G922:G922),0))</f>
        <v>420.75374002847315</v>
      </c>
      <c r="J922" s="10">
        <f>IF(AND($F922&gt;J$10,$E922&gt;0),$D922/$E922,IF(J$10=$F922,$D922-SUM($G922:I922),0))</f>
        <v>420.75374002847315</v>
      </c>
      <c r="K922" s="10">
        <f>IF(AND($F922&gt;K$10,$E922&gt;0),$D922/$E922,IF(K$10=$F922,$D922-SUM($G922:J922),0))</f>
        <v>420.75374002847315</v>
      </c>
      <c r="L922" s="10">
        <f>IF(AND($F922&gt;L$10,$E922&gt;0),$D922/$E922,IF(L$10=$F922,$D922-SUM($G922:K922),0))</f>
        <v>420.75374002847315</v>
      </c>
      <c r="M922" s="10">
        <f>IF(AND($F922&gt;M$10,$E922&gt;0),$D922/$E922,IF(M$10=$F922,$D922-SUM($G922:L922),0))</f>
        <v>420.75374002847315</v>
      </c>
      <c r="N922" s="2"/>
      <c r="O922" s="10">
        <f>I922*PRODUCT($O$17:O$17)</f>
        <v>424.54052368872937</v>
      </c>
      <c r="P922" s="10">
        <f>J922*PRODUCT($O$17:P$17)</f>
        <v>428.36138840192785</v>
      </c>
      <c r="Q922" s="10">
        <f>K922*PRODUCT($O$17:Q$17)</f>
        <v>432.21664089754518</v>
      </c>
      <c r="R922" s="10">
        <f>L922*PRODUCT($O$17:R$17)</f>
        <v>436.106590665623</v>
      </c>
      <c r="S922" s="10">
        <f>M922*PRODUCT($O$17:S$17)</f>
        <v>440.03154998161358</v>
      </c>
      <c r="T922" s="2"/>
      <c r="U922" s="10">
        <f t="shared" ref="U922:U985" si="89">D922*O$17-O922</f>
        <v>6580.3781171753053</v>
      </c>
      <c r="V922" s="10">
        <f t="shared" si="88"/>
        <v>6211.2401318279544</v>
      </c>
      <c r="W922" s="10">
        <f t="shared" si="88"/>
        <v>5834.9246521168598</v>
      </c>
      <c r="X922" s="10">
        <f t="shared" si="88"/>
        <v>5451.3323833202876</v>
      </c>
      <c r="Y922" s="10">
        <f t="shared" si="88"/>
        <v>5060.3628247885563</v>
      </c>
    </row>
    <row r="923" spans="1:25" s="5" customFormat="1" x14ac:dyDescent="0.2">
      <c r="A923" s="2"/>
      <c r="B923" s="30">
        <f>'3) Input geactiveerde inflatie'!B910</f>
        <v>898</v>
      </c>
      <c r="C923" s="30">
        <f>'3) Input geactiveerde inflatie'!D910</f>
        <v>1.4649647897566269E-11</v>
      </c>
      <c r="D923" s="10">
        <f t="shared" ref="D923:D986" si="90">C923*$F$20</f>
        <v>7.3248239487831347E-12</v>
      </c>
      <c r="E923" s="40">
        <f>'3) Input geactiveerde inflatie'!E910</f>
        <v>0</v>
      </c>
      <c r="F923" s="52">
        <f>'3) Input geactiveerde inflatie'!F910</f>
        <v>2013</v>
      </c>
      <c r="G923" s="2"/>
      <c r="H923" s="54"/>
      <c r="I923" s="10">
        <f>IF(AND($F923&gt;I$10,$E923&gt;0),$D923/$E923,IF(I$10=$F923,$D923-SUM($G923:G923),0))</f>
        <v>0</v>
      </c>
      <c r="J923" s="10">
        <f>IF(AND($F923&gt;J$10,$E923&gt;0),$D923/$E923,IF(J$10=$F923,$D923-SUM($G923:I923),0))</f>
        <v>0</v>
      </c>
      <c r="K923" s="10">
        <f>IF(AND($F923&gt;K$10,$E923&gt;0),$D923/$E923,IF(K$10=$F923,$D923-SUM($G923:J923),0))</f>
        <v>0</v>
      </c>
      <c r="L923" s="10">
        <f>IF(AND($F923&gt;L$10,$E923&gt;0),$D923/$E923,IF(L$10=$F923,$D923-SUM($G923:K923),0))</f>
        <v>0</v>
      </c>
      <c r="M923" s="10">
        <f>IF(AND($F923&gt;M$10,$E923&gt;0),$D923/$E923,IF(M$10=$F923,$D923-SUM($G923:L923),0))</f>
        <v>0</v>
      </c>
      <c r="N923" s="2"/>
      <c r="O923" s="10">
        <f>I923*PRODUCT($O$17:O$17)</f>
        <v>0</v>
      </c>
      <c r="P923" s="10">
        <f>J923*PRODUCT($O$17:P$17)</f>
        <v>0</v>
      </c>
      <c r="Q923" s="10">
        <f>K923*PRODUCT($O$17:Q$17)</f>
        <v>0</v>
      </c>
      <c r="R923" s="10">
        <f>L923*PRODUCT($O$17:R$17)</f>
        <v>0</v>
      </c>
      <c r="S923" s="10">
        <f>M923*PRODUCT($O$17:S$17)</f>
        <v>0</v>
      </c>
      <c r="T923" s="2"/>
      <c r="U923" s="10">
        <f t="shared" si="89"/>
        <v>7.3907473643221814E-12</v>
      </c>
      <c r="V923" s="10">
        <f t="shared" ref="V923:Y938" si="91">U923*P$17-P923</f>
        <v>7.4572640906010795E-12</v>
      </c>
      <c r="W923" s="10">
        <f t="shared" si="91"/>
        <v>7.5243794674164881E-12</v>
      </c>
      <c r="X923" s="10">
        <f t="shared" si="91"/>
        <v>7.5920988826232356E-12</v>
      </c>
      <c r="Y923" s="10">
        <f t="shared" si="91"/>
        <v>7.6604277725668432E-12</v>
      </c>
    </row>
    <row r="924" spans="1:25" s="5" customFormat="1" x14ac:dyDescent="0.2">
      <c r="A924" s="2"/>
      <c r="B924" s="30">
        <f>'3) Input geactiveerde inflatie'!B911</f>
        <v>899</v>
      </c>
      <c r="C924" s="30">
        <f>'3) Input geactiveerde inflatie'!D911</f>
        <v>297326.47103894199</v>
      </c>
      <c r="D924" s="10">
        <f t="shared" si="90"/>
        <v>148663.235519471</v>
      </c>
      <c r="E924" s="40">
        <f>'3) Input geactiveerde inflatie'!E911</f>
        <v>0</v>
      </c>
      <c r="F924" s="52">
        <f>'3) Input geactiveerde inflatie'!F911</f>
        <v>2011</v>
      </c>
      <c r="G924" s="2"/>
      <c r="H924" s="54"/>
      <c r="I924" s="10">
        <f>IF(AND($F924&gt;I$10,$E924&gt;0),$D924/$E924,IF(I$10=$F924,$D924-SUM($G924:G924),0))</f>
        <v>0</v>
      </c>
      <c r="J924" s="10">
        <f>IF(AND($F924&gt;J$10,$E924&gt;0),$D924/$E924,IF(J$10=$F924,$D924-SUM($G924:I924),0))</f>
        <v>0</v>
      </c>
      <c r="K924" s="10">
        <f>IF(AND($F924&gt;K$10,$E924&gt;0),$D924/$E924,IF(K$10=$F924,$D924-SUM($G924:J924),0))</f>
        <v>0</v>
      </c>
      <c r="L924" s="10">
        <f>IF(AND($F924&gt;L$10,$E924&gt;0),$D924/$E924,IF(L$10=$F924,$D924-SUM($G924:K924),0))</f>
        <v>0</v>
      </c>
      <c r="M924" s="10">
        <f>IF(AND($F924&gt;M$10,$E924&gt;0),$D924/$E924,IF(M$10=$F924,$D924-SUM($G924:L924),0))</f>
        <v>0</v>
      </c>
      <c r="N924" s="2"/>
      <c r="O924" s="10">
        <f>I924*PRODUCT($O$17:O$17)</f>
        <v>0</v>
      </c>
      <c r="P924" s="10">
        <f>J924*PRODUCT($O$17:P$17)</f>
        <v>0</v>
      </c>
      <c r="Q924" s="10">
        <f>K924*PRODUCT($O$17:Q$17)</f>
        <v>0</v>
      </c>
      <c r="R924" s="10">
        <f>L924*PRODUCT($O$17:R$17)</f>
        <v>0</v>
      </c>
      <c r="S924" s="10">
        <f>M924*PRODUCT($O$17:S$17)</f>
        <v>0</v>
      </c>
      <c r="T924" s="2"/>
      <c r="U924" s="10">
        <f t="shared" si="89"/>
        <v>150001.20463914622</v>
      </c>
      <c r="V924" s="10">
        <f t="shared" si="91"/>
        <v>151351.21548089851</v>
      </c>
      <c r="W924" s="10">
        <f t="shared" si="91"/>
        <v>152713.37642022659</v>
      </c>
      <c r="X924" s="10">
        <f t="shared" si="91"/>
        <v>154087.7968080086</v>
      </c>
      <c r="Y924" s="10">
        <f t="shared" si="91"/>
        <v>155474.58697928066</v>
      </c>
    </row>
    <row r="925" spans="1:25" s="5" customFormat="1" x14ac:dyDescent="0.2">
      <c r="A925" s="2"/>
      <c r="B925" s="30">
        <f>'3) Input geactiveerde inflatie'!B912</f>
        <v>900</v>
      </c>
      <c r="C925" s="30">
        <f>'3) Input geactiveerde inflatie'!D912</f>
        <v>1799657.0258680601</v>
      </c>
      <c r="D925" s="10">
        <f t="shared" si="90"/>
        <v>899828.51293403003</v>
      </c>
      <c r="E925" s="40">
        <f>'3) Input geactiveerde inflatie'!E912</f>
        <v>37.5</v>
      </c>
      <c r="F925" s="52">
        <f>'3) Input geactiveerde inflatie'!F912</f>
        <v>2059</v>
      </c>
      <c r="G925" s="2"/>
      <c r="H925" s="54"/>
      <c r="I925" s="10">
        <f>IF(AND($F925&gt;I$10,$E925&gt;0),$D925/$E925,IF(I$10=$F925,$D925-SUM($G925:G925),0))</f>
        <v>23995.427011574135</v>
      </c>
      <c r="J925" s="10">
        <f>IF(AND($F925&gt;J$10,$E925&gt;0),$D925/$E925,IF(J$10=$F925,$D925-SUM($G925:I925),0))</f>
        <v>23995.427011574135</v>
      </c>
      <c r="K925" s="10">
        <f>IF(AND($F925&gt;K$10,$E925&gt;0),$D925/$E925,IF(K$10=$F925,$D925-SUM($G925:J925),0))</f>
        <v>23995.427011574135</v>
      </c>
      <c r="L925" s="10">
        <f>IF(AND($F925&gt;L$10,$E925&gt;0),$D925/$E925,IF(L$10=$F925,$D925-SUM($G925:K925),0))</f>
        <v>23995.427011574135</v>
      </c>
      <c r="M925" s="10">
        <f>IF(AND($F925&gt;M$10,$E925&gt;0),$D925/$E925,IF(M$10=$F925,$D925-SUM($G925:L925),0))</f>
        <v>23995.427011574135</v>
      </c>
      <c r="N925" s="2"/>
      <c r="O925" s="10">
        <f>I925*PRODUCT($O$17:O$17)</f>
        <v>24211.385854678298</v>
      </c>
      <c r="P925" s="10">
        <f>J925*PRODUCT($O$17:P$17)</f>
        <v>24429.288327370403</v>
      </c>
      <c r="Q925" s="10">
        <f>K925*PRODUCT($O$17:Q$17)</f>
        <v>24649.151922316731</v>
      </c>
      <c r="R925" s="10">
        <f>L925*PRODUCT($O$17:R$17)</f>
        <v>24870.994289617578</v>
      </c>
      <c r="S925" s="10">
        <f>M925*PRODUCT($O$17:S$17)</f>
        <v>25094.833238224135</v>
      </c>
      <c r="T925" s="2"/>
      <c r="U925" s="10">
        <f t="shared" si="89"/>
        <v>883715.5836957579</v>
      </c>
      <c r="V925" s="10">
        <f t="shared" si="91"/>
        <v>867239.73562164919</v>
      </c>
      <c r="W925" s="10">
        <f t="shared" si="91"/>
        <v>850395.74131992715</v>
      </c>
      <c r="X925" s="10">
        <f t="shared" si="91"/>
        <v>833178.30870218878</v>
      </c>
      <c r="Y925" s="10">
        <f t="shared" si="91"/>
        <v>815582.08024228422</v>
      </c>
    </row>
    <row r="926" spans="1:25" s="5" customFormat="1" x14ac:dyDescent="0.2">
      <c r="A926" s="2"/>
      <c r="B926" s="30">
        <f>'3) Input geactiveerde inflatie'!B913</f>
        <v>901</v>
      </c>
      <c r="C926" s="30">
        <f>'3) Input geactiveerde inflatie'!D913</f>
        <v>878613.20905825589</v>
      </c>
      <c r="D926" s="10">
        <f t="shared" si="90"/>
        <v>439306.60452912794</v>
      </c>
      <c r="E926" s="40">
        <f>'3) Input geactiveerde inflatie'!E913</f>
        <v>27.5</v>
      </c>
      <c r="F926" s="52">
        <f>'3) Input geactiveerde inflatie'!F913</f>
        <v>2049</v>
      </c>
      <c r="G926" s="2"/>
      <c r="H926" s="54"/>
      <c r="I926" s="10">
        <f>IF(AND($F926&gt;I$10,$E926&gt;0),$D926/$E926,IF(I$10=$F926,$D926-SUM($G926:G926),0))</f>
        <v>15974.785619241016</v>
      </c>
      <c r="J926" s="10">
        <f>IF(AND($F926&gt;J$10,$E926&gt;0),$D926/$E926,IF(J$10=$F926,$D926-SUM($G926:I926),0))</f>
        <v>15974.785619241016</v>
      </c>
      <c r="K926" s="10">
        <f>IF(AND($F926&gt;K$10,$E926&gt;0),$D926/$E926,IF(K$10=$F926,$D926-SUM($G926:J926),0))</f>
        <v>15974.785619241016</v>
      </c>
      <c r="L926" s="10">
        <f>IF(AND($F926&gt;L$10,$E926&gt;0),$D926/$E926,IF(L$10=$F926,$D926-SUM($G926:K926),0))</f>
        <v>15974.785619241016</v>
      </c>
      <c r="M926" s="10">
        <f>IF(AND($F926&gt;M$10,$E926&gt;0),$D926/$E926,IF(M$10=$F926,$D926-SUM($G926:L926),0))</f>
        <v>15974.785619241016</v>
      </c>
      <c r="N926" s="2"/>
      <c r="O926" s="10">
        <f>I926*PRODUCT($O$17:O$17)</f>
        <v>16118.558689814185</v>
      </c>
      <c r="P926" s="10">
        <f>J926*PRODUCT($O$17:P$17)</f>
        <v>16263.625718022509</v>
      </c>
      <c r="Q926" s="10">
        <f>K926*PRODUCT($O$17:Q$17)</f>
        <v>16409.998349484711</v>
      </c>
      <c r="R926" s="10">
        <f>L926*PRODUCT($O$17:R$17)</f>
        <v>16557.688334630071</v>
      </c>
      <c r="S926" s="10">
        <f>M926*PRODUCT($O$17:S$17)</f>
        <v>16706.707529641739</v>
      </c>
      <c r="T926" s="2"/>
      <c r="U926" s="10">
        <f t="shared" si="89"/>
        <v>427141.80528007587</v>
      </c>
      <c r="V926" s="10">
        <f t="shared" si="91"/>
        <v>414722.45580957399</v>
      </c>
      <c r="W926" s="10">
        <f t="shared" si="91"/>
        <v>402044.95956237544</v>
      </c>
      <c r="X926" s="10">
        <f t="shared" si="91"/>
        <v>389105.67586380674</v>
      </c>
      <c r="Y926" s="10">
        <f t="shared" si="91"/>
        <v>375900.9194169392</v>
      </c>
    </row>
    <row r="927" spans="1:25" s="5" customFormat="1" x14ac:dyDescent="0.2">
      <c r="A927" s="2"/>
      <c r="B927" s="30">
        <f>'3) Input geactiveerde inflatie'!B914</f>
        <v>902</v>
      </c>
      <c r="C927" s="30">
        <f>'3) Input geactiveerde inflatie'!D914</f>
        <v>69704.825947921374</v>
      </c>
      <c r="D927" s="10">
        <f t="shared" si="90"/>
        <v>34852.412973960687</v>
      </c>
      <c r="E927" s="40">
        <f>'3) Input geactiveerde inflatie'!E914</f>
        <v>17.5</v>
      </c>
      <c r="F927" s="52">
        <f>'3) Input geactiveerde inflatie'!F914</f>
        <v>2039</v>
      </c>
      <c r="G927" s="2"/>
      <c r="H927" s="54"/>
      <c r="I927" s="10">
        <f>IF(AND($F927&gt;I$10,$E927&gt;0),$D927/$E927,IF(I$10=$F927,$D927-SUM($G927:G927),0))</f>
        <v>1991.5664556548963</v>
      </c>
      <c r="J927" s="10">
        <f>IF(AND($F927&gt;J$10,$E927&gt;0),$D927/$E927,IF(J$10=$F927,$D927-SUM($G927:I927),0))</f>
        <v>1991.5664556548963</v>
      </c>
      <c r="K927" s="10">
        <f>IF(AND($F927&gt;K$10,$E927&gt;0),$D927/$E927,IF(K$10=$F927,$D927-SUM($G927:J927),0))</f>
        <v>1991.5664556548963</v>
      </c>
      <c r="L927" s="10">
        <f>IF(AND($F927&gt;L$10,$E927&gt;0),$D927/$E927,IF(L$10=$F927,$D927-SUM($G927:K927),0))</f>
        <v>1991.5664556548963</v>
      </c>
      <c r="M927" s="10">
        <f>IF(AND($F927&gt;M$10,$E927&gt;0),$D927/$E927,IF(M$10=$F927,$D927-SUM($G927:L927),0))</f>
        <v>1991.5664556548963</v>
      </c>
      <c r="N927" s="2"/>
      <c r="O927" s="10">
        <f>I927*PRODUCT($O$17:O$17)</f>
        <v>2009.4905537557902</v>
      </c>
      <c r="P927" s="10">
        <f>J927*PRODUCT($O$17:P$17)</f>
        <v>2027.5759687395921</v>
      </c>
      <c r="Q927" s="10">
        <f>K927*PRODUCT($O$17:Q$17)</f>
        <v>2045.8241524582481</v>
      </c>
      <c r="R927" s="10">
        <f>L927*PRODUCT($O$17:R$17)</f>
        <v>2064.236569830372</v>
      </c>
      <c r="S927" s="10">
        <f>M927*PRODUCT($O$17:S$17)</f>
        <v>2082.8146989588454</v>
      </c>
      <c r="T927" s="2"/>
      <c r="U927" s="10">
        <f t="shared" si="89"/>
        <v>33156.59413697054</v>
      </c>
      <c r="V927" s="10">
        <f t="shared" si="91"/>
        <v>31427.427515463678</v>
      </c>
      <c r="W927" s="10">
        <f t="shared" si="91"/>
        <v>29664.450210644598</v>
      </c>
      <c r="X927" s="10">
        <f t="shared" si="91"/>
        <v>27867.193692710025</v>
      </c>
      <c r="Y927" s="10">
        <f t="shared" si="91"/>
        <v>26035.183736985568</v>
      </c>
    </row>
    <row r="928" spans="1:25" s="5" customFormat="1" x14ac:dyDescent="0.2">
      <c r="A928" s="2"/>
      <c r="B928" s="30">
        <f>'3) Input geactiveerde inflatie'!B915</f>
        <v>903</v>
      </c>
      <c r="C928" s="30">
        <f>'3) Input geactiveerde inflatie'!D915</f>
        <v>-7.4292578331255874E-11</v>
      </c>
      <c r="D928" s="10">
        <f t="shared" si="90"/>
        <v>-3.7146289165627937E-11</v>
      </c>
      <c r="E928" s="40">
        <f>'3) Input geactiveerde inflatie'!E915</f>
        <v>0</v>
      </c>
      <c r="F928" s="52">
        <f>'3) Input geactiveerde inflatie'!F915</f>
        <v>2014</v>
      </c>
      <c r="G928" s="2"/>
      <c r="H928" s="54"/>
      <c r="I928" s="10">
        <f>IF(AND($F928&gt;I$10,$E928&gt;0),$D928/$E928,IF(I$10=$F928,$D928-SUM($G928:G928),0))</f>
        <v>0</v>
      </c>
      <c r="J928" s="10">
        <f>IF(AND($F928&gt;J$10,$E928&gt;0),$D928/$E928,IF(J$10=$F928,$D928-SUM($G928:I928),0))</f>
        <v>0</v>
      </c>
      <c r="K928" s="10">
        <f>IF(AND($F928&gt;K$10,$E928&gt;0),$D928/$E928,IF(K$10=$F928,$D928-SUM($G928:J928),0))</f>
        <v>0</v>
      </c>
      <c r="L928" s="10">
        <f>IF(AND($F928&gt;L$10,$E928&gt;0),$D928/$E928,IF(L$10=$F928,$D928-SUM($G928:K928),0))</f>
        <v>0</v>
      </c>
      <c r="M928" s="10">
        <f>IF(AND($F928&gt;M$10,$E928&gt;0),$D928/$E928,IF(M$10=$F928,$D928-SUM($G928:L928),0))</f>
        <v>0</v>
      </c>
      <c r="N928" s="2"/>
      <c r="O928" s="10">
        <f>I928*PRODUCT($O$17:O$17)</f>
        <v>0</v>
      </c>
      <c r="P928" s="10">
        <f>J928*PRODUCT($O$17:P$17)</f>
        <v>0</v>
      </c>
      <c r="Q928" s="10">
        <f>K928*PRODUCT($O$17:Q$17)</f>
        <v>0</v>
      </c>
      <c r="R928" s="10">
        <f>L928*PRODUCT($O$17:R$17)</f>
        <v>0</v>
      </c>
      <c r="S928" s="10">
        <f>M928*PRODUCT($O$17:S$17)</f>
        <v>0</v>
      </c>
      <c r="T928" s="2"/>
      <c r="U928" s="10">
        <f t="shared" si="89"/>
        <v>-3.7480605768118582E-11</v>
      </c>
      <c r="V928" s="10">
        <f t="shared" si="91"/>
        <v>-3.7817931220031645E-11</v>
      </c>
      <c r="W928" s="10">
        <f t="shared" si="91"/>
        <v>-3.8158292601011923E-11</v>
      </c>
      <c r="X928" s="10">
        <f t="shared" si="91"/>
        <v>-3.8501717234421026E-11</v>
      </c>
      <c r="Y928" s="10">
        <f t="shared" si="91"/>
        <v>-3.8848232689530812E-11</v>
      </c>
    </row>
    <row r="929" spans="1:25" s="5" customFormat="1" x14ac:dyDescent="0.2">
      <c r="A929" s="2"/>
      <c r="B929" s="30">
        <f>'3) Input geactiveerde inflatie'!B916</f>
        <v>904</v>
      </c>
      <c r="C929" s="30">
        <f>'3) Input geactiveerde inflatie'!D916</f>
        <v>1013623.6434623301</v>
      </c>
      <c r="D929" s="10">
        <f t="shared" si="90"/>
        <v>506811.82173116505</v>
      </c>
      <c r="E929" s="40">
        <f>'3) Input geactiveerde inflatie'!E916</f>
        <v>38.5</v>
      </c>
      <c r="F929" s="52">
        <f>'3) Input geactiveerde inflatie'!F916</f>
        <v>2060</v>
      </c>
      <c r="G929" s="2"/>
      <c r="H929" s="54"/>
      <c r="I929" s="10">
        <f>IF(AND($F929&gt;I$10,$E929&gt;0),$D929/$E929,IF(I$10=$F929,$D929-SUM($G929:G929),0))</f>
        <v>13163.943421588703</v>
      </c>
      <c r="J929" s="10">
        <f>IF(AND($F929&gt;J$10,$E929&gt;0),$D929/$E929,IF(J$10=$F929,$D929-SUM($G929:I929),0))</f>
        <v>13163.943421588703</v>
      </c>
      <c r="K929" s="10">
        <f>IF(AND($F929&gt;K$10,$E929&gt;0),$D929/$E929,IF(K$10=$F929,$D929-SUM($G929:J929),0))</f>
        <v>13163.943421588703</v>
      </c>
      <c r="L929" s="10">
        <f>IF(AND($F929&gt;L$10,$E929&gt;0),$D929/$E929,IF(L$10=$F929,$D929-SUM($G929:K929),0))</f>
        <v>13163.943421588703</v>
      </c>
      <c r="M929" s="10">
        <f>IF(AND($F929&gt;M$10,$E929&gt;0),$D929/$E929,IF(M$10=$F929,$D929-SUM($G929:L929),0))</f>
        <v>13163.943421588703</v>
      </c>
      <c r="N929" s="2"/>
      <c r="O929" s="10">
        <f>I929*PRODUCT($O$17:O$17)</f>
        <v>13282.418912383</v>
      </c>
      <c r="P929" s="10">
        <f>J929*PRODUCT($O$17:P$17)</f>
        <v>13401.960682594447</v>
      </c>
      <c r="Q929" s="10">
        <f>K929*PRODUCT($O$17:Q$17)</f>
        <v>13522.578328737793</v>
      </c>
      <c r="R929" s="10">
        <f>L929*PRODUCT($O$17:R$17)</f>
        <v>13644.281533696432</v>
      </c>
      <c r="S929" s="10">
        <f>M929*PRODUCT($O$17:S$17)</f>
        <v>13767.080067499699</v>
      </c>
      <c r="T929" s="2"/>
      <c r="U929" s="10">
        <f t="shared" si="89"/>
        <v>498090.70921436243</v>
      </c>
      <c r="V929" s="10">
        <f t="shared" si="91"/>
        <v>489171.5649146972</v>
      </c>
      <c r="W929" s="10">
        <f t="shared" si="91"/>
        <v>480051.53067019163</v>
      </c>
      <c r="X929" s="10">
        <f t="shared" si="91"/>
        <v>470727.71291252685</v>
      </c>
      <c r="Y929" s="10">
        <f t="shared" si="91"/>
        <v>461197.18226123985</v>
      </c>
    </row>
    <row r="930" spans="1:25" s="5" customFormat="1" x14ac:dyDescent="0.2">
      <c r="A930" s="2"/>
      <c r="B930" s="30">
        <f>'3) Input geactiveerde inflatie'!B917</f>
        <v>905</v>
      </c>
      <c r="C930" s="30">
        <f>'3) Input geactiveerde inflatie'!D917</f>
        <v>1316773.3822006416</v>
      </c>
      <c r="D930" s="10">
        <f t="shared" si="90"/>
        <v>658386.69110032078</v>
      </c>
      <c r="E930" s="40">
        <f>'3) Input geactiveerde inflatie'!E917</f>
        <v>28.5</v>
      </c>
      <c r="F930" s="52">
        <f>'3) Input geactiveerde inflatie'!F917</f>
        <v>2050</v>
      </c>
      <c r="G930" s="2"/>
      <c r="H930" s="54"/>
      <c r="I930" s="10">
        <f>IF(AND($F930&gt;I$10,$E930&gt;0),$D930/$E930,IF(I$10=$F930,$D930-SUM($G930:G930),0))</f>
        <v>23101.287407028798</v>
      </c>
      <c r="J930" s="10">
        <f>IF(AND($F930&gt;J$10,$E930&gt;0),$D930/$E930,IF(J$10=$F930,$D930-SUM($G930:I930),0))</f>
        <v>23101.287407028798</v>
      </c>
      <c r="K930" s="10">
        <f>IF(AND($F930&gt;K$10,$E930&gt;0),$D930/$E930,IF(K$10=$F930,$D930-SUM($G930:J930),0))</f>
        <v>23101.287407028798</v>
      </c>
      <c r="L930" s="10">
        <f>IF(AND($F930&gt;L$10,$E930&gt;0),$D930/$E930,IF(L$10=$F930,$D930-SUM($G930:K930),0))</f>
        <v>23101.287407028798</v>
      </c>
      <c r="M930" s="10">
        <f>IF(AND($F930&gt;M$10,$E930&gt;0),$D930/$E930,IF(M$10=$F930,$D930-SUM($G930:L930),0))</f>
        <v>23101.287407028798</v>
      </c>
      <c r="N930" s="2"/>
      <c r="O930" s="10">
        <f>I930*PRODUCT($O$17:O$17)</f>
        <v>23309.198993692055</v>
      </c>
      <c r="P930" s="10">
        <f>J930*PRODUCT($O$17:P$17)</f>
        <v>23518.981784635282</v>
      </c>
      <c r="Q930" s="10">
        <f>K930*PRODUCT($O$17:Q$17)</f>
        <v>23730.652620696994</v>
      </c>
      <c r="R930" s="10">
        <f>L930*PRODUCT($O$17:R$17)</f>
        <v>23944.228494283263</v>
      </c>
      <c r="S930" s="10">
        <f>M930*PRODUCT($O$17:S$17)</f>
        <v>24159.726550731812</v>
      </c>
      <c r="T930" s="2"/>
      <c r="U930" s="10">
        <f t="shared" si="89"/>
        <v>641002.97232653154</v>
      </c>
      <c r="V930" s="10">
        <f t="shared" si="91"/>
        <v>623253.01729283505</v>
      </c>
      <c r="W930" s="10">
        <f t="shared" si="91"/>
        <v>605131.64182777342</v>
      </c>
      <c r="X930" s="10">
        <f t="shared" si="91"/>
        <v>586633.59810994007</v>
      </c>
      <c r="Y930" s="10">
        <f t="shared" si="91"/>
        <v>567753.5739421976</v>
      </c>
    </row>
    <row r="931" spans="1:25" s="5" customFormat="1" x14ac:dyDescent="0.2">
      <c r="A931" s="2"/>
      <c r="B931" s="30">
        <f>'3) Input geactiveerde inflatie'!B918</f>
        <v>906</v>
      </c>
      <c r="C931" s="30">
        <f>'3) Input geactiveerde inflatie'!D918</f>
        <v>107422.10045980854</v>
      </c>
      <c r="D931" s="10">
        <f t="shared" si="90"/>
        <v>53711.050229904271</v>
      </c>
      <c r="E931" s="40">
        <f>'3) Input geactiveerde inflatie'!E918</f>
        <v>18.5</v>
      </c>
      <c r="F931" s="52">
        <f>'3) Input geactiveerde inflatie'!F918</f>
        <v>2040</v>
      </c>
      <c r="G931" s="2"/>
      <c r="H931" s="54"/>
      <c r="I931" s="10">
        <f>IF(AND($F931&gt;I$10,$E931&gt;0),$D931/$E931,IF(I$10=$F931,$D931-SUM($G931:G931),0))</f>
        <v>2903.300012427258</v>
      </c>
      <c r="J931" s="10">
        <f>IF(AND($F931&gt;J$10,$E931&gt;0),$D931/$E931,IF(J$10=$F931,$D931-SUM($G931:I931),0))</f>
        <v>2903.300012427258</v>
      </c>
      <c r="K931" s="10">
        <f>IF(AND($F931&gt;K$10,$E931&gt;0),$D931/$E931,IF(K$10=$F931,$D931-SUM($G931:J931),0))</f>
        <v>2903.300012427258</v>
      </c>
      <c r="L931" s="10">
        <f>IF(AND($F931&gt;L$10,$E931&gt;0),$D931/$E931,IF(L$10=$F931,$D931-SUM($G931:K931),0))</f>
        <v>2903.300012427258</v>
      </c>
      <c r="M931" s="10">
        <f>IF(AND($F931&gt;M$10,$E931&gt;0),$D931/$E931,IF(M$10=$F931,$D931-SUM($G931:L931),0))</f>
        <v>2903.300012427258</v>
      </c>
      <c r="N931" s="2"/>
      <c r="O931" s="10">
        <f>I931*PRODUCT($O$17:O$17)</f>
        <v>2929.4297125391031</v>
      </c>
      <c r="P931" s="10">
        <f>J931*PRODUCT($O$17:P$17)</f>
        <v>2955.7945799519548</v>
      </c>
      <c r="Q931" s="10">
        <f>K931*PRODUCT($O$17:Q$17)</f>
        <v>2982.3967311715219</v>
      </c>
      <c r="R931" s="10">
        <f>L931*PRODUCT($O$17:R$17)</f>
        <v>3009.2383017520651</v>
      </c>
      <c r="S931" s="10">
        <f>M931*PRODUCT($O$17:S$17)</f>
        <v>3036.3214464678335</v>
      </c>
      <c r="T931" s="2"/>
      <c r="U931" s="10">
        <f t="shared" si="89"/>
        <v>51265.019969434303</v>
      </c>
      <c r="V931" s="10">
        <f t="shared" si="91"/>
        <v>48770.610569207245</v>
      </c>
      <c r="W931" s="10">
        <f t="shared" si="91"/>
        <v>46227.149333158581</v>
      </c>
      <c r="X931" s="10">
        <f t="shared" si="91"/>
        <v>43633.955375404941</v>
      </c>
      <c r="Y931" s="10">
        <f t="shared" si="91"/>
        <v>40990.339527315751</v>
      </c>
    </row>
    <row r="932" spans="1:25" s="5" customFormat="1" x14ac:dyDescent="0.2">
      <c r="A932" s="2"/>
      <c r="B932" s="30">
        <f>'3) Input geactiveerde inflatie'!B919</f>
        <v>907</v>
      </c>
      <c r="C932" s="30">
        <f>'3) Input geactiveerde inflatie'!D919</f>
        <v>-3.9653651474342474E-12</v>
      </c>
      <c r="D932" s="10">
        <f t="shared" si="90"/>
        <v>-1.9826825737171237E-12</v>
      </c>
      <c r="E932" s="40">
        <f>'3) Input geactiveerde inflatie'!E919</f>
        <v>0</v>
      </c>
      <c r="F932" s="52">
        <f>'3) Input geactiveerde inflatie'!F919</f>
        <v>2015</v>
      </c>
      <c r="G932" s="2"/>
      <c r="H932" s="54"/>
      <c r="I932" s="10">
        <f>IF(AND($F932&gt;I$10,$E932&gt;0),$D932/$E932,IF(I$10=$F932,$D932-SUM($G932:G932),0))</f>
        <v>0</v>
      </c>
      <c r="J932" s="10">
        <f>IF(AND($F932&gt;J$10,$E932&gt;0),$D932/$E932,IF(J$10=$F932,$D932-SUM($G932:I932),0))</f>
        <v>0</v>
      </c>
      <c r="K932" s="10">
        <f>IF(AND($F932&gt;K$10,$E932&gt;0),$D932/$E932,IF(K$10=$F932,$D932-SUM($G932:J932),0))</f>
        <v>0</v>
      </c>
      <c r="L932" s="10">
        <f>IF(AND($F932&gt;L$10,$E932&gt;0),$D932/$E932,IF(L$10=$F932,$D932-SUM($G932:K932),0))</f>
        <v>0</v>
      </c>
      <c r="M932" s="10">
        <f>IF(AND($F932&gt;M$10,$E932&gt;0),$D932/$E932,IF(M$10=$F932,$D932-SUM($G932:L932),0))</f>
        <v>0</v>
      </c>
      <c r="N932" s="2"/>
      <c r="O932" s="10">
        <f>I932*PRODUCT($O$17:O$17)</f>
        <v>0</v>
      </c>
      <c r="P932" s="10">
        <f>J932*PRODUCT($O$17:P$17)</f>
        <v>0</v>
      </c>
      <c r="Q932" s="10">
        <f>K932*PRODUCT($O$17:Q$17)</f>
        <v>0</v>
      </c>
      <c r="R932" s="10">
        <f>L932*PRODUCT($O$17:R$17)</f>
        <v>0</v>
      </c>
      <c r="S932" s="10">
        <f>M932*PRODUCT($O$17:S$17)</f>
        <v>0</v>
      </c>
      <c r="T932" s="2"/>
      <c r="U932" s="10">
        <f t="shared" si="89"/>
        <v>-2.0005267168805776E-12</v>
      </c>
      <c r="V932" s="10">
        <f t="shared" si="91"/>
        <v>-2.0185314573325025E-12</v>
      </c>
      <c r="W932" s="10">
        <f t="shared" si="91"/>
        <v>-2.0366982404484948E-12</v>
      </c>
      <c r="X932" s="10">
        <f t="shared" si="91"/>
        <v>-2.0550285246125308E-12</v>
      </c>
      <c r="Y932" s="10">
        <f t="shared" si="91"/>
        <v>-2.0735237813340434E-12</v>
      </c>
    </row>
    <row r="933" spans="1:25" s="5" customFormat="1" x14ac:dyDescent="0.2">
      <c r="A933" s="2"/>
      <c r="B933" s="30">
        <f>'3) Input geactiveerde inflatie'!B920</f>
        <v>908</v>
      </c>
      <c r="C933" s="30">
        <f>'3) Input geactiveerde inflatie'!D920</f>
        <v>1188036.7533005988</v>
      </c>
      <c r="D933" s="10">
        <f t="shared" si="90"/>
        <v>594018.37665029941</v>
      </c>
      <c r="E933" s="40">
        <f>'3) Input geactiveerde inflatie'!E920</f>
        <v>39.5</v>
      </c>
      <c r="F933" s="52">
        <f>'3) Input geactiveerde inflatie'!F920</f>
        <v>2061</v>
      </c>
      <c r="G933" s="2"/>
      <c r="H933" s="54"/>
      <c r="I933" s="10">
        <f>IF(AND($F933&gt;I$10,$E933&gt;0),$D933/$E933,IF(I$10=$F933,$D933-SUM($G933:G933),0))</f>
        <v>15038.439915197454</v>
      </c>
      <c r="J933" s="10">
        <f>IF(AND($F933&gt;J$10,$E933&gt;0),$D933/$E933,IF(J$10=$F933,$D933-SUM($G933:I933),0))</f>
        <v>15038.439915197454</v>
      </c>
      <c r="K933" s="10">
        <f>IF(AND($F933&gt;K$10,$E933&gt;0),$D933/$E933,IF(K$10=$F933,$D933-SUM($G933:J933),0))</f>
        <v>15038.439915197454</v>
      </c>
      <c r="L933" s="10">
        <f>IF(AND($F933&gt;L$10,$E933&gt;0),$D933/$E933,IF(L$10=$F933,$D933-SUM($G933:K933),0))</f>
        <v>15038.439915197454</v>
      </c>
      <c r="M933" s="10">
        <f>IF(AND($F933&gt;M$10,$E933&gt;0),$D933/$E933,IF(M$10=$F933,$D933-SUM($G933:L933),0))</f>
        <v>15038.439915197454</v>
      </c>
      <c r="N933" s="2"/>
      <c r="O933" s="10">
        <f>I933*PRODUCT($O$17:O$17)</f>
        <v>15173.78587443423</v>
      </c>
      <c r="P933" s="10">
        <f>J933*PRODUCT($O$17:P$17)</f>
        <v>15310.349947304136</v>
      </c>
      <c r="Q933" s="10">
        <f>K933*PRODUCT($O$17:Q$17)</f>
        <v>15448.14309682987</v>
      </c>
      <c r="R933" s="10">
        <f>L933*PRODUCT($O$17:R$17)</f>
        <v>15587.176384701337</v>
      </c>
      <c r="S933" s="10">
        <f>M933*PRODUCT($O$17:S$17)</f>
        <v>15727.460972163648</v>
      </c>
      <c r="T933" s="2"/>
      <c r="U933" s="10">
        <f t="shared" si="89"/>
        <v>584190.75616571773</v>
      </c>
      <c r="V933" s="10">
        <f t="shared" si="91"/>
        <v>574138.12302390498</v>
      </c>
      <c r="W933" s="10">
        <f t="shared" si="91"/>
        <v>563857.22303429013</v>
      </c>
      <c r="X933" s="10">
        <f t="shared" si="91"/>
        <v>553344.76165689726</v>
      </c>
      <c r="Y933" s="10">
        <f t="shared" si="91"/>
        <v>542597.40353964572</v>
      </c>
    </row>
    <row r="934" spans="1:25" s="5" customFormat="1" x14ac:dyDescent="0.2">
      <c r="A934" s="2"/>
      <c r="B934" s="30">
        <f>'3) Input geactiveerde inflatie'!B921</f>
        <v>909</v>
      </c>
      <c r="C934" s="30">
        <f>'3) Input geactiveerde inflatie'!D921</f>
        <v>418305.93531463016</v>
      </c>
      <c r="D934" s="10">
        <f t="shared" si="90"/>
        <v>209152.96765731508</v>
      </c>
      <c r="E934" s="40">
        <f>'3) Input geactiveerde inflatie'!E921</f>
        <v>29.5</v>
      </c>
      <c r="F934" s="52">
        <f>'3) Input geactiveerde inflatie'!F921</f>
        <v>2051</v>
      </c>
      <c r="G934" s="2"/>
      <c r="H934" s="54"/>
      <c r="I934" s="10">
        <f>IF(AND($F934&gt;I$10,$E934&gt;0),$D934/$E934,IF(I$10=$F934,$D934-SUM($G934:G934),0))</f>
        <v>7089.9311070276299</v>
      </c>
      <c r="J934" s="10">
        <f>IF(AND($F934&gt;J$10,$E934&gt;0),$D934/$E934,IF(J$10=$F934,$D934-SUM($G934:I934),0))</f>
        <v>7089.9311070276299</v>
      </c>
      <c r="K934" s="10">
        <f>IF(AND($F934&gt;K$10,$E934&gt;0),$D934/$E934,IF(K$10=$F934,$D934-SUM($G934:J934),0))</f>
        <v>7089.9311070276299</v>
      </c>
      <c r="L934" s="10">
        <f>IF(AND($F934&gt;L$10,$E934&gt;0),$D934/$E934,IF(L$10=$F934,$D934-SUM($G934:K934),0))</f>
        <v>7089.9311070276299</v>
      </c>
      <c r="M934" s="10">
        <f>IF(AND($F934&gt;M$10,$E934&gt;0),$D934/$E934,IF(M$10=$F934,$D934-SUM($G934:L934),0))</f>
        <v>7089.9311070276299</v>
      </c>
      <c r="N934" s="2"/>
      <c r="O934" s="10">
        <f>I934*PRODUCT($O$17:O$17)</f>
        <v>7153.7404869908778</v>
      </c>
      <c r="P934" s="10">
        <f>J934*PRODUCT($O$17:P$17)</f>
        <v>7218.124151373795</v>
      </c>
      <c r="Q934" s="10">
        <f>K934*PRODUCT($O$17:Q$17)</f>
        <v>7283.087268736158</v>
      </c>
      <c r="R934" s="10">
        <f>L934*PRODUCT($O$17:R$17)</f>
        <v>7348.6350541547818</v>
      </c>
      <c r="S934" s="10">
        <f>M934*PRODUCT($O$17:S$17)</f>
        <v>7414.7727696421744</v>
      </c>
      <c r="T934" s="2"/>
      <c r="U934" s="10">
        <f t="shared" si="89"/>
        <v>203881.60387924002</v>
      </c>
      <c r="V934" s="10">
        <f t="shared" si="91"/>
        <v>198498.41416277934</v>
      </c>
      <c r="W934" s="10">
        <f t="shared" si="91"/>
        <v>193001.81262150817</v>
      </c>
      <c r="X934" s="10">
        <f t="shared" si="91"/>
        <v>187390.19388094693</v>
      </c>
      <c r="Y934" s="10">
        <f t="shared" si="91"/>
        <v>181661.93285623327</v>
      </c>
    </row>
    <row r="935" spans="1:25" s="5" customFormat="1" x14ac:dyDescent="0.2">
      <c r="A935" s="2"/>
      <c r="B935" s="30">
        <f>'3) Input geactiveerde inflatie'!B922</f>
        <v>910</v>
      </c>
      <c r="C935" s="30">
        <f>'3) Input geactiveerde inflatie'!D922</f>
        <v>6473.0907975536902</v>
      </c>
      <c r="D935" s="10">
        <f t="shared" si="90"/>
        <v>3236.5453987768451</v>
      </c>
      <c r="E935" s="40">
        <f>'3) Input geactiveerde inflatie'!E922</f>
        <v>19.5</v>
      </c>
      <c r="F935" s="52">
        <f>'3) Input geactiveerde inflatie'!F922</f>
        <v>2041</v>
      </c>
      <c r="G935" s="2"/>
      <c r="H935" s="54"/>
      <c r="I935" s="10">
        <f>IF(AND($F935&gt;I$10,$E935&gt;0),$D935/$E935,IF(I$10=$F935,$D935-SUM($G935:G935),0))</f>
        <v>165.9766871167613</v>
      </c>
      <c r="J935" s="10">
        <f>IF(AND($F935&gt;J$10,$E935&gt;0),$D935/$E935,IF(J$10=$F935,$D935-SUM($G935:I935),0))</f>
        <v>165.9766871167613</v>
      </c>
      <c r="K935" s="10">
        <f>IF(AND($F935&gt;K$10,$E935&gt;0),$D935/$E935,IF(K$10=$F935,$D935-SUM($G935:J935),0))</f>
        <v>165.9766871167613</v>
      </c>
      <c r="L935" s="10">
        <f>IF(AND($F935&gt;L$10,$E935&gt;0),$D935/$E935,IF(L$10=$F935,$D935-SUM($G935:K935),0))</f>
        <v>165.9766871167613</v>
      </c>
      <c r="M935" s="10">
        <f>IF(AND($F935&gt;M$10,$E935&gt;0),$D935/$E935,IF(M$10=$F935,$D935-SUM($G935:L935),0))</f>
        <v>165.9766871167613</v>
      </c>
      <c r="N935" s="2"/>
      <c r="O935" s="10">
        <f>I935*PRODUCT($O$17:O$17)</f>
        <v>167.47047730081212</v>
      </c>
      <c r="P935" s="10">
        <f>J935*PRODUCT($O$17:P$17)</f>
        <v>168.97771159651941</v>
      </c>
      <c r="Q935" s="10">
        <f>K935*PRODUCT($O$17:Q$17)</f>
        <v>170.49851100088807</v>
      </c>
      <c r="R935" s="10">
        <f>L935*PRODUCT($O$17:R$17)</f>
        <v>172.03299759989605</v>
      </c>
      <c r="S935" s="10">
        <f>M935*PRODUCT($O$17:S$17)</f>
        <v>173.58129457829509</v>
      </c>
      <c r="T935" s="2"/>
      <c r="U935" s="10">
        <f t="shared" si="89"/>
        <v>3098.2038300650242</v>
      </c>
      <c r="V935" s="10">
        <f t="shared" si="91"/>
        <v>2957.1099529390899</v>
      </c>
      <c r="W935" s="10">
        <f t="shared" si="91"/>
        <v>2813.2254315146533</v>
      </c>
      <c r="X935" s="10">
        <f t="shared" si="91"/>
        <v>2666.5114627983889</v>
      </c>
      <c r="Y935" s="10">
        <f t="shared" si="91"/>
        <v>2516.9287713852791</v>
      </c>
    </row>
    <row r="936" spans="1:25" s="5" customFormat="1" x14ac:dyDescent="0.2">
      <c r="A936" s="2"/>
      <c r="B936" s="30">
        <f>'3) Input geactiveerde inflatie'!B923</f>
        <v>911</v>
      </c>
      <c r="C936" s="30">
        <f>'3) Input geactiveerde inflatie'!D923</f>
        <v>-3.823884665792267E-10</v>
      </c>
      <c r="D936" s="10">
        <f t="shared" si="90"/>
        <v>-1.9119423328961335E-10</v>
      </c>
      <c r="E936" s="40">
        <f>'3) Input geactiveerde inflatie'!E923</f>
        <v>0</v>
      </c>
      <c r="F936" s="52">
        <f>'3) Input geactiveerde inflatie'!F923</f>
        <v>2016</v>
      </c>
      <c r="G936" s="2"/>
      <c r="H936" s="54"/>
      <c r="I936" s="10">
        <f>IF(AND($F936&gt;I$10,$E936&gt;0),$D936/$E936,IF(I$10=$F936,$D936-SUM($G936:G936),0))</f>
        <v>0</v>
      </c>
      <c r="J936" s="10">
        <f>IF(AND($F936&gt;J$10,$E936&gt;0),$D936/$E936,IF(J$10=$F936,$D936-SUM($G936:I936),0))</f>
        <v>0</v>
      </c>
      <c r="K936" s="10">
        <f>IF(AND($F936&gt;K$10,$E936&gt;0),$D936/$E936,IF(K$10=$F936,$D936-SUM($G936:J936),0))</f>
        <v>0</v>
      </c>
      <c r="L936" s="10">
        <f>IF(AND($F936&gt;L$10,$E936&gt;0),$D936/$E936,IF(L$10=$F936,$D936-SUM($G936:K936),0))</f>
        <v>0</v>
      </c>
      <c r="M936" s="10">
        <f>IF(AND($F936&gt;M$10,$E936&gt;0),$D936/$E936,IF(M$10=$F936,$D936-SUM($G936:L936),0))</f>
        <v>0</v>
      </c>
      <c r="N936" s="2"/>
      <c r="O936" s="10">
        <f>I936*PRODUCT($O$17:O$17)</f>
        <v>0</v>
      </c>
      <c r="P936" s="10">
        <f>J936*PRODUCT($O$17:P$17)</f>
        <v>0</v>
      </c>
      <c r="Q936" s="10">
        <f>K936*PRODUCT($O$17:Q$17)</f>
        <v>0</v>
      </c>
      <c r="R936" s="10">
        <f>L936*PRODUCT($O$17:R$17)</f>
        <v>0</v>
      </c>
      <c r="S936" s="10">
        <f>M936*PRODUCT($O$17:S$17)</f>
        <v>0</v>
      </c>
      <c r="T936" s="2"/>
      <c r="U936" s="10">
        <f t="shared" si="89"/>
        <v>-1.9291498138921984E-10</v>
      </c>
      <c r="V936" s="10">
        <f t="shared" si="91"/>
        <v>-1.9465121622172279E-10</v>
      </c>
      <c r="W936" s="10">
        <f t="shared" si="91"/>
        <v>-1.9640307716771826E-10</v>
      </c>
      <c r="X936" s="10">
        <f t="shared" si="91"/>
        <v>-1.981707048622277E-10</v>
      </c>
      <c r="Y936" s="10">
        <f t="shared" si="91"/>
        <v>-1.9995424120598773E-10</v>
      </c>
    </row>
    <row r="937" spans="1:25" s="5" customFormat="1" x14ac:dyDescent="0.2">
      <c r="A937" s="2"/>
      <c r="B937" s="30">
        <f>'3) Input geactiveerde inflatie'!B924</f>
        <v>912</v>
      </c>
      <c r="C937" s="30">
        <f>'3) Input geactiveerde inflatie'!D924</f>
        <v>624409.20259032538</v>
      </c>
      <c r="D937" s="10">
        <f t="shared" si="90"/>
        <v>312204.60129516269</v>
      </c>
      <c r="E937" s="40">
        <f>'3) Input geactiveerde inflatie'!E924</f>
        <v>40.5</v>
      </c>
      <c r="F937" s="52">
        <f>'3) Input geactiveerde inflatie'!F924</f>
        <v>2062</v>
      </c>
      <c r="G937" s="2"/>
      <c r="H937" s="54"/>
      <c r="I937" s="10">
        <f>IF(AND($F937&gt;I$10,$E937&gt;0),$D937/$E937,IF(I$10=$F937,$D937-SUM($G937:G937),0))</f>
        <v>7708.7555875348817</v>
      </c>
      <c r="J937" s="10">
        <f>IF(AND($F937&gt;J$10,$E937&gt;0),$D937/$E937,IF(J$10=$F937,$D937-SUM($G937:I937),0))</f>
        <v>7708.7555875348817</v>
      </c>
      <c r="K937" s="10">
        <f>IF(AND($F937&gt;K$10,$E937&gt;0),$D937/$E937,IF(K$10=$F937,$D937-SUM($G937:J937),0))</f>
        <v>7708.7555875348817</v>
      </c>
      <c r="L937" s="10">
        <f>IF(AND($F937&gt;L$10,$E937&gt;0),$D937/$E937,IF(L$10=$F937,$D937-SUM($G937:K937),0))</f>
        <v>7708.7555875348817</v>
      </c>
      <c r="M937" s="10">
        <f>IF(AND($F937&gt;M$10,$E937&gt;0),$D937/$E937,IF(M$10=$F937,$D937-SUM($G937:L937),0))</f>
        <v>7708.7555875348817</v>
      </c>
      <c r="N937" s="2"/>
      <c r="O937" s="10">
        <f>I937*PRODUCT($O$17:O$17)</f>
        <v>7778.1343878226944</v>
      </c>
      <c r="P937" s="10">
        <f>J937*PRODUCT($O$17:P$17)</f>
        <v>7848.137597313098</v>
      </c>
      <c r="Q937" s="10">
        <f>K937*PRODUCT($O$17:Q$17)</f>
        <v>7918.7708356889143</v>
      </c>
      <c r="R937" s="10">
        <f>L937*PRODUCT($O$17:R$17)</f>
        <v>7990.0397732101137</v>
      </c>
      <c r="S937" s="10">
        <f>M937*PRODUCT($O$17:S$17)</f>
        <v>8061.9501311690046</v>
      </c>
      <c r="T937" s="2"/>
      <c r="U937" s="10">
        <f t="shared" si="89"/>
        <v>307236.30831899639</v>
      </c>
      <c r="V937" s="10">
        <f t="shared" si="91"/>
        <v>302153.29749655421</v>
      </c>
      <c r="W937" s="10">
        <f t="shared" si="91"/>
        <v>296953.90633833426</v>
      </c>
      <c r="X937" s="10">
        <f t="shared" si="91"/>
        <v>291636.45172216912</v>
      </c>
      <c r="Y937" s="10">
        <f t="shared" si="91"/>
        <v>286199.22965649964</v>
      </c>
    </row>
    <row r="938" spans="1:25" s="5" customFormat="1" x14ac:dyDescent="0.2">
      <c r="A938" s="2"/>
      <c r="B938" s="30">
        <f>'3) Input geactiveerde inflatie'!B925</f>
        <v>913</v>
      </c>
      <c r="C938" s="30">
        <f>'3) Input geactiveerde inflatie'!D925</f>
        <v>249240.82385090739</v>
      </c>
      <c r="D938" s="10">
        <f t="shared" si="90"/>
        <v>124620.41192545369</v>
      </c>
      <c r="E938" s="40">
        <f>'3) Input geactiveerde inflatie'!E925</f>
        <v>30.5</v>
      </c>
      <c r="F938" s="52">
        <f>'3) Input geactiveerde inflatie'!F925</f>
        <v>2052</v>
      </c>
      <c r="G938" s="2"/>
      <c r="H938" s="54"/>
      <c r="I938" s="10">
        <f>IF(AND($F938&gt;I$10,$E938&gt;0),$D938/$E938,IF(I$10=$F938,$D938-SUM($G938:G938),0))</f>
        <v>4085.9151450968425</v>
      </c>
      <c r="J938" s="10">
        <f>IF(AND($F938&gt;J$10,$E938&gt;0),$D938/$E938,IF(J$10=$F938,$D938-SUM($G938:I938),0))</f>
        <v>4085.9151450968425</v>
      </c>
      <c r="K938" s="10">
        <f>IF(AND($F938&gt;K$10,$E938&gt;0),$D938/$E938,IF(K$10=$F938,$D938-SUM($G938:J938),0))</f>
        <v>4085.9151450968425</v>
      </c>
      <c r="L938" s="10">
        <f>IF(AND($F938&gt;L$10,$E938&gt;0),$D938/$E938,IF(L$10=$F938,$D938-SUM($G938:K938),0))</f>
        <v>4085.9151450968425</v>
      </c>
      <c r="M938" s="10">
        <f>IF(AND($F938&gt;M$10,$E938&gt;0),$D938/$E938,IF(M$10=$F938,$D938-SUM($G938:L938),0))</f>
        <v>4085.9151450968425</v>
      </c>
      <c r="N938" s="2"/>
      <c r="O938" s="10">
        <f>I938*PRODUCT($O$17:O$17)</f>
        <v>4122.6883814027133</v>
      </c>
      <c r="P938" s="10">
        <f>J938*PRODUCT($O$17:P$17)</f>
        <v>4159.792576835338</v>
      </c>
      <c r="Q938" s="10">
        <f>K938*PRODUCT($O$17:Q$17)</f>
        <v>4197.2307100268554</v>
      </c>
      <c r="R938" s="10">
        <f>L938*PRODUCT($O$17:R$17)</f>
        <v>4235.0057864170958</v>
      </c>
      <c r="S938" s="10">
        <f>M938*PRODUCT($O$17:S$17)</f>
        <v>4273.1208384948495</v>
      </c>
      <c r="T938" s="2"/>
      <c r="U938" s="10">
        <f t="shared" si="89"/>
        <v>121619.30725138006</v>
      </c>
      <c r="V938" s="10">
        <f t="shared" si="91"/>
        <v>118554.08843980712</v>
      </c>
      <c r="W938" s="10">
        <f t="shared" si="91"/>
        <v>115423.84452573852</v>
      </c>
      <c r="X938" s="10">
        <f t="shared" si="91"/>
        <v>112227.65334005306</v>
      </c>
      <c r="Y938" s="10">
        <f t="shared" si="91"/>
        <v>108964.58138161867</v>
      </c>
    </row>
    <row r="939" spans="1:25" s="5" customFormat="1" x14ac:dyDescent="0.2">
      <c r="A939" s="2"/>
      <c r="B939" s="30">
        <f>'3) Input geactiveerde inflatie'!B926</f>
        <v>914</v>
      </c>
      <c r="C939" s="30">
        <f>'3) Input geactiveerde inflatie'!D926</f>
        <v>3695.4745138070939</v>
      </c>
      <c r="D939" s="10">
        <f t="shared" si="90"/>
        <v>1847.7372569035469</v>
      </c>
      <c r="E939" s="40">
        <f>'3) Input geactiveerde inflatie'!E926</f>
        <v>20.5</v>
      </c>
      <c r="F939" s="52">
        <f>'3) Input geactiveerde inflatie'!F926</f>
        <v>2042</v>
      </c>
      <c r="G939" s="2"/>
      <c r="H939" s="54"/>
      <c r="I939" s="10">
        <f>IF(AND($F939&gt;I$10,$E939&gt;0),$D939/$E939,IF(I$10=$F939,$D939-SUM($G939:G939),0))</f>
        <v>90.133524727002296</v>
      </c>
      <c r="J939" s="10">
        <f>IF(AND($F939&gt;J$10,$E939&gt;0),$D939/$E939,IF(J$10=$F939,$D939-SUM($G939:I939),0))</f>
        <v>90.133524727002296</v>
      </c>
      <c r="K939" s="10">
        <f>IF(AND($F939&gt;K$10,$E939&gt;0),$D939/$E939,IF(K$10=$F939,$D939-SUM($G939:J939),0))</f>
        <v>90.133524727002296</v>
      </c>
      <c r="L939" s="10">
        <f>IF(AND($F939&gt;L$10,$E939&gt;0),$D939/$E939,IF(L$10=$F939,$D939-SUM($G939:K939),0))</f>
        <v>90.133524727002296</v>
      </c>
      <c r="M939" s="10">
        <f>IF(AND($F939&gt;M$10,$E939&gt;0),$D939/$E939,IF(M$10=$F939,$D939-SUM($G939:L939),0))</f>
        <v>90.133524727002296</v>
      </c>
      <c r="N939" s="2"/>
      <c r="O939" s="10">
        <f>I939*PRODUCT($O$17:O$17)</f>
        <v>90.944726449545314</v>
      </c>
      <c r="P939" s="10">
        <f>J939*PRODUCT($O$17:P$17)</f>
        <v>91.763228987591205</v>
      </c>
      <c r="Q939" s="10">
        <f>K939*PRODUCT($O$17:Q$17)</f>
        <v>92.589098048479514</v>
      </c>
      <c r="R939" s="10">
        <f>L939*PRODUCT($O$17:R$17)</f>
        <v>93.422399930915816</v>
      </c>
      <c r="S939" s="10">
        <f>M939*PRODUCT($O$17:S$17)</f>
        <v>94.263201530294054</v>
      </c>
      <c r="T939" s="2"/>
      <c r="U939" s="10">
        <f t="shared" si="89"/>
        <v>1773.4221657661335</v>
      </c>
      <c r="V939" s="10">
        <f t="shared" ref="V939:Y954" si="92">U939*P$17-P939</f>
        <v>1697.6197362704372</v>
      </c>
      <c r="W939" s="10">
        <f t="shared" si="92"/>
        <v>1620.3092158483914</v>
      </c>
      <c r="X939" s="10">
        <f t="shared" si="92"/>
        <v>1541.4695988601109</v>
      </c>
      <c r="Y939" s="10">
        <f t="shared" si="92"/>
        <v>1461.0796237195577</v>
      </c>
    </row>
    <row r="940" spans="1:25" s="5" customFormat="1" x14ac:dyDescent="0.2">
      <c r="A940" s="2"/>
      <c r="B940" s="30">
        <f>'3) Input geactiveerde inflatie'!B927</f>
        <v>915</v>
      </c>
      <c r="C940" s="30">
        <f>'3) Input geactiveerde inflatie'!D927</f>
        <v>3.9260419116471895E-11</v>
      </c>
      <c r="D940" s="10">
        <f t="shared" si="90"/>
        <v>1.9630209558235947E-11</v>
      </c>
      <c r="E940" s="40">
        <f>'3) Input geactiveerde inflatie'!E927</f>
        <v>0</v>
      </c>
      <c r="F940" s="52">
        <f>'3) Input geactiveerde inflatie'!F927</f>
        <v>2017</v>
      </c>
      <c r="G940" s="2"/>
      <c r="H940" s="54"/>
      <c r="I940" s="10">
        <f>IF(AND($F940&gt;I$10,$E940&gt;0),$D940/$E940,IF(I$10=$F940,$D940-SUM($G940:G940),0))</f>
        <v>0</v>
      </c>
      <c r="J940" s="10">
        <f>IF(AND($F940&gt;J$10,$E940&gt;0),$D940/$E940,IF(J$10=$F940,$D940-SUM($G940:I940),0))</f>
        <v>0</v>
      </c>
      <c r="K940" s="10">
        <f>IF(AND($F940&gt;K$10,$E940&gt;0),$D940/$E940,IF(K$10=$F940,$D940-SUM($G940:J940),0))</f>
        <v>0</v>
      </c>
      <c r="L940" s="10">
        <f>IF(AND($F940&gt;L$10,$E940&gt;0),$D940/$E940,IF(L$10=$F940,$D940-SUM($G940:K940),0))</f>
        <v>0</v>
      </c>
      <c r="M940" s="10">
        <f>IF(AND($F940&gt;M$10,$E940&gt;0),$D940/$E940,IF(M$10=$F940,$D940-SUM($G940:L940),0))</f>
        <v>0</v>
      </c>
      <c r="N940" s="2"/>
      <c r="O940" s="10">
        <f>I940*PRODUCT($O$17:O$17)</f>
        <v>0</v>
      </c>
      <c r="P940" s="10">
        <f>J940*PRODUCT($O$17:P$17)</f>
        <v>0</v>
      </c>
      <c r="Q940" s="10">
        <f>K940*PRODUCT($O$17:Q$17)</f>
        <v>0</v>
      </c>
      <c r="R940" s="10">
        <f>L940*PRODUCT($O$17:R$17)</f>
        <v>0</v>
      </c>
      <c r="S940" s="10">
        <f>M940*PRODUCT($O$17:S$17)</f>
        <v>0</v>
      </c>
      <c r="T940" s="2"/>
      <c r="U940" s="10">
        <f t="shared" si="89"/>
        <v>1.9806881444260069E-11</v>
      </c>
      <c r="V940" s="10">
        <f t="shared" si="92"/>
        <v>1.9985143377258409E-11</v>
      </c>
      <c r="W940" s="10">
        <f t="shared" si="92"/>
        <v>2.0165009667653734E-11</v>
      </c>
      <c r="X940" s="10">
        <f t="shared" si="92"/>
        <v>2.0346494754662614E-11</v>
      </c>
      <c r="Y940" s="10">
        <f t="shared" si="92"/>
        <v>2.0529613207454576E-11</v>
      </c>
    </row>
    <row r="941" spans="1:25" s="5" customFormat="1" x14ac:dyDescent="0.2">
      <c r="A941" s="2"/>
      <c r="B941" s="30">
        <f>'3) Input geactiveerde inflatie'!B928</f>
        <v>916</v>
      </c>
      <c r="C941" s="30">
        <f>'3) Input geactiveerde inflatie'!D928</f>
        <v>382486.86894078273</v>
      </c>
      <c r="D941" s="10">
        <f t="shared" si="90"/>
        <v>191243.43447039137</v>
      </c>
      <c r="E941" s="40">
        <f>'3) Input geactiveerde inflatie'!E928</f>
        <v>41.5</v>
      </c>
      <c r="F941" s="52">
        <f>'3) Input geactiveerde inflatie'!F928</f>
        <v>2063</v>
      </c>
      <c r="G941" s="2"/>
      <c r="H941" s="54"/>
      <c r="I941" s="10">
        <f>IF(AND($F941&gt;I$10,$E941&gt;0),$D941/$E941,IF(I$10=$F941,$D941-SUM($G941:G941),0))</f>
        <v>4608.2755294070212</v>
      </c>
      <c r="J941" s="10">
        <f>IF(AND($F941&gt;J$10,$E941&gt;0),$D941/$E941,IF(J$10=$F941,$D941-SUM($G941:I941),0))</f>
        <v>4608.2755294070212</v>
      </c>
      <c r="K941" s="10">
        <f>IF(AND($F941&gt;K$10,$E941&gt;0),$D941/$E941,IF(K$10=$F941,$D941-SUM($G941:J941),0))</f>
        <v>4608.2755294070212</v>
      </c>
      <c r="L941" s="10">
        <f>IF(AND($F941&gt;L$10,$E941&gt;0),$D941/$E941,IF(L$10=$F941,$D941-SUM($G941:K941),0))</f>
        <v>4608.2755294070212</v>
      </c>
      <c r="M941" s="10">
        <f>IF(AND($F941&gt;M$10,$E941&gt;0),$D941/$E941,IF(M$10=$F941,$D941-SUM($G941:L941),0))</f>
        <v>4608.2755294070212</v>
      </c>
      <c r="N941" s="2"/>
      <c r="O941" s="10">
        <f>I941*PRODUCT($O$17:O$17)</f>
        <v>4649.7500091716838</v>
      </c>
      <c r="P941" s="10">
        <f>J941*PRODUCT($O$17:P$17)</f>
        <v>4691.5977592542285</v>
      </c>
      <c r="Q941" s="10">
        <f>K941*PRODUCT($O$17:Q$17)</f>
        <v>4733.822139087516</v>
      </c>
      <c r="R941" s="10">
        <f>L941*PRODUCT($O$17:R$17)</f>
        <v>4776.4265383393031</v>
      </c>
      <c r="S941" s="10">
        <f>M941*PRODUCT($O$17:S$17)</f>
        <v>4819.4143771843565</v>
      </c>
      <c r="T941" s="2"/>
      <c r="U941" s="10">
        <f t="shared" si="89"/>
        <v>188314.87537145318</v>
      </c>
      <c r="V941" s="10">
        <f t="shared" si="92"/>
        <v>185318.11149054201</v>
      </c>
      <c r="W941" s="10">
        <f t="shared" si="92"/>
        <v>182252.15235486935</v>
      </c>
      <c r="X941" s="10">
        <f t="shared" si="92"/>
        <v>179115.99518772386</v>
      </c>
      <c r="Y941" s="10">
        <f t="shared" si="92"/>
        <v>175908.62476722902</v>
      </c>
    </row>
    <row r="942" spans="1:25" s="5" customFormat="1" x14ac:dyDescent="0.2">
      <c r="A942" s="2"/>
      <c r="B942" s="30">
        <f>'3) Input geactiveerde inflatie'!B929</f>
        <v>917</v>
      </c>
      <c r="C942" s="30">
        <f>'3) Input geactiveerde inflatie'!D929</f>
        <v>223981.01876961184</v>
      </c>
      <c r="D942" s="10">
        <f t="shared" si="90"/>
        <v>111990.50938480592</v>
      </c>
      <c r="E942" s="40">
        <f>'3) Input geactiveerde inflatie'!E929</f>
        <v>31.5</v>
      </c>
      <c r="F942" s="52">
        <f>'3) Input geactiveerde inflatie'!F929</f>
        <v>2053</v>
      </c>
      <c r="G942" s="2"/>
      <c r="H942" s="54"/>
      <c r="I942" s="10">
        <f>IF(AND($F942&gt;I$10,$E942&gt;0),$D942/$E942,IF(I$10=$F942,$D942-SUM($G942:G942),0))</f>
        <v>3555.2542661843149</v>
      </c>
      <c r="J942" s="10">
        <f>IF(AND($F942&gt;J$10,$E942&gt;0),$D942/$E942,IF(J$10=$F942,$D942-SUM($G942:I942),0))</f>
        <v>3555.2542661843149</v>
      </c>
      <c r="K942" s="10">
        <f>IF(AND($F942&gt;K$10,$E942&gt;0),$D942/$E942,IF(K$10=$F942,$D942-SUM($G942:J942),0))</f>
        <v>3555.2542661843149</v>
      </c>
      <c r="L942" s="10">
        <f>IF(AND($F942&gt;L$10,$E942&gt;0),$D942/$E942,IF(L$10=$F942,$D942-SUM($G942:K942),0))</f>
        <v>3555.2542661843149</v>
      </c>
      <c r="M942" s="10">
        <f>IF(AND($F942&gt;M$10,$E942&gt;0),$D942/$E942,IF(M$10=$F942,$D942-SUM($G942:L942),0))</f>
        <v>3555.2542661843149</v>
      </c>
      <c r="N942" s="2"/>
      <c r="O942" s="10">
        <f>I942*PRODUCT($O$17:O$17)</f>
        <v>3587.2515545799733</v>
      </c>
      <c r="P942" s="10">
        <f>J942*PRODUCT($O$17:P$17)</f>
        <v>3619.5368185711927</v>
      </c>
      <c r="Q942" s="10">
        <f>K942*PRODUCT($O$17:Q$17)</f>
        <v>3652.1126499383327</v>
      </c>
      <c r="R942" s="10">
        <f>L942*PRODUCT($O$17:R$17)</f>
        <v>3684.9816637877775</v>
      </c>
      <c r="S942" s="10">
        <f>M942*PRODUCT($O$17:S$17)</f>
        <v>3718.146498761867</v>
      </c>
      <c r="T942" s="2"/>
      <c r="U942" s="10">
        <f t="shared" si="89"/>
        <v>109411.17241468919</v>
      </c>
      <c r="V942" s="10">
        <f t="shared" si="92"/>
        <v>106776.33614785019</v>
      </c>
      <c r="W942" s="10">
        <f t="shared" si="92"/>
        <v>104085.21052324249</v>
      </c>
      <c r="X942" s="10">
        <f t="shared" si="92"/>
        <v>101336.99575416389</v>
      </c>
      <c r="Y942" s="10">
        <f t="shared" si="92"/>
        <v>98530.882217189486</v>
      </c>
    </row>
    <row r="943" spans="1:25" s="5" customFormat="1" x14ac:dyDescent="0.2">
      <c r="A943" s="2"/>
      <c r="B943" s="30">
        <f>'3) Input geactiveerde inflatie'!B930</f>
        <v>918</v>
      </c>
      <c r="C943" s="30">
        <f>'3) Input geactiveerde inflatie'!D930</f>
        <v>13807.812108090307</v>
      </c>
      <c r="D943" s="10">
        <f t="shared" si="90"/>
        <v>6903.9060540451537</v>
      </c>
      <c r="E943" s="40">
        <f>'3) Input geactiveerde inflatie'!E930</f>
        <v>21.5</v>
      </c>
      <c r="F943" s="52">
        <f>'3) Input geactiveerde inflatie'!F930</f>
        <v>2043</v>
      </c>
      <c r="G943" s="2"/>
      <c r="H943" s="54"/>
      <c r="I943" s="10">
        <f>IF(AND($F943&gt;I$10,$E943&gt;0),$D943/$E943,IF(I$10=$F943,$D943-SUM($G943:G943),0))</f>
        <v>321.11190949047227</v>
      </c>
      <c r="J943" s="10">
        <f>IF(AND($F943&gt;J$10,$E943&gt;0),$D943/$E943,IF(J$10=$F943,$D943-SUM($G943:I943),0))</f>
        <v>321.11190949047227</v>
      </c>
      <c r="K943" s="10">
        <f>IF(AND($F943&gt;K$10,$E943&gt;0),$D943/$E943,IF(K$10=$F943,$D943-SUM($G943:J943),0))</f>
        <v>321.11190949047227</v>
      </c>
      <c r="L943" s="10">
        <f>IF(AND($F943&gt;L$10,$E943&gt;0),$D943/$E943,IF(L$10=$F943,$D943-SUM($G943:K943),0))</f>
        <v>321.11190949047227</v>
      </c>
      <c r="M943" s="10">
        <f>IF(AND($F943&gt;M$10,$E943&gt;0),$D943/$E943,IF(M$10=$F943,$D943-SUM($G943:L943),0))</f>
        <v>321.11190949047227</v>
      </c>
      <c r="N943" s="2"/>
      <c r="O943" s="10">
        <f>I943*PRODUCT($O$17:O$17)</f>
        <v>324.00191667588649</v>
      </c>
      <c r="P943" s="10">
        <f>J943*PRODUCT($O$17:P$17)</f>
        <v>326.91793392596941</v>
      </c>
      <c r="Q943" s="10">
        <f>K943*PRODUCT($O$17:Q$17)</f>
        <v>329.86019533130309</v>
      </c>
      <c r="R943" s="10">
        <f>L943*PRODUCT($O$17:R$17)</f>
        <v>332.82893708928475</v>
      </c>
      <c r="S943" s="10">
        <f>M943*PRODUCT($O$17:S$17)</f>
        <v>335.82439752308829</v>
      </c>
      <c r="T943" s="2"/>
      <c r="U943" s="10">
        <f t="shared" si="89"/>
        <v>6642.0392918556727</v>
      </c>
      <c r="V943" s="10">
        <f t="shared" si="92"/>
        <v>6374.8997115564043</v>
      </c>
      <c r="W943" s="10">
        <f t="shared" si="92"/>
        <v>6102.4136136291081</v>
      </c>
      <c r="X943" s="10">
        <f t="shared" si="92"/>
        <v>5824.5063990624849</v>
      </c>
      <c r="Y943" s="10">
        <f t="shared" si="92"/>
        <v>5541.102559130959</v>
      </c>
    </row>
    <row r="944" spans="1:25" s="5" customFormat="1" x14ac:dyDescent="0.2">
      <c r="A944" s="2"/>
      <c r="B944" s="30">
        <f>'3) Input geactiveerde inflatie'!B931</f>
        <v>919</v>
      </c>
      <c r="C944" s="30">
        <f>'3) Input geactiveerde inflatie'!D931</f>
        <v>-5.9765527839772422E-12</v>
      </c>
      <c r="D944" s="10">
        <f t="shared" si="90"/>
        <v>-2.9882763919886211E-12</v>
      </c>
      <c r="E944" s="40">
        <f>'3) Input geactiveerde inflatie'!E931</f>
        <v>0</v>
      </c>
      <c r="F944" s="52">
        <f>'3) Input geactiveerde inflatie'!F931</f>
        <v>2018</v>
      </c>
      <c r="G944" s="2"/>
      <c r="H944" s="54"/>
      <c r="I944" s="10">
        <f>IF(AND($F944&gt;I$10,$E944&gt;0),$D944/$E944,IF(I$10=$F944,$D944-SUM($G944:G944),0))</f>
        <v>0</v>
      </c>
      <c r="J944" s="10">
        <f>IF(AND($F944&gt;J$10,$E944&gt;0),$D944/$E944,IF(J$10=$F944,$D944-SUM($G944:I944),0))</f>
        <v>0</v>
      </c>
      <c r="K944" s="10">
        <f>IF(AND($F944&gt;K$10,$E944&gt;0),$D944/$E944,IF(K$10=$F944,$D944-SUM($G944:J944),0))</f>
        <v>0</v>
      </c>
      <c r="L944" s="10">
        <f>IF(AND($F944&gt;L$10,$E944&gt;0),$D944/$E944,IF(L$10=$F944,$D944-SUM($G944:K944),0))</f>
        <v>0</v>
      </c>
      <c r="M944" s="10">
        <f>IF(AND($F944&gt;M$10,$E944&gt;0),$D944/$E944,IF(M$10=$F944,$D944-SUM($G944:L944),0))</f>
        <v>0</v>
      </c>
      <c r="N944" s="2"/>
      <c r="O944" s="10">
        <f>I944*PRODUCT($O$17:O$17)</f>
        <v>0</v>
      </c>
      <c r="P944" s="10">
        <f>J944*PRODUCT($O$17:P$17)</f>
        <v>0</v>
      </c>
      <c r="Q944" s="10">
        <f>K944*PRODUCT($O$17:Q$17)</f>
        <v>0</v>
      </c>
      <c r="R944" s="10">
        <f>L944*PRODUCT($O$17:R$17)</f>
        <v>0</v>
      </c>
      <c r="S944" s="10">
        <f>M944*PRODUCT($O$17:S$17)</f>
        <v>0</v>
      </c>
      <c r="T944" s="2"/>
      <c r="U944" s="10">
        <f t="shared" si="89"/>
        <v>-3.0151708795165185E-12</v>
      </c>
      <c r="V944" s="10">
        <f t="shared" si="92"/>
        <v>-3.0423074174321669E-12</v>
      </c>
      <c r="W944" s="10">
        <f t="shared" si="92"/>
        <v>-3.0696881841890559E-12</v>
      </c>
      <c r="X944" s="10">
        <f t="shared" si="92"/>
        <v>-3.0973153778467572E-12</v>
      </c>
      <c r="Y944" s="10">
        <f t="shared" si="92"/>
        <v>-3.1251912162473776E-12</v>
      </c>
    </row>
    <row r="945" spans="1:25" s="5" customFormat="1" x14ac:dyDescent="0.2">
      <c r="A945" s="2"/>
      <c r="B945" s="30">
        <f>'3) Input geactiveerde inflatie'!B932</f>
        <v>920</v>
      </c>
      <c r="C945" s="30">
        <f>'3) Input geactiveerde inflatie'!D932</f>
        <v>7925.8868812361907</v>
      </c>
      <c r="D945" s="10">
        <f t="shared" si="90"/>
        <v>3962.9434406180953</v>
      </c>
      <c r="E945" s="40">
        <f>'3) Input geactiveerde inflatie'!E932</f>
        <v>0</v>
      </c>
      <c r="F945" s="52">
        <f>'3) Input geactiveerde inflatie'!F932</f>
        <v>2013</v>
      </c>
      <c r="G945" s="2"/>
      <c r="H945" s="54"/>
      <c r="I945" s="10">
        <f>IF(AND($F945&gt;I$10,$E945&gt;0),$D945/$E945,IF(I$10=$F945,$D945-SUM($G945:G945),0))</f>
        <v>0</v>
      </c>
      <c r="J945" s="10">
        <f>IF(AND($F945&gt;J$10,$E945&gt;0),$D945/$E945,IF(J$10=$F945,$D945-SUM($G945:I945),0))</f>
        <v>0</v>
      </c>
      <c r="K945" s="10">
        <f>IF(AND($F945&gt;K$10,$E945&gt;0),$D945/$E945,IF(K$10=$F945,$D945-SUM($G945:J945),0))</f>
        <v>0</v>
      </c>
      <c r="L945" s="10">
        <f>IF(AND($F945&gt;L$10,$E945&gt;0),$D945/$E945,IF(L$10=$F945,$D945-SUM($G945:K945),0))</f>
        <v>0</v>
      </c>
      <c r="M945" s="10">
        <f>IF(AND($F945&gt;M$10,$E945&gt;0),$D945/$E945,IF(M$10=$F945,$D945-SUM($G945:L945),0))</f>
        <v>0</v>
      </c>
      <c r="N945" s="2"/>
      <c r="O945" s="10">
        <f>I945*PRODUCT($O$17:O$17)</f>
        <v>0</v>
      </c>
      <c r="P945" s="10">
        <f>J945*PRODUCT($O$17:P$17)</f>
        <v>0</v>
      </c>
      <c r="Q945" s="10">
        <f>K945*PRODUCT($O$17:Q$17)</f>
        <v>0</v>
      </c>
      <c r="R945" s="10">
        <f>L945*PRODUCT($O$17:R$17)</f>
        <v>0</v>
      </c>
      <c r="S945" s="10">
        <f>M945*PRODUCT($O$17:S$17)</f>
        <v>0</v>
      </c>
      <c r="T945" s="2"/>
      <c r="U945" s="10">
        <f t="shared" si="89"/>
        <v>3998.6099315836577</v>
      </c>
      <c r="V945" s="10">
        <f t="shared" si="92"/>
        <v>4034.5974209679102</v>
      </c>
      <c r="W945" s="10">
        <f t="shared" si="92"/>
        <v>4070.908797756621</v>
      </c>
      <c r="X945" s="10">
        <f t="shared" si="92"/>
        <v>4107.5469769364299</v>
      </c>
      <c r="Y945" s="10">
        <f t="shared" si="92"/>
        <v>4144.514899728857</v>
      </c>
    </row>
    <row r="946" spans="1:25" s="5" customFormat="1" x14ac:dyDescent="0.2">
      <c r="A946" s="2"/>
      <c r="B946" s="30">
        <f>'3) Input geactiveerde inflatie'!B933</f>
        <v>921</v>
      </c>
      <c r="C946" s="30">
        <f>'3) Input geactiveerde inflatie'!D933</f>
        <v>272398.42701252177</v>
      </c>
      <c r="D946" s="10">
        <f t="shared" si="90"/>
        <v>136199.21350626089</v>
      </c>
      <c r="E946" s="40">
        <f>'3) Input geactiveerde inflatie'!E933</f>
        <v>42.5</v>
      </c>
      <c r="F946" s="52">
        <f>'3) Input geactiveerde inflatie'!F933</f>
        <v>2064</v>
      </c>
      <c r="G946" s="2"/>
      <c r="H946" s="54"/>
      <c r="I946" s="10">
        <f>IF(AND($F946&gt;I$10,$E946&gt;0),$D946/$E946,IF(I$10=$F946,$D946-SUM($G946:G946),0))</f>
        <v>3204.6873766179033</v>
      </c>
      <c r="J946" s="10">
        <f>IF(AND($F946&gt;J$10,$E946&gt;0),$D946/$E946,IF(J$10=$F946,$D946-SUM($G946:I946),0))</f>
        <v>3204.6873766179033</v>
      </c>
      <c r="K946" s="10">
        <f>IF(AND($F946&gt;K$10,$E946&gt;0),$D946/$E946,IF(K$10=$F946,$D946-SUM($G946:J946),0))</f>
        <v>3204.6873766179033</v>
      </c>
      <c r="L946" s="10">
        <f>IF(AND($F946&gt;L$10,$E946&gt;0),$D946/$E946,IF(L$10=$F946,$D946-SUM($G946:K946),0))</f>
        <v>3204.6873766179033</v>
      </c>
      <c r="M946" s="10">
        <f>IF(AND($F946&gt;M$10,$E946&gt;0),$D946/$E946,IF(M$10=$F946,$D946-SUM($G946:L946),0))</f>
        <v>3204.6873766179033</v>
      </c>
      <c r="N946" s="2"/>
      <c r="O946" s="10">
        <f>I946*PRODUCT($O$17:O$17)</f>
        <v>3233.5295630074643</v>
      </c>
      <c r="P946" s="10">
        <f>J946*PRODUCT($O$17:P$17)</f>
        <v>3262.6313290745311</v>
      </c>
      <c r="Q946" s="10">
        <f>K946*PRODUCT($O$17:Q$17)</f>
        <v>3291.995011036201</v>
      </c>
      <c r="R946" s="10">
        <f>L946*PRODUCT($O$17:R$17)</f>
        <v>3321.6229661355264</v>
      </c>
      <c r="S946" s="10">
        <f>M946*PRODUCT($O$17:S$17)</f>
        <v>3351.5175728307458</v>
      </c>
      <c r="T946" s="2"/>
      <c r="U946" s="10">
        <f t="shared" si="89"/>
        <v>134191.47686480975</v>
      </c>
      <c r="V946" s="10">
        <f t="shared" si="92"/>
        <v>132136.56882751849</v>
      </c>
      <c r="W946" s="10">
        <f t="shared" si="92"/>
        <v>130033.80293592994</v>
      </c>
      <c r="X946" s="10">
        <f t="shared" si="92"/>
        <v>127882.48419621776</v>
      </c>
      <c r="Y946" s="10">
        <f t="shared" si="92"/>
        <v>125681.90898115296</v>
      </c>
    </row>
    <row r="947" spans="1:25" s="5" customFormat="1" x14ac:dyDescent="0.2">
      <c r="A947" s="2"/>
      <c r="B947" s="30">
        <f>'3) Input geactiveerde inflatie'!B934</f>
        <v>922</v>
      </c>
      <c r="C947" s="30">
        <f>'3) Input geactiveerde inflatie'!D934</f>
        <v>93817.776839741273</v>
      </c>
      <c r="D947" s="10">
        <f t="shared" si="90"/>
        <v>46908.888419870636</v>
      </c>
      <c r="E947" s="40">
        <f>'3) Input geactiveerde inflatie'!E934</f>
        <v>32.5</v>
      </c>
      <c r="F947" s="52">
        <f>'3) Input geactiveerde inflatie'!F934</f>
        <v>2054</v>
      </c>
      <c r="G947" s="2"/>
      <c r="H947" s="54"/>
      <c r="I947" s="10">
        <f>IF(AND($F947&gt;I$10,$E947&gt;0),$D947/$E947,IF(I$10=$F947,$D947-SUM($G947:G947),0))</f>
        <v>1443.3504129190965</v>
      </c>
      <c r="J947" s="10">
        <f>IF(AND($F947&gt;J$10,$E947&gt;0),$D947/$E947,IF(J$10=$F947,$D947-SUM($G947:I947),0))</f>
        <v>1443.3504129190965</v>
      </c>
      <c r="K947" s="10">
        <f>IF(AND($F947&gt;K$10,$E947&gt;0),$D947/$E947,IF(K$10=$F947,$D947-SUM($G947:J947),0))</f>
        <v>1443.3504129190965</v>
      </c>
      <c r="L947" s="10">
        <f>IF(AND($F947&gt;L$10,$E947&gt;0),$D947/$E947,IF(L$10=$F947,$D947-SUM($G947:K947),0))</f>
        <v>1443.3504129190965</v>
      </c>
      <c r="M947" s="10">
        <f>IF(AND($F947&gt;M$10,$E947&gt;0),$D947/$E947,IF(M$10=$F947,$D947-SUM($G947:L947),0))</f>
        <v>1443.3504129190965</v>
      </c>
      <c r="N947" s="2"/>
      <c r="O947" s="10">
        <f>I947*PRODUCT($O$17:O$17)</f>
        <v>1456.3405666353681</v>
      </c>
      <c r="P947" s="10">
        <f>J947*PRODUCT($O$17:P$17)</f>
        <v>1469.4476317350864</v>
      </c>
      <c r="Q947" s="10">
        <f>K947*PRODUCT($O$17:Q$17)</f>
        <v>1482.672660420702</v>
      </c>
      <c r="R947" s="10">
        <f>L947*PRODUCT($O$17:R$17)</f>
        <v>1496.0167143644881</v>
      </c>
      <c r="S947" s="10">
        <f>M947*PRODUCT($O$17:S$17)</f>
        <v>1509.4808647937682</v>
      </c>
      <c r="T947" s="2"/>
      <c r="U947" s="10">
        <f t="shared" si="89"/>
        <v>45874.727849014103</v>
      </c>
      <c r="V947" s="10">
        <f t="shared" si="92"/>
        <v>44818.152767920139</v>
      </c>
      <c r="W947" s="10">
        <f t="shared" si="92"/>
        <v>43738.843482410717</v>
      </c>
      <c r="X947" s="10">
        <f t="shared" si="92"/>
        <v>42636.476359387925</v>
      </c>
      <c r="Y947" s="10">
        <f t="shared" si="92"/>
        <v>41510.723781828645</v>
      </c>
    </row>
    <row r="948" spans="1:25" s="5" customFormat="1" x14ac:dyDescent="0.2">
      <c r="A948" s="2"/>
      <c r="B948" s="30">
        <f>'3) Input geactiveerde inflatie'!B935</f>
        <v>923</v>
      </c>
      <c r="C948" s="30">
        <f>'3) Input geactiveerde inflatie'!D935</f>
        <v>1783.9427253560971</v>
      </c>
      <c r="D948" s="10">
        <f t="shared" si="90"/>
        <v>891.97136267804854</v>
      </c>
      <c r="E948" s="40">
        <f>'3) Input geactiveerde inflatie'!E935</f>
        <v>22.5</v>
      </c>
      <c r="F948" s="52">
        <f>'3) Input geactiveerde inflatie'!F935</f>
        <v>2044</v>
      </c>
      <c r="G948" s="2"/>
      <c r="H948" s="54"/>
      <c r="I948" s="10">
        <f>IF(AND($F948&gt;I$10,$E948&gt;0),$D948/$E948,IF(I$10=$F948,$D948-SUM($G948:G948),0))</f>
        <v>39.643171674579932</v>
      </c>
      <c r="J948" s="10">
        <f>IF(AND($F948&gt;J$10,$E948&gt;0),$D948/$E948,IF(J$10=$F948,$D948-SUM($G948:I948),0))</f>
        <v>39.643171674579932</v>
      </c>
      <c r="K948" s="10">
        <f>IF(AND($F948&gt;K$10,$E948&gt;0),$D948/$E948,IF(K$10=$F948,$D948-SUM($G948:J948),0))</f>
        <v>39.643171674579932</v>
      </c>
      <c r="L948" s="10">
        <f>IF(AND($F948&gt;L$10,$E948&gt;0),$D948/$E948,IF(L$10=$F948,$D948-SUM($G948:K948),0))</f>
        <v>39.643171674579932</v>
      </c>
      <c r="M948" s="10">
        <f>IF(AND($F948&gt;M$10,$E948&gt;0),$D948/$E948,IF(M$10=$F948,$D948-SUM($G948:L948),0))</f>
        <v>39.643171674579932</v>
      </c>
      <c r="N948" s="2"/>
      <c r="O948" s="10">
        <f>I948*PRODUCT($O$17:O$17)</f>
        <v>39.99996021965115</v>
      </c>
      <c r="P948" s="10">
        <f>J948*PRODUCT($O$17:P$17)</f>
        <v>40.359959861628006</v>
      </c>
      <c r="Q948" s="10">
        <f>K948*PRODUCT($O$17:Q$17)</f>
        <v>40.723199500382648</v>
      </c>
      <c r="R948" s="10">
        <f>L948*PRODUCT($O$17:R$17)</f>
        <v>41.089708295886084</v>
      </c>
      <c r="S948" s="10">
        <f>M948*PRODUCT($O$17:S$17)</f>
        <v>41.45951567054906</v>
      </c>
      <c r="T948" s="2"/>
      <c r="U948" s="10">
        <f t="shared" si="89"/>
        <v>859.99914472249975</v>
      </c>
      <c r="V948" s="10">
        <f t="shared" si="92"/>
        <v>827.37917716337415</v>
      </c>
      <c r="W948" s="10">
        <f t="shared" si="92"/>
        <v>794.10239025746182</v>
      </c>
      <c r="X948" s="10">
        <f t="shared" si="92"/>
        <v>760.15960347389273</v>
      </c>
      <c r="Y948" s="10">
        <f t="shared" si="92"/>
        <v>725.54152423460857</v>
      </c>
    </row>
    <row r="949" spans="1:25" s="5" customFormat="1" x14ac:dyDescent="0.2">
      <c r="A949" s="2"/>
      <c r="B949" s="30">
        <f>'3) Input geactiveerde inflatie'!B936</f>
        <v>924</v>
      </c>
      <c r="C949" s="30">
        <f>'3) Input geactiveerde inflatie'!D936</f>
        <v>11278.464393408241</v>
      </c>
      <c r="D949" s="10">
        <f t="shared" si="90"/>
        <v>5639.2321967041207</v>
      </c>
      <c r="E949" s="40">
        <f>'3) Input geactiveerde inflatie'!E936</f>
        <v>2.5</v>
      </c>
      <c r="F949" s="52">
        <f>'3) Input geactiveerde inflatie'!F936</f>
        <v>2024</v>
      </c>
      <c r="G949" s="2"/>
      <c r="H949" s="54"/>
      <c r="I949" s="10">
        <f>IF(AND($F949&gt;I$10,$E949&gt;0),$D949/$E949,IF(I$10=$F949,$D949-SUM($G949:G949),0))</f>
        <v>2255.6928786816484</v>
      </c>
      <c r="J949" s="10">
        <f>IF(AND($F949&gt;J$10,$E949&gt;0),$D949/$E949,IF(J$10=$F949,$D949-SUM($G949:I949),0))</f>
        <v>2255.6928786816484</v>
      </c>
      <c r="K949" s="10">
        <f>IF(AND($F949&gt;K$10,$E949&gt;0),$D949/$E949,IF(K$10=$F949,$D949-SUM($G949:J949),0))</f>
        <v>1127.846439340824</v>
      </c>
      <c r="L949" s="10">
        <f>IF(AND($F949&gt;L$10,$E949&gt;0),$D949/$E949,IF(L$10=$F949,$D949-SUM($G949:K949),0))</f>
        <v>0</v>
      </c>
      <c r="M949" s="10">
        <f>IF(AND($F949&gt;M$10,$E949&gt;0),$D949/$E949,IF(M$10=$F949,$D949-SUM($G949:L949),0))</f>
        <v>0</v>
      </c>
      <c r="N949" s="2"/>
      <c r="O949" s="10">
        <f>I949*PRODUCT($O$17:O$17)</f>
        <v>2275.9941145897828</v>
      </c>
      <c r="P949" s="10">
        <f>J949*PRODUCT($O$17:P$17)</f>
        <v>2296.478061621091</v>
      </c>
      <c r="Q949" s="10">
        <f>K949*PRODUCT($O$17:Q$17)</f>
        <v>1158.5731820878398</v>
      </c>
      <c r="R949" s="10">
        <f>L949*PRODUCT($O$17:R$17)</f>
        <v>0</v>
      </c>
      <c r="S949" s="10">
        <f>M949*PRODUCT($O$17:S$17)</f>
        <v>0</v>
      </c>
      <c r="T949" s="2"/>
      <c r="U949" s="10">
        <f t="shared" si="89"/>
        <v>3413.9911718846743</v>
      </c>
      <c r="V949" s="10">
        <f t="shared" si="92"/>
        <v>1148.239030810545</v>
      </c>
      <c r="W949" s="10">
        <f t="shared" si="92"/>
        <v>0</v>
      </c>
      <c r="X949" s="10">
        <f t="shared" si="92"/>
        <v>0</v>
      </c>
      <c r="Y949" s="10">
        <f t="shared" si="92"/>
        <v>0</v>
      </c>
    </row>
    <row r="950" spans="1:25" s="5" customFormat="1" x14ac:dyDescent="0.2">
      <c r="A950" s="2"/>
      <c r="B950" s="30">
        <f>'3) Input geactiveerde inflatie'!B937</f>
        <v>925</v>
      </c>
      <c r="C950" s="30">
        <f>'3) Input geactiveerde inflatie'!D937</f>
        <v>-8.977903053164482E-11</v>
      </c>
      <c r="D950" s="10">
        <f t="shared" si="90"/>
        <v>-4.488951526582241E-11</v>
      </c>
      <c r="E950" s="40">
        <f>'3) Input geactiveerde inflatie'!E937</f>
        <v>0</v>
      </c>
      <c r="F950" s="52">
        <f>'3) Input geactiveerde inflatie'!F937</f>
        <v>2019</v>
      </c>
      <c r="G950" s="2"/>
      <c r="H950" s="54"/>
      <c r="I950" s="10">
        <f>IF(AND($F950&gt;I$10,$E950&gt;0),$D950/$E950,IF(I$10=$F950,$D950-SUM($G950:G950),0))</f>
        <v>0</v>
      </c>
      <c r="J950" s="10">
        <f>IF(AND($F950&gt;J$10,$E950&gt;0),$D950/$E950,IF(J$10=$F950,$D950-SUM($G950:I950),0))</f>
        <v>0</v>
      </c>
      <c r="K950" s="10">
        <f>IF(AND($F950&gt;K$10,$E950&gt;0),$D950/$E950,IF(K$10=$F950,$D950-SUM($G950:J950),0))</f>
        <v>0</v>
      </c>
      <c r="L950" s="10">
        <f>IF(AND($F950&gt;L$10,$E950&gt;0),$D950/$E950,IF(L$10=$F950,$D950-SUM($G950:K950),0))</f>
        <v>0</v>
      </c>
      <c r="M950" s="10">
        <f>IF(AND($F950&gt;M$10,$E950&gt;0),$D950/$E950,IF(M$10=$F950,$D950-SUM($G950:L950),0))</f>
        <v>0</v>
      </c>
      <c r="N950" s="2"/>
      <c r="O950" s="10">
        <f>I950*PRODUCT($O$17:O$17)</f>
        <v>0</v>
      </c>
      <c r="P950" s="10">
        <f>J950*PRODUCT($O$17:P$17)</f>
        <v>0</v>
      </c>
      <c r="Q950" s="10">
        <f>K950*PRODUCT($O$17:Q$17)</f>
        <v>0</v>
      </c>
      <c r="R950" s="10">
        <f>L950*PRODUCT($O$17:R$17)</f>
        <v>0</v>
      </c>
      <c r="S950" s="10">
        <f>M950*PRODUCT($O$17:S$17)</f>
        <v>0</v>
      </c>
      <c r="T950" s="2"/>
      <c r="U950" s="10">
        <f t="shared" si="89"/>
        <v>-4.5293520903214805E-11</v>
      </c>
      <c r="V950" s="10">
        <f t="shared" si="92"/>
        <v>-4.5701162591343736E-11</v>
      </c>
      <c r="W950" s="10">
        <f t="shared" si="92"/>
        <v>-4.6112473054665823E-11</v>
      </c>
      <c r="X950" s="10">
        <f t="shared" si="92"/>
        <v>-4.6527485312157809E-11</v>
      </c>
      <c r="Y950" s="10">
        <f t="shared" si="92"/>
        <v>-4.6946232679967227E-11</v>
      </c>
    </row>
    <row r="951" spans="1:25" s="5" customFormat="1" x14ac:dyDescent="0.2">
      <c r="A951" s="2"/>
      <c r="B951" s="30">
        <f>'3) Input geactiveerde inflatie'!B938</f>
        <v>926</v>
      </c>
      <c r="C951" s="30">
        <f>'3) Input geactiveerde inflatie'!D938</f>
        <v>7639.6584548503743</v>
      </c>
      <c r="D951" s="10">
        <f t="shared" si="90"/>
        <v>3819.8292274251871</v>
      </c>
      <c r="E951" s="40">
        <f>'3) Input geactiveerde inflatie'!E938</f>
        <v>0</v>
      </c>
      <c r="F951" s="52">
        <f>'3) Input geactiveerde inflatie'!F938</f>
        <v>2014</v>
      </c>
      <c r="G951" s="2"/>
      <c r="H951" s="54"/>
      <c r="I951" s="10">
        <f>IF(AND($F951&gt;I$10,$E951&gt;0),$D951/$E951,IF(I$10=$F951,$D951-SUM($G951:G951),0))</f>
        <v>0</v>
      </c>
      <c r="J951" s="10">
        <f>IF(AND($F951&gt;J$10,$E951&gt;0),$D951/$E951,IF(J$10=$F951,$D951-SUM($G951:I951),0))</f>
        <v>0</v>
      </c>
      <c r="K951" s="10">
        <f>IF(AND($F951&gt;K$10,$E951&gt;0),$D951/$E951,IF(K$10=$F951,$D951-SUM($G951:J951),0))</f>
        <v>0</v>
      </c>
      <c r="L951" s="10">
        <f>IF(AND($F951&gt;L$10,$E951&gt;0),$D951/$E951,IF(L$10=$F951,$D951-SUM($G951:K951),0))</f>
        <v>0</v>
      </c>
      <c r="M951" s="10">
        <f>IF(AND($F951&gt;M$10,$E951&gt;0),$D951/$E951,IF(M$10=$F951,$D951-SUM($G951:L951),0))</f>
        <v>0</v>
      </c>
      <c r="N951" s="2"/>
      <c r="O951" s="10">
        <f>I951*PRODUCT($O$17:O$17)</f>
        <v>0</v>
      </c>
      <c r="P951" s="10">
        <f>J951*PRODUCT($O$17:P$17)</f>
        <v>0</v>
      </c>
      <c r="Q951" s="10">
        <f>K951*PRODUCT($O$17:Q$17)</f>
        <v>0</v>
      </c>
      <c r="R951" s="10">
        <f>L951*PRODUCT($O$17:R$17)</f>
        <v>0</v>
      </c>
      <c r="S951" s="10">
        <f>M951*PRODUCT($O$17:S$17)</f>
        <v>0</v>
      </c>
      <c r="T951" s="2"/>
      <c r="U951" s="10">
        <f t="shared" si="89"/>
        <v>3854.2076904720134</v>
      </c>
      <c r="V951" s="10">
        <f t="shared" si="92"/>
        <v>3888.8955596862611</v>
      </c>
      <c r="W951" s="10">
        <f t="shared" si="92"/>
        <v>3923.895619723437</v>
      </c>
      <c r="X951" s="10">
        <f t="shared" si="92"/>
        <v>3959.2106803009474</v>
      </c>
      <c r="Y951" s="10">
        <f t="shared" si="92"/>
        <v>3994.8435764236556</v>
      </c>
    </row>
    <row r="952" spans="1:25" s="5" customFormat="1" x14ac:dyDescent="0.2">
      <c r="A952" s="2"/>
      <c r="B952" s="30">
        <f>'3) Input geactiveerde inflatie'!B939</f>
        <v>927</v>
      </c>
      <c r="C952" s="30">
        <f>'3) Input geactiveerde inflatie'!D939</f>
        <v>292182.08246207144</v>
      </c>
      <c r="D952" s="10">
        <f t="shared" si="90"/>
        <v>146091.04123103572</v>
      </c>
      <c r="E952" s="40">
        <f>'3) Input geactiveerde inflatie'!E939</f>
        <v>43.5</v>
      </c>
      <c r="F952" s="52">
        <f>'3) Input geactiveerde inflatie'!F939</f>
        <v>2065</v>
      </c>
      <c r="G952" s="2"/>
      <c r="H952" s="54"/>
      <c r="I952" s="10">
        <f>IF(AND($F952&gt;I$10,$E952&gt;0),$D952/$E952,IF(I$10=$F952,$D952-SUM($G952:G952),0))</f>
        <v>3358.4147409433499</v>
      </c>
      <c r="J952" s="10">
        <f>IF(AND($F952&gt;J$10,$E952&gt;0),$D952/$E952,IF(J$10=$F952,$D952-SUM($G952:I952),0))</f>
        <v>3358.4147409433499</v>
      </c>
      <c r="K952" s="10">
        <f>IF(AND($F952&gt;K$10,$E952&gt;0),$D952/$E952,IF(K$10=$F952,$D952-SUM($G952:J952),0))</f>
        <v>3358.4147409433499</v>
      </c>
      <c r="L952" s="10">
        <f>IF(AND($F952&gt;L$10,$E952&gt;0),$D952/$E952,IF(L$10=$F952,$D952-SUM($G952:K952),0))</f>
        <v>3358.4147409433499</v>
      </c>
      <c r="M952" s="10">
        <f>IF(AND($F952&gt;M$10,$E952&gt;0),$D952/$E952,IF(M$10=$F952,$D952-SUM($G952:L952),0))</f>
        <v>3358.4147409433499</v>
      </c>
      <c r="N952" s="2"/>
      <c r="O952" s="10">
        <f>I952*PRODUCT($O$17:O$17)</f>
        <v>3388.6404736118398</v>
      </c>
      <c r="P952" s="10">
        <f>J952*PRODUCT($O$17:P$17)</f>
        <v>3419.138237874346</v>
      </c>
      <c r="Q952" s="10">
        <f>K952*PRODUCT($O$17:Q$17)</f>
        <v>3449.9104820152143</v>
      </c>
      <c r="R952" s="10">
        <f>L952*PRODUCT($O$17:R$17)</f>
        <v>3480.9596763533509</v>
      </c>
      <c r="S952" s="10">
        <f>M952*PRODUCT($O$17:S$17)</f>
        <v>3512.2883134405306</v>
      </c>
      <c r="T952" s="2"/>
      <c r="U952" s="10">
        <f t="shared" si="89"/>
        <v>144017.22012850319</v>
      </c>
      <c r="V952" s="10">
        <f t="shared" si="92"/>
        <v>141894.23687178537</v>
      </c>
      <c r="W952" s="10">
        <f t="shared" si="92"/>
        <v>139721.37452161621</v>
      </c>
      <c r="X952" s="10">
        <f t="shared" si="92"/>
        <v>137497.90721595738</v>
      </c>
      <c r="Y952" s="10">
        <f t="shared" si="92"/>
        <v>135223.10006746044</v>
      </c>
    </row>
    <row r="953" spans="1:25" s="5" customFormat="1" x14ac:dyDescent="0.2">
      <c r="A953" s="2"/>
      <c r="B953" s="30">
        <f>'3) Input geactiveerde inflatie'!B940</f>
        <v>928</v>
      </c>
      <c r="C953" s="30">
        <f>'3) Input geactiveerde inflatie'!D940</f>
        <v>170941.16101377434</v>
      </c>
      <c r="D953" s="10">
        <f t="shared" si="90"/>
        <v>85470.58050688717</v>
      </c>
      <c r="E953" s="40">
        <f>'3) Input geactiveerde inflatie'!E940</f>
        <v>33.5</v>
      </c>
      <c r="F953" s="52">
        <f>'3) Input geactiveerde inflatie'!F940</f>
        <v>2055</v>
      </c>
      <c r="G953" s="2"/>
      <c r="H953" s="54"/>
      <c r="I953" s="10">
        <f>IF(AND($F953&gt;I$10,$E953&gt;0),$D953/$E953,IF(I$10=$F953,$D953-SUM($G953:G953),0))</f>
        <v>2551.3606121458856</v>
      </c>
      <c r="J953" s="10">
        <f>IF(AND($F953&gt;J$10,$E953&gt;0),$D953/$E953,IF(J$10=$F953,$D953-SUM($G953:I953),0))</f>
        <v>2551.3606121458856</v>
      </c>
      <c r="K953" s="10">
        <f>IF(AND($F953&gt;K$10,$E953&gt;0),$D953/$E953,IF(K$10=$F953,$D953-SUM($G953:J953),0))</f>
        <v>2551.3606121458856</v>
      </c>
      <c r="L953" s="10">
        <f>IF(AND($F953&gt;L$10,$E953&gt;0),$D953/$E953,IF(L$10=$F953,$D953-SUM($G953:K953),0))</f>
        <v>2551.3606121458856</v>
      </c>
      <c r="M953" s="10">
        <f>IF(AND($F953&gt;M$10,$E953&gt;0),$D953/$E953,IF(M$10=$F953,$D953-SUM($G953:L953),0))</f>
        <v>2551.3606121458856</v>
      </c>
      <c r="N953" s="2"/>
      <c r="O953" s="10">
        <f>I953*PRODUCT($O$17:O$17)</f>
        <v>2574.3228576551983</v>
      </c>
      <c r="P953" s="10">
        <f>J953*PRODUCT($O$17:P$17)</f>
        <v>2597.4917633740947</v>
      </c>
      <c r="Q953" s="10">
        <f>K953*PRODUCT($O$17:Q$17)</f>
        <v>2620.8691892444613</v>
      </c>
      <c r="R953" s="10">
        <f>L953*PRODUCT($O$17:R$17)</f>
        <v>2644.4570119476612</v>
      </c>
      <c r="S953" s="10">
        <f>M953*PRODUCT($O$17:S$17)</f>
        <v>2668.2571250551896</v>
      </c>
      <c r="T953" s="2"/>
      <c r="U953" s="10">
        <f t="shared" si="89"/>
        <v>83665.492873793948</v>
      </c>
      <c r="V953" s="10">
        <f t="shared" si="92"/>
        <v>81820.990546283982</v>
      </c>
      <c r="W953" s="10">
        <f t="shared" si="92"/>
        <v>79936.510271956067</v>
      </c>
      <c r="X953" s="10">
        <f t="shared" si="92"/>
        <v>78011.481852456011</v>
      </c>
      <c r="Y953" s="10">
        <f t="shared" si="92"/>
        <v>76045.328064072921</v>
      </c>
    </row>
    <row r="954" spans="1:25" s="5" customFormat="1" x14ac:dyDescent="0.2">
      <c r="A954" s="2"/>
      <c r="B954" s="30">
        <f>'3) Input geactiveerde inflatie'!B941</f>
        <v>929</v>
      </c>
      <c r="C954" s="30">
        <f>'3) Input geactiveerde inflatie'!D941</f>
        <v>7366.3632083050616</v>
      </c>
      <c r="D954" s="10">
        <f t="shared" si="90"/>
        <v>3683.1816041525308</v>
      </c>
      <c r="E954" s="40">
        <f>'3) Input geactiveerde inflatie'!E941</f>
        <v>3.5</v>
      </c>
      <c r="F954" s="52">
        <f>'3) Input geactiveerde inflatie'!F941</f>
        <v>2025</v>
      </c>
      <c r="G954" s="2"/>
      <c r="H954" s="54"/>
      <c r="I954" s="10">
        <f>IF(AND($F954&gt;I$10,$E954&gt;0),$D954/$E954,IF(I$10=$F954,$D954-SUM($G954:G954),0))</f>
        <v>1052.3376011864373</v>
      </c>
      <c r="J954" s="10">
        <f>IF(AND($F954&gt;J$10,$E954&gt;0),$D954/$E954,IF(J$10=$F954,$D954-SUM($G954:I954),0))</f>
        <v>1052.3376011864373</v>
      </c>
      <c r="K954" s="10">
        <f>IF(AND($F954&gt;K$10,$E954&gt;0),$D954/$E954,IF(K$10=$F954,$D954-SUM($G954:J954),0))</f>
        <v>1052.3376011864373</v>
      </c>
      <c r="L954" s="10">
        <f>IF(AND($F954&gt;L$10,$E954&gt;0),$D954/$E954,IF(L$10=$F954,$D954-SUM($G954:K954),0))</f>
        <v>526.1688005932192</v>
      </c>
      <c r="M954" s="10">
        <f>IF(AND($F954&gt;M$10,$E954&gt;0),$D954/$E954,IF(M$10=$F954,$D954-SUM($G954:L954),0))</f>
        <v>0</v>
      </c>
      <c r="N954" s="2"/>
      <c r="O954" s="10">
        <f>I954*PRODUCT($O$17:O$17)</f>
        <v>1061.8086395971152</v>
      </c>
      <c r="P954" s="10">
        <f>J954*PRODUCT($O$17:P$17)</f>
        <v>1071.3649173534891</v>
      </c>
      <c r="Q954" s="10">
        <f>K954*PRODUCT($O$17:Q$17)</f>
        <v>1081.0072016096701</v>
      </c>
      <c r="R954" s="10">
        <f>L954*PRODUCT($O$17:R$17)</f>
        <v>545.3681332120791</v>
      </c>
      <c r="S954" s="10">
        <f>M954*PRODUCT($O$17:S$17)</f>
        <v>0</v>
      </c>
      <c r="T954" s="2"/>
      <c r="U954" s="10">
        <f t="shared" si="89"/>
        <v>2654.5215989927883</v>
      </c>
      <c r="V954" s="10">
        <f t="shared" si="92"/>
        <v>1607.0473760302339</v>
      </c>
      <c r="W954" s="10">
        <f t="shared" si="92"/>
        <v>540.50360080483574</v>
      </c>
      <c r="X954" s="10">
        <f t="shared" si="92"/>
        <v>0</v>
      </c>
      <c r="Y954" s="10">
        <f t="shared" si="92"/>
        <v>0</v>
      </c>
    </row>
    <row r="955" spans="1:25" s="5" customFormat="1" x14ac:dyDescent="0.2">
      <c r="A955" s="2"/>
      <c r="B955" s="30">
        <f>'3) Input geactiveerde inflatie'!B942</f>
        <v>930</v>
      </c>
      <c r="C955" s="30">
        <f>'3) Input geactiveerde inflatie'!D942</f>
        <v>1.8215359887108206E-11</v>
      </c>
      <c r="D955" s="10">
        <f t="shared" si="90"/>
        <v>9.1076799435541028E-12</v>
      </c>
      <c r="E955" s="40">
        <f>'3) Input geactiveerde inflatie'!E942</f>
        <v>0</v>
      </c>
      <c r="F955" s="52">
        <f>'3) Input geactiveerde inflatie'!F942</f>
        <v>2020</v>
      </c>
      <c r="G955" s="2"/>
      <c r="H955" s="54"/>
      <c r="I955" s="10">
        <f>IF(AND($F955&gt;I$10,$E955&gt;0),$D955/$E955,IF(I$10=$F955,$D955-SUM($G955:G955),0))</f>
        <v>0</v>
      </c>
      <c r="J955" s="10">
        <f>IF(AND($F955&gt;J$10,$E955&gt;0),$D955/$E955,IF(J$10=$F955,$D955-SUM($G955:I955),0))</f>
        <v>0</v>
      </c>
      <c r="K955" s="10">
        <f>IF(AND($F955&gt;K$10,$E955&gt;0),$D955/$E955,IF(K$10=$F955,$D955-SUM($G955:J955),0))</f>
        <v>0</v>
      </c>
      <c r="L955" s="10">
        <f>IF(AND($F955&gt;L$10,$E955&gt;0),$D955/$E955,IF(L$10=$F955,$D955-SUM($G955:K955),0))</f>
        <v>0</v>
      </c>
      <c r="M955" s="10">
        <f>IF(AND($F955&gt;M$10,$E955&gt;0),$D955/$E955,IF(M$10=$F955,$D955-SUM($G955:L955),0))</f>
        <v>0</v>
      </c>
      <c r="N955" s="2"/>
      <c r="O955" s="10">
        <f>I955*PRODUCT($O$17:O$17)</f>
        <v>0</v>
      </c>
      <c r="P955" s="10">
        <f>J955*PRODUCT($O$17:P$17)</f>
        <v>0</v>
      </c>
      <c r="Q955" s="10">
        <f>K955*PRODUCT($O$17:Q$17)</f>
        <v>0</v>
      </c>
      <c r="R955" s="10">
        <f>L955*PRODUCT($O$17:R$17)</f>
        <v>0</v>
      </c>
      <c r="S955" s="10">
        <f>M955*PRODUCT($O$17:S$17)</f>
        <v>0</v>
      </c>
      <c r="T955" s="2"/>
      <c r="U955" s="10">
        <f t="shared" si="89"/>
        <v>9.1896490630460894E-12</v>
      </c>
      <c r="V955" s="10">
        <f t="shared" ref="V955:Y970" si="93">U955*P$17-P955</f>
        <v>9.2723559046135033E-12</v>
      </c>
      <c r="W955" s="10">
        <f t="shared" si="93"/>
        <v>9.3558071077550237E-12</v>
      </c>
      <c r="X955" s="10">
        <f t="shared" si="93"/>
        <v>9.4400093717248187E-12</v>
      </c>
      <c r="Y955" s="10">
        <f t="shared" si="93"/>
        <v>9.5249694560703417E-12</v>
      </c>
    </row>
    <row r="956" spans="1:25" s="5" customFormat="1" x14ac:dyDescent="0.2">
      <c r="A956" s="2"/>
      <c r="B956" s="30">
        <f>'3) Input geactiveerde inflatie'!B943</f>
        <v>931</v>
      </c>
      <c r="C956" s="30">
        <f>'3) Input geactiveerde inflatie'!D943</f>
        <v>205152.99990937626</v>
      </c>
      <c r="D956" s="10">
        <f t="shared" si="90"/>
        <v>102576.49995468813</v>
      </c>
      <c r="E956" s="40">
        <f>'3) Input geactiveerde inflatie'!E943</f>
        <v>44.5</v>
      </c>
      <c r="F956" s="52">
        <f>'3) Input geactiveerde inflatie'!F943</f>
        <v>2066</v>
      </c>
      <c r="G956" s="2"/>
      <c r="H956" s="54"/>
      <c r="I956" s="10">
        <f>IF(AND($F956&gt;I$10,$E956&gt;0),$D956/$E956,IF(I$10=$F956,$D956-SUM($G956:G956),0))</f>
        <v>2305.0898866222051</v>
      </c>
      <c r="J956" s="10">
        <f>IF(AND($F956&gt;J$10,$E956&gt;0),$D956/$E956,IF(J$10=$F956,$D956-SUM($G956:I956),0))</f>
        <v>2305.0898866222051</v>
      </c>
      <c r="K956" s="10">
        <f>IF(AND($F956&gt;K$10,$E956&gt;0),$D956/$E956,IF(K$10=$F956,$D956-SUM($G956:J956),0))</f>
        <v>2305.0898866222051</v>
      </c>
      <c r="L956" s="10">
        <f>IF(AND($F956&gt;L$10,$E956&gt;0),$D956/$E956,IF(L$10=$F956,$D956-SUM($G956:K956),0))</f>
        <v>2305.0898866222051</v>
      </c>
      <c r="M956" s="10">
        <f>IF(AND($F956&gt;M$10,$E956&gt;0),$D956/$E956,IF(M$10=$F956,$D956-SUM($G956:L956),0))</f>
        <v>2305.0898866222051</v>
      </c>
      <c r="N956" s="2"/>
      <c r="O956" s="10">
        <f>I956*PRODUCT($O$17:O$17)</f>
        <v>2325.8356956018047</v>
      </c>
      <c r="P956" s="10">
        <f>J956*PRODUCT($O$17:P$17)</f>
        <v>2346.7682168622205</v>
      </c>
      <c r="Q956" s="10">
        <f>K956*PRODUCT($O$17:Q$17)</f>
        <v>2367.88913081398</v>
      </c>
      <c r="R956" s="10">
        <f>L956*PRODUCT($O$17:R$17)</f>
        <v>2389.2001329913055</v>
      </c>
      <c r="S956" s="10">
        <f>M956*PRODUCT($O$17:S$17)</f>
        <v>2410.7029341882271</v>
      </c>
      <c r="T956" s="2"/>
      <c r="U956" s="10">
        <f t="shared" si="89"/>
        <v>101173.85275867851</v>
      </c>
      <c r="V956" s="10">
        <f t="shared" si="93"/>
        <v>99737.649216644379</v>
      </c>
      <c r="W956" s="10">
        <f t="shared" si="93"/>
        <v>98267.398928780181</v>
      </c>
      <c r="X956" s="10">
        <f t="shared" si="93"/>
        <v>96762.605386147887</v>
      </c>
      <c r="Y956" s="10">
        <f t="shared" si="93"/>
        <v>95222.765900434984</v>
      </c>
    </row>
    <row r="957" spans="1:25" s="5" customFormat="1" x14ac:dyDescent="0.2">
      <c r="A957" s="2"/>
      <c r="B957" s="30">
        <f>'3) Input geactiveerde inflatie'!B944</f>
        <v>932</v>
      </c>
      <c r="C957" s="30">
        <f>'3) Input geactiveerde inflatie'!D944</f>
        <v>176031.27957660751</v>
      </c>
      <c r="D957" s="10">
        <f t="shared" si="90"/>
        <v>88015.639788303757</v>
      </c>
      <c r="E957" s="40">
        <f>'3) Input geactiveerde inflatie'!E944</f>
        <v>34.5</v>
      </c>
      <c r="F957" s="52">
        <f>'3) Input geactiveerde inflatie'!F944</f>
        <v>2056</v>
      </c>
      <c r="G957" s="2"/>
      <c r="H957" s="54"/>
      <c r="I957" s="10">
        <f>IF(AND($F957&gt;I$10,$E957&gt;0),$D957/$E957,IF(I$10=$F957,$D957-SUM($G957:G957),0))</f>
        <v>2551.1779648783699</v>
      </c>
      <c r="J957" s="10">
        <f>IF(AND($F957&gt;J$10,$E957&gt;0),$D957/$E957,IF(J$10=$F957,$D957-SUM($G957:I957),0))</f>
        <v>2551.1779648783699</v>
      </c>
      <c r="K957" s="10">
        <f>IF(AND($F957&gt;K$10,$E957&gt;0),$D957/$E957,IF(K$10=$F957,$D957-SUM($G957:J957),0))</f>
        <v>2551.1779648783699</v>
      </c>
      <c r="L957" s="10">
        <f>IF(AND($F957&gt;L$10,$E957&gt;0),$D957/$E957,IF(L$10=$F957,$D957-SUM($G957:K957),0))</f>
        <v>2551.1779648783699</v>
      </c>
      <c r="M957" s="10">
        <f>IF(AND($F957&gt;M$10,$E957&gt;0),$D957/$E957,IF(M$10=$F957,$D957-SUM($G957:L957),0))</f>
        <v>2551.1779648783699</v>
      </c>
      <c r="N957" s="2"/>
      <c r="O957" s="10">
        <f>I957*PRODUCT($O$17:O$17)</f>
        <v>2574.1385665622752</v>
      </c>
      <c r="P957" s="10">
        <f>J957*PRODUCT($O$17:P$17)</f>
        <v>2597.3058136613354</v>
      </c>
      <c r="Q957" s="10">
        <f>K957*PRODUCT($O$17:Q$17)</f>
        <v>2620.6815659842869</v>
      </c>
      <c r="R957" s="10">
        <f>L957*PRODUCT($O$17:R$17)</f>
        <v>2644.267700078145</v>
      </c>
      <c r="S957" s="10">
        <f>M957*PRODUCT($O$17:S$17)</f>
        <v>2668.0661093788481</v>
      </c>
      <c r="T957" s="2"/>
      <c r="U957" s="10">
        <f t="shared" si="89"/>
        <v>86233.641979836204</v>
      </c>
      <c r="V957" s="10">
        <f t="shared" si="93"/>
        <v>84412.438943993388</v>
      </c>
      <c r="W957" s="10">
        <f t="shared" si="93"/>
        <v>82551.469328505031</v>
      </c>
      <c r="X957" s="10">
        <f t="shared" si="93"/>
        <v>80650.16485238343</v>
      </c>
      <c r="Y957" s="10">
        <f t="shared" si="93"/>
        <v>78707.950226676025</v>
      </c>
    </row>
    <row r="958" spans="1:25" s="5" customFormat="1" x14ac:dyDescent="0.2">
      <c r="A958" s="2"/>
      <c r="B958" s="30">
        <f>'3) Input geactiveerde inflatie'!B945</f>
        <v>933</v>
      </c>
      <c r="C958" s="30">
        <f>'3) Input geactiveerde inflatie'!D945</f>
        <v>5174.7276002970611</v>
      </c>
      <c r="D958" s="10">
        <f t="shared" si="90"/>
        <v>2587.3638001485306</v>
      </c>
      <c r="E958" s="40">
        <f>'3) Input geactiveerde inflatie'!E945</f>
        <v>24.5</v>
      </c>
      <c r="F958" s="52">
        <f>'3) Input geactiveerde inflatie'!F945</f>
        <v>2046</v>
      </c>
      <c r="G958" s="2"/>
      <c r="H958" s="54"/>
      <c r="I958" s="10">
        <f>IF(AND($F958&gt;I$10,$E958&gt;0),$D958/$E958,IF(I$10=$F958,$D958-SUM($G958:G958),0))</f>
        <v>105.60668572034818</v>
      </c>
      <c r="J958" s="10">
        <f>IF(AND($F958&gt;J$10,$E958&gt;0),$D958/$E958,IF(J$10=$F958,$D958-SUM($G958:I958),0))</f>
        <v>105.60668572034818</v>
      </c>
      <c r="K958" s="10">
        <f>IF(AND($F958&gt;K$10,$E958&gt;0),$D958/$E958,IF(K$10=$F958,$D958-SUM($G958:J958),0))</f>
        <v>105.60668572034818</v>
      </c>
      <c r="L958" s="10">
        <f>IF(AND($F958&gt;L$10,$E958&gt;0),$D958/$E958,IF(L$10=$F958,$D958-SUM($G958:K958),0))</f>
        <v>105.60668572034818</v>
      </c>
      <c r="M958" s="10">
        <f>IF(AND($F958&gt;M$10,$E958&gt;0),$D958/$E958,IF(M$10=$F958,$D958-SUM($G958:L958),0))</f>
        <v>105.60668572034818</v>
      </c>
      <c r="N958" s="2"/>
      <c r="O958" s="10">
        <f>I958*PRODUCT($O$17:O$17)</f>
        <v>106.55714589183131</v>
      </c>
      <c r="P958" s="10">
        <f>J958*PRODUCT($O$17:P$17)</f>
        <v>107.51616020485777</v>
      </c>
      <c r="Q958" s="10">
        <f>K958*PRODUCT($O$17:Q$17)</f>
        <v>108.48380564670147</v>
      </c>
      <c r="R958" s="10">
        <f>L958*PRODUCT($O$17:R$17)</f>
        <v>109.46015989752178</v>
      </c>
      <c r="S958" s="10">
        <f>M958*PRODUCT($O$17:S$17)</f>
        <v>110.44530133659946</v>
      </c>
      <c r="T958" s="2"/>
      <c r="U958" s="10">
        <f t="shared" si="89"/>
        <v>2504.0929284580361</v>
      </c>
      <c r="V958" s="10">
        <f t="shared" si="93"/>
        <v>2419.1136046093002</v>
      </c>
      <c r="W958" s="10">
        <f t="shared" si="93"/>
        <v>2332.4018214040821</v>
      </c>
      <c r="X958" s="10">
        <f t="shared" si="93"/>
        <v>2243.9332778991966</v>
      </c>
      <c r="Y958" s="10">
        <f t="shared" si="93"/>
        <v>2153.6833760636896</v>
      </c>
    </row>
    <row r="959" spans="1:25" s="5" customFormat="1" x14ac:dyDescent="0.2">
      <c r="A959" s="2"/>
      <c r="B959" s="30">
        <f>'3) Input geactiveerde inflatie'!B946</f>
        <v>934</v>
      </c>
      <c r="C959" s="30">
        <f>'3) Input geactiveerde inflatie'!D946</f>
        <v>7825.2770198937797</v>
      </c>
      <c r="D959" s="10">
        <f t="shared" si="90"/>
        <v>3912.6385099468898</v>
      </c>
      <c r="E959" s="40">
        <f>'3) Input geactiveerde inflatie'!E946</f>
        <v>4.5</v>
      </c>
      <c r="F959" s="52">
        <f>'3) Input geactiveerde inflatie'!F946</f>
        <v>2026</v>
      </c>
      <c r="G959" s="2"/>
      <c r="H959" s="54"/>
      <c r="I959" s="10">
        <f>IF(AND($F959&gt;I$10,$E959&gt;0),$D959/$E959,IF(I$10=$F959,$D959-SUM($G959:G959),0))</f>
        <v>869.47522443264222</v>
      </c>
      <c r="J959" s="10">
        <f>IF(AND($F959&gt;J$10,$E959&gt;0),$D959/$E959,IF(J$10=$F959,$D959-SUM($G959:I959),0))</f>
        <v>869.47522443264222</v>
      </c>
      <c r="K959" s="10">
        <f>IF(AND($F959&gt;K$10,$E959&gt;0),$D959/$E959,IF(K$10=$F959,$D959-SUM($G959:J959),0))</f>
        <v>869.47522443264222</v>
      </c>
      <c r="L959" s="10">
        <f>IF(AND($F959&gt;L$10,$E959&gt;0),$D959/$E959,IF(L$10=$F959,$D959-SUM($G959:K959),0))</f>
        <v>869.47522443264222</v>
      </c>
      <c r="M959" s="10">
        <f>IF(AND($F959&gt;M$10,$E959&gt;0),$D959/$E959,IF(M$10=$F959,$D959-SUM($G959:L959),0))</f>
        <v>434.73761221632094</v>
      </c>
      <c r="N959" s="2"/>
      <c r="O959" s="10">
        <f>I959*PRODUCT($O$17:O$17)</f>
        <v>877.30050145253597</v>
      </c>
      <c r="P959" s="10">
        <f>J959*PRODUCT($O$17:P$17)</f>
        <v>885.19620596560867</v>
      </c>
      <c r="Q959" s="10">
        <f>K959*PRODUCT($O$17:Q$17)</f>
        <v>893.16297181929895</v>
      </c>
      <c r="R959" s="10">
        <f>L959*PRODUCT($O$17:R$17)</f>
        <v>901.20143856567256</v>
      </c>
      <c r="S959" s="10">
        <f>M959*PRODUCT($O$17:S$17)</f>
        <v>454.65612575638158</v>
      </c>
      <c r="T959" s="2"/>
      <c r="U959" s="10">
        <f t="shared" si="89"/>
        <v>3070.5517550838754</v>
      </c>
      <c r="V959" s="10">
        <f t="shared" si="93"/>
        <v>2212.9905149140213</v>
      </c>
      <c r="W959" s="10">
        <f t="shared" si="93"/>
        <v>1339.7444577289484</v>
      </c>
      <c r="X959" s="10">
        <f t="shared" si="93"/>
        <v>450.60071928283628</v>
      </c>
      <c r="Y959" s="10">
        <f t="shared" si="93"/>
        <v>0</v>
      </c>
    </row>
    <row r="960" spans="1:25" s="5" customFormat="1" x14ac:dyDescent="0.2">
      <c r="A960" s="2"/>
      <c r="B960" s="30">
        <f>'3) Input geactiveerde inflatie'!B947</f>
        <v>935</v>
      </c>
      <c r="C960" s="30">
        <f>'3) Input geactiveerde inflatie'!D947</f>
        <v>1.7462298274040222E-10</v>
      </c>
      <c r="D960" s="10">
        <f t="shared" si="90"/>
        <v>8.7311491370201111E-11</v>
      </c>
      <c r="E960" s="40">
        <f>'3) Input geactiveerde inflatie'!E947</f>
        <v>0</v>
      </c>
      <c r="F960" s="52">
        <f>'3) Input geactiveerde inflatie'!F947</f>
        <v>2021</v>
      </c>
      <c r="G960" s="2"/>
      <c r="H960" s="54"/>
      <c r="I960" s="10">
        <f>IF(AND($F960&gt;I$10,$E960&gt;0),$D960/$E960,IF(I$10=$F960,$D960-SUM($G960:G960),0))</f>
        <v>0</v>
      </c>
      <c r="J960" s="10">
        <f>IF(AND($F960&gt;J$10,$E960&gt;0),$D960/$E960,IF(J$10=$F960,$D960-SUM($G960:I960),0))</f>
        <v>0</v>
      </c>
      <c r="K960" s="10">
        <f>IF(AND($F960&gt;K$10,$E960&gt;0),$D960/$E960,IF(K$10=$F960,$D960-SUM($G960:J960),0))</f>
        <v>0</v>
      </c>
      <c r="L960" s="10">
        <f>IF(AND($F960&gt;L$10,$E960&gt;0),$D960/$E960,IF(L$10=$F960,$D960-SUM($G960:K960),0))</f>
        <v>0</v>
      </c>
      <c r="M960" s="10">
        <f>IF(AND($F960&gt;M$10,$E960&gt;0),$D960/$E960,IF(M$10=$F960,$D960-SUM($G960:L960),0))</f>
        <v>0</v>
      </c>
      <c r="N960" s="2"/>
      <c r="O960" s="10">
        <f>I960*PRODUCT($O$17:O$17)</f>
        <v>0</v>
      </c>
      <c r="P960" s="10">
        <f>J960*PRODUCT($O$17:P$17)</f>
        <v>0</v>
      </c>
      <c r="Q960" s="10">
        <f>K960*PRODUCT($O$17:Q$17)</f>
        <v>0</v>
      </c>
      <c r="R960" s="10">
        <f>L960*PRODUCT($O$17:R$17)</f>
        <v>0</v>
      </c>
      <c r="S960" s="10">
        <f>M960*PRODUCT($O$17:S$17)</f>
        <v>0</v>
      </c>
      <c r="T960" s="2"/>
      <c r="U960" s="10">
        <f t="shared" si="89"/>
        <v>8.8097294792532912E-11</v>
      </c>
      <c r="V960" s="10">
        <f t="shared" si="93"/>
        <v>8.8890170445665705E-11</v>
      </c>
      <c r="W960" s="10">
        <f t="shared" si="93"/>
        <v>8.9690181979676694E-11</v>
      </c>
      <c r="X960" s="10">
        <f t="shared" si="93"/>
        <v>9.0497393617493777E-11</v>
      </c>
      <c r="Y960" s="10">
        <f t="shared" si="93"/>
        <v>9.1311870160051215E-11</v>
      </c>
    </row>
    <row r="961" spans="1:25" s="5" customFormat="1" x14ac:dyDescent="0.2">
      <c r="A961" s="2"/>
      <c r="B961" s="30">
        <f>'3) Input geactiveerde inflatie'!B948</f>
        <v>936</v>
      </c>
      <c r="C961" s="30">
        <f>'3) Input geactiveerde inflatie'!D948</f>
        <v>-77.273520233771023</v>
      </c>
      <c r="D961" s="10">
        <f t="shared" si="90"/>
        <v>-38.636760116885512</v>
      </c>
      <c r="E961" s="40">
        <f>'3) Input geactiveerde inflatie'!E948</f>
        <v>0</v>
      </c>
      <c r="F961" s="52">
        <f>'3) Input geactiveerde inflatie'!F948</f>
        <v>2016</v>
      </c>
      <c r="G961" s="2"/>
      <c r="H961" s="54"/>
      <c r="I961" s="10">
        <f>IF(AND($F961&gt;I$10,$E961&gt;0),$D961/$E961,IF(I$10=$F961,$D961-SUM($G961:G961),0))</f>
        <v>0</v>
      </c>
      <c r="J961" s="10">
        <f>IF(AND($F961&gt;J$10,$E961&gt;0),$D961/$E961,IF(J$10=$F961,$D961-SUM($G961:I961),0))</f>
        <v>0</v>
      </c>
      <c r="K961" s="10">
        <f>IF(AND($F961&gt;K$10,$E961&gt;0),$D961/$E961,IF(K$10=$F961,$D961-SUM($G961:J961),0))</f>
        <v>0</v>
      </c>
      <c r="L961" s="10">
        <f>IF(AND($F961&gt;L$10,$E961&gt;0),$D961/$E961,IF(L$10=$F961,$D961-SUM($G961:K961),0))</f>
        <v>0</v>
      </c>
      <c r="M961" s="10">
        <f>IF(AND($F961&gt;M$10,$E961&gt;0),$D961/$E961,IF(M$10=$F961,$D961-SUM($G961:L961),0))</f>
        <v>0</v>
      </c>
      <c r="N961" s="2"/>
      <c r="O961" s="10">
        <f>I961*PRODUCT($O$17:O$17)</f>
        <v>0</v>
      </c>
      <c r="P961" s="10">
        <f>J961*PRODUCT($O$17:P$17)</f>
        <v>0</v>
      </c>
      <c r="Q961" s="10">
        <f>K961*PRODUCT($O$17:Q$17)</f>
        <v>0</v>
      </c>
      <c r="R961" s="10">
        <f>L961*PRODUCT($O$17:R$17)</f>
        <v>0</v>
      </c>
      <c r="S961" s="10">
        <f>M961*PRODUCT($O$17:S$17)</f>
        <v>0</v>
      </c>
      <c r="T961" s="2"/>
      <c r="U961" s="10">
        <f t="shared" si="89"/>
        <v>-38.984490957937474</v>
      </c>
      <c r="V961" s="10">
        <f t="shared" si="93"/>
        <v>-39.335351376558904</v>
      </c>
      <c r="W961" s="10">
        <f t="shared" si="93"/>
        <v>-39.689369538947929</v>
      </c>
      <c r="X961" s="10">
        <f t="shared" si="93"/>
        <v>-40.046573864798454</v>
      </c>
      <c r="Y961" s="10">
        <f t="shared" si="93"/>
        <v>-40.406993029581635</v>
      </c>
    </row>
    <row r="962" spans="1:25" s="5" customFormat="1" x14ac:dyDescent="0.2">
      <c r="A962" s="2"/>
      <c r="B962" s="30">
        <f>'3) Input geactiveerde inflatie'!B949</f>
        <v>937</v>
      </c>
      <c r="C962" s="30">
        <f>'3) Input geactiveerde inflatie'!D949</f>
        <v>145409.10606422229</v>
      </c>
      <c r="D962" s="10">
        <f t="shared" si="90"/>
        <v>72704.553032111144</v>
      </c>
      <c r="E962" s="40">
        <f>'3) Input geactiveerde inflatie'!E949</f>
        <v>45.5</v>
      </c>
      <c r="F962" s="52">
        <f>'3) Input geactiveerde inflatie'!F949</f>
        <v>2067</v>
      </c>
      <c r="G962" s="2"/>
      <c r="H962" s="54"/>
      <c r="I962" s="10">
        <f>IF(AND($F962&gt;I$10,$E962&gt;0),$D962/$E962,IF(I$10=$F962,$D962-SUM($G962:G962),0))</f>
        <v>1597.9022644420031</v>
      </c>
      <c r="J962" s="10">
        <f>IF(AND($F962&gt;J$10,$E962&gt;0),$D962/$E962,IF(J$10=$F962,$D962-SUM($G962:I962),0))</f>
        <v>1597.9022644420031</v>
      </c>
      <c r="K962" s="10">
        <f>IF(AND($F962&gt;K$10,$E962&gt;0),$D962/$E962,IF(K$10=$F962,$D962-SUM($G962:J962),0))</f>
        <v>1597.9022644420031</v>
      </c>
      <c r="L962" s="10">
        <f>IF(AND($F962&gt;L$10,$E962&gt;0),$D962/$E962,IF(L$10=$F962,$D962-SUM($G962:K962),0))</f>
        <v>1597.9022644420031</v>
      </c>
      <c r="M962" s="10">
        <f>IF(AND($F962&gt;M$10,$E962&gt;0),$D962/$E962,IF(M$10=$F962,$D962-SUM($G962:L962),0))</f>
        <v>1597.9022644420031</v>
      </c>
      <c r="N962" s="2"/>
      <c r="O962" s="10">
        <f>I962*PRODUCT($O$17:O$17)</f>
        <v>1612.2833848219809</v>
      </c>
      <c r="P962" s="10">
        <f>J962*PRODUCT($O$17:P$17)</f>
        <v>1626.7939352853787</v>
      </c>
      <c r="Q962" s="10">
        <f>K962*PRODUCT($O$17:Q$17)</f>
        <v>1641.4350807029468</v>
      </c>
      <c r="R962" s="10">
        <f>L962*PRODUCT($O$17:R$17)</f>
        <v>1656.207996429273</v>
      </c>
      <c r="S962" s="10">
        <f>M962*PRODUCT($O$17:S$17)</f>
        <v>1671.1138683971365</v>
      </c>
      <c r="T962" s="2"/>
      <c r="U962" s="10">
        <f t="shared" si="89"/>
        <v>71746.610624578156</v>
      </c>
      <c r="V962" s="10">
        <f t="shared" si="93"/>
        <v>70765.536184913974</v>
      </c>
      <c r="W962" s="10">
        <f t="shared" si="93"/>
        <v>69760.990929875246</v>
      </c>
      <c r="X962" s="10">
        <f t="shared" si="93"/>
        <v>68732.631851814833</v>
      </c>
      <c r="Y962" s="10">
        <f t="shared" si="93"/>
        <v>67680.111670084021</v>
      </c>
    </row>
    <row r="963" spans="1:25" s="5" customFormat="1" x14ac:dyDescent="0.2">
      <c r="A963" s="2"/>
      <c r="B963" s="30">
        <f>'3) Input geactiveerde inflatie'!B950</f>
        <v>938</v>
      </c>
      <c r="C963" s="30">
        <f>'3) Input geactiveerde inflatie'!D950</f>
        <v>96692.023639887106</v>
      </c>
      <c r="D963" s="10">
        <f t="shared" si="90"/>
        <v>48346.011819943553</v>
      </c>
      <c r="E963" s="40">
        <f>'3) Input geactiveerde inflatie'!E950</f>
        <v>35.5</v>
      </c>
      <c r="F963" s="52">
        <f>'3) Input geactiveerde inflatie'!F950</f>
        <v>2057</v>
      </c>
      <c r="G963" s="2"/>
      <c r="H963" s="54"/>
      <c r="I963" s="10">
        <f>IF(AND($F963&gt;I$10,$E963&gt;0),$D963/$E963,IF(I$10=$F963,$D963-SUM($G963:G963),0))</f>
        <v>1361.8594878857339</v>
      </c>
      <c r="J963" s="10">
        <f>IF(AND($F963&gt;J$10,$E963&gt;0),$D963/$E963,IF(J$10=$F963,$D963-SUM($G963:I963),0))</f>
        <v>1361.8594878857339</v>
      </c>
      <c r="K963" s="10">
        <f>IF(AND($F963&gt;K$10,$E963&gt;0),$D963/$E963,IF(K$10=$F963,$D963-SUM($G963:J963),0))</f>
        <v>1361.8594878857339</v>
      </c>
      <c r="L963" s="10">
        <f>IF(AND($F963&gt;L$10,$E963&gt;0),$D963/$E963,IF(L$10=$F963,$D963-SUM($G963:K963),0))</f>
        <v>1361.8594878857339</v>
      </c>
      <c r="M963" s="10">
        <f>IF(AND($F963&gt;M$10,$E963&gt;0),$D963/$E963,IF(M$10=$F963,$D963-SUM($G963:L963),0))</f>
        <v>1361.8594878857339</v>
      </c>
      <c r="N963" s="2"/>
      <c r="O963" s="10">
        <f>I963*PRODUCT($O$17:O$17)</f>
        <v>1374.1162232767053</v>
      </c>
      <c r="P963" s="10">
        <f>J963*PRODUCT($O$17:P$17)</f>
        <v>1386.4832692861955</v>
      </c>
      <c r="Q963" s="10">
        <f>K963*PRODUCT($O$17:Q$17)</f>
        <v>1398.9616187097711</v>
      </c>
      <c r="R963" s="10">
        <f>L963*PRODUCT($O$17:R$17)</f>
        <v>1411.5522732781587</v>
      </c>
      <c r="S963" s="10">
        <f>M963*PRODUCT($O$17:S$17)</f>
        <v>1424.2562437376621</v>
      </c>
      <c r="T963" s="2"/>
      <c r="U963" s="10">
        <f t="shared" si="89"/>
        <v>47407.009703046337</v>
      </c>
      <c r="V963" s="10">
        <f t="shared" si="93"/>
        <v>46447.189521087552</v>
      </c>
      <c r="W963" s="10">
        <f t="shared" si="93"/>
        <v>45466.252608067567</v>
      </c>
      <c r="X963" s="10">
        <f t="shared" si="93"/>
        <v>44463.89660826201</v>
      </c>
      <c r="Y963" s="10">
        <f t="shared" si="93"/>
        <v>43439.815433998701</v>
      </c>
    </row>
    <row r="964" spans="1:25" s="5" customFormat="1" x14ac:dyDescent="0.2">
      <c r="A964" s="2"/>
      <c r="B964" s="30">
        <f>'3) Input geactiveerde inflatie'!B951</f>
        <v>939</v>
      </c>
      <c r="C964" s="30">
        <f>'3) Input geactiveerde inflatie'!D951</f>
        <v>316725.83979464415</v>
      </c>
      <c r="D964" s="10">
        <f t="shared" si="90"/>
        <v>158362.91989732208</v>
      </c>
      <c r="E964" s="40">
        <f>'3) Input geactiveerde inflatie'!E951</f>
        <v>46.5</v>
      </c>
      <c r="F964" s="52">
        <f>'3) Input geactiveerde inflatie'!F951</f>
        <v>2068</v>
      </c>
      <c r="G964" s="2"/>
      <c r="H964" s="54"/>
      <c r="I964" s="10">
        <f>IF(AND($F964&gt;I$10,$E964&gt;0),$D964/$E964,IF(I$10=$F964,$D964-SUM($G964:G964),0))</f>
        <v>3405.6541913402598</v>
      </c>
      <c r="J964" s="10">
        <f>IF(AND($F964&gt;J$10,$E964&gt;0),$D964/$E964,IF(J$10=$F964,$D964-SUM($G964:I964),0))</f>
        <v>3405.6541913402598</v>
      </c>
      <c r="K964" s="10">
        <f>IF(AND($F964&gt;K$10,$E964&gt;0),$D964/$E964,IF(K$10=$F964,$D964-SUM($G964:J964),0))</f>
        <v>3405.6541913402598</v>
      </c>
      <c r="L964" s="10">
        <f>IF(AND($F964&gt;L$10,$E964&gt;0),$D964/$E964,IF(L$10=$F964,$D964-SUM($G964:K964),0))</f>
        <v>3405.6541913402598</v>
      </c>
      <c r="M964" s="10">
        <f>IF(AND($F964&gt;M$10,$E964&gt;0),$D964/$E964,IF(M$10=$F964,$D964-SUM($G964:L964),0))</f>
        <v>3405.6541913402598</v>
      </c>
      <c r="N964" s="2"/>
      <c r="O964" s="10">
        <f>I964*PRODUCT($O$17:O$17)</f>
        <v>3436.305079062322</v>
      </c>
      <c r="P964" s="10">
        <f>J964*PRODUCT($O$17:P$17)</f>
        <v>3467.2318247738822</v>
      </c>
      <c r="Q964" s="10">
        <f>K964*PRODUCT($O$17:Q$17)</f>
        <v>3498.4369111968467</v>
      </c>
      <c r="R964" s="10">
        <f>L964*PRODUCT($O$17:R$17)</f>
        <v>3529.9228433976177</v>
      </c>
      <c r="S964" s="10">
        <f>M964*PRODUCT($O$17:S$17)</f>
        <v>3561.6921489881961</v>
      </c>
      <c r="T964" s="2"/>
      <c r="U964" s="10">
        <f t="shared" si="89"/>
        <v>156351.88109733563</v>
      </c>
      <c r="V964" s="10">
        <f t="shared" si="93"/>
        <v>154291.81620243774</v>
      </c>
      <c r="W964" s="10">
        <f t="shared" si="93"/>
        <v>152182.0056370628</v>
      </c>
      <c r="X964" s="10">
        <f t="shared" si="93"/>
        <v>150021.72084439872</v>
      </c>
      <c r="Y964" s="10">
        <f t="shared" si="93"/>
        <v>147810.22418301011</v>
      </c>
    </row>
    <row r="965" spans="1:25" s="5" customFormat="1" x14ac:dyDescent="0.2">
      <c r="A965" s="2"/>
      <c r="B965" s="30">
        <f>'3) Input geactiveerde inflatie'!B952</f>
        <v>940</v>
      </c>
      <c r="C965" s="30">
        <f>'3) Input geactiveerde inflatie'!D952</f>
        <v>64791.062441056827</v>
      </c>
      <c r="D965" s="10">
        <f t="shared" si="90"/>
        <v>32395.531220528414</v>
      </c>
      <c r="E965" s="40">
        <f>'3) Input geactiveerde inflatie'!E952</f>
        <v>36.5</v>
      </c>
      <c r="F965" s="52">
        <f>'3) Input geactiveerde inflatie'!F952</f>
        <v>2058</v>
      </c>
      <c r="G965" s="2"/>
      <c r="H965" s="54"/>
      <c r="I965" s="10">
        <f>IF(AND($F965&gt;I$10,$E965&gt;0),$D965/$E965,IF(I$10=$F965,$D965-SUM($G965:G965),0))</f>
        <v>887.54880056242234</v>
      </c>
      <c r="J965" s="10">
        <f>IF(AND($F965&gt;J$10,$E965&gt;0),$D965/$E965,IF(J$10=$F965,$D965-SUM($G965:I965),0))</f>
        <v>887.54880056242234</v>
      </c>
      <c r="K965" s="10">
        <f>IF(AND($F965&gt;K$10,$E965&gt;0),$D965/$E965,IF(K$10=$F965,$D965-SUM($G965:J965),0))</f>
        <v>887.54880056242234</v>
      </c>
      <c r="L965" s="10">
        <f>IF(AND($F965&gt;L$10,$E965&gt;0),$D965/$E965,IF(L$10=$F965,$D965-SUM($G965:K965),0))</f>
        <v>887.54880056242234</v>
      </c>
      <c r="M965" s="10">
        <f>IF(AND($F965&gt;M$10,$E965&gt;0),$D965/$E965,IF(M$10=$F965,$D965-SUM($G965:L965),0))</f>
        <v>887.54880056242234</v>
      </c>
      <c r="N965" s="2"/>
      <c r="O965" s="10">
        <f>I965*PRODUCT($O$17:O$17)</f>
        <v>895.53673976748405</v>
      </c>
      <c r="P965" s="10">
        <f>J965*PRODUCT($O$17:P$17)</f>
        <v>903.59657042539129</v>
      </c>
      <c r="Q965" s="10">
        <f>K965*PRODUCT($O$17:Q$17)</f>
        <v>911.72893955921973</v>
      </c>
      <c r="R965" s="10">
        <f>L965*PRODUCT($O$17:R$17)</f>
        <v>919.93450001525252</v>
      </c>
      <c r="S965" s="10">
        <f>M965*PRODUCT($O$17:S$17)</f>
        <v>928.21391051538978</v>
      </c>
      <c r="T965" s="2"/>
      <c r="U965" s="10">
        <f t="shared" si="89"/>
        <v>31791.554261745681</v>
      </c>
      <c r="V965" s="10">
        <f t="shared" si="93"/>
        <v>31174.081679675997</v>
      </c>
      <c r="W965" s="10">
        <f t="shared" si="93"/>
        <v>30542.919475233859</v>
      </c>
      <c r="X965" s="10">
        <f t="shared" si="93"/>
        <v>29897.871250495707</v>
      </c>
      <c r="Y965" s="10">
        <f t="shared" si="93"/>
        <v>29238.738181234774</v>
      </c>
    </row>
    <row r="966" spans="1:25" s="5" customFormat="1" x14ac:dyDescent="0.2">
      <c r="A966" s="2"/>
      <c r="B966" s="30">
        <f>'3) Input geactiveerde inflatie'!B953</f>
        <v>941</v>
      </c>
      <c r="C966" s="30">
        <f>'3) Input geactiveerde inflatie'!D953</f>
        <v>958.7047940706907</v>
      </c>
      <c r="D966" s="10">
        <f t="shared" si="90"/>
        <v>479.35239703534535</v>
      </c>
      <c r="E966" s="40">
        <f>'3) Input geactiveerde inflatie'!E953</f>
        <v>26.5</v>
      </c>
      <c r="F966" s="52">
        <f>'3) Input geactiveerde inflatie'!F953</f>
        <v>2048</v>
      </c>
      <c r="G966" s="2"/>
      <c r="H966" s="54"/>
      <c r="I966" s="10">
        <f>IF(AND($F966&gt;I$10,$E966&gt;0),$D966/$E966,IF(I$10=$F966,$D966-SUM($G966:G966),0))</f>
        <v>18.088769699446996</v>
      </c>
      <c r="J966" s="10">
        <f>IF(AND($F966&gt;J$10,$E966&gt;0),$D966/$E966,IF(J$10=$F966,$D966-SUM($G966:I966),0))</f>
        <v>18.088769699446996</v>
      </c>
      <c r="K966" s="10">
        <f>IF(AND($F966&gt;K$10,$E966&gt;0),$D966/$E966,IF(K$10=$F966,$D966-SUM($G966:J966),0))</f>
        <v>18.088769699446996</v>
      </c>
      <c r="L966" s="10">
        <f>IF(AND($F966&gt;L$10,$E966&gt;0),$D966/$E966,IF(L$10=$F966,$D966-SUM($G966:K966),0))</f>
        <v>18.088769699446996</v>
      </c>
      <c r="M966" s="10">
        <f>IF(AND($F966&gt;M$10,$E966&gt;0),$D966/$E966,IF(M$10=$F966,$D966-SUM($G966:L966),0))</f>
        <v>18.088769699446996</v>
      </c>
      <c r="N966" s="2"/>
      <c r="O966" s="10">
        <f>I966*PRODUCT($O$17:O$17)</f>
        <v>18.251568626742017</v>
      </c>
      <c r="P966" s="10">
        <f>J966*PRODUCT($O$17:P$17)</f>
        <v>18.415832744382694</v>
      </c>
      <c r="Q966" s="10">
        <f>K966*PRODUCT($O$17:Q$17)</f>
        <v>18.581575239082134</v>
      </c>
      <c r="R966" s="10">
        <f>L966*PRODUCT($O$17:R$17)</f>
        <v>18.748809416233872</v>
      </c>
      <c r="S966" s="10">
        <f>M966*PRODUCT($O$17:S$17)</f>
        <v>18.917548700979975</v>
      </c>
      <c r="T966" s="2"/>
      <c r="U966" s="10">
        <f t="shared" si="89"/>
        <v>465.41499998192137</v>
      </c>
      <c r="V966" s="10">
        <f t="shared" si="93"/>
        <v>451.18790223737597</v>
      </c>
      <c r="W966" s="10">
        <f t="shared" si="93"/>
        <v>436.66701811843012</v>
      </c>
      <c r="X966" s="10">
        <f t="shared" si="93"/>
        <v>421.84821186526204</v>
      </c>
      <c r="Y966" s="10">
        <f t="shared" si="93"/>
        <v>406.72729707106936</v>
      </c>
    </row>
    <row r="967" spans="1:25" s="5" customFormat="1" x14ac:dyDescent="0.2">
      <c r="A967" s="2"/>
      <c r="B967" s="30">
        <f>'3) Input geactiveerde inflatie'!B954</f>
        <v>942</v>
      </c>
      <c r="C967" s="30">
        <f>'3) Input geactiveerde inflatie'!D954</f>
        <v>246734.65617065504</v>
      </c>
      <c r="D967" s="10">
        <f t="shared" si="90"/>
        <v>123367.32808532752</v>
      </c>
      <c r="E967" s="40">
        <f>'3) Input geactiveerde inflatie'!E954</f>
        <v>47.5</v>
      </c>
      <c r="F967" s="52">
        <f>'3) Input geactiveerde inflatie'!F954</f>
        <v>2069</v>
      </c>
      <c r="G967" s="2"/>
      <c r="H967" s="54"/>
      <c r="I967" s="10">
        <f>IF(AND($F967&gt;I$10,$E967&gt;0),$D967/$E967,IF(I$10=$F967,$D967-SUM($G967:G967),0))</f>
        <v>2597.2069070595267</v>
      </c>
      <c r="J967" s="10">
        <f>IF(AND($F967&gt;J$10,$E967&gt;0),$D967/$E967,IF(J$10=$F967,$D967-SUM($G967:I967),0))</f>
        <v>2597.2069070595267</v>
      </c>
      <c r="K967" s="10">
        <f>IF(AND($F967&gt;K$10,$E967&gt;0),$D967/$E967,IF(K$10=$F967,$D967-SUM($G967:J967),0))</f>
        <v>2597.2069070595267</v>
      </c>
      <c r="L967" s="10">
        <f>IF(AND($F967&gt;L$10,$E967&gt;0),$D967/$E967,IF(L$10=$F967,$D967-SUM($G967:K967),0))</f>
        <v>2597.2069070595267</v>
      </c>
      <c r="M967" s="10">
        <f>IF(AND($F967&gt;M$10,$E967&gt;0),$D967/$E967,IF(M$10=$F967,$D967-SUM($G967:L967),0))</f>
        <v>2597.2069070595267</v>
      </c>
      <c r="N967" s="2"/>
      <c r="O967" s="10">
        <f>I967*PRODUCT($O$17:O$17)</f>
        <v>2620.5817692230621</v>
      </c>
      <c r="P967" s="10">
        <f>J967*PRODUCT($O$17:P$17)</f>
        <v>2644.1670051460696</v>
      </c>
      <c r="Q967" s="10">
        <f>K967*PRODUCT($O$17:Q$17)</f>
        <v>2667.9645081923836</v>
      </c>
      <c r="R967" s="10">
        <f>L967*PRODUCT($O$17:R$17)</f>
        <v>2691.9761887661148</v>
      </c>
      <c r="S967" s="10">
        <f>M967*PRODUCT($O$17:S$17)</f>
        <v>2716.2039744650097</v>
      </c>
      <c r="T967" s="2"/>
      <c r="U967" s="10">
        <f t="shared" si="89"/>
        <v>121857.05226887239</v>
      </c>
      <c r="V967" s="10">
        <f t="shared" si="93"/>
        <v>120309.59873414616</v>
      </c>
      <c r="W967" s="10">
        <f t="shared" si="93"/>
        <v>118724.42061456108</v>
      </c>
      <c r="X967" s="10">
        <f t="shared" si="93"/>
        <v>117100.96421132601</v>
      </c>
      <c r="Y967" s="10">
        <f t="shared" si="93"/>
        <v>115438.66891476292</v>
      </c>
    </row>
    <row r="968" spans="1:25" s="5" customFormat="1" x14ac:dyDescent="0.2">
      <c r="A968" s="2"/>
      <c r="B968" s="30">
        <f>'3) Input geactiveerde inflatie'!B955</f>
        <v>943</v>
      </c>
      <c r="C968" s="30">
        <f>'3) Input geactiveerde inflatie'!D955</f>
        <v>40513.61015435739</v>
      </c>
      <c r="D968" s="10">
        <f t="shared" si="90"/>
        <v>20256.805077178695</v>
      </c>
      <c r="E968" s="40">
        <f>'3) Input geactiveerde inflatie'!E955</f>
        <v>37.5</v>
      </c>
      <c r="F968" s="52">
        <f>'3) Input geactiveerde inflatie'!F955</f>
        <v>2059</v>
      </c>
      <c r="G968" s="2"/>
      <c r="H968" s="54"/>
      <c r="I968" s="10">
        <f>IF(AND($F968&gt;I$10,$E968&gt;0),$D968/$E968,IF(I$10=$F968,$D968-SUM($G968:G968),0))</f>
        <v>540.18146872476518</v>
      </c>
      <c r="J968" s="10">
        <f>IF(AND($F968&gt;J$10,$E968&gt;0),$D968/$E968,IF(J$10=$F968,$D968-SUM($G968:I968),0))</f>
        <v>540.18146872476518</v>
      </c>
      <c r="K968" s="10">
        <f>IF(AND($F968&gt;K$10,$E968&gt;0),$D968/$E968,IF(K$10=$F968,$D968-SUM($G968:J968),0))</f>
        <v>540.18146872476518</v>
      </c>
      <c r="L968" s="10">
        <f>IF(AND($F968&gt;L$10,$E968&gt;0),$D968/$E968,IF(L$10=$F968,$D968-SUM($G968:K968),0))</f>
        <v>540.18146872476518</v>
      </c>
      <c r="M968" s="10">
        <f>IF(AND($F968&gt;M$10,$E968&gt;0),$D968/$E968,IF(M$10=$F968,$D968-SUM($G968:L968),0))</f>
        <v>540.18146872476518</v>
      </c>
      <c r="N968" s="2"/>
      <c r="O968" s="10">
        <f>I968*PRODUCT($O$17:O$17)</f>
        <v>545.04310194328798</v>
      </c>
      <c r="P968" s="10">
        <f>J968*PRODUCT($O$17:P$17)</f>
        <v>549.9484898607775</v>
      </c>
      <c r="Q968" s="10">
        <f>K968*PRODUCT($O$17:Q$17)</f>
        <v>554.89802626952439</v>
      </c>
      <c r="R968" s="10">
        <f>L968*PRODUCT($O$17:R$17)</f>
        <v>559.89210850595009</v>
      </c>
      <c r="S968" s="10">
        <f>M968*PRODUCT($O$17:S$17)</f>
        <v>564.93113748250357</v>
      </c>
      <c r="T968" s="2"/>
      <c r="U968" s="10">
        <f t="shared" si="89"/>
        <v>19894.073220930015</v>
      </c>
      <c r="V968" s="10">
        <f t="shared" si="93"/>
        <v>19523.171390057607</v>
      </c>
      <c r="W968" s="10">
        <f t="shared" si="93"/>
        <v>19143.981906298599</v>
      </c>
      <c r="X968" s="10">
        <f t="shared" si="93"/>
        <v>18756.385634949336</v>
      </c>
      <c r="Y968" s="10">
        <f t="shared" si="93"/>
        <v>18360.261968181374</v>
      </c>
    </row>
    <row r="969" spans="1:25" s="5" customFormat="1" x14ac:dyDescent="0.2">
      <c r="A969" s="2"/>
      <c r="B969" s="30">
        <f>'3) Input geactiveerde inflatie'!B956</f>
        <v>944</v>
      </c>
      <c r="C969" s="30">
        <f>'3) Input geactiveerde inflatie'!D956</f>
        <v>493.14047743683295</v>
      </c>
      <c r="D969" s="10">
        <f t="shared" si="90"/>
        <v>246.57023871841648</v>
      </c>
      <c r="E969" s="40">
        <f>'3) Input geactiveerde inflatie'!E956</f>
        <v>27.5</v>
      </c>
      <c r="F969" s="52">
        <f>'3) Input geactiveerde inflatie'!F956</f>
        <v>2049</v>
      </c>
      <c r="G969" s="2"/>
      <c r="H969" s="54"/>
      <c r="I969" s="10">
        <f>IF(AND($F969&gt;I$10,$E969&gt;0),$D969/$E969,IF(I$10=$F969,$D969-SUM($G969:G969),0))</f>
        <v>8.9661904988515087</v>
      </c>
      <c r="J969" s="10">
        <f>IF(AND($F969&gt;J$10,$E969&gt;0),$D969/$E969,IF(J$10=$F969,$D969-SUM($G969:I969),0))</f>
        <v>8.9661904988515087</v>
      </c>
      <c r="K969" s="10">
        <f>IF(AND($F969&gt;K$10,$E969&gt;0),$D969/$E969,IF(K$10=$F969,$D969-SUM($G969:J969),0))</f>
        <v>8.9661904988515087</v>
      </c>
      <c r="L969" s="10">
        <f>IF(AND($F969&gt;L$10,$E969&gt;0),$D969/$E969,IF(L$10=$F969,$D969-SUM($G969:K969),0))</f>
        <v>8.9661904988515087</v>
      </c>
      <c r="M969" s="10">
        <f>IF(AND($F969&gt;M$10,$E969&gt;0),$D969/$E969,IF(M$10=$F969,$D969-SUM($G969:L969),0))</f>
        <v>8.9661904988515087</v>
      </c>
      <c r="N969" s="2"/>
      <c r="O969" s="10">
        <f>I969*PRODUCT($O$17:O$17)</f>
        <v>9.0468862133411712</v>
      </c>
      <c r="P969" s="10">
        <f>J969*PRODUCT($O$17:P$17)</f>
        <v>9.1283081892612401</v>
      </c>
      <c r="Q969" s="10">
        <f>K969*PRODUCT($O$17:Q$17)</f>
        <v>9.2104629629645896</v>
      </c>
      <c r="R969" s="10">
        <f>L969*PRODUCT($O$17:R$17)</f>
        <v>9.2933571296312696</v>
      </c>
      <c r="S969" s="10">
        <f>M969*PRODUCT($O$17:S$17)</f>
        <v>9.3769973437979512</v>
      </c>
      <c r="T969" s="2"/>
      <c r="U969" s="10">
        <f t="shared" si="89"/>
        <v>239.74248465354103</v>
      </c>
      <c r="V969" s="10">
        <f t="shared" si="93"/>
        <v>232.77185882616163</v>
      </c>
      <c r="W969" s="10">
        <f t="shared" si="93"/>
        <v>225.65634259263248</v>
      </c>
      <c r="X969" s="10">
        <f t="shared" si="93"/>
        <v>218.39389254633488</v>
      </c>
      <c r="Y969" s="10">
        <f t="shared" si="93"/>
        <v>210.98244023545394</v>
      </c>
    </row>
    <row r="970" spans="1:25" s="5" customFormat="1" x14ac:dyDescent="0.2">
      <c r="A970" s="2"/>
      <c r="B970" s="30">
        <f>'3) Input geactiveerde inflatie'!B957</f>
        <v>945</v>
      </c>
      <c r="C970" s="30">
        <f>'3) Input geactiveerde inflatie'!D957</f>
        <v>6316.8430960727856</v>
      </c>
      <c r="D970" s="10">
        <f t="shared" si="90"/>
        <v>3158.4215480363928</v>
      </c>
      <c r="E970" s="40">
        <f>'3) Input geactiveerde inflatie'!E957</f>
        <v>2.5</v>
      </c>
      <c r="F970" s="52">
        <f>'3) Input geactiveerde inflatie'!F957</f>
        <v>2024</v>
      </c>
      <c r="G970" s="2"/>
      <c r="H970" s="54"/>
      <c r="I970" s="10">
        <f>IF(AND($F970&gt;I$10,$E970&gt;0),$D970/$E970,IF(I$10=$F970,$D970-SUM($G970:G970),0))</f>
        <v>1263.3686192145572</v>
      </c>
      <c r="J970" s="10">
        <f>IF(AND($F970&gt;J$10,$E970&gt;0),$D970/$E970,IF(J$10=$F970,$D970-SUM($G970:I970),0))</f>
        <v>1263.3686192145572</v>
      </c>
      <c r="K970" s="10">
        <f>IF(AND($F970&gt;K$10,$E970&gt;0),$D970/$E970,IF(K$10=$F970,$D970-SUM($G970:J970),0))</f>
        <v>631.68430960727846</v>
      </c>
      <c r="L970" s="10">
        <f>IF(AND($F970&gt;L$10,$E970&gt;0),$D970/$E970,IF(L$10=$F970,$D970-SUM($G970:K970),0))</f>
        <v>0</v>
      </c>
      <c r="M970" s="10">
        <f>IF(AND($F970&gt;M$10,$E970&gt;0),$D970/$E970,IF(M$10=$F970,$D970-SUM($G970:L970),0))</f>
        <v>0</v>
      </c>
      <c r="N970" s="2"/>
      <c r="O970" s="10">
        <f>I970*PRODUCT($O$17:O$17)</f>
        <v>1274.738936787488</v>
      </c>
      <c r="P970" s="10">
        <f>J970*PRODUCT($O$17:P$17)</f>
        <v>1286.2115872185752</v>
      </c>
      <c r="Q970" s="10">
        <f>K970*PRODUCT($O$17:Q$17)</f>
        <v>648.89374575177101</v>
      </c>
      <c r="R970" s="10">
        <f>L970*PRODUCT($O$17:R$17)</f>
        <v>0</v>
      </c>
      <c r="S970" s="10">
        <f>M970*PRODUCT($O$17:S$17)</f>
        <v>0</v>
      </c>
      <c r="T970" s="2"/>
      <c r="U970" s="10">
        <f t="shared" si="89"/>
        <v>1912.1084051812318</v>
      </c>
      <c r="V970" s="10">
        <f t="shared" si="93"/>
        <v>643.1057936092875</v>
      </c>
      <c r="W970" s="10">
        <f t="shared" si="93"/>
        <v>0</v>
      </c>
      <c r="X970" s="10">
        <f t="shared" si="93"/>
        <v>0</v>
      </c>
      <c r="Y970" s="10">
        <f t="shared" si="93"/>
        <v>0</v>
      </c>
    </row>
    <row r="971" spans="1:25" s="5" customFormat="1" x14ac:dyDescent="0.2">
      <c r="A971" s="2"/>
      <c r="B971" s="30">
        <f>'3) Input geactiveerde inflatie'!B958</f>
        <v>946</v>
      </c>
      <c r="C971" s="30">
        <f>'3) Input geactiveerde inflatie'!D958</f>
        <v>-1.7425918485969308E-12</v>
      </c>
      <c r="D971" s="10">
        <f t="shared" si="90"/>
        <v>-8.7129592429846542E-13</v>
      </c>
      <c r="E971" s="40">
        <f>'3) Input geactiveerde inflatie'!E958</f>
        <v>0</v>
      </c>
      <c r="F971" s="52">
        <f>'3) Input geactiveerde inflatie'!F958</f>
        <v>2020</v>
      </c>
      <c r="G971" s="2"/>
      <c r="H971" s="54"/>
      <c r="I971" s="10">
        <f>IF(AND($F971&gt;I$10,$E971&gt;0),$D971/$E971,IF(I$10=$F971,$D971-SUM($G971:G971),0))</f>
        <v>0</v>
      </c>
      <c r="J971" s="10">
        <f>IF(AND($F971&gt;J$10,$E971&gt;0),$D971/$E971,IF(J$10=$F971,$D971-SUM($G971:I971),0))</f>
        <v>0</v>
      </c>
      <c r="K971" s="10">
        <f>IF(AND($F971&gt;K$10,$E971&gt;0),$D971/$E971,IF(K$10=$F971,$D971-SUM($G971:J971),0))</f>
        <v>0</v>
      </c>
      <c r="L971" s="10">
        <f>IF(AND($F971&gt;L$10,$E971&gt;0),$D971/$E971,IF(L$10=$F971,$D971-SUM($G971:K971),0))</f>
        <v>0</v>
      </c>
      <c r="M971" s="10">
        <f>IF(AND($F971&gt;M$10,$E971&gt;0),$D971/$E971,IF(M$10=$F971,$D971-SUM($G971:L971),0))</f>
        <v>0</v>
      </c>
      <c r="N971" s="2"/>
      <c r="O971" s="10">
        <f>I971*PRODUCT($O$17:O$17)</f>
        <v>0</v>
      </c>
      <c r="P971" s="10">
        <f>J971*PRODUCT($O$17:P$17)</f>
        <v>0</v>
      </c>
      <c r="Q971" s="10">
        <f>K971*PRODUCT($O$17:Q$17)</f>
        <v>0</v>
      </c>
      <c r="R971" s="10">
        <f>L971*PRODUCT($O$17:R$17)</f>
        <v>0</v>
      </c>
      <c r="S971" s="10">
        <f>M971*PRODUCT($O$17:S$17)</f>
        <v>0</v>
      </c>
      <c r="T971" s="2"/>
      <c r="U971" s="10">
        <f t="shared" si="89"/>
        <v>-8.7913758761715152E-13</v>
      </c>
      <c r="V971" s="10">
        <f t="shared" ref="V971:Y986" si="94">U971*P$17-P971</f>
        <v>-8.8704982590570576E-13</v>
      </c>
      <c r="W971" s="10">
        <f t="shared" si="94"/>
        <v>-8.9503327433885706E-13</v>
      </c>
      <c r="X971" s="10">
        <f t="shared" si="94"/>
        <v>-9.0308857380790665E-13</v>
      </c>
      <c r="Y971" s="10">
        <f t="shared" si="94"/>
        <v>-9.1121637097217765E-13</v>
      </c>
    </row>
    <row r="972" spans="1:25" s="5" customFormat="1" x14ac:dyDescent="0.2">
      <c r="A972" s="2"/>
      <c r="B972" s="30">
        <f>'3) Input geactiveerde inflatie'!B959</f>
        <v>947</v>
      </c>
      <c r="C972" s="30">
        <f>'3) Input geactiveerde inflatie'!D959</f>
        <v>2540875.9302864373</v>
      </c>
      <c r="D972" s="10">
        <f t="shared" si="90"/>
        <v>1270437.9651432186</v>
      </c>
      <c r="E972" s="40">
        <f>'3) Input geactiveerde inflatie'!E959</f>
        <v>48.5</v>
      </c>
      <c r="F972" s="52">
        <f>'3) Input geactiveerde inflatie'!F959</f>
        <v>2070</v>
      </c>
      <c r="G972" s="2"/>
      <c r="H972" s="54"/>
      <c r="I972" s="10">
        <f>IF(AND($F972&gt;I$10,$E972&gt;0),$D972/$E972,IF(I$10=$F972,$D972-SUM($G972:G972),0))</f>
        <v>26194.597219447805</v>
      </c>
      <c r="J972" s="10">
        <f>IF(AND($F972&gt;J$10,$E972&gt;0),$D972/$E972,IF(J$10=$F972,$D972-SUM($G972:I972),0))</f>
        <v>26194.597219447805</v>
      </c>
      <c r="K972" s="10">
        <f>IF(AND($F972&gt;K$10,$E972&gt;0),$D972/$E972,IF(K$10=$F972,$D972-SUM($G972:J972),0))</f>
        <v>26194.597219447805</v>
      </c>
      <c r="L972" s="10">
        <f>IF(AND($F972&gt;L$10,$E972&gt;0),$D972/$E972,IF(L$10=$F972,$D972-SUM($G972:K972),0))</f>
        <v>26194.597219447805</v>
      </c>
      <c r="M972" s="10">
        <f>IF(AND($F972&gt;M$10,$E972&gt;0),$D972/$E972,IF(M$10=$F972,$D972-SUM($G972:L972),0))</f>
        <v>26194.597219447805</v>
      </c>
      <c r="N972" s="2"/>
      <c r="O972" s="10">
        <f>I972*PRODUCT($O$17:O$17)</f>
        <v>26430.348594422834</v>
      </c>
      <c r="P972" s="10">
        <f>J972*PRODUCT($O$17:P$17)</f>
        <v>26668.221731772635</v>
      </c>
      <c r="Q972" s="10">
        <f>K972*PRODUCT($O$17:Q$17)</f>
        <v>26908.235727358584</v>
      </c>
      <c r="R972" s="10">
        <f>L972*PRODUCT($O$17:R$17)</f>
        <v>27150.409848904808</v>
      </c>
      <c r="S972" s="10">
        <f>M972*PRODUCT($O$17:S$17)</f>
        <v>27394.76353754495</v>
      </c>
      <c r="T972" s="2"/>
      <c r="U972" s="10">
        <f t="shared" si="89"/>
        <v>1255441.5582350846</v>
      </c>
      <c r="V972" s="10">
        <f t="shared" si="94"/>
        <v>1240072.3105274276</v>
      </c>
      <c r="W972" s="10">
        <f t="shared" si="94"/>
        <v>1224324.7255948158</v>
      </c>
      <c r="X972" s="10">
        <f t="shared" si="94"/>
        <v>1208193.2382762644</v>
      </c>
      <c r="Y972" s="10">
        <f t="shared" si="94"/>
        <v>1191672.2138832055</v>
      </c>
    </row>
    <row r="973" spans="1:25" s="5" customFormat="1" x14ac:dyDescent="0.2">
      <c r="A973" s="2"/>
      <c r="B973" s="30">
        <f>'3) Input geactiveerde inflatie'!B960</f>
        <v>948</v>
      </c>
      <c r="C973" s="30">
        <f>'3) Input geactiveerde inflatie'!D960</f>
        <v>1527881.4404291809</v>
      </c>
      <c r="D973" s="10">
        <f t="shared" si="90"/>
        <v>763940.72021459043</v>
      </c>
      <c r="E973" s="40">
        <f>'3) Input geactiveerde inflatie'!E960</f>
        <v>38.5</v>
      </c>
      <c r="F973" s="52">
        <f>'3) Input geactiveerde inflatie'!F960</f>
        <v>2060</v>
      </c>
      <c r="G973" s="2"/>
      <c r="H973" s="54"/>
      <c r="I973" s="10">
        <f>IF(AND($F973&gt;I$10,$E973&gt;0),$D973/$E973,IF(I$10=$F973,$D973-SUM($G973:G973),0))</f>
        <v>19842.61610946988</v>
      </c>
      <c r="J973" s="10">
        <f>IF(AND($F973&gt;J$10,$E973&gt;0),$D973/$E973,IF(J$10=$F973,$D973-SUM($G973:I973),0))</f>
        <v>19842.61610946988</v>
      </c>
      <c r="K973" s="10">
        <f>IF(AND($F973&gt;K$10,$E973&gt;0),$D973/$E973,IF(K$10=$F973,$D973-SUM($G973:J973),0))</f>
        <v>19842.61610946988</v>
      </c>
      <c r="L973" s="10">
        <f>IF(AND($F973&gt;L$10,$E973&gt;0),$D973/$E973,IF(L$10=$F973,$D973-SUM($G973:K973),0))</f>
        <v>19842.61610946988</v>
      </c>
      <c r="M973" s="10">
        <f>IF(AND($F973&gt;M$10,$E973&gt;0),$D973/$E973,IF(M$10=$F973,$D973-SUM($G973:L973),0))</f>
        <v>19842.61610946988</v>
      </c>
      <c r="N973" s="2"/>
      <c r="O973" s="10">
        <f>I973*PRODUCT($O$17:O$17)</f>
        <v>20021.199654455108</v>
      </c>
      <c r="P973" s="10">
        <f>J973*PRODUCT($O$17:P$17)</f>
        <v>20201.3904513452</v>
      </c>
      <c r="Q973" s="10">
        <f>K973*PRODUCT($O$17:Q$17)</f>
        <v>20383.202965407305</v>
      </c>
      <c r="R973" s="10">
        <f>L973*PRODUCT($O$17:R$17)</f>
        <v>20566.651792095967</v>
      </c>
      <c r="S973" s="10">
        <f>M973*PRODUCT($O$17:S$17)</f>
        <v>20751.751658224828</v>
      </c>
      <c r="T973" s="2"/>
      <c r="U973" s="10">
        <f t="shared" si="89"/>
        <v>750794.98704206664</v>
      </c>
      <c r="V973" s="10">
        <f t="shared" si="94"/>
        <v>737350.75147409993</v>
      </c>
      <c r="W973" s="10">
        <f t="shared" si="94"/>
        <v>723603.70527195942</v>
      </c>
      <c r="X973" s="10">
        <f t="shared" si="94"/>
        <v>709549.48682731099</v>
      </c>
      <c r="Y973" s="10">
        <f t="shared" si="94"/>
        <v>695183.68055053183</v>
      </c>
    </row>
    <row r="974" spans="1:25" s="5" customFormat="1" x14ac:dyDescent="0.2">
      <c r="A974" s="2"/>
      <c r="B974" s="30">
        <f>'3) Input geactiveerde inflatie'!B961</f>
        <v>949</v>
      </c>
      <c r="C974" s="30">
        <f>'3) Input geactiveerde inflatie'!D961</f>
        <v>109409.50016374048</v>
      </c>
      <c r="D974" s="10">
        <f t="shared" si="90"/>
        <v>54704.750081870239</v>
      </c>
      <c r="E974" s="40">
        <f>'3) Input geactiveerde inflatie'!E961</f>
        <v>28.5</v>
      </c>
      <c r="F974" s="52">
        <f>'3) Input geactiveerde inflatie'!F961</f>
        <v>2050</v>
      </c>
      <c r="G974" s="2"/>
      <c r="H974" s="54"/>
      <c r="I974" s="10">
        <f>IF(AND($F974&gt;I$10,$E974&gt;0),$D974/$E974,IF(I$10=$F974,$D974-SUM($G974:G974),0))</f>
        <v>1919.4649151533417</v>
      </c>
      <c r="J974" s="10">
        <f>IF(AND($F974&gt;J$10,$E974&gt;0),$D974/$E974,IF(J$10=$F974,$D974-SUM($G974:I974),0))</f>
        <v>1919.4649151533417</v>
      </c>
      <c r="K974" s="10">
        <f>IF(AND($F974&gt;K$10,$E974&gt;0),$D974/$E974,IF(K$10=$F974,$D974-SUM($G974:J974),0))</f>
        <v>1919.4649151533417</v>
      </c>
      <c r="L974" s="10">
        <f>IF(AND($F974&gt;L$10,$E974&gt;0),$D974/$E974,IF(L$10=$F974,$D974-SUM($G974:K974),0))</f>
        <v>1919.4649151533417</v>
      </c>
      <c r="M974" s="10">
        <f>IF(AND($F974&gt;M$10,$E974&gt;0),$D974/$E974,IF(M$10=$F974,$D974-SUM($G974:L974),0))</f>
        <v>1919.4649151533417</v>
      </c>
      <c r="N974" s="2"/>
      <c r="O974" s="10">
        <f>I974*PRODUCT($O$17:O$17)</f>
        <v>1936.7400993897215</v>
      </c>
      <c r="P974" s="10">
        <f>J974*PRODUCT($O$17:P$17)</f>
        <v>1954.1707602842289</v>
      </c>
      <c r="Q974" s="10">
        <f>K974*PRODUCT($O$17:Q$17)</f>
        <v>1971.7582971267866</v>
      </c>
      <c r="R974" s="10">
        <f>L974*PRODUCT($O$17:R$17)</f>
        <v>1989.5041218009274</v>
      </c>
      <c r="S974" s="10">
        <f>M974*PRODUCT($O$17:S$17)</f>
        <v>2007.4096588971356</v>
      </c>
      <c r="T974" s="2"/>
      <c r="U974" s="10">
        <f t="shared" si="89"/>
        <v>53260.35273321734</v>
      </c>
      <c r="V974" s="10">
        <f t="shared" si="94"/>
        <v>51785.525147532062</v>
      </c>
      <c r="W974" s="10">
        <f t="shared" si="94"/>
        <v>50279.836576733062</v>
      </c>
      <c r="X974" s="10">
        <f t="shared" si="94"/>
        <v>48742.850984122728</v>
      </c>
      <c r="Y974" s="10">
        <f t="shared" si="94"/>
        <v>47174.126984082694</v>
      </c>
    </row>
    <row r="975" spans="1:25" s="5" customFormat="1" x14ac:dyDescent="0.2">
      <c r="A975" s="2"/>
      <c r="B975" s="30">
        <f>'3) Input geactiveerde inflatie'!B962</f>
        <v>950</v>
      </c>
      <c r="C975" s="30">
        <f>'3) Input geactiveerde inflatie'!D962</f>
        <v>57250.002619263716</v>
      </c>
      <c r="D975" s="10">
        <f t="shared" si="90"/>
        <v>28625.001309631858</v>
      </c>
      <c r="E975" s="40">
        <f>'3) Input geactiveerde inflatie'!E962</f>
        <v>23.5</v>
      </c>
      <c r="F975" s="52">
        <f>'3) Input geactiveerde inflatie'!F962</f>
        <v>2045</v>
      </c>
      <c r="G975" s="2"/>
      <c r="H975" s="54"/>
      <c r="I975" s="10">
        <f>IF(AND($F975&gt;I$10,$E975&gt;0),$D975/$E975,IF(I$10=$F975,$D975-SUM($G975:G975),0))</f>
        <v>1218.0851621119939</v>
      </c>
      <c r="J975" s="10">
        <f>IF(AND($F975&gt;J$10,$E975&gt;0),$D975/$E975,IF(J$10=$F975,$D975-SUM($G975:I975),0))</f>
        <v>1218.0851621119939</v>
      </c>
      <c r="K975" s="10">
        <f>IF(AND($F975&gt;K$10,$E975&gt;0),$D975/$E975,IF(K$10=$F975,$D975-SUM($G975:J975),0))</f>
        <v>1218.0851621119939</v>
      </c>
      <c r="L975" s="10">
        <f>IF(AND($F975&gt;L$10,$E975&gt;0),$D975/$E975,IF(L$10=$F975,$D975-SUM($G975:K975),0))</f>
        <v>1218.0851621119939</v>
      </c>
      <c r="M975" s="10">
        <f>IF(AND($F975&gt;M$10,$E975&gt;0),$D975/$E975,IF(M$10=$F975,$D975-SUM($G975:L975),0))</f>
        <v>1218.0851621119939</v>
      </c>
      <c r="N975" s="2"/>
      <c r="O975" s="10">
        <f>I975*PRODUCT($O$17:O$17)</f>
        <v>1229.0479285710016</v>
      </c>
      <c r="P975" s="10">
        <f>J975*PRODUCT($O$17:P$17)</f>
        <v>1240.1093599281405</v>
      </c>
      <c r="Q975" s="10">
        <f>K975*PRODUCT($O$17:Q$17)</f>
        <v>1251.2703441674937</v>
      </c>
      <c r="R975" s="10">
        <f>L975*PRODUCT($O$17:R$17)</f>
        <v>1262.531777265001</v>
      </c>
      <c r="S975" s="10">
        <f>M975*PRODUCT($O$17:S$17)</f>
        <v>1273.8945632603859</v>
      </c>
      <c r="T975" s="2"/>
      <c r="U975" s="10">
        <f t="shared" si="89"/>
        <v>27653.578392847539</v>
      </c>
      <c r="V975" s="10">
        <f t="shared" si="94"/>
        <v>26662.351238455023</v>
      </c>
      <c r="W975" s="10">
        <f t="shared" si="94"/>
        <v>25651.042055433623</v>
      </c>
      <c r="X975" s="10">
        <f t="shared" si="94"/>
        <v>24619.369656667521</v>
      </c>
      <c r="Y975" s="10">
        <f t="shared" si="94"/>
        <v>23567.04942031714</v>
      </c>
    </row>
    <row r="976" spans="1:25" s="5" customFormat="1" x14ac:dyDescent="0.2">
      <c r="A976" s="2"/>
      <c r="B976" s="30">
        <f>'3) Input geactiveerde inflatie'!B963</f>
        <v>951</v>
      </c>
      <c r="C976" s="30">
        <f>'3) Input geactiveerde inflatie'!D963</f>
        <v>3078.7919095410325</v>
      </c>
      <c r="D976" s="10">
        <f t="shared" si="90"/>
        <v>1539.3959547705163</v>
      </c>
      <c r="E976" s="40">
        <f>'3) Input geactiveerde inflatie'!E963</f>
        <v>8.5</v>
      </c>
      <c r="F976" s="52">
        <f>'3) Input geactiveerde inflatie'!F963</f>
        <v>2030</v>
      </c>
      <c r="G976" s="2"/>
      <c r="H976" s="54"/>
      <c r="I976" s="10">
        <f>IF(AND($F976&gt;I$10,$E976&gt;0),$D976/$E976,IF(I$10=$F976,$D976-SUM($G976:G976),0))</f>
        <v>181.10540644359014</v>
      </c>
      <c r="J976" s="10">
        <f>IF(AND($F976&gt;J$10,$E976&gt;0),$D976/$E976,IF(J$10=$F976,$D976-SUM($G976:I976),0))</f>
        <v>181.10540644359014</v>
      </c>
      <c r="K976" s="10">
        <f>IF(AND($F976&gt;K$10,$E976&gt;0),$D976/$E976,IF(K$10=$F976,$D976-SUM($G976:J976),0))</f>
        <v>181.10540644359014</v>
      </c>
      <c r="L976" s="10">
        <f>IF(AND($F976&gt;L$10,$E976&gt;0),$D976/$E976,IF(L$10=$F976,$D976-SUM($G976:K976),0))</f>
        <v>181.10540644359014</v>
      </c>
      <c r="M976" s="10">
        <f>IF(AND($F976&gt;M$10,$E976&gt;0),$D976/$E976,IF(M$10=$F976,$D976-SUM($G976:L976),0))</f>
        <v>181.10540644359014</v>
      </c>
      <c r="N976" s="2"/>
      <c r="O976" s="10">
        <f>I976*PRODUCT($O$17:O$17)</f>
        <v>182.73535510158243</v>
      </c>
      <c r="P976" s="10">
        <f>J976*PRODUCT($O$17:P$17)</f>
        <v>184.37997329749666</v>
      </c>
      <c r="Q976" s="10">
        <f>K976*PRODUCT($O$17:Q$17)</f>
        <v>186.0393930571741</v>
      </c>
      <c r="R976" s="10">
        <f>L976*PRODUCT($O$17:R$17)</f>
        <v>187.71374759468864</v>
      </c>
      <c r="S976" s="10">
        <f>M976*PRODUCT($O$17:S$17)</f>
        <v>189.40317132304082</v>
      </c>
      <c r="T976" s="2"/>
      <c r="U976" s="10">
        <f t="shared" si="89"/>
        <v>1370.5151632618683</v>
      </c>
      <c r="V976" s="10">
        <f t="shared" si="94"/>
        <v>1198.4698264337283</v>
      </c>
      <c r="W976" s="10">
        <f t="shared" si="94"/>
        <v>1023.2166618144577</v>
      </c>
      <c r="X976" s="10">
        <f t="shared" si="94"/>
        <v>844.7118641760992</v>
      </c>
      <c r="Y976" s="10">
        <f t="shared" si="94"/>
        <v>662.91109963064321</v>
      </c>
    </row>
    <row r="977" spans="1:25" s="5" customFormat="1" x14ac:dyDescent="0.2">
      <c r="A977" s="2"/>
      <c r="B977" s="30">
        <f>'3) Input geactiveerde inflatie'!B964</f>
        <v>952</v>
      </c>
      <c r="C977" s="30">
        <f>'3) Input geactiveerde inflatie'!D964</f>
        <v>48047.669228859711</v>
      </c>
      <c r="D977" s="10">
        <f t="shared" si="90"/>
        <v>24023.834614429856</v>
      </c>
      <c r="E977" s="40">
        <f>'3) Input geactiveerde inflatie'!E964</f>
        <v>3.5</v>
      </c>
      <c r="F977" s="52">
        <f>'3) Input geactiveerde inflatie'!F964</f>
        <v>2025</v>
      </c>
      <c r="G977" s="2"/>
      <c r="H977" s="54"/>
      <c r="I977" s="10">
        <f>IF(AND($F977&gt;I$10,$E977&gt;0),$D977/$E977,IF(I$10=$F977,$D977-SUM($G977:G977),0))</f>
        <v>6863.9527469799586</v>
      </c>
      <c r="J977" s="10">
        <f>IF(AND($F977&gt;J$10,$E977&gt;0),$D977/$E977,IF(J$10=$F977,$D977-SUM($G977:I977),0))</f>
        <v>6863.9527469799586</v>
      </c>
      <c r="K977" s="10">
        <f>IF(AND($F977&gt;K$10,$E977&gt;0),$D977/$E977,IF(K$10=$F977,$D977-SUM($G977:J977),0))</f>
        <v>6863.9527469799586</v>
      </c>
      <c r="L977" s="10">
        <f>IF(AND($F977&gt;L$10,$E977&gt;0),$D977/$E977,IF(L$10=$F977,$D977-SUM($G977:K977),0))</f>
        <v>3431.9763734899789</v>
      </c>
      <c r="M977" s="10">
        <f>IF(AND($F977&gt;M$10,$E977&gt;0),$D977/$E977,IF(M$10=$F977,$D977-SUM($G977:L977),0))</f>
        <v>0</v>
      </c>
      <c r="N977" s="2"/>
      <c r="O977" s="10">
        <f>I977*PRODUCT($O$17:O$17)</f>
        <v>6925.728321702778</v>
      </c>
      <c r="P977" s="10">
        <f>J977*PRODUCT($O$17:P$17)</f>
        <v>6988.0598765981022</v>
      </c>
      <c r="Q977" s="10">
        <f>K977*PRODUCT($O$17:Q$17)</f>
        <v>7050.9524154874834</v>
      </c>
      <c r="R977" s="10">
        <f>L977*PRODUCT($O$17:R$17)</f>
        <v>3557.2054936134346</v>
      </c>
      <c r="S977" s="10">
        <f>M977*PRODUCT($O$17:S$17)</f>
        <v>0</v>
      </c>
      <c r="T977" s="2"/>
      <c r="U977" s="10">
        <f t="shared" si="89"/>
        <v>17314.320804256946</v>
      </c>
      <c r="V977" s="10">
        <f t="shared" si="94"/>
        <v>10482.089814897154</v>
      </c>
      <c r="W977" s="10">
        <f t="shared" si="94"/>
        <v>3525.4762077437445</v>
      </c>
      <c r="X977" s="10">
        <f t="shared" si="94"/>
        <v>0</v>
      </c>
      <c r="Y977" s="10">
        <f t="shared" si="94"/>
        <v>0</v>
      </c>
    </row>
    <row r="978" spans="1:25" s="5" customFormat="1" x14ac:dyDescent="0.2">
      <c r="A978" s="2"/>
      <c r="B978" s="30">
        <f>'3) Input geactiveerde inflatie'!B965</f>
        <v>953</v>
      </c>
      <c r="C978" s="30">
        <f>'3) Input geactiveerde inflatie'!D965</f>
        <v>74404.175160000101</v>
      </c>
      <c r="D978" s="10">
        <f t="shared" si="90"/>
        <v>37202.08758000005</v>
      </c>
      <c r="E978" s="40">
        <f>'3) Input geactiveerde inflatie'!E965</f>
        <v>0</v>
      </c>
      <c r="F978" s="52">
        <f>'3) Input geactiveerde inflatie'!F965</f>
        <v>2020</v>
      </c>
      <c r="G978" s="2"/>
      <c r="H978" s="54"/>
      <c r="I978" s="10">
        <f>IF(AND($F978&gt;I$10,$E978&gt;0),$D978/$E978,IF(I$10=$F978,$D978-SUM($G978:G978),0))</f>
        <v>0</v>
      </c>
      <c r="J978" s="10">
        <f>IF(AND($F978&gt;J$10,$E978&gt;0),$D978/$E978,IF(J$10=$F978,$D978-SUM($G978:I978),0))</f>
        <v>0</v>
      </c>
      <c r="K978" s="10">
        <f>IF(AND($F978&gt;K$10,$E978&gt;0),$D978/$E978,IF(K$10=$F978,$D978-SUM($G978:J978),0))</f>
        <v>0</v>
      </c>
      <c r="L978" s="10">
        <f>IF(AND($F978&gt;L$10,$E978&gt;0),$D978/$E978,IF(L$10=$F978,$D978-SUM($G978:K978),0))</f>
        <v>0</v>
      </c>
      <c r="M978" s="10">
        <f>IF(AND($F978&gt;M$10,$E978&gt;0),$D978/$E978,IF(M$10=$F978,$D978-SUM($G978:L978),0))</f>
        <v>0</v>
      </c>
      <c r="N978" s="2"/>
      <c r="O978" s="10">
        <f>I978*PRODUCT($O$17:O$17)</f>
        <v>0</v>
      </c>
      <c r="P978" s="10">
        <f>J978*PRODUCT($O$17:P$17)</f>
        <v>0</v>
      </c>
      <c r="Q978" s="10">
        <f>K978*PRODUCT($O$17:Q$17)</f>
        <v>0</v>
      </c>
      <c r="R978" s="10">
        <f>L978*PRODUCT($O$17:R$17)</f>
        <v>0</v>
      </c>
      <c r="S978" s="10">
        <f>M978*PRODUCT($O$17:S$17)</f>
        <v>0</v>
      </c>
      <c r="T978" s="2"/>
      <c r="U978" s="10">
        <f t="shared" si="89"/>
        <v>37536.90636822005</v>
      </c>
      <c r="V978" s="10">
        <f t="shared" si="94"/>
        <v>37874.738525534027</v>
      </c>
      <c r="W978" s="10">
        <f t="shared" si="94"/>
        <v>38215.611172263831</v>
      </c>
      <c r="X978" s="10">
        <f t="shared" si="94"/>
        <v>38559.551672814203</v>
      </c>
      <c r="Y978" s="10">
        <f t="shared" si="94"/>
        <v>38906.587637869525</v>
      </c>
    </row>
    <row r="979" spans="1:25" s="5" customFormat="1" x14ac:dyDescent="0.2">
      <c r="A979" s="2"/>
      <c r="B979" s="30">
        <f>'3) Input geactiveerde inflatie'!B966</f>
        <v>954</v>
      </c>
      <c r="C979" s="30">
        <f>'3) Input geactiveerde inflatie'!D966</f>
        <v>3883696.1722946167</v>
      </c>
      <c r="D979" s="10">
        <f t="shared" si="90"/>
        <v>1941848.0861473083</v>
      </c>
      <c r="E979" s="40">
        <f>'3) Input geactiveerde inflatie'!E966</f>
        <v>48.5</v>
      </c>
      <c r="F979" s="52">
        <f>'3) Input geactiveerde inflatie'!F966</f>
        <v>2070</v>
      </c>
      <c r="G979" s="2"/>
      <c r="H979" s="54"/>
      <c r="I979" s="10">
        <f>IF(AND($F979&gt;I$10,$E979&gt;0),$D979/$E979,IF(I$10=$F979,$D979-SUM($G979:G979),0))</f>
        <v>40038.104869016664</v>
      </c>
      <c r="J979" s="10">
        <f>IF(AND($F979&gt;J$10,$E979&gt;0),$D979/$E979,IF(J$10=$F979,$D979-SUM($G979:I979),0))</f>
        <v>40038.104869016664</v>
      </c>
      <c r="K979" s="10">
        <f>IF(AND($F979&gt;K$10,$E979&gt;0),$D979/$E979,IF(K$10=$F979,$D979-SUM($G979:J979),0))</f>
        <v>40038.104869016664</v>
      </c>
      <c r="L979" s="10">
        <f>IF(AND($F979&gt;L$10,$E979&gt;0),$D979/$E979,IF(L$10=$F979,$D979-SUM($G979:K979),0))</f>
        <v>40038.104869016664</v>
      </c>
      <c r="M979" s="10">
        <f>IF(AND($F979&gt;M$10,$E979&gt;0),$D979/$E979,IF(M$10=$F979,$D979-SUM($G979:L979),0))</f>
        <v>40038.104869016664</v>
      </c>
      <c r="N979" s="2"/>
      <c r="O979" s="10">
        <f>I979*PRODUCT($O$17:O$17)</f>
        <v>40398.44781283781</v>
      </c>
      <c r="P979" s="10">
        <f>J979*PRODUCT($O$17:P$17)</f>
        <v>40762.033843153346</v>
      </c>
      <c r="Q979" s="10">
        <f>K979*PRODUCT($O$17:Q$17)</f>
        <v>41128.892147741717</v>
      </c>
      <c r="R979" s="10">
        <f>L979*PRODUCT($O$17:R$17)</f>
        <v>41499.052177071389</v>
      </c>
      <c r="S979" s="10">
        <f>M979*PRODUCT($O$17:S$17)</f>
        <v>41872.543646665028</v>
      </c>
      <c r="T979" s="2"/>
      <c r="U979" s="10">
        <f t="shared" si="89"/>
        <v>1918926.2711097961</v>
      </c>
      <c r="V979" s="10">
        <f t="shared" si="94"/>
        <v>1895434.5737066306</v>
      </c>
      <c r="W979" s="10">
        <f t="shared" si="94"/>
        <v>1871364.5927222483</v>
      </c>
      <c r="X979" s="10">
        <f t="shared" si="94"/>
        <v>1846707.821879677</v>
      </c>
      <c r="Y979" s="10">
        <f t="shared" si="94"/>
        <v>1821455.6486299289</v>
      </c>
    </row>
    <row r="980" spans="1:25" s="5" customFormat="1" x14ac:dyDescent="0.2">
      <c r="A980" s="2"/>
      <c r="B980" s="30">
        <f>'3) Input geactiveerde inflatie'!B967</f>
        <v>955</v>
      </c>
      <c r="C980" s="30">
        <f>'3) Input geactiveerde inflatie'!D967</f>
        <v>1551738.0076211095</v>
      </c>
      <c r="D980" s="10">
        <f t="shared" si="90"/>
        <v>775869.00381055474</v>
      </c>
      <c r="E980" s="40">
        <f>'3) Input geactiveerde inflatie'!E967</f>
        <v>38.5</v>
      </c>
      <c r="F980" s="52">
        <f>'3) Input geactiveerde inflatie'!F967</f>
        <v>2060</v>
      </c>
      <c r="G980" s="2"/>
      <c r="H980" s="54"/>
      <c r="I980" s="10">
        <f>IF(AND($F980&gt;I$10,$E980&gt;0),$D980/$E980,IF(I$10=$F980,$D980-SUM($G980:G980),0))</f>
        <v>20152.441657417006</v>
      </c>
      <c r="J980" s="10">
        <f>IF(AND($F980&gt;J$10,$E980&gt;0),$D980/$E980,IF(J$10=$F980,$D980-SUM($G980:I980),0))</f>
        <v>20152.441657417006</v>
      </c>
      <c r="K980" s="10">
        <f>IF(AND($F980&gt;K$10,$E980&gt;0),$D980/$E980,IF(K$10=$F980,$D980-SUM($G980:J980),0))</f>
        <v>20152.441657417006</v>
      </c>
      <c r="L980" s="10">
        <f>IF(AND($F980&gt;L$10,$E980&gt;0),$D980/$E980,IF(L$10=$F980,$D980-SUM($G980:K980),0))</f>
        <v>20152.441657417006</v>
      </c>
      <c r="M980" s="10">
        <f>IF(AND($F980&gt;M$10,$E980&gt;0),$D980/$E980,IF(M$10=$F980,$D980-SUM($G980:L980),0))</f>
        <v>20152.441657417006</v>
      </c>
      <c r="N980" s="2"/>
      <c r="O980" s="10">
        <f>I980*PRODUCT($O$17:O$17)</f>
        <v>20333.813632333757</v>
      </c>
      <c r="P980" s="10">
        <f>J980*PRODUCT($O$17:P$17)</f>
        <v>20516.817955024759</v>
      </c>
      <c r="Q980" s="10">
        <f>K980*PRODUCT($O$17:Q$17)</f>
        <v>20701.46931661998</v>
      </c>
      <c r="R980" s="10">
        <f>L980*PRODUCT($O$17:R$17)</f>
        <v>20887.782540469554</v>
      </c>
      <c r="S980" s="10">
        <f>M980*PRODUCT($O$17:S$17)</f>
        <v>21075.772583333779</v>
      </c>
      <c r="T980" s="2"/>
      <c r="U980" s="10">
        <f t="shared" si="89"/>
        <v>762518.01121251588</v>
      </c>
      <c r="V980" s="10">
        <f t="shared" si="94"/>
        <v>748863.85535840364</v>
      </c>
      <c r="W980" s="10">
        <f t="shared" si="94"/>
        <v>734902.16074000916</v>
      </c>
      <c r="X980" s="10">
        <f t="shared" si="94"/>
        <v>720628.49764619966</v>
      </c>
      <c r="Y980" s="10">
        <f t="shared" si="94"/>
        <v>706038.38154168159</v>
      </c>
    </row>
    <row r="981" spans="1:25" s="5" customFormat="1" x14ac:dyDescent="0.2">
      <c r="A981" s="2"/>
      <c r="B981" s="30">
        <f>'3) Input geactiveerde inflatie'!B968</f>
        <v>956</v>
      </c>
      <c r="C981" s="30">
        <f>'3) Input geactiveerde inflatie'!D968</f>
        <v>433884.91844546795</v>
      </c>
      <c r="D981" s="10">
        <f t="shared" si="90"/>
        <v>216942.45922273397</v>
      </c>
      <c r="E981" s="40">
        <f>'3) Input geactiveerde inflatie'!E968</f>
        <v>23.5</v>
      </c>
      <c r="F981" s="52">
        <f>'3) Input geactiveerde inflatie'!F968</f>
        <v>2045</v>
      </c>
      <c r="G981" s="2"/>
      <c r="H981" s="54"/>
      <c r="I981" s="10">
        <f>IF(AND($F981&gt;I$10,$E981&gt;0),$D981/$E981,IF(I$10=$F981,$D981-SUM($G981:G981),0))</f>
        <v>9231.5940094780417</v>
      </c>
      <c r="J981" s="10">
        <f>IF(AND($F981&gt;J$10,$E981&gt;0),$D981/$E981,IF(J$10=$F981,$D981-SUM($G981:I981),0))</f>
        <v>9231.5940094780417</v>
      </c>
      <c r="K981" s="10">
        <f>IF(AND($F981&gt;K$10,$E981&gt;0),$D981/$E981,IF(K$10=$F981,$D981-SUM($G981:J981),0))</f>
        <v>9231.5940094780417</v>
      </c>
      <c r="L981" s="10">
        <f>IF(AND($F981&gt;L$10,$E981&gt;0),$D981/$E981,IF(L$10=$F981,$D981-SUM($G981:K981),0))</f>
        <v>9231.5940094780417</v>
      </c>
      <c r="M981" s="10">
        <f>IF(AND($F981&gt;M$10,$E981&gt;0),$D981/$E981,IF(M$10=$F981,$D981-SUM($G981:L981),0))</f>
        <v>9231.5940094780417</v>
      </c>
      <c r="N981" s="2"/>
      <c r="O981" s="10">
        <f>I981*PRODUCT($O$17:O$17)</f>
        <v>9314.6783555633428</v>
      </c>
      <c r="P981" s="10">
        <f>J981*PRODUCT($O$17:P$17)</f>
        <v>9398.510460763413</v>
      </c>
      <c r="Q981" s="10">
        <f>K981*PRODUCT($O$17:Q$17)</f>
        <v>9483.0970549102822</v>
      </c>
      <c r="R981" s="10">
        <f>L981*PRODUCT($O$17:R$17)</f>
        <v>9568.4449284044731</v>
      </c>
      <c r="S981" s="10">
        <f>M981*PRODUCT($O$17:S$17)</f>
        <v>9654.5609327601123</v>
      </c>
      <c r="T981" s="2"/>
      <c r="U981" s="10">
        <f t="shared" si="89"/>
        <v>209580.26300017521</v>
      </c>
      <c r="V981" s="10">
        <f t="shared" si="94"/>
        <v>202067.97490641335</v>
      </c>
      <c r="W981" s="10">
        <f t="shared" si="94"/>
        <v>194403.48962566076</v>
      </c>
      <c r="X981" s="10">
        <f t="shared" si="94"/>
        <v>186584.67610388721</v>
      </c>
      <c r="Y981" s="10">
        <f t="shared" si="94"/>
        <v>178609.37725606206</v>
      </c>
    </row>
    <row r="982" spans="1:25" s="5" customFormat="1" x14ac:dyDescent="0.2">
      <c r="A982" s="2"/>
      <c r="B982" s="30">
        <f>'3) Input geactiveerde inflatie'!B969</f>
        <v>957</v>
      </c>
      <c r="C982" s="30">
        <f>'3) Input geactiveerde inflatie'!D969</f>
        <v>56.691101296350553</v>
      </c>
      <c r="D982" s="10">
        <f t="shared" si="90"/>
        <v>28.345550648175276</v>
      </c>
      <c r="E982" s="40">
        <f>'3) Input geactiveerde inflatie'!E969</f>
        <v>8.5</v>
      </c>
      <c r="F982" s="52">
        <f>'3) Input geactiveerde inflatie'!F969</f>
        <v>2030</v>
      </c>
      <c r="G982" s="2"/>
      <c r="H982" s="54"/>
      <c r="I982" s="10">
        <f>IF(AND($F982&gt;I$10,$E982&gt;0),$D982/$E982,IF(I$10=$F982,$D982-SUM($G982:G982),0))</f>
        <v>3.334770664491209</v>
      </c>
      <c r="J982" s="10">
        <f>IF(AND($F982&gt;J$10,$E982&gt;0),$D982/$E982,IF(J$10=$F982,$D982-SUM($G982:I982),0))</f>
        <v>3.334770664491209</v>
      </c>
      <c r="K982" s="10">
        <f>IF(AND($F982&gt;K$10,$E982&gt;0),$D982/$E982,IF(K$10=$F982,$D982-SUM($G982:J982),0))</f>
        <v>3.334770664491209</v>
      </c>
      <c r="L982" s="10">
        <f>IF(AND($F982&gt;L$10,$E982&gt;0),$D982/$E982,IF(L$10=$F982,$D982-SUM($G982:K982),0))</f>
        <v>3.334770664491209</v>
      </c>
      <c r="M982" s="10">
        <f>IF(AND($F982&gt;M$10,$E982&gt;0),$D982/$E982,IF(M$10=$F982,$D982-SUM($G982:L982),0))</f>
        <v>3.334770664491209</v>
      </c>
      <c r="N982" s="2"/>
      <c r="O982" s="10">
        <f>I982*PRODUCT($O$17:O$17)</f>
        <v>3.3647836004716294</v>
      </c>
      <c r="P982" s="10">
        <f>J982*PRODUCT($O$17:P$17)</f>
        <v>3.3950666528758737</v>
      </c>
      <c r="Q982" s="10">
        <f>K982*PRODUCT($O$17:Q$17)</f>
        <v>3.4256222527517561</v>
      </c>
      <c r="R982" s="10">
        <f>L982*PRODUCT($O$17:R$17)</f>
        <v>3.4564528530265215</v>
      </c>
      <c r="S982" s="10">
        <f>M982*PRODUCT($O$17:S$17)</f>
        <v>3.4875609287037599</v>
      </c>
      <c r="T982" s="2"/>
      <c r="U982" s="10">
        <f t="shared" si="89"/>
        <v>25.235877003537222</v>
      </c>
      <c r="V982" s="10">
        <f t="shared" si="94"/>
        <v>22.067933243693183</v>
      </c>
      <c r="W982" s="10">
        <f t="shared" si="94"/>
        <v>18.840922390134665</v>
      </c>
      <c r="X982" s="10">
        <f t="shared" si="94"/>
        <v>15.554037838619353</v>
      </c>
      <c r="Y982" s="10">
        <f t="shared" si="94"/>
        <v>12.206463250463166</v>
      </c>
    </row>
    <row r="983" spans="1:25" s="5" customFormat="1" x14ac:dyDescent="0.2">
      <c r="A983" s="2"/>
      <c r="B983" s="30">
        <f>'3) Input geactiveerde inflatie'!B970</f>
        <v>958</v>
      </c>
      <c r="C983" s="30">
        <f>'3) Input geactiveerde inflatie'!D970</f>
        <v>279.37765159793344</v>
      </c>
      <c r="D983" s="10">
        <f t="shared" si="90"/>
        <v>139.68882579896672</v>
      </c>
      <c r="E983" s="40">
        <f>'3) Input geactiveerde inflatie'!E970</f>
        <v>3.5</v>
      </c>
      <c r="F983" s="52">
        <f>'3) Input geactiveerde inflatie'!F970</f>
        <v>2025</v>
      </c>
      <c r="G983" s="2"/>
      <c r="H983" s="54"/>
      <c r="I983" s="10">
        <f>IF(AND($F983&gt;I$10,$E983&gt;0),$D983/$E983,IF(I$10=$F983,$D983-SUM($G983:G983),0))</f>
        <v>39.911093085419061</v>
      </c>
      <c r="J983" s="10">
        <f>IF(AND($F983&gt;J$10,$E983&gt;0),$D983/$E983,IF(J$10=$F983,$D983-SUM($G983:I983),0))</f>
        <v>39.911093085419061</v>
      </c>
      <c r="K983" s="10">
        <f>IF(AND($F983&gt;K$10,$E983&gt;0),$D983/$E983,IF(K$10=$F983,$D983-SUM($G983:J983),0))</f>
        <v>39.911093085419061</v>
      </c>
      <c r="L983" s="10">
        <f>IF(AND($F983&gt;L$10,$E983&gt;0),$D983/$E983,IF(L$10=$F983,$D983-SUM($G983:K983),0))</f>
        <v>19.955546542709527</v>
      </c>
      <c r="M983" s="10">
        <f>IF(AND($F983&gt;M$10,$E983&gt;0),$D983/$E983,IF(M$10=$F983,$D983-SUM($G983:L983),0))</f>
        <v>0</v>
      </c>
      <c r="N983" s="2"/>
      <c r="O983" s="10">
        <f>I983*PRODUCT($O$17:O$17)</f>
        <v>40.270292923187831</v>
      </c>
      <c r="P983" s="10">
        <f>J983*PRODUCT($O$17:P$17)</f>
        <v>40.632725559496514</v>
      </c>
      <c r="Q983" s="10">
        <f>K983*PRODUCT($O$17:Q$17)</f>
        <v>40.998420089531976</v>
      </c>
      <c r="R983" s="10">
        <f>L983*PRODUCT($O$17:R$17)</f>
        <v>20.683702935168874</v>
      </c>
      <c r="S983" s="10">
        <f>M983*PRODUCT($O$17:S$17)</f>
        <v>0</v>
      </c>
      <c r="T983" s="2"/>
      <c r="U983" s="10">
        <f t="shared" si="89"/>
        <v>100.67573230796955</v>
      </c>
      <c r="V983" s="10">
        <f t="shared" si="94"/>
        <v>60.94908833924476</v>
      </c>
      <c r="W983" s="10">
        <f t="shared" si="94"/>
        <v>20.499210044765981</v>
      </c>
      <c r="X983" s="10">
        <f t="shared" si="94"/>
        <v>0</v>
      </c>
      <c r="Y983" s="10">
        <f t="shared" si="94"/>
        <v>0</v>
      </c>
    </row>
    <row r="984" spans="1:25" s="5" customFormat="1" x14ac:dyDescent="0.2">
      <c r="A984" s="2"/>
      <c r="B984" s="30">
        <f>'3) Input geactiveerde inflatie'!B971</f>
        <v>959</v>
      </c>
      <c r="C984" s="30">
        <f>'3) Input geactiveerde inflatie'!D971</f>
        <v>86116.289723226801</v>
      </c>
      <c r="D984" s="10">
        <f t="shared" si="90"/>
        <v>43058.1448616134</v>
      </c>
      <c r="E984" s="40">
        <f>'3) Input geactiveerde inflatie'!E971</f>
        <v>0</v>
      </c>
      <c r="F984" s="52">
        <f>'3) Input geactiveerde inflatie'!F971</f>
        <v>2020</v>
      </c>
      <c r="G984" s="2"/>
      <c r="H984" s="54"/>
      <c r="I984" s="10">
        <f>IF(AND($F984&gt;I$10,$E984&gt;0),$D984/$E984,IF(I$10=$F984,$D984-SUM($G984:G984),0))</f>
        <v>0</v>
      </c>
      <c r="J984" s="10">
        <f>IF(AND($F984&gt;J$10,$E984&gt;0),$D984/$E984,IF(J$10=$F984,$D984-SUM($G984:I984),0))</f>
        <v>0</v>
      </c>
      <c r="K984" s="10">
        <f>IF(AND($F984&gt;K$10,$E984&gt;0),$D984/$E984,IF(K$10=$F984,$D984-SUM($G984:J984),0))</f>
        <v>0</v>
      </c>
      <c r="L984" s="10">
        <f>IF(AND($F984&gt;L$10,$E984&gt;0),$D984/$E984,IF(L$10=$F984,$D984-SUM($G984:K984),0))</f>
        <v>0</v>
      </c>
      <c r="M984" s="10">
        <f>IF(AND($F984&gt;M$10,$E984&gt;0),$D984/$E984,IF(M$10=$F984,$D984-SUM($G984:L984),0))</f>
        <v>0</v>
      </c>
      <c r="N984" s="2"/>
      <c r="O984" s="10">
        <f>I984*PRODUCT($O$17:O$17)</f>
        <v>0</v>
      </c>
      <c r="P984" s="10">
        <f>J984*PRODUCT($O$17:P$17)</f>
        <v>0</v>
      </c>
      <c r="Q984" s="10">
        <f>K984*PRODUCT($O$17:Q$17)</f>
        <v>0</v>
      </c>
      <c r="R984" s="10">
        <f>L984*PRODUCT($O$17:R$17)</f>
        <v>0</v>
      </c>
      <c r="S984" s="10">
        <f>M984*PRODUCT($O$17:S$17)</f>
        <v>0</v>
      </c>
      <c r="T984" s="2"/>
      <c r="U984" s="10">
        <f t="shared" si="89"/>
        <v>43445.668165367919</v>
      </c>
      <c r="V984" s="10">
        <f t="shared" si="94"/>
        <v>43836.679178856226</v>
      </c>
      <c r="W984" s="10">
        <f t="shared" si="94"/>
        <v>44231.20929146593</v>
      </c>
      <c r="X984" s="10">
        <f t="shared" si="94"/>
        <v>44629.290175089118</v>
      </c>
      <c r="Y984" s="10">
        <f t="shared" si="94"/>
        <v>45030.953786664919</v>
      </c>
    </row>
    <row r="985" spans="1:25" s="5" customFormat="1" x14ac:dyDescent="0.2">
      <c r="A985" s="2"/>
      <c r="B985" s="30">
        <f>'3) Input geactiveerde inflatie'!B972</f>
        <v>960</v>
      </c>
      <c r="C985" s="30">
        <f>'3) Input geactiveerde inflatie'!D972</f>
        <v>2192869.7878861725</v>
      </c>
      <c r="D985" s="10">
        <f t="shared" si="90"/>
        <v>1096434.8939430863</v>
      </c>
      <c r="E985" s="40">
        <f>'3) Input geactiveerde inflatie'!E972</f>
        <v>48.5</v>
      </c>
      <c r="F985" s="52">
        <f>'3) Input geactiveerde inflatie'!F972</f>
        <v>2070</v>
      </c>
      <c r="G985" s="2"/>
      <c r="H985" s="54"/>
      <c r="I985" s="10">
        <f>IF(AND($F985&gt;I$10,$E985&gt;0),$D985/$E985,IF(I$10=$F985,$D985-SUM($G985:G985),0))</f>
        <v>22606.905029754354</v>
      </c>
      <c r="J985" s="10">
        <f>IF(AND($F985&gt;J$10,$E985&gt;0),$D985/$E985,IF(J$10=$F985,$D985-SUM($G985:I985),0))</f>
        <v>22606.905029754354</v>
      </c>
      <c r="K985" s="10">
        <f>IF(AND($F985&gt;K$10,$E985&gt;0),$D985/$E985,IF(K$10=$F985,$D985-SUM($G985:J985),0))</f>
        <v>22606.905029754354</v>
      </c>
      <c r="L985" s="10">
        <f>IF(AND($F985&gt;L$10,$E985&gt;0),$D985/$E985,IF(L$10=$F985,$D985-SUM($G985:K985),0))</f>
        <v>22606.905029754354</v>
      </c>
      <c r="M985" s="10">
        <f>IF(AND($F985&gt;M$10,$E985&gt;0),$D985/$E985,IF(M$10=$F985,$D985-SUM($G985:L985),0))</f>
        <v>22606.905029754354</v>
      </c>
      <c r="N985" s="2"/>
      <c r="O985" s="10">
        <f>I985*PRODUCT($O$17:O$17)</f>
        <v>22810.36717502214</v>
      </c>
      <c r="P985" s="10">
        <f>J985*PRODUCT($O$17:P$17)</f>
        <v>23015.66047959734</v>
      </c>
      <c r="Q985" s="10">
        <f>K985*PRODUCT($O$17:Q$17)</f>
        <v>23222.801423913712</v>
      </c>
      <c r="R985" s="10">
        <f>L985*PRODUCT($O$17:R$17)</f>
        <v>23431.806636728928</v>
      </c>
      <c r="S985" s="10">
        <f>M985*PRODUCT($O$17:S$17)</f>
        <v>23642.692896459488</v>
      </c>
      <c r="T985" s="2"/>
      <c r="U985" s="10">
        <f t="shared" si="89"/>
        <v>1083492.4408135519</v>
      </c>
      <c r="V985" s="10">
        <f t="shared" si="94"/>
        <v>1070228.2123012764</v>
      </c>
      <c r="W985" s="10">
        <f t="shared" si="94"/>
        <v>1056637.4647880739</v>
      </c>
      <c r="X985" s="10">
        <f t="shared" si="94"/>
        <v>1042715.3953344376</v>
      </c>
      <c r="Y985" s="10">
        <f t="shared" si="94"/>
        <v>1028457.1409959879</v>
      </c>
    </row>
    <row r="986" spans="1:25" s="5" customFormat="1" x14ac:dyDescent="0.2">
      <c r="A986" s="2"/>
      <c r="B986" s="30">
        <f>'3) Input geactiveerde inflatie'!B973</f>
        <v>961</v>
      </c>
      <c r="C986" s="30">
        <f>'3) Input geactiveerde inflatie'!D973</f>
        <v>913577.93718593568</v>
      </c>
      <c r="D986" s="10">
        <f t="shared" si="90"/>
        <v>456788.96859296784</v>
      </c>
      <c r="E986" s="40">
        <f>'3) Input geactiveerde inflatie'!E973</f>
        <v>38.5</v>
      </c>
      <c r="F986" s="52">
        <f>'3) Input geactiveerde inflatie'!F973</f>
        <v>2060</v>
      </c>
      <c r="G986" s="2"/>
      <c r="H986" s="54"/>
      <c r="I986" s="10">
        <f>IF(AND($F986&gt;I$10,$E986&gt;0),$D986/$E986,IF(I$10=$F986,$D986-SUM($G986:G986),0))</f>
        <v>11864.648534882281</v>
      </c>
      <c r="J986" s="10">
        <f>IF(AND($F986&gt;J$10,$E986&gt;0),$D986/$E986,IF(J$10=$F986,$D986-SUM($G986:I986),0))</f>
        <v>11864.648534882281</v>
      </c>
      <c r="K986" s="10">
        <f>IF(AND($F986&gt;K$10,$E986&gt;0),$D986/$E986,IF(K$10=$F986,$D986-SUM($G986:J986),0))</f>
        <v>11864.648534882281</v>
      </c>
      <c r="L986" s="10">
        <f>IF(AND($F986&gt;L$10,$E986&gt;0),$D986/$E986,IF(L$10=$F986,$D986-SUM($G986:K986),0))</f>
        <v>11864.648534882281</v>
      </c>
      <c r="M986" s="10">
        <f>IF(AND($F986&gt;M$10,$E986&gt;0),$D986/$E986,IF(M$10=$F986,$D986-SUM($G986:L986),0))</f>
        <v>11864.648534882281</v>
      </c>
      <c r="N986" s="2"/>
      <c r="O986" s="10">
        <f>I986*PRODUCT($O$17:O$17)</f>
        <v>11971.43037169622</v>
      </c>
      <c r="P986" s="10">
        <f>J986*PRODUCT($O$17:P$17)</f>
        <v>12079.173245041486</v>
      </c>
      <c r="Q986" s="10">
        <f>K986*PRODUCT($O$17:Q$17)</f>
        <v>12187.885804246856</v>
      </c>
      <c r="R986" s="10">
        <f>L986*PRODUCT($O$17:R$17)</f>
        <v>12297.576776485075</v>
      </c>
      <c r="S986" s="10">
        <f>M986*PRODUCT($O$17:S$17)</f>
        <v>12408.25496747344</v>
      </c>
      <c r="T986" s="2"/>
      <c r="U986" s="10">
        <f t="shared" ref="U986:U1046" si="95">D986*O$17-O986</f>
        <v>448928.63893860823</v>
      </c>
      <c r="V986" s="10">
        <f t="shared" si="94"/>
        <v>440889.82344401418</v>
      </c>
      <c r="W986" s="10">
        <f t="shared" si="94"/>
        <v>432669.94605076336</v>
      </c>
      <c r="X986" s="10">
        <f t="shared" si="94"/>
        <v>424266.3987887351</v>
      </c>
      <c r="Y986" s="10">
        <f t="shared" si="94"/>
        <v>415676.54141036019</v>
      </c>
    </row>
    <row r="987" spans="1:25" s="5" customFormat="1" x14ac:dyDescent="0.2">
      <c r="A987" s="2"/>
      <c r="B987" s="30">
        <f>'3) Input geactiveerde inflatie'!B974</f>
        <v>962</v>
      </c>
      <c r="C987" s="30">
        <f>'3) Input geactiveerde inflatie'!D974</f>
        <v>5523.0276822070591</v>
      </c>
      <c r="D987" s="10">
        <f t="shared" ref="D987:D1046" si="96">C987*$F$20</f>
        <v>2761.5138411035296</v>
      </c>
      <c r="E987" s="40">
        <f>'3) Input geactiveerde inflatie'!E974</f>
        <v>28.5</v>
      </c>
      <c r="F987" s="52">
        <f>'3) Input geactiveerde inflatie'!F974</f>
        <v>2050</v>
      </c>
      <c r="G987" s="2"/>
      <c r="H987" s="54"/>
      <c r="I987" s="10">
        <f>IF(AND($F987&gt;I$10,$E987&gt;0),$D987/$E987,IF(I$10=$F987,$D987-SUM($G987:G987),0))</f>
        <v>96.89522249486069</v>
      </c>
      <c r="J987" s="10">
        <f>IF(AND($F987&gt;J$10,$E987&gt;0),$D987/$E987,IF(J$10=$F987,$D987-SUM($G987:I987),0))</f>
        <v>96.89522249486069</v>
      </c>
      <c r="K987" s="10">
        <f>IF(AND($F987&gt;K$10,$E987&gt;0),$D987/$E987,IF(K$10=$F987,$D987-SUM($G987:J987),0))</f>
        <v>96.89522249486069</v>
      </c>
      <c r="L987" s="10">
        <f>IF(AND($F987&gt;L$10,$E987&gt;0),$D987/$E987,IF(L$10=$F987,$D987-SUM($G987:K987),0))</f>
        <v>96.89522249486069</v>
      </c>
      <c r="M987" s="10">
        <f>IF(AND($F987&gt;M$10,$E987&gt;0),$D987/$E987,IF(M$10=$F987,$D987-SUM($G987:L987),0))</f>
        <v>96.89522249486069</v>
      </c>
      <c r="N987" s="2"/>
      <c r="O987" s="10">
        <f>I987*PRODUCT($O$17:O$17)</f>
        <v>97.767279497314419</v>
      </c>
      <c r="P987" s="10">
        <f>J987*PRODUCT($O$17:P$17)</f>
        <v>98.647185012790246</v>
      </c>
      <c r="Q987" s="10">
        <f>K987*PRODUCT($O$17:Q$17)</f>
        <v>99.535009677905336</v>
      </c>
      <c r="R987" s="10">
        <f>L987*PRODUCT($O$17:R$17)</f>
        <v>100.43082476500648</v>
      </c>
      <c r="S987" s="10">
        <f>M987*PRODUCT($O$17:S$17)</f>
        <v>101.33470218789152</v>
      </c>
      <c r="T987" s="2"/>
      <c r="U987" s="10">
        <f t="shared" si="95"/>
        <v>2688.6001861761465</v>
      </c>
      <c r="V987" s="10">
        <f t="shared" ref="V987:Y1002" si="97">U987*P$17-P987</f>
        <v>2614.1504028389413</v>
      </c>
      <c r="W987" s="10">
        <f t="shared" si="97"/>
        <v>2538.1427467865865</v>
      </c>
      <c r="X987" s="10">
        <f t="shared" si="97"/>
        <v>2460.5552067426588</v>
      </c>
      <c r="Y987" s="10">
        <f t="shared" si="97"/>
        <v>2381.3655014154506</v>
      </c>
    </row>
    <row r="988" spans="1:25" s="5" customFormat="1" x14ac:dyDescent="0.2">
      <c r="A988" s="2"/>
      <c r="B988" s="30">
        <f>'3) Input geactiveerde inflatie'!B975</f>
        <v>963</v>
      </c>
      <c r="C988" s="30">
        <f>'3) Input geactiveerde inflatie'!D975</f>
        <v>212094.83076303639</v>
      </c>
      <c r="D988" s="10">
        <f t="shared" si="96"/>
        <v>106047.41538151819</v>
      </c>
      <c r="E988" s="40">
        <f>'3) Input geactiveerde inflatie'!E975</f>
        <v>23.5</v>
      </c>
      <c r="F988" s="52">
        <f>'3) Input geactiveerde inflatie'!F975</f>
        <v>2045</v>
      </c>
      <c r="G988" s="2"/>
      <c r="H988" s="54"/>
      <c r="I988" s="10">
        <f>IF(AND($F988&gt;I$10,$E988&gt;0),$D988/$E988,IF(I$10=$F988,$D988-SUM($G988:G988),0))</f>
        <v>4512.6559736816253</v>
      </c>
      <c r="J988" s="10">
        <f>IF(AND($F988&gt;J$10,$E988&gt;0),$D988/$E988,IF(J$10=$F988,$D988-SUM($G988:I988),0))</f>
        <v>4512.6559736816253</v>
      </c>
      <c r="K988" s="10">
        <f>IF(AND($F988&gt;K$10,$E988&gt;0),$D988/$E988,IF(K$10=$F988,$D988-SUM($G988:J988),0))</f>
        <v>4512.6559736816253</v>
      </c>
      <c r="L988" s="10">
        <f>IF(AND($F988&gt;L$10,$E988&gt;0),$D988/$E988,IF(L$10=$F988,$D988-SUM($G988:K988),0))</f>
        <v>4512.6559736816253</v>
      </c>
      <c r="M988" s="10">
        <f>IF(AND($F988&gt;M$10,$E988&gt;0),$D988/$E988,IF(M$10=$F988,$D988-SUM($G988:L988),0))</f>
        <v>4512.6559736816253</v>
      </c>
      <c r="N988" s="2"/>
      <c r="O988" s="10">
        <f>I988*PRODUCT($O$17:O$17)</f>
        <v>4553.269877444759</v>
      </c>
      <c r="P988" s="10">
        <f>J988*PRODUCT($O$17:P$17)</f>
        <v>4594.2493063417614</v>
      </c>
      <c r="Q988" s="10">
        <f>K988*PRODUCT($O$17:Q$17)</f>
        <v>4635.597550098837</v>
      </c>
      <c r="R988" s="10">
        <f>L988*PRODUCT($O$17:R$17)</f>
        <v>4677.3179280497252</v>
      </c>
      <c r="S988" s="10">
        <f>M988*PRODUCT($O$17:S$17)</f>
        <v>4719.4137894021733</v>
      </c>
      <c r="T988" s="2"/>
      <c r="U988" s="10">
        <f t="shared" si="95"/>
        <v>102448.57224250709</v>
      </c>
      <c r="V988" s="10">
        <f t="shared" si="97"/>
        <v>98776.360086347879</v>
      </c>
      <c r="W988" s="10">
        <f t="shared" si="97"/>
        <v>95029.749777026154</v>
      </c>
      <c r="X988" s="10">
        <f t="shared" si="97"/>
        <v>91207.699596969658</v>
      </c>
      <c r="Y988" s="10">
        <f t="shared" si="97"/>
        <v>87309.155103940211</v>
      </c>
    </row>
    <row r="989" spans="1:25" s="5" customFormat="1" x14ac:dyDescent="0.2">
      <c r="A989" s="2"/>
      <c r="B989" s="30">
        <f>'3) Input geactiveerde inflatie'!B976</f>
        <v>964</v>
      </c>
      <c r="C989" s="30">
        <f>'3) Input geactiveerde inflatie'!D976</f>
        <v>9969.3256950000068</v>
      </c>
      <c r="D989" s="10">
        <f t="shared" si="96"/>
        <v>4984.6628475000034</v>
      </c>
      <c r="E989" s="40">
        <f>'3) Input geactiveerde inflatie'!E976</f>
        <v>18.5</v>
      </c>
      <c r="F989" s="52">
        <f>'3) Input geactiveerde inflatie'!F976</f>
        <v>2040</v>
      </c>
      <c r="G989" s="2"/>
      <c r="H989" s="54"/>
      <c r="I989" s="10">
        <f>IF(AND($F989&gt;I$10,$E989&gt;0),$D989/$E989,IF(I$10=$F989,$D989-SUM($G989:G989),0))</f>
        <v>269.44123500000018</v>
      </c>
      <c r="J989" s="10">
        <f>IF(AND($F989&gt;J$10,$E989&gt;0),$D989/$E989,IF(J$10=$F989,$D989-SUM($G989:I989),0))</f>
        <v>269.44123500000018</v>
      </c>
      <c r="K989" s="10">
        <f>IF(AND($F989&gt;K$10,$E989&gt;0),$D989/$E989,IF(K$10=$F989,$D989-SUM($G989:J989),0))</f>
        <v>269.44123500000018</v>
      </c>
      <c r="L989" s="10">
        <f>IF(AND($F989&gt;L$10,$E989&gt;0),$D989/$E989,IF(L$10=$F989,$D989-SUM($G989:K989),0))</f>
        <v>269.44123500000018</v>
      </c>
      <c r="M989" s="10">
        <f>IF(AND($F989&gt;M$10,$E989&gt;0),$D989/$E989,IF(M$10=$F989,$D989-SUM($G989:L989),0))</f>
        <v>269.44123500000018</v>
      </c>
      <c r="N989" s="2"/>
      <c r="O989" s="10">
        <f>I989*PRODUCT($O$17:O$17)</f>
        <v>271.86620611500013</v>
      </c>
      <c r="P989" s="10">
        <f>J989*PRODUCT($O$17:P$17)</f>
        <v>274.31300197003515</v>
      </c>
      <c r="Q989" s="10">
        <f>K989*PRODUCT($O$17:Q$17)</f>
        <v>276.7818189877654</v>
      </c>
      <c r="R989" s="10">
        <f>L989*PRODUCT($O$17:R$17)</f>
        <v>279.27285535865525</v>
      </c>
      <c r="S989" s="10">
        <f>M989*PRODUCT($O$17:S$17)</f>
        <v>281.78631105688311</v>
      </c>
      <c r="T989" s="2"/>
      <c r="U989" s="10">
        <f t="shared" si="95"/>
        <v>4757.6586070125031</v>
      </c>
      <c r="V989" s="10">
        <f t="shared" si="97"/>
        <v>4526.1645325055806</v>
      </c>
      <c r="W989" s="10">
        <f t="shared" si="97"/>
        <v>4290.1181943103647</v>
      </c>
      <c r="X989" s="10">
        <f t="shared" si="97"/>
        <v>4049.4564027005022</v>
      </c>
      <c r="Y989" s="10">
        <f t="shared" si="97"/>
        <v>3804.1151992679229</v>
      </c>
    </row>
    <row r="990" spans="1:25" s="5" customFormat="1" x14ac:dyDescent="0.2">
      <c r="A990" s="2"/>
      <c r="B990" s="30">
        <f>'3) Input geactiveerde inflatie'!B977</f>
        <v>965</v>
      </c>
      <c r="C990" s="30">
        <f>'3) Input geactiveerde inflatie'!D977</f>
        <v>14773.263970091939</v>
      </c>
      <c r="D990" s="10">
        <f t="shared" si="96"/>
        <v>7386.6319850459695</v>
      </c>
      <c r="E990" s="40">
        <f>'3) Input geactiveerde inflatie'!E977</f>
        <v>8.5</v>
      </c>
      <c r="F990" s="52">
        <f>'3) Input geactiveerde inflatie'!F977</f>
        <v>2030</v>
      </c>
      <c r="G990" s="2"/>
      <c r="H990" s="54"/>
      <c r="I990" s="10">
        <f>IF(AND($F990&gt;I$10,$E990&gt;0),$D990/$E990,IF(I$10=$F990,$D990-SUM($G990:G990),0))</f>
        <v>869.01552765246697</v>
      </c>
      <c r="J990" s="10">
        <f>IF(AND($F990&gt;J$10,$E990&gt;0),$D990/$E990,IF(J$10=$F990,$D990-SUM($G990:I990),0))</f>
        <v>869.01552765246697</v>
      </c>
      <c r="K990" s="10">
        <f>IF(AND($F990&gt;K$10,$E990&gt;0),$D990/$E990,IF(K$10=$F990,$D990-SUM($G990:J990),0))</f>
        <v>869.01552765246697</v>
      </c>
      <c r="L990" s="10">
        <f>IF(AND($F990&gt;L$10,$E990&gt;0),$D990/$E990,IF(L$10=$F990,$D990-SUM($G990:K990),0))</f>
        <v>869.01552765246697</v>
      </c>
      <c r="M990" s="10">
        <f>IF(AND($F990&gt;M$10,$E990&gt;0),$D990/$E990,IF(M$10=$F990,$D990-SUM($G990:L990),0))</f>
        <v>869.01552765246697</v>
      </c>
      <c r="N990" s="2"/>
      <c r="O990" s="10">
        <f>I990*PRODUCT($O$17:O$17)</f>
        <v>876.83666740133913</v>
      </c>
      <c r="P990" s="10">
        <f>J990*PRODUCT($O$17:P$17)</f>
        <v>884.72819740795103</v>
      </c>
      <c r="Q990" s="10">
        <f>K990*PRODUCT($O$17:Q$17)</f>
        <v>892.6907511846224</v>
      </c>
      <c r="R990" s="10">
        <f>L990*PRODUCT($O$17:R$17)</f>
        <v>900.72496794528388</v>
      </c>
      <c r="S990" s="10">
        <f>M990*PRODUCT($O$17:S$17)</f>
        <v>908.8314926567914</v>
      </c>
      <c r="T990" s="2"/>
      <c r="U990" s="10">
        <f t="shared" si="95"/>
        <v>6576.2750055100441</v>
      </c>
      <c r="V990" s="10">
        <f t="shared" si="97"/>
        <v>5750.7332831516833</v>
      </c>
      <c r="W990" s="10">
        <f t="shared" si="97"/>
        <v>4909.7991315154259</v>
      </c>
      <c r="X990" s="10">
        <f t="shared" si="97"/>
        <v>4053.2623557537804</v>
      </c>
      <c r="Y990" s="10">
        <f t="shared" si="97"/>
        <v>3180.9102242987728</v>
      </c>
    </row>
    <row r="991" spans="1:25" s="5" customFormat="1" x14ac:dyDescent="0.2">
      <c r="A991" s="2"/>
      <c r="B991" s="30">
        <f>'3) Input geactiveerde inflatie'!B978</f>
        <v>966</v>
      </c>
      <c r="C991" s="30">
        <f>'3) Input geactiveerde inflatie'!D978</f>
        <v>136100.61690242402</v>
      </c>
      <c r="D991" s="10">
        <f t="shared" si="96"/>
        <v>68050.308451212011</v>
      </c>
      <c r="E991" s="40">
        <f>'3) Input geactiveerde inflatie'!E978</f>
        <v>3.5</v>
      </c>
      <c r="F991" s="52">
        <f>'3) Input geactiveerde inflatie'!F978</f>
        <v>2025</v>
      </c>
      <c r="G991" s="2"/>
      <c r="H991" s="54"/>
      <c r="I991" s="10">
        <f>IF(AND($F991&gt;I$10,$E991&gt;0),$D991/$E991,IF(I$10=$F991,$D991-SUM($G991:G991),0))</f>
        <v>19442.945271774861</v>
      </c>
      <c r="J991" s="10">
        <f>IF(AND($F991&gt;J$10,$E991&gt;0),$D991/$E991,IF(J$10=$F991,$D991-SUM($G991:I991),0))</f>
        <v>19442.945271774861</v>
      </c>
      <c r="K991" s="10">
        <f>IF(AND($F991&gt;K$10,$E991&gt;0),$D991/$E991,IF(K$10=$F991,$D991-SUM($G991:J991),0))</f>
        <v>19442.945271774861</v>
      </c>
      <c r="L991" s="10">
        <f>IF(AND($F991&gt;L$10,$E991&gt;0),$D991/$E991,IF(L$10=$F991,$D991-SUM($G991:K991),0))</f>
        <v>9721.4726358874323</v>
      </c>
      <c r="M991" s="10">
        <f>IF(AND($F991&gt;M$10,$E991&gt;0),$D991/$E991,IF(M$10=$F991,$D991-SUM($G991:L991),0))</f>
        <v>0</v>
      </c>
      <c r="N991" s="2"/>
      <c r="O991" s="10">
        <f>I991*PRODUCT($O$17:O$17)</f>
        <v>19617.931779220831</v>
      </c>
      <c r="P991" s="10">
        <f>J991*PRODUCT($O$17:P$17)</f>
        <v>19794.493165233816</v>
      </c>
      <c r="Q991" s="10">
        <f>K991*PRODUCT($O$17:Q$17)</f>
        <v>19972.643603720921</v>
      </c>
      <c r="R991" s="10">
        <f>L991*PRODUCT($O$17:R$17)</f>
        <v>10076.198698077204</v>
      </c>
      <c r="S991" s="10">
        <f>M991*PRODUCT($O$17:S$17)</f>
        <v>0</v>
      </c>
      <c r="T991" s="2"/>
      <c r="U991" s="10">
        <f t="shared" si="95"/>
        <v>49044.829448052085</v>
      </c>
      <c r="V991" s="10">
        <f t="shared" si="97"/>
        <v>29691.73974785073</v>
      </c>
      <c r="W991" s="10">
        <f t="shared" si="97"/>
        <v>9986.3218018604639</v>
      </c>
      <c r="X991" s="10">
        <f t="shared" si="97"/>
        <v>0</v>
      </c>
      <c r="Y991" s="10">
        <f t="shared" si="97"/>
        <v>0</v>
      </c>
    </row>
    <row r="992" spans="1:25" s="5" customFormat="1" x14ac:dyDescent="0.2">
      <c r="A992" s="2"/>
      <c r="B992" s="30">
        <f>'3) Input geactiveerde inflatie'!B979</f>
        <v>967</v>
      </c>
      <c r="C992" s="30">
        <f>'3) Input geactiveerde inflatie'!D979</f>
        <v>7844.5637328124139</v>
      </c>
      <c r="D992" s="10">
        <f t="shared" si="96"/>
        <v>3922.281866406207</v>
      </c>
      <c r="E992" s="40">
        <f>'3) Input geactiveerde inflatie'!E979</f>
        <v>0</v>
      </c>
      <c r="F992" s="52">
        <f>'3) Input geactiveerde inflatie'!F979</f>
        <v>2020</v>
      </c>
      <c r="G992" s="2"/>
      <c r="H992" s="54"/>
      <c r="I992" s="10">
        <f>IF(AND($F992&gt;I$10,$E992&gt;0),$D992/$E992,IF(I$10=$F992,$D992-SUM($G992:G992),0))</f>
        <v>0</v>
      </c>
      <c r="J992" s="10">
        <f>IF(AND($F992&gt;J$10,$E992&gt;0),$D992/$E992,IF(J$10=$F992,$D992-SUM($G992:I992),0))</f>
        <v>0</v>
      </c>
      <c r="K992" s="10">
        <f>IF(AND($F992&gt;K$10,$E992&gt;0),$D992/$E992,IF(K$10=$F992,$D992-SUM($G992:J992),0))</f>
        <v>0</v>
      </c>
      <c r="L992" s="10">
        <f>IF(AND($F992&gt;L$10,$E992&gt;0),$D992/$E992,IF(L$10=$F992,$D992-SUM($G992:K992),0))</f>
        <v>0</v>
      </c>
      <c r="M992" s="10">
        <f>IF(AND($F992&gt;M$10,$E992&gt;0),$D992/$E992,IF(M$10=$F992,$D992-SUM($G992:L992),0))</f>
        <v>0</v>
      </c>
      <c r="N992" s="2"/>
      <c r="O992" s="10">
        <f>I992*PRODUCT($O$17:O$17)</f>
        <v>0</v>
      </c>
      <c r="P992" s="10">
        <f>J992*PRODUCT($O$17:P$17)</f>
        <v>0</v>
      </c>
      <c r="Q992" s="10">
        <f>K992*PRODUCT($O$17:Q$17)</f>
        <v>0</v>
      </c>
      <c r="R992" s="10">
        <f>L992*PRODUCT($O$17:R$17)</f>
        <v>0</v>
      </c>
      <c r="S992" s="10">
        <f>M992*PRODUCT($O$17:S$17)</f>
        <v>0</v>
      </c>
      <c r="T992" s="2"/>
      <c r="U992" s="10">
        <f t="shared" si="95"/>
        <v>3957.5824032038622</v>
      </c>
      <c r="V992" s="10">
        <f t="shared" si="97"/>
        <v>3993.2006448326965</v>
      </c>
      <c r="W992" s="10">
        <f t="shared" si="97"/>
        <v>4029.1394506361903</v>
      </c>
      <c r="X992" s="10">
        <f t="shared" si="97"/>
        <v>4065.4017056919156</v>
      </c>
      <c r="Y992" s="10">
        <f t="shared" si="97"/>
        <v>4101.9903210431421</v>
      </c>
    </row>
    <row r="993" spans="1:25" s="5" customFormat="1" x14ac:dyDescent="0.2">
      <c r="A993" s="2"/>
      <c r="B993" s="30">
        <f>'3) Input geactiveerde inflatie'!B980</f>
        <v>968</v>
      </c>
      <c r="C993" s="30">
        <f>'3) Input geactiveerde inflatie'!D980</f>
        <v>13508.704999999958</v>
      </c>
      <c r="D993" s="10">
        <f t="shared" si="96"/>
        <v>6754.352499999979</v>
      </c>
      <c r="E993" s="40">
        <f>'3) Input geactiveerde inflatie'!E980</f>
        <v>48.5</v>
      </c>
      <c r="F993" s="52">
        <f>'3) Input geactiveerde inflatie'!F980</f>
        <v>2070</v>
      </c>
      <c r="G993" s="2"/>
      <c r="H993" s="54"/>
      <c r="I993" s="10">
        <f>IF(AND($F993&gt;I$10,$E993&gt;0),$D993/$E993,IF(I$10=$F993,$D993-SUM($G993:G993),0))</f>
        <v>139.26499999999956</v>
      </c>
      <c r="J993" s="10">
        <f>IF(AND($F993&gt;J$10,$E993&gt;0),$D993/$E993,IF(J$10=$F993,$D993-SUM($G993:I993),0))</f>
        <v>139.26499999999956</v>
      </c>
      <c r="K993" s="10">
        <f>IF(AND($F993&gt;K$10,$E993&gt;0),$D993/$E993,IF(K$10=$F993,$D993-SUM($G993:J993),0))</f>
        <v>139.26499999999956</v>
      </c>
      <c r="L993" s="10">
        <f>IF(AND($F993&gt;L$10,$E993&gt;0),$D993/$E993,IF(L$10=$F993,$D993-SUM($G993:K993),0))</f>
        <v>139.26499999999956</v>
      </c>
      <c r="M993" s="10">
        <f>IF(AND($F993&gt;M$10,$E993&gt;0),$D993/$E993,IF(M$10=$F993,$D993-SUM($G993:L993),0))</f>
        <v>139.26499999999956</v>
      </c>
      <c r="N993" s="2"/>
      <c r="O993" s="10">
        <f>I993*PRODUCT($O$17:O$17)</f>
        <v>140.51838499999954</v>
      </c>
      <c r="P993" s="10">
        <f>J993*PRODUCT($O$17:P$17)</f>
        <v>141.78305046499952</v>
      </c>
      <c r="Q993" s="10">
        <f>K993*PRODUCT($O$17:Q$17)</f>
        <v>143.0590979191845</v>
      </c>
      <c r="R993" s="10">
        <f>L993*PRODUCT($O$17:R$17)</f>
        <v>144.34662980045712</v>
      </c>
      <c r="S993" s="10">
        <f>M993*PRODUCT($O$17:S$17)</f>
        <v>145.64574946866125</v>
      </c>
      <c r="T993" s="2"/>
      <c r="U993" s="10">
        <f t="shared" si="95"/>
        <v>6674.6232874999787</v>
      </c>
      <c r="V993" s="10">
        <f t="shared" si="97"/>
        <v>6592.9118466224791</v>
      </c>
      <c r="W993" s="10">
        <f t="shared" si="97"/>
        <v>6509.1889553228957</v>
      </c>
      <c r="X993" s="10">
        <f t="shared" si="97"/>
        <v>6423.4250261203442</v>
      </c>
      <c r="Y993" s="10">
        <f t="shared" si="97"/>
        <v>6335.5901018867653</v>
      </c>
    </row>
    <row r="994" spans="1:25" s="5" customFormat="1" x14ac:dyDescent="0.2">
      <c r="A994" s="2"/>
      <c r="B994" s="30">
        <f>'3) Input geactiveerde inflatie'!B981</f>
        <v>969</v>
      </c>
      <c r="C994" s="30">
        <f>'3) Input geactiveerde inflatie'!D981</f>
        <v>10645.50602500001</v>
      </c>
      <c r="D994" s="10">
        <f t="shared" si="96"/>
        <v>5322.7530125000048</v>
      </c>
      <c r="E994" s="40">
        <f>'3) Input geactiveerde inflatie'!E981</f>
        <v>38.5</v>
      </c>
      <c r="F994" s="52">
        <f>'3) Input geactiveerde inflatie'!F981</f>
        <v>2060</v>
      </c>
      <c r="G994" s="2"/>
      <c r="H994" s="54"/>
      <c r="I994" s="10">
        <f>IF(AND($F994&gt;I$10,$E994&gt;0),$D994/$E994,IF(I$10=$F994,$D994-SUM($G994:G994),0))</f>
        <v>138.25332500000013</v>
      </c>
      <c r="J994" s="10">
        <f>IF(AND($F994&gt;J$10,$E994&gt;0),$D994/$E994,IF(J$10=$F994,$D994-SUM($G994:I994),0))</f>
        <v>138.25332500000013</v>
      </c>
      <c r="K994" s="10">
        <f>IF(AND($F994&gt;K$10,$E994&gt;0),$D994/$E994,IF(K$10=$F994,$D994-SUM($G994:J994),0))</f>
        <v>138.25332500000013</v>
      </c>
      <c r="L994" s="10">
        <f>IF(AND($F994&gt;L$10,$E994&gt;0),$D994/$E994,IF(L$10=$F994,$D994-SUM($G994:K994),0))</f>
        <v>138.25332500000013</v>
      </c>
      <c r="M994" s="10">
        <f>IF(AND($F994&gt;M$10,$E994&gt;0),$D994/$E994,IF(M$10=$F994,$D994-SUM($G994:L994),0))</f>
        <v>138.25332500000013</v>
      </c>
      <c r="N994" s="2"/>
      <c r="O994" s="10">
        <f>I994*PRODUCT($O$17:O$17)</f>
        <v>139.49760492500013</v>
      </c>
      <c r="P994" s="10">
        <f>J994*PRODUCT($O$17:P$17)</f>
        <v>140.75308336932511</v>
      </c>
      <c r="Q994" s="10">
        <f>K994*PRODUCT($O$17:Q$17)</f>
        <v>142.01986111964899</v>
      </c>
      <c r="R994" s="10">
        <f>L994*PRODUCT($O$17:R$17)</f>
        <v>143.29803986972581</v>
      </c>
      <c r="S994" s="10">
        <f>M994*PRODUCT($O$17:S$17)</f>
        <v>144.58772222855336</v>
      </c>
      <c r="T994" s="2"/>
      <c r="U994" s="10">
        <f t="shared" si="95"/>
        <v>5231.1601846875046</v>
      </c>
      <c r="V994" s="10">
        <f t="shared" si="97"/>
        <v>5137.487542980366</v>
      </c>
      <c r="W994" s="10">
        <f t="shared" si="97"/>
        <v>5041.7050697475397</v>
      </c>
      <c r="X994" s="10">
        <f t="shared" si="97"/>
        <v>4943.7823755055415</v>
      </c>
      <c r="Y994" s="10">
        <f t="shared" si="97"/>
        <v>4843.6886946565373</v>
      </c>
    </row>
    <row r="995" spans="1:25" s="5" customFormat="1" x14ac:dyDescent="0.2">
      <c r="A995" s="2"/>
      <c r="B995" s="30">
        <f>'3) Input geactiveerde inflatie'!B982</f>
        <v>970</v>
      </c>
      <c r="C995" s="30">
        <f>'3) Input geactiveerde inflatie'!D982</f>
        <v>-305.20672000000195</v>
      </c>
      <c r="D995" s="10">
        <f t="shared" si="96"/>
        <v>-152.60336000000098</v>
      </c>
      <c r="E995" s="40">
        <f>'3) Input geactiveerde inflatie'!E982</f>
        <v>23.5</v>
      </c>
      <c r="F995" s="52">
        <f>'3) Input geactiveerde inflatie'!F982</f>
        <v>2045</v>
      </c>
      <c r="G995" s="2"/>
      <c r="H995" s="54"/>
      <c r="I995" s="10">
        <f>IF(AND($F995&gt;I$10,$E995&gt;0),$D995/$E995,IF(I$10=$F995,$D995-SUM($G995:G995),0))</f>
        <v>-6.4937600000000417</v>
      </c>
      <c r="J995" s="10">
        <f>IF(AND($F995&gt;J$10,$E995&gt;0),$D995/$E995,IF(J$10=$F995,$D995-SUM($G995:I995),0))</f>
        <v>-6.4937600000000417</v>
      </c>
      <c r="K995" s="10">
        <f>IF(AND($F995&gt;K$10,$E995&gt;0),$D995/$E995,IF(K$10=$F995,$D995-SUM($G995:J995),0))</f>
        <v>-6.4937600000000417</v>
      </c>
      <c r="L995" s="10">
        <f>IF(AND($F995&gt;L$10,$E995&gt;0),$D995/$E995,IF(L$10=$F995,$D995-SUM($G995:K995),0))</f>
        <v>-6.4937600000000417</v>
      </c>
      <c r="M995" s="10">
        <f>IF(AND($F995&gt;M$10,$E995&gt;0),$D995/$E995,IF(M$10=$F995,$D995-SUM($G995:L995),0))</f>
        <v>-6.4937600000000417</v>
      </c>
      <c r="N995" s="2"/>
      <c r="O995" s="10">
        <f>I995*PRODUCT($O$17:O$17)</f>
        <v>-6.5522038400000415</v>
      </c>
      <c r="P995" s="10">
        <f>J995*PRODUCT($O$17:P$17)</f>
        <v>-6.6111736745600407</v>
      </c>
      <c r="Q995" s="10">
        <f>K995*PRODUCT($O$17:Q$17)</f>
        <v>-6.6706742376310801</v>
      </c>
      <c r="R995" s="10">
        <f>L995*PRODUCT($O$17:R$17)</f>
        <v>-6.730710305769759</v>
      </c>
      <c r="S995" s="10">
        <f>M995*PRODUCT($O$17:S$17)</f>
        <v>-6.7912866985216862</v>
      </c>
      <c r="T995" s="2"/>
      <c r="U995" s="10">
        <f t="shared" si="95"/>
        <v>-147.42458640000095</v>
      </c>
      <c r="V995" s="10">
        <f t="shared" si="97"/>
        <v>-142.14023400304092</v>
      </c>
      <c r="W995" s="10">
        <f t="shared" si="97"/>
        <v>-136.74882187143717</v>
      </c>
      <c r="X995" s="10">
        <f t="shared" si="97"/>
        <v>-131.24885096251035</v>
      </c>
      <c r="Y995" s="10">
        <f t="shared" si="97"/>
        <v>-125.63880392265123</v>
      </c>
    </row>
    <row r="996" spans="1:25" s="5" customFormat="1" x14ac:dyDescent="0.2">
      <c r="A996" s="2"/>
      <c r="B996" s="30">
        <f>'3) Input geactiveerde inflatie'!B983</f>
        <v>971</v>
      </c>
      <c r="C996" s="30">
        <f>'3) Input geactiveerde inflatie'!D983</f>
        <v>1896.9174000000057</v>
      </c>
      <c r="D996" s="10">
        <f t="shared" si="96"/>
        <v>948.45870000000286</v>
      </c>
      <c r="E996" s="40">
        <f>'3) Input geactiveerde inflatie'!E983</f>
        <v>3.5</v>
      </c>
      <c r="F996" s="52">
        <f>'3) Input geactiveerde inflatie'!F983</f>
        <v>2025</v>
      </c>
      <c r="G996" s="2"/>
      <c r="H996" s="54"/>
      <c r="I996" s="10">
        <f>IF(AND($F996&gt;I$10,$E996&gt;0),$D996/$E996,IF(I$10=$F996,$D996-SUM($G996:G996),0))</f>
        <v>270.9882000000008</v>
      </c>
      <c r="J996" s="10">
        <f>IF(AND($F996&gt;J$10,$E996&gt;0),$D996/$E996,IF(J$10=$F996,$D996-SUM($G996:I996),0))</f>
        <v>270.9882000000008</v>
      </c>
      <c r="K996" s="10">
        <f>IF(AND($F996&gt;K$10,$E996&gt;0),$D996/$E996,IF(K$10=$F996,$D996-SUM($G996:J996),0))</f>
        <v>270.9882000000008</v>
      </c>
      <c r="L996" s="10">
        <f>IF(AND($F996&gt;L$10,$E996&gt;0),$D996/$E996,IF(L$10=$F996,$D996-SUM($G996:K996),0))</f>
        <v>135.49410000000046</v>
      </c>
      <c r="M996" s="10">
        <f>IF(AND($F996&gt;M$10,$E996&gt;0),$D996/$E996,IF(M$10=$F996,$D996-SUM($G996:L996),0))</f>
        <v>0</v>
      </c>
      <c r="N996" s="2"/>
      <c r="O996" s="10">
        <f>I996*PRODUCT($O$17:O$17)</f>
        <v>273.42709380000076</v>
      </c>
      <c r="P996" s="10">
        <f>J996*PRODUCT($O$17:P$17)</f>
        <v>275.88793764420075</v>
      </c>
      <c r="Q996" s="10">
        <f>K996*PRODUCT($O$17:Q$17)</f>
        <v>278.37092908299854</v>
      </c>
      <c r="R996" s="10">
        <f>L996*PRODUCT($O$17:R$17)</f>
        <v>140.43813372237278</v>
      </c>
      <c r="S996" s="10">
        <f>M996*PRODUCT($O$17:S$17)</f>
        <v>0</v>
      </c>
      <c r="T996" s="2"/>
      <c r="U996" s="10">
        <f t="shared" si="95"/>
        <v>683.56773450000208</v>
      </c>
      <c r="V996" s="10">
        <f t="shared" si="97"/>
        <v>413.83190646630123</v>
      </c>
      <c r="W996" s="10">
        <f t="shared" si="97"/>
        <v>139.18546454149936</v>
      </c>
      <c r="X996" s="10">
        <f t="shared" si="97"/>
        <v>0</v>
      </c>
      <c r="Y996" s="10">
        <f t="shared" si="97"/>
        <v>0</v>
      </c>
    </row>
    <row r="997" spans="1:25" s="5" customFormat="1" x14ac:dyDescent="0.2">
      <c r="A997" s="2"/>
      <c r="B997" s="30">
        <f>'3) Input geactiveerde inflatie'!B984</f>
        <v>972</v>
      </c>
      <c r="C997" s="30">
        <f>'3) Input geactiveerde inflatie'!D984</f>
        <v>332908.79558422789</v>
      </c>
      <c r="D997" s="10">
        <f t="shared" si="96"/>
        <v>166454.39779211394</v>
      </c>
      <c r="E997" s="40">
        <f>'3) Input geactiveerde inflatie'!E984</f>
        <v>48.5</v>
      </c>
      <c r="F997" s="52">
        <f>'3) Input geactiveerde inflatie'!F984</f>
        <v>2070</v>
      </c>
      <c r="G997" s="2"/>
      <c r="H997" s="54"/>
      <c r="I997" s="10">
        <f>IF(AND($F997&gt;I$10,$E997&gt;0),$D997/$E997,IF(I$10=$F997,$D997-SUM($G997:G997),0))</f>
        <v>3432.0494390126587</v>
      </c>
      <c r="J997" s="10">
        <f>IF(AND($F997&gt;J$10,$E997&gt;0),$D997/$E997,IF(J$10=$F997,$D997-SUM($G997:I997),0))</f>
        <v>3432.0494390126587</v>
      </c>
      <c r="K997" s="10">
        <f>IF(AND($F997&gt;K$10,$E997&gt;0),$D997/$E997,IF(K$10=$F997,$D997-SUM($G997:J997),0))</f>
        <v>3432.0494390126587</v>
      </c>
      <c r="L997" s="10">
        <f>IF(AND($F997&gt;L$10,$E997&gt;0),$D997/$E997,IF(L$10=$F997,$D997-SUM($G997:K997),0))</f>
        <v>3432.0494390126587</v>
      </c>
      <c r="M997" s="10">
        <f>IF(AND($F997&gt;M$10,$E997&gt;0),$D997/$E997,IF(M$10=$F997,$D997-SUM($G997:L997),0))</f>
        <v>3432.0494390126587</v>
      </c>
      <c r="N997" s="2"/>
      <c r="O997" s="10">
        <f>I997*PRODUCT($O$17:O$17)</f>
        <v>3462.9378839637725</v>
      </c>
      <c r="P997" s="10">
        <f>J997*PRODUCT($O$17:P$17)</f>
        <v>3494.1043249194458</v>
      </c>
      <c r="Q997" s="10">
        <f>K997*PRODUCT($O$17:Q$17)</f>
        <v>3525.5512638437203</v>
      </c>
      <c r="R997" s="10">
        <f>L997*PRODUCT($O$17:R$17)</f>
        <v>3557.281225218313</v>
      </c>
      <c r="S997" s="10">
        <f>M997*PRODUCT($O$17:S$17)</f>
        <v>3589.2967562452777</v>
      </c>
      <c r="T997" s="2"/>
      <c r="U997" s="10">
        <f t="shared" si="95"/>
        <v>164489.54948827918</v>
      </c>
      <c r="V997" s="10">
        <f t="shared" si="97"/>
        <v>162475.85110875426</v>
      </c>
      <c r="W997" s="10">
        <f t="shared" si="97"/>
        <v>160412.58250488932</v>
      </c>
      <c r="X997" s="10">
        <f t="shared" si="97"/>
        <v>158299.01452221497</v>
      </c>
      <c r="Y997" s="10">
        <f t="shared" si="97"/>
        <v>156134.4088966696</v>
      </c>
    </row>
    <row r="998" spans="1:25" s="5" customFormat="1" x14ac:dyDescent="0.2">
      <c r="A998" s="2"/>
      <c r="B998" s="30">
        <f>'3) Input geactiveerde inflatie'!B985</f>
        <v>973</v>
      </c>
      <c r="C998" s="30">
        <f>'3) Input geactiveerde inflatie'!D985</f>
        <v>64145.661189325154</v>
      </c>
      <c r="D998" s="10">
        <f t="shared" si="96"/>
        <v>32072.830594662577</v>
      </c>
      <c r="E998" s="40">
        <f>'3) Input geactiveerde inflatie'!E985</f>
        <v>38.5</v>
      </c>
      <c r="F998" s="52">
        <f>'3) Input geactiveerde inflatie'!F985</f>
        <v>2060</v>
      </c>
      <c r="G998" s="2"/>
      <c r="H998" s="54"/>
      <c r="I998" s="10">
        <f>IF(AND($F998&gt;I$10,$E998&gt;0),$D998/$E998,IF(I$10=$F998,$D998-SUM($G998:G998),0))</f>
        <v>833.06053492630065</v>
      </c>
      <c r="J998" s="10">
        <f>IF(AND($F998&gt;J$10,$E998&gt;0),$D998/$E998,IF(J$10=$F998,$D998-SUM($G998:I998),0))</f>
        <v>833.06053492630065</v>
      </c>
      <c r="K998" s="10">
        <f>IF(AND($F998&gt;K$10,$E998&gt;0),$D998/$E998,IF(K$10=$F998,$D998-SUM($G998:J998),0))</f>
        <v>833.06053492630065</v>
      </c>
      <c r="L998" s="10">
        <f>IF(AND($F998&gt;L$10,$E998&gt;0),$D998/$E998,IF(L$10=$F998,$D998-SUM($G998:K998),0))</f>
        <v>833.06053492630065</v>
      </c>
      <c r="M998" s="10">
        <f>IF(AND($F998&gt;M$10,$E998&gt;0),$D998/$E998,IF(M$10=$F998,$D998-SUM($G998:L998),0))</f>
        <v>833.06053492630065</v>
      </c>
      <c r="N998" s="2"/>
      <c r="O998" s="10">
        <f>I998*PRODUCT($O$17:O$17)</f>
        <v>840.55807974063725</v>
      </c>
      <c r="P998" s="10">
        <f>J998*PRODUCT($O$17:P$17)</f>
        <v>848.12310245830292</v>
      </c>
      <c r="Q998" s="10">
        <f>K998*PRODUCT($O$17:Q$17)</f>
        <v>855.75621038042743</v>
      </c>
      <c r="R998" s="10">
        <f>L998*PRODUCT($O$17:R$17)</f>
        <v>863.45801627385117</v>
      </c>
      <c r="S998" s="10">
        <f>M998*PRODUCT($O$17:S$17)</f>
        <v>871.22913842031585</v>
      </c>
      <c r="T998" s="2"/>
      <c r="U998" s="10">
        <f t="shared" si="95"/>
        <v>31520.9279902739</v>
      </c>
      <c r="V998" s="10">
        <f t="shared" si="97"/>
        <v>30956.493239728057</v>
      </c>
      <c r="W998" s="10">
        <f t="shared" si="97"/>
        <v>30379.34546850518</v>
      </c>
      <c r="X998" s="10">
        <f t="shared" si="97"/>
        <v>29789.301561447872</v>
      </c>
      <c r="Y998" s="10">
        <f t="shared" si="97"/>
        <v>29186.176137080583</v>
      </c>
    </row>
    <row r="999" spans="1:25" s="5" customFormat="1" x14ac:dyDescent="0.2">
      <c r="A999" s="2"/>
      <c r="B999" s="30">
        <f>'3) Input geactiveerde inflatie'!B986</f>
        <v>974</v>
      </c>
      <c r="C999" s="30">
        <f>'3) Input geactiveerde inflatie'!D986</f>
        <v>18830.017023904016</v>
      </c>
      <c r="D999" s="10">
        <f t="shared" si="96"/>
        <v>9415.0085119520081</v>
      </c>
      <c r="E999" s="40">
        <f>'3) Input geactiveerde inflatie'!E986</f>
        <v>28.5</v>
      </c>
      <c r="F999" s="52">
        <f>'3) Input geactiveerde inflatie'!F986</f>
        <v>2050</v>
      </c>
      <c r="G999" s="2"/>
      <c r="H999" s="54"/>
      <c r="I999" s="10">
        <f>IF(AND($F999&gt;I$10,$E999&gt;0),$D999/$E999,IF(I$10=$F999,$D999-SUM($G999:G999),0))</f>
        <v>330.35117585796519</v>
      </c>
      <c r="J999" s="10">
        <f>IF(AND($F999&gt;J$10,$E999&gt;0),$D999/$E999,IF(J$10=$F999,$D999-SUM($G999:I999),0))</f>
        <v>330.35117585796519</v>
      </c>
      <c r="K999" s="10">
        <f>IF(AND($F999&gt;K$10,$E999&gt;0),$D999/$E999,IF(K$10=$F999,$D999-SUM($G999:J999),0))</f>
        <v>330.35117585796519</v>
      </c>
      <c r="L999" s="10">
        <f>IF(AND($F999&gt;L$10,$E999&gt;0),$D999/$E999,IF(L$10=$F999,$D999-SUM($G999:K999),0))</f>
        <v>330.35117585796519</v>
      </c>
      <c r="M999" s="10">
        <f>IF(AND($F999&gt;M$10,$E999&gt;0),$D999/$E999,IF(M$10=$F999,$D999-SUM($G999:L999),0))</f>
        <v>330.35117585796519</v>
      </c>
      <c r="N999" s="2"/>
      <c r="O999" s="10">
        <f>I999*PRODUCT($O$17:O$17)</f>
        <v>333.32433644068686</v>
      </c>
      <c r="P999" s="10">
        <f>J999*PRODUCT($O$17:P$17)</f>
        <v>336.32425546865301</v>
      </c>
      <c r="Q999" s="10">
        <f>K999*PRODUCT($O$17:Q$17)</f>
        <v>339.35117376787082</v>
      </c>
      <c r="R999" s="10">
        <f>L999*PRODUCT($O$17:R$17)</f>
        <v>342.4053343317816</v>
      </c>
      <c r="S999" s="10">
        <f>M999*PRODUCT($O$17:S$17)</f>
        <v>345.48698234076761</v>
      </c>
      <c r="T999" s="2"/>
      <c r="U999" s="10">
        <f t="shared" si="95"/>
        <v>9166.4192521188888</v>
      </c>
      <c r="V999" s="10">
        <f t="shared" si="97"/>
        <v>8912.5927699193053</v>
      </c>
      <c r="W999" s="10">
        <f t="shared" si="97"/>
        <v>8653.454931080707</v>
      </c>
      <c r="X999" s="10">
        <f t="shared" si="97"/>
        <v>8388.9306911286512</v>
      </c>
      <c r="Y999" s="10">
        <f t="shared" si="97"/>
        <v>8118.9440850080409</v>
      </c>
    </row>
    <row r="1000" spans="1:25" s="5" customFormat="1" x14ac:dyDescent="0.2">
      <c r="A1000" s="2"/>
      <c r="B1000" s="30">
        <f>'3) Input geactiveerde inflatie'!B987</f>
        <v>975</v>
      </c>
      <c r="C1000" s="30">
        <f>'3) Input geactiveerde inflatie'!D987</f>
        <v>4496.8904399999883</v>
      </c>
      <c r="D1000" s="10">
        <f t="shared" si="96"/>
        <v>2248.4452199999942</v>
      </c>
      <c r="E1000" s="40">
        <f>'3) Input geactiveerde inflatie'!E987</f>
        <v>23.5</v>
      </c>
      <c r="F1000" s="52">
        <f>'3) Input geactiveerde inflatie'!F987</f>
        <v>2045</v>
      </c>
      <c r="G1000" s="2"/>
      <c r="H1000" s="54"/>
      <c r="I1000" s="10">
        <f>IF(AND($F1000&gt;I$10,$E1000&gt;0),$D1000/$E1000,IF(I$10=$F1000,$D1000-SUM($G1000:G1000),0))</f>
        <v>95.67851999999975</v>
      </c>
      <c r="J1000" s="10">
        <f>IF(AND($F1000&gt;J$10,$E1000&gt;0),$D1000/$E1000,IF(J$10=$F1000,$D1000-SUM($G1000:I1000),0))</f>
        <v>95.67851999999975</v>
      </c>
      <c r="K1000" s="10">
        <f>IF(AND($F1000&gt;K$10,$E1000&gt;0),$D1000/$E1000,IF(K$10=$F1000,$D1000-SUM($G1000:J1000),0))</f>
        <v>95.67851999999975</v>
      </c>
      <c r="L1000" s="10">
        <f>IF(AND($F1000&gt;L$10,$E1000&gt;0),$D1000/$E1000,IF(L$10=$F1000,$D1000-SUM($G1000:K1000),0))</f>
        <v>95.67851999999975</v>
      </c>
      <c r="M1000" s="10">
        <f>IF(AND($F1000&gt;M$10,$E1000&gt;0),$D1000/$E1000,IF(M$10=$F1000,$D1000-SUM($G1000:L1000),0))</f>
        <v>95.67851999999975</v>
      </c>
      <c r="N1000" s="2"/>
      <c r="O1000" s="10">
        <f>I1000*PRODUCT($O$17:O$17)</f>
        <v>96.539626679999742</v>
      </c>
      <c r="P1000" s="10">
        <f>J1000*PRODUCT($O$17:P$17)</f>
        <v>97.408483320119728</v>
      </c>
      <c r="Q1000" s="10">
        <f>K1000*PRODUCT($O$17:Q$17)</f>
        <v>98.28515967000078</v>
      </c>
      <c r="R1000" s="10">
        <f>L1000*PRODUCT($O$17:R$17)</f>
        <v>99.169726107030783</v>
      </c>
      <c r="S1000" s="10">
        <f>M1000*PRODUCT($O$17:S$17)</f>
        <v>100.06225364199405</v>
      </c>
      <c r="T1000" s="2"/>
      <c r="U1000" s="10">
        <f t="shared" si="95"/>
        <v>2172.141600299994</v>
      </c>
      <c r="V1000" s="10">
        <f t="shared" si="97"/>
        <v>2094.2823913825741</v>
      </c>
      <c r="W1000" s="10">
        <f t="shared" si="97"/>
        <v>2014.8457732350166</v>
      </c>
      <c r="X1000" s="10">
        <f t="shared" si="97"/>
        <v>1933.8096590871007</v>
      </c>
      <c r="Y1000" s="10">
        <f t="shared" si="97"/>
        <v>1851.1516923768904</v>
      </c>
    </row>
    <row r="1001" spans="1:25" s="5" customFormat="1" x14ac:dyDescent="0.2">
      <c r="A1001" s="2"/>
      <c r="B1001" s="30">
        <f>'3) Input geactiveerde inflatie'!B988</f>
        <v>976</v>
      </c>
      <c r="C1001" s="30">
        <f>'3) Input geactiveerde inflatie'!D988</f>
        <v>306.60763583244625</v>
      </c>
      <c r="D1001" s="10">
        <f t="shared" si="96"/>
        <v>153.30381791622312</v>
      </c>
      <c r="E1001" s="40">
        <f>'3) Input geactiveerde inflatie'!E988</f>
        <v>3.5</v>
      </c>
      <c r="F1001" s="52">
        <f>'3) Input geactiveerde inflatie'!F988</f>
        <v>2025</v>
      </c>
      <c r="G1001" s="2"/>
      <c r="H1001" s="54"/>
      <c r="I1001" s="10">
        <f>IF(AND($F1001&gt;I$10,$E1001&gt;0),$D1001/$E1001,IF(I$10=$F1001,$D1001-SUM($G1001:G1001),0))</f>
        <v>43.801090833206608</v>
      </c>
      <c r="J1001" s="10">
        <f>IF(AND($F1001&gt;J$10,$E1001&gt;0),$D1001/$E1001,IF(J$10=$F1001,$D1001-SUM($G1001:I1001),0))</f>
        <v>43.801090833206608</v>
      </c>
      <c r="K1001" s="10">
        <f>IF(AND($F1001&gt;K$10,$E1001&gt;0),$D1001/$E1001,IF(K$10=$F1001,$D1001-SUM($G1001:J1001),0))</f>
        <v>43.801090833206608</v>
      </c>
      <c r="L1001" s="10">
        <f>IF(AND($F1001&gt;L$10,$E1001&gt;0),$D1001/$E1001,IF(L$10=$F1001,$D1001-SUM($G1001:K1001),0))</f>
        <v>21.900545416603308</v>
      </c>
      <c r="M1001" s="10">
        <f>IF(AND($F1001&gt;M$10,$E1001&gt;0),$D1001/$E1001,IF(M$10=$F1001,$D1001-SUM($G1001:L1001),0))</f>
        <v>0</v>
      </c>
      <c r="N1001" s="2"/>
      <c r="O1001" s="10">
        <f>I1001*PRODUCT($O$17:O$17)</f>
        <v>44.195300650705462</v>
      </c>
      <c r="P1001" s="10">
        <f>J1001*PRODUCT($O$17:P$17)</f>
        <v>44.593058356561805</v>
      </c>
      <c r="Q1001" s="10">
        <f>K1001*PRODUCT($O$17:Q$17)</f>
        <v>44.994395881770856</v>
      </c>
      <c r="R1001" s="10">
        <f>L1001*PRODUCT($O$17:R$17)</f>
        <v>22.699672722353398</v>
      </c>
      <c r="S1001" s="10">
        <f>M1001*PRODUCT($O$17:S$17)</f>
        <v>0</v>
      </c>
      <c r="T1001" s="2"/>
      <c r="U1001" s="10">
        <f t="shared" si="95"/>
        <v>110.48825162676366</v>
      </c>
      <c r="V1001" s="10">
        <f t="shared" si="97"/>
        <v>66.889587534842718</v>
      </c>
      <c r="W1001" s="10">
        <f t="shared" si="97"/>
        <v>22.497197940885442</v>
      </c>
      <c r="X1001" s="10">
        <f t="shared" si="97"/>
        <v>0</v>
      </c>
      <c r="Y1001" s="10">
        <f t="shared" si="97"/>
        <v>0</v>
      </c>
    </row>
    <row r="1002" spans="1:25" s="5" customFormat="1" x14ac:dyDescent="0.2">
      <c r="A1002" s="2"/>
      <c r="B1002" s="30">
        <f>'3) Input geactiveerde inflatie'!B989</f>
        <v>977</v>
      </c>
      <c r="C1002" s="30">
        <f>'3) Input geactiveerde inflatie'!D989</f>
        <v>3880.6013518557884</v>
      </c>
      <c r="D1002" s="10">
        <f t="shared" si="96"/>
        <v>1940.3006759278942</v>
      </c>
      <c r="E1002" s="40">
        <f>'3) Input geactiveerde inflatie'!E989</f>
        <v>0</v>
      </c>
      <c r="F1002" s="52">
        <f>'3) Input geactiveerde inflatie'!F989</f>
        <v>2020</v>
      </c>
      <c r="G1002" s="2"/>
      <c r="H1002" s="54"/>
      <c r="I1002" s="10">
        <f>IF(AND($F1002&gt;I$10,$E1002&gt;0),$D1002/$E1002,IF(I$10=$F1002,$D1002-SUM($G1002:G1002),0))</f>
        <v>0</v>
      </c>
      <c r="J1002" s="10">
        <f>IF(AND($F1002&gt;J$10,$E1002&gt;0),$D1002/$E1002,IF(J$10=$F1002,$D1002-SUM($G1002:I1002),0))</f>
        <v>0</v>
      </c>
      <c r="K1002" s="10">
        <f>IF(AND($F1002&gt;K$10,$E1002&gt;0),$D1002/$E1002,IF(K$10=$F1002,$D1002-SUM($G1002:J1002),0))</f>
        <v>0</v>
      </c>
      <c r="L1002" s="10">
        <f>IF(AND($F1002&gt;L$10,$E1002&gt;0),$D1002/$E1002,IF(L$10=$F1002,$D1002-SUM($G1002:K1002),0))</f>
        <v>0</v>
      </c>
      <c r="M1002" s="10">
        <f>IF(AND($F1002&gt;M$10,$E1002&gt;0),$D1002/$E1002,IF(M$10=$F1002,$D1002-SUM($G1002:L1002),0))</f>
        <v>0</v>
      </c>
      <c r="N1002" s="2"/>
      <c r="O1002" s="10">
        <f>I1002*PRODUCT($O$17:O$17)</f>
        <v>0</v>
      </c>
      <c r="P1002" s="10">
        <f>J1002*PRODUCT($O$17:P$17)</f>
        <v>0</v>
      </c>
      <c r="Q1002" s="10">
        <f>K1002*PRODUCT($O$17:Q$17)</f>
        <v>0</v>
      </c>
      <c r="R1002" s="10">
        <f>L1002*PRODUCT($O$17:R$17)</f>
        <v>0</v>
      </c>
      <c r="S1002" s="10">
        <f>M1002*PRODUCT($O$17:S$17)</f>
        <v>0</v>
      </c>
      <c r="T1002" s="2"/>
      <c r="U1002" s="10">
        <f t="shared" si="95"/>
        <v>1957.7633820112451</v>
      </c>
      <c r="V1002" s="10">
        <f t="shared" si="97"/>
        <v>1975.3832524493462</v>
      </c>
      <c r="W1002" s="10">
        <f t="shared" si="97"/>
        <v>1993.16170172139</v>
      </c>
      <c r="X1002" s="10">
        <f t="shared" si="97"/>
        <v>2011.1001570368824</v>
      </c>
      <c r="Y1002" s="10">
        <f t="shared" si="97"/>
        <v>2029.2000584502141</v>
      </c>
    </row>
    <row r="1003" spans="1:25" s="5" customFormat="1" x14ac:dyDescent="0.2">
      <c r="A1003" s="2"/>
      <c r="B1003" s="30">
        <f>'3) Input geactiveerde inflatie'!B990</f>
        <v>978</v>
      </c>
      <c r="C1003" s="30">
        <f>'3) Input geactiveerde inflatie'!D990</f>
        <v>25906.326720400248</v>
      </c>
      <c r="D1003" s="10">
        <f t="shared" si="96"/>
        <v>12953.163360200124</v>
      </c>
      <c r="E1003" s="40">
        <f>'3) Input geactiveerde inflatie'!E990</f>
        <v>48.5</v>
      </c>
      <c r="F1003" s="52">
        <f>'3) Input geactiveerde inflatie'!F990</f>
        <v>2070</v>
      </c>
      <c r="G1003" s="2"/>
      <c r="H1003" s="54"/>
      <c r="I1003" s="10">
        <f>IF(AND($F1003&gt;I$10,$E1003&gt;0),$D1003/$E1003,IF(I$10=$F1003,$D1003-SUM($G1003:G1003),0))</f>
        <v>267.07553320000255</v>
      </c>
      <c r="J1003" s="10">
        <f>IF(AND($F1003&gt;J$10,$E1003&gt;0),$D1003/$E1003,IF(J$10=$F1003,$D1003-SUM($G1003:I1003),0))</f>
        <v>267.07553320000255</v>
      </c>
      <c r="K1003" s="10">
        <f>IF(AND($F1003&gt;K$10,$E1003&gt;0),$D1003/$E1003,IF(K$10=$F1003,$D1003-SUM($G1003:J1003),0))</f>
        <v>267.07553320000255</v>
      </c>
      <c r="L1003" s="10">
        <f>IF(AND($F1003&gt;L$10,$E1003&gt;0),$D1003/$E1003,IF(L$10=$F1003,$D1003-SUM($G1003:K1003),0))</f>
        <v>267.07553320000255</v>
      </c>
      <c r="M1003" s="10">
        <f>IF(AND($F1003&gt;M$10,$E1003&gt;0),$D1003/$E1003,IF(M$10=$F1003,$D1003-SUM($G1003:L1003),0))</f>
        <v>267.07553320000255</v>
      </c>
      <c r="N1003" s="2"/>
      <c r="O1003" s="10">
        <f>I1003*PRODUCT($O$17:O$17)</f>
        <v>269.47921299880255</v>
      </c>
      <c r="P1003" s="10">
        <f>J1003*PRODUCT($O$17:P$17)</f>
        <v>271.90452591579174</v>
      </c>
      <c r="Q1003" s="10">
        <f>K1003*PRODUCT($O$17:Q$17)</f>
        <v>274.3516666490338</v>
      </c>
      <c r="R1003" s="10">
        <f>L1003*PRODUCT($O$17:R$17)</f>
        <v>276.82083164887507</v>
      </c>
      <c r="S1003" s="10">
        <f>M1003*PRODUCT($O$17:S$17)</f>
        <v>279.31221913371496</v>
      </c>
      <c r="T1003" s="2"/>
      <c r="U1003" s="10">
        <f t="shared" si="95"/>
        <v>12800.262617443123</v>
      </c>
      <c r="V1003" s="10">
        <f t="shared" ref="V1003:Y1018" si="98">U1003*P$17-P1003</f>
        <v>12643.560455084318</v>
      </c>
      <c r="W1003" s="10">
        <f t="shared" si="98"/>
        <v>12483.000832531041</v>
      </c>
      <c r="X1003" s="10">
        <f t="shared" si="98"/>
        <v>12318.527008374944</v>
      </c>
      <c r="Y1003" s="10">
        <f t="shared" si="98"/>
        <v>12150.081532316603</v>
      </c>
    </row>
    <row r="1004" spans="1:25" s="5" customFormat="1" x14ac:dyDescent="0.2">
      <c r="A1004" s="2"/>
      <c r="B1004" s="30">
        <f>'3) Input geactiveerde inflatie'!B991</f>
        <v>979</v>
      </c>
      <c r="C1004" s="30">
        <f>'3) Input geactiveerde inflatie'!D991</f>
        <v>12218.968030499993</v>
      </c>
      <c r="D1004" s="10">
        <f t="shared" si="96"/>
        <v>6109.4840152499964</v>
      </c>
      <c r="E1004" s="40">
        <f>'3) Input geactiveerde inflatie'!E991</f>
        <v>38.5</v>
      </c>
      <c r="F1004" s="52">
        <f>'3) Input geactiveerde inflatie'!F991</f>
        <v>2060</v>
      </c>
      <c r="G1004" s="2"/>
      <c r="H1004" s="54"/>
      <c r="I1004" s="10">
        <f>IF(AND($F1004&gt;I$10,$E1004&gt;0),$D1004/$E1004,IF(I$10=$F1004,$D1004-SUM($G1004:G1004),0))</f>
        <v>158.68789649999991</v>
      </c>
      <c r="J1004" s="10">
        <f>IF(AND($F1004&gt;J$10,$E1004&gt;0),$D1004/$E1004,IF(J$10=$F1004,$D1004-SUM($G1004:I1004),0))</f>
        <v>158.68789649999991</v>
      </c>
      <c r="K1004" s="10">
        <f>IF(AND($F1004&gt;K$10,$E1004&gt;0),$D1004/$E1004,IF(K$10=$F1004,$D1004-SUM($G1004:J1004),0))</f>
        <v>158.68789649999991</v>
      </c>
      <c r="L1004" s="10">
        <f>IF(AND($F1004&gt;L$10,$E1004&gt;0),$D1004/$E1004,IF(L$10=$F1004,$D1004-SUM($G1004:K1004),0))</f>
        <v>158.68789649999991</v>
      </c>
      <c r="M1004" s="10">
        <f>IF(AND($F1004&gt;M$10,$E1004&gt;0),$D1004/$E1004,IF(M$10=$F1004,$D1004-SUM($G1004:L1004),0))</f>
        <v>158.68789649999991</v>
      </c>
      <c r="N1004" s="2"/>
      <c r="O1004" s="10">
        <f>I1004*PRODUCT($O$17:O$17)</f>
        <v>160.11608756849989</v>
      </c>
      <c r="P1004" s="10">
        <f>J1004*PRODUCT($O$17:P$17)</f>
        <v>161.55713235661636</v>
      </c>
      <c r="Q1004" s="10">
        <f>K1004*PRODUCT($O$17:Q$17)</f>
        <v>163.01114654782589</v>
      </c>
      <c r="R1004" s="10">
        <f>L1004*PRODUCT($O$17:R$17)</f>
        <v>164.47824686675631</v>
      </c>
      <c r="S1004" s="10">
        <f>M1004*PRODUCT($O$17:S$17)</f>
        <v>165.9585510885571</v>
      </c>
      <c r="T1004" s="2"/>
      <c r="U1004" s="10">
        <f t="shared" si="95"/>
        <v>6004.3532838187457</v>
      </c>
      <c r="V1004" s="10">
        <f t="shared" si="98"/>
        <v>5896.8353310164975</v>
      </c>
      <c r="W1004" s="10">
        <f t="shared" si="98"/>
        <v>5786.8957024478195</v>
      </c>
      <c r="X1004" s="10">
        <f t="shared" si="98"/>
        <v>5674.4995169030926</v>
      </c>
      <c r="Y1004" s="10">
        <f t="shared" si="98"/>
        <v>5559.6114614666631</v>
      </c>
    </row>
    <row r="1005" spans="1:25" s="5" customFormat="1" x14ac:dyDescent="0.2">
      <c r="A1005" s="2"/>
      <c r="B1005" s="30">
        <f>'3) Input geactiveerde inflatie'!B992</f>
        <v>980</v>
      </c>
      <c r="C1005" s="30">
        <f>'3) Input geactiveerde inflatie'!D992</f>
        <v>7862.4572600000538</v>
      </c>
      <c r="D1005" s="10">
        <f t="shared" si="96"/>
        <v>3931.2286300000269</v>
      </c>
      <c r="E1005" s="40">
        <f>'3) Input geactiveerde inflatie'!E992</f>
        <v>28.5</v>
      </c>
      <c r="F1005" s="52">
        <f>'3) Input geactiveerde inflatie'!F992</f>
        <v>2050</v>
      </c>
      <c r="G1005" s="2"/>
      <c r="H1005" s="54"/>
      <c r="I1005" s="10">
        <f>IF(AND($F1005&gt;I$10,$E1005&gt;0),$D1005/$E1005,IF(I$10=$F1005,$D1005-SUM($G1005:G1005),0))</f>
        <v>137.93784666666761</v>
      </c>
      <c r="J1005" s="10">
        <f>IF(AND($F1005&gt;J$10,$E1005&gt;0),$D1005/$E1005,IF(J$10=$F1005,$D1005-SUM($G1005:I1005),0))</f>
        <v>137.93784666666761</v>
      </c>
      <c r="K1005" s="10">
        <f>IF(AND($F1005&gt;K$10,$E1005&gt;0),$D1005/$E1005,IF(K$10=$F1005,$D1005-SUM($G1005:J1005),0))</f>
        <v>137.93784666666761</v>
      </c>
      <c r="L1005" s="10">
        <f>IF(AND($F1005&gt;L$10,$E1005&gt;0),$D1005/$E1005,IF(L$10=$F1005,$D1005-SUM($G1005:K1005),0))</f>
        <v>137.93784666666761</v>
      </c>
      <c r="M1005" s="10">
        <f>IF(AND($F1005&gt;M$10,$E1005&gt;0),$D1005/$E1005,IF(M$10=$F1005,$D1005-SUM($G1005:L1005),0))</f>
        <v>137.93784666666761</v>
      </c>
      <c r="N1005" s="2"/>
      <c r="O1005" s="10">
        <f>I1005*PRODUCT($O$17:O$17)</f>
        <v>139.1792872866676</v>
      </c>
      <c r="P1005" s="10">
        <f>J1005*PRODUCT($O$17:P$17)</f>
        <v>140.43190087224761</v>
      </c>
      <c r="Q1005" s="10">
        <f>K1005*PRODUCT($O$17:Q$17)</f>
        <v>141.6957879800978</v>
      </c>
      <c r="R1005" s="10">
        <f>L1005*PRODUCT($O$17:R$17)</f>
        <v>142.97105007191865</v>
      </c>
      <c r="S1005" s="10">
        <f>M1005*PRODUCT($O$17:S$17)</f>
        <v>144.25778952256593</v>
      </c>
      <c r="T1005" s="2"/>
      <c r="U1005" s="10">
        <f t="shared" si="95"/>
        <v>3827.430400383359</v>
      </c>
      <c r="V1005" s="10">
        <f t="shared" si="98"/>
        <v>3721.4453731145613</v>
      </c>
      <c r="W1005" s="10">
        <f t="shared" si="98"/>
        <v>3613.2425934924941</v>
      </c>
      <c r="X1005" s="10">
        <f t="shared" si="98"/>
        <v>3502.7907267620071</v>
      </c>
      <c r="Y1005" s="10">
        <f t="shared" si="98"/>
        <v>3390.0580537802989</v>
      </c>
    </row>
    <row r="1006" spans="1:25" s="5" customFormat="1" x14ac:dyDescent="0.2">
      <c r="A1006" s="2"/>
      <c r="B1006" s="30">
        <f>'3) Input geactiveerde inflatie'!B993</f>
        <v>981</v>
      </c>
      <c r="C1006" s="30">
        <f>'3) Input geactiveerde inflatie'!D993</f>
        <v>78.560067599999456</v>
      </c>
      <c r="D1006" s="10">
        <f t="shared" si="96"/>
        <v>39.280033799999728</v>
      </c>
      <c r="E1006" s="40">
        <f>'3) Input geactiveerde inflatie'!E993</f>
        <v>23.5</v>
      </c>
      <c r="F1006" s="52">
        <f>'3) Input geactiveerde inflatie'!F993</f>
        <v>2045</v>
      </c>
      <c r="G1006" s="2"/>
      <c r="H1006" s="54"/>
      <c r="I1006" s="10">
        <f>IF(AND($F1006&gt;I$10,$E1006&gt;0),$D1006/$E1006,IF(I$10=$F1006,$D1006-SUM($G1006:G1006),0))</f>
        <v>1.6714907999999884</v>
      </c>
      <c r="J1006" s="10">
        <f>IF(AND($F1006&gt;J$10,$E1006&gt;0),$D1006/$E1006,IF(J$10=$F1006,$D1006-SUM($G1006:I1006),0))</f>
        <v>1.6714907999999884</v>
      </c>
      <c r="K1006" s="10">
        <f>IF(AND($F1006&gt;K$10,$E1006&gt;0),$D1006/$E1006,IF(K$10=$F1006,$D1006-SUM($G1006:J1006),0))</f>
        <v>1.6714907999999884</v>
      </c>
      <c r="L1006" s="10">
        <f>IF(AND($F1006&gt;L$10,$E1006&gt;0),$D1006/$E1006,IF(L$10=$F1006,$D1006-SUM($G1006:K1006),0))</f>
        <v>1.6714907999999884</v>
      </c>
      <c r="M1006" s="10">
        <f>IF(AND($F1006&gt;M$10,$E1006&gt;0),$D1006/$E1006,IF(M$10=$F1006,$D1006-SUM($G1006:L1006),0))</f>
        <v>1.6714907999999884</v>
      </c>
      <c r="N1006" s="2"/>
      <c r="O1006" s="10">
        <f>I1006*PRODUCT($O$17:O$17)</f>
        <v>1.6865342171999882</v>
      </c>
      <c r="P1006" s="10">
        <f>J1006*PRODUCT($O$17:P$17)</f>
        <v>1.7017130251547878</v>
      </c>
      <c r="Q1006" s="10">
        <f>K1006*PRODUCT($O$17:Q$17)</f>
        <v>1.7170284423811806</v>
      </c>
      <c r="R1006" s="10">
        <f>L1006*PRODUCT($O$17:R$17)</f>
        <v>1.732481698362611</v>
      </c>
      <c r="S1006" s="10">
        <f>M1006*PRODUCT($O$17:S$17)</f>
        <v>1.7480740336478744</v>
      </c>
      <c r="T1006" s="2"/>
      <c r="U1006" s="10">
        <f t="shared" si="95"/>
        <v>37.947019886999733</v>
      </c>
      <c r="V1006" s="10">
        <f t="shared" si="98"/>
        <v>36.586830040827941</v>
      </c>
      <c r="W1006" s="10">
        <f t="shared" si="98"/>
        <v>35.199083068814211</v>
      </c>
      <c r="X1006" s="10">
        <f t="shared" si="98"/>
        <v>33.783393118070926</v>
      </c>
      <c r="Y1006" s="10">
        <f t="shared" si="98"/>
        <v>32.339369622485684</v>
      </c>
    </row>
    <row r="1007" spans="1:25" s="5" customFormat="1" x14ac:dyDescent="0.2">
      <c r="A1007" s="2"/>
      <c r="B1007" s="30">
        <f>'3) Input geactiveerde inflatie'!B994</f>
        <v>982</v>
      </c>
      <c r="C1007" s="30">
        <f>'3) Input geactiveerde inflatie'!D994</f>
        <v>4058.4237260000082</v>
      </c>
      <c r="D1007" s="10">
        <f t="shared" si="96"/>
        <v>2029.2118630000041</v>
      </c>
      <c r="E1007" s="40">
        <f>'3) Input geactiveerde inflatie'!E994</f>
        <v>3.5</v>
      </c>
      <c r="F1007" s="52">
        <f>'3) Input geactiveerde inflatie'!F994</f>
        <v>2025</v>
      </c>
      <c r="G1007" s="2"/>
      <c r="H1007" s="54"/>
      <c r="I1007" s="10">
        <f>IF(AND($F1007&gt;I$10,$E1007&gt;0),$D1007/$E1007,IF(I$10=$F1007,$D1007-SUM($G1007:G1007),0))</f>
        <v>579.77481800000112</v>
      </c>
      <c r="J1007" s="10">
        <f>IF(AND($F1007&gt;J$10,$E1007&gt;0),$D1007/$E1007,IF(J$10=$F1007,$D1007-SUM($G1007:I1007),0))</f>
        <v>579.77481800000112</v>
      </c>
      <c r="K1007" s="10">
        <f>IF(AND($F1007&gt;K$10,$E1007&gt;0),$D1007/$E1007,IF(K$10=$F1007,$D1007-SUM($G1007:J1007),0))</f>
        <v>579.77481800000112</v>
      </c>
      <c r="L1007" s="10">
        <f>IF(AND($F1007&gt;L$10,$E1007&gt;0),$D1007/$E1007,IF(L$10=$F1007,$D1007-SUM($G1007:K1007),0))</f>
        <v>289.88740900000084</v>
      </c>
      <c r="M1007" s="10">
        <f>IF(AND($F1007&gt;M$10,$E1007&gt;0),$D1007/$E1007,IF(M$10=$F1007,$D1007-SUM($G1007:L1007),0))</f>
        <v>0</v>
      </c>
      <c r="N1007" s="2"/>
      <c r="O1007" s="10">
        <f>I1007*PRODUCT($O$17:O$17)</f>
        <v>584.99279136200107</v>
      </c>
      <c r="P1007" s="10">
        <f>J1007*PRODUCT($O$17:P$17)</f>
        <v>590.25772648425902</v>
      </c>
      <c r="Q1007" s="10">
        <f>K1007*PRODUCT($O$17:Q$17)</f>
        <v>595.57004602261725</v>
      </c>
      <c r="R1007" s="10">
        <f>L1007*PRODUCT($O$17:R$17)</f>
        <v>300.46508821841064</v>
      </c>
      <c r="S1007" s="10">
        <f>M1007*PRODUCT($O$17:S$17)</f>
        <v>0</v>
      </c>
      <c r="T1007" s="2"/>
      <c r="U1007" s="10">
        <f t="shared" si="95"/>
        <v>1462.4819784050028</v>
      </c>
      <c r="V1007" s="10">
        <f t="shared" si="98"/>
        <v>885.38658972638871</v>
      </c>
      <c r="W1007" s="10">
        <f t="shared" si="98"/>
        <v>297.78502301130891</v>
      </c>
      <c r="X1007" s="10">
        <f t="shared" si="98"/>
        <v>0</v>
      </c>
      <c r="Y1007" s="10">
        <f t="shared" si="98"/>
        <v>0</v>
      </c>
    </row>
    <row r="1008" spans="1:25" s="5" customFormat="1" x14ac:dyDescent="0.2">
      <c r="A1008" s="2"/>
      <c r="B1008" s="30">
        <f>'3) Input geactiveerde inflatie'!B995</f>
        <v>983</v>
      </c>
      <c r="C1008" s="30">
        <f>'3) Input geactiveerde inflatie'!D995</f>
        <v>271.75749999999971</v>
      </c>
      <c r="D1008" s="10">
        <f t="shared" si="96"/>
        <v>135.87874999999985</v>
      </c>
      <c r="E1008" s="40">
        <f>'3) Input geactiveerde inflatie'!E995</f>
        <v>0</v>
      </c>
      <c r="F1008" s="52">
        <f>'3) Input geactiveerde inflatie'!F995</f>
        <v>2020</v>
      </c>
      <c r="G1008" s="2"/>
      <c r="H1008" s="54"/>
      <c r="I1008" s="10">
        <f>IF(AND($F1008&gt;I$10,$E1008&gt;0),$D1008/$E1008,IF(I$10=$F1008,$D1008-SUM($G1008:G1008),0))</f>
        <v>0</v>
      </c>
      <c r="J1008" s="10">
        <f>IF(AND($F1008&gt;J$10,$E1008&gt;0),$D1008/$E1008,IF(J$10=$F1008,$D1008-SUM($G1008:I1008),0))</f>
        <v>0</v>
      </c>
      <c r="K1008" s="10">
        <f>IF(AND($F1008&gt;K$10,$E1008&gt;0),$D1008/$E1008,IF(K$10=$F1008,$D1008-SUM($G1008:J1008),0))</f>
        <v>0</v>
      </c>
      <c r="L1008" s="10">
        <f>IF(AND($F1008&gt;L$10,$E1008&gt;0),$D1008/$E1008,IF(L$10=$F1008,$D1008-SUM($G1008:K1008),0))</f>
        <v>0</v>
      </c>
      <c r="M1008" s="10">
        <f>IF(AND($F1008&gt;M$10,$E1008&gt;0),$D1008/$E1008,IF(M$10=$F1008,$D1008-SUM($G1008:L1008),0))</f>
        <v>0</v>
      </c>
      <c r="N1008" s="2"/>
      <c r="O1008" s="10">
        <f>I1008*PRODUCT($O$17:O$17)</f>
        <v>0</v>
      </c>
      <c r="P1008" s="10">
        <f>J1008*PRODUCT($O$17:P$17)</f>
        <v>0</v>
      </c>
      <c r="Q1008" s="10">
        <f>K1008*PRODUCT($O$17:Q$17)</f>
        <v>0</v>
      </c>
      <c r="R1008" s="10">
        <f>L1008*PRODUCT($O$17:R$17)</f>
        <v>0</v>
      </c>
      <c r="S1008" s="10">
        <f>M1008*PRODUCT($O$17:S$17)</f>
        <v>0</v>
      </c>
      <c r="T1008" s="2"/>
      <c r="U1008" s="10">
        <f t="shared" si="95"/>
        <v>137.10165874999984</v>
      </c>
      <c r="V1008" s="10">
        <f t="shared" si="98"/>
        <v>138.33557367874982</v>
      </c>
      <c r="W1008" s="10">
        <f t="shared" si="98"/>
        <v>139.58059384185856</v>
      </c>
      <c r="X1008" s="10">
        <f t="shared" si="98"/>
        <v>140.83681918643526</v>
      </c>
      <c r="Y1008" s="10">
        <f t="shared" si="98"/>
        <v>142.10435055911316</v>
      </c>
    </row>
    <row r="1009" spans="1:25" s="5" customFormat="1" x14ac:dyDescent="0.2">
      <c r="A1009" s="2"/>
      <c r="B1009" s="30">
        <f>'3) Input geactiveerde inflatie'!B996</f>
        <v>984</v>
      </c>
      <c r="C1009" s="30">
        <f>'3) Input geactiveerde inflatie'!D996</f>
        <v>40995.810947908089</v>
      </c>
      <c r="D1009" s="10">
        <f t="shared" si="96"/>
        <v>20497.905473954044</v>
      </c>
      <c r="E1009" s="40">
        <f>'3) Input geactiveerde inflatie'!E996</f>
        <v>48.5</v>
      </c>
      <c r="F1009" s="52">
        <f>'3) Input geactiveerde inflatie'!F996</f>
        <v>2070</v>
      </c>
      <c r="G1009" s="2"/>
      <c r="H1009" s="54"/>
      <c r="I1009" s="10">
        <f>IF(AND($F1009&gt;I$10,$E1009&gt;0),$D1009/$E1009,IF(I$10=$F1009,$D1009-SUM($G1009:G1009),0))</f>
        <v>422.63722626709369</v>
      </c>
      <c r="J1009" s="10">
        <f>IF(AND($F1009&gt;J$10,$E1009&gt;0),$D1009/$E1009,IF(J$10=$F1009,$D1009-SUM($G1009:I1009),0))</f>
        <v>422.63722626709369</v>
      </c>
      <c r="K1009" s="10">
        <f>IF(AND($F1009&gt;K$10,$E1009&gt;0),$D1009/$E1009,IF(K$10=$F1009,$D1009-SUM($G1009:J1009),0))</f>
        <v>422.63722626709369</v>
      </c>
      <c r="L1009" s="10">
        <f>IF(AND($F1009&gt;L$10,$E1009&gt;0),$D1009/$E1009,IF(L$10=$F1009,$D1009-SUM($G1009:K1009),0))</f>
        <v>422.63722626709369</v>
      </c>
      <c r="M1009" s="10">
        <f>IF(AND($F1009&gt;M$10,$E1009&gt;0),$D1009/$E1009,IF(M$10=$F1009,$D1009-SUM($G1009:L1009),0))</f>
        <v>422.63722626709369</v>
      </c>
      <c r="N1009" s="2"/>
      <c r="O1009" s="10">
        <f>I1009*PRODUCT($O$17:O$17)</f>
        <v>426.44096130349749</v>
      </c>
      <c r="P1009" s="10">
        <f>J1009*PRODUCT($O$17:P$17)</f>
        <v>430.27892995522893</v>
      </c>
      <c r="Q1009" s="10">
        <f>K1009*PRODUCT($O$17:Q$17)</f>
        <v>434.1514403248259</v>
      </c>
      <c r="R1009" s="10">
        <f>L1009*PRODUCT($O$17:R$17)</f>
        <v>438.0588032877493</v>
      </c>
      <c r="S1009" s="10">
        <f>M1009*PRODUCT($O$17:S$17)</f>
        <v>442.00133251733899</v>
      </c>
      <c r="T1009" s="2"/>
      <c r="U1009" s="10">
        <f t="shared" si="95"/>
        <v>20255.945661916128</v>
      </c>
      <c r="V1009" s="10">
        <f t="shared" si="98"/>
        <v>20007.970242918145</v>
      </c>
      <c r="W1009" s="10">
        <f t="shared" si="98"/>
        <v>19753.890534779581</v>
      </c>
      <c r="X1009" s="10">
        <f t="shared" si="98"/>
        <v>19493.616746304844</v>
      </c>
      <c r="Y1009" s="10">
        <f t="shared" si="98"/>
        <v>19227.057964504245</v>
      </c>
    </row>
    <row r="1010" spans="1:25" s="5" customFormat="1" x14ac:dyDescent="0.2">
      <c r="A1010" s="2"/>
      <c r="B1010" s="30">
        <f>'3) Input geactiveerde inflatie'!B997</f>
        <v>985</v>
      </c>
      <c r="C1010" s="30">
        <f>'3) Input geactiveerde inflatie'!D997</f>
        <v>15188.595835594926</v>
      </c>
      <c r="D1010" s="10">
        <f t="shared" si="96"/>
        <v>7594.297917797463</v>
      </c>
      <c r="E1010" s="40">
        <f>'3) Input geactiveerde inflatie'!E997</f>
        <v>38.5</v>
      </c>
      <c r="F1010" s="52">
        <f>'3) Input geactiveerde inflatie'!F997</f>
        <v>2060</v>
      </c>
      <c r="G1010" s="2"/>
      <c r="H1010" s="54"/>
      <c r="I1010" s="10">
        <f>IF(AND($F1010&gt;I$10,$E1010&gt;0),$D1010/$E1010,IF(I$10=$F1010,$D1010-SUM($G1010:G1010),0))</f>
        <v>197.25449137136269</v>
      </c>
      <c r="J1010" s="10">
        <f>IF(AND($F1010&gt;J$10,$E1010&gt;0),$D1010/$E1010,IF(J$10=$F1010,$D1010-SUM($G1010:I1010),0))</f>
        <v>197.25449137136269</v>
      </c>
      <c r="K1010" s="10">
        <f>IF(AND($F1010&gt;K$10,$E1010&gt;0),$D1010/$E1010,IF(K$10=$F1010,$D1010-SUM($G1010:J1010),0))</f>
        <v>197.25449137136269</v>
      </c>
      <c r="L1010" s="10">
        <f>IF(AND($F1010&gt;L$10,$E1010&gt;0),$D1010/$E1010,IF(L$10=$F1010,$D1010-SUM($G1010:K1010),0))</f>
        <v>197.25449137136269</v>
      </c>
      <c r="M1010" s="10">
        <f>IF(AND($F1010&gt;M$10,$E1010&gt;0),$D1010/$E1010,IF(M$10=$F1010,$D1010-SUM($G1010:L1010),0))</f>
        <v>197.25449137136269</v>
      </c>
      <c r="N1010" s="2"/>
      <c r="O1010" s="10">
        <f>I1010*PRODUCT($O$17:O$17)</f>
        <v>199.02978179370493</v>
      </c>
      <c r="P1010" s="10">
        <f>J1010*PRODUCT($O$17:P$17)</f>
        <v>200.82104982984825</v>
      </c>
      <c r="Q1010" s="10">
        <f>K1010*PRODUCT($O$17:Q$17)</f>
        <v>202.62843927831685</v>
      </c>
      <c r="R1010" s="10">
        <f>L1010*PRODUCT($O$17:R$17)</f>
        <v>204.45209523182169</v>
      </c>
      <c r="S1010" s="10">
        <f>M1010*PRODUCT($O$17:S$17)</f>
        <v>206.29216408890807</v>
      </c>
      <c r="T1010" s="2"/>
      <c r="U1010" s="10">
        <f t="shared" si="95"/>
        <v>7463.6168172639345</v>
      </c>
      <c r="V1010" s="10">
        <f t="shared" si="98"/>
        <v>7329.9683187894607</v>
      </c>
      <c r="W1010" s="10">
        <f t="shared" si="98"/>
        <v>7193.3095943802482</v>
      </c>
      <c r="X1010" s="10">
        <f t="shared" si="98"/>
        <v>7053.5972854978481</v>
      </c>
      <c r="Y1010" s="10">
        <f t="shared" si="98"/>
        <v>6910.7874969784198</v>
      </c>
    </row>
    <row r="1011" spans="1:25" s="5" customFormat="1" x14ac:dyDescent="0.2">
      <c r="A1011" s="2"/>
      <c r="B1011" s="30">
        <f>'3) Input geactiveerde inflatie'!B998</f>
        <v>986</v>
      </c>
      <c r="C1011" s="30">
        <f>'3) Input geactiveerde inflatie'!D998</f>
        <v>262.91147560522222</v>
      </c>
      <c r="D1011" s="10">
        <f t="shared" si="96"/>
        <v>131.45573780261111</v>
      </c>
      <c r="E1011" s="40">
        <f>'3) Input geactiveerde inflatie'!E998</f>
        <v>28.5</v>
      </c>
      <c r="F1011" s="52">
        <f>'3) Input geactiveerde inflatie'!F998</f>
        <v>2050</v>
      </c>
      <c r="G1011" s="2"/>
      <c r="H1011" s="54"/>
      <c r="I1011" s="10">
        <f>IF(AND($F1011&gt;I$10,$E1011&gt;0),$D1011/$E1011,IF(I$10=$F1011,$D1011-SUM($G1011:G1011),0))</f>
        <v>4.6124820281617938</v>
      </c>
      <c r="J1011" s="10">
        <f>IF(AND($F1011&gt;J$10,$E1011&gt;0),$D1011/$E1011,IF(J$10=$F1011,$D1011-SUM($G1011:I1011),0))</f>
        <v>4.6124820281617938</v>
      </c>
      <c r="K1011" s="10">
        <f>IF(AND($F1011&gt;K$10,$E1011&gt;0),$D1011/$E1011,IF(K$10=$F1011,$D1011-SUM($G1011:J1011),0))</f>
        <v>4.6124820281617938</v>
      </c>
      <c r="L1011" s="10">
        <f>IF(AND($F1011&gt;L$10,$E1011&gt;0),$D1011/$E1011,IF(L$10=$F1011,$D1011-SUM($G1011:K1011),0))</f>
        <v>4.6124820281617938</v>
      </c>
      <c r="M1011" s="10">
        <f>IF(AND($F1011&gt;M$10,$E1011&gt;0),$D1011/$E1011,IF(M$10=$F1011,$D1011-SUM($G1011:L1011),0))</f>
        <v>4.6124820281617938</v>
      </c>
      <c r="N1011" s="2"/>
      <c r="O1011" s="10">
        <f>I1011*PRODUCT($O$17:O$17)</f>
        <v>4.6539943664152492</v>
      </c>
      <c r="P1011" s="10">
        <f>J1011*PRODUCT($O$17:P$17)</f>
        <v>4.6958803157129863</v>
      </c>
      <c r="Q1011" s="10">
        <f>K1011*PRODUCT($O$17:Q$17)</f>
        <v>4.738143238554402</v>
      </c>
      <c r="R1011" s="10">
        <f>L1011*PRODUCT($O$17:R$17)</f>
        <v>4.780786527701391</v>
      </c>
      <c r="S1011" s="10">
        <f>M1011*PRODUCT($O$17:S$17)</f>
        <v>4.8238136064507033</v>
      </c>
      <c r="T1011" s="2"/>
      <c r="U1011" s="10">
        <f t="shared" si="95"/>
        <v>127.98484507641936</v>
      </c>
      <c r="V1011" s="10">
        <f t="shared" si="98"/>
        <v>124.44082836639414</v>
      </c>
      <c r="W1011" s="10">
        <f t="shared" si="98"/>
        <v>120.82265258313728</v>
      </c>
      <c r="X1011" s="10">
        <f t="shared" si="98"/>
        <v>117.12926992868411</v>
      </c>
      <c r="Y1011" s="10">
        <f t="shared" si="98"/>
        <v>113.35961975159155</v>
      </c>
    </row>
    <row r="1012" spans="1:25" s="5" customFormat="1" x14ac:dyDescent="0.2">
      <c r="A1012" s="2"/>
      <c r="B1012" s="30">
        <f>'3) Input geactiveerde inflatie'!B999</f>
        <v>987</v>
      </c>
      <c r="C1012" s="30">
        <f>'3) Input geactiveerde inflatie'!D999</f>
        <v>2708.2692000000388</v>
      </c>
      <c r="D1012" s="10">
        <f t="shared" si="96"/>
        <v>1354.1346000000194</v>
      </c>
      <c r="E1012" s="40">
        <f>'3) Input geactiveerde inflatie'!E999</f>
        <v>3.5</v>
      </c>
      <c r="F1012" s="52">
        <f>'3) Input geactiveerde inflatie'!F999</f>
        <v>2025</v>
      </c>
      <c r="G1012" s="2"/>
      <c r="H1012" s="54"/>
      <c r="I1012" s="10">
        <f>IF(AND($F1012&gt;I$10,$E1012&gt;0),$D1012/$E1012,IF(I$10=$F1012,$D1012-SUM($G1012:G1012),0))</f>
        <v>386.89560000000557</v>
      </c>
      <c r="J1012" s="10">
        <f>IF(AND($F1012&gt;J$10,$E1012&gt;0),$D1012/$E1012,IF(J$10=$F1012,$D1012-SUM($G1012:I1012),0))</f>
        <v>386.89560000000557</v>
      </c>
      <c r="K1012" s="10">
        <f>IF(AND($F1012&gt;K$10,$E1012&gt;0),$D1012/$E1012,IF(K$10=$F1012,$D1012-SUM($G1012:J1012),0))</f>
        <v>386.89560000000557</v>
      </c>
      <c r="L1012" s="10">
        <f>IF(AND($F1012&gt;L$10,$E1012&gt;0),$D1012/$E1012,IF(L$10=$F1012,$D1012-SUM($G1012:K1012),0))</f>
        <v>193.44780000000264</v>
      </c>
      <c r="M1012" s="10">
        <f>IF(AND($F1012&gt;M$10,$E1012&gt;0),$D1012/$E1012,IF(M$10=$F1012,$D1012-SUM($G1012:L1012),0))</f>
        <v>0</v>
      </c>
      <c r="N1012" s="2"/>
      <c r="O1012" s="10">
        <f>I1012*PRODUCT($O$17:O$17)</f>
        <v>390.3776604000056</v>
      </c>
      <c r="P1012" s="10">
        <f>J1012*PRODUCT($O$17:P$17)</f>
        <v>393.8910593436056</v>
      </c>
      <c r="Q1012" s="10">
        <f>K1012*PRODUCT($O$17:Q$17)</f>
        <v>397.43607887769798</v>
      </c>
      <c r="R1012" s="10">
        <f>L1012*PRODUCT($O$17:R$17)</f>
        <v>200.50650179379846</v>
      </c>
      <c r="S1012" s="10">
        <f>M1012*PRODUCT($O$17:S$17)</f>
        <v>0</v>
      </c>
      <c r="T1012" s="2"/>
      <c r="U1012" s="10">
        <f t="shared" si="95"/>
        <v>975.94415100001379</v>
      </c>
      <c r="V1012" s="10">
        <f t="shared" si="98"/>
        <v>590.83658901540821</v>
      </c>
      <c r="W1012" s="10">
        <f t="shared" si="98"/>
        <v>198.71803943884885</v>
      </c>
      <c r="X1012" s="10">
        <f t="shared" si="98"/>
        <v>0</v>
      </c>
      <c r="Y1012" s="10">
        <f t="shared" si="98"/>
        <v>0</v>
      </c>
    </row>
    <row r="1013" spans="1:25" s="5" customFormat="1" x14ac:dyDescent="0.2">
      <c r="A1013" s="2"/>
      <c r="B1013" s="30">
        <f>'3) Input geactiveerde inflatie'!B1000</f>
        <v>988</v>
      </c>
      <c r="C1013" s="30">
        <f>'3) Input geactiveerde inflatie'!D1000</f>
        <v>23013.345374085708</v>
      </c>
      <c r="D1013" s="10">
        <f t="shared" si="96"/>
        <v>11506.672687042854</v>
      </c>
      <c r="E1013" s="40">
        <f>'3) Input geactiveerde inflatie'!E1000</f>
        <v>15.5</v>
      </c>
      <c r="F1013" s="52">
        <f>'3) Input geactiveerde inflatie'!F1000</f>
        <v>2037</v>
      </c>
      <c r="G1013" s="2"/>
      <c r="H1013" s="54"/>
      <c r="I1013" s="10">
        <f>IF(AND($F1013&gt;I$10,$E1013&gt;0),$D1013/$E1013,IF(I$10=$F1013,$D1013-SUM($G1013:G1013),0))</f>
        <v>742.36597980921636</v>
      </c>
      <c r="J1013" s="10">
        <f>IF(AND($F1013&gt;J$10,$E1013&gt;0),$D1013/$E1013,IF(J$10=$F1013,$D1013-SUM($G1013:I1013),0))</f>
        <v>742.36597980921636</v>
      </c>
      <c r="K1013" s="10">
        <f>IF(AND($F1013&gt;K$10,$E1013&gt;0),$D1013/$E1013,IF(K$10=$F1013,$D1013-SUM($G1013:J1013),0))</f>
        <v>742.36597980921636</v>
      </c>
      <c r="L1013" s="10">
        <f>IF(AND($F1013&gt;L$10,$E1013&gt;0),$D1013/$E1013,IF(L$10=$F1013,$D1013-SUM($G1013:K1013),0))</f>
        <v>742.36597980921636</v>
      </c>
      <c r="M1013" s="10">
        <f>IF(AND($F1013&gt;M$10,$E1013&gt;0),$D1013/$E1013,IF(M$10=$F1013,$D1013-SUM($G1013:L1013),0))</f>
        <v>742.36597980921636</v>
      </c>
      <c r="N1013" s="2"/>
      <c r="O1013" s="10">
        <f>I1013*PRODUCT($O$17:O$17)</f>
        <v>749.04727362749918</v>
      </c>
      <c r="P1013" s="10">
        <f>J1013*PRODUCT($O$17:P$17)</f>
        <v>755.78869909014668</v>
      </c>
      <c r="Q1013" s="10">
        <f>K1013*PRODUCT($O$17:Q$17)</f>
        <v>762.59079738195783</v>
      </c>
      <c r="R1013" s="10">
        <f>L1013*PRODUCT($O$17:R$17)</f>
        <v>769.4541145583953</v>
      </c>
      <c r="S1013" s="10">
        <f>M1013*PRODUCT($O$17:S$17)</f>
        <v>776.37920158942086</v>
      </c>
      <c r="T1013" s="2"/>
      <c r="U1013" s="10">
        <f t="shared" si="95"/>
        <v>10861.18546759874</v>
      </c>
      <c r="V1013" s="10">
        <f t="shared" si="98"/>
        <v>10203.147437716982</v>
      </c>
      <c r="W1013" s="10">
        <f t="shared" si="98"/>
        <v>9532.3849672744764</v>
      </c>
      <c r="X1013" s="10">
        <f t="shared" si="98"/>
        <v>8848.7223174215505</v>
      </c>
      <c r="Y1013" s="10">
        <f t="shared" si="98"/>
        <v>8151.9816166889223</v>
      </c>
    </row>
    <row r="1014" spans="1:25" s="5" customFormat="1" x14ac:dyDescent="0.2">
      <c r="A1014" s="2"/>
      <c r="B1014" s="30">
        <f>'3) Input geactiveerde inflatie'!B1001</f>
        <v>989</v>
      </c>
      <c r="C1014" s="30">
        <f>'3) Input geactiveerde inflatie'!D1001</f>
        <v>6940.8067985874877</v>
      </c>
      <c r="D1014" s="10">
        <f t="shared" si="96"/>
        <v>3470.4033992937439</v>
      </c>
      <c r="E1014" s="40">
        <f>'3) Input geactiveerde inflatie'!E1001</f>
        <v>0</v>
      </c>
      <c r="F1014" s="52">
        <f>'3) Input geactiveerde inflatie'!F1001</f>
        <v>2012</v>
      </c>
      <c r="G1014" s="2"/>
      <c r="H1014" s="54"/>
      <c r="I1014" s="10">
        <f>IF(AND($F1014&gt;I$10,$E1014&gt;0),$D1014/$E1014,IF(I$10=$F1014,$D1014-SUM($G1014:G1014),0))</f>
        <v>0</v>
      </c>
      <c r="J1014" s="10">
        <f>IF(AND($F1014&gt;J$10,$E1014&gt;0),$D1014/$E1014,IF(J$10=$F1014,$D1014-SUM($G1014:I1014),0))</f>
        <v>0</v>
      </c>
      <c r="K1014" s="10">
        <f>IF(AND($F1014&gt;K$10,$E1014&gt;0),$D1014/$E1014,IF(K$10=$F1014,$D1014-SUM($G1014:J1014),0))</f>
        <v>0</v>
      </c>
      <c r="L1014" s="10">
        <f>IF(AND($F1014&gt;L$10,$E1014&gt;0),$D1014/$E1014,IF(L$10=$F1014,$D1014-SUM($G1014:K1014),0))</f>
        <v>0</v>
      </c>
      <c r="M1014" s="10">
        <f>IF(AND($F1014&gt;M$10,$E1014&gt;0),$D1014/$E1014,IF(M$10=$F1014,$D1014-SUM($G1014:L1014),0))</f>
        <v>0</v>
      </c>
      <c r="N1014" s="2"/>
      <c r="O1014" s="10">
        <f>I1014*PRODUCT($O$17:O$17)</f>
        <v>0</v>
      </c>
      <c r="P1014" s="10">
        <f>J1014*PRODUCT($O$17:P$17)</f>
        <v>0</v>
      </c>
      <c r="Q1014" s="10">
        <f>K1014*PRODUCT($O$17:Q$17)</f>
        <v>0</v>
      </c>
      <c r="R1014" s="10">
        <f>L1014*PRODUCT($O$17:R$17)</f>
        <v>0</v>
      </c>
      <c r="S1014" s="10">
        <f>M1014*PRODUCT($O$17:S$17)</f>
        <v>0</v>
      </c>
      <c r="T1014" s="2"/>
      <c r="U1014" s="10">
        <f t="shared" si="95"/>
        <v>3501.6370298873871</v>
      </c>
      <c r="V1014" s="10">
        <f t="shared" si="98"/>
        <v>3533.1517631563734</v>
      </c>
      <c r="W1014" s="10">
        <f t="shared" si="98"/>
        <v>3564.9501290247804</v>
      </c>
      <c r="X1014" s="10">
        <f t="shared" si="98"/>
        <v>3597.0346801860032</v>
      </c>
      <c r="Y1014" s="10">
        <f t="shared" si="98"/>
        <v>3629.407992307677</v>
      </c>
    </row>
    <row r="1015" spans="1:25" s="5" customFormat="1" x14ac:dyDescent="0.2">
      <c r="A1015" s="2"/>
      <c r="B1015" s="30">
        <f>'3) Input geactiveerde inflatie'!B1002</f>
        <v>990</v>
      </c>
      <c r="C1015" s="30">
        <f>'3) Input geactiveerde inflatie'!D1002</f>
        <v>-6.8406986194057398E-10</v>
      </c>
      <c r="D1015" s="10">
        <f t="shared" si="96"/>
        <v>-3.4203493097028699E-10</v>
      </c>
      <c r="E1015" s="40">
        <f>'3) Input geactiveerde inflatie'!E1002</f>
        <v>0</v>
      </c>
      <c r="F1015" s="52">
        <f>'3) Input geactiveerde inflatie'!F1002</f>
        <v>2017</v>
      </c>
      <c r="G1015" s="2"/>
      <c r="H1015" s="54"/>
      <c r="I1015" s="10">
        <f>IF(AND($F1015&gt;I$10,$E1015&gt;0),$D1015/$E1015,IF(I$10=$F1015,$D1015-SUM($G1015:G1015),0))</f>
        <v>0</v>
      </c>
      <c r="J1015" s="10">
        <f>IF(AND($F1015&gt;J$10,$E1015&gt;0),$D1015/$E1015,IF(J$10=$F1015,$D1015-SUM($G1015:I1015),0))</f>
        <v>0</v>
      </c>
      <c r="K1015" s="10">
        <f>IF(AND($F1015&gt;K$10,$E1015&gt;0),$D1015/$E1015,IF(K$10=$F1015,$D1015-SUM($G1015:J1015),0))</f>
        <v>0</v>
      </c>
      <c r="L1015" s="10">
        <f>IF(AND($F1015&gt;L$10,$E1015&gt;0),$D1015/$E1015,IF(L$10=$F1015,$D1015-SUM($G1015:K1015),0))</f>
        <v>0</v>
      </c>
      <c r="M1015" s="10">
        <f>IF(AND($F1015&gt;M$10,$E1015&gt;0),$D1015/$E1015,IF(M$10=$F1015,$D1015-SUM($G1015:L1015),0))</f>
        <v>0</v>
      </c>
      <c r="N1015" s="2"/>
      <c r="O1015" s="10">
        <f>I1015*PRODUCT($O$17:O$17)</f>
        <v>0</v>
      </c>
      <c r="P1015" s="10">
        <f>J1015*PRODUCT($O$17:P$17)</f>
        <v>0</v>
      </c>
      <c r="Q1015" s="10">
        <f>K1015*PRODUCT($O$17:Q$17)</f>
        <v>0</v>
      </c>
      <c r="R1015" s="10">
        <f>L1015*PRODUCT($O$17:R$17)</f>
        <v>0</v>
      </c>
      <c r="S1015" s="10">
        <f>M1015*PRODUCT($O$17:S$17)</f>
        <v>0</v>
      </c>
      <c r="T1015" s="2"/>
      <c r="U1015" s="10">
        <f t="shared" si="95"/>
        <v>-3.4511324534901954E-10</v>
      </c>
      <c r="V1015" s="10">
        <f t="shared" si="98"/>
        <v>-3.4821926455716069E-10</v>
      </c>
      <c r="W1015" s="10">
        <f t="shared" si="98"/>
        <v>-3.5135323793817508E-10</v>
      </c>
      <c r="X1015" s="10">
        <f t="shared" si="98"/>
        <v>-3.5451541707961863E-10</v>
      </c>
      <c r="Y1015" s="10">
        <f t="shared" si="98"/>
        <v>-3.5770605583333515E-10</v>
      </c>
    </row>
    <row r="1016" spans="1:25" s="5" customFormat="1" x14ac:dyDescent="0.2">
      <c r="A1016" s="2"/>
      <c r="B1016" s="30">
        <f>'3) Input geactiveerde inflatie'!B1003</f>
        <v>991</v>
      </c>
      <c r="C1016" s="30">
        <f>'3) Input geactiveerde inflatie'!D1003</f>
        <v>2.4779751710593702E-10</v>
      </c>
      <c r="D1016" s="10">
        <f t="shared" si="96"/>
        <v>1.2389875855296851E-10</v>
      </c>
      <c r="E1016" s="40">
        <f>'3) Input geactiveerde inflatie'!E1003</f>
        <v>0</v>
      </c>
      <c r="F1016" s="52">
        <f>'3) Input geactiveerde inflatie'!F1003</f>
        <v>2018</v>
      </c>
      <c r="G1016" s="2"/>
      <c r="H1016" s="54"/>
      <c r="I1016" s="10">
        <f>IF(AND($F1016&gt;I$10,$E1016&gt;0),$D1016/$E1016,IF(I$10=$F1016,$D1016-SUM($G1016:G1016),0))</f>
        <v>0</v>
      </c>
      <c r="J1016" s="10">
        <f>IF(AND($F1016&gt;J$10,$E1016&gt;0),$D1016/$E1016,IF(J$10=$F1016,$D1016-SUM($G1016:I1016),0))</f>
        <v>0</v>
      </c>
      <c r="K1016" s="10">
        <f>IF(AND($F1016&gt;K$10,$E1016&gt;0),$D1016/$E1016,IF(K$10=$F1016,$D1016-SUM($G1016:J1016),0))</f>
        <v>0</v>
      </c>
      <c r="L1016" s="10">
        <f>IF(AND($F1016&gt;L$10,$E1016&gt;0),$D1016/$E1016,IF(L$10=$F1016,$D1016-SUM($G1016:K1016),0))</f>
        <v>0</v>
      </c>
      <c r="M1016" s="10">
        <f>IF(AND($F1016&gt;M$10,$E1016&gt;0),$D1016/$E1016,IF(M$10=$F1016,$D1016-SUM($G1016:L1016),0))</f>
        <v>0</v>
      </c>
      <c r="N1016" s="2"/>
      <c r="O1016" s="10">
        <f>I1016*PRODUCT($O$17:O$17)</f>
        <v>0</v>
      </c>
      <c r="P1016" s="10">
        <f>J1016*PRODUCT($O$17:P$17)</f>
        <v>0</v>
      </c>
      <c r="Q1016" s="10">
        <f>K1016*PRODUCT($O$17:Q$17)</f>
        <v>0</v>
      </c>
      <c r="R1016" s="10">
        <f>L1016*PRODUCT($O$17:R$17)</f>
        <v>0</v>
      </c>
      <c r="S1016" s="10">
        <f>M1016*PRODUCT($O$17:S$17)</f>
        <v>0</v>
      </c>
      <c r="T1016" s="2"/>
      <c r="U1016" s="10">
        <f t="shared" si="95"/>
        <v>1.2501384737994522E-10</v>
      </c>
      <c r="V1016" s="10">
        <f t="shared" si="98"/>
        <v>1.2613897200636471E-10</v>
      </c>
      <c r="W1016" s="10">
        <f t="shared" si="98"/>
        <v>1.2727422275442197E-10</v>
      </c>
      <c r="X1016" s="10">
        <f t="shared" si="98"/>
        <v>1.2841969075921175E-10</v>
      </c>
      <c r="Y1016" s="10">
        <f t="shared" si="98"/>
        <v>1.2957546797604464E-10</v>
      </c>
    </row>
    <row r="1017" spans="1:25" s="5" customFormat="1" x14ac:dyDescent="0.2">
      <c r="A1017" s="2"/>
      <c r="B1017" s="30">
        <f>'3) Input geactiveerde inflatie'!B1004</f>
        <v>992</v>
      </c>
      <c r="C1017" s="30">
        <f>'3) Input geactiveerde inflatie'!D1004</f>
        <v>-1.4675292186439036E-10</v>
      </c>
      <c r="D1017" s="10">
        <f t="shared" si="96"/>
        <v>-7.337646093219518E-11</v>
      </c>
      <c r="E1017" s="40">
        <f>'3) Input geactiveerde inflatie'!E1004</f>
        <v>0</v>
      </c>
      <c r="F1017" s="52">
        <f>'3) Input geactiveerde inflatie'!F1004</f>
        <v>2019</v>
      </c>
      <c r="G1017" s="2"/>
      <c r="H1017" s="54"/>
      <c r="I1017" s="10">
        <f>IF(AND($F1017&gt;I$10,$E1017&gt;0),$D1017/$E1017,IF(I$10=$F1017,$D1017-SUM($G1017:G1017),0))</f>
        <v>0</v>
      </c>
      <c r="J1017" s="10">
        <f>IF(AND($F1017&gt;J$10,$E1017&gt;0),$D1017/$E1017,IF(J$10=$F1017,$D1017-SUM($G1017:I1017),0))</f>
        <v>0</v>
      </c>
      <c r="K1017" s="10">
        <f>IF(AND($F1017&gt;K$10,$E1017&gt;0),$D1017/$E1017,IF(K$10=$F1017,$D1017-SUM($G1017:J1017),0))</f>
        <v>0</v>
      </c>
      <c r="L1017" s="10">
        <f>IF(AND($F1017&gt;L$10,$E1017&gt;0),$D1017/$E1017,IF(L$10=$F1017,$D1017-SUM($G1017:K1017),0))</f>
        <v>0</v>
      </c>
      <c r="M1017" s="10">
        <f>IF(AND($F1017&gt;M$10,$E1017&gt;0),$D1017/$E1017,IF(M$10=$F1017,$D1017-SUM($G1017:L1017),0))</f>
        <v>0</v>
      </c>
      <c r="N1017" s="2"/>
      <c r="O1017" s="10">
        <f>I1017*PRODUCT($O$17:O$17)</f>
        <v>0</v>
      </c>
      <c r="P1017" s="10">
        <f>J1017*PRODUCT($O$17:P$17)</f>
        <v>0</v>
      </c>
      <c r="Q1017" s="10">
        <f>K1017*PRODUCT($O$17:Q$17)</f>
        <v>0</v>
      </c>
      <c r="R1017" s="10">
        <f>L1017*PRODUCT($O$17:R$17)</f>
        <v>0</v>
      </c>
      <c r="S1017" s="10">
        <f>M1017*PRODUCT($O$17:S$17)</f>
        <v>0</v>
      </c>
      <c r="T1017" s="2"/>
      <c r="U1017" s="10">
        <f t="shared" si="95"/>
        <v>-7.4036849080584925E-11</v>
      </c>
      <c r="V1017" s="10">
        <f t="shared" si="98"/>
        <v>-7.4703180722310188E-11</v>
      </c>
      <c r="W1017" s="10">
        <f t="shared" si="98"/>
        <v>-7.5375509348810976E-11</v>
      </c>
      <c r="X1017" s="10">
        <f t="shared" si="98"/>
        <v>-7.6053888932950266E-11</v>
      </c>
      <c r="Y1017" s="10">
        <f t="shared" si="98"/>
        <v>-7.673837393334681E-11</v>
      </c>
    </row>
    <row r="1018" spans="1:25" s="5" customFormat="1" x14ac:dyDescent="0.2">
      <c r="A1018" s="2"/>
      <c r="B1018" s="30">
        <f>'3) Input geactiveerde inflatie'!B1005</f>
        <v>993</v>
      </c>
      <c r="C1018" s="30">
        <f>'3) Input geactiveerde inflatie'!D1005</f>
        <v>-1.3485550880432128E-9</v>
      </c>
      <c r="D1018" s="10">
        <f t="shared" si="96"/>
        <v>-6.7427754402160642E-10</v>
      </c>
      <c r="E1018" s="40">
        <f>'3) Input geactiveerde inflatie'!E1005</f>
        <v>0</v>
      </c>
      <c r="F1018" s="52">
        <f>'3) Input geactiveerde inflatie'!F1005</f>
        <v>2020</v>
      </c>
      <c r="G1018" s="2"/>
      <c r="H1018" s="54"/>
      <c r="I1018" s="10">
        <f>IF(AND($F1018&gt;I$10,$E1018&gt;0),$D1018/$E1018,IF(I$10=$F1018,$D1018-SUM($G1018:G1018),0))</f>
        <v>0</v>
      </c>
      <c r="J1018" s="10">
        <f>IF(AND($F1018&gt;J$10,$E1018&gt;0),$D1018/$E1018,IF(J$10=$F1018,$D1018-SUM($G1018:I1018),0))</f>
        <v>0</v>
      </c>
      <c r="K1018" s="10">
        <f>IF(AND($F1018&gt;K$10,$E1018&gt;0),$D1018/$E1018,IF(K$10=$F1018,$D1018-SUM($G1018:J1018),0))</f>
        <v>0</v>
      </c>
      <c r="L1018" s="10">
        <f>IF(AND($F1018&gt;L$10,$E1018&gt;0),$D1018/$E1018,IF(L$10=$F1018,$D1018-SUM($G1018:K1018),0))</f>
        <v>0</v>
      </c>
      <c r="M1018" s="10">
        <f>IF(AND($F1018&gt;M$10,$E1018&gt;0),$D1018/$E1018,IF(M$10=$F1018,$D1018-SUM($G1018:L1018),0))</f>
        <v>0</v>
      </c>
      <c r="N1018" s="2"/>
      <c r="O1018" s="10">
        <f>I1018*PRODUCT($O$17:O$17)</f>
        <v>0</v>
      </c>
      <c r="P1018" s="10">
        <f>J1018*PRODUCT($O$17:P$17)</f>
        <v>0</v>
      </c>
      <c r="Q1018" s="10">
        <f>K1018*PRODUCT($O$17:Q$17)</f>
        <v>0</v>
      </c>
      <c r="R1018" s="10">
        <f>L1018*PRODUCT($O$17:R$17)</f>
        <v>0</v>
      </c>
      <c r="S1018" s="10">
        <f>M1018*PRODUCT($O$17:S$17)</f>
        <v>0</v>
      </c>
      <c r="T1018" s="2"/>
      <c r="U1018" s="10">
        <f t="shared" si="95"/>
        <v>-6.8034604191780085E-10</v>
      </c>
      <c r="V1018" s="10">
        <f t="shared" si="98"/>
        <v>-6.8646915629506102E-10</v>
      </c>
      <c r="W1018" s="10">
        <f t="shared" si="98"/>
        <v>-6.9264737870171655E-10</v>
      </c>
      <c r="X1018" s="10">
        <f t="shared" si="98"/>
        <v>-6.9888120511003194E-10</v>
      </c>
      <c r="Y1018" s="10">
        <f t="shared" si="98"/>
        <v>-7.0517113595602211E-10</v>
      </c>
    </row>
    <row r="1019" spans="1:25" s="5" customFormat="1" x14ac:dyDescent="0.2">
      <c r="A1019" s="2"/>
      <c r="B1019" s="30">
        <f>'3) Input geactiveerde inflatie'!B1006</f>
        <v>994</v>
      </c>
      <c r="C1019" s="30">
        <f>'3) Input geactiveerde inflatie'!D1006</f>
        <v>-6.9849193096160889E-10</v>
      </c>
      <c r="D1019" s="10">
        <f t="shared" si="96"/>
        <v>-3.4924596548080444E-10</v>
      </c>
      <c r="E1019" s="40">
        <f>'3) Input geactiveerde inflatie'!E1006</f>
        <v>0</v>
      </c>
      <c r="F1019" s="52">
        <f>'3) Input geactiveerde inflatie'!F1006</f>
        <v>2021</v>
      </c>
      <c r="G1019" s="2"/>
      <c r="H1019" s="54"/>
      <c r="I1019" s="10">
        <f>IF(AND($F1019&gt;I$10,$E1019&gt;0),$D1019/$E1019,IF(I$10=$F1019,$D1019-SUM($G1019:G1019),0))</f>
        <v>0</v>
      </c>
      <c r="J1019" s="10">
        <f>IF(AND($F1019&gt;J$10,$E1019&gt;0),$D1019/$E1019,IF(J$10=$F1019,$D1019-SUM($G1019:I1019),0))</f>
        <v>0</v>
      </c>
      <c r="K1019" s="10">
        <f>IF(AND($F1019&gt;K$10,$E1019&gt;0),$D1019/$E1019,IF(K$10=$F1019,$D1019-SUM($G1019:J1019),0))</f>
        <v>0</v>
      </c>
      <c r="L1019" s="10">
        <f>IF(AND($F1019&gt;L$10,$E1019&gt;0),$D1019/$E1019,IF(L$10=$F1019,$D1019-SUM($G1019:K1019),0))</f>
        <v>0</v>
      </c>
      <c r="M1019" s="10">
        <f>IF(AND($F1019&gt;M$10,$E1019&gt;0),$D1019/$E1019,IF(M$10=$F1019,$D1019-SUM($G1019:L1019),0))</f>
        <v>0</v>
      </c>
      <c r="N1019" s="2"/>
      <c r="O1019" s="10">
        <f>I1019*PRODUCT($O$17:O$17)</f>
        <v>0</v>
      </c>
      <c r="P1019" s="10">
        <f>J1019*PRODUCT($O$17:P$17)</f>
        <v>0</v>
      </c>
      <c r="Q1019" s="10">
        <f>K1019*PRODUCT($O$17:Q$17)</f>
        <v>0</v>
      </c>
      <c r="R1019" s="10">
        <f>L1019*PRODUCT($O$17:R$17)</f>
        <v>0</v>
      </c>
      <c r="S1019" s="10">
        <f>M1019*PRODUCT($O$17:S$17)</f>
        <v>0</v>
      </c>
      <c r="T1019" s="2"/>
      <c r="U1019" s="10">
        <f t="shared" si="95"/>
        <v>-3.5238917917013165E-10</v>
      </c>
      <c r="V1019" s="10">
        <f t="shared" ref="V1019:Y1034" si="99">U1019*P$17-P1019</f>
        <v>-3.5556068178266282E-10</v>
      </c>
      <c r="W1019" s="10">
        <f t="shared" si="99"/>
        <v>-3.5876072791870677E-10</v>
      </c>
      <c r="X1019" s="10">
        <f t="shared" si="99"/>
        <v>-3.6198957446997511E-10</v>
      </c>
      <c r="Y1019" s="10">
        <f t="shared" si="99"/>
        <v>-3.6524748064020486E-10</v>
      </c>
    </row>
    <row r="1020" spans="1:25" s="5" customFormat="1" x14ac:dyDescent="0.2">
      <c r="A1020" s="2"/>
      <c r="B1020" s="30">
        <f>'3) Input geactiveerde inflatie'!B1007</f>
        <v>995</v>
      </c>
      <c r="C1020" s="30">
        <f>'3) Input geactiveerde inflatie'!D1007</f>
        <v>-37774.225976474932</v>
      </c>
      <c r="D1020" s="10">
        <f t="shared" si="96"/>
        <v>-18887.112988237466</v>
      </c>
      <c r="E1020" s="40">
        <f>'3) Input geactiveerde inflatie'!E1007</f>
        <v>0.5</v>
      </c>
      <c r="F1020" s="52">
        <f>'3) Input geactiveerde inflatie'!F1007</f>
        <v>2022</v>
      </c>
      <c r="G1020" s="2"/>
      <c r="H1020" s="54"/>
      <c r="I1020" s="10">
        <f>IF(AND($F1020&gt;I$10,$E1020&gt;0),$D1020/$E1020,IF(I$10=$F1020,$D1020-SUM($G1020:G1020),0))</f>
        <v>-18887.112988237466</v>
      </c>
      <c r="J1020" s="10">
        <f>IF(AND($F1020&gt;J$10,$E1020&gt;0),$D1020/$E1020,IF(J$10=$F1020,$D1020-SUM($G1020:I1020),0))</f>
        <v>0</v>
      </c>
      <c r="K1020" s="10">
        <f>IF(AND($F1020&gt;K$10,$E1020&gt;0),$D1020/$E1020,IF(K$10=$F1020,$D1020-SUM($G1020:J1020),0))</f>
        <v>0</v>
      </c>
      <c r="L1020" s="10">
        <f>IF(AND($F1020&gt;L$10,$E1020&gt;0),$D1020/$E1020,IF(L$10=$F1020,$D1020-SUM($G1020:K1020),0))</f>
        <v>0</v>
      </c>
      <c r="M1020" s="10">
        <f>IF(AND($F1020&gt;M$10,$E1020&gt;0),$D1020/$E1020,IF(M$10=$F1020,$D1020-SUM($G1020:L1020),0))</f>
        <v>0</v>
      </c>
      <c r="N1020" s="2"/>
      <c r="O1020" s="10">
        <f>I1020*PRODUCT($O$17:O$17)</f>
        <v>-19057.0970051316</v>
      </c>
      <c r="P1020" s="10">
        <f>J1020*PRODUCT($O$17:P$17)</f>
        <v>0</v>
      </c>
      <c r="Q1020" s="10">
        <f>K1020*PRODUCT($O$17:Q$17)</f>
        <v>0</v>
      </c>
      <c r="R1020" s="10">
        <f>L1020*PRODUCT($O$17:R$17)</f>
        <v>0</v>
      </c>
      <c r="S1020" s="10">
        <f>M1020*PRODUCT($O$17:S$17)</f>
        <v>0</v>
      </c>
      <c r="T1020" s="2"/>
      <c r="U1020" s="10">
        <f t="shared" si="95"/>
        <v>0</v>
      </c>
      <c r="V1020" s="10">
        <f t="shared" si="99"/>
        <v>0</v>
      </c>
      <c r="W1020" s="10">
        <f t="shared" si="99"/>
        <v>0</v>
      </c>
      <c r="X1020" s="10">
        <f t="shared" si="99"/>
        <v>0</v>
      </c>
      <c r="Y1020" s="10">
        <f t="shared" si="99"/>
        <v>0</v>
      </c>
    </row>
    <row r="1021" spans="1:25" s="5" customFormat="1" x14ac:dyDescent="0.2">
      <c r="A1021" s="2"/>
      <c r="B1021" s="30">
        <f>'3) Input geactiveerde inflatie'!B1008</f>
        <v>996</v>
      </c>
      <c r="C1021" s="30">
        <f>'3) Input geactiveerde inflatie'!D1008</f>
        <v>-161745.38008503849</v>
      </c>
      <c r="D1021" s="10">
        <f t="shared" si="96"/>
        <v>-80872.690042519243</v>
      </c>
      <c r="E1021" s="40">
        <f>'3) Input geactiveerde inflatie'!E1008</f>
        <v>1.5</v>
      </c>
      <c r="F1021" s="52">
        <f>'3) Input geactiveerde inflatie'!F1008</f>
        <v>2023</v>
      </c>
      <c r="G1021" s="2"/>
      <c r="H1021" s="54"/>
      <c r="I1021" s="10">
        <f>IF(AND($F1021&gt;I$10,$E1021&gt;0),$D1021/$E1021,IF(I$10=$F1021,$D1021-SUM($G1021:G1021),0))</f>
        <v>-53915.126695012827</v>
      </c>
      <c r="J1021" s="10">
        <f>IF(AND($F1021&gt;J$10,$E1021&gt;0),$D1021/$E1021,IF(J$10=$F1021,$D1021-SUM($G1021:I1021),0))</f>
        <v>-26957.563347506417</v>
      </c>
      <c r="K1021" s="10">
        <f>IF(AND($F1021&gt;K$10,$E1021&gt;0),$D1021/$E1021,IF(K$10=$F1021,$D1021-SUM($G1021:J1021),0))</f>
        <v>0</v>
      </c>
      <c r="L1021" s="10">
        <f>IF(AND($F1021&gt;L$10,$E1021&gt;0),$D1021/$E1021,IF(L$10=$F1021,$D1021-SUM($G1021:K1021),0))</f>
        <v>0</v>
      </c>
      <c r="M1021" s="10">
        <f>IF(AND($F1021&gt;M$10,$E1021&gt;0),$D1021/$E1021,IF(M$10=$F1021,$D1021-SUM($G1021:L1021),0))</f>
        <v>0</v>
      </c>
      <c r="N1021" s="2"/>
      <c r="O1021" s="10">
        <f>I1021*PRODUCT($O$17:O$17)</f>
        <v>-54400.362835267937</v>
      </c>
      <c r="P1021" s="10">
        <f>J1021*PRODUCT($O$17:P$17)</f>
        <v>-27444.983050392675</v>
      </c>
      <c r="Q1021" s="10">
        <f>K1021*PRODUCT($O$17:Q$17)</f>
        <v>0</v>
      </c>
      <c r="R1021" s="10">
        <f>L1021*PRODUCT($O$17:R$17)</f>
        <v>0</v>
      </c>
      <c r="S1021" s="10">
        <f>M1021*PRODUCT($O$17:S$17)</f>
        <v>0</v>
      </c>
      <c r="T1021" s="2"/>
      <c r="U1021" s="10">
        <f t="shared" si="95"/>
        <v>-27200.181417633969</v>
      </c>
      <c r="V1021" s="10">
        <f t="shared" si="99"/>
        <v>0</v>
      </c>
      <c r="W1021" s="10">
        <f t="shared" si="99"/>
        <v>0</v>
      </c>
      <c r="X1021" s="10">
        <f t="shared" si="99"/>
        <v>0</v>
      </c>
      <c r="Y1021" s="10">
        <f t="shared" si="99"/>
        <v>0</v>
      </c>
    </row>
    <row r="1022" spans="1:25" s="5" customFormat="1" x14ac:dyDescent="0.2">
      <c r="A1022" s="2"/>
      <c r="B1022" s="30">
        <f>'3) Input geactiveerde inflatie'!B1009</f>
        <v>997</v>
      </c>
      <c r="C1022" s="30">
        <f>'3) Input geactiveerde inflatie'!D1009</f>
        <v>-155486.13614144735</v>
      </c>
      <c r="D1022" s="10">
        <f t="shared" si="96"/>
        <v>-77743.068070723675</v>
      </c>
      <c r="E1022" s="40">
        <f>'3) Input geactiveerde inflatie'!E1009</f>
        <v>2.5</v>
      </c>
      <c r="F1022" s="52">
        <f>'3) Input geactiveerde inflatie'!F1009</f>
        <v>2024</v>
      </c>
      <c r="G1022" s="2"/>
      <c r="H1022" s="54"/>
      <c r="I1022" s="10">
        <f>IF(AND($F1022&gt;I$10,$E1022&gt;0),$D1022/$E1022,IF(I$10=$F1022,$D1022-SUM($G1022:G1022),0))</f>
        <v>-31097.22722828947</v>
      </c>
      <c r="J1022" s="10">
        <f>IF(AND($F1022&gt;J$10,$E1022&gt;0),$D1022/$E1022,IF(J$10=$F1022,$D1022-SUM($G1022:I1022),0))</f>
        <v>-31097.22722828947</v>
      </c>
      <c r="K1022" s="10">
        <f>IF(AND($F1022&gt;K$10,$E1022&gt;0),$D1022/$E1022,IF(K$10=$F1022,$D1022-SUM($G1022:J1022),0))</f>
        <v>-15548.613614144735</v>
      </c>
      <c r="L1022" s="10">
        <f>IF(AND($F1022&gt;L$10,$E1022&gt;0),$D1022/$E1022,IF(L$10=$F1022,$D1022-SUM($G1022:K1022),0))</f>
        <v>0</v>
      </c>
      <c r="M1022" s="10">
        <f>IF(AND($F1022&gt;M$10,$E1022&gt;0),$D1022/$E1022,IF(M$10=$F1022,$D1022-SUM($G1022:L1022),0))</f>
        <v>0</v>
      </c>
      <c r="N1022" s="2"/>
      <c r="O1022" s="10">
        <f>I1022*PRODUCT($O$17:O$17)</f>
        <v>-31377.102273344073</v>
      </c>
      <c r="P1022" s="10">
        <f>J1022*PRODUCT($O$17:P$17)</f>
        <v>-31659.496193804167</v>
      </c>
      <c r="Q1022" s="10">
        <f>K1022*PRODUCT($O$17:Q$17)</f>
        <v>-15972.215829774199</v>
      </c>
      <c r="R1022" s="10">
        <f>L1022*PRODUCT($O$17:R$17)</f>
        <v>0</v>
      </c>
      <c r="S1022" s="10">
        <f>M1022*PRODUCT($O$17:S$17)</f>
        <v>0</v>
      </c>
      <c r="T1022" s="2"/>
      <c r="U1022" s="10">
        <f t="shared" si="95"/>
        <v>-47065.653410016108</v>
      </c>
      <c r="V1022" s="10">
        <f t="shared" si="99"/>
        <v>-15829.748096902083</v>
      </c>
      <c r="W1022" s="10">
        <f t="shared" si="99"/>
        <v>0</v>
      </c>
      <c r="X1022" s="10">
        <f t="shared" si="99"/>
        <v>0</v>
      </c>
      <c r="Y1022" s="10">
        <f t="shared" si="99"/>
        <v>0</v>
      </c>
    </row>
    <row r="1023" spans="1:25" s="5" customFormat="1" x14ac:dyDescent="0.2">
      <c r="A1023" s="2"/>
      <c r="B1023" s="30">
        <f>'3) Input geactiveerde inflatie'!B1010</f>
        <v>998</v>
      </c>
      <c r="C1023" s="30">
        <f>'3) Input geactiveerde inflatie'!D1010</f>
        <v>-81883.978549382649</v>
      </c>
      <c r="D1023" s="10">
        <f t="shared" si="96"/>
        <v>-40941.989274691325</v>
      </c>
      <c r="E1023" s="40">
        <f>'3) Input geactiveerde inflatie'!E1010</f>
        <v>3.5</v>
      </c>
      <c r="F1023" s="52">
        <f>'3) Input geactiveerde inflatie'!F1010</f>
        <v>2025</v>
      </c>
      <c r="G1023" s="2"/>
      <c r="H1023" s="54"/>
      <c r="I1023" s="10">
        <f>IF(AND($F1023&gt;I$10,$E1023&gt;0),$D1023/$E1023,IF(I$10=$F1023,$D1023-SUM($G1023:G1023),0))</f>
        <v>-11697.711221340378</v>
      </c>
      <c r="J1023" s="10">
        <f>IF(AND($F1023&gt;J$10,$E1023&gt;0),$D1023/$E1023,IF(J$10=$F1023,$D1023-SUM($G1023:I1023),0))</f>
        <v>-11697.711221340378</v>
      </c>
      <c r="K1023" s="10">
        <f>IF(AND($F1023&gt;K$10,$E1023&gt;0),$D1023/$E1023,IF(K$10=$F1023,$D1023-SUM($G1023:J1023),0))</f>
        <v>-11697.711221340378</v>
      </c>
      <c r="L1023" s="10">
        <f>IF(AND($F1023&gt;L$10,$E1023&gt;0),$D1023/$E1023,IF(L$10=$F1023,$D1023-SUM($G1023:K1023),0))</f>
        <v>-5848.8556106701872</v>
      </c>
      <c r="M1023" s="10">
        <f>IF(AND($F1023&gt;M$10,$E1023&gt;0),$D1023/$E1023,IF(M$10=$F1023,$D1023-SUM($G1023:L1023),0))</f>
        <v>0</v>
      </c>
      <c r="N1023" s="2"/>
      <c r="O1023" s="10">
        <f>I1023*PRODUCT($O$17:O$17)</f>
        <v>-11802.99062233244</v>
      </c>
      <c r="P1023" s="10">
        <f>J1023*PRODUCT($O$17:P$17)</f>
        <v>-11909.217537933431</v>
      </c>
      <c r="Q1023" s="10">
        <f>K1023*PRODUCT($O$17:Q$17)</f>
        <v>-12016.400495774829</v>
      </c>
      <c r="R1023" s="10">
        <f>L1023*PRODUCT($O$17:R$17)</f>
        <v>-6062.2740501183989</v>
      </c>
      <c r="S1023" s="10">
        <f>M1023*PRODUCT($O$17:S$17)</f>
        <v>0</v>
      </c>
      <c r="T1023" s="2"/>
      <c r="U1023" s="10">
        <f t="shared" si="95"/>
        <v>-29507.476555831101</v>
      </c>
      <c r="V1023" s="10">
        <f t="shared" si="99"/>
        <v>-17863.826306900148</v>
      </c>
      <c r="W1023" s="10">
        <f t="shared" si="99"/>
        <v>-6008.2002478874165</v>
      </c>
      <c r="X1023" s="10">
        <f t="shared" si="99"/>
        <v>0</v>
      </c>
      <c r="Y1023" s="10">
        <f t="shared" si="99"/>
        <v>0</v>
      </c>
    </row>
    <row r="1024" spans="1:25" s="5" customFormat="1" x14ac:dyDescent="0.2">
      <c r="A1024" s="2"/>
      <c r="B1024" s="30">
        <f>'3) Input geactiveerde inflatie'!B1011</f>
        <v>999</v>
      </c>
      <c r="C1024" s="30">
        <f>'3) Input geactiveerde inflatie'!D1011</f>
        <v>-239270.23228190187</v>
      </c>
      <c r="D1024" s="10">
        <f t="shared" si="96"/>
        <v>-119635.11614095094</v>
      </c>
      <c r="E1024" s="40">
        <f>'3) Input geactiveerde inflatie'!E1011</f>
        <v>4.5</v>
      </c>
      <c r="F1024" s="52">
        <f>'3) Input geactiveerde inflatie'!F1011</f>
        <v>2026</v>
      </c>
      <c r="G1024" s="2"/>
      <c r="H1024" s="54"/>
      <c r="I1024" s="10">
        <f>IF(AND($F1024&gt;I$10,$E1024&gt;0),$D1024/$E1024,IF(I$10=$F1024,$D1024-SUM($G1024:G1024),0))</f>
        <v>-26585.581364655765</v>
      </c>
      <c r="J1024" s="10">
        <f>IF(AND($F1024&gt;J$10,$E1024&gt;0),$D1024/$E1024,IF(J$10=$F1024,$D1024-SUM($G1024:I1024),0))</f>
        <v>-26585.581364655765</v>
      </c>
      <c r="K1024" s="10">
        <f>IF(AND($F1024&gt;K$10,$E1024&gt;0),$D1024/$E1024,IF(K$10=$F1024,$D1024-SUM($G1024:J1024),0))</f>
        <v>-26585.581364655765</v>
      </c>
      <c r="L1024" s="10">
        <f>IF(AND($F1024&gt;L$10,$E1024&gt;0),$D1024/$E1024,IF(L$10=$F1024,$D1024-SUM($G1024:K1024),0))</f>
        <v>-26585.581364655765</v>
      </c>
      <c r="M1024" s="10">
        <f>IF(AND($F1024&gt;M$10,$E1024&gt;0),$D1024/$E1024,IF(M$10=$F1024,$D1024-SUM($G1024:L1024),0))</f>
        <v>-13292.790682327875</v>
      </c>
      <c r="N1024" s="2"/>
      <c r="O1024" s="10">
        <f>I1024*PRODUCT($O$17:O$17)</f>
        <v>-26824.851596937664</v>
      </c>
      <c r="P1024" s="10">
        <f>J1024*PRODUCT($O$17:P$17)</f>
        <v>-27066.2752613101</v>
      </c>
      <c r="Q1024" s="10">
        <f>K1024*PRODUCT($O$17:Q$17)</f>
        <v>-27309.871738661888</v>
      </c>
      <c r="R1024" s="10">
        <f>L1024*PRODUCT($O$17:R$17)</f>
        <v>-27555.66058430984</v>
      </c>
      <c r="S1024" s="10">
        <f>M1024*PRODUCT($O$17:S$17)</f>
        <v>-13901.830764784305</v>
      </c>
      <c r="T1024" s="2"/>
      <c r="U1024" s="10">
        <f t="shared" si="95"/>
        <v>-93886.980589281826</v>
      </c>
      <c r="V1024" s="10">
        <f t="shared" si="99"/>
        <v>-67665.688153275245</v>
      </c>
      <c r="W1024" s="10">
        <f t="shared" si="99"/>
        <v>-40964.807607992821</v>
      </c>
      <c r="X1024" s="10">
        <f t="shared" si="99"/>
        <v>-13777.830292154915</v>
      </c>
      <c r="Y1024" s="10">
        <f t="shared" si="99"/>
        <v>0</v>
      </c>
    </row>
    <row r="1025" spans="1:25" s="5" customFormat="1" x14ac:dyDescent="0.2">
      <c r="A1025" s="2"/>
      <c r="B1025" s="30">
        <f>'3) Input geactiveerde inflatie'!B1012</f>
        <v>1000</v>
      </c>
      <c r="C1025" s="30">
        <f>'3) Input geactiveerde inflatie'!D1012</f>
        <v>-3.688418221078813E-9</v>
      </c>
      <c r="D1025" s="10">
        <f t="shared" si="96"/>
        <v>-1.8442091105394065E-9</v>
      </c>
      <c r="E1025" s="40">
        <f>'3) Input geactiveerde inflatie'!E1012</f>
        <v>0</v>
      </c>
      <c r="F1025" s="52">
        <f>'3) Input geactiveerde inflatie'!F1012</f>
        <v>2017</v>
      </c>
      <c r="G1025" s="2"/>
      <c r="H1025" s="54"/>
      <c r="I1025" s="10">
        <f>IF(AND($F1025&gt;I$10,$E1025&gt;0),$D1025/$E1025,IF(I$10=$F1025,$D1025-SUM($G1025:G1025),0))</f>
        <v>0</v>
      </c>
      <c r="J1025" s="10">
        <f>IF(AND($F1025&gt;J$10,$E1025&gt;0),$D1025/$E1025,IF(J$10=$F1025,$D1025-SUM($G1025:I1025),0))</f>
        <v>0</v>
      </c>
      <c r="K1025" s="10">
        <f>IF(AND($F1025&gt;K$10,$E1025&gt;0),$D1025/$E1025,IF(K$10=$F1025,$D1025-SUM($G1025:J1025),0))</f>
        <v>0</v>
      </c>
      <c r="L1025" s="10">
        <f>IF(AND($F1025&gt;L$10,$E1025&gt;0),$D1025/$E1025,IF(L$10=$F1025,$D1025-SUM($G1025:K1025),0))</f>
        <v>0</v>
      </c>
      <c r="M1025" s="10">
        <f>IF(AND($F1025&gt;M$10,$E1025&gt;0),$D1025/$E1025,IF(M$10=$F1025,$D1025-SUM($G1025:L1025),0))</f>
        <v>0</v>
      </c>
      <c r="N1025" s="2"/>
      <c r="O1025" s="10">
        <f>I1025*PRODUCT($O$17:O$17)</f>
        <v>0</v>
      </c>
      <c r="P1025" s="10">
        <f>J1025*PRODUCT($O$17:P$17)</f>
        <v>0</v>
      </c>
      <c r="Q1025" s="10">
        <f>K1025*PRODUCT($O$17:Q$17)</f>
        <v>0</v>
      </c>
      <c r="R1025" s="10">
        <f>L1025*PRODUCT($O$17:R$17)</f>
        <v>0</v>
      </c>
      <c r="S1025" s="10">
        <f>M1025*PRODUCT($O$17:S$17)</f>
        <v>0</v>
      </c>
      <c r="T1025" s="2"/>
      <c r="U1025" s="10">
        <f t="shared" si="95"/>
        <v>-1.8608069925342609E-9</v>
      </c>
      <c r="V1025" s="10">
        <f t="shared" si="99"/>
        <v>-1.8775542554670692E-9</v>
      </c>
      <c r="W1025" s="10">
        <f t="shared" si="99"/>
        <v>-1.8944522437662727E-9</v>
      </c>
      <c r="X1025" s="10">
        <f t="shared" si="99"/>
        <v>-1.911502313960169E-9</v>
      </c>
      <c r="Y1025" s="10">
        <f t="shared" si="99"/>
        <v>-1.9287058347858105E-9</v>
      </c>
    </row>
    <row r="1026" spans="1:25" s="5" customFormat="1" x14ac:dyDescent="0.2">
      <c r="A1026" s="2"/>
      <c r="B1026" s="30">
        <f>'3) Input geactiveerde inflatie'!B1013</f>
        <v>1001</v>
      </c>
      <c r="C1026" s="30">
        <f>'3) Input geactiveerde inflatie'!D1013</f>
        <v>-3.6421283893287183E-9</v>
      </c>
      <c r="D1026" s="10">
        <f t="shared" si="96"/>
        <v>-1.8210641946643592E-9</v>
      </c>
      <c r="E1026" s="40">
        <f>'3) Input geactiveerde inflatie'!E1013</f>
        <v>0</v>
      </c>
      <c r="F1026" s="52">
        <f>'3) Input geactiveerde inflatie'!F1013</f>
        <v>2018</v>
      </c>
      <c r="G1026" s="2"/>
      <c r="H1026" s="54"/>
      <c r="I1026" s="10">
        <f>IF(AND($F1026&gt;I$10,$E1026&gt;0),$D1026/$E1026,IF(I$10=$F1026,$D1026-SUM($G1026:G1026),0))</f>
        <v>0</v>
      </c>
      <c r="J1026" s="10">
        <f>IF(AND($F1026&gt;J$10,$E1026&gt;0),$D1026/$E1026,IF(J$10=$F1026,$D1026-SUM($G1026:I1026),0))</f>
        <v>0</v>
      </c>
      <c r="K1026" s="10">
        <f>IF(AND($F1026&gt;K$10,$E1026&gt;0),$D1026/$E1026,IF(K$10=$F1026,$D1026-SUM($G1026:J1026),0))</f>
        <v>0</v>
      </c>
      <c r="L1026" s="10">
        <f>IF(AND($F1026&gt;L$10,$E1026&gt;0),$D1026/$E1026,IF(L$10=$F1026,$D1026-SUM($G1026:K1026),0))</f>
        <v>0</v>
      </c>
      <c r="M1026" s="10">
        <f>IF(AND($F1026&gt;M$10,$E1026&gt;0),$D1026/$E1026,IF(M$10=$F1026,$D1026-SUM($G1026:L1026),0))</f>
        <v>0</v>
      </c>
      <c r="N1026" s="2"/>
      <c r="O1026" s="10">
        <f>I1026*PRODUCT($O$17:O$17)</f>
        <v>0</v>
      </c>
      <c r="P1026" s="10">
        <f>J1026*PRODUCT($O$17:P$17)</f>
        <v>0</v>
      </c>
      <c r="Q1026" s="10">
        <f>K1026*PRODUCT($O$17:Q$17)</f>
        <v>0</v>
      </c>
      <c r="R1026" s="10">
        <f>L1026*PRODUCT($O$17:R$17)</f>
        <v>0</v>
      </c>
      <c r="S1026" s="10">
        <f>M1026*PRODUCT($O$17:S$17)</f>
        <v>0</v>
      </c>
      <c r="T1026" s="2"/>
      <c r="U1026" s="10">
        <f t="shared" si="95"/>
        <v>-1.8374537724163382E-9</v>
      </c>
      <c r="V1026" s="10">
        <f t="shared" si="99"/>
        <v>-1.8539908563680851E-9</v>
      </c>
      <c r="W1026" s="10">
        <f t="shared" si="99"/>
        <v>-1.8706767740753976E-9</v>
      </c>
      <c r="X1026" s="10">
        <f t="shared" si="99"/>
        <v>-1.8875128650420759E-9</v>
      </c>
      <c r="Y1026" s="10">
        <f t="shared" si="99"/>
        <v>-1.9045004808274543E-9</v>
      </c>
    </row>
    <row r="1027" spans="1:25" s="5" customFormat="1" x14ac:dyDescent="0.2">
      <c r="A1027" s="2"/>
      <c r="B1027" s="30">
        <f>'3) Input geactiveerde inflatie'!B1014</f>
        <v>1002</v>
      </c>
      <c r="C1027" s="30">
        <f>'3) Input geactiveerde inflatie'!D1014</f>
        <v>8.790632709860803E-10</v>
      </c>
      <c r="D1027" s="10">
        <f t="shared" si="96"/>
        <v>4.3953163549304015E-10</v>
      </c>
      <c r="E1027" s="40">
        <f>'3) Input geactiveerde inflatie'!E1014</f>
        <v>0</v>
      </c>
      <c r="F1027" s="52">
        <f>'3) Input geactiveerde inflatie'!F1014</f>
        <v>2019</v>
      </c>
      <c r="G1027" s="2"/>
      <c r="H1027" s="54"/>
      <c r="I1027" s="10">
        <f>IF(AND($F1027&gt;I$10,$E1027&gt;0),$D1027/$E1027,IF(I$10=$F1027,$D1027-SUM($G1027:G1027),0))</f>
        <v>0</v>
      </c>
      <c r="J1027" s="10">
        <f>IF(AND($F1027&gt;J$10,$E1027&gt;0),$D1027/$E1027,IF(J$10=$F1027,$D1027-SUM($G1027:I1027),0))</f>
        <v>0</v>
      </c>
      <c r="K1027" s="10">
        <f>IF(AND($F1027&gt;K$10,$E1027&gt;0),$D1027/$E1027,IF(K$10=$F1027,$D1027-SUM($G1027:J1027),0))</f>
        <v>0</v>
      </c>
      <c r="L1027" s="10">
        <f>IF(AND($F1027&gt;L$10,$E1027&gt;0),$D1027/$E1027,IF(L$10=$F1027,$D1027-SUM($G1027:K1027),0))</f>
        <v>0</v>
      </c>
      <c r="M1027" s="10">
        <f>IF(AND($F1027&gt;M$10,$E1027&gt;0),$D1027/$E1027,IF(M$10=$F1027,$D1027-SUM($G1027:L1027),0))</f>
        <v>0</v>
      </c>
      <c r="N1027" s="2"/>
      <c r="O1027" s="10">
        <f>I1027*PRODUCT($O$17:O$17)</f>
        <v>0</v>
      </c>
      <c r="P1027" s="10">
        <f>J1027*PRODUCT($O$17:P$17)</f>
        <v>0</v>
      </c>
      <c r="Q1027" s="10">
        <f>K1027*PRODUCT($O$17:Q$17)</f>
        <v>0</v>
      </c>
      <c r="R1027" s="10">
        <f>L1027*PRODUCT($O$17:R$17)</f>
        <v>0</v>
      </c>
      <c r="S1027" s="10">
        <f>M1027*PRODUCT($O$17:S$17)</f>
        <v>0</v>
      </c>
      <c r="T1027" s="2"/>
      <c r="U1027" s="10">
        <f t="shared" si="95"/>
        <v>4.4348742021247749E-10</v>
      </c>
      <c r="V1027" s="10">
        <f t="shared" si="99"/>
        <v>4.4747880699438973E-10</v>
      </c>
      <c r="W1027" s="10">
        <f t="shared" si="99"/>
        <v>4.5150611625733918E-10</v>
      </c>
      <c r="X1027" s="10">
        <f t="shared" si="99"/>
        <v>4.5556967130365519E-10</v>
      </c>
      <c r="Y1027" s="10">
        <f t="shared" si="99"/>
        <v>4.5966979834538805E-10</v>
      </c>
    </row>
    <row r="1028" spans="1:25" s="5" customFormat="1" x14ac:dyDescent="0.2">
      <c r="A1028" s="2"/>
      <c r="B1028" s="30">
        <f>'3) Input geactiveerde inflatie'!B1015</f>
        <v>1003</v>
      </c>
      <c r="C1028" s="30">
        <f>'3) Input geactiveerde inflatie'!D1015</f>
        <v>-2.803746610879898E-9</v>
      </c>
      <c r="D1028" s="10">
        <f t="shared" si="96"/>
        <v>-1.401873305439949E-9</v>
      </c>
      <c r="E1028" s="40">
        <f>'3) Input geactiveerde inflatie'!E1015</f>
        <v>0</v>
      </c>
      <c r="F1028" s="52">
        <f>'3) Input geactiveerde inflatie'!F1015</f>
        <v>2020</v>
      </c>
      <c r="G1028" s="2"/>
      <c r="H1028" s="54"/>
      <c r="I1028" s="10">
        <f>IF(AND($F1028&gt;I$10,$E1028&gt;0),$D1028/$E1028,IF(I$10=$F1028,$D1028-SUM($G1028:G1028),0))</f>
        <v>0</v>
      </c>
      <c r="J1028" s="10">
        <f>IF(AND($F1028&gt;J$10,$E1028&gt;0),$D1028/$E1028,IF(J$10=$F1028,$D1028-SUM($G1028:I1028),0))</f>
        <v>0</v>
      </c>
      <c r="K1028" s="10">
        <f>IF(AND($F1028&gt;K$10,$E1028&gt;0),$D1028/$E1028,IF(K$10=$F1028,$D1028-SUM($G1028:J1028),0))</f>
        <v>0</v>
      </c>
      <c r="L1028" s="10">
        <f>IF(AND($F1028&gt;L$10,$E1028&gt;0),$D1028/$E1028,IF(L$10=$F1028,$D1028-SUM($G1028:K1028),0))</f>
        <v>0</v>
      </c>
      <c r="M1028" s="10">
        <f>IF(AND($F1028&gt;M$10,$E1028&gt;0),$D1028/$E1028,IF(M$10=$F1028,$D1028-SUM($G1028:L1028),0))</f>
        <v>0</v>
      </c>
      <c r="N1028" s="2"/>
      <c r="O1028" s="10">
        <f>I1028*PRODUCT($O$17:O$17)</f>
        <v>0</v>
      </c>
      <c r="P1028" s="10">
        <f>J1028*PRODUCT($O$17:P$17)</f>
        <v>0</v>
      </c>
      <c r="Q1028" s="10">
        <f>K1028*PRODUCT($O$17:Q$17)</f>
        <v>0</v>
      </c>
      <c r="R1028" s="10">
        <f>L1028*PRODUCT($O$17:R$17)</f>
        <v>0</v>
      </c>
      <c r="S1028" s="10">
        <f>M1028*PRODUCT($O$17:S$17)</f>
        <v>0</v>
      </c>
      <c r="T1028" s="2"/>
      <c r="U1028" s="10">
        <f t="shared" si="95"/>
        <v>-1.4144901651889084E-9</v>
      </c>
      <c r="V1028" s="10">
        <f t="shared" si="99"/>
        <v>-1.4272205766756083E-9</v>
      </c>
      <c r="W1028" s="10">
        <f t="shared" si="99"/>
        <v>-1.4400655618656888E-9</v>
      </c>
      <c r="X1028" s="10">
        <f t="shared" si="99"/>
        <v>-1.4530261519224797E-9</v>
      </c>
      <c r="Y1028" s="10">
        <f t="shared" si="99"/>
        <v>-1.466103387289782E-9</v>
      </c>
    </row>
    <row r="1029" spans="1:25" s="5" customFormat="1" x14ac:dyDescent="0.2">
      <c r="A1029" s="2"/>
      <c r="B1029" s="30">
        <f>'3) Input geactiveerde inflatie'!B1016</f>
        <v>1004</v>
      </c>
      <c r="C1029" s="30">
        <f>'3) Input geactiveerde inflatie'!D1016</f>
        <v>-1.0477378964424133E-9</v>
      </c>
      <c r="D1029" s="10">
        <f t="shared" si="96"/>
        <v>-5.2386894822120667E-10</v>
      </c>
      <c r="E1029" s="40">
        <f>'3) Input geactiveerde inflatie'!E1016</f>
        <v>0</v>
      </c>
      <c r="F1029" s="52">
        <f>'3) Input geactiveerde inflatie'!F1016</f>
        <v>2021</v>
      </c>
      <c r="G1029" s="2"/>
      <c r="H1029" s="54"/>
      <c r="I1029" s="10">
        <f>IF(AND($F1029&gt;I$10,$E1029&gt;0),$D1029/$E1029,IF(I$10=$F1029,$D1029-SUM($G1029:G1029),0))</f>
        <v>0</v>
      </c>
      <c r="J1029" s="10">
        <f>IF(AND($F1029&gt;J$10,$E1029&gt;0),$D1029/$E1029,IF(J$10=$F1029,$D1029-SUM($G1029:I1029),0))</f>
        <v>0</v>
      </c>
      <c r="K1029" s="10">
        <f>IF(AND($F1029&gt;K$10,$E1029&gt;0),$D1029/$E1029,IF(K$10=$F1029,$D1029-SUM($G1029:J1029),0))</f>
        <v>0</v>
      </c>
      <c r="L1029" s="10">
        <f>IF(AND($F1029&gt;L$10,$E1029&gt;0),$D1029/$E1029,IF(L$10=$F1029,$D1029-SUM($G1029:K1029),0))</f>
        <v>0</v>
      </c>
      <c r="M1029" s="10">
        <f>IF(AND($F1029&gt;M$10,$E1029&gt;0),$D1029/$E1029,IF(M$10=$F1029,$D1029-SUM($G1029:L1029),0))</f>
        <v>0</v>
      </c>
      <c r="N1029" s="2"/>
      <c r="O1029" s="10">
        <f>I1029*PRODUCT($O$17:O$17)</f>
        <v>0</v>
      </c>
      <c r="P1029" s="10">
        <f>J1029*PRODUCT($O$17:P$17)</f>
        <v>0</v>
      </c>
      <c r="Q1029" s="10">
        <f>K1029*PRODUCT($O$17:Q$17)</f>
        <v>0</v>
      </c>
      <c r="R1029" s="10">
        <f>L1029*PRODUCT($O$17:R$17)</f>
        <v>0</v>
      </c>
      <c r="S1029" s="10">
        <f>M1029*PRODUCT($O$17:S$17)</f>
        <v>0</v>
      </c>
      <c r="T1029" s="2"/>
      <c r="U1029" s="10">
        <f t="shared" si="95"/>
        <v>-5.285837687551975E-10</v>
      </c>
      <c r="V1029" s="10">
        <f t="shared" si="99"/>
        <v>-5.3334102267399423E-10</v>
      </c>
      <c r="W1029" s="10">
        <f t="shared" si="99"/>
        <v>-5.3814109187806008E-10</v>
      </c>
      <c r="X1029" s="10">
        <f t="shared" si="99"/>
        <v>-5.4298436170496256E-10</v>
      </c>
      <c r="Y1029" s="10">
        <f t="shared" si="99"/>
        <v>-5.4787122096030721E-10</v>
      </c>
    </row>
    <row r="1030" spans="1:25" s="5" customFormat="1" x14ac:dyDescent="0.2">
      <c r="A1030" s="2"/>
      <c r="B1030" s="30">
        <f>'3) Input geactiveerde inflatie'!B1017</f>
        <v>1005</v>
      </c>
      <c r="C1030" s="30">
        <f>'3) Input geactiveerde inflatie'!D1017</f>
        <v>-165855.5774770265</v>
      </c>
      <c r="D1030" s="10">
        <f t="shared" si="96"/>
        <v>-82927.788738513249</v>
      </c>
      <c r="E1030" s="40">
        <f>'3) Input geactiveerde inflatie'!E1017</f>
        <v>21.5</v>
      </c>
      <c r="F1030" s="52">
        <f>'3) Input geactiveerde inflatie'!F1017</f>
        <v>2043</v>
      </c>
      <c r="G1030" s="2"/>
      <c r="H1030" s="54"/>
      <c r="I1030" s="10">
        <f>IF(AND($F1030&gt;I$10,$E1030&gt;0),$D1030/$E1030,IF(I$10=$F1030,$D1030-SUM($G1030:G1030),0))</f>
        <v>-3857.1064529541045</v>
      </c>
      <c r="J1030" s="10">
        <f>IF(AND($F1030&gt;J$10,$E1030&gt;0),$D1030/$E1030,IF(J$10=$F1030,$D1030-SUM($G1030:I1030),0))</f>
        <v>-3857.1064529541045</v>
      </c>
      <c r="K1030" s="10">
        <f>IF(AND($F1030&gt;K$10,$E1030&gt;0),$D1030/$E1030,IF(K$10=$F1030,$D1030-SUM($G1030:J1030),0))</f>
        <v>-3857.1064529541045</v>
      </c>
      <c r="L1030" s="10">
        <f>IF(AND($F1030&gt;L$10,$E1030&gt;0),$D1030/$E1030,IF(L$10=$F1030,$D1030-SUM($G1030:K1030),0))</f>
        <v>-3857.1064529541045</v>
      </c>
      <c r="M1030" s="10">
        <f>IF(AND($F1030&gt;M$10,$E1030&gt;0),$D1030/$E1030,IF(M$10=$F1030,$D1030-SUM($G1030:L1030),0))</f>
        <v>-3857.1064529541045</v>
      </c>
      <c r="N1030" s="2"/>
      <c r="O1030" s="10">
        <f>I1030*PRODUCT($O$17:O$17)</f>
        <v>-3891.820411030691</v>
      </c>
      <c r="P1030" s="10">
        <f>J1030*PRODUCT($O$17:P$17)</f>
        <v>-3926.8467947299669</v>
      </c>
      <c r="Q1030" s="10">
        <f>K1030*PRODUCT($O$17:Q$17)</f>
        <v>-3962.188415882536</v>
      </c>
      <c r="R1030" s="10">
        <f>L1030*PRODUCT($O$17:R$17)</f>
        <v>-3997.8481116254779</v>
      </c>
      <c r="S1030" s="10">
        <f>M1030*PRODUCT($O$17:S$17)</f>
        <v>-4033.8287446301069</v>
      </c>
      <c r="T1030" s="2"/>
      <c r="U1030" s="10">
        <f t="shared" si="95"/>
        <v>-79782.318426129161</v>
      </c>
      <c r="V1030" s="10">
        <f t="shared" si="99"/>
        <v>-76573.512497234347</v>
      </c>
      <c r="W1030" s="10">
        <f t="shared" si="99"/>
        <v>-73300.485693826908</v>
      </c>
      <c r="X1030" s="10">
        <f t="shared" si="99"/>
        <v>-69962.341953445852</v>
      </c>
      <c r="Y1030" s="10">
        <f t="shared" si="99"/>
        <v>-66558.174286396752</v>
      </c>
    </row>
    <row r="1031" spans="1:25" s="5" customFormat="1" x14ac:dyDescent="0.2">
      <c r="A1031" s="2"/>
      <c r="B1031" s="30">
        <f>'3) Input geactiveerde inflatie'!B1018</f>
        <v>1006</v>
      </c>
      <c r="C1031" s="30">
        <f>'3) Input geactiveerde inflatie'!D1018</f>
        <v>2.2499880287796215E-12</v>
      </c>
      <c r="D1031" s="10">
        <f t="shared" si="96"/>
        <v>1.1249940143898108E-12</v>
      </c>
      <c r="E1031" s="40">
        <f>'3) Input geactiveerde inflatie'!E1018</f>
        <v>0</v>
      </c>
      <c r="F1031" s="52">
        <f>'3) Input geactiveerde inflatie'!F1018</f>
        <v>2019</v>
      </c>
      <c r="G1031" s="2"/>
      <c r="H1031" s="54"/>
      <c r="I1031" s="10">
        <f>IF(AND($F1031&gt;I$10,$E1031&gt;0),$D1031/$E1031,IF(I$10=$F1031,$D1031-SUM($G1031:G1031),0))</f>
        <v>0</v>
      </c>
      <c r="J1031" s="10">
        <f>IF(AND($F1031&gt;J$10,$E1031&gt;0),$D1031/$E1031,IF(J$10=$F1031,$D1031-SUM($G1031:I1031),0))</f>
        <v>0</v>
      </c>
      <c r="K1031" s="10">
        <f>IF(AND($F1031&gt;K$10,$E1031&gt;0),$D1031/$E1031,IF(K$10=$F1031,$D1031-SUM($G1031:J1031),0))</f>
        <v>0</v>
      </c>
      <c r="L1031" s="10">
        <f>IF(AND($F1031&gt;L$10,$E1031&gt;0),$D1031/$E1031,IF(L$10=$F1031,$D1031-SUM($G1031:K1031),0))</f>
        <v>0</v>
      </c>
      <c r="M1031" s="10">
        <f>IF(AND($F1031&gt;M$10,$E1031&gt;0),$D1031/$E1031,IF(M$10=$F1031,$D1031-SUM($G1031:L1031),0))</f>
        <v>0</v>
      </c>
      <c r="N1031" s="2"/>
      <c r="O1031" s="10">
        <f>I1031*PRODUCT($O$17:O$17)</f>
        <v>0</v>
      </c>
      <c r="P1031" s="10">
        <f>J1031*PRODUCT($O$17:P$17)</f>
        <v>0</v>
      </c>
      <c r="Q1031" s="10">
        <f>K1031*PRODUCT($O$17:Q$17)</f>
        <v>0</v>
      </c>
      <c r="R1031" s="10">
        <f>L1031*PRODUCT($O$17:R$17)</f>
        <v>0</v>
      </c>
      <c r="S1031" s="10">
        <f>M1031*PRODUCT($O$17:S$17)</f>
        <v>0</v>
      </c>
      <c r="T1031" s="2"/>
      <c r="U1031" s="10">
        <f t="shared" si="95"/>
        <v>1.135118960519319E-12</v>
      </c>
      <c r="V1031" s="10">
        <f t="shared" si="99"/>
        <v>1.1453350311639928E-12</v>
      </c>
      <c r="W1031" s="10">
        <f t="shared" si="99"/>
        <v>1.1556430464444686E-12</v>
      </c>
      <c r="X1031" s="10">
        <f t="shared" si="99"/>
        <v>1.1660438338624688E-12</v>
      </c>
      <c r="Y1031" s="10">
        <f t="shared" si="99"/>
        <v>1.1765382283672309E-12</v>
      </c>
    </row>
    <row r="1032" spans="1:25" s="5" customFormat="1" x14ac:dyDescent="0.2">
      <c r="A1032" s="2"/>
      <c r="B1032" s="30">
        <f>'3) Input geactiveerde inflatie'!B1019</f>
        <v>1007</v>
      </c>
      <c r="C1032" s="30">
        <f>'3) Input geactiveerde inflatie'!D1019</f>
        <v>-4.0297891246154904E-11</v>
      </c>
      <c r="D1032" s="10">
        <f t="shared" si="96"/>
        <v>-2.0148945623077452E-11</v>
      </c>
      <c r="E1032" s="40">
        <f>'3) Input geactiveerde inflatie'!E1019</f>
        <v>0</v>
      </c>
      <c r="F1032" s="52">
        <f>'3) Input geactiveerde inflatie'!F1019</f>
        <v>2020</v>
      </c>
      <c r="G1032" s="2"/>
      <c r="H1032" s="54"/>
      <c r="I1032" s="10">
        <f>IF(AND($F1032&gt;I$10,$E1032&gt;0),$D1032/$E1032,IF(I$10=$F1032,$D1032-SUM($G1032:G1032),0))</f>
        <v>0</v>
      </c>
      <c r="J1032" s="10">
        <f>IF(AND($F1032&gt;J$10,$E1032&gt;0),$D1032/$E1032,IF(J$10=$F1032,$D1032-SUM($G1032:I1032),0))</f>
        <v>0</v>
      </c>
      <c r="K1032" s="10">
        <f>IF(AND($F1032&gt;K$10,$E1032&gt;0),$D1032/$E1032,IF(K$10=$F1032,$D1032-SUM($G1032:J1032),0))</f>
        <v>0</v>
      </c>
      <c r="L1032" s="10">
        <f>IF(AND($F1032&gt;L$10,$E1032&gt;0),$D1032/$E1032,IF(L$10=$F1032,$D1032-SUM($G1032:K1032),0))</f>
        <v>0</v>
      </c>
      <c r="M1032" s="10">
        <f>IF(AND($F1032&gt;M$10,$E1032&gt;0),$D1032/$E1032,IF(M$10=$F1032,$D1032-SUM($G1032:L1032),0))</f>
        <v>0</v>
      </c>
      <c r="N1032" s="2"/>
      <c r="O1032" s="10">
        <f>I1032*PRODUCT($O$17:O$17)</f>
        <v>0</v>
      </c>
      <c r="P1032" s="10">
        <f>J1032*PRODUCT($O$17:P$17)</f>
        <v>0</v>
      </c>
      <c r="Q1032" s="10">
        <f>K1032*PRODUCT($O$17:Q$17)</f>
        <v>0</v>
      </c>
      <c r="R1032" s="10">
        <f>L1032*PRODUCT($O$17:R$17)</f>
        <v>0</v>
      </c>
      <c r="S1032" s="10">
        <f>M1032*PRODUCT($O$17:S$17)</f>
        <v>0</v>
      </c>
      <c r="T1032" s="2"/>
      <c r="U1032" s="10">
        <f t="shared" si="95"/>
        <v>-2.0330286133685146E-11</v>
      </c>
      <c r="V1032" s="10">
        <f t="shared" si="99"/>
        <v>-2.051325870888831E-11</v>
      </c>
      <c r="W1032" s="10">
        <f t="shared" si="99"/>
        <v>-2.0697878037268303E-11</v>
      </c>
      <c r="X1032" s="10">
        <f t="shared" si="99"/>
        <v>-2.0884158939603715E-11</v>
      </c>
      <c r="Y1032" s="10">
        <f t="shared" si="99"/>
        <v>-2.1072116370060144E-11</v>
      </c>
    </row>
    <row r="1033" spans="1:25" s="5" customFormat="1" x14ac:dyDescent="0.2">
      <c r="A1033" s="2"/>
      <c r="B1033" s="30">
        <f>'3) Input geactiveerde inflatie'!B1020</f>
        <v>1008</v>
      </c>
      <c r="C1033" s="30">
        <f>'3) Input geactiveerde inflatie'!D1020</f>
        <v>1.5916157281026244E-11</v>
      </c>
      <c r="D1033" s="10">
        <f t="shared" si="96"/>
        <v>7.9580786405131221E-12</v>
      </c>
      <c r="E1033" s="40">
        <f>'3) Input geactiveerde inflatie'!E1020</f>
        <v>0</v>
      </c>
      <c r="F1033" s="52">
        <f>'3) Input geactiveerde inflatie'!F1020</f>
        <v>2021</v>
      </c>
      <c r="G1033" s="2"/>
      <c r="H1033" s="54"/>
      <c r="I1033" s="10">
        <f>IF(AND($F1033&gt;I$10,$E1033&gt;0),$D1033/$E1033,IF(I$10=$F1033,$D1033-SUM($G1033:G1033),0))</f>
        <v>0</v>
      </c>
      <c r="J1033" s="10">
        <f>IF(AND($F1033&gt;J$10,$E1033&gt;0),$D1033/$E1033,IF(J$10=$F1033,$D1033-SUM($G1033:I1033),0))</f>
        <v>0</v>
      </c>
      <c r="K1033" s="10">
        <f>IF(AND($F1033&gt;K$10,$E1033&gt;0),$D1033/$E1033,IF(K$10=$F1033,$D1033-SUM($G1033:J1033),0))</f>
        <v>0</v>
      </c>
      <c r="L1033" s="10">
        <f>IF(AND($F1033&gt;L$10,$E1033&gt;0),$D1033/$E1033,IF(L$10=$F1033,$D1033-SUM($G1033:K1033),0))</f>
        <v>0</v>
      </c>
      <c r="M1033" s="10">
        <f>IF(AND($F1033&gt;M$10,$E1033&gt;0),$D1033/$E1033,IF(M$10=$F1033,$D1033-SUM($G1033:L1033),0))</f>
        <v>0</v>
      </c>
      <c r="N1033" s="2"/>
      <c r="O1033" s="10">
        <f>I1033*PRODUCT($O$17:O$17)</f>
        <v>0</v>
      </c>
      <c r="P1033" s="10">
        <f>J1033*PRODUCT($O$17:P$17)</f>
        <v>0</v>
      </c>
      <c r="Q1033" s="10">
        <f>K1033*PRODUCT($O$17:Q$17)</f>
        <v>0</v>
      </c>
      <c r="R1033" s="10">
        <f>L1033*PRODUCT($O$17:R$17)</f>
        <v>0</v>
      </c>
      <c r="S1033" s="10">
        <f>M1033*PRODUCT($O$17:S$17)</f>
        <v>0</v>
      </c>
      <c r="T1033" s="2"/>
      <c r="U1033" s="10">
        <f t="shared" si="95"/>
        <v>8.0297013482777397E-12</v>
      </c>
      <c r="V1033" s="10">
        <f t="shared" si="99"/>
        <v>8.1019686604122382E-12</v>
      </c>
      <c r="W1033" s="10">
        <f t="shared" si="99"/>
        <v>8.1748863783559477E-12</v>
      </c>
      <c r="X1033" s="10">
        <f t="shared" si="99"/>
        <v>8.2484603557611502E-12</v>
      </c>
      <c r="Y1033" s="10">
        <f t="shared" si="99"/>
        <v>8.3226964989629991E-12</v>
      </c>
    </row>
    <row r="1034" spans="1:25" s="5" customFormat="1" x14ac:dyDescent="0.2">
      <c r="A1034" s="2"/>
      <c r="B1034" s="30">
        <f>'3) Input geactiveerde inflatie'!B1021</f>
        <v>1009</v>
      </c>
      <c r="C1034" s="30">
        <f>'3) Input geactiveerde inflatie'!D1021</f>
        <v>-636.86429676023181</v>
      </c>
      <c r="D1034" s="10">
        <f t="shared" si="96"/>
        <v>-318.4321483801159</v>
      </c>
      <c r="E1034" s="40">
        <f>'3) Input geactiveerde inflatie'!E1021</f>
        <v>0.5</v>
      </c>
      <c r="F1034" s="52">
        <f>'3) Input geactiveerde inflatie'!F1021</f>
        <v>2022</v>
      </c>
      <c r="G1034" s="2"/>
      <c r="H1034" s="54"/>
      <c r="I1034" s="10">
        <f>IF(AND($F1034&gt;I$10,$E1034&gt;0),$D1034/$E1034,IF(I$10=$F1034,$D1034-SUM($G1034:G1034),0))</f>
        <v>-318.4321483801159</v>
      </c>
      <c r="J1034" s="10">
        <f>IF(AND($F1034&gt;J$10,$E1034&gt;0),$D1034/$E1034,IF(J$10=$F1034,$D1034-SUM($G1034:I1034),0))</f>
        <v>0</v>
      </c>
      <c r="K1034" s="10">
        <f>IF(AND($F1034&gt;K$10,$E1034&gt;0),$D1034/$E1034,IF(K$10=$F1034,$D1034-SUM($G1034:J1034),0))</f>
        <v>0</v>
      </c>
      <c r="L1034" s="10">
        <f>IF(AND($F1034&gt;L$10,$E1034&gt;0),$D1034/$E1034,IF(L$10=$F1034,$D1034-SUM($G1034:K1034),0))</f>
        <v>0</v>
      </c>
      <c r="M1034" s="10">
        <f>IF(AND($F1034&gt;M$10,$E1034&gt;0),$D1034/$E1034,IF(M$10=$F1034,$D1034-SUM($G1034:L1034),0))</f>
        <v>0</v>
      </c>
      <c r="N1034" s="2"/>
      <c r="O1034" s="10">
        <f>I1034*PRODUCT($O$17:O$17)</f>
        <v>-321.29803771553691</v>
      </c>
      <c r="P1034" s="10">
        <f>J1034*PRODUCT($O$17:P$17)</f>
        <v>0</v>
      </c>
      <c r="Q1034" s="10">
        <f>K1034*PRODUCT($O$17:Q$17)</f>
        <v>0</v>
      </c>
      <c r="R1034" s="10">
        <f>L1034*PRODUCT($O$17:R$17)</f>
        <v>0</v>
      </c>
      <c r="S1034" s="10">
        <f>M1034*PRODUCT($O$17:S$17)</f>
        <v>0</v>
      </c>
      <c r="T1034" s="2"/>
      <c r="U1034" s="10">
        <f t="shared" si="95"/>
        <v>0</v>
      </c>
      <c r="V1034" s="10">
        <f t="shared" si="99"/>
        <v>0</v>
      </c>
      <c r="W1034" s="10">
        <f t="shared" si="99"/>
        <v>0</v>
      </c>
      <c r="X1034" s="10">
        <f t="shared" si="99"/>
        <v>0</v>
      </c>
      <c r="Y1034" s="10">
        <f t="shared" si="99"/>
        <v>0</v>
      </c>
    </row>
    <row r="1035" spans="1:25" s="5" customFormat="1" x14ac:dyDescent="0.2">
      <c r="A1035" s="2"/>
      <c r="B1035" s="30">
        <f>'3) Input geactiveerde inflatie'!B1022</f>
        <v>1010</v>
      </c>
      <c r="C1035" s="30">
        <f>'3) Input geactiveerde inflatie'!D1022</f>
        <v>-888.9167829609587</v>
      </c>
      <c r="D1035" s="10">
        <f t="shared" si="96"/>
        <v>-444.45839148047935</v>
      </c>
      <c r="E1035" s="40">
        <f>'3) Input geactiveerde inflatie'!E1022</f>
        <v>1.5</v>
      </c>
      <c r="F1035" s="52">
        <f>'3) Input geactiveerde inflatie'!F1022</f>
        <v>2023</v>
      </c>
      <c r="G1035" s="2"/>
      <c r="H1035" s="54"/>
      <c r="I1035" s="10">
        <f>IF(AND($F1035&gt;I$10,$E1035&gt;0),$D1035/$E1035,IF(I$10=$F1035,$D1035-SUM($G1035:G1035),0))</f>
        <v>-296.30559432031959</v>
      </c>
      <c r="J1035" s="10">
        <f>IF(AND($F1035&gt;J$10,$E1035&gt;0),$D1035/$E1035,IF(J$10=$F1035,$D1035-SUM($G1035:I1035),0))</f>
        <v>-148.15279716015976</v>
      </c>
      <c r="K1035" s="10">
        <f>IF(AND($F1035&gt;K$10,$E1035&gt;0),$D1035/$E1035,IF(K$10=$F1035,$D1035-SUM($G1035:J1035),0))</f>
        <v>0</v>
      </c>
      <c r="L1035" s="10">
        <f>IF(AND($F1035&gt;L$10,$E1035&gt;0),$D1035/$E1035,IF(L$10=$F1035,$D1035-SUM($G1035:K1035),0))</f>
        <v>0</v>
      </c>
      <c r="M1035" s="10">
        <f>IF(AND($F1035&gt;M$10,$E1035&gt;0),$D1035/$E1035,IF(M$10=$F1035,$D1035-SUM($G1035:L1035),0))</f>
        <v>0</v>
      </c>
      <c r="N1035" s="2"/>
      <c r="O1035" s="10">
        <f>I1035*PRODUCT($O$17:O$17)</f>
        <v>-298.97234466920241</v>
      </c>
      <c r="P1035" s="10">
        <f>J1035*PRODUCT($O$17:P$17)</f>
        <v>-150.83154788561259</v>
      </c>
      <c r="Q1035" s="10">
        <f>K1035*PRODUCT($O$17:Q$17)</f>
        <v>0</v>
      </c>
      <c r="R1035" s="10">
        <f>L1035*PRODUCT($O$17:R$17)</f>
        <v>0</v>
      </c>
      <c r="S1035" s="10">
        <f>M1035*PRODUCT($O$17:S$17)</f>
        <v>0</v>
      </c>
      <c r="T1035" s="2"/>
      <c r="U1035" s="10">
        <f t="shared" si="95"/>
        <v>-149.48617233460118</v>
      </c>
      <c r="V1035" s="10">
        <f t="shared" ref="V1035:Y1046" si="100">U1035*P$17-P1035</f>
        <v>0</v>
      </c>
      <c r="W1035" s="10">
        <f t="shared" si="100"/>
        <v>0</v>
      </c>
      <c r="X1035" s="10">
        <f t="shared" si="100"/>
        <v>0</v>
      </c>
      <c r="Y1035" s="10">
        <f t="shared" si="100"/>
        <v>0</v>
      </c>
    </row>
    <row r="1036" spans="1:25" s="5" customFormat="1" x14ac:dyDescent="0.2">
      <c r="A1036" s="2"/>
      <c r="B1036" s="30">
        <f>'3) Input geactiveerde inflatie'!B1023</f>
        <v>1011</v>
      </c>
      <c r="C1036" s="30">
        <f>'3) Input geactiveerde inflatie'!D1023</f>
        <v>-1472.1123563885394</v>
      </c>
      <c r="D1036" s="10">
        <f t="shared" si="96"/>
        <v>-736.05617819426971</v>
      </c>
      <c r="E1036" s="40">
        <f>'3) Input geactiveerde inflatie'!E1023</f>
        <v>2.5</v>
      </c>
      <c r="F1036" s="52">
        <f>'3) Input geactiveerde inflatie'!F1023</f>
        <v>2024</v>
      </c>
      <c r="G1036" s="2"/>
      <c r="H1036" s="54"/>
      <c r="I1036" s="10">
        <f>IF(AND($F1036&gt;I$10,$E1036&gt;0),$D1036/$E1036,IF(I$10=$F1036,$D1036-SUM($G1036:G1036),0))</f>
        <v>-294.42247127770787</v>
      </c>
      <c r="J1036" s="10">
        <f>IF(AND($F1036&gt;J$10,$E1036&gt;0),$D1036/$E1036,IF(J$10=$F1036,$D1036-SUM($G1036:I1036),0))</f>
        <v>-294.42247127770787</v>
      </c>
      <c r="K1036" s="10">
        <f>IF(AND($F1036&gt;K$10,$E1036&gt;0),$D1036/$E1036,IF(K$10=$F1036,$D1036-SUM($G1036:J1036),0))</f>
        <v>-147.21123563885396</v>
      </c>
      <c r="L1036" s="10">
        <f>IF(AND($F1036&gt;L$10,$E1036&gt;0),$D1036/$E1036,IF(L$10=$F1036,$D1036-SUM($G1036:K1036),0))</f>
        <v>0</v>
      </c>
      <c r="M1036" s="10">
        <f>IF(AND($F1036&gt;M$10,$E1036&gt;0),$D1036/$E1036,IF(M$10=$F1036,$D1036-SUM($G1036:L1036),0))</f>
        <v>0</v>
      </c>
      <c r="N1036" s="2"/>
      <c r="O1036" s="10">
        <f>I1036*PRODUCT($O$17:O$17)</f>
        <v>-297.07227351920722</v>
      </c>
      <c r="P1036" s="10">
        <f>J1036*PRODUCT($O$17:P$17)</f>
        <v>-299.74592398088004</v>
      </c>
      <c r="Q1036" s="10">
        <f>K1036*PRODUCT($O$17:Q$17)</f>
        <v>-151.22181864835397</v>
      </c>
      <c r="R1036" s="10">
        <f>L1036*PRODUCT($O$17:R$17)</f>
        <v>0</v>
      </c>
      <c r="S1036" s="10">
        <f>M1036*PRODUCT($O$17:S$17)</f>
        <v>0</v>
      </c>
      <c r="T1036" s="2"/>
      <c r="U1036" s="10">
        <f t="shared" si="95"/>
        <v>-445.60841027881088</v>
      </c>
      <c r="V1036" s="10">
        <f t="shared" si="100"/>
        <v>-149.8729619904401</v>
      </c>
      <c r="W1036" s="10">
        <f t="shared" si="100"/>
        <v>0</v>
      </c>
      <c r="X1036" s="10">
        <f t="shared" si="100"/>
        <v>0</v>
      </c>
      <c r="Y1036" s="10">
        <f t="shared" si="100"/>
        <v>0</v>
      </c>
    </row>
    <row r="1037" spans="1:25" s="5" customFormat="1" x14ac:dyDescent="0.2">
      <c r="A1037" s="2"/>
      <c r="B1037" s="30">
        <f>'3) Input geactiveerde inflatie'!B1024</f>
        <v>1012</v>
      </c>
      <c r="C1037" s="30">
        <f>'3) Input geactiveerde inflatie'!D1024</f>
        <v>4.6631394070573155E-12</v>
      </c>
      <c r="D1037" s="10">
        <f t="shared" si="96"/>
        <v>2.3315697035286577E-12</v>
      </c>
      <c r="E1037" s="40">
        <f>'3) Input geactiveerde inflatie'!E1024</f>
        <v>0</v>
      </c>
      <c r="F1037" s="52">
        <f>'3) Input geactiveerde inflatie'!F1024</f>
        <v>2019</v>
      </c>
      <c r="G1037" s="2"/>
      <c r="H1037" s="54"/>
      <c r="I1037" s="10">
        <f>IF(AND($F1037&gt;I$10,$E1037&gt;0),$D1037/$E1037,IF(I$10=$F1037,$D1037-SUM($G1037:G1037),0))</f>
        <v>0</v>
      </c>
      <c r="J1037" s="10">
        <f>IF(AND($F1037&gt;J$10,$E1037&gt;0),$D1037/$E1037,IF(J$10=$F1037,$D1037-SUM($G1037:I1037),0))</f>
        <v>0</v>
      </c>
      <c r="K1037" s="10">
        <f>IF(AND($F1037&gt;K$10,$E1037&gt;0),$D1037/$E1037,IF(K$10=$F1037,$D1037-SUM($G1037:J1037),0))</f>
        <v>0</v>
      </c>
      <c r="L1037" s="10">
        <f>IF(AND($F1037&gt;L$10,$E1037&gt;0),$D1037/$E1037,IF(L$10=$F1037,$D1037-SUM($G1037:K1037),0))</f>
        <v>0</v>
      </c>
      <c r="M1037" s="10">
        <f>IF(AND($F1037&gt;M$10,$E1037&gt;0),$D1037/$E1037,IF(M$10=$F1037,$D1037-SUM($G1037:L1037),0))</f>
        <v>0</v>
      </c>
      <c r="N1037" s="2"/>
      <c r="O1037" s="10">
        <f>I1037*PRODUCT($O$17:O$17)</f>
        <v>0</v>
      </c>
      <c r="P1037" s="10">
        <f>J1037*PRODUCT($O$17:P$17)</f>
        <v>0</v>
      </c>
      <c r="Q1037" s="10">
        <f>K1037*PRODUCT($O$17:Q$17)</f>
        <v>0</v>
      </c>
      <c r="R1037" s="10">
        <f>L1037*PRODUCT($O$17:R$17)</f>
        <v>0</v>
      </c>
      <c r="S1037" s="10">
        <f>M1037*PRODUCT($O$17:S$17)</f>
        <v>0</v>
      </c>
      <c r="T1037" s="2"/>
      <c r="U1037" s="10">
        <f t="shared" si="95"/>
        <v>2.3525538308604154E-12</v>
      </c>
      <c r="V1037" s="10">
        <f t="shared" si="100"/>
        <v>2.3737268153381589E-12</v>
      </c>
      <c r="W1037" s="10">
        <f t="shared" si="100"/>
        <v>2.395090356676202E-12</v>
      </c>
      <c r="X1037" s="10">
        <f t="shared" si="100"/>
        <v>2.4166461698862875E-12</v>
      </c>
      <c r="Y1037" s="10">
        <f t="shared" si="100"/>
        <v>2.4383959854152636E-12</v>
      </c>
    </row>
    <row r="1038" spans="1:25" s="5" customFormat="1" x14ac:dyDescent="0.2">
      <c r="A1038" s="2"/>
      <c r="B1038" s="30">
        <f>'3) Input geactiveerde inflatie'!B1025</f>
        <v>1013</v>
      </c>
      <c r="C1038" s="30">
        <f>'3) Input geactiveerde inflatie'!D1025</f>
        <v>-1245.8015081571593</v>
      </c>
      <c r="D1038" s="10">
        <f t="shared" si="96"/>
        <v>-622.90075407857967</v>
      </c>
      <c r="E1038" s="40">
        <f>'3) Input geactiveerde inflatie'!E1025</f>
        <v>3.5</v>
      </c>
      <c r="F1038" s="52">
        <f>'3) Input geactiveerde inflatie'!F1025</f>
        <v>2025</v>
      </c>
      <c r="G1038" s="2"/>
      <c r="H1038" s="54"/>
      <c r="I1038" s="10">
        <f>IF(AND($F1038&gt;I$10,$E1038&gt;0),$D1038/$E1038,IF(I$10=$F1038,$D1038-SUM($G1038:G1038),0))</f>
        <v>-177.97164402245133</v>
      </c>
      <c r="J1038" s="10">
        <f>IF(AND($F1038&gt;J$10,$E1038&gt;0),$D1038/$E1038,IF(J$10=$F1038,$D1038-SUM($G1038:I1038),0))</f>
        <v>-177.97164402245133</v>
      </c>
      <c r="K1038" s="10">
        <f>IF(AND($F1038&gt;K$10,$E1038&gt;0),$D1038/$E1038,IF(K$10=$F1038,$D1038-SUM($G1038:J1038),0))</f>
        <v>-177.97164402245133</v>
      </c>
      <c r="L1038" s="10">
        <f>IF(AND($F1038&gt;L$10,$E1038&gt;0),$D1038/$E1038,IF(L$10=$F1038,$D1038-SUM($G1038:K1038),0))</f>
        <v>-88.98582201122565</v>
      </c>
      <c r="M1038" s="10">
        <f>IF(AND($F1038&gt;M$10,$E1038&gt;0),$D1038/$E1038,IF(M$10=$F1038,$D1038-SUM($G1038:L1038),0))</f>
        <v>0</v>
      </c>
      <c r="N1038" s="2"/>
      <c r="O1038" s="10">
        <f>I1038*PRODUCT($O$17:O$17)</f>
        <v>-179.57338881865337</v>
      </c>
      <c r="P1038" s="10">
        <f>J1038*PRODUCT($O$17:P$17)</f>
        <v>-181.18954931802122</v>
      </c>
      <c r="Q1038" s="10">
        <f>K1038*PRODUCT($O$17:Q$17)</f>
        <v>-182.8202552618834</v>
      </c>
      <c r="R1038" s="10">
        <f>L1038*PRODUCT($O$17:R$17)</f>
        <v>-92.232818779620146</v>
      </c>
      <c r="S1038" s="10">
        <f>M1038*PRODUCT($O$17:S$17)</f>
        <v>0</v>
      </c>
      <c r="T1038" s="2"/>
      <c r="U1038" s="10">
        <f t="shared" si="95"/>
        <v>-448.93347204663348</v>
      </c>
      <c r="V1038" s="10">
        <f t="shared" si="100"/>
        <v>-271.78432397703193</v>
      </c>
      <c r="W1038" s="10">
        <f t="shared" si="100"/>
        <v>-91.410127630941815</v>
      </c>
      <c r="X1038" s="10">
        <f t="shared" si="100"/>
        <v>-1.4210854715202004E-13</v>
      </c>
      <c r="Y1038" s="10">
        <f t="shared" si="100"/>
        <v>-1.4338752407638822E-13</v>
      </c>
    </row>
    <row r="1039" spans="1:25" s="5" customFormat="1" x14ac:dyDescent="0.2">
      <c r="A1039" s="2"/>
      <c r="B1039" s="30">
        <f>'3) Input geactiveerde inflatie'!B1026</f>
        <v>1014</v>
      </c>
      <c r="C1039" s="30">
        <f>'3) Input geactiveerde inflatie'!D1026</f>
        <v>-3.6316123441793023E-12</v>
      </c>
      <c r="D1039" s="10">
        <f t="shared" si="96"/>
        <v>-1.8158061720896512E-12</v>
      </c>
      <c r="E1039" s="40">
        <f>'3) Input geactiveerde inflatie'!E1026</f>
        <v>0</v>
      </c>
      <c r="F1039" s="52">
        <f>'3) Input geactiveerde inflatie'!F1026</f>
        <v>2020</v>
      </c>
      <c r="G1039" s="2"/>
      <c r="H1039" s="54"/>
      <c r="I1039" s="10">
        <f>IF(AND($F1039&gt;I$10,$E1039&gt;0),$D1039/$E1039,IF(I$10=$F1039,$D1039-SUM($G1039:G1039),0))</f>
        <v>0</v>
      </c>
      <c r="J1039" s="10">
        <f>IF(AND($F1039&gt;J$10,$E1039&gt;0),$D1039/$E1039,IF(J$10=$F1039,$D1039-SUM($G1039:I1039),0))</f>
        <v>0</v>
      </c>
      <c r="K1039" s="10">
        <f>IF(AND($F1039&gt;K$10,$E1039&gt;0),$D1039/$E1039,IF(K$10=$F1039,$D1039-SUM($G1039:J1039),0))</f>
        <v>0</v>
      </c>
      <c r="L1039" s="10">
        <f>IF(AND($F1039&gt;L$10,$E1039&gt;0),$D1039/$E1039,IF(L$10=$F1039,$D1039-SUM($G1039:K1039),0))</f>
        <v>0</v>
      </c>
      <c r="M1039" s="10">
        <f>IF(AND($F1039&gt;M$10,$E1039&gt;0),$D1039/$E1039,IF(M$10=$F1039,$D1039-SUM($G1039:L1039),0))</f>
        <v>0</v>
      </c>
      <c r="N1039" s="2"/>
      <c r="O1039" s="10">
        <f>I1039*PRODUCT($O$17:O$17)</f>
        <v>0</v>
      </c>
      <c r="P1039" s="10">
        <f>J1039*PRODUCT($O$17:P$17)</f>
        <v>0</v>
      </c>
      <c r="Q1039" s="10">
        <f>K1039*PRODUCT($O$17:Q$17)</f>
        <v>0</v>
      </c>
      <c r="R1039" s="10">
        <f>L1039*PRODUCT($O$17:R$17)</f>
        <v>0</v>
      </c>
      <c r="S1039" s="10">
        <f>M1039*PRODUCT($O$17:S$17)</f>
        <v>0</v>
      </c>
      <c r="T1039" s="2"/>
      <c r="U1039" s="10">
        <f t="shared" si="95"/>
        <v>-1.8321484276384577E-12</v>
      </c>
      <c r="V1039" s="10">
        <f t="shared" si="100"/>
        <v>-1.8486377634872037E-12</v>
      </c>
      <c r="W1039" s="10">
        <f t="shared" si="100"/>
        <v>-1.8652755033585885E-12</v>
      </c>
      <c r="X1039" s="10">
        <f t="shared" si="100"/>
        <v>-1.8820629828888157E-12</v>
      </c>
      <c r="Y1039" s="10">
        <f t="shared" si="100"/>
        <v>-1.8990015497348147E-12</v>
      </c>
    </row>
    <row r="1040" spans="1:25" s="5" customFormat="1" x14ac:dyDescent="0.2">
      <c r="A1040" s="2"/>
      <c r="B1040" s="30">
        <f>'3) Input geactiveerde inflatie'!B1027</f>
        <v>1015</v>
      </c>
      <c r="C1040" s="30">
        <f>'3) Input geactiveerde inflatie'!D1027</f>
        <v>-3321.9964435423972</v>
      </c>
      <c r="D1040" s="10">
        <f t="shared" si="96"/>
        <v>-1660.9982217711986</v>
      </c>
      <c r="E1040" s="40">
        <f>'3) Input geactiveerde inflatie'!E1027</f>
        <v>4.5</v>
      </c>
      <c r="F1040" s="52">
        <f>'3) Input geactiveerde inflatie'!F1027</f>
        <v>2026</v>
      </c>
      <c r="G1040" s="2"/>
      <c r="H1040" s="54"/>
      <c r="I1040" s="10">
        <f>IF(AND($F1040&gt;I$10,$E1040&gt;0),$D1040/$E1040,IF(I$10=$F1040,$D1040-SUM($G1040:G1040),0))</f>
        <v>-369.11071594915524</v>
      </c>
      <c r="J1040" s="10">
        <f>IF(AND($F1040&gt;J$10,$E1040&gt;0),$D1040/$E1040,IF(J$10=$F1040,$D1040-SUM($G1040:I1040),0))</f>
        <v>-369.11071594915524</v>
      </c>
      <c r="K1040" s="10">
        <f>IF(AND($F1040&gt;K$10,$E1040&gt;0),$D1040/$E1040,IF(K$10=$F1040,$D1040-SUM($G1040:J1040),0))</f>
        <v>-369.11071594915524</v>
      </c>
      <c r="L1040" s="10">
        <f>IF(AND($F1040&gt;L$10,$E1040&gt;0),$D1040/$E1040,IF(L$10=$F1040,$D1040-SUM($G1040:K1040),0))</f>
        <v>-369.11071594915524</v>
      </c>
      <c r="M1040" s="10">
        <f>IF(AND($F1040&gt;M$10,$E1040&gt;0),$D1040/$E1040,IF(M$10=$F1040,$D1040-SUM($G1040:L1040),0))</f>
        <v>-184.55535797457765</v>
      </c>
      <c r="N1040" s="2"/>
      <c r="O1040" s="10">
        <f>I1040*PRODUCT($O$17:O$17)</f>
        <v>-372.43271239269757</v>
      </c>
      <c r="P1040" s="10">
        <f>J1040*PRODUCT($O$17:P$17)</f>
        <v>-375.78460680423183</v>
      </c>
      <c r="Q1040" s="10">
        <f>K1040*PRODUCT($O$17:Q$17)</f>
        <v>-379.16666826546987</v>
      </c>
      <c r="R1040" s="10">
        <f>L1040*PRODUCT($O$17:R$17)</f>
        <v>-382.579168279859</v>
      </c>
      <c r="S1040" s="10">
        <f>M1040*PRODUCT($O$17:S$17)</f>
        <v>-193.0111903971889</v>
      </c>
      <c r="T1040" s="2"/>
      <c r="U1040" s="10">
        <f t="shared" si="95"/>
        <v>-1303.5144933744416</v>
      </c>
      <c r="V1040" s="10">
        <f t="shared" si="100"/>
        <v>-939.46151701057966</v>
      </c>
      <c r="W1040" s="10">
        <f t="shared" si="100"/>
        <v>-568.75000239820486</v>
      </c>
      <c r="X1040" s="10">
        <f t="shared" si="100"/>
        <v>-191.28958413992962</v>
      </c>
      <c r="Y1040" s="10">
        <f t="shared" si="100"/>
        <v>0</v>
      </c>
    </row>
    <row r="1041" spans="1:25" s="5" customFormat="1" x14ac:dyDescent="0.2">
      <c r="A1041" s="2"/>
      <c r="B1041" s="30">
        <f>'3) Input geactiveerde inflatie'!B1028</f>
        <v>1016</v>
      </c>
      <c r="C1041" s="30">
        <f>'3) Input geactiveerde inflatie'!D1028</f>
        <v>-1.8189894035458565E-12</v>
      </c>
      <c r="D1041" s="10">
        <f t="shared" si="96"/>
        <v>-9.0949470177292824E-13</v>
      </c>
      <c r="E1041" s="40">
        <f>'3) Input geactiveerde inflatie'!E1028</f>
        <v>0</v>
      </c>
      <c r="F1041" s="52">
        <f>'3) Input geactiveerde inflatie'!F1028</f>
        <v>2021</v>
      </c>
      <c r="G1041" s="2"/>
      <c r="H1041" s="54"/>
      <c r="I1041" s="10">
        <f>IF(AND($F1041&gt;I$10,$E1041&gt;0),$D1041/$E1041,IF(I$10=$F1041,$D1041-SUM($G1041:G1041),0))</f>
        <v>0</v>
      </c>
      <c r="J1041" s="10">
        <f>IF(AND($F1041&gt;J$10,$E1041&gt;0),$D1041/$E1041,IF(J$10=$F1041,$D1041-SUM($G1041:I1041),0))</f>
        <v>0</v>
      </c>
      <c r="K1041" s="10">
        <f>IF(AND($F1041&gt;K$10,$E1041&gt;0),$D1041/$E1041,IF(K$10=$F1041,$D1041-SUM($G1041:J1041),0))</f>
        <v>0</v>
      </c>
      <c r="L1041" s="10">
        <f>IF(AND($F1041&gt;L$10,$E1041&gt;0),$D1041/$E1041,IF(L$10=$F1041,$D1041-SUM($G1041:K1041),0))</f>
        <v>0</v>
      </c>
      <c r="M1041" s="10">
        <f>IF(AND($F1041&gt;M$10,$E1041&gt;0),$D1041/$E1041,IF(M$10=$F1041,$D1041-SUM($G1041:L1041),0))</f>
        <v>0</v>
      </c>
      <c r="N1041" s="2"/>
      <c r="O1041" s="10">
        <f>I1041*PRODUCT($O$17:O$17)</f>
        <v>0</v>
      </c>
      <c r="P1041" s="10">
        <f>J1041*PRODUCT($O$17:P$17)</f>
        <v>0</v>
      </c>
      <c r="Q1041" s="10">
        <f>K1041*PRODUCT($O$17:Q$17)</f>
        <v>0</v>
      </c>
      <c r="R1041" s="10">
        <f>L1041*PRODUCT($O$17:R$17)</f>
        <v>0</v>
      </c>
      <c r="S1041" s="10">
        <f>M1041*PRODUCT($O$17:S$17)</f>
        <v>0</v>
      </c>
      <c r="T1041" s="2"/>
      <c r="U1041" s="10">
        <f t="shared" si="95"/>
        <v>-9.176801540888845E-13</v>
      </c>
      <c r="V1041" s="10">
        <f t="shared" si="100"/>
        <v>-9.2593927547568436E-13</v>
      </c>
      <c r="W1041" s="10">
        <f t="shared" si="100"/>
        <v>-9.3427272895496536E-13</v>
      </c>
      <c r="X1041" s="10">
        <f t="shared" si="100"/>
        <v>-9.426811835155599E-13</v>
      </c>
      <c r="Y1041" s="10">
        <f t="shared" si="100"/>
        <v>-9.5116531416719989E-13</v>
      </c>
    </row>
    <row r="1042" spans="1:25" s="5" customFormat="1" x14ac:dyDescent="0.2">
      <c r="A1042" s="2"/>
      <c r="B1042" s="30">
        <f>'3) Input geactiveerde inflatie'!B1029</f>
        <v>1017</v>
      </c>
      <c r="C1042" s="30">
        <f>'3) Input geactiveerde inflatie'!D1029</f>
        <v>-13258.34386604614</v>
      </c>
      <c r="D1042" s="10">
        <f t="shared" si="96"/>
        <v>-6629.1719330230699</v>
      </c>
      <c r="E1042" s="40">
        <f>'3) Input geactiveerde inflatie'!E1029</f>
        <v>5.5</v>
      </c>
      <c r="F1042" s="52">
        <f>'3) Input geactiveerde inflatie'!F1029</f>
        <v>2027</v>
      </c>
      <c r="G1042" s="2"/>
      <c r="H1042" s="54"/>
      <c r="I1042" s="10">
        <f>IF(AND($F1042&gt;I$10,$E1042&gt;0),$D1042/$E1042,IF(I$10=$F1042,$D1042-SUM($G1042:G1042),0))</f>
        <v>-1205.3039878223763</v>
      </c>
      <c r="J1042" s="10">
        <f>IF(AND($F1042&gt;J$10,$E1042&gt;0),$D1042/$E1042,IF(J$10=$F1042,$D1042-SUM($G1042:I1042),0))</f>
        <v>-1205.3039878223763</v>
      </c>
      <c r="K1042" s="10">
        <f>IF(AND($F1042&gt;K$10,$E1042&gt;0),$D1042/$E1042,IF(K$10=$F1042,$D1042-SUM($G1042:J1042),0))</f>
        <v>-1205.3039878223763</v>
      </c>
      <c r="L1042" s="10">
        <f>IF(AND($F1042&gt;L$10,$E1042&gt;0),$D1042/$E1042,IF(L$10=$F1042,$D1042-SUM($G1042:K1042),0))</f>
        <v>-1205.3039878223763</v>
      </c>
      <c r="M1042" s="10">
        <f>IF(AND($F1042&gt;M$10,$E1042&gt;0),$D1042/$E1042,IF(M$10=$F1042,$D1042-SUM($G1042:L1042),0))</f>
        <v>-1205.3039878223763</v>
      </c>
      <c r="N1042" s="2"/>
      <c r="O1042" s="10">
        <f>I1042*PRODUCT($O$17:O$17)</f>
        <v>-1216.1517237127775</v>
      </c>
      <c r="P1042" s="10">
        <f>J1042*PRODUCT($O$17:P$17)</f>
        <v>-1227.0970892261923</v>
      </c>
      <c r="Q1042" s="10">
        <f>K1042*PRODUCT($O$17:Q$17)</f>
        <v>-1238.1409630292278</v>
      </c>
      <c r="R1042" s="10">
        <f>L1042*PRODUCT($O$17:R$17)</f>
        <v>-1249.2842316964907</v>
      </c>
      <c r="S1042" s="10">
        <f>M1042*PRODUCT($O$17:S$17)</f>
        <v>-1260.5277897817591</v>
      </c>
      <c r="T1042" s="2"/>
      <c r="U1042" s="10">
        <f t="shared" si="95"/>
        <v>-5472.6827567074997</v>
      </c>
      <c r="V1042" s="10">
        <f t="shared" si="100"/>
        <v>-4294.8398122916742</v>
      </c>
      <c r="W1042" s="10">
        <f t="shared" si="100"/>
        <v>-3095.3524075730706</v>
      </c>
      <c r="X1042" s="10">
        <f t="shared" si="100"/>
        <v>-1873.9263475447374</v>
      </c>
      <c r="Y1042" s="10">
        <f t="shared" si="100"/>
        <v>-630.26389489088069</v>
      </c>
    </row>
    <row r="1043" spans="1:25" s="5" customFormat="1" x14ac:dyDescent="0.2">
      <c r="A1043" s="2"/>
      <c r="B1043" s="30">
        <f>'3) Input geactiveerde inflatie'!B1030</f>
        <v>1018</v>
      </c>
      <c r="C1043" s="30">
        <f>'3) Input geactiveerde inflatie'!D1030</f>
        <v>-1194.0693821165805</v>
      </c>
      <c r="D1043" s="10">
        <f t="shared" si="96"/>
        <v>-597.03469105829026</v>
      </c>
      <c r="E1043" s="40">
        <f>'3) Input geactiveerde inflatie'!E1030</f>
        <v>0.5</v>
      </c>
      <c r="F1043" s="52">
        <f>'3) Input geactiveerde inflatie'!F1030</f>
        <v>2022</v>
      </c>
      <c r="G1043" s="2"/>
      <c r="H1043" s="54"/>
      <c r="I1043" s="10">
        <f>IF(AND($F1043&gt;I$10,$E1043&gt;0),$D1043/$E1043,IF(I$10=$F1043,$D1043-SUM($G1043:G1043),0))</f>
        <v>-597.03469105829026</v>
      </c>
      <c r="J1043" s="10">
        <f>IF(AND($F1043&gt;J$10,$E1043&gt;0),$D1043/$E1043,IF(J$10=$F1043,$D1043-SUM($G1043:I1043),0))</f>
        <v>0</v>
      </c>
      <c r="K1043" s="10">
        <f>IF(AND($F1043&gt;K$10,$E1043&gt;0),$D1043/$E1043,IF(K$10=$F1043,$D1043-SUM($G1043:J1043),0))</f>
        <v>0</v>
      </c>
      <c r="L1043" s="10">
        <f>IF(AND($F1043&gt;L$10,$E1043&gt;0),$D1043/$E1043,IF(L$10=$F1043,$D1043-SUM($G1043:K1043),0))</f>
        <v>0</v>
      </c>
      <c r="M1043" s="10">
        <f>IF(AND($F1043&gt;M$10,$E1043&gt;0),$D1043/$E1043,IF(M$10=$F1043,$D1043-SUM($G1043:L1043),0))</f>
        <v>0</v>
      </c>
      <c r="N1043" s="2"/>
      <c r="O1043" s="10">
        <f>I1043*PRODUCT($O$17:O$17)</f>
        <v>-602.40800327781483</v>
      </c>
      <c r="P1043" s="10">
        <f>J1043*PRODUCT($O$17:P$17)</f>
        <v>0</v>
      </c>
      <c r="Q1043" s="10">
        <f>K1043*PRODUCT($O$17:Q$17)</f>
        <v>0</v>
      </c>
      <c r="R1043" s="10">
        <f>L1043*PRODUCT($O$17:R$17)</f>
        <v>0</v>
      </c>
      <c r="S1043" s="10">
        <f>M1043*PRODUCT($O$17:S$17)</f>
        <v>0</v>
      </c>
      <c r="T1043" s="2"/>
      <c r="U1043" s="10">
        <f t="shared" si="95"/>
        <v>0</v>
      </c>
      <c r="V1043" s="10">
        <f t="shared" si="100"/>
        <v>0</v>
      </c>
      <c r="W1043" s="10">
        <f t="shared" si="100"/>
        <v>0</v>
      </c>
      <c r="X1043" s="10">
        <f t="shared" si="100"/>
        <v>0</v>
      </c>
      <c r="Y1043" s="10">
        <f t="shared" si="100"/>
        <v>0</v>
      </c>
    </row>
    <row r="1044" spans="1:25" s="5" customFormat="1" x14ac:dyDescent="0.2">
      <c r="A1044" s="2"/>
      <c r="B1044" s="30">
        <f>'3) Input geactiveerde inflatie'!B1031</f>
        <v>1019</v>
      </c>
      <c r="C1044" s="30">
        <f>'3) Input geactiveerde inflatie'!D1031</f>
        <v>-3938.6217233941425</v>
      </c>
      <c r="D1044" s="10">
        <f t="shared" si="96"/>
        <v>-1969.3108616970712</v>
      </c>
      <c r="E1044" s="40">
        <f>'3) Input geactiveerde inflatie'!E1031</f>
        <v>6.5</v>
      </c>
      <c r="F1044" s="52">
        <f>'3) Input geactiveerde inflatie'!F1031</f>
        <v>2028</v>
      </c>
      <c r="G1044" s="2"/>
      <c r="H1044" s="54"/>
      <c r="I1044" s="10">
        <f>IF(AND($F1044&gt;I$10,$E1044&gt;0),$D1044/$E1044,IF(I$10=$F1044,$D1044-SUM($G1044:G1044),0))</f>
        <v>-302.97090179954944</v>
      </c>
      <c r="J1044" s="10">
        <f>IF(AND($F1044&gt;J$10,$E1044&gt;0),$D1044/$E1044,IF(J$10=$F1044,$D1044-SUM($G1044:I1044),0))</f>
        <v>-302.97090179954944</v>
      </c>
      <c r="K1044" s="10">
        <f>IF(AND($F1044&gt;K$10,$E1044&gt;0),$D1044/$E1044,IF(K$10=$F1044,$D1044-SUM($G1044:J1044),0))</f>
        <v>-302.97090179954944</v>
      </c>
      <c r="L1044" s="10">
        <f>IF(AND($F1044&gt;L$10,$E1044&gt;0),$D1044/$E1044,IF(L$10=$F1044,$D1044-SUM($G1044:K1044),0))</f>
        <v>-302.97090179954944</v>
      </c>
      <c r="M1044" s="10">
        <f>IF(AND($F1044&gt;M$10,$E1044&gt;0),$D1044/$E1044,IF(M$10=$F1044,$D1044-SUM($G1044:L1044),0))</f>
        <v>-302.97090179954944</v>
      </c>
      <c r="N1044" s="2"/>
      <c r="O1044" s="10">
        <f>I1044*PRODUCT($O$17:O$17)</f>
        <v>-305.69763991574536</v>
      </c>
      <c r="P1044" s="10">
        <f>J1044*PRODUCT($O$17:P$17)</f>
        <v>-308.44891867498706</v>
      </c>
      <c r="Q1044" s="10">
        <f>K1044*PRODUCT($O$17:Q$17)</f>
        <v>-311.22495894306184</v>
      </c>
      <c r="R1044" s="10">
        <f>L1044*PRODUCT($O$17:R$17)</f>
        <v>-314.02598357354935</v>
      </c>
      <c r="S1044" s="10">
        <f>M1044*PRODUCT($O$17:S$17)</f>
        <v>-316.85221742571127</v>
      </c>
      <c r="T1044" s="2"/>
      <c r="U1044" s="10">
        <f t="shared" si="95"/>
        <v>-1681.3370195365992</v>
      </c>
      <c r="V1044" s="10">
        <f t="shared" si="100"/>
        <v>-1388.0201340374415</v>
      </c>
      <c r="W1044" s="10">
        <f t="shared" si="100"/>
        <v>-1089.2873563007165</v>
      </c>
      <c r="X1044" s="10">
        <f t="shared" si="100"/>
        <v>-785.06495893387341</v>
      </c>
      <c r="Y1044" s="10">
        <f t="shared" si="100"/>
        <v>-475.27832613856697</v>
      </c>
    </row>
    <row r="1045" spans="1:25" s="5" customFormat="1" x14ac:dyDescent="0.2">
      <c r="A1045" s="2"/>
      <c r="B1045" s="30">
        <f>'3) Input geactiveerde inflatie'!B1032</f>
        <v>1020</v>
      </c>
      <c r="C1045" s="30">
        <f>'3) Input geactiveerde inflatie'!D1032</f>
        <v>-2464.7504799724557</v>
      </c>
      <c r="D1045" s="10">
        <f t="shared" si="96"/>
        <v>-1232.3752399862278</v>
      </c>
      <c r="E1045" s="40">
        <f>'3) Input geactiveerde inflatie'!E1032</f>
        <v>1.5</v>
      </c>
      <c r="F1045" s="52">
        <f>'3) Input geactiveerde inflatie'!F1032</f>
        <v>2023</v>
      </c>
      <c r="G1045" s="2"/>
      <c r="H1045" s="54"/>
      <c r="I1045" s="10">
        <f>IF(AND($F1045&gt;I$10,$E1045&gt;0),$D1045/$E1045,IF(I$10=$F1045,$D1045-SUM($G1045:G1045),0))</f>
        <v>-821.58349332415185</v>
      </c>
      <c r="J1045" s="10">
        <f>IF(AND($F1045&gt;J$10,$E1045&gt;0),$D1045/$E1045,IF(J$10=$F1045,$D1045-SUM($G1045:I1045),0))</f>
        <v>-410.79174666207598</v>
      </c>
      <c r="K1045" s="10">
        <f>IF(AND($F1045&gt;K$10,$E1045&gt;0),$D1045/$E1045,IF(K$10=$F1045,$D1045-SUM($G1045:J1045),0))</f>
        <v>0</v>
      </c>
      <c r="L1045" s="10">
        <f>IF(AND($F1045&gt;L$10,$E1045&gt;0),$D1045/$E1045,IF(L$10=$F1045,$D1045-SUM($G1045:K1045),0))</f>
        <v>0</v>
      </c>
      <c r="M1045" s="10">
        <f>IF(AND($F1045&gt;M$10,$E1045&gt;0),$D1045/$E1045,IF(M$10=$F1045,$D1045-SUM($G1045:L1045),0))</f>
        <v>0</v>
      </c>
      <c r="N1045" s="2"/>
      <c r="O1045" s="10">
        <f>I1045*PRODUCT($O$17:O$17)</f>
        <v>-828.97774476406914</v>
      </c>
      <c r="P1045" s="10">
        <f>J1045*PRODUCT($O$17:P$17)</f>
        <v>-418.21927223347291</v>
      </c>
      <c r="Q1045" s="10">
        <f>K1045*PRODUCT($O$17:Q$17)</f>
        <v>0</v>
      </c>
      <c r="R1045" s="10">
        <f>L1045*PRODUCT($O$17:R$17)</f>
        <v>0</v>
      </c>
      <c r="S1045" s="10">
        <f>M1045*PRODUCT($O$17:S$17)</f>
        <v>0</v>
      </c>
      <c r="T1045" s="2"/>
      <c r="U1045" s="10">
        <f t="shared" si="95"/>
        <v>-414.48887238203463</v>
      </c>
      <c r="V1045" s="10">
        <f t="shared" si="100"/>
        <v>0</v>
      </c>
      <c r="W1045" s="10">
        <f t="shared" si="100"/>
        <v>0</v>
      </c>
      <c r="X1045" s="10">
        <f t="shared" si="100"/>
        <v>0</v>
      </c>
      <c r="Y1045" s="10">
        <f t="shared" si="100"/>
        <v>0</v>
      </c>
    </row>
    <row r="1046" spans="1:25" s="5" customFormat="1" x14ac:dyDescent="0.2">
      <c r="A1046" s="2"/>
      <c r="B1046" s="30">
        <f>'3) Input geactiveerde inflatie'!B1033</f>
        <v>1021</v>
      </c>
      <c r="C1046" s="30">
        <f>'3) Input geactiveerde inflatie'!D1033</f>
        <v>-3871.6742895600037</v>
      </c>
      <c r="D1046" s="10">
        <f t="shared" si="96"/>
        <v>-1935.8371447800018</v>
      </c>
      <c r="E1046" s="40">
        <f>'3) Input geactiveerde inflatie'!E1033</f>
        <v>7.5</v>
      </c>
      <c r="F1046" s="52">
        <f>'3) Input geactiveerde inflatie'!F1033</f>
        <v>2029</v>
      </c>
      <c r="G1046" s="2"/>
      <c r="H1046" s="54"/>
      <c r="I1046" s="10">
        <f>IF(AND($F1046&gt;I$10,$E1046&gt;0),$D1046/$E1046,IF(I$10=$F1046,$D1046-SUM($G1046:G1046),0))</f>
        <v>-258.11161930400027</v>
      </c>
      <c r="J1046" s="10">
        <f>IF(AND($F1046&gt;J$10,$E1046&gt;0),$D1046/$E1046,IF(J$10=$F1046,$D1046-SUM($G1046:I1046),0))</f>
        <v>-258.11161930400027</v>
      </c>
      <c r="K1046" s="10">
        <f>IF(AND($F1046&gt;K$10,$E1046&gt;0),$D1046/$E1046,IF(K$10=$F1046,$D1046-SUM($G1046:J1046),0))</f>
        <v>-258.11161930400027</v>
      </c>
      <c r="L1046" s="10">
        <f>IF(AND($F1046&gt;L$10,$E1046&gt;0),$D1046/$E1046,IF(L$10=$F1046,$D1046-SUM($G1046:K1046),0))</f>
        <v>-258.11161930400027</v>
      </c>
      <c r="M1046" s="10">
        <f>IF(AND($F1046&gt;M$10,$E1046&gt;0),$D1046/$E1046,IF(M$10=$F1046,$D1046-SUM($G1046:L1046),0))</f>
        <v>-258.11161930400027</v>
      </c>
      <c r="N1046" s="2"/>
      <c r="O1046" s="10">
        <f>I1046*PRODUCT($O$17:O$17)</f>
        <v>-260.43462387773627</v>
      </c>
      <c r="P1046" s="10">
        <f>J1046*PRODUCT($O$17:P$17)</f>
        <v>-262.77853549263585</v>
      </c>
      <c r="Q1046" s="10">
        <f>K1046*PRODUCT($O$17:Q$17)</f>
        <v>-265.14354231206954</v>
      </c>
      <c r="R1046" s="10">
        <f>L1046*PRODUCT($O$17:R$17)</f>
        <v>-267.52983419287813</v>
      </c>
      <c r="S1046" s="10">
        <f>M1046*PRODUCT($O$17:S$17)</f>
        <v>-269.93760270061398</v>
      </c>
      <c r="T1046" s="2"/>
      <c r="U1046" s="10">
        <f t="shared" si="95"/>
        <v>-1692.8250552052855</v>
      </c>
      <c r="V1046" s="10">
        <f t="shared" si="100"/>
        <v>-1445.2819452094971</v>
      </c>
      <c r="W1046" s="10">
        <f t="shared" si="100"/>
        <v>-1193.1459404043128</v>
      </c>
      <c r="X1046" s="10">
        <f t="shared" si="100"/>
        <v>-936.35441967507336</v>
      </c>
      <c r="Y1046" s="10">
        <f t="shared" si="100"/>
        <v>-674.84400675153495</v>
      </c>
    </row>
    <row r="1047" spans="1:25" s="5" customFormat="1" x14ac:dyDescent="0.2">
      <c r="A1047" s="2"/>
      <c r="B1047" s="30">
        <f>'3) Input geactiveerde inflatie'!B1034</f>
        <v>1022</v>
      </c>
      <c r="C1047" s="30">
        <f>'3) Input geactiveerde inflatie'!D1034</f>
        <v>-2005.1331215999962</v>
      </c>
      <c r="D1047" s="10">
        <f t="shared" ref="D1047" si="101">C1047*$F$20</f>
        <v>-1002.5665607999981</v>
      </c>
      <c r="E1047" s="40">
        <f>'3) Input geactiveerde inflatie'!E1034</f>
        <v>2.5</v>
      </c>
      <c r="F1047" s="52">
        <f>'3) Input geactiveerde inflatie'!F1034</f>
        <v>2024</v>
      </c>
      <c r="G1047" s="2"/>
      <c r="H1047" s="54"/>
      <c r="I1047" s="10">
        <f>IF(AND($F1047&gt;I$10,$E1047&gt;0),$D1047/$E1047,IF(I$10=$F1047,$D1047-SUM($G1047:G1047),0))</f>
        <v>-401.02662431999926</v>
      </c>
      <c r="J1047" s="10">
        <f>IF(AND($F1047&gt;J$10,$E1047&gt;0),$D1047/$E1047,IF(J$10=$F1047,$D1047-SUM($G1047:I1047),0))</f>
        <v>-401.02662431999926</v>
      </c>
      <c r="K1047" s="10">
        <f>IF(AND($F1047&gt;K$10,$E1047&gt;0),$D1047/$E1047,IF(K$10=$F1047,$D1047-SUM($G1047:J1047),0))</f>
        <v>-200.5133121599996</v>
      </c>
      <c r="L1047" s="10">
        <f>IF(AND($F1047&gt;L$10,$E1047&gt;0),$D1047/$E1047,IF(L$10=$F1047,$D1047-SUM($G1047:K1047),0))</f>
        <v>0</v>
      </c>
      <c r="M1047" s="10">
        <f>IF(AND($F1047&gt;M$10,$E1047&gt;0),$D1047/$E1047,IF(M$10=$F1047,$D1047-SUM($G1047:L1047),0))</f>
        <v>0</v>
      </c>
      <c r="N1047" s="2"/>
      <c r="O1047" s="10">
        <f>I1047*PRODUCT($O$17:O$17)</f>
        <v>-404.6358639388792</v>
      </c>
      <c r="P1047" s="10">
        <f>J1047*PRODUCT($O$17:P$17)</f>
        <v>-408.27758671432906</v>
      </c>
      <c r="Q1047" s="10">
        <f>K1047*PRODUCT($O$17:Q$17)</f>
        <v>-205.97604249737896</v>
      </c>
      <c r="R1047" s="10">
        <f>L1047*PRODUCT($O$17:R$17)</f>
        <v>0</v>
      </c>
      <c r="S1047" s="10">
        <f>M1047*PRODUCT($O$17:S$17)</f>
        <v>0</v>
      </c>
      <c r="T1047" s="2"/>
      <c r="U1047" s="10">
        <f t="shared" ref="U1047" si="102">D1047*O$17-O1047</f>
        <v>-606.95379590831885</v>
      </c>
      <c r="V1047" s="10">
        <f t="shared" ref="V1047" si="103">U1047*P$17-P1047</f>
        <v>-204.13879335716462</v>
      </c>
      <c r="W1047" s="10">
        <f t="shared" ref="W1047" si="104">V1047*Q$17-Q1047</f>
        <v>0</v>
      </c>
      <c r="X1047" s="10">
        <f t="shared" ref="X1047" si="105">W1047*R$17-R1047</f>
        <v>0</v>
      </c>
      <c r="Y1047" s="10">
        <f t="shared" ref="Y1047" si="106">X1047*S$17-S1047</f>
        <v>0</v>
      </c>
    </row>
    <row r="1048" spans="1:25" s="5" customFormat="1" x14ac:dyDescent="0.2">
      <c r="A1048" s="2"/>
    </row>
    <row r="1049" spans="1:25" s="5" customFormat="1" x14ac:dyDescent="0.2">
      <c r="A1049" s="2"/>
    </row>
    <row r="1050" spans="1:25" s="5" customFormat="1" x14ac:dyDescent="0.2">
      <c r="A1050" s="2"/>
    </row>
    <row r="1051" spans="1:25" s="5" customFormat="1" x14ac:dyDescent="0.2">
      <c r="A1051" s="2"/>
    </row>
    <row r="1052" spans="1:25" s="5" customFormat="1" x14ac:dyDescent="0.2">
      <c r="A1052" s="2"/>
    </row>
    <row r="1053" spans="1:25" s="5" customFormat="1" x14ac:dyDescent="0.2">
      <c r="A1053" s="2"/>
    </row>
    <row r="1054" spans="1:25" s="5" customFormat="1" x14ac:dyDescent="0.2">
      <c r="A1054" s="2"/>
    </row>
    <row r="1055" spans="1:25" s="5" customFormat="1" x14ac:dyDescent="0.2">
      <c r="A1055" s="2"/>
    </row>
    <row r="1056" spans="1:25" s="5" customFormat="1" x14ac:dyDescent="0.2">
      <c r="A1056" s="2"/>
    </row>
    <row r="1057" spans="1:1" s="5" customFormat="1" x14ac:dyDescent="0.2">
      <c r="A1057" s="2"/>
    </row>
    <row r="1058" spans="1:1" s="5" customFormat="1" x14ac:dyDescent="0.2">
      <c r="A1058" s="2"/>
    </row>
    <row r="1059" spans="1:1" s="5" customFormat="1" x14ac:dyDescent="0.2">
      <c r="A1059" s="2"/>
    </row>
    <row r="1060" spans="1:1" s="5" customFormat="1" x14ac:dyDescent="0.2">
      <c r="A1060" s="2"/>
    </row>
    <row r="1061" spans="1:1" s="5" customFormat="1" x14ac:dyDescent="0.2">
      <c r="A1061" s="2"/>
    </row>
    <row r="1062" spans="1:1" s="5" customFormat="1" x14ac:dyDescent="0.2">
      <c r="A1062" s="2"/>
    </row>
    <row r="1063" spans="1:1" s="5" customFormat="1" x14ac:dyDescent="0.2">
      <c r="A1063" s="2"/>
    </row>
    <row r="1064" spans="1:1" s="5" customFormat="1" x14ac:dyDescent="0.2">
      <c r="A1064" s="2"/>
    </row>
    <row r="1065" spans="1:1" s="5" customFormat="1" x14ac:dyDescent="0.2">
      <c r="A1065" s="2"/>
    </row>
    <row r="1066" spans="1:1" s="5" customFormat="1" x14ac:dyDescent="0.2">
      <c r="A1066" s="2"/>
    </row>
    <row r="1067" spans="1:1" s="5" customFormat="1" x14ac:dyDescent="0.2">
      <c r="A1067" s="2"/>
    </row>
    <row r="1068" spans="1:1" s="5" customFormat="1" x14ac:dyDescent="0.2">
      <c r="A1068" s="2"/>
    </row>
    <row r="1069" spans="1:1" s="5" customFormat="1" x14ac:dyDescent="0.2">
      <c r="A1069" s="2"/>
    </row>
    <row r="1070" spans="1:1" s="5" customFormat="1" x14ac:dyDescent="0.2">
      <c r="A1070" s="2"/>
    </row>
    <row r="1071" spans="1:1" s="5" customFormat="1" x14ac:dyDescent="0.2">
      <c r="A1071" s="2"/>
    </row>
    <row r="1072" spans="1:1" s="5" customFormat="1" x14ac:dyDescent="0.2">
      <c r="A1072" s="2"/>
    </row>
    <row r="1073" spans="1:1" s="5" customFormat="1" x14ac:dyDescent="0.2">
      <c r="A1073" s="2"/>
    </row>
    <row r="1074" spans="1:1" s="5" customFormat="1" x14ac:dyDescent="0.2">
      <c r="A1074" s="2"/>
    </row>
    <row r="1075" spans="1:1" s="5" customFormat="1" x14ac:dyDescent="0.2">
      <c r="A1075" s="2"/>
    </row>
    <row r="1076" spans="1:1" s="5" customFormat="1" x14ac:dyDescent="0.2">
      <c r="A1076" s="2"/>
    </row>
    <row r="1077" spans="1:1" s="5" customFormat="1" x14ac:dyDescent="0.2">
      <c r="A1077" s="2"/>
    </row>
    <row r="1078" spans="1:1" s="5" customFormat="1" x14ac:dyDescent="0.2">
      <c r="A1078" s="2"/>
    </row>
    <row r="1079" spans="1:1" s="5" customFormat="1" x14ac:dyDescent="0.2"/>
    <row r="1080" spans="1:1" s="5" customFormat="1" x14ac:dyDescent="0.2"/>
    <row r="1081" spans="1:1" s="5" customFormat="1" x14ac:dyDescent="0.2"/>
    <row r="1082" spans="1:1" s="5" customFormat="1" x14ac:dyDescent="0.2"/>
    <row r="1083" spans="1:1" s="5" customFormat="1" x14ac:dyDescent="0.2"/>
    <row r="1084" spans="1:1" s="5" customFormat="1" x14ac:dyDescent="0.2"/>
    <row r="1085" spans="1:1" s="5" customFormat="1" x14ac:dyDescent="0.2"/>
    <row r="1086" spans="1:1" s="5" customFormat="1" x14ac:dyDescent="0.2"/>
    <row r="1087" spans="1:1" s="5" customFormat="1" x14ac:dyDescent="0.2"/>
    <row r="1088" spans="1:1" s="5" customFormat="1" x14ac:dyDescent="0.2"/>
    <row r="1089" s="5" customFormat="1" x14ac:dyDescent="0.2"/>
    <row r="1090" s="5" customFormat="1" x14ac:dyDescent="0.2"/>
    <row r="1091" s="5" customFormat="1" x14ac:dyDescent="0.2"/>
    <row r="1092" s="5" customFormat="1" x14ac:dyDescent="0.2"/>
    <row r="1093" s="5" customFormat="1" x14ac:dyDescent="0.2"/>
    <row r="1094" s="5" customFormat="1" x14ac:dyDescent="0.2"/>
    <row r="1095" s="5" customFormat="1" x14ac:dyDescent="0.2"/>
    <row r="1096" s="5" customFormat="1" x14ac:dyDescent="0.2"/>
    <row r="1097" s="5" customFormat="1" x14ac:dyDescent="0.2"/>
    <row r="1098" s="5" customFormat="1" x14ac:dyDescent="0.2"/>
    <row r="1099" s="5" customFormat="1" x14ac:dyDescent="0.2"/>
    <row r="1100" s="5" customFormat="1" x14ac:dyDescent="0.2"/>
    <row r="1101" s="5" customFormat="1" x14ac:dyDescent="0.2"/>
    <row r="1102" s="5" customFormat="1" x14ac:dyDescent="0.2"/>
    <row r="1103" s="5" customFormat="1" x14ac:dyDescent="0.2"/>
    <row r="1104" s="5" customFormat="1" x14ac:dyDescent="0.2"/>
    <row r="1105" s="5" customFormat="1" x14ac:dyDescent="0.2"/>
    <row r="1106" s="5" customFormat="1" x14ac:dyDescent="0.2"/>
    <row r="1107" s="5" customFormat="1" x14ac:dyDescent="0.2"/>
    <row r="1108" s="5" customFormat="1" x14ac:dyDescent="0.2"/>
    <row r="1109" s="5" customFormat="1" x14ac:dyDescent="0.2"/>
    <row r="1110" s="5" customFormat="1" x14ac:dyDescent="0.2"/>
    <row r="1111" s="5" customFormat="1" x14ac:dyDescent="0.2"/>
    <row r="1112" s="5" customFormat="1" x14ac:dyDescent="0.2"/>
    <row r="1113" s="5" customFormat="1" x14ac:dyDescent="0.2"/>
    <row r="1114" s="5" customFormat="1" x14ac:dyDescent="0.2"/>
    <row r="1115" s="5" customFormat="1" x14ac:dyDescent="0.2"/>
    <row r="1116" s="5" customFormat="1" x14ac:dyDescent="0.2"/>
    <row r="1117" s="5" customFormat="1" x14ac:dyDescent="0.2"/>
    <row r="1118" s="5" customFormat="1" x14ac:dyDescent="0.2"/>
    <row r="1119" s="5" customFormat="1" x14ac:dyDescent="0.2"/>
    <row r="1120" s="5" customFormat="1" x14ac:dyDescent="0.2"/>
    <row r="1121" s="5" customFormat="1" x14ac:dyDescent="0.2"/>
    <row r="1122" s="5" customFormat="1" x14ac:dyDescent="0.2"/>
    <row r="1123" s="5" customFormat="1" x14ac:dyDescent="0.2"/>
    <row r="1124" s="5" customFormat="1" x14ac:dyDescent="0.2"/>
    <row r="1125" s="5" customFormat="1" x14ac:dyDescent="0.2"/>
    <row r="1126" s="5" customFormat="1" x14ac:dyDescent="0.2"/>
    <row r="1127" s="5" customFormat="1" x14ac:dyDescent="0.2"/>
    <row r="1128" s="5" customFormat="1" x14ac:dyDescent="0.2"/>
    <row r="1129" s="5" customFormat="1" x14ac:dyDescent="0.2"/>
    <row r="1130" s="5" customFormat="1" x14ac:dyDescent="0.2"/>
    <row r="1131" s="5" customFormat="1" x14ac:dyDescent="0.2"/>
    <row r="1132" s="5" customFormat="1" x14ac:dyDescent="0.2"/>
    <row r="1133" s="5" customFormat="1" x14ac:dyDescent="0.2"/>
    <row r="1134" s="5" customFormat="1" x14ac:dyDescent="0.2"/>
    <row r="1135" s="5" customFormat="1" x14ac:dyDescent="0.2"/>
    <row r="1136" s="5" customFormat="1" x14ac:dyDescent="0.2"/>
    <row r="1137" s="5" customFormat="1" x14ac:dyDescent="0.2"/>
    <row r="1138" s="5" customFormat="1" x14ac:dyDescent="0.2"/>
    <row r="1139" s="5" customFormat="1" x14ac:dyDescent="0.2"/>
    <row r="1140" s="5" customFormat="1" x14ac:dyDescent="0.2"/>
    <row r="1141" s="5" customFormat="1" x14ac:dyDescent="0.2"/>
    <row r="1142" s="5" customFormat="1" x14ac:dyDescent="0.2"/>
    <row r="1143" s="5" customFormat="1" x14ac:dyDescent="0.2"/>
    <row r="1144" s="5" customFormat="1" x14ac:dyDescent="0.2"/>
    <row r="1145" s="5" customFormat="1" x14ac:dyDescent="0.2"/>
    <row r="1146" s="5" customFormat="1" x14ac:dyDescent="0.2"/>
    <row r="1147" s="5" customFormat="1" x14ac:dyDescent="0.2"/>
    <row r="1148" s="5" customFormat="1" x14ac:dyDescent="0.2"/>
    <row r="1149" s="5" customFormat="1" x14ac:dyDescent="0.2"/>
    <row r="1150" s="5" customFormat="1" x14ac:dyDescent="0.2"/>
    <row r="1151" s="5" customFormat="1" x14ac:dyDescent="0.2"/>
    <row r="1152" s="5" customFormat="1" x14ac:dyDescent="0.2"/>
    <row r="1153" s="5" customFormat="1" x14ac:dyDescent="0.2"/>
    <row r="1154" s="5" customFormat="1" x14ac:dyDescent="0.2"/>
    <row r="1155" s="5" customFormat="1" x14ac:dyDescent="0.2"/>
    <row r="1156" s="5" customFormat="1" x14ac:dyDescent="0.2"/>
    <row r="1157" s="5" customFormat="1" x14ac:dyDescent="0.2"/>
    <row r="1158" s="5" customFormat="1" x14ac:dyDescent="0.2"/>
    <row r="1159" s="5" customFormat="1" x14ac:dyDescent="0.2"/>
    <row r="1160" s="5" customFormat="1" x14ac:dyDescent="0.2"/>
    <row r="1161" s="5" customFormat="1" x14ac:dyDescent="0.2"/>
    <row r="1162" s="5" customFormat="1" x14ac:dyDescent="0.2"/>
    <row r="1163" s="5" customFormat="1" x14ac:dyDescent="0.2"/>
    <row r="1164" s="5" customFormat="1" x14ac:dyDescent="0.2"/>
    <row r="1165" s="5" customFormat="1" x14ac:dyDescent="0.2"/>
    <row r="1166" s="5" customFormat="1" x14ac:dyDescent="0.2"/>
    <row r="1167" s="5" customFormat="1" x14ac:dyDescent="0.2"/>
    <row r="1168" s="5" customFormat="1" x14ac:dyDescent="0.2"/>
    <row r="1169" s="5" customFormat="1" x14ac:dyDescent="0.2"/>
    <row r="1170" s="5" customFormat="1" x14ac:dyDescent="0.2"/>
    <row r="1171" s="5" customFormat="1" x14ac:dyDescent="0.2"/>
    <row r="1172" s="5" customFormat="1" x14ac:dyDescent="0.2"/>
    <row r="1173" s="5" customFormat="1" x14ac:dyDescent="0.2"/>
    <row r="1174" s="5" customFormat="1" x14ac:dyDescent="0.2"/>
    <row r="1175" s="5" customFormat="1" x14ac:dyDescent="0.2"/>
    <row r="1176" s="5" customFormat="1" x14ac:dyDescent="0.2"/>
    <row r="1177" s="5" customFormat="1" x14ac:dyDescent="0.2"/>
    <row r="1178" s="5" customFormat="1" x14ac:dyDescent="0.2"/>
    <row r="1179" s="5" customFormat="1" x14ac:dyDescent="0.2"/>
    <row r="1180" s="5" customFormat="1" x14ac:dyDescent="0.2"/>
    <row r="1181" s="5" customFormat="1" x14ac:dyDescent="0.2"/>
    <row r="1182" s="5" customFormat="1" x14ac:dyDescent="0.2"/>
    <row r="1183" s="5" customFormat="1" x14ac:dyDescent="0.2"/>
    <row r="1184" s="5" customFormat="1" x14ac:dyDescent="0.2"/>
    <row r="1185" s="5" customFormat="1" x14ac:dyDescent="0.2"/>
    <row r="1186" s="5" customFormat="1" x14ac:dyDescent="0.2"/>
    <row r="1187" s="5" customFormat="1" x14ac:dyDescent="0.2"/>
    <row r="1188" s="5" customFormat="1" x14ac:dyDescent="0.2"/>
    <row r="1189" s="5" customFormat="1" x14ac:dyDescent="0.2"/>
    <row r="1190" s="5" customFormat="1" x14ac:dyDescent="0.2"/>
    <row r="1191" s="5" customFormat="1" x14ac:dyDescent="0.2"/>
    <row r="1192" s="5" customFormat="1" x14ac:dyDescent="0.2"/>
    <row r="1193" s="5" customFormat="1" x14ac:dyDescent="0.2"/>
    <row r="1194" s="5" customFormat="1" x14ac:dyDescent="0.2"/>
    <row r="1195" s="5" customFormat="1" x14ac:dyDescent="0.2"/>
    <row r="1196" s="5" customFormat="1" x14ac:dyDescent="0.2"/>
    <row r="1197" s="5" customFormat="1" x14ac:dyDescent="0.2"/>
    <row r="1198" s="5" customFormat="1" x14ac:dyDescent="0.2"/>
    <row r="1199" s="5" customFormat="1" x14ac:dyDescent="0.2"/>
    <row r="1200" s="5" customFormat="1" x14ac:dyDescent="0.2"/>
    <row r="1201" s="5" customFormat="1" x14ac:dyDescent="0.2"/>
    <row r="1202" s="5" customFormat="1" x14ac:dyDescent="0.2"/>
    <row r="1203" s="5" customFormat="1" x14ac:dyDescent="0.2"/>
    <row r="1204" s="5" customFormat="1" x14ac:dyDescent="0.2"/>
    <row r="1205" s="5" customFormat="1" x14ac:dyDescent="0.2"/>
    <row r="1206" s="5" customFormat="1" x14ac:dyDescent="0.2"/>
    <row r="1207" s="5" customFormat="1" x14ac:dyDescent="0.2"/>
    <row r="1208" s="5" customFormat="1" x14ac:dyDescent="0.2"/>
    <row r="1209" s="5" customFormat="1" x14ac:dyDescent="0.2"/>
    <row r="1210" s="5" customFormat="1" x14ac:dyDescent="0.2"/>
    <row r="1211" s="5" customFormat="1" x14ac:dyDescent="0.2"/>
    <row r="1212" s="5" customFormat="1" x14ac:dyDescent="0.2"/>
    <row r="1213" s="5" customFormat="1" x14ac:dyDescent="0.2"/>
    <row r="1214" s="5" customFormat="1" x14ac:dyDescent="0.2"/>
    <row r="1215" s="5" customFormat="1" x14ac:dyDescent="0.2"/>
    <row r="1216" s="5" customFormat="1" x14ac:dyDescent="0.2"/>
    <row r="1217" s="5" customFormat="1" x14ac:dyDescent="0.2"/>
    <row r="1218" s="5" customFormat="1" x14ac:dyDescent="0.2"/>
    <row r="1219" s="5" customFormat="1" x14ac:dyDescent="0.2"/>
    <row r="1220" s="5" customFormat="1" x14ac:dyDescent="0.2"/>
    <row r="1221" s="5" customFormat="1" x14ac:dyDescent="0.2"/>
    <row r="1222" s="5" customFormat="1" x14ac:dyDescent="0.2"/>
    <row r="1223" s="5" customFormat="1" x14ac:dyDescent="0.2"/>
    <row r="1224" s="5" customFormat="1" x14ac:dyDescent="0.2"/>
    <row r="1225" s="5" customFormat="1" x14ac:dyDescent="0.2"/>
    <row r="1226" s="5" customFormat="1" x14ac:dyDescent="0.2"/>
    <row r="1227" s="5" customFormat="1" x14ac:dyDescent="0.2"/>
    <row r="1228" s="5" customFormat="1" x14ac:dyDescent="0.2"/>
    <row r="1229" s="5" customFormat="1" x14ac:dyDescent="0.2"/>
    <row r="1230" s="5" customFormat="1" x14ac:dyDescent="0.2"/>
    <row r="1231" s="5" customFormat="1" x14ac:dyDescent="0.2"/>
    <row r="1232" s="5" customFormat="1" x14ac:dyDescent="0.2"/>
    <row r="1233" s="5" customFormat="1" x14ac:dyDescent="0.2"/>
    <row r="1234" s="5" customFormat="1" x14ac:dyDescent="0.2"/>
    <row r="1235" s="5" customFormat="1" x14ac:dyDescent="0.2"/>
    <row r="1236" s="5" customFormat="1" x14ac:dyDescent="0.2"/>
    <row r="1237" s="5" customFormat="1" x14ac:dyDescent="0.2"/>
    <row r="1238" s="5" customFormat="1" x14ac:dyDescent="0.2"/>
    <row r="1239" s="5" customFormat="1" x14ac:dyDescent="0.2"/>
    <row r="1240" s="5" customFormat="1" x14ac:dyDescent="0.2"/>
    <row r="1241" s="5" customFormat="1" x14ac:dyDescent="0.2"/>
    <row r="1242" s="5" customFormat="1" x14ac:dyDescent="0.2"/>
    <row r="1243" s="5" customFormat="1" x14ac:dyDescent="0.2"/>
    <row r="1244" s="5" customFormat="1" x14ac:dyDescent="0.2"/>
    <row r="1245" s="5" customFormat="1" x14ac:dyDescent="0.2"/>
    <row r="1246" s="5" customFormat="1" x14ac:dyDescent="0.2"/>
    <row r="1247" s="5" customFormat="1" x14ac:dyDescent="0.2"/>
    <row r="1248" s="5" customFormat="1" x14ac:dyDescent="0.2"/>
    <row r="1249" s="5" customFormat="1" x14ac:dyDescent="0.2"/>
    <row r="1250" s="5" customFormat="1" x14ac:dyDescent="0.2"/>
    <row r="1251" s="5" customFormat="1" x14ac:dyDescent="0.2"/>
    <row r="1252" s="5" customFormat="1" x14ac:dyDescent="0.2"/>
    <row r="1253" s="5" customFormat="1" x14ac:dyDescent="0.2"/>
    <row r="1254" s="5" customFormat="1" x14ac:dyDescent="0.2"/>
    <row r="1255" s="5" customFormat="1" x14ac:dyDescent="0.2"/>
    <row r="1256" s="5" customFormat="1" x14ac:dyDescent="0.2"/>
    <row r="1257" s="5" customFormat="1" x14ac:dyDescent="0.2"/>
    <row r="1258" s="5" customFormat="1" x14ac:dyDescent="0.2"/>
    <row r="1259" s="5" customFormat="1" x14ac:dyDescent="0.2"/>
    <row r="1260" s="5" customFormat="1" x14ac:dyDescent="0.2"/>
    <row r="1261" s="5" customFormat="1" x14ac:dyDescent="0.2"/>
    <row r="1262" s="5" customFormat="1" x14ac:dyDescent="0.2"/>
    <row r="1263" s="5" customFormat="1" x14ac:dyDescent="0.2"/>
    <row r="1264" s="5" customFormat="1" x14ac:dyDescent="0.2"/>
    <row r="1265" s="5" customFormat="1" x14ac:dyDescent="0.2"/>
    <row r="1266" s="5" customFormat="1" x14ac:dyDescent="0.2"/>
    <row r="1267" s="5" customFormat="1" x14ac:dyDescent="0.2"/>
    <row r="1268" s="5" customFormat="1" x14ac:dyDescent="0.2"/>
    <row r="1269" s="5" customFormat="1" x14ac:dyDescent="0.2"/>
    <row r="1270" s="5" customFormat="1" x14ac:dyDescent="0.2"/>
    <row r="1271" s="5" customFormat="1" x14ac:dyDescent="0.2"/>
    <row r="1272" s="5" customFormat="1" x14ac:dyDescent="0.2"/>
    <row r="1273" s="5" customFormat="1" x14ac:dyDescent="0.2"/>
    <row r="1274" s="5" customFormat="1" x14ac:dyDescent="0.2"/>
    <row r="1275" s="5" customFormat="1" x14ac:dyDescent="0.2"/>
    <row r="1276" s="5" customFormat="1" x14ac:dyDescent="0.2"/>
    <row r="1277" s="5" customFormat="1" x14ac:dyDescent="0.2"/>
    <row r="1278" s="5" customFormat="1" x14ac:dyDescent="0.2"/>
    <row r="1279" s="5" customFormat="1" x14ac:dyDescent="0.2"/>
    <row r="1280" s="5" customFormat="1" x14ac:dyDescent="0.2"/>
    <row r="1281" s="5" customFormat="1" x14ac:dyDescent="0.2"/>
    <row r="1282" s="5" customFormat="1" x14ac:dyDescent="0.2"/>
    <row r="1283" s="5" customFormat="1" x14ac:dyDescent="0.2"/>
    <row r="1284" s="5" customFormat="1" x14ac:dyDescent="0.2"/>
    <row r="1285" s="5" customFormat="1" x14ac:dyDescent="0.2"/>
    <row r="1286" s="5" customFormat="1" x14ac:dyDescent="0.2"/>
    <row r="1287" s="5" customFormat="1" x14ac:dyDescent="0.2"/>
    <row r="1288" s="5" customFormat="1" x14ac:dyDescent="0.2"/>
    <row r="1289" s="5" customFormat="1" x14ac:dyDescent="0.2"/>
    <row r="1290" s="5" customFormat="1" x14ac:dyDescent="0.2"/>
    <row r="1291" s="5" customFormat="1" x14ac:dyDescent="0.2"/>
    <row r="1292" s="5" customFormat="1" x14ac:dyDescent="0.2"/>
    <row r="1293" s="5" customFormat="1" x14ac:dyDescent="0.2"/>
    <row r="1294" s="5" customFormat="1" x14ac:dyDescent="0.2"/>
    <row r="1295" s="5" customFormat="1" x14ac:dyDescent="0.2"/>
    <row r="1296" s="5" customFormat="1" x14ac:dyDescent="0.2"/>
  </sheetData>
  <mergeCells count="2">
    <mergeCell ref="B5:E5"/>
    <mergeCell ref="B8:E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Titelblad</vt:lpstr>
      <vt:lpstr>Toelichting</vt:lpstr>
      <vt:lpstr>Bronnen en toepassingen</vt:lpstr>
      <vt:lpstr>1) Berekening correctie</vt:lpstr>
      <vt:lpstr>2) Reguleringsparameters</vt:lpstr>
      <vt:lpstr>3) Input geactiveerde inflatie</vt:lpstr>
      <vt:lpstr>4) Berekening afschr. &amp; GAW</vt:lpstr>
    </vt:vector>
  </TitlesOfParts>
  <Company>Autoriteit Consument en Markt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 Wietse van den</dc:creator>
  <cp:lastModifiedBy>Wesselink, Noa</cp:lastModifiedBy>
  <dcterms:created xsi:type="dcterms:W3CDTF">2021-08-18T20:19:52Z</dcterms:created>
  <dcterms:modified xsi:type="dcterms:W3CDTF">2021-09-16T11:15:42Z</dcterms:modified>
</cp:coreProperties>
</file>